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queryTables/queryTable5.xml" ContentType="application/vnd.openxmlformats-officedocument.spreadsheetml.query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J:\Excel Tools\"/>
    </mc:Choice>
  </mc:AlternateContent>
  <xr:revisionPtr revIDLastSave="0" documentId="13_ncr:1_{C186C86C-F966-405B-BAA8-C5EE870ABC27}" xr6:coauthVersionLast="47" xr6:coauthVersionMax="47" xr10:uidLastSave="{00000000-0000-0000-0000-000000000000}"/>
  <bookViews>
    <workbookView xWindow="-57720" yWindow="-120" windowWidth="29040" windowHeight="15720" activeTab="2" xr2:uid="{FAC52F26-30BE-40DF-B3F1-9639C0B8422F}"/>
  </bookViews>
  <sheets>
    <sheet name="Addition" sheetId="398" r:id="rId1"/>
    <sheet name="ID Pool" sheetId="406" r:id="rId2"/>
    <sheet name="Staffing List + Quick Print" sheetId="399" r:id="rId3"/>
    <sheet name="Removal" sheetId="400" r:id="rId4"/>
    <sheet name="Internal" sheetId="403" r:id="rId5"/>
    <sheet name="Active" sheetId="409" state="hidden" r:id="rId6"/>
    <sheet name="SQL Employees" sheetId="401" r:id="rId7"/>
    <sheet name="SQLOperators_DT" sheetId="404" r:id="rId8"/>
    <sheet name="SQLOperators_WS" sheetId="405" state="hidden" r:id="rId9"/>
    <sheet name="SolidatOperators" sheetId="408" r:id="rId10"/>
    <sheet name="UjigamiOperators" sheetId="407" r:id="rId11"/>
  </sheets>
  <functionGroups builtInGroupCount="19"/>
  <definedNames>
    <definedName name="_xleta.AND" hidden="1" xlm="1">#NAME?</definedName>
    <definedName name="_xleta.FILTER" hidden="1" xlm="1">#NAME?</definedName>
    <definedName name="_xleta.FIND" hidden="1" xlm="1">#NAME?</definedName>
    <definedName name="_xleta.IF" hidden="1" xlm="1">#NAME?</definedName>
    <definedName name="_xleta.ISBLANK" hidden="1" xlm="1">#NAME?</definedName>
    <definedName name="_xleta.N" hidden="1" xlm="1">#NAME?</definedName>
    <definedName name="_xleta.NOT" hidden="1" xlm="1">#NAME?</definedName>
    <definedName name="_xleta.SUBSTITUTE" hidden="1" xlm="1">#NAME?</definedName>
    <definedName name="_xleta.SUM" hidden="1" xlm="1">#NAME?</definedName>
    <definedName name="_xleta.TEXTAFTER" hidden="1" xlm="1">#NAME?</definedName>
    <definedName name="_xleta.TEXTBEFORE" hidden="1" xlm="1">#NAME?</definedName>
    <definedName name="_xleta.TRIM" hidden="1" xlm="1">#NAME?</definedName>
    <definedName name="_xleta.XLOOKUP" hidden="1" xlm="1">#NAME?</definedName>
    <definedName name="_xlpm.addnum" hidden="1" xlm="1">#NAME?</definedName>
    <definedName name="_xlpm.area" hidden="1" xlm="1">#NAME?</definedName>
    <definedName name="_xlpm.badchar" hidden="1" xlm="1">#NAME?</definedName>
    <definedName name="_xlpm.badid" hidden="1" xlm="1">#NAME?</definedName>
    <definedName name="_xlpm.bCheck" hidden="1" xlm="1">#NAME?</definedName>
    <definedName name="_xlpm.bypass" hidden="1" xlm="1">#NAME?</definedName>
    <definedName name="_xlpm.checkall" hidden="1" xlm="1">#NAME?</definedName>
    <definedName name="_xlpm.comma" hidden="1" xlm="1">#NAME?</definedName>
    <definedName name="_xlpm.dostrip" hidden="1" xlm="1">#NAME?</definedName>
    <definedName name="_xlpm.DP" hidden="1" xlm="1">#NAME?</definedName>
    <definedName name="_xlpm.dt" hidden="1" xlm="1">#NAME?</definedName>
    <definedName name="_xlpm.en" hidden="1" xlm="1">#NAME?</definedName>
    <definedName name="_xlpm.end" hidden="1" xlm="1">#NAME?</definedName>
    <definedName name="_xlpm.errchk" hidden="1" xlm="1">#NAME?</definedName>
    <definedName name="_xlpm.final" hidden="1" xlm="1">#NAME?</definedName>
    <definedName name="_xlpm.first" hidden="1" xlm="1">#NAME?</definedName>
    <definedName name="_xlpm.first_needtrim" hidden="1" xlm="1">#NAME?</definedName>
    <definedName name="_xlpm.FName" hidden="1" xlm="1">#NAME?</definedName>
    <definedName name="_xlpm.form1" hidden="1" xlm="1">#NAME?</definedName>
    <definedName name="_xlpm.full" hidden="1" xlm="1">#NAME?</definedName>
    <definedName name="_xlpm.getname" hidden="1" xlm="1">#NAME?</definedName>
    <definedName name="_xlpm.hasDTFEM" hidden="1" xlm="1">#NAME?</definedName>
    <definedName name="_xlpm.hasSOLID" hidden="1" xlm="1">#NAME?</definedName>
    <definedName name="_xlpm.hasWSFEM" hidden="1" xlm="1">#NAME?</definedName>
    <definedName name="_xlpm.hCheck" hidden="1" xlm="1">#NAME?</definedName>
    <definedName name="_xlpm.id_first" hidden="1" xlm="1">#NAME?</definedName>
    <definedName name="_xlpm.id_last" hidden="1" xlm="1">#NAME?</definedName>
    <definedName name="_xlpm.inactive_first" hidden="1" xlm="1">#NAME?</definedName>
    <definedName name="_xlpm.inactive_last" hidden="1" xlm="1">#NAME?</definedName>
    <definedName name="_xlpm.init" hidden="1" xlm="1">#NAME?</definedName>
    <definedName name="_xlpm.iserr" hidden="1" xlm="1">#NAME?</definedName>
    <definedName name="_xlpm.isnew" hidden="1" xlm="1">#NAME?</definedName>
    <definedName name="_xlpm.item_sub_name" hidden="1" xlm="1">#NAME?</definedName>
    <definedName name="_xlpm.last" hidden="1" xlm="1">#NAME?</definedName>
    <definedName name="_xlpm.lastinit" hidden="1" xlm="1">#NAME?</definedName>
    <definedName name="_xlpm.line" hidden="1" xlm="1">#NAME?</definedName>
    <definedName name="_xlpm.line1" hidden="1" xlm="1">#NAME?</definedName>
    <definedName name="_xlpm.line2" hidden="1" xlm="1">#NAME?</definedName>
    <definedName name="_xlpm.line3" hidden="1" xlm="1">#NAME?</definedName>
    <definedName name="_xlpm.LName" hidden="1" xlm="1">#NAME?</definedName>
    <definedName name="_xlpm.look" hidden="1" xlm="1">#NAME?</definedName>
    <definedName name="_xlpm.mat" hidden="1" xlm="1">#NAME?</definedName>
    <definedName name="_xlpm.middle" hidden="1" xlm="1">#NAME?</definedName>
    <definedName name="_xlpm.name" hidden="1" xlm="1">#NAME?</definedName>
    <definedName name="_xlpm.name1" hidden="1" xlm="1">#NAME?</definedName>
    <definedName name="_xlpm.name2" hidden="1" xlm="1">#NAME?</definedName>
    <definedName name="_xlpm.nore" hidden="1" xlm="1">#NAME?</definedName>
    <definedName name="_xlpm.off" hidden="1" xlm="1">#NAME?</definedName>
    <definedName name="_xlpm.paren" hidden="1" xlm="1">#NAME?</definedName>
    <definedName name="_xlpm.PName" hidden="1" xlm="1">#NAME?</definedName>
    <definedName name="_xlpm.posifexists" hidden="1" xlm="1">#NAME?</definedName>
    <definedName name="_xlpm.r" hidden="1" xlm="1">#NAME?</definedName>
    <definedName name="_xlpm.re" hidden="1" xlm="1">#NAME?</definedName>
    <definedName name="_xlpm.rep" hidden="1" xlm="1">#NAME?</definedName>
    <definedName name="_xlpm.repl" hidden="1" xlm="1">#NAME?</definedName>
    <definedName name="_xlpm.repla" hidden="1" xlm="1">#NAME?</definedName>
    <definedName name="_xlpm.replac" hidden="1" xlm="1">#NAME?</definedName>
    <definedName name="_xlpm.replace" hidden="1" xlm="1">#NAME?</definedName>
    <definedName name="_xlpm.replaced" hidden="1" xlm="1">#NAME?</definedName>
    <definedName name="_xlpm.result" hidden="1" xlm="1">#NAME?</definedName>
    <definedName name="_xlpm.s" hidden="1" xlm="1">#NAME?</definedName>
    <definedName name="_xlpm.sLook" hidden="1" xlm="1">#NAME?</definedName>
    <definedName name="_xlpm.st" hidden="1" xlm="1">#NAME?</definedName>
    <definedName name="_xlpm.start" hidden="1" xlm="1">#NAME?</definedName>
    <definedName name="_xlpm.status" hidden="1" xlm="1">#NAME?</definedName>
    <definedName name="_xlpm.step1" hidden="1" xlm="1">#NAME?</definedName>
    <definedName name="_xlpm.step2" hidden="1" xlm="1">#NAME?</definedName>
    <definedName name="_xlpm.step3" hidden="1" xlm="1">#NAME?</definedName>
    <definedName name="_xlpm.su" hidden="1" xlm="1">#NAME?</definedName>
    <definedName name="_xlpm.sub" hidden="1" xlm="1">#NAME?</definedName>
    <definedName name="_xlpm.sub_" hidden="1" xlm="1">#NAME?</definedName>
    <definedName name="_xlpm.sub_column" hidden="1" xlm="1">#NAME?</definedName>
    <definedName name="_xlpm.sub_data" hidden="1" xlm="1">#NAME?</definedName>
    <definedName name="_xlpm.sub_data_insert" hidden="1" xlm="1">#NAME?</definedName>
    <definedName name="_xlpm.sub_data_update" hidden="1" xlm="1">#NAME?</definedName>
    <definedName name="_xlpm.sub_n" hidden="1" xlm="1">#NAME?</definedName>
    <definedName name="_xlpm.sub_na" hidden="1" xlm="1">#NAME?</definedName>
    <definedName name="_xlpm.sub_nam" hidden="1" xlm="1">#NAME?</definedName>
    <definedName name="_xlpm.sub_name" hidden="1" xlm="1">#NAME?</definedName>
    <definedName name="_xlpm.sub_predicate" hidden="1" xlm="1">#NAME?</definedName>
    <definedName name="_xlpm.subby" hidden="1" xlm="1">#NAME?</definedName>
    <definedName name="_xlpm.subby2" hidden="1" xlm="1">#NAME?</definedName>
    <definedName name="_xlpm.subby3" hidden="1" xlm="1">#NAME?</definedName>
    <definedName name="_xlpm.subby4" hidden="1" xlm="1">#NAME?</definedName>
    <definedName name="_xlpm.subby42" hidden="1" xlm="1">#NAME?</definedName>
    <definedName name="_xlpm.sum" hidden="1" xlm="1">#NAME?</definedName>
    <definedName name="_xlpm.sumcol" hidden="1" xlm="1">#NAME?</definedName>
    <definedName name="_xlpm.sums" hidden="1" xlm="1">#NAME?</definedName>
    <definedName name="_xlpm.t" hidden="1" xlm="1">#NAME?</definedName>
    <definedName name="_xlpm.tCount" hidden="1" xlm="1">#NAME?</definedName>
    <definedName name="_xlpm.te" hidden="1" xlm="1">#NAME?</definedName>
    <definedName name="_xlpm.tem" hidden="1" xlm="1">#NAME?</definedName>
    <definedName name="_xlpm.temp" hidden="1" xlm="1">#NAME?</definedName>
    <definedName name="_xlpm.templ" hidden="1" xlm="1">#NAME?</definedName>
    <definedName name="_xlpm.templa" hidden="1" xlm="1">#NAME?</definedName>
    <definedName name="_xlpm.templat" hidden="1" xlm="1">#NAME?</definedName>
    <definedName name="_xlpm.template" hidden="1" xlm="1">#NAME?</definedName>
    <definedName name="_xlpm.trim" hidden="1" xlm="1">#NAME?</definedName>
    <definedName name="_xlpm.use_insert" hidden="1" xlm="1">#NAME?</definedName>
    <definedName name="_xlpm.usershift" hidden="1" xlm="1">#NAME?</definedName>
    <definedName name="_xlpm.valid_rows" hidden="1" xlm="1">#NAME?</definedName>
    <definedName name="_xlpm.value" hidden="1" xlm="1">#NAME?</definedName>
    <definedName name="_xlpm.ws" hidden="1" xlm="1">#NAME?</definedName>
    <definedName name="AddDTOperatorQuery">Addition!$D$214</definedName>
    <definedName name="AddDTOperatorResponse">Addition!$J$214</definedName>
    <definedName name="AddOperatorQuery">Addition!$D$207</definedName>
    <definedName name="AddOperatorResponse">Addition!$J$207</definedName>
    <definedName name="AlterCommandID">'Staffing List + Quick Print'!$G$4</definedName>
    <definedName name="AlterCommands">CommandTable[Command]</definedName>
    <definedName name="AlterData1">'Staffing List + Quick Print'!$H$4</definedName>
    <definedName name="AlterData2">'Staffing List + Quick Print'!$I$4</definedName>
    <definedName name="AlterDataName1">'Staffing List + Quick Print'!$H$3</definedName>
    <definedName name="AlterDataName2">'Staffing List + Quick Print'!$I$3</definedName>
    <definedName name="AlterNameCell">'Staffing List + Quick Print'!$F$3</definedName>
    <definedName name="AlterSQLResponse">'Staffing List + Quick Print'!$L$5</definedName>
    <definedName name="BoolName">BoolTable[Boolean]</definedName>
    <definedName name="BypassAccessCount">'Staffing List + Quick Print'!$T$2</definedName>
    <definedName name="CountRangeAdj">_xlfn.LAMBDA(_xlpm.st,_xlpm.en, _xlpm.en - _xlpm.st + IF(_xlpm.st = _xlpm.en, 0, 1))</definedName>
    <definedName name="DepartmentNames">DeptTable[dept_name]</definedName>
    <definedName name="Employees">SQLOperatorTable[name]</definedName>
    <definedName name="ExternalData_1" localSheetId="5" hidden="1">Active!$A$1:$F$364</definedName>
    <definedName name="ExternalData_1" localSheetId="1" hidden="1">'ID Pool'!$A$4:$D$209</definedName>
    <definedName name="ExternalData_1" localSheetId="6" hidden="1">'SQL Employees'!$A$6:$F$2962</definedName>
    <definedName name="ExternalData_2" localSheetId="7" hidden="1">SQLOperators_DT!$A$2:$H$2303</definedName>
    <definedName name="ExternalData_3" localSheetId="8" hidden="1">SQLOperators_WS!$A$2:$J$2123</definedName>
    <definedName name="ExternalData_5" localSheetId="2" hidden="1">'Staffing List + Quick Print'!#REF!</definedName>
    <definedName name="FilterActive">'SQL Employees'!$D$3</definedName>
    <definedName name="FilterDepartment">'SQL Employees'!$B$3</definedName>
    <definedName name="FilterDeptCode">'SQL Employees'!$A$3</definedName>
    <definedName name="GetIDFromName">_xlfn.LAMBDA(_xlpm.name,   _xlfn.LET(     _xlpm.id_first, _xlfn.XLOOKUP(_xlpm.name, SQLOperatorTable[name], SQLOperatorTable[ID], "", 2, 1),     _xlpm.id_last, _xlfn.XLOOKUP(_xlpm.name, SQLOperatorTable[name], SQLOperatorTable[ID], "", 2, -1),     _xlpm.inactive_first, _xlfn.XLOOKUP(_xlpm.id_first, SQLOperatorTable[ID], SQLOperatorTable[deactive_date], "", 2, 1),     _xlpm.inactive_last, _xlfn.XLOOKUP(_xlpm.id_last, SQLOperatorTable[ID], SQLOperatorTable[deactive_date], "", 2, 1),     IF(_xlpm.inactive_first &gt; _xlpm.inactive_last, _xlpm.id_last, _xlpm.id_first)))</definedName>
    <definedName name="InsertIntoOperatorsTemplate">Addition!$M$207</definedName>
    <definedName name="InternalUsers">'Staffing List + Quick Print'!$T$3</definedName>
    <definedName name="LabelTemplate">Addition!$M$222</definedName>
    <definedName name="NextAvailableID">'ID Pool'!$A$5</definedName>
    <definedName name="NextID">Addition!$B$3</definedName>
    <definedName name="NL">NewLineTable[]</definedName>
    <definedName name="OFStatus">OFStatusTable[Status]</definedName>
    <definedName name="PopulateLabelName">'Staffing List + Quick Print'!$AG$3</definedName>
    <definedName name="PrinterIP">'Staffing List + Quick Print'!$AG$7</definedName>
    <definedName name="Printers">Table6[IP]</definedName>
    <definedName name="PrintLabelCell">'Staffing List + Quick Print'!$AB$6</definedName>
    <definedName name="Qty">Addition!$Q$219</definedName>
    <definedName name="Shifts">ShiftTable[Shift]</definedName>
    <definedName name="SQLActiveCount">'Staffing List + Quick Print'!$R$4</definedName>
    <definedName name="SQLQt">_xlfn.LAMBDA(_xlpm.value, "'" &amp; _xlpm.value &amp; "'")</definedName>
    <definedName name="SQLQueryCell">Removal!$A$182</definedName>
    <definedName name="SQLQueryCell_DT">Removal!$A$189</definedName>
    <definedName name="SQLQueryCell_WS">Removal!$A$196</definedName>
    <definedName name="SQLResponseCell">Removal!$H$182</definedName>
    <definedName name="SQLResponseCell_DT">Removal!$H$189</definedName>
    <definedName name="SQLResponseCell_WS">Removal!$H$196</definedName>
    <definedName name="StaffListCount">'Staffing List + Quick Print'!$R$3</definedName>
    <definedName name="UpdateOperatorsTemplate">Addition!$N$207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llStaffHRTable_8e5620da-2a67-451f-8313-f1cb8ac540cf" name="AllStaffHRTable" connection="Query - AllStaffHRTable"/>
          <x15:modelTable id="Active_a7099137-d106-487e-a051-94091cbad0a4" name="Active" connection="Query - Active"/>
          <x15:modelTable id="Inactive_eccdef1e-3815-40c2-8bb7-19fa94c23f55" name="Inactive" connection="Query - Inactive"/>
          <x15:modelTable id="DT_Active_72cca6b5-6a2b-4cec-b0ab-cd11074f705e" name="DT_Active" connection="Query - DT_Active"/>
          <x15:modelTable id="DT_RemoveCheck_191cee41-d056-4eb6-9d22-7c90a7e0d82c" name="DT_RemoveCheck" connection="Query - DT_RemoveCheck"/>
          <x15:modelTable id="WS_Active_49a0f5a5-596d-42ab-849c-60431dececde" name="WS_Active" connection="Query - WS_Active"/>
          <x15:modelTable id="WS_RemoveCheck_5976da95-ccad-4558-8d6b-2f8570248570" name="WS_RemoveCheck" connection="Query - WS_RemoveCheck"/>
          <x15:modelTable id="AllowedRanges_2991d453-6e62-42f3-8b1f-c34d2f242a38" name="AllowedRanges" connection="Query - AllowedRanges"/>
          <x15:modelTable id="AllowedIDs_ecc25b78-d621-4c1b-9fff-a9b334bd03bf" name="AllowedIDs" connection="Query - AllowedIDs"/>
          <x15:modelTable id="OperatorShiftTable_a969d4ff-210d-46c2-900a-0055132ed9f1" name="OperatorShiftTable" connection="Query - OperatorShiftTable"/>
          <x15:modelTable id="ShiftCodes_d0522df3-5fb9-4668-8b58-294a8d1ec561" name="ShiftCodes" connection="Query - ShiftCodes"/>
          <x15:modelTable id="ErrorSQLUpdate_aba34044-0110-4a15-ba52-d8352fbdb705" name="ErrorSQLUpdate" connection="Query - ErrorSQLUpdate"/>
          <x15:modelTable id="ErrorSQLQuery_88f9ab2b-a8eb-4462-8c3d-39d377f8c7ab" name="ErrorSQLQuery" connection="Query - ErrorSQLQuery"/>
          <x15:modelTable id="CurrentWorkbook_bfbb67eb-f9c1-485b-9049-7be767330de8" name="CurrentWorkbook" connection="Query - CurrentWorkbook"/>
          <x15:modelTable id="ValidIDs_f58fcae6-3f46-432d-8821-cd0cf453dbdc" name="ValidIDs" connection="Query - ValidIDs"/>
          <x15:modelTable id="ShiftTable_9f2f2b86-d923-4bd5-be85-ece2b2ab0b21" name="ShiftTable" connection="Query - ShiftTable"/>
          <x15:modelTable id="DeptTable_a48995f9-83e1-4a76-90d1-d6fc235bc949" name="DeptTable" connection="Query - DeptTable"/>
          <x15:modelTable id="EmployeesByDept_590a17eb-6af9-433e-b852-6a0917297729" name="EmployeesByDept" connection="Query - EmployeesByDep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2" i="399" l="1"/>
  <c r="H292" i="399"/>
  <c r="I292" i="399"/>
  <c r="J292" i="399"/>
  <c r="K292" i="399"/>
  <c r="L292" i="399"/>
  <c r="Q292" i="399"/>
  <c r="U292" i="399"/>
  <c r="V292" i="399" a="1"/>
  <c r="V292" i="399" s="1"/>
  <c r="Z292" i="399"/>
  <c r="G121" i="399"/>
  <c r="H121" i="399" s="1"/>
  <c r="I121" i="399"/>
  <c r="J121" i="399" s="1"/>
  <c r="K121" i="399"/>
  <c r="L121" i="399" s="1"/>
  <c r="Q121" i="399"/>
  <c r="U121" i="399"/>
  <c r="V121" i="399" a="1"/>
  <c r="V121" i="399" s="1"/>
  <c r="T121" i="399" s="1"/>
  <c r="Z121" i="399"/>
  <c r="H75" i="401"/>
  <c r="H1041" i="401"/>
  <c r="H2957" i="401"/>
  <c r="H1786" i="401"/>
  <c r="H1190" i="401"/>
  <c r="H1257" i="401"/>
  <c r="H204" i="401"/>
  <c r="H1594" i="401"/>
  <c r="H2746" i="401"/>
  <c r="H7" i="401"/>
  <c r="H2604" i="401"/>
  <c r="H2129" i="401"/>
  <c r="H1848" i="401"/>
  <c r="H998" i="401"/>
  <c r="H8" i="401"/>
  <c r="H1841" i="401"/>
  <c r="H640" i="401"/>
  <c r="H2878" i="401"/>
  <c r="H1682" i="401"/>
  <c r="H1488" i="401"/>
  <c r="H1667" i="401"/>
  <c r="H2151" i="401"/>
  <c r="H1779" i="401"/>
  <c r="H953" i="401"/>
  <c r="H1260" i="401"/>
  <c r="H660" i="401"/>
  <c r="H1733" i="401"/>
  <c r="H1743" i="401"/>
  <c r="H2213" i="401"/>
  <c r="H176" i="401"/>
  <c r="H278" i="401"/>
  <c r="H1432" i="401"/>
  <c r="H2814" i="401"/>
  <c r="H2357" i="401"/>
  <c r="H891" i="401"/>
  <c r="H1877" i="401"/>
  <c r="H725" i="401"/>
  <c r="H522" i="401"/>
  <c r="H1972" i="401"/>
  <c r="H551" i="401"/>
  <c r="H1696" i="401"/>
  <c r="H1596" i="401"/>
  <c r="H1321" i="401"/>
  <c r="H2044" i="401"/>
  <c r="H157" i="401"/>
  <c r="H1697" i="401"/>
  <c r="H287" i="401"/>
  <c r="H2637" i="401"/>
  <c r="H261" i="401"/>
  <c r="H1540" i="401"/>
  <c r="H2782" i="401"/>
  <c r="H742" i="401"/>
  <c r="H653" i="401"/>
  <c r="H1865" i="401"/>
  <c r="H174" i="401"/>
  <c r="H1967" i="401"/>
  <c r="H510" i="401"/>
  <c r="H2745" i="401"/>
  <c r="H2080" i="401"/>
  <c r="H896" i="401"/>
  <c r="H2871" i="401"/>
  <c r="H1557" i="401"/>
  <c r="H1584" i="401"/>
  <c r="H1993" i="401"/>
  <c r="H352" i="401"/>
  <c r="H82" i="401"/>
  <c r="H2364" i="401"/>
  <c r="H1563" i="401"/>
  <c r="H1757" i="401"/>
  <c r="H538" i="401"/>
  <c r="H381" i="401"/>
  <c r="H2849" i="401"/>
  <c r="H658" i="401"/>
  <c r="H2590" i="401"/>
  <c r="H1183" i="401"/>
  <c r="H2036" i="401"/>
  <c r="H2506" i="401"/>
  <c r="H1053" i="401"/>
  <c r="H1603" i="401"/>
  <c r="H1145" i="401"/>
  <c r="H643" i="401"/>
  <c r="H1644" i="401"/>
  <c r="H2258" i="401"/>
  <c r="H1287" i="401"/>
  <c r="H680" i="401"/>
  <c r="H2224" i="401"/>
  <c r="H2595" i="401"/>
  <c r="H1684" i="401"/>
  <c r="H1045" i="401"/>
  <c r="H1101" i="401"/>
  <c r="H1532" i="401"/>
  <c r="H808" i="401"/>
  <c r="H2854" i="401"/>
  <c r="H1477" i="401"/>
  <c r="H2079" i="401"/>
  <c r="H1734" i="401"/>
  <c r="H756" i="401"/>
  <c r="H1746" i="401"/>
  <c r="H2686" i="401"/>
  <c r="H2442" i="401"/>
  <c r="H2868" i="401"/>
  <c r="H331" i="401"/>
  <c r="H225" i="401"/>
  <c r="H2758" i="401"/>
  <c r="H1881" i="401"/>
  <c r="H2704" i="401"/>
  <c r="H2156" i="401"/>
  <c r="H111" i="401"/>
  <c r="H1218" i="401"/>
  <c r="H1867" i="401"/>
  <c r="H108" i="401"/>
  <c r="H807" i="401"/>
  <c r="H2852" i="401"/>
  <c r="H1521" i="401"/>
  <c r="H2522" i="401"/>
  <c r="H2581" i="401"/>
  <c r="H1705" i="401"/>
  <c r="H281" i="401"/>
  <c r="H404" i="401"/>
  <c r="H2827" i="401"/>
  <c r="H2508" i="401"/>
  <c r="H978" i="401"/>
  <c r="H405" i="401"/>
  <c r="H1420" i="401"/>
  <c r="H1692" i="401"/>
  <c r="H2503" i="401"/>
  <c r="H2169" i="401"/>
  <c r="H858" i="401"/>
  <c r="H1510" i="401"/>
  <c r="H2429" i="401"/>
  <c r="H2328" i="401"/>
  <c r="H1878" i="401"/>
  <c r="H943" i="401"/>
  <c r="H2808" i="401"/>
  <c r="H1512" i="401"/>
  <c r="H1960" i="401"/>
  <c r="H1969" i="401"/>
  <c r="H1289" i="401"/>
  <c r="H524" i="401"/>
  <c r="H659" i="401"/>
  <c r="H2810" i="401"/>
  <c r="H218" i="401"/>
  <c r="H2705" i="401"/>
  <c r="H2663" i="401"/>
  <c r="H1446" i="401"/>
  <c r="H2809" i="401"/>
  <c r="H2377" i="401"/>
  <c r="H397" i="401"/>
  <c r="H37" i="401"/>
  <c r="H2505" i="401"/>
  <c r="H1164" i="401"/>
  <c r="H2658" i="401"/>
  <c r="H687" i="401"/>
  <c r="H1687" i="401"/>
  <c r="H2239" i="401"/>
  <c r="H34" i="401"/>
  <c r="H1181" i="401"/>
  <c r="H1855" i="401"/>
  <c r="H2016" i="401"/>
  <c r="H2255" i="401"/>
  <c r="H1103" i="401"/>
  <c r="H1599" i="401"/>
  <c r="H1665" i="401"/>
  <c r="H2890" i="401"/>
  <c r="H2035" i="401"/>
  <c r="H1852" i="401"/>
  <c r="H1110" i="401"/>
  <c r="H1115" i="401"/>
  <c r="H298" i="401"/>
  <c r="H1386" i="401"/>
  <c r="H100" i="401"/>
  <c r="H155" i="401"/>
  <c r="H2539" i="401"/>
  <c r="H226" i="401"/>
  <c r="H1473" i="401"/>
  <c r="H1693" i="401"/>
  <c r="H2349" i="401"/>
  <c r="H652" i="401"/>
  <c r="H823" i="401"/>
  <c r="H2938" i="401"/>
  <c r="H1265" i="401"/>
  <c r="H1056" i="401"/>
  <c r="H591" i="401"/>
  <c r="H2473" i="401"/>
  <c r="H1180" i="401"/>
  <c r="H505" i="401"/>
  <c r="H972" i="401"/>
  <c r="H842" i="401"/>
  <c r="H1068" i="401"/>
  <c r="H2720" i="401"/>
  <c r="H2339" i="401"/>
  <c r="H856" i="401"/>
  <c r="H853" i="401"/>
  <c r="H1856" i="401"/>
  <c r="H1568" i="401"/>
  <c r="H1939" i="401"/>
  <c r="H1777" i="401"/>
  <c r="H1961" i="401"/>
  <c r="H1770" i="401"/>
  <c r="H1954" i="401"/>
  <c r="H2895" i="401"/>
  <c r="H873" i="401"/>
  <c r="H584" i="401"/>
  <c r="H2200" i="401"/>
  <c r="H1749" i="401"/>
  <c r="H83" i="401"/>
  <c r="H2722" i="401"/>
  <c r="H559" i="401"/>
  <c r="H308" i="401"/>
  <c r="H2137" i="401"/>
  <c r="H2536" i="401"/>
  <c r="H36" i="401"/>
  <c r="H472" i="401"/>
  <c r="H1442" i="401"/>
  <c r="H2443" i="401"/>
  <c r="H2295" i="401"/>
  <c r="H2427" i="401"/>
  <c r="H2460" i="401"/>
  <c r="H154" i="401"/>
  <c r="H2051" i="401"/>
  <c r="H665" i="401"/>
  <c r="H275" i="401"/>
  <c r="H2381" i="401"/>
  <c r="H730" i="401"/>
  <c r="H761" i="401"/>
  <c r="H2103" i="401"/>
  <c r="H436" i="401"/>
  <c r="H2496" i="401"/>
  <c r="H2780" i="401"/>
  <c r="H9" i="401"/>
  <c r="H1133" i="401"/>
  <c r="H1134" i="401"/>
  <c r="H913" i="401"/>
  <c r="H1817" i="401"/>
  <c r="H1232" i="401"/>
  <c r="H2613" i="401"/>
  <c r="H88" i="401"/>
  <c r="H944" i="401"/>
  <c r="H424" i="401"/>
  <c r="H2716" i="401"/>
  <c r="H868" i="401"/>
  <c r="H95" i="401"/>
  <c r="H2196" i="401"/>
  <c r="H1208" i="401"/>
  <c r="H1323" i="401"/>
  <c r="H2264" i="401"/>
  <c r="H2007" i="401"/>
  <c r="H229" i="401"/>
  <c r="H1435" i="401"/>
  <c r="H2621" i="401"/>
  <c r="H169" i="401"/>
  <c r="H319" i="401"/>
  <c r="H2953" i="401"/>
  <c r="H617" i="401"/>
  <c r="H638" i="401"/>
  <c r="H377" i="401"/>
  <c r="H597" i="401"/>
  <c r="H2063" i="401"/>
  <c r="H1276" i="401"/>
  <c r="H477" i="401"/>
  <c r="H2656" i="401"/>
  <c r="H2251" i="401"/>
  <c r="H2145" i="401"/>
  <c r="H2241" i="401"/>
  <c r="H251" i="401"/>
  <c r="H1572" i="401"/>
  <c r="H594" i="401"/>
  <c r="H1426" i="401"/>
  <c r="H44" i="401"/>
  <c r="H2304" i="401"/>
  <c r="H147" i="401"/>
  <c r="H2292" i="401"/>
  <c r="H2542" i="401"/>
  <c r="H2757" i="401"/>
  <c r="H1480" i="401"/>
  <c r="H171" i="401"/>
  <c r="H2288" i="401"/>
  <c r="H2516" i="401"/>
  <c r="H2639" i="401"/>
  <c r="H847" i="401"/>
  <c r="H1516" i="401"/>
  <c r="H1162" i="401"/>
  <c r="H900" i="401"/>
  <c r="H1341" i="401"/>
  <c r="H774" i="401"/>
  <c r="H1668" i="401"/>
  <c r="H1753" i="401"/>
  <c r="H1067" i="401"/>
  <c r="H582" i="401"/>
  <c r="H1245" i="401"/>
  <c r="H285" i="401"/>
  <c r="H2952" i="401"/>
  <c r="H2525" i="401"/>
  <c r="H2894" i="401"/>
  <c r="H2507" i="401"/>
  <c r="H457" i="401"/>
  <c r="H1826" i="401"/>
  <c r="H2530" i="401"/>
  <c r="H1169" i="401"/>
  <c r="H2094" i="401"/>
  <c r="H170" i="401"/>
  <c r="H345" i="401"/>
  <c r="H770" i="401"/>
  <c r="H2059" i="401"/>
  <c r="H2911" i="401"/>
  <c r="H2591" i="401"/>
  <c r="H1635" i="401"/>
  <c r="H1370" i="401"/>
  <c r="H369" i="401"/>
  <c r="H2388" i="401"/>
  <c r="H719" i="401"/>
  <c r="H2724" i="401"/>
  <c r="H1020" i="401"/>
  <c r="H2490" i="401"/>
  <c r="H52" i="401"/>
  <c r="H2074" i="401"/>
  <c r="H2243" i="401"/>
  <c r="H877" i="401"/>
  <c r="H535" i="401"/>
  <c r="H96" i="401"/>
  <c r="H2773" i="401"/>
  <c r="H1607" i="401"/>
  <c r="H609" i="401"/>
  <c r="H1166" i="401"/>
  <c r="H552" i="401"/>
  <c r="H140" i="401"/>
  <c r="H2470" i="401"/>
  <c r="H289" i="401"/>
  <c r="H1238" i="401"/>
  <c r="H1704" i="401"/>
  <c r="H466" i="401"/>
  <c r="H2268" i="401"/>
  <c r="H904" i="401"/>
  <c r="H1543" i="401"/>
  <c r="H184" i="401"/>
  <c r="H2896" i="401"/>
  <c r="H2131" i="401"/>
  <c r="H2666" i="401"/>
  <c r="H1419" i="401"/>
  <c r="H1534" i="401"/>
  <c r="H182" i="401"/>
  <c r="H2072" i="401"/>
  <c r="H1449" i="401"/>
  <c r="H2860" i="401"/>
  <c r="H1740" i="401"/>
  <c r="H857" i="401"/>
  <c r="H2334" i="401"/>
  <c r="H2742" i="401"/>
  <c r="H2150" i="401"/>
  <c r="H2855" i="401"/>
  <c r="H1555" i="401"/>
  <c r="H1988" i="401"/>
  <c r="H865" i="401"/>
  <c r="H2811" i="401"/>
  <c r="H2466" i="401"/>
  <c r="H1945" i="401"/>
  <c r="H855" i="401"/>
  <c r="H751" i="401"/>
  <c r="H265" i="401"/>
  <c r="H1241" i="401"/>
  <c r="H1237" i="401"/>
  <c r="H810" i="401"/>
  <c r="H1703" i="401"/>
  <c r="H2562" i="401"/>
  <c r="H357" i="401"/>
  <c r="H961" i="401"/>
  <c r="H504" i="401"/>
  <c r="H311" i="401"/>
  <c r="H1942" i="401"/>
  <c r="H1683" i="401"/>
  <c r="H1780" i="401"/>
  <c r="H2420" i="401"/>
  <c r="H2463" i="401"/>
  <c r="H2207" i="401"/>
  <c r="H2538" i="401"/>
  <c r="H394" i="401"/>
  <c r="H408" i="401"/>
  <c r="H1330" i="401"/>
  <c r="H1008" i="401"/>
  <c r="H812" i="401"/>
  <c r="H1778" i="401"/>
  <c r="H2901" i="401"/>
  <c r="H738" i="401"/>
  <c r="H1617" i="401"/>
  <c r="H1050" i="401"/>
  <c r="H970" i="401"/>
  <c r="H637" i="401"/>
  <c r="H1314" i="401"/>
  <c r="H1816" i="401"/>
  <c r="H562" i="401"/>
  <c r="H879" i="401"/>
  <c r="H2744" i="401"/>
  <c r="H262" i="401"/>
  <c r="H701" i="401"/>
  <c r="H1713" i="401"/>
  <c r="H10" i="401"/>
  <c r="H2659" i="401"/>
  <c r="H2648" i="401"/>
  <c r="H647" i="401"/>
  <c r="H1686" i="401"/>
  <c r="H1690" i="401"/>
  <c r="H398" i="401"/>
  <c r="H1695" i="401"/>
  <c r="H2910" i="401"/>
  <c r="H1328" i="401"/>
  <c r="H991" i="401"/>
  <c r="H683" i="401"/>
  <c r="H506" i="401"/>
  <c r="H2133" i="401"/>
  <c r="H521" i="401"/>
  <c r="H2139" i="401"/>
  <c r="H1834" i="401"/>
  <c r="H572" i="401"/>
  <c r="H714" i="401"/>
  <c r="H1364" i="401"/>
  <c r="H1828" i="401"/>
  <c r="H2491" i="401"/>
  <c r="H778" i="401"/>
  <c r="H2499" i="401"/>
  <c r="H2414" i="401"/>
  <c r="H365" i="401"/>
  <c r="H101" i="401"/>
  <c r="H1104" i="401"/>
  <c r="H93" i="401"/>
  <c r="H1445" i="401"/>
  <c r="H2620" i="401"/>
  <c r="H2550" i="401"/>
  <c r="H2136" i="401"/>
  <c r="H1485" i="401"/>
  <c r="H356" i="401"/>
  <c r="H811" i="401"/>
  <c r="H85" i="401"/>
  <c r="H2865" i="401"/>
  <c r="H507" i="401"/>
  <c r="H1835" i="401"/>
  <c r="H1495" i="401"/>
  <c r="H2454" i="401"/>
  <c r="H2866" i="401"/>
  <c r="H2651" i="401"/>
  <c r="H2551" i="401"/>
  <c r="H1458" i="401"/>
  <c r="H1352" i="401"/>
  <c r="H428" i="401"/>
  <c r="H145" i="401"/>
  <c r="H2850" i="401"/>
  <c r="H1907" i="401"/>
  <c r="H1846" i="401"/>
  <c r="H502" i="401"/>
  <c r="H1150" i="401"/>
  <c r="H575" i="401"/>
  <c r="H2643" i="401"/>
  <c r="H1679" i="401"/>
  <c r="H420" i="401"/>
  <c r="H249" i="401"/>
  <c r="H2109" i="401"/>
  <c r="H2738" i="401"/>
  <c r="H1499" i="401"/>
  <c r="H1839" i="401"/>
  <c r="H2077" i="401"/>
  <c r="H1747" i="401"/>
  <c r="H45" i="401"/>
  <c r="H2672" i="401"/>
  <c r="H793" i="401"/>
  <c r="H280" i="401"/>
  <c r="H815" i="401"/>
  <c r="H375" i="401"/>
  <c r="H1422" i="401"/>
  <c r="H373" i="401"/>
  <c r="H443" i="401"/>
  <c r="H557" i="401"/>
  <c r="H51" i="401"/>
  <c r="H2665" i="401"/>
  <c r="H1457" i="401"/>
  <c r="H136" i="401"/>
  <c r="H1493" i="401"/>
  <c r="H2825" i="401"/>
  <c r="H2219" i="401"/>
  <c r="H2060" i="401"/>
  <c r="H2265" i="401"/>
  <c r="H639" i="401"/>
  <c r="H1814" i="401"/>
  <c r="H2329" i="401"/>
  <c r="H2149" i="401"/>
  <c r="H645" i="401"/>
  <c r="H1963" i="401"/>
  <c r="H94" i="401"/>
  <c r="H1685" i="401"/>
  <c r="H1447" i="401"/>
  <c r="H441" i="401"/>
  <c r="H1541" i="401"/>
  <c r="H712" i="401"/>
  <c r="H1319" i="401"/>
  <c r="H326" i="401"/>
  <c r="H1217" i="401"/>
  <c r="H2820" i="401"/>
  <c r="H760" i="401"/>
  <c r="H103" i="401"/>
  <c r="H135" i="401"/>
  <c r="H2654" i="401"/>
  <c r="H1854" i="401"/>
  <c r="H728" i="401"/>
  <c r="H1522" i="401"/>
  <c r="H115" i="401"/>
  <c r="H286" i="401"/>
  <c r="H990" i="401"/>
  <c r="H359" i="401"/>
  <c r="H2517" i="401"/>
  <c r="H1707" i="401"/>
  <c r="H916" i="401"/>
  <c r="H2433" i="401"/>
  <c r="H1064" i="401"/>
  <c r="H1016" i="401"/>
  <c r="H845" i="401"/>
  <c r="H1070" i="401"/>
  <c r="H1029" i="401"/>
  <c r="H314" i="401"/>
  <c r="H1951" i="401"/>
  <c r="H721" i="401"/>
  <c r="H731" i="401"/>
  <c r="H1875" i="401"/>
  <c r="H240" i="401"/>
  <c r="H1929" i="401"/>
  <c r="H2631" i="401"/>
  <c r="H2600" i="401"/>
  <c r="H1407" i="401"/>
  <c r="H317" i="401"/>
  <c r="H932" i="401"/>
  <c r="H1719" i="401"/>
  <c r="H1114" i="401"/>
  <c r="H2277" i="401"/>
  <c r="H2685" i="401"/>
  <c r="H1836" i="401"/>
  <c r="H492" i="401"/>
  <c r="H1487" i="401"/>
  <c r="H2655" i="401"/>
  <c r="H1188" i="401"/>
  <c r="H762" i="401"/>
  <c r="H2225" i="401"/>
  <c r="H49" i="401"/>
  <c r="H958" i="401"/>
  <c r="H2486" i="401"/>
  <c r="H1520" i="401"/>
  <c r="H272" i="401"/>
  <c r="H2528" i="401"/>
  <c r="H59" i="401"/>
  <c r="H50" i="401"/>
  <c r="H478" i="401"/>
  <c r="H65" i="401"/>
  <c r="H1497" i="401"/>
  <c r="H2905" i="401"/>
  <c r="H454" i="401"/>
  <c r="H1569" i="401"/>
  <c r="H407" i="401"/>
  <c r="H260" i="401"/>
  <c r="H1266" i="401"/>
  <c r="H2881" i="401"/>
  <c r="H737" i="401"/>
  <c r="H2770" i="401"/>
  <c r="H2278" i="401"/>
  <c r="H605" i="401"/>
  <c r="H1556" i="401"/>
  <c r="H878" i="401"/>
  <c r="H2395" i="401"/>
  <c r="H264" i="401"/>
  <c r="H2582" i="401"/>
  <c r="H2210" i="401"/>
  <c r="H2030" i="401"/>
  <c r="H1028" i="401"/>
  <c r="H1048" i="401"/>
  <c r="H790" i="401"/>
  <c r="H200" i="401"/>
  <c r="H1481" i="401"/>
  <c r="H1624" i="401"/>
  <c r="H1492" i="401"/>
  <c r="H2408" i="401"/>
  <c r="H2368" i="401"/>
  <c r="H1255" i="401"/>
  <c r="H1019" i="401"/>
  <c r="H80" i="401"/>
  <c r="H255" i="401"/>
  <c r="H2596" i="401"/>
  <c r="H1586" i="401"/>
  <c r="H2075" i="401"/>
  <c r="H1451" i="401"/>
  <c r="H1889" i="401"/>
  <c r="H987" i="401"/>
  <c r="H2132" i="401"/>
  <c r="H744" i="401"/>
  <c r="H1501" i="401"/>
  <c r="H2728" i="401"/>
  <c r="H546" i="401"/>
  <c r="H1027" i="401"/>
  <c r="H1424" i="401"/>
  <c r="H1119" i="401"/>
  <c r="H1627" i="401"/>
  <c r="H1127" i="401"/>
  <c r="H1390" i="401"/>
  <c r="H2488" i="401"/>
  <c r="H2071" i="401"/>
  <c r="H2700" i="401"/>
  <c r="H553" i="401"/>
  <c r="H1013" i="401"/>
  <c r="H2428" i="401"/>
  <c r="H650" i="401"/>
  <c r="H1463" i="401"/>
  <c r="H817" i="401"/>
  <c r="H1483" i="401"/>
  <c r="H626" i="401"/>
  <c r="H1090" i="401"/>
  <c r="H2479" i="401"/>
  <c r="H2438" i="401"/>
  <c r="H678" i="401"/>
  <c r="H363" i="401"/>
  <c r="H186" i="401"/>
  <c r="H1964" i="401"/>
  <c r="H785" i="401"/>
  <c r="H242" i="401"/>
  <c r="H1793" i="401"/>
  <c r="H2629" i="401"/>
  <c r="H2290" i="401"/>
  <c r="H2398" i="401"/>
  <c r="H1146" i="401"/>
  <c r="H2946" i="401"/>
  <c r="H2148" i="401"/>
  <c r="H1571" i="401"/>
  <c r="H2272" i="401"/>
  <c r="H2707" i="401"/>
  <c r="H1210" i="401"/>
  <c r="H1583" i="401"/>
  <c r="H935" i="401"/>
  <c r="H838" i="401"/>
  <c r="H1761" i="401"/>
  <c r="H1585" i="401"/>
  <c r="H540" i="401"/>
  <c r="H187" i="401"/>
  <c r="H2316" i="401"/>
  <c r="H854" i="401"/>
  <c r="H2640" i="401"/>
  <c r="H2737" i="401"/>
  <c r="H2511" i="401"/>
  <c r="H911" i="401"/>
  <c r="H2113" i="401"/>
  <c r="H2048" i="401"/>
  <c r="H1791" i="401"/>
  <c r="H215" i="401"/>
  <c r="H2189" i="401"/>
  <c r="H114" i="401"/>
  <c r="H2628" i="401"/>
  <c r="H586" i="401"/>
  <c r="H2769" i="401"/>
  <c r="H414" i="401"/>
  <c r="H997" i="401"/>
  <c r="H2889" i="401"/>
  <c r="H2458" i="401"/>
  <c r="H1459" i="401"/>
  <c r="H2351" i="401"/>
  <c r="H886" i="401"/>
  <c r="H826" i="401"/>
  <c r="H102" i="401"/>
  <c r="H209" i="401"/>
  <c r="H2276" i="401"/>
  <c r="H453" i="401"/>
  <c r="H732" i="401"/>
  <c r="H595" i="401"/>
  <c r="H423" i="401"/>
  <c r="H1530" i="401"/>
  <c r="H496" i="401"/>
  <c r="H2022" i="401"/>
  <c r="H632" i="401"/>
  <c r="H458" i="401"/>
  <c r="H1327" i="401"/>
  <c r="H667" i="401"/>
  <c r="H2902" i="401"/>
  <c r="H1315" i="401"/>
  <c r="H1748" i="401"/>
  <c r="H1221" i="401"/>
  <c r="H1014" i="401"/>
  <c r="H2893" i="401"/>
  <c r="H1776" i="401"/>
  <c r="H710" i="401"/>
  <c r="H723" i="401"/>
  <c r="H250" i="401"/>
  <c r="H1456" i="401"/>
  <c r="H2684" i="401"/>
  <c r="H705" i="401"/>
  <c r="H2838" i="401"/>
  <c r="H1544" i="401"/>
  <c r="H2128" i="401"/>
  <c r="H1272" i="401"/>
  <c r="H2642" i="401"/>
  <c r="H1173" i="401"/>
  <c r="H1297" i="401"/>
  <c r="H2110" i="401"/>
  <c r="H2858" i="401"/>
  <c r="H1999" i="401"/>
  <c r="H122" i="401"/>
  <c r="H1249" i="401"/>
  <c r="H848" i="401"/>
  <c r="H1652" i="401"/>
  <c r="H84" i="401"/>
  <c r="H1033" i="401"/>
  <c r="H129" i="401"/>
  <c r="H1165" i="401"/>
  <c r="H2759" i="401"/>
  <c r="H2412" i="401"/>
  <c r="H675" i="401"/>
  <c r="H2286" i="401"/>
  <c r="H2564" i="401"/>
  <c r="H138" i="401"/>
  <c r="H581" i="401"/>
  <c r="H219" i="401"/>
  <c r="H353" i="401"/>
  <c r="H530" i="401"/>
  <c r="H372" i="401"/>
  <c r="H304" i="401"/>
  <c r="H1799" i="401"/>
  <c r="H2358" i="401"/>
  <c r="H1879" i="401"/>
  <c r="H269" i="401"/>
  <c r="H315" i="401"/>
  <c r="H1857" i="401"/>
  <c r="H1120" i="401"/>
  <c r="H1083" i="401"/>
  <c r="H325" i="401"/>
  <c r="H118" i="401"/>
  <c r="H2445" i="401"/>
  <c r="H787" i="401"/>
  <c r="H2779" i="401"/>
  <c r="H2120" i="401"/>
  <c r="H2694" i="401"/>
  <c r="H2098" i="401"/>
  <c r="H1580" i="401"/>
  <c r="H2289" i="401"/>
  <c r="H2223" i="401"/>
  <c r="H2385" i="401"/>
  <c r="H1417" i="401"/>
  <c r="H1560" i="401"/>
  <c r="H318" i="401"/>
  <c r="H1268" i="401"/>
  <c r="H549" i="401"/>
  <c r="H1587" i="401"/>
  <c r="H2085" i="401"/>
  <c r="H888" i="401"/>
  <c r="H71" i="401"/>
  <c r="H674" i="401"/>
  <c r="H635" i="401"/>
  <c r="H720" i="401"/>
  <c r="H1888" i="401"/>
  <c r="H2280" i="401"/>
  <c r="H1618" i="401"/>
  <c r="H2027" i="401"/>
  <c r="H2242" i="401"/>
  <c r="H503" i="401"/>
  <c r="H999" i="401"/>
  <c r="H672" i="401"/>
  <c r="H113" i="401"/>
  <c r="H1547" i="401"/>
  <c r="H1338" i="401"/>
  <c r="H554" i="401"/>
  <c r="H120" i="401"/>
  <c r="H1201" i="401"/>
  <c r="H1279" i="401"/>
  <c r="H2675" i="401"/>
  <c r="H341" i="401"/>
  <c r="H297" i="401"/>
  <c r="H563" i="401"/>
  <c r="H131" i="401"/>
  <c r="H239" i="401"/>
  <c r="H1394" i="401"/>
  <c r="H2736" i="401"/>
  <c r="H2386" i="401"/>
  <c r="H989" i="401"/>
  <c r="H1709" i="401"/>
  <c r="H1261" i="401"/>
  <c r="H800" i="401"/>
  <c r="H1453" i="401"/>
  <c r="H1887" i="401"/>
  <c r="H729" i="401"/>
  <c r="H531" i="401"/>
  <c r="H482" i="401"/>
  <c r="H543" i="401"/>
  <c r="H1202" i="401"/>
  <c r="H1069" i="401"/>
  <c r="H1910" i="401"/>
  <c r="H55" i="401"/>
  <c r="H2870" i="401"/>
  <c r="H2733" i="401"/>
  <c r="H768" i="401"/>
  <c r="H1486" i="401"/>
  <c r="H2285" i="401"/>
  <c r="H804" i="401"/>
  <c r="H2801" i="401"/>
  <c r="H2552" i="401"/>
  <c r="H2112" i="401"/>
  <c r="H417" i="401"/>
  <c r="H1046" i="401"/>
  <c r="H564" i="401"/>
  <c r="H92" i="401"/>
  <c r="H1861" i="401"/>
  <c r="H1982" i="401"/>
  <c r="H996" i="401"/>
  <c r="H1513" i="401"/>
  <c r="H1554" i="401"/>
  <c r="H514" i="401"/>
  <c r="H1004" i="401"/>
  <c r="H22" i="401"/>
  <c r="H1002" i="401"/>
  <c r="H252" i="401"/>
  <c r="H2764" i="401"/>
  <c r="H2584" i="401"/>
  <c r="H1304" i="401"/>
  <c r="H1436" i="401"/>
  <c r="H2765" i="401"/>
  <c r="H960" i="401"/>
  <c r="H902" i="401"/>
  <c r="H409" i="401"/>
  <c r="H1299" i="401"/>
  <c r="H2404" i="401"/>
  <c r="H1421" i="401"/>
  <c r="H1454" i="401"/>
  <c r="H1117" i="401"/>
  <c r="H1672" i="401"/>
  <c r="H2869" i="401"/>
  <c r="H2230" i="401"/>
  <c r="H525" i="401"/>
  <c r="H885" i="401"/>
  <c r="H1270" i="401"/>
  <c r="H2127" i="401"/>
  <c r="H1448" i="401"/>
  <c r="H2819" i="401"/>
  <c r="H1578" i="401"/>
  <c r="H2867" i="401"/>
  <c r="H2240" i="401"/>
  <c r="H1294" i="401"/>
  <c r="H2547" i="401"/>
  <c r="H2945" i="401"/>
  <c r="H2403" i="401"/>
  <c r="H2101" i="401"/>
  <c r="H2747" i="401"/>
  <c r="H2378" i="401"/>
  <c r="H2540" i="401"/>
  <c r="H788" i="401"/>
  <c r="H2252" i="401"/>
  <c r="H266" i="401"/>
  <c r="H1806" i="401"/>
  <c r="H2217" i="401"/>
  <c r="H151" i="401"/>
  <c r="H461" i="401"/>
  <c r="H2031" i="401"/>
  <c r="H1956" i="401"/>
  <c r="H2480" i="401"/>
  <c r="H936" i="401"/>
  <c r="H1021" i="401"/>
  <c r="H2623" i="401"/>
  <c r="H1037" i="401"/>
  <c r="H2474" i="401"/>
  <c r="H2119" i="401"/>
  <c r="H1189" i="401"/>
  <c r="H1348" i="401"/>
  <c r="H2015" i="401"/>
  <c r="H2726" i="401"/>
  <c r="H2173" i="401"/>
  <c r="H1278" i="401"/>
  <c r="H2256" i="401"/>
  <c r="H861" i="401"/>
  <c r="H450" i="401"/>
  <c r="H1239" i="401"/>
  <c r="H1832" i="401"/>
  <c r="H66" i="401"/>
  <c r="H2054" i="401"/>
  <c r="H1637" i="401"/>
  <c r="H2024" i="401"/>
  <c r="H1504" i="401"/>
  <c r="H792" i="401"/>
  <c r="H1948" i="401"/>
  <c r="H1636" i="401"/>
  <c r="H361" i="401"/>
  <c r="H1949" i="401"/>
  <c r="H1656" i="401"/>
  <c r="H1087" i="401"/>
  <c r="H906" i="401"/>
  <c r="H2226" i="401"/>
  <c r="H2431" i="401"/>
  <c r="H2729" i="401"/>
  <c r="H2211" i="401"/>
  <c r="H1528" i="401"/>
  <c r="H199" i="401"/>
  <c r="H247" i="401"/>
  <c r="H863" i="401"/>
  <c r="H649" i="401"/>
  <c r="H1581" i="401"/>
  <c r="H1508" i="401"/>
  <c r="H2043" i="401"/>
  <c r="H2174" i="401"/>
  <c r="H862" i="401"/>
  <c r="H451" i="401"/>
  <c r="H704" i="401"/>
  <c r="H577" i="401"/>
  <c r="H1177" i="401"/>
  <c r="H191" i="401"/>
  <c r="H2419" i="401"/>
  <c r="H257" i="401"/>
  <c r="H1366" i="401"/>
  <c r="H1801" i="401"/>
  <c r="H2178" i="401"/>
  <c r="H860" i="401"/>
  <c r="H1178" i="401"/>
  <c r="H435" i="401"/>
  <c r="H1128" i="401"/>
  <c r="H923" i="401"/>
  <c r="H747" i="401"/>
  <c r="H2828" i="401"/>
  <c r="H1219" i="401"/>
  <c r="H306" i="401"/>
  <c r="H1086" i="401"/>
  <c r="H1006" i="401"/>
  <c r="H852" i="401"/>
  <c r="H1259" i="401"/>
  <c r="H2541" i="401"/>
  <c r="H2483" i="401"/>
  <c r="H1701" i="401"/>
  <c r="H2141" i="401"/>
  <c r="H2842" i="401"/>
  <c r="H2471" i="401"/>
  <c r="H1784" i="401"/>
  <c r="H1396" i="401"/>
  <c r="H2057" i="401"/>
  <c r="H322" i="401"/>
  <c r="H1811" i="401"/>
  <c r="H2735" i="401"/>
  <c r="H567" i="401"/>
  <c r="H2462" i="401"/>
  <c r="H213" i="401"/>
  <c r="H1866" i="401"/>
  <c r="H1123" i="401"/>
  <c r="H2078" i="401"/>
  <c r="H1466" i="401"/>
  <c r="H203" i="401"/>
  <c r="H217" i="401"/>
  <c r="H2409" i="401"/>
  <c r="H1347" i="401"/>
  <c r="H2761" i="401"/>
  <c r="H2003" i="401"/>
  <c r="H1072" i="401"/>
  <c r="H15" i="401"/>
  <c r="H1593" i="401"/>
  <c r="H697" i="401"/>
  <c r="H1273" i="401"/>
  <c r="H2608" i="401"/>
  <c r="H1892" i="401"/>
  <c r="H1317" i="401"/>
  <c r="H2792" i="401"/>
  <c r="H2585" i="401"/>
  <c r="H1311" i="401"/>
  <c r="H2263" i="401"/>
  <c r="H614" i="401"/>
  <c r="H2452" i="401"/>
  <c r="H2001" i="401"/>
  <c r="H127" i="401"/>
  <c r="H2554" i="401"/>
  <c r="H1570" i="401"/>
  <c r="H277" i="401"/>
  <c r="H2751" i="401"/>
  <c r="H2718" i="401"/>
  <c r="H2915" i="401"/>
  <c r="H1987" i="401"/>
  <c r="H700" i="401"/>
  <c r="H2229" i="401"/>
  <c r="H342" i="401"/>
  <c r="H1061" i="401"/>
  <c r="H2155" i="401"/>
  <c r="H2594" i="401"/>
  <c r="H1198" i="401"/>
  <c r="H542" i="401"/>
  <c r="H2523" i="401"/>
  <c r="H2933" i="401"/>
  <c r="H610" i="401"/>
  <c r="H1038" i="401"/>
  <c r="H2318" i="401"/>
  <c r="H2068" i="401"/>
  <c r="H462" i="401"/>
  <c r="H676" i="401"/>
  <c r="H523" i="401"/>
  <c r="H1430" i="401"/>
  <c r="H1980" i="401"/>
  <c r="H2630" i="401"/>
  <c r="H2180" i="401"/>
  <c r="H2393" i="401"/>
  <c r="H2347" i="401"/>
  <c r="H959" i="401"/>
  <c r="H968" i="401"/>
  <c r="H661" i="401"/>
  <c r="H2248" i="401"/>
  <c r="H690" i="401"/>
  <c r="H323" i="401"/>
  <c r="H622" i="401"/>
  <c r="H383" i="401"/>
  <c r="H2167" i="401"/>
  <c r="H2874" i="401"/>
  <c r="H2317" i="401"/>
  <c r="H2298" i="401"/>
  <c r="H1172" i="401"/>
  <c r="H1389" i="401"/>
  <c r="H2355" i="401"/>
  <c r="H2606" i="401"/>
  <c r="H2610" i="401"/>
  <c r="H48" i="401"/>
  <c r="H933" i="401"/>
  <c r="H1958" i="401"/>
  <c r="H758" i="401"/>
  <c r="H2767" i="401"/>
  <c r="H2070" i="401"/>
  <c r="H391" i="401"/>
  <c r="H1551" i="401"/>
  <c r="H1474" i="401"/>
  <c r="H1843" i="401"/>
  <c r="H1116" i="401"/>
  <c r="H1729" i="401"/>
  <c r="H1186" i="401"/>
  <c r="H1902" i="401"/>
  <c r="H2586" i="401"/>
  <c r="H1395" i="401"/>
  <c r="H1377" i="401"/>
  <c r="H384" i="401"/>
  <c r="H819" i="401"/>
  <c r="H1995" i="401"/>
  <c r="H1455" i="401"/>
  <c r="H2512" i="401"/>
  <c r="H2323" i="401"/>
  <c r="H1622" i="401"/>
  <c r="H1131" i="401"/>
  <c r="H2089" i="401"/>
  <c r="H392" i="401"/>
  <c r="H2260" i="401"/>
  <c r="H1211" i="401"/>
  <c r="H1191" i="401"/>
  <c r="H1440" i="401"/>
  <c r="H1715" i="401"/>
  <c r="H1886" i="401"/>
  <c r="H2929" i="401"/>
  <c r="H2249" i="401"/>
  <c r="H1880" i="401"/>
  <c r="H2246" i="401"/>
  <c r="H2925" i="401"/>
  <c r="H2756" i="401"/>
  <c r="H628" i="401"/>
  <c r="H608" i="401"/>
  <c r="H1815" i="401"/>
  <c r="H2802" i="401"/>
  <c r="H2927" i="401"/>
  <c r="H2708" i="401"/>
  <c r="H1231" i="401"/>
  <c r="H986" i="401"/>
  <c r="H400" i="401"/>
  <c r="H2682" i="401"/>
  <c r="H2390" i="401"/>
  <c r="H1385" i="401"/>
  <c r="H2696" i="401"/>
  <c r="H2730" i="401"/>
  <c r="H73" i="401"/>
  <c r="H1924" i="401"/>
  <c r="H227" i="401"/>
  <c r="H947" i="401"/>
  <c r="H2906" i="401"/>
  <c r="H2571" i="401"/>
  <c r="H233" i="401"/>
  <c r="H2102" i="401"/>
  <c r="H2922" i="401"/>
  <c r="H1376" i="401"/>
  <c r="H1042" i="401"/>
  <c r="H931" i="401"/>
  <c r="H348" i="401"/>
  <c r="H1994" i="401"/>
  <c r="H1367" i="401"/>
  <c r="H806" i="401"/>
  <c r="H2848" i="401"/>
  <c r="H2614" i="401"/>
  <c r="H1898" i="401"/>
  <c r="H2335" i="401"/>
  <c r="H2774" i="401"/>
  <c r="H1657" i="401"/>
  <c r="H2461" i="401"/>
  <c r="H971" i="401"/>
  <c r="H1825" i="401"/>
  <c r="H1798" i="401"/>
  <c r="H1851" i="401"/>
  <c r="H2437" i="401"/>
  <c r="H796" i="401"/>
  <c r="H1363" i="401"/>
  <c r="H1953" i="401"/>
  <c r="H1646" i="401"/>
  <c r="H2447" i="401"/>
  <c r="H624" i="401"/>
  <c r="H593" i="401"/>
  <c r="H1312" i="401"/>
  <c r="H982" i="401"/>
  <c r="H1337" i="401"/>
  <c r="H2233" i="401"/>
  <c r="H2283" i="401"/>
  <c r="H2183" i="401"/>
  <c r="H1658" i="401"/>
  <c r="H976" i="401"/>
  <c r="H1340" i="401"/>
  <c r="H489" i="401"/>
  <c r="H236" i="401"/>
  <c r="H1655" i="401"/>
  <c r="H2435" i="401"/>
  <c r="H2588" i="401"/>
  <c r="H2702" i="401"/>
  <c r="H1425" i="401"/>
  <c r="H2921" i="401"/>
  <c r="H76" i="401"/>
  <c r="H2434" i="401"/>
  <c r="H2749" i="401"/>
  <c r="H332" i="401"/>
  <c r="H2134" i="401"/>
  <c r="H693" i="401"/>
  <c r="H1332" i="401"/>
  <c r="H1629" i="401"/>
  <c r="H882" i="401"/>
  <c r="H1236" i="401"/>
  <c r="H818" i="401"/>
  <c r="H905" i="401"/>
  <c r="H1003" i="401"/>
  <c r="H97" i="401"/>
  <c r="H2315" i="401"/>
  <c r="H1895" i="401"/>
  <c r="H1774" i="401"/>
  <c r="H1078" i="401"/>
  <c r="H966" i="401"/>
  <c r="H1399" i="401"/>
  <c r="H2282" i="401"/>
  <c r="H2373" i="401"/>
  <c r="H2609" i="401"/>
  <c r="H1899" i="401"/>
  <c r="H2589" i="401"/>
  <c r="H1847" i="401"/>
  <c r="H897" i="401"/>
  <c r="H1124" i="401"/>
  <c r="H708" i="401"/>
  <c r="H1336" i="401"/>
  <c r="H930" i="401"/>
  <c r="H183" i="401"/>
  <c r="H573" i="401"/>
  <c r="H2326" i="401"/>
  <c r="H214" i="401"/>
  <c r="H354" i="401"/>
  <c r="H133" i="401"/>
  <c r="H613" i="401"/>
  <c r="H2468" i="401"/>
  <c r="H772" i="401"/>
  <c r="H279" i="401"/>
  <c r="H39" i="401"/>
  <c r="H1100" i="401"/>
  <c r="H17" i="401"/>
  <c r="H137" i="401"/>
  <c r="H2732" i="401"/>
  <c r="H125" i="401"/>
  <c r="H1943" i="401"/>
  <c r="H898" i="401"/>
  <c r="H2518" i="401"/>
  <c r="H2254" i="401"/>
  <c r="H2275" i="401"/>
  <c r="H2954" i="401"/>
  <c r="H1199" i="401"/>
  <c r="H193" i="401"/>
  <c r="H2083" i="401"/>
  <c r="H2635" i="401"/>
  <c r="H1001" i="401"/>
  <c r="H2673" i="401"/>
  <c r="H741" i="401"/>
  <c r="H2961" i="401"/>
  <c r="H150" i="401"/>
  <c r="H1744" i="401"/>
  <c r="H1634" i="401"/>
  <c r="H2232" i="401"/>
  <c r="H1358" i="401"/>
  <c r="H1702" i="401"/>
  <c r="H627" i="401"/>
  <c r="H1240" i="401"/>
  <c r="H1375" i="401"/>
  <c r="H850" i="401"/>
  <c r="H411" i="401"/>
  <c r="H2835" i="401"/>
  <c r="H473" i="401"/>
  <c r="H474" i="401"/>
  <c r="H1082" i="401"/>
  <c r="H1344" i="401"/>
  <c r="H2153" i="401"/>
  <c r="H2875" i="401"/>
  <c r="H2521" i="401"/>
  <c r="H1079" i="401"/>
  <c r="H1926" i="401"/>
  <c r="H1324" i="401"/>
  <c r="H2450" i="401"/>
  <c r="H303" i="401"/>
  <c r="H2313" i="401"/>
  <c r="H1922" i="401"/>
  <c r="H224" i="401"/>
  <c r="H1118" i="401"/>
  <c r="H1998" i="401"/>
  <c r="H1291" i="401"/>
  <c r="H2020" i="401"/>
  <c r="H1795" i="401"/>
  <c r="H1973" i="401"/>
  <c r="H1343" i="401"/>
  <c r="H2543" i="401"/>
  <c r="H2212" i="401"/>
  <c r="H2193" i="401"/>
  <c r="H2096" i="401"/>
  <c r="H910" i="401"/>
  <c r="H2397" i="401"/>
  <c r="H1309" i="401"/>
  <c r="H1763" i="401"/>
  <c r="H874" i="401"/>
  <c r="H2383" i="401"/>
  <c r="H2775" i="401"/>
  <c r="H483" i="401"/>
  <c r="H2023" i="401"/>
  <c r="H1941" i="401"/>
  <c r="H615" i="401"/>
  <c r="H1250" i="401"/>
  <c r="H1152" i="401"/>
  <c r="H1452" i="401"/>
  <c r="H1196" i="401"/>
  <c r="H1333" i="401"/>
  <c r="H1931" i="401"/>
  <c r="H1122" i="401"/>
  <c r="H537" i="401"/>
  <c r="H548" i="401"/>
  <c r="H1478" i="401"/>
  <c r="H2344" i="401"/>
  <c r="H432" i="401"/>
  <c r="H869" i="401"/>
  <c r="H2605" i="401"/>
  <c r="H541" i="401"/>
  <c r="H789" i="401"/>
  <c r="H2529" i="401"/>
  <c r="H1805" i="401"/>
  <c r="H2776" i="401"/>
  <c r="H2309" i="401"/>
  <c r="H1263" i="401"/>
  <c r="H385" i="401"/>
  <c r="H513" i="401"/>
  <c r="H2671" i="401"/>
  <c r="H1025" i="401"/>
  <c r="H1000" i="401"/>
  <c r="H2467" i="401"/>
  <c r="H2793" i="401"/>
  <c r="H2573" i="401"/>
  <c r="H497" i="401"/>
  <c r="H691" i="401"/>
  <c r="H2545" i="401"/>
  <c r="H1054" i="401"/>
  <c r="H775" i="401"/>
  <c r="H657" i="401"/>
  <c r="H2050" i="401"/>
  <c r="H2299" i="401"/>
  <c r="H1412" i="401"/>
  <c r="H1157" i="401"/>
  <c r="H1382" i="401"/>
  <c r="H152" i="401"/>
  <c r="H1804" i="401"/>
  <c r="H2955" i="401"/>
  <c r="H2076" i="401"/>
  <c r="H656" i="401"/>
  <c r="H2195" i="401"/>
  <c r="H2579" i="401"/>
  <c r="H2410" i="401"/>
  <c r="H1872" i="401"/>
  <c r="H1529" i="401"/>
  <c r="H602" i="401"/>
  <c r="H254" i="401"/>
  <c r="H2526" i="401"/>
  <c r="H1471" i="401"/>
  <c r="H2206" i="401"/>
  <c r="H757" i="401"/>
  <c r="H965" i="401"/>
  <c r="H116" i="401"/>
  <c r="H1203" i="401"/>
  <c r="H849" i="401"/>
  <c r="H1379" i="401"/>
  <c r="H29" i="401"/>
  <c r="H2198" i="401"/>
  <c r="H1380" i="401"/>
  <c r="H2218" i="401"/>
  <c r="H2029" i="401"/>
  <c r="H515" i="401"/>
  <c r="H711" i="401"/>
  <c r="H1251" i="401"/>
  <c r="H1139" i="401"/>
  <c r="H2262" i="401"/>
  <c r="H2555" i="401"/>
  <c r="H2807" i="401"/>
  <c r="H1437" i="401"/>
  <c r="H749" i="401"/>
  <c r="H488" i="401"/>
  <c r="H2699" i="401"/>
  <c r="H1649" i="401"/>
  <c r="H2370" i="401"/>
  <c r="H1971" i="401"/>
  <c r="H745" i="401"/>
  <c r="H1132" i="401"/>
  <c r="H1472" i="401"/>
  <c r="H2011" i="401"/>
  <c r="H601" i="401"/>
  <c r="H2645" i="401"/>
  <c r="H755" i="401"/>
  <c r="H544" i="401"/>
  <c r="H651" i="401"/>
  <c r="H1755" i="401"/>
  <c r="H1253" i="401"/>
  <c r="H499" i="401"/>
  <c r="H2563" i="401"/>
  <c r="H957" i="401"/>
  <c r="H173" i="401"/>
  <c r="H1506" i="401"/>
  <c r="H568" i="401"/>
  <c r="H1346" i="401"/>
  <c r="H2958" i="401"/>
  <c r="H327" i="401"/>
  <c r="H718" i="401"/>
  <c r="H981" i="401"/>
  <c r="H2799" i="401"/>
  <c r="H1403" i="401"/>
  <c r="H1782" i="401"/>
  <c r="H1063" i="401"/>
  <c r="H291" i="401"/>
  <c r="H2743" i="401"/>
  <c r="H607" i="401"/>
  <c r="H1187" i="401"/>
  <c r="H928" i="401"/>
  <c r="H161" i="401"/>
  <c r="H771" i="401"/>
  <c r="H802" i="401"/>
  <c r="H2923" i="401"/>
  <c r="H566" i="401"/>
  <c r="H501" i="401"/>
  <c r="H813" i="401"/>
  <c r="H2493" i="401"/>
  <c r="H716" i="401"/>
  <c r="H2032" i="401"/>
  <c r="H1716" i="401"/>
  <c r="H2026" i="401"/>
  <c r="H429" i="401"/>
  <c r="H112" i="401"/>
  <c r="H142" i="401"/>
  <c r="H206" i="401"/>
  <c r="H588" i="401"/>
  <c r="H717" i="401"/>
  <c r="H828" i="401"/>
  <c r="H872" i="401"/>
  <c r="H1057" i="401"/>
  <c r="H1093" i="401"/>
  <c r="H1214" i="401"/>
  <c r="H1274" i="401"/>
  <c r="H1318" i="401"/>
  <c r="H1406" i="401"/>
  <c r="H1413" i="401"/>
  <c r="H1559" i="401"/>
  <c r="H1573" i="401"/>
  <c r="H1800" i="401"/>
  <c r="H1870" i="401"/>
  <c r="H1890" i="401"/>
  <c r="H2045" i="401"/>
  <c r="H2126" i="401"/>
  <c r="H2175" i="401"/>
  <c r="H2291" i="401"/>
  <c r="H2510" i="401"/>
  <c r="H2577" i="401"/>
  <c r="H2018" i="401"/>
  <c r="H355" i="401"/>
  <c r="H565" i="401"/>
  <c r="H14" i="401"/>
  <c r="H1222" i="401"/>
  <c r="H2228" i="401"/>
  <c r="H396" i="401"/>
  <c r="H825" i="401"/>
  <c r="H205" i="401"/>
  <c r="H1204" i="401"/>
  <c r="H2033" i="401"/>
  <c r="H2012" i="401"/>
  <c r="H1464" i="401"/>
  <c r="H2567" i="401"/>
  <c r="H35" i="401"/>
  <c r="H1591" i="401"/>
  <c r="H766" i="401"/>
  <c r="H1310" i="401"/>
  <c r="H81" i="401"/>
  <c r="H1802" i="401"/>
  <c r="H1293" i="401"/>
  <c r="H765" i="401"/>
  <c r="H1666" i="401"/>
  <c r="H2688" i="401"/>
  <c r="H2695" i="401"/>
  <c r="H839" i="401"/>
  <c r="H87" i="401"/>
  <c r="H1415" i="401"/>
  <c r="H1252" i="401"/>
  <c r="H412" i="401"/>
  <c r="H2130" i="401"/>
  <c r="H1688" i="401"/>
  <c r="H1092" i="401"/>
  <c r="H881" i="401"/>
  <c r="H893" i="401"/>
  <c r="H1558" i="401"/>
  <c r="H141" i="401"/>
  <c r="H1212" i="401"/>
  <c r="H526" i="401"/>
  <c r="H60" i="401"/>
  <c r="H1853" i="401"/>
  <c r="H918" i="401"/>
  <c r="H1283" i="401"/>
  <c r="H2501" i="401"/>
  <c r="H2880" i="401"/>
  <c r="H946" i="401"/>
  <c r="H633" i="401"/>
  <c r="H79" i="401"/>
  <c r="H529" i="401"/>
  <c r="H1500" i="401"/>
  <c r="H495" i="401"/>
  <c r="H646" i="401"/>
  <c r="H1691" i="401"/>
  <c r="H2674" i="401"/>
  <c r="H31" i="401"/>
  <c r="H1884" i="401"/>
  <c r="H625" i="401"/>
  <c r="H726" i="401"/>
  <c r="H743" i="401"/>
  <c r="H1383" i="401"/>
  <c r="H2918" i="401"/>
  <c r="H2469" i="401"/>
  <c r="H1985" i="401"/>
  <c r="H1155" i="401"/>
  <c r="H685" i="401"/>
  <c r="H1940" i="401"/>
  <c r="H1766" i="401"/>
  <c r="H1168" i="401"/>
  <c r="H2202" i="401"/>
  <c r="H1566" i="401"/>
  <c r="H1434" i="401"/>
  <c r="H2165" i="401"/>
  <c r="H2013" i="401"/>
  <c r="H62" i="401"/>
  <c r="H274" i="401"/>
  <c r="H912" i="401"/>
  <c r="H2281" i="401"/>
  <c r="H914" i="401"/>
  <c r="H1074" i="401"/>
  <c r="H1991" i="401"/>
  <c r="H1215" i="401"/>
  <c r="H915" i="401"/>
  <c r="H498" i="401"/>
  <c r="H1680" i="401"/>
  <c r="H1797" i="401"/>
  <c r="H604" i="401"/>
  <c r="H2192" i="401"/>
  <c r="H1505" i="401"/>
  <c r="H2857" i="401"/>
  <c r="H2763" i="401"/>
  <c r="H1121" i="401"/>
  <c r="H2768" i="401"/>
  <c r="H1883" i="401"/>
  <c r="H1876" i="401"/>
  <c r="H1952" i="401"/>
  <c r="H2693" i="401"/>
  <c r="H305" i="401"/>
  <c r="H2266" i="401"/>
  <c r="H2949" i="401"/>
  <c r="H485" i="401"/>
  <c r="H2312" i="401"/>
  <c r="H1862" i="401"/>
  <c r="H1326" i="401"/>
  <c r="H682" i="401"/>
  <c r="H370" i="401"/>
  <c r="H1243" i="401"/>
  <c r="H302" i="401"/>
  <c r="H2823" i="401"/>
  <c r="H1148" i="401"/>
  <c r="H1553" i="401"/>
  <c r="H13" i="401"/>
  <c r="H1111" i="401"/>
  <c r="H207" i="401"/>
  <c r="H2402" i="401"/>
  <c r="H2222" i="401"/>
  <c r="H2593" i="401"/>
  <c r="H2310" i="401"/>
  <c r="H2632" i="401"/>
  <c r="H494" i="401"/>
  <c r="H2706" i="401"/>
  <c r="H1762" i="401"/>
  <c r="H1107" i="401"/>
  <c r="H2664" i="401"/>
  <c r="H1577" i="401"/>
  <c r="H26" i="401"/>
  <c r="H579" i="401"/>
  <c r="H1502" i="401"/>
  <c r="H1012" i="401"/>
  <c r="H192" i="401"/>
  <c r="H2361" i="401"/>
  <c r="H1792" i="401"/>
  <c r="H1242" i="401"/>
  <c r="H1174" i="401"/>
  <c r="H1536" i="401"/>
  <c r="H2834" i="401"/>
  <c r="H948" i="401"/>
  <c r="H2363" i="401"/>
  <c r="H1233" i="401"/>
  <c r="H2367" i="401"/>
  <c r="H1269" i="401"/>
  <c r="H2913" i="401"/>
  <c r="H603" i="401"/>
  <c r="H2892" i="401"/>
  <c r="H592" i="401"/>
  <c r="H840" i="401"/>
  <c r="H692" i="401"/>
  <c r="H2123" i="401"/>
  <c r="H2535" i="401"/>
  <c r="H2114" i="401"/>
  <c r="H1526" i="401"/>
  <c r="H1089" i="401"/>
  <c r="H2570" i="401"/>
  <c r="H750" i="401"/>
  <c r="H1096" i="401"/>
  <c r="H358" i="401"/>
  <c r="H644" i="401"/>
  <c r="H2515" i="401"/>
  <c r="H634" i="401"/>
  <c r="H490" i="401"/>
  <c r="H769" i="401"/>
  <c r="H301" i="401"/>
  <c r="H1588" i="401"/>
  <c r="H753" i="401"/>
  <c r="H1106" i="401"/>
  <c r="H2360" i="401"/>
  <c r="H2962" i="401"/>
  <c r="H1197" i="401"/>
  <c r="H2303" i="401"/>
  <c r="H2818" i="401"/>
  <c r="H2055" i="401"/>
  <c r="H1102" i="401"/>
  <c r="H2587" i="401"/>
  <c r="H46" i="401"/>
  <c r="H2034" i="401"/>
  <c r="H440" i="401"/>
  <c r="H2797" i="401"/>
  <c r="H248" i="401"/>
  <c r="H1443" i="401"/>
  <c r="H1350" i="401"/>
  <c r="H2622" i="401"/>
  <c r="H1490" i="401"/>
  <c r="H1576" i="401"/>
  <c r="H2144" i="401"/>
  <c r="H2833" i="401"/>
  <c r="H1167" i="401"/>
  <c r="H178" i="401"/>
  <c r="H196" i="401"/>
  <c r="H1498" i="401"/>
  <c r="H130" i="401"/>
  <c r="H2021" i="401"/>
  <c r="H763" i="401"/>
  <c r="H684" i="401"/>
  <c r="H1213" i="401"/>
  <c r="H201" i="401"/>
  <c r="H2845" i="401"/>
  <c r="H74" i="401"/>
  <c r="H1429" i="401"/>
  <c r="H2220" i="401"/>
  <c r="H2887" i="401"/>
  <c r="H128" i="401"/>
  <c r="H2565" i="401"/>
  <c r="H919" i="401"/>
  <c r="H1491" i="401"/>
  <c r="H1073" i="401"/>
  <c r="H2352" i="401"/>
  <c r="H1598" i="401"/>
  <c r="H1533" i="401"/>
  <c r="H2052" i="401"/>
  <c r="H500" i="401"/>
  <c r="H1295" i="401"/>
  <c r="H671" i="401"/>
  <c r="H2934" i="401"/>
  <c r="H681" i="401"/>
  <c r="H1769" i="401"/>
  <c r="H2502" i="401"/>
  <c r="H1908" i="401"/>
  <c r="H168" i="401"/>
  <c r="H1031" i="401"/>
  <c r="H1135" i="401"/>
  <c r="H1620" i="401"/>
  <c r="H1018" i="401"/>
  <c r="H105" i="401"/>
  <c r="H2615" i="401"/>
  <c r="H2549" i="401"/>
  <c r="H1290" i="401"/>
  <c r="H2184" i="401"/>
  <c r="H2002" i="401"/>
  <c r="H1161" i="401"/>
  <c r="H2617" i="401"/>
  <c r="H1303" i="401"/>
  <c r="H1640" i="401"/>
  <c r="H2482" i="401"/>
  <c r="H1182" i="401"/>
  <c r="H699" i="401"/>
  <c r="H1335" i="401"/>
  <c r="H1378" i="401"/>
  <c r="H598" i="401"/>
  <c r="H2592" i="401"/>
  <c r="H942" i="401"/>
  <c r="H418" i="401"/>
  <c r="H2837" i="401"/>
  <c r="H899" i="401"/>
  <c r="H1147" i="401"/>
  <c r="H1552" i="401"/>
  <c r="H1325" i="401"/>
  <c r="H773" i="401"/>
  <c r="H844" i="401"/>
  <c r="H243" i="401"/>
  <c r="H263" i="401"/>
  <c r="H2237" i="401"/>
  <c r="H1373" i="401"/>
  <c r="H951" i="401"/>
  <c r="H1369" i="401"/>
  <c r="H952" i="401"/>
  <c r="H1381" i="401"/>
  <c r="H2650" i="401"/>
  <c r="H459" i="401"/>
  <c r="H791" i="401"/>
  <c r="H1750" i="401"/>
  <c r="H430" i="401"/>
  <c r="H1717" i="401"/>
  <c r="H146" i="401"/>
  <c r="H320" i="401"/>
  <c r="H934" i="401"/>
  <c r="H2305" i="401"/>
  <c r="H2753" i="401"/>
  <c r="H27" i="401"/>
  <c r="H706" i="401"/>
  <c r="H1767" i="401"/>
  <c r="H2203" i="401"/>
  <c r="H686" i="401"/>
  <c r="H181" i="401"/>
  <c r="H194" i="401"/>
  <c r="H1524" i="401"/>
  <c r="H2092" i="401"/>
  <c r="H2359" i="401"/>
  <c r="H1088" i="401"/>
  <c r="H335" i="401"/>
  <c r="H19" i="401"/>
  <c r="H119" i="401"/>
  <c r="H2306" i="401"/>
  <c r="H2677" i="401"/>
  <c r="H77" i="401"/>
  <c r="H2336" i="401"/>
  <c r="H1824" i="401"/>
  <c r="H2121" i="401"/>
  <c r="H2257" i="401"/>
  <c r="H56" i="401"/>
  <c r="H2301" i="401"/>
  <c r="H1060" i="401"/>
  <c r="H1675" i="401"/>
  <c r="H670" i="401"/>
  <c r="H2049" i="401"/>
  <c r="H532" i="401"/>
  <c r="H149" i="401"/>
  <c r="H1288" i="401"/>
  <c r="H1469" i="401"/>
  <c r="H2519" i="401"/>
  <c r="H362" i="401"/>
  <c r="H166" i="401"/>
  <c r="H270" i="401"/>
  <c r="H1489" i="401"/>
  <c r="H1144" i="401"/>
  <c r="H1234" i="401"/>
  <c r="H2296" i="401"/>
  <c r="H550" i="401"/>
  <c r="H1955" i="401"/>
  <c r="H2634" i="401"/>
  <c r="H70" i="401"/>
  <c r="H2575" i="401"/>
  <c r="H1858" i="401"/>
  <c r="H2625" i="401"/>
  <c r="H1844" i="401"/>
  <c r="H2006" i="401"/>
  <c r="H2396" i="401"/>
  <c r="H2088" i="401"/>
  <c r="H2294" i="401"/>
  <c r="H2687" i="401"/>
  <c r="H641" i="401"/>
  <c r="H2005" i="401"/>
  <c r="H1438" i="401"/>
  <c r="H1869" i="401"/>
  <c r="H2308" i="401"/>
  <c r="H389" i="401"/>
  <c r="H655" i="401"/>
  <c r="H2873" i="401"/>
  <c r="H2652" i="401"/>
  <c r="H1930" i="401"/>
  <c r="H2231" i="401"/>
  <c r="H2853" i="401"/>
  <c r="H2647" i="401"/>
  <c r="H393" i="401"/>
  <c r="H1392" i="401"/>
  <c r="H1849" i="401"/>
  <c r="H244" i="401"/>
  <c r="H2325" i="401"/>
  <c r="H2320" i="401"/>
  <c r="H2042" i="401"/>
  <c r="H2037" i="401"/>
  <c r="H1416" i="401"/>
  <c r="H1735" i="401"/>
  <c r="H1296" i="401"/>
  <c r="H2176" i="401"/>
  <c r="H2365" i="401"/>
  <c r="H528" i="401"/>
  <c r="H846" i="401"/>
  <c r="H234" i="401"/>
  <c r="H1611" i="401"/>
  <c r="H2004" i="401"/>
  <c r="H228" i="401"/>
  <c r="H2337" i="401"/>
  <c r="H1764" i="401"/>
  <c r="H1827" i="401"/>
  <c r="H938" i="401"/>
  <c r="H1595" i="401"/>
  <c r="H2297" i="401"/>
  <c r="H395" i="401"/>
  <c r="H1977" i="401"/>
  <c r="H2168" i="401"/>
  <c r="H2717" i="401"/>
  <c r="H1388" i="401"/>
  <c r="H511" i="401"/>
  <c r="H2777" i="401"/>
  <c r="H2670" i="401"/>
  <c r="H460" i="401"/>
  <c r="H2333" i="401"/>
  <c r="H1264" i="401"/>
  <c r="H2400" i="401"/>
  <c r="H1329" i="401"/>
  <c r="H1286" i="401"/>
  <c r="H2940" i="401"/>
  <c r="H2061" i="401"/>
  <c r="H413" i="401"/>
  <c r="H1099" i="401"/>
  <c r="H784" i="401"/>
  <c r="H1410" i="401"/>
  <c r="H2676" i="401"/>
  <c r="H1368" i="401"/>
  <c r="H1450" i="401"/>
  <c r="H282" i="401"/>
  <c r="H2097" i="401"/>
  <c r="H1246" i="401"/>
  <c r="H2164" i="401"/>
  <c r="H1531" i="401"/>
  <c r="H2703" i="401"/>
  <c r="H1669" i="401"/>
  <c r="H2601" i="401"/>
  <c r="H1247" i="401"/>
  <c r="H1411" i="401"/>
  <c r="H1306" i="401"/>
  <c r="H1026" i="401"/>
  <c r="H2416" i="401"/>
  <c r="H2941" i="401"/>
  <c r="H107" i="401"/>
  <c r="H2574" i="401"/>
  <c r="H2794" i="401"/>
  <c r="H2331" i="401"/>
  <c r="H1179" i="401"/>
  <c r="H2748" i="401"/>
  <c r="H1787" i="401"/>
  <c r="H2399" i="401"/>
  <c r="H1076" i="401"/>
  <c r="H2557" i="401"/>
  <c r="H2090" i="401"/>
  <c r="H2346" i="401"/>
  <c r="H2159" i="401"/>
  <c r="H2872" i="401"/>
  <c r="H1136" i="401"/>
  <c r="H2432" i="401"/>
  <c r="H2172" i="401"/>
  <c r="H713" i="401"/>
  <c r="H2191" i="401"/>
  <c r="H1077" i="401"/>
  <c r="H2104" i="401"/>
  <c r="H2790" i="401"/>
  <c r="H1140" i="401"/>
  <c r="H1200" i="401"/>
  <c r="H985" i="401"/>
  <c r="H2332" i="401"/>
  <c r="H2300" i="401"/>
  <c r="H1280" i="401"/>
  <c r="H974" i="401"/>
  <c r="H1803" i="401"/>
  <c r="H2930" i="401"/>
  <c r="H814" i="401"/>
  <c r="H695" i="401"/>
  <c r="H955" i="401"/>
  <c r="H1732" i="401"/>
  <c r="H1322" i="401"/>
  <c r="H2928" i="401"/>
  <c r="H1126" i="401"/>
  <c r="H2916" i="401"/>
  <c r="H1605" i="401"/>
  <c r="H2406" i="401"/>
  <c r="H727" i="401"/>
  <c r="H2569" i="401"/>
  <c r="H1065" i="401"/>
  <c r="H977" i="401"/>
  <c r="H1758" i="401"/>
  <c r="H1546" i="401"/>
  <c r="H984" i="401"/>
  <c r="H1192" i="401"/>
  <c r="H993" i="401"/>
  <c r="H864" i="401"/>
  <c r="H1141" i="401"/>
  <c r="H2382" i="401"/>
  <c r="H1760" i="401"/>
  <c r="H2752" i="401"/>
  <c r="H1911" i="401"/>
  <c r="H851" i="401"/>
  <c r="H843" i="401"/>
  <c r="H545" i="401"/>
  <c r="H339" i="401"/>
  <c r="H1075" i="401"/>
  <c r="H2727" i="401"/>
  <c r="H2093" i="401"/>
  <c r="H47" i="401"/>
  <c r="H1009" i="401"/>
  <c r="H1818" i="401"/>
  <c r="H2795" i="401"/>
  <c r="H2188" i="401"/>
  <c r="H2714" i="401"/>
  <c r="H2422" i="401"/>
  <c r="H903" i="401"/>
  <c r="H2932" i="401"/>
  <c r="H618" i="401"/>
  <c r="H2611" i="401"/>
  <c r="H2261" i="401"/>
  <c r="H1423" i="401"/>
  <c r="H2116" i="401"/>
  <c r="H2446" i="401"/>
  <c r="H1959" i="401"/>
  <c r="H1894" i="401"/>
  <c r="H1080" i="401"/>
  <c r="H1965" i="401"/>
  <c r="H2455" i="401"/>
  <c r="H117" i="401"/>
  <c r="H1868" i="401"/>
  <c r="H2832" i="401"/>
  <c r="H163" i="401"/>
  <c r="H889" i="401"/>
  <c r="H2380" i="401"/>
  <c r="H2812" i="401"/>
  <c r="H2066" i="401"/>
  <c r="H2456" i="401"/>
  <c r="H1081" i="401"/>
  <c r="H1475" i="401"/>
  <c r="H1184" i="401"/>
  <c r="H733" i="401"/>
  <c r="H892" i="401"/>
  <c r="H456" i="401"/>
  <c r="H222" i="401"/>
  <c r="H2806" i="401"/>
  <c r="H1606" i="401"/>
  <c r="H2073" i="401"/>
  <c r="H2187" i="401"/>
  <c r="H2689" i="401"/>
  <c r="H1726" i="401"/>
  <c r="H433" i="401"/>
  <c r="H1574" i="401"/>
  <c r="H2856" i="401"/>
  <c r="H328" i="401"/>
  <c r="H1891" i="401"/>
  <c r="H2401" i="401"/>
  <c r="H2135" i="401"/>
  <c r="H390" i="401"/>
  <c r="H1986" i="401"/>
  <c r="H1610" i="401"/>
  <c r="H2766" i="401"/>
  <c r="H2489" i="401"/>
  <c r="H1670" i="401"/>
  <c r="H2739" i="401"/>
  <c r="H2099" i="401"/>
  <c r="H963" i="401"/>
  <c r="H1220" i="401"/>
  <c r="H43" i="401"/>
  <c r="H2100" i="401"/>
  <c r="H2199" i="401"/>
  <c r="H585" i="401"/>
  <c r="H259" i="401"/>
  <c r="H2417" i="401"/>
  <c r="H1507" i="401"/>
  <c r="H2618" i="401"/>
  <c r="H1904" i="401"/>
  <c r="H1671" i="401"/>
  <c r="H160" i="401"/>
  <c r="H2234" i="401"/>
  <c r="H337" i="401"/>
  <c r="H2179" i="401"/>
  <c r="H783" i="401"/>
  <c r="H1015" i="401"/>
  <c r="H1036" i="401"/>
  <c r="H16" i="401"/>
  <c r="H98" i="401"/>
  <c r="H2583" i="401"/>
  <c r="H1647" i="401"/>
  <c r="H2909" i="401"/>
  <c r="H41" i="401"/>
  <c r="H379" i="401"/>
  <c r="H875" i="401"/>
  <c r="H821" i="401"/>
  <c r="H1648" i="401"/>
  <c r="H2158" i="401"/>
  <c r="H221" i="401"/>
  <c r="H344" i="401"/>
  <c r="H1689" i="401"/>
  <c r="H2607" i="401"/>
  <c r="H589" i="401"/>
  <c r="H2544" i="401"/>
  <c r="H1230" i="401"/>
  <c r="H764" i="401"/>
  <c r="H2697" i="401"/>
  <c r="H623" i="401"/>
  <c r="H992" i="401"/>
  <c r="H2660" i="401"/>
  <c r="H2681" i="401"/>
  <c r="H1609" i="401"/>
  <c r="H518" i="401"/>
  <c r="H1281" i="401"/>
  <c r="H202" i="401"/>
  <c r="H954" i="401"/>
  <c r="H1194" i="401"/>
  <c r="H2147" i="401"/>
  <c r="H475" i="401"/>
  <c r="H736" i="401"/>
  <c r="H388" i="401"/>
  <c r="H309" i="401"/>
  <c r="H2884" i="401"/>
  <c r="H2882" i="401"/>
  <c r="H1788" i="401"/>
  <c r="H2679" i="401"/>
  <c r="H86" i="401"/>
  <c r="H2407" i="401"/>
  <c r="H901" i="401"/>
  <c r="H313" i="401"/>
  <c r="H1282" i="401"/>
  <c r="H2250" i="401"/>
  <c r="H2389" i="401"/>
  <c r="H1923" i="401"/>
  <c r="H364" i="401"/>
  <c r="H803" i="401"/>
  <c r="H2926" i="401"/>
  <c r="H333" i="401"/>
  <c r="H310" i="401"/>
  <c r="H1821" i="401"/>
  <c r="H920" i="401"/>
  <c r="H927" i="401"/>
  <c r="H316" i="401"/>
  <c r="H2715" i="401"/>
  <c r="H448" i="401"/>
  <c r="H1365" i="401"/>
  <c r="H2616" i="401"/>
  <c r="H979" i="401"/>
  <c r="H1737" i="401"/>
  <c r="H2713" i="401"/>
  <c r="H1109" i="401"/>
  <c r="H827" i="401"/>
  <c r="H1339" i="401"/>
  <c r="H2805" i="401"/>
  <c r="H1711" i="401"/>
  <c r="H2492" i="401"/>
  <c r="H2371" i="401"/>
  <c r="H587" i="401"/>
  <c r="H2822" i="401"/>
  <c r="H434" i="401"/>
  <c r="H487" i="401"/>
  <c r="H479" i="401"/>
  <c r="H387" i="401"/>
  <c r="H2247" i="401"/>
  <c r="H1354" i="401"/>
  <c r="H2146" i="401"/>
  <c r="H648" i="401"/>
  <c r="H1575" i="401"/>
  <c r="H1710" i="401"/>
  <c r="H547" i="401"/>
  <c r="H2598" i="401"/>
  <c r="H576" i="401"/>
  <c r="H2701" i="401"/>
  <c r="H2534" i="401"/>
  <c r="H2154" i="401"/>
  <c r="H185" i="401"/>
  <c r="H2464" i="401"/>
  <c r="H307" i="401"/>
  <c r="H1267" i="401"/>
  <c r="H983" i="401"/>
  <c r="H2899" i="401"/>
  <c r="H486" i="401"/>
  <c r="H1316" i="401"/>
  <c r="H2935" i="401"/>
  <c r="H2520" i="401"/>
  <c r="H1170" i="401"/>
  <c r="H2709" i="401"/>
  <c r="H2599" i="401"/>
  <c r="H1404" i="401"/>
  <c r="H464" i="401"/>
  <c r="H1619" i="401"/>
  <c r="H1285" i="401"/>
  <c r="H1171" i="401"/>
  <c r="H707" i="401"/>
  <c r="H1871" i="401"/>
  <c r="H1262" i="401"/>
  <c r="H1935" i="401"/>
  <c r="H1864" i="401"/>
  <c r="H2597" i="401"/>
  <c r="H1567" i="401"/>
  <c r="H561" i="401"/>
  <c r="H937" i="401"/>
  <c r="H338" i="401"/>
  <c r="H696" i="401"/>
  <c r="H1518" i="401"/>
  <c r="H596" i="401"/>
  <c r="H2908" i="401"/>
  <c r="H1519" i="401"/>
  <c r="H1681" i="401"/>
  <c r="H238" i="401"/>
  <c r="H1496" i="401"/>
  <c r="H1193" i="401"/>
  <c r="H2841" i="401"/>
  <c r="H642" i="401"/>
  <c r="H2692" i="401"/>
  <c r="H1084" i="401"/>
  <c r="H2903" i="401"/>
  <c r="H2342" i="401"/>
  <c r="H616" i="401"/>
  <c r="H2177" i="401"/>
  <c r="H1353" i="401"/>
  <c r="H2815" i="401"/>
  <c r="H2883" i="401"/>
  <c r="H386" i="401"/>
  <c r="H580" i="401"/>
  <c r="H1823" i="401"/>
  <c r="H1355" i="401"/>
  <c r="H631" i="401"/>
  <c r="H427" i="401"/>
  <c r="H560" i="401"/>
  <c r="H64" i="401"/>
  <c r="H63" i="401"/>
  <c r="H1820" i="401"/>
  <c r="H2843" i="401"/>
  <c r="H2914" i="401"/>
  <c r="H28" i="401"/>
  <c r="H1461" i="401"/>
  <c r="H2343" i="401"/>
  <c r="H517" i="401"/>
  <c r="H2566" i="401"/>
  <c r="H816" i="401"/>
  <c r="H2194" i="401"/>
  <c r="H2537" i="401"/>
  <c r="H1842" i="401"/>
  <c r="H1736" i="401"/>
  <c r="H159" i="401"/>
  <c r="H801" i="401"/>
  <c r="H480" i="401"/>
  <c r="H1614" i="401"/>
  <c r="H797" i="401"/>
  <c r="H1981" i="401"/>
  <c r="H343" i="401"/>
  <c r="H1920" i="401"/>
  <c r="H2095" i="401"/>
  <c r="H2372" i="401"/>
  <c r="H2330" i="401"/>
  <c r="H1775" i="401"/>
  <c r="H1511" i="401"/>
  <c r="H1621" i="401"/>
  <c r="H1738" i="401"/>
  <c r="H1129" i="401"/>
  <c r="H1349" i="401"/>
  <c r="H283" i="401"/>
  <c r="H1700" i="401"/>
  <c r="H1950" i="401"/>
  <c r="H1022" i="401"/>
  <c r="H767" i="401"/>
  <c r="H1906" i="401"/>
  <c r="H1539" i="401"/>
  <c r="H1391" i="401"/>
  <c r="H2064" i="401"/>
  <c r="H1976" i="401"/>
  <c r="H1044" i="401"/>
  <c r="H312" i="401"/>
  <c r="H2886" i="401"/>
  <c r="H2181" i="401"/>
  <c r="H527" i="401"/>
  <c r="H1896" i="401"/>
  <c r="H1754" i="401"/>
  <c r="H1751" i="401"/>
  <c r="H956" i="401"/>
  <c r="H2182" i="401"/>
  <c r="H1356" i="401"/>
  <c r="H1724" i="401"/>
  <c r="H1722" i="401"/>
  <c r="H2546" i="401"/>
  <c r="H2638" i="401"/>
  <c r="H2444" i="401"/>
  <c r="H945" i="401"/>
  <c r="H1602" i="401"/>
  <c r="H20" i="401"/>
  <c r="H1307" i="401"/>
  <c r="H2803" i="401"/>
  <c r="H2307" i="401"/>
  <c r="H1650" i="401"/>
  <c r="H2425" i="401"/>
  <c r="H2527" i="401"/>
  <c r="H752" i="401"/>
  <c r="H2653" i="401"/>
  <c r="H444" i="401"/>
  <c r="H2221" i="401"/>
  <c r="H467" i="401"/>
  <c r="H23" i="401"/>
  <c r="H1137" i="401"/>
  <c r="H346" i="401"/>
  <c r="H1408" i="401"/>
  <c r="H1523" i="401"/>
  <c r="H1393" i="401"/>
  <c r="H941" i="401"/>
  <c r="H447" i="401"/>
  <c r="H237" i="401"/>
  <c r="H1625" i="401"/>
  <c r="H321" i="401"/>
  <c r="H2394" i="401"/>
  <c r="H995" i="401"/>
  <c r="H481" i="401"/>
  <c r="H1244" i="401"/>
  <c r="H1838" i="401"/>
  <c r="H1765" i="401"/>
  <c r="H438" i="401"/>
  <c r="H2273" i="401"/>
  <c r="H1398" i="401"/>
  <c r="H2721" i="401"/>
  <c r="H2760" i="401"/>
  <c r="H1829" i="401"/>
  <c r="H1989" i="401"/>
  <c r="H1882" i="401"/>
  <c r="H1863" i="401"/>
  <c r="H1409" i="401"/>
  <c r="H512" i="401"/>
  <c r="H1023" i="401"/>
  <c r="H1462" i="401"/>
  <c r="H748" i="401"/>
  <c r="H25" i="401"/>
  <c r="H24" i="401"/>
  <c r="H1400" i="401"/>
  <c r="H1673" i="401"/>
  <c r="H2374" i="401"/>
  <c r="H406" i="401"/>
  <c r="H123" i="401"/>
  <c r="H2391" i="401"/>
  <c r="H2698" i="401"/>
  <c r="H276" i="401"/>
  <c r="H2477" i="401"/>
  <c r="H1207" i="401"/>
  <c r="H2476" i="401"/>
  <c r="H1229" i="401"/>
  <c r="H1768" i="401"/>
  <c r="H139" i="401"/>
  <c r="H2387" i="401"/>
  <c r="H2369" i="401"/>
  <c r="H1810" i="401"/>
  <c r="H1047" i="401"/>
  <c r="H350" i="401"/>
  <c r="H2170" i="401"/>
  <c r="H1837" i="401"/>
  <c r="H1773" i="401"/>
  <c r="H2269" i="401"/>
  <c r="H1699" i="401"/>
  <c r="H1718" i="401"/>
  <c r="H780" i="401"/>
  <c r="H570" i="401"/>
  <c r="H67" i="401"/>
  <c r="H1374" i="401"/>
  <c r="H431" i="401"/>
  <c r="H347" i="401"/>
  <c r="H831" i="401"/>
  <c r="H2691" i="401"/>
  <c r="H1223" i="401"/>
  <c r="H2791" i="401"/>
  <c r="H2947" i="401"/>
  <c r="H2950" i="401"/>
  <c r="H1160" i="401"/>
  <c r="H2122" i="401"/>
  <c r="H777" i="401"/>
  <c r="H53" i="401"/>
  <c r="H1414" i="401"/>
  <c r="H2513" i="401"/>
  <c r="H2267" i="401"/>
  <c r="H351" i="401"/>
  <c r="H2495" i="401"/>
  <c r="H1604" i="401"/>
  <c r="H2712" i="401"/>
  <c r="H2771" i="401"/>
  <c r="H630" i="401"/>
  <c r="H2418" i="401"/>
  <c r="H1460" i="401"/>
  <c r="H177" i="401"/>
  <c r="H798" i="401"/>
  <c r="H1944" i="401"/>
  <c r="H124" i="401"/>
  <c r="H694" i="401"/>
  <c r="H21" i="401"/>
  <c r="H2939" i="401"/>
  <c r="H2821" i="401"/>
  <c r="H2117" i="401"/>
  <c r="H1997" i="401"/>
  <c r="H1968" i="401"/>
  <c r="H1974" i="401"/>
  <c r="H1153" i="401"/>
  <c r="H126" i="401"/>
  <c r="H162" i="401"/>
  <c r="H2475" i="401"/>
  <c r="H1482" i="401"/>
  <c r="H1094" i="401"/>
  <c r="H1916" i="401"/>
  <c r="H1384" i="401"/>
  <c r="H917" i="401"/>
  <c r="H2839" i="401"/>
  <c r="H2345" i="401"/>
  <c r="H42" i="401"/>
  <c r="H2270" i="401"/>
  <c r="H1470" i="401"/>
  <c r="H2056" i="401"/>
  <c r="H299" i="401"/>
  <c r="H805" i="401"/>
  <c r="H2778" i="401"/>
  <c r="H421" i="401"/>
  <c r="H232" i="401"/>
  <c r="H231" i="401"/>
  <c r="H2951" i="401"/>
  <c r="H1538" i="401"/>
  <c r="H724" i="401"/>
  <c r="H491" i="401"/>
  <c r="H2166" i="401"/>
  <c r="H1562" i="401"/>
  <c r="H2125" i="401"/>
  <c r="H2314" i="401"/>
  <c r="H1039" i="401"/>
  <c r="H2415" i="401"/>
  <c r="H533" i="401"/>
  <c r="H702" i="401"/>
  <c r="H2831" i="401"/>
  <c r="H2817" i="401"/>
  <c r="H1725" i="401"/>
  <c r="H2800" i="401"/>
  <c r="H2067" i="401"/>
  <c r="H246" i="401"/>
  <c r="H2862" i="401"/>
  <c r="H2356" i="401"/>
  <c r="H2840" i="401"/>
  <c r="H2350" i="401"/>
  <c r="H1600" i="401"/>
  <c r="H2138" i="401"/>
  <c r="H2900" i="401"/>
  <c r="H2824" i="401"/>
  <c r="H1105" i="401"/>
  <c r="H2560" i="401"/>
  <c r="H165" i="401"/>
  <c r="H1727" i="401"/>
  <c r="H1205" i="401"/>
  <c r="H158" i="401"/>
  <c r="H2413" i="401"/>
  <c r="H2411" i="401"/>
  <c r="H2816" i="401"/>
  <c r="H715" i="401"/>
  <c r="H1320" i="401"/>
  <c r="H1984" i="401"/>
  <c r="H1900" i="401"/>
  <c r="H2559" i="401"/>
  <c r="H293" i="401"/>
  <c r="H2603" i="401"/>
  <c r="H1402" i="401"/>
  <c r="H664" i="401"/>
  <c r="H973" i="401"/>
  <c r="H1561" i="401"/>
  <c r="H1772" i="401"/>
  <c r="H399" i="401"/>
  <c r="H578" i="401"/>
  <c r="H426" i="401"/>
  <c r="H1051" i="401"/>
  <c r="H2392" i="401"/>
  <c r="H1248" i="401"/>
  <c r="H909" i="401"/>
  <c r="H668" i="401"/>
  <c r="H1431" i="401"/>
  <c r="H867" i="401"/>
  <c r="H468" i="401"/>
  <c r="H1300" i="401"/>
  <c r="H1149" i="401"/>
  <c r="H555" i="401"/>
  <c r="H740" i="401"/>
  <c r="H2641" i="401"/>
  <c r="H1597" i="401"/>
  <c r="H445" i="401"/>
  <c r="H1334" i="401"/>
  <c r="H1098" i="401"/>
  <c r="H1049" i="401"/>
  <c r="H1850" i="401"/>
  <c r="H1151" i="401"/>
  <c r="H709" i="401"/>
  <c r="H1739" i="401"/>
  <c r="H1362" i="401"/>
  <c r="H1663" i="401"/>
  <c r="H926" i="401"/>
  <c r="H446" i="401"/>
  <c r="H1903" i="401"/>
  <c r="H1723" i="401"/>
  <c r="H1633" i="401"/>
  <c r="H2319" i="401"/>
  <c r="H1979" i="401"/>
  <c r="H1630" i="401"/>
  <c r="H1662" i="401"/>
  <c r="H1010" i="401"/>
  <c r="H334" i="401"/>
  <c r="H841" i="401"/>
  <c r="H1933" i="401"/>
  <c r="H1897" i="401"/>
  <c r="H2058" i="401"/>
  <c r="H539" i="401"/>
  <c r="H208" i="401"/>
  <c r="H1427" i="401"/>
  <c r="H1990" i="401"/>
  <c r="H2636" i="401"/>
  <c r="H2185" i="401"/>
  <c r="H1752" i="401"/>
  <c r="H967" i="401"/>
  <c r="H1914" i="401"/>
  <c r="H2197" i="401"/>
  <c r="H376" i="401"/>
  <c r="H2948" i="401"/>
  <c r="H1812" i="401"/>
  <c r="H2668" i="401"/>
  <c r="H402" i="401"/>
  <c r="H1741" i="401"/>
  <c r="H294" i="401"/>
  <c r="H1938" i="401"/>
  <c r="H1783" i="401"/>
  <c r="H330" i="401"/>
  <c r="H1909" i="401"/>
  <c r="H1258" i="401"/>
  <c r="H1517" i="401"/>
  <c r="H950" i="401"/>
  <c r="H2348" i="401"/>
  <c r="H2366" i="401"/>
  <c r="H1387" i="401"/>
  <c r="H2341" i="401"/>
  <c r="H836" i="401"/>
  <c r="H1830" i="401"/>
  <c r="H1372" i="401"/>
  <c r="H1059" i="401"/>
  <c r="H290" i="401"/>
  <c r="H1091" i="401"/>
  <c r="H1271" i="401"/>
  <c r="H2783" i="401"/>
  <c r="H2091" i="401"/>
  <c r="H2731" i="401"/>
  <c r="H1494" i="401"/>
  <c r="H988" i="401"/>
  <c r="H2919" i="401"/>
  <c r="H2124" i="401"/>
  <c r="H2762" i="401"/>
  <c r="H2047" i="401"/>
  <c r="H1975" i="401"/>
  <c r="H33" i="401"/>
  <c r="H759" i="401"/>
  <c r="H300" i="401"/>
  <c r="H2245" i="401"/>
  <c r="H1342" i="401"/>
  <c r="H2259" i="401"/>
  <c r="H1138" i="401"/>
  <c r="H939" i="401"/>
  <c r="H2436" i="401"/>
  <c r="H1313" i="401"/>
  <c r="H1807" i="401"/>
  <c r="H401" i="401"/>
  <c r="H61" i="401"/>
  <c r="H223" i="401"/>
  <c r="H2740" i="401"/>
  <c r="H654" i="401"/>
  <c r="H235" i="401"/>
  <c r="H1712" i="401"/>
  <c r="H2578" i="401"/>
  <c r="H2161" i="401"/>
  <c r="H1565" i="401"/>
  <c r="H2646" i="401"/>
  <c r="H1467" i="401"/>
  <c r="H2205" i="401"/>
  <c r="H1030" i="401"/>
  <c r="H1833" i="401"/>
  <c r="H890" i="401"/>
  <c r="H2106" i="401"/>
  <c r="H1175" i="401"/>
  <c r="H799" i="401"/>
  <c r="H1143" i="401"/>
  <c r="H794" i="401"/>
  <c r="H1007" i="401"/>
  <c r="H2440" i="401"/>
  <c r="H1885" i="401"/>
  <c r="H2888" i="401"/>
  <c r="H2459" i="401"/>
  <c r="H2678" i="401"/>
  <c r="H1643" i="401"/>
  <c r="H1946" i="401"/>
  <c r="H143" i="401"/>
  <c r="H1676" i="401"/>
  <c r="H1361" i="401"/>
  <c r="H824" i="401"/>
  <c r="H2201" i="401"/>
  <c r="H2485" i="401"/>
  <c r="H1097" i="401"/>
  <c r="H1590" i="401"/>
  <c r="H876" i="401"/>
  <c r="H2877" i="401"/>
  <c r="H776" i="401"/>
  <c r="H2553" i="401"/>
  <c r="H368" i="401"/>
  <c r="H1809" i="401"/>
  <c r="H921" i="401"/>
  <c r="H2163" i="401"/>
  <c r="H106" i="401"/>
  <c r="H2669" i="401"/>
  <c r="H1125" i="401"/>
  <c r="H1071" i="401"/>
  <c r="H469" i="401"/>
  <c r="H574" i="401"/>
  <c r="H89" i="401"/>
  <c r="H964" i="401"/>
  <c r="H1631" i="401"/>
  <c r="H2426" i="401"/>
  <c r="H1017" i="401"/>
  <c r="H153" i="401"/>
  <c r="H1873" i="401"/>
  <c r="H2487" i="401"/>
  <c r="H1996" i="401"/>
  <c r="H2086" i="401"/>
  <c r="H599" i="401"/>
  <c r="H2897" i="401"/>
  <c r="H18" i="401"/>
  <c r="H1731" i="401"/>
  <c r="H2876" i="401"/>
  <c r="H109" i="401"/>
  <c r="H2171" i="401"/>
  <c r="H583" i="401"/>
  <c r="H2287" i="401"/>
  <c r="H2142" i="401"/>
  <c r="H197" i="401"/>
  <c r="H1664" i="401"/>
  <c r="H455" i="401"/>
  <c r="H1112" i="401"/>
  <c r="H2028" i="401"/>
  <c r="H2813" i="401"/>
  <c r="H619" i="401"/>
  <c r="H1808" i="401"/>
  <c r="H1130" i="401"/>
  <c r="H1503" i="401"/>
  <c r="H2038" i="401"/>
  <c r="H1957" i="401"/>
  <c r="H746" i="401"/>
  <c r="H2214" i="401"/>
  <c r="H2662" i="401"/>
  <c r="H1730" i="401"/>
  <c r="H296" i="401"/>
  <c r="H2829" i="401"/>
  <c r="H1545" i="401"/>
  <c r="H2683" i="401"/>
  <c r="H2944" i="401"/>
  <c r="H437" i="401"/>
  <c r="H121" i="401"/>
  <c r="H69" i="401"/>
  <c r="H786" i="401"/>
  <c r="H1542" i="401"/>
  <c r="H2531" i="401"/>
  <c r="H2680" i="401"/>
  <c r="H1928" i="401"/>
  <c r="H2190" i="401"/>
  <c r="H2115" i="401"/>
  <c r="H2649" i="401"/>
  <c r="H2690" i="401"/>
  <c r="H1085" i="401"/>
  <c r="H1626" i="401"/>
  <c r="H58" i="401"/>
  <c r="H1728" i="401"/>
  <c r="H689" i="401"/>
  <c r="H284" i="401"/>
  <c r="H2532" i="401"/>
  <c r="H1845" i="401"/>
  <c r="H2107" i="401"/>
  <c r="H894" i="401"/>
  <c r="H1439" i="401"/>
  <c r="H2725" i="401"/>
  <c r="H2548" i="401"/>
  <c r="H1228" i="401"/>
  <c r="H2338" i="401"/>
  <c r="H1918" i="401"/>
  <c r="H1612" i="401"/>
  <c r="H2069" i="401"/>
  <c r="H2785" i="401"/>
  <c r="H2379" i="401"/>
  <c r="H969" i="401"/>
  <c r="H1397" i="401"/>
  <c r="H1275" i="401"/>
  <c r="H1351" i="401"/>
  <c r="H1934" i="401"/>
  <c r="H2904" i="401"/>
  <c r="H739" i="401"/>
  <c r="H1564" i="401"/>
  <c r="H476" i="401"/>
  <c r="H1479" i="401"/>
  <c r="H880" i="401"/>
  <c r="H2864" i="401"/>
  <c r="H2568" i="401"/>
  <c r="H484" i="401"/>
  <c r="H268" i="401"/>
  <c r="H1292" i="401"/>
  <c r="H1206" i="401"/>
  <c r="H2755" i="401"/>
  <c r="H1638" i="401"/>
  <c r="H1331" i="401"/>
  <c r="H2405" i="401"/>
  <c r="H2465" i="401"/>
  <c r="H1527" i="401"/>
  <c r="H2836" i="401"/>
  <c r="H439" i="401"/>
  <c r="H1298" i="401"/>
  <c r="H2354" i="401"/>
  <c r="H1840" i="401"/>
  <c r="H188" i="401"/>
  <c r="H2504" i="401"/>
  <c r="H292" i="401"/>
  <c r="H2723" i="401"/>
  <c r="H1932" i="401"/>
  <c r="H380" i="401"/>
  <c r="H2274" i="401"/>
  <c r="H2019" i="401"/>
  <c r="H2772" i="401"/>
  <c r="H1548" i="401"/>
  <c r="H536" i="401"/>
  <c r="H2362" i="401"/>
  <c r="H2624" i="401"/>
  <c r="H2235" i="401"/>
  <c r="H534" i="401"/>
  <c r="H410" i="401"/>
  <c r="H558" i="401"/>
  <c r="H754" i="401"/>
  <c r="H1062" i="401"/>
  <c r="H2451" i="401"/>
  <c r="H2710" i="401"/>
  <c r="H57" i="401"/>
  <c r="H1515" i="401"/>
  <c r="H2514" i="401"/>
  <c r="H2847" i="401"/>
  <c r="H11" i="401"/>
  <c r="H2498" i="401"/>
  <c r="H465" i="401"/>
  <c r="H442" i="401"/>
  <c r="H1308" i="401"/>
  <c r="H2084" i="401"/>
  <c r="H1405" i="401"/>
  <c r="H1771" i="401"/>
  <c r="H1781" i="401"/>
  <c r="H2576" i="401"/>
  <c r="H962" i="401"/>
  <c r="H1912" i="401"/>
  <c r="H2937" i="401"/>
  <c r="H1589" i="401"/>
  <c r="H1224" i="401"/>
  <c r="H2719" i="401"/>
  <c r="H189" i="401"/>
  <c r="H2457" i="401"/>
  <c r="H1225" i="401"/>
  <c r="H688" i="401"/>
  <c r="H1623" i="401"/>
  <c r="H1708" i="401"/>
  <c r="H2711" i="401"/>
  <c r="H1962" i="401"/>
  <c r="H1917" i="401"/>
  <c r="H449" i="401"/>
  <c r="H2118" i="401"/>
  <c r="H1371" i="401"/>
  <c r="H2041" i="401"/>
  <c r="H104" i="401"/>
  <c r="H1901" i="401"/>
  <c r="H949" i="401"/>
  <c r="H980" i="401"/>
  <c r="H1789" i="401"/>
  <c r="H190" i="401"/>
  <c r="H569" i="401"/>
  <c r="H629" i="401"/>
  <c r="H1978" i="401"/>
  <c r="H1921" i="401"/>
  <c r="H735" i="401"/>
  <c r="H703" i="401"/>
  <c r="H1034" i="401"/>
  <c r="H382" i="401"/>
  <c r="H520" i="401"/>
  <c r="H2936" i="401"/>
  <c r="H1913" i="401"/>
  <c r="H2215" i="401"/>
  <c r="H600" i="401"/>
  <c r="H2500" i="401"/>
  <c r="H340" i="401"/>
  <c r="H1579" i="401"/>
  <c r="H1653" i="401"/>
  <c r="H2271" i="401"/>
  <c r="H887" i="401"/>
  <c r="H72" i="401"/>
  <c r="H2734" i="401"/>
  <c r="H172" i="401"/>
  <c r="H68" i="401"/>
  <c r="H2750" i="401"/>
  <c r="H2010" i="401"/>
  <c r="H1226" i="401"/>
  <c r="H1035" i="401"/>
  <c r="H2208" i="401"/>
  <c r="H32" i="401"/>
  <c r="H493" i="401"/>
  <c r="H2484" i="401"/>
  <c r="H556" i="401"/>
  <c r="H2912" i="401"/>
  <c r="H267" i="401"/>
  <c r="H367" i="401"/>
  <c r="H2140" i="401"/>
  <c r="H1616" i="401"/>
  <c r="H829" i="401"/>
  <c r="H2644" i="401"/>
  <c r="H2481" i="401"/>
  <c r="H2324" i="401"/>
  <c r="H2561" i="401"/>
  <c r="H148" i="401"/>
  <c r="H2796" i="401"/>
  <c r="H1947" i="401"/>
  <c r="H1651" i="401"/>
  <c r="H1095" i="401"/>
  <c r="H2633" i="401"/>
  <c r="H925" i="401"/>
  <c r="H1860" i="401"/>
  <c r="H2081" i="401"/>
  <c r="H2924" i="401"/>
  <c r="H1819" i="401"/>
  <c r="H1674" i="401"/>
  <c r="H1615" i="401"/>
  <c r="H2859" i="401"/>
  <c r="H1235" i="401"/>
  <c r="H2509" i="401"/>
  <c r="H1176" i="401"/>
  <c r="H2279" i="401"/>
  <c r="H832" i="401"/>
  <c r="H669" i="401"/>
  <c r="H1359" i="401"/>
  <c r="H1549" i="401"/>
  <c r="H519" i="401"/>
  <c r="H2423" i="401"/>
  <c r="H781" i="401"/>
  <c r="H1970" i="401"/>
  <c r="H2891" i="401"/>
  <c r="H2244" i="401"/>
  <c r="H2162" i="401"/>
  <c r="H924" i="401"/>
  <c r="H1859" i="401"/>
  <c r="H2741" i="401"/>
  <c r="H2781" i="401"/>
  <c r="H2186" i="401"/>
  <c r="H1360" i="401"/>
  <c r="H1550" i="401"/>
  <c r="H2784" i="401"/>
  <c r="H132" i="401"/>
  <c r="H1677" i="401"/>
  <c r="H1874" i="401"/>
  <c r="H2898" i="401"/>
  <c r="H1113" i="401"/>
  <c r="H2108" i="401"/>
  <c r="H795" i="401"/>
  <c r="H2863" i="401"/>
  <c r="H1154" i="401"/>
  <c r="H2931" i="401"/>
  <c r="H1055" i="401"/>
  <c r="H1468" i="401"/>
  <c r="H1592" i="401"/>
  <c r="H2424" i="401"/>
  <c r="H2152" i="401"/>
  <c r="H2143" i="401"/>
  <c r="H212" i="401"/>
  <c r="H452" i="401"/>
  <c r="H1698" i="401"/>
  <c r="H809" i="401"/>
  <c r="H1660" i="401"/>
  <c r="H1601" i="401"/>
  <c r="H830" i="401"/>
  <c r="H2014" i="401"/>
  <c r="H2082" i="401"/>
  <c r="H1433" i="401"/>
  <c r="H1227" i="401"/>
  <c r="H612" i="401"/>
  <c r="H834" i="401"/>
  <c r="H2580" i="401"/>
  <c r="H167" i="401"/>
  <c r="H1301" i="401"/>
  <c r="H1216" i="401"/>
  <c r="H156" i="401"/>
  <c r="H2804" i="401"/>
  <c r="H1831" i="401"/>
  <c r="H1925" i="401"/>
  <c r="H2157" i="401"/>
  <c r="H835" i="401"/>
  <c r="H1163" i="401"/>
  <c r="H833" i="401"/>
  <c r="H1641" i="401"/>
  <c r="H271" i="401"/>
  <c r="H134" i="401"/>
  <c r="H329" i="401"/>
  <c r="H2602" i="401"/>
  <c r="H2556" i="401"/>
  <c r="H907" i="401"/>
  <c r="H1052" i="401"/>
  <c r="H349" i="401"/>
  <c r="H471" i="401"/>
  <c r="H2798" i="401"/>
  <c r="H1418" i="401"/>
  <c r="H2959" i="401"/>
  <c r="H2472" i="401"/>
  <c r="H895" i="401"/>
  <c r="H2917" i="401"/>
  <c r="H273" i="401"/>
  <c r="H837" i="401"/>
  <c r="H1992" i="401"/>
  <c r="H2039" i="401"/>
  <c r="H2533" i="401"/>
  <c r="H2494" i="401"/>
  <c r="H2040" i="401"/>
  <c r="H91" i="401"/>
  <c r="H30" i="401"/>
  <c r="H419" i="401"/>
  <c r="H2302" i="401"/>
  <c r="H425" i="401"/>
  <c r="H2960" i="401"/>
  <c r="H1721" i="401"/>
  <c r="H2062" i="401"/>
  <c r="H722" i="401"/>
  <c r="H245" i="401"/>
  <c r="H2209" i="401"/>
  <c r="H2238" i="401"/>
  <c r="H216" i="401"/>
  <c r="H621" i="401"/>
  <c r="H822" i="401"/>
  <c r="H1011" i="401"/>
  <c r="H2017" i="401"/>
  <c r="H164" i="401"/>
  <c r="H1302" i="401"/>
  <c r="H288" i="401"/>
  <c r="H366" i="401"/>
  <c r="H2321" i="401"/>
  <c r="H220" i="401"/>
  <c r="H940" i="401"/>
  <c r="H1645" i="401"/>
  <c r="H2861" i="401"/>
  <c r="H1694" i="401"/>
  <c r="H90" i="401"/>
  <c r="H1209" i="401"/>
  <c r="H922" i="401"/>
  <c r="H571" i="401"/>
  <c r="H1642" i="401"/>
  <c r="H295" i="401"/>
  <c r="H1108" i="401"/>
  <c r="H422" i="401"/>
  <c r="H2787" i="401"/>
  <c r="H1040" i="401"/>
  <c r="H1654" i="401"/>
  <c r="H929" i="401"/>
  <c r="H1043" i="401"/>
  <c r="H679" i="401"/>
  <c r="H1401" i="401"/>
  <c r="H2236" i="401"/>
  <c r="H211" i="401"/>
  <c r="H2943" i="401"/>
  <c r="H1444" i="401"/>
  <c r="H2053" i="401"/>
  <c r="H870" i="401"/>
  <c r="H2558" i="401"/>
  <c r="H1706" i="401"/>
  <c r="H636" i="401"/>
  <c r="H2216" i="401"/>
  <c r="H1915" i="401"/>
  <c r="H2851" i="401"/>
  <c r="H662" i="401"/>
  <c r="H2846" i="401"/>
  <c r="H360" i="401"/>
  <c r="H110" i="401"/>
  <c r="H2025" i="401"/>
  <c r="H2885" i="401"/>
  <c r="H666" i="401"/>
  <c r="H820" i="401"/>
  <c r="H2627" i="401"/>
  <c r="H1158" i="401"/>
  <c r="H1525" i="401"/>
  <c r="H859" i="401"/>
  <c r="H1159" i="401"/>
  <c r="H1608" i="401"/>
  <c r="H509" i="401"/>
  <c r="H179" i="401"/>
  <c r="H590" i="401"/>
  <c r="H2353" i="401"/>
  <c r="H779" i="401"/>
  <c r="H782" i="401"/>
  <c r="H2204" i="401"/>
  <c r="H2087" i="401"/>
  <c r="H1156" i="401"/>
  <c r="H994" i="401"/>
  <c r="H1937" i="401"/>
  <c r="H2327" i="401"/>
  <c r="H1794" i="401"/>
  <c r="H606" i="401"/>
  <c r="H611" i="401"/>
  <c r="H516" i="401"/>
  <c r="H2227" i="401"/>
  <c r="H1966" i="401"/>
  <c r="H2619" i="401"/>
  <c r="H2667" i="401"/>
  <c r="H1919" i="401"/>
  <c r="H1822" i="401"/>
  <c r="H241" i="401"/>
  <c r="H2430" i="401"/>
  <c r="H415" i="401"/>
  <c r="H99" i="401"/>
  <c r="H2421" i="401"/>
  <c r="H2626" i="401"/>
  <c r="H1284" i="401"/>
  <c r="H2160" i="401"/>
  <c r="H2572" i="401"/>
  <c r="H1632" i="401"/>
  <c r="H2449" i="401"/>
  <c r="H1142" i="401"/>
  <c r="H1254" i="401"/>
  <c r="H1983" i="401"/>
  <c r="H2830" i="401"/>
  <c r="H1759" i="401"/>
  <c r="H2788" i="401"/>
  <c r="H1661" i="401"/>
  <c r="H677" i="401"/>
  <c r="H2105" i="401"/>
  <c r="H371" i="401"/>
  <c r="H1639" i="401"/>
  <c r="H1790" i="401"/>
  <c r="H2661" i="401"/>
  <c r="H1756" i="401"/>
  <c r="H1742" i="401"/>
  <c r="H508" i="401"/>
  <c r="H378" i="401"/>
  <c r="H2754" i="401"/>
  <c r="H1484" i="401"/>
  <c r="H2657" i="401"/>
  <c r="H871" i="401"/>
  <c r="H1659" i="401"/>
  <c r="H2111" i="401"/>
  <c r="H1195" i="401"/>
  <c r="H673" i="401"/>
  <c r="H2322" i="401"/>
  <c r="H2844" i="401"/>
  <c r="H1357" i="401"/>
  <c r="H54" i="401"/>
  <c r="H1745" i="401"/>
  <c r="H1714" i="401"/>
  <c r="H2826" i="401"/>
  <c r="H1628" i="401"/>
  <c r="H2311" i="401"/>
  <c r="H2448" i="401"/>
  <c r="H1582" i="401"/>
  <c r="H2293" i="401"/>
  <c r="H2008" i="401"/>
  <c r="H1537" i="401"/>
  <c r="H253" i="401"/>
  <c r="H1720" i="401"/>
  <c r="H40" i="401"/>
  <c r="H2340" i="401"/>
  <c r="H2046" i="401"/>
  <c r="H1441" i="401"/>
  <c r="H403" i="401"/>
  <c r="H2375" i="401"/>
  <c r="H1813" i="401"/>
  <c r="H1005" i="401"/>
  <c r="H463" i="401"/>
  <c r="H38" i="401"/>
  <c r="H2920" i="401"/>
  <c r="H1893" i="401"/>
  <c r="H195" i="401"/>
  <c r="H180" i="401"/>
  <c r="H2478" i="401"/>
  <c r="H1024" i="401"/>
  <c r="H2065" i="401"/>
  <c r="H698" i="401"/>
  <c r="H2376" i="401"/>
  <c r="H883" i="401"/>
  <c r="H175" i="401"/>
  <c r="H2009" i="401"/>
  <c r="H620" i="401"/>
  <c r="H1256" i="401"/>
  <c r="H1185" i="401"/>
  <c r="H908" i="401"/>
  <c r="H258" i="401"/>
  <c r="H866" i="401"/>
  <c r="H1058" i="401"/>
  <c r="H374" i="401"/>
  <c r="H1535" i="401"/>
  <c r="H470" i="401"/>
  <c r="H78" i="401"/>
  <c r="H1428" i="401"/>
  <c r="H884" i="401"/>
  <c r="H230" i="401"/>
  <c r="H210" i="401"/>
  <c r="H1277" i="401"/>
  <c r="H336" i="401"/>
  <c r="H2439" i="401"/>
  <c r="H1613" i="401"/>
  <c r="H1678" i="401"/>
  <c r="H2497" i="401"/>
  <c r="H1465" i="401"/>
  <c r="H1905" i="401"/>
  <c r="H1305" i="401"/>
  <c r="H1032" i="401"/>
  <c r="H2441" i="401"/>
  <c r="H2524" i="401"/>
  <c r="H663" i="401"/>
  <c r="H1509" i="401"/>
  <c r="H256" i="401"/>
  <c r="H2612" i="401"/>
  <c r="H975" i="401"/>
  <c r="H2786" i="401"/>
  <c r="H144" i="401"/>
  <c r="H1796" i="401"/>
  <c r="H416" i="401"/>
  <c r="H324" i="401"/>
  <c r="H2284" i="401"/>
  <c r="H2453" i="401"/>
  <c r="H2942" i="401"/>
  <c r="H2789" i="401"/>
  <c r="H1927" i="401"/>
  <c r="H1345" i="401"/>
  <c r="H12" i="401"/>
  <c r="H1936" i="401"/>
  <c r="H1476" i="401"/>
  <c r="H1514" i="401"/>
  <c r="H2907" i="401"/>
  <c r="H1066" i="401"/>
  <c r="H198" i="401"/>
  <c r="H2956" i="401"/>
  <c r="H2000" i="401"/>
  <c r="H2253" i="401"/>
  <c r="H2879" i="401"/>
  <c r="H1785" i="401"/>
  <c r="H2384" i="401"/>
  <c r="H734" i="401"/>
  <c r="O174" i="398"/>
  <c r="V259" i="399" a="1"/>
  <c r="V259" i="399" s="1"/>
  <c r="V8" i="399" a="1"/>
  <c r="V8" i="399" s="1"/>
  <c r="V95" i="399" a="1"/>
  <c r="V95" i="399" s="1"/>
  <c r="T95" i="399" s="1"/>
  <c r="V100" i="399" a="1"/>
  <c r="V100" i="399" s="1"/>
  <c r="T100" i="399" s="1"/>
  <c r="V224" i="399" a="1"/>
  <c r="V224" i="399" s="1"/>
  <c r="V26" i="399" a="1"/>
  <c r="V26" i="399" s="1"/>
  <c r="V16" i="399" a="1"/>
  <c r="V16" i="399" s="1"/>
  <c r="T16" i="399" s="1"/>
  <c r="V40" i="399" a="1"/>
  <c r="V40" i="399" s="1"/>
  <c r="T40" i="399" s="1"/>
  <c r="V229" i="399" a="1"/>
  <c r="V229" i="399" s="1"/>
  <c r="V157" i="399" a="1"/>
  <c r="V157" i="399" s="1"/>
  <c r="V50" i="399" a="1"/>
  <c r="V50" i="399" s="1"/>
  <c r="T50" i="399" s="1"/>
  <c r="V52" i="399" a="1"/>
  <c r="V52" i="399" s="1"/>
  <c r="T52" i="399" s="1"/>
  <c r="V59" i="399" a="1"/>
  <c r="V59" i="399" s="1"/>
  <c r="T59" i="399" s="1"/>
  <c r="V63" i="399" a="1"/>
  <c r="V63" i="399" s="1"/>
  <c r="T63" i="399" s="1"/>
  <c r="V65" i="399" a="1"/>
  <c r="V65" i="399" s="1"/>
  <c r="X65" i="399" s="1"/>
  <c r="V66" i="399" a="1"/>
  <c r="V66" i="399" s="1"/>
  <c r="W66" i="399" s="1"/>
  <c r="S66" i="399" s="1" a="1"/>
  <c r="S66" i="399" s="1"/>
  <c r="V84" i="399" a="1"/>
  <c r="V84" i="399" s="1"/>
  <c r="T84" i="399" s="1"/>
  <c r="V102" i="399" a="1"/>
  <c r="V102" i="399" s="1"/>
  <c r="T102" i="399" s="1"/>
  <c r="V118" i="399" a="1"/>
  <c r="V118" i="399" s="1"/>
  <c r="T118" i="399" s="1"/>
  <c r="V124" i="399" a="1"/>
  <c r="V124" i="399" s="1"/>
  <c r="T124" i="399" s="1"/>
  <c r="V150" i="399" a="1"/>
  <c r="V150" i="399" s="1"/>
  <c r="T150" i="399" s="1"/>
  <c r="V182" i="399" a="1"/>
  <c r="V182" i="399" s="1"/>
  <c r="T182" i="399" s="1"/>
  <c r="V194" i="399" a="1"/>
  <c r="V194" i="399" s="1"/>
  <c r="T194" i="399" s="1"/>
  <c r="V248" i="399" a="1"/>
  <c r="V248" i="399" s="1"/>
  <c r="T248" i="399" s="1"/>
  <c r="V250" i="399" a="1"/>
  <c r="V250" i="399" s="1"/>
  <c r="T250" i="399" s="1"/>
  <c r="V267" i="399" a="1"/>
  <c r="V267" i="399" s="1"/>
  <c r="T267" i="399" s="1"/>
  <c r="V78" i="399" a="1"/>
  <c r="V78" i="399" s="1"/>
  <c r="T78" i="399" s="1"/>
  <c r="V105" i="399" a="1"/>
  <c r="V105" i="399" s="1"/>
  <c r="W105" i="399" s="1"/>
  <c r="S105" i="399" s="1" a="1"/>
  <c r="S105" i="399" s="1"/>
  <c r="V130" i="399" a="1"/>
  <c r="V130" i="399" s="1"/>
  <c r="T130" i="399" s="1"/>
  <c r="V142" i="399" a="1"/>
  <c r="V142" i="399" s="1"/>
  <c r="T142" i="399" s="1"/>
  <c r="V145" i="399" a="1"/>
  <c r="V145" i="399" s="1"/>
  <c r="T145" i="399" s="1"/>
  <c r="V160" i="399" a="1"/>
  <c r="V160" i="399" s="1"/>
  <c r="T160" i="399" s="1"/>
  <c r="V168" i="399" a="1"/>
  <c r="V168" i="399" s="1"/>
  <c r="T168" i="399" s="1"/>
  <c r="V202" i="399" a="1"/>
  <c r="V202" i="399" s="1"/>
  <c r="T202" i="399" s="1"/>
  <c r="V206" i="399" a="1"/>
  <c r="V206" i="399" s="1"/>
  <c r="T206" i="399" s="1"/>
  <c r="V234" i="399" a="1"/>
  <c r="V234" i="399" s="1"/>
  <c r="T234" i="399" s="1"/>
  <c r="V235" i="399" a="1"/>
  <c r="V235" i="399" s="1"/>
  <c r="T235" i="399" s="1"/>
  <c r="V252" i="399" a="1"/>
  <c r="V252" i="399" s="1"/>
  <c r="T252" i="399" s="1"/>
  <c r="V254" i="399" a="1"/>
  <c r="V254" i="399" s="1"/>
  <c r="T254" i="399" s="1"/>
  <c r="V273" i="399" a="1"/>
  <c r="V273" i="399" s="1"/>
  <c r="T273" i="399" s="1"/>
  <c r="V12" i="399" a="1"/>
  <c r="V12" i="399" s="1"/>
  <c r="T12" i="399" s="1"/>
  <c r="V35" i="399" a="1"/>
  <c r="V35" i="399" s="1"/>
  <c r="T35" i="399" s="1"/>
  <c r="V45" i="399" a="1"/>
  <c r="V45" i="399" s="1"/>
  <c r="T45" i="399" s="1"/>
  <c r="V69" i="399" a="1"/>
  <c r="V69" i="399" s="1"/>
  <c r="T69" i="399" s="1"/>
  <c r="V77" i="399" a="1"/>
  <c r="V77" i="399" s="1"/>
  <c r="V143" i="399" a="1"/>
  <c r="V143" i="399" s="1"/>
  <c r="T143" i="399" s="1"/>
  <c r="V165" i="399" a="1"/>
  <c r="V165" i="399" s="1"/>
  <c r="T165" i="399" s="1"/>
  <c r="V180" i="399" a="1"/>
  <c r="V180" i="399" s="1"/>
  <c r="T180" i="399" s="1"/>
  <c r="V190" i="399" a="1"/>
  <c r="V190" i="399" s="1"/>
  <c r="T190" i="399" s="1"/>
  <c r="V196" i="399" a="1"/>
  <c r="V196" i="399" s="1"/>
  <c r="T196" i="399" s="1"/>
  <c r="V207" i="399" a="1"/>
  <c r="V207" i="399" s="1"/>
  <c r="T207" i="399" s="1"/>
  <c r="V211" i="399" a="1"/>
  <c r="V211" i="399" s="1"/>
  <c r="T211" i="399" s="1"/>
  <c r="V226" i="399" a="1"/>
  <c r="V226" i="399" s="1"/>
  <c r="T226" i="399" s="1"/>
  <c r="V240" i="399" a="1"/>
  <c r="V240" i="399" s="1"/>
  <c r="T240" i="399" s="1"/>
  <c r="V261" i="399" a="1"/>
  <c r="V261" i="399" s="1"/>
  <c r="T261" i="399" s="1"/>
  <c r="V175" i="399" a="1"/>
  <c r="V175" i="399" s="1"/>
  <c r="T175" i="399" s="1"/>
  <c r="V236" i="399" a="1"/>
  <c r="V236" i="399" s="1"/>
  <c r="T236" i="399" s="1"/>
  <c r="V260" i="399" a="1"/>
  <c r="V260" i="399" s="1"/>
  <c r="T260" i="399" s="1"/>
  <c r="V134" i="399" a="1"/>
  <c r="V134" i="399" s="1"/>
  <c r="T134" i="399" s="1"/>
  <c r="V179" i="399" a="1"/>
  <c r="V179" i="399" s="1"/>
  <c r="T179" i="399" s="1"/>
  <c r="V74" i="399" a="1"/>
  <c r="V74" i="399" s="1"/>
  <c r="T74" i="399" s="1"/>
  <c r="V154" i="399" a="1"/>
  <c r="V154" i="399" s="1"/>
  <c r="T154" i="399" s="1"/>
  <c r="V199" i="399" a="1"/>
  <c r="V199" i="399" s="1"/>
  <c r="T199" i="399" s="1"/>
  <c r="V214" i="399" a="1"/>
  <c r="V214" i="399" s="1"/>
  <c r="T214" i="399" s="1"/>
  <c r="V216" i="399" a="1"/>
  <c r="V216" i="399" s="1"/>
  <c r="T216" i="399" s="1"/>
  <c r="V120" i="399" a="1"/>
  <c r="V120" i="399" s="1"/>
  <c r="T120" i="399" s="1"/>
  <c r="V89" i="399" a="1"/>
  <c r="V89" i="399" s="1"/>
  <c r="T89" i="399" s="1"/>
  <c r="V241" i="399" a="1"/>
  <c r="V241" i="399" s="1"/>
  <c r="T241" i="399" s="1"/>
  <c r="V245" i="399" a="1"/>
  <c r="V245" i="399" s="1"/>
  <c r="T245" i="399" s="1"/>
  <c r="V129" i="399" a="1"/>
  <c r="V129" i="399" s="1"/>
  <c r="T129" i="399" s="1"/>
  <c r="V135" i="399" a="1"/>
  <c r="V135" i="399" s="1"/>
  <c r="T135" i="399" s="1"/>
  <c r="V176" i="399" a="1"/>
  <c r="V176" i="399" s="1"/>
  <c r="T176" i="399" s="1"/>
  <c r="V58" i="399" a="1"/>
  <c r="V58" i="399" s="1"/>
  <c r="T58" i="399" s="1"/>
  <c r="V181" i="399" a="1"/>
  <c r="V181" i="399" s="1"/>
  <c r="T181" i="399" s="1"/>
  <c r="V192" i="399" a="1"/>
  <c r="V192" i="399" s="1"/>
  <c r="T192" i="399" s="1"/>
  <c r="V158" i="399" a="1"/>
  <c r="V158" i="399" s="1"/>
  <c r="T158" i="399" s="1"/>
  <c r="V204" i="399" a="1"/>
  <c r="V204" i="399" s="1"/>
  <c r="T204" i="399" s="1"/>
  <c r="V140" i="399" a="1"/>
  <c r="V140" i="399" s="1"/>
  <c r="T140" i="399" s="1"/>
  <c r="V38" i="399" a="1"/>
  <c r="V38" i="399" s="1"/>
  <c r="T38" i="399" s="1"/>
  <c r="V9" i="399" a="1"/>
  <c r="V9" i="399" s="1"/>
  <c r="T9" i="399" s="1"/>
  <c r="V209" i="399" a="1"/>
  <c r="V209" i="399" s="1"/>
  <c r="T209" i="399" s="1"/>
  <c r="V131" i="399" a="1"/>
  <c r="V131" i="399" s="1"/>
  <c r="T131" i="399" s="1"/>
  <c r="V116" i="399" a="1"/>
  <c r="V116" i="399" s="1"/>
  <c r="T116" i="399" s="1"/>
  <c r="V193" i="399" a="1"/>
  <c r="V193" i="399" s="1"/>
  <c r="T193" i="399" s="1"/>
  <c r="V141" i="399" a="1"/>
  <c r="V141" i="399" s="1"/>
  <c r="T141" i="399" s="1"/>
  <c r="V119" i="399" a="1"/>
  <c r="V119" i="399" s="1"/>
  <c r="T119" i="399" s="1"/>
  <c r="V285" i="399" a="1"/>
  <c r="V285" i="399" s="1"/>
  <c r="T285" i="399" s="1"/>
  <c r="V92" i="399" a="1"/>
  <c r="V92" i="399" s="1"/>
  <c r="T92" i="399" s="1"/>
  <c r="V188" i="399" a="1"/>
  <c r="V188" i="399" s="1"/>
  <c r="T188" i="399" s="1"/>
  <c r="V151" i="399" a="1"/>
  <c r="V151" i="399" s="1"/>
  <c r="T151" i="399" s="1"/>
  <c r="V174" i="399" a="1"/>
  <c r="V174" i="399" s="1"/>
  <c r="T174" i="399" s="1"/>
  <c r="V97" i="399" a="1"/>
  <c r="V97" i="399" s="1"/>
  <c r="T97" i="399" s="1"/>
  <c r="V11" i="399" a="1"/>
  <c r="V11" i="399" s="1"/>
  <c r="T11" i="399" s="1"/>
  <c r="V290" i="399" a="1"/>
  <c r="V290" i="399" s="1"/>
  <c r="T290" i="399" s="1"/>
  <c r="V98" i="399" a="1"/>
  <c r="V98" i="399" s="1"/>
  <c r="T98" i="399" s="1"/>
  <c r="V132" i="399" a="1"/>
  <c r="V132" i="399" s="1"/>
  <c r="W132" i="399" s="1"/>
  <c r="S132" i="399" s="1" a="1"/>
  <c r="S132" i="399" s="1"/>
  <c r="V233" i="399" a="1"/>
  <c r="V233" i="399" s="1"/>
  <c r="V61" i="399" a="1"/>
  <c r="V61" i="399" s="1"/>
  <c r="N61" i="399" s="1"/>
  <c r="V62" i="399" a="1"/>
  <c r="V62" i="399" s="1"/>
  <c r="T62" i="399" s="1"/>
  <c r="V82" i="399" a="1"/>
  <c r="V82" i="399" s="1"/>
  <c r="V281" i="399" a="1"/>
  <c r="V281" i="399" s="1"/>
  <c r="T281" i="399" s="1"/>
  <c r="V49" i="399" a="1"/>
  <c r="V49" i="399" s="1"/>
  <c r="T49" i="399" s="1"/>
  <c r="V126" i="399" a="1"/>
  <c r="V126" i="399" s="1"/>
  <c r="T126" i="399" s="1"/>
  <c r="V144" i="399" a="1"/>
  <c r="V144" i="399" s="1"/>
  <c r="T144" i="399" s="1"/>
  <c r="V284" i="399" a="1"/>
  <c r="V284" i="399" s="1"/>
  <c r="T284" i="399" s="1"/>
  <c r="V161" i="399" a="1"/>
  <c r="V161" i="399" s="1"/>
  <c r="T161" i="399" s="1"/>
  <c r="V275" i="399" a="1"/>
  <c r="V275" i="399" s="1"/>
  <c r="V191" i="399" a="1"/>
  <c r="V191" i="399" s="1"/>
  <c r="T191" i="399" s="1"/>
  <c r="V212" i="399" a="1"/>
  <c r="V212" i="399" s="1"/>
  <c r="T212" i="399" s="1"/>
  <c r="V111" i="399" a="1"/>
  <c r="V111" i="399" s="1"/>
  <c r="T111" i="399" s="1"/>
  <c r="V10" i="399" a="1"/>
  <c r="V10" i="399" s="1"/>
  <c r="T10" i="399" s="1"/>
  <c r="V147" i="399" a="1"/>
  <c r="V147" i="399" s="1"/>
  <c r="T147" i="399" s="1"/>
  <c r="V37" i="399" a="1"/>
  <c r="V37" i="399" s="1"/>
  <c r="T37" i="399" s="1"/>
  <c r="V227" i="399" a="1"/>
  <c r="V227" i="399" s="1"/>
  <c r="T227" i="399" s="1"/>
  <c r="V42" i="399" a="1"/>
  <c r="V42" i="399" s="1"/>
  <c r="T42" i="399" s="1"/>
  <c r="V256" i="399" a="1"/>
  <c r="V256" i="399" s="1"/>
  <c r="T256" i="399" s="1"/>
  <c r="V71" i="399" a="1"/>
  <c r="V71" i="399" s="1"/>
  <c r="T71" i="399" s="1"/>
  <c r="V127" i="399" a="1"/>
  <c r="V127" i="399" s="1"/>
  <c r="T127" i="399" s="1"/>
  <c r="V149" i="399" a="1"/>
  <c r="V149" i="399" s="1"/>
  <c r="T149" i="399" s="1"/>
  <c r="V183" i="399" a="1"/>
  <c r="V183" i="399" s="1"/>
  <c r="T183" i="399" s="1"/>
  <c r="V195" i="399" a="1"/>
  <c r="V195" i="399" s="1"/>
  <c r="T195" i="399" s="1"/>
  <c r="V93" i="399" a="1"/>
  <c r="V93" i="399" s="1"/>
  <c r="T93" i="399" s="1"/>
  <c r="V64" i="399" a="1"/>
  <c r="V64" i="399" s="1"/>
  <c r="T64" i="399" s="1"/>
  <c r="V228" i="399" a="1"/>
  <c r="V228" i="399" s="1"/>
  <c r="T228" i="399" s="1"/>
  <c r="V210" i="399" a="1"/>
  <c r="V210" i="399" s="1"/>
  <c r="T210" i="399" s="1"/>
  <c r="V274" i="399" a="1"/>
  <c r="V274" i="399" s="1"/>
  <c r="T274" i="399" s="1"/>
  <c r="V30" i="399" a="1"/>
  <c r="V30" i="399" s="1"/>
  <c r="T30" i="399" s="1"/>
  <c r="V104" i="399" a="1"/>
  <c r="V104" i="399" s="1"/>
  <c r="T104" i="399" s="1"/>
  <c r="V280" i="399" a="1"/>
  <c r="V280" i="399" s="1"/>
  <c r="T280" i="399" s="1"/>
  <c r="V258" i="399" a="1"/>
  <c r="V258" i="399" s="1"/>
  <c r="T258" i="399" s="1"/>
  <c r="V79" i="399" a="1"/>
  <c r="V79" i="399" s="1"/>
  <c r="V103" i="399" a="1"/>
  <c r="V103" i="399" s="1"/>
  <c r="T103" i="399" s="1"/>
  <c r="V22" i="399" a="1"/>
  <c r="V22" i="399" s="1"/>
  <c r="T22" i="399" s="1"/>
  <c r="V80" i="399" a="1"/>
  <c r="V80" i="399" s="1"/>
  <c r="T80" i="399" s="1"/>
  <c r="V239" i="399" a="1"/>
  <c r="V239" i="399" s="1"/>
  <c r="T239" i="399" s="1"/>
  <c r="V277" i="399" a="1"/>
  <c r="V277" i="399" s="1"/>
  <c r="T277" i="399" s="1"/>
  <c r="V243" i="399" a="1"/>
  <c r="V243" i="399" s="1"/>
  <c r="T243" i="399" s="1"/>
  <c r="V137" i="399" a="1"/>
  <c r="V137" i="399" s="1"/>
  <c r="T137" i="399" s="1"/>
  <c r="V32" i="399" a="1"/>
  <c r="V32" i="399" s="1"/>
  <c r="T32" i="399" s="1"/>
  <c r="V178" i="399" a="1"/>
  <c r="V178" i="399" s="1"/>
  <c r="T178" i="399" s="1"/>
  <c r="V221" i="399" a="1"/>
  <c r="V221" i="399" s="1"/>
  <c r="T221" i="399" s="1"/>
  <c r="V251" i="399" a="1"/>
  <c r="V251" i="399" s="1"/>
  <c r="T251" i="399" s="1"/>
  <c r="V55" i="399" a="1"/>
  <c r="V55" i="399" s="1"/>
  <c r="T55" i="399" s="1"/>
  <c r="V283" i="399" a="1"/>
  <c r="V283" i="399" s="1"/>
  <c r="T283" i="399" s="1"/>
  <c r="V198" i="399" a="1"/>
  <c r="V198" i="399" s="1"/>
  <c r="T198" i="399" s="1"/>
  <c r="V217" i="399" a="1"/>
  <c r="V217" i="399" s="1"/>
  <c r="T217" i="399" s="1"/>
  <c r="V289" i="399" a="1"/>
  <c r="V289" i="399" s="1"/>
  <c r="T289" i="399" s="1"/>
  <c r="V14" i="399" a="1"/>
  <c r="V14" i="399" s="1"/>
  <c r="T14" i="399" s="1"/>
  <c r="V205" i="399" a="1"/>
  <c r="V205" i="399" s="1"/>
  <c r="T205" i="399" s="1"/>
  <c r="V23" i="399" a="1"/>
  <c r="V23" i="399" s="1"/>
  <c r="T23" i="399" s="1"/>
  <c r="V87" i="399" a="1"/>
  <c r="V87" i="399" s="1"/>
  <c r="T87" i="399" s="1"/>
  <c r="V112" i="399" a="1"/>
  <c r="V112" i="399" s="1"/>
  <c r="T112" i="399" s="1"/>
  <c r="V139" i="399" a="1"/>
  <c r="V139" i="399" s="1"/>
  <c r="T139" i="399" s="1"/>
  <c r="V88" i="399" a="1"/>
  <c r="V88" i="399" s="1"/>
  <c r="T88" i="399" s="1"/>
  <c r="V269" i="399" a="1"/>
  <c r="V269" i="399" s="1"/>
  <c r="T269" i="399" s="1"/>
  <c r="V20" i="399" a="1"/>
  <c r="V20" i="399" s="1"/>
  <c r="T20" i="399" s="1"/>
  <c r="V21" i="399" a="1"/>
  <c r="V21" i="399" s="1"/>
  <c r="T21" i="399" s="1"/>
  <c r="V31" i="399" a="1"/>
  <c r="V31" i="399" s="1"/>
  <c r="T31" i="399" s="1"/>
  <c r="V46" i="399" a="1"/>
  <c r="V46" i="399" s="1"/>
  <c r="T46" i="399" s="1"/>
  <c r="V47" i="399" a="1"/>
  <c r="V47" i="399" s="1"/>
  <c r="T47" i="399" s="1"/>
  <c r="V48" i="399" a="1"/>
  <c r="V48" i="399" s="1"/>
  <c r="T48" i="399" s="1"/>
  <c r="V54" i="399" a="1"/>
  <c r="V54" i="399" s="1"/>
  <c r="T54" i="399" s="1"/>
  <c r="V68" i="399" a="1"/>
  <c r="V68" i="399" s="1"/>
  <c r="T68" i="399" s="1"/>
  <c r="V81" i="399" a="1"/>
  <c r="V81" i="399" s="1"/>
  <c r="T81" i="399" s="1"/>
  <c r="V83" i="399" a="1"/>
  <c r="V83" i="399" s="1"/>
  <c r="T83" i="399" s="1"/>
  <c r="V85" i="399" a="1"/>
  <c r="V85" i="399" s="1"/>
  <c r="T85" i="399" s="1"/>
  <c r="V86" i="399" a="1"/>
  <c r="V86" i="399" s="1"/>
  <c r="T86" i="399" s="1"/>
  <c r="V90" i="399" a="1"/>
  <c r="V90" i="399" s="1"/>
  <c r="T90" i="399" s="1"/>
  <c r="V110" i="399" a="1"/>
  <c r="V110" i="399" s="1"/>
  <c r="T110" i="399" s="1"/>
  <c r="V133" i="399" a="1"/>
  <c r="V133" i="399" s="1"/>
  <c r="T133" i="399" s="1"/>
  <c r="V136" i="399" a="1"/>
  <c r="V136" i="399" s="1"/>
  <c r="T136" i="399" s="1"/>
  <c r="V148" i="399" a="1"/>
  <c r="V148" i="399" s="1"/>
  <c r="T148" i="399" s="1"/>
  <c r="V164" i="399" a="1"/>
  <c r="V164" i="399" s="1"/>
  <c r="T164" i="399" s="1"/>
  <c r="V166" i="399" a="1"/>
  <c r="V166" i="399" s="1"/>
  <c r="T166" i="399" s="1"/>
  <c r="V171" i="399" a="1"/>
  <c r="V171" i="399" s="1"/>
  <c r="T171" i="399" s="1"/>
  <c r="V197" i="399" a="1"/>
  <c r="V197" i="399" s="1"/>
  <c r="T197" i="399" s="1"/>
  <c r="V203" i="399" a="1"/>
  <c r="V203" i="399" s="1"/>
  <c r="T203" i="399" s="1"/>
  <c r="V218" i="399" a="1"/>
  <c r="V218" i="399" s="1"/>
  <c r="T218" i="399" s="1"/>
  <c r="V223" i="399" a="1"/>
  <c r="V223" i="399" s="1"/>
  <c r="T223" i="399" s="1"/>
  <c r="V249" i="399" a="1"/>
  <c r="V249" i="399" s="1"/>
  <c r="T249" i="399" s="1"/>
  <c r="V262" i="399" a="1"/>
  <c r="V262" i="399" s="1"/>
  <c r="T262" i="399" s="1"/>
  <c r="V266" i="399" a="1"/>
  <c r="V266" i="399" s="1"/>
  <c r="T266" i="399" s="1"/>
  <c r="V270" i="399" a="1"/>
  <c r="V270" i="399" s="1"/>
  <c r="T270" i="399" s="1"/>
  <c r="V271" i="399" a="1"/>
  <c r="V271" i="399" s="1"/>
  <c r="T271" i="399" s="1"/>
  <c r="V272" i="399" a="1"/>
  <c r="V272" i="399" s="1"/>
  <c r="T272" i="399" s="1"/>
  <c r="V276" i="399" a="1"/>
  <c r="V276" i="399" s="1"/>
  <c r="T276" i="399" s="1"/>
  <c r="V278" i="399" a="1"/>
  <c r="V278" i="399" s="1"/>
  <c r="T278" i="399" s="1"/>
  <c r="V288" i="399" a="1"/>
  <c r="V288" i="399" s="1"/>
  <c r="T288" i="399" s="1"/>
  <c r="V18" i="399" a="1"/>
  <c r="V18" i="399" s="1"/>
  <c r="T18" i="399" s="1"/>
  <c r="V19" i="399" a="1"/>
  <c r="V19" i="399" s="1"/>
  <c r="T19" i="399" s="1"/>
  <c r="V33" i="399" a="1"/>
  <c r="V33" i="399" s="1"/>
  <c r="T33" i="399" s="1"/>
  <c r="V36" i="399" a="1"/>
  <c r="V36" i="399" s="1"/>
  <c r="T36" i="399" s="1"/>
  <c r="V51" i="399" a="1"/>
  <c r="V51" i="399" s="1"/>
  <c r="T51" i="399" s="1"/>
  <c r="V53" i="399" a="1"/>
  <c r="V53" i="399" s="1"/>
  <c r="T53" i="399" s="1"/>
  <c r="V57" i="399" a="1"/>
  <c r="V57" i="399" s="1"/>
  <c r="T57" i="399" s="1"/>
  <c r="V67" i="399" a="1"/>
  <c r="V67" i="399" s="1"/>
  <c r="T67" i="399" s="1"/>
  <c r="V75" i="399" a="1"/>
  <c r="V75" i="399" s="1"/>
  <c r="T75" i="399" s="1"/>
  <c r="V96" i="399" a="1"/>
  <c r="V96" i="399" s="1"/>
  <c r="T96" i="399" s="1"/>
  <c r="V99" i="399" a="1"/>
  <c r="V99" i="399" s="1"/>
  <c r="T99" i="399" s="1"/>
  <c r="V107" i="399" a="1"/>
  <c r="V107" i="399" s="1"/>
  <c r="T107" i="399" s="1"/>
  <c r="V108" i="399" a="1"/>
  <c r="V108" i="399" s="1"/>
  <c r="V113" i="399" a="1"/>
  <c r="V113" i="399" s="1"/>
  <c r="T113" i="399" s="1"/>
  <c r="V114" i="399" a="1"/>
  <c r="V114" i="399" s="1"/>
  <c r="T114" i="399" s="1"/>
  <c r="V125" i="399" a="1"/>
  <c r="V125" i="399" s="1"/>
  <c r="T125" i="399" s="1"/>
  <c r="V146" i="399" a="1"/>
  <c r="V146" i="399" s="1"/>
  <c r="T146" i="399" s="1"/>
  <c r="V155" i="399" a="1"/>
  <c r="V155" i="399" s="1"/>
  <c r="T155" i="399" s="1"/>
  <c r="V156" i="399" a="1"/>
  <c r="V156" i="399" s="1"/>
  <c r="T156" i="399" s="1"/>
  <c r="V159" i="399" a="1"/>
  <c r="V159" i="399" s="1"/>
  <c r="T159" i="399" s="1"/>
  <c r="V170" i="399" a="1"/>
  <c r="V170" i="399" s="1"/>
  <c r="T170" i="399" s="1"/>
  <c r="V172" i="399" a="1"/>
  <c r="V172" i="399" s="1"/>
  <c r="T172" i="399" s="1"/>
  <c r="V177" i="399" a="1"/>
  <c r="V177" i="399" s="1"/>
  <c r="T177" i="399" s="1"/>
  <c r="V184" i="399" a="1"/>
  <c r="V184" i="399" s="1"/>
  <c r="T184" i="399" s="1"/>
  <c r="V185" i="399" a="1"/>
  <c r="V185" i="399" s="1"/>
  <c r="T185" i="399" s="1"/>
  <c r="V187" i="399" a="1"/>
  <c r="V187" i="399" s="1"/>
  <c r="T187" i="399" s="1"/>
  <c r="V200" i="399" a="1"/>
  <c r="V200" i="399" s="1"/>
  <c r="T200" i="399" s="1"/>
  <c r="V201" i="399" a="1"/>
  <c r="V201" i="399" s="1"/>
  <c r="T201" i="399" s="1"/>
  <c r="V215" i="399" a="1"/>
  <c r="V215" i="399" s="1"/>
  <c r="T215" i="399" s="1"/>
  <c r="V230" i="399" a="1"/>
  <c r="V230" i="399" s="1"/>
  <c r="T230" i="399" s="1"/>
  <c r="V231" i="399" a="1"/>
  <c r="V231" i="399" s="1"/>
  <c r="T231" i="399" s="1"/>
  <c r="V242" i="399" a="1"/>
  <c r="V242" i="399" s="1"/>
  <c r="T242" i="399" s="1"/>
  <c r="V268" i="399" a="1"/>
  <c r="V268" i="399" s="1"/>
  <c r="T268" i="399" s="1"/>
  <c r="V279" i="399" a="1"/>
  <c r="V279" i="399" s="1"/>
  <c r="T279" i="399" s="1"/>
  <c r="V286" i="399" a="1"/>
  <c r="V286" i="399" s="1"/>
  <c r="T286" i="399" s="1"/>
  <c r="V291" i="399" a="1"/>
  <c r="V291" i="399" s="1"/>
  <c r="V13" i="399" a="1"/>
  <c r="V13" i="399" s="1"/>
  <c r="T13" i="399" s="1"/>
  <c r="V15" i="399" a="1"/>
  <c r="V15" i="399" s="1"/>
  <c r="T15" i="399" s="1"/>
  <c r="V17" i="399" a="1"/>
  <c r="V17" i="399" s="1"/>
  <c r="T17" i="399" s="1"/>
  <c r="V25" i="399" a="1"/>
  <c r="V25" i="399" s="1"/>
  <c r="T25" i="399" s="1"/>
  <c r="V29" i="399" a="1"/>
  <c r="V29" i="399" s="1"/>
  <c r="T29" i="399" s="1"/>
  <c r="V34" i="399" a="1"/>
  <c r="V34" i="399" s="1"/>
  <c r="T34" i="399" s="1"/>
  <c r="V44" i="399" a="1"/>
  <c r="V44" i="399" s="1"/>
  <c r="T44" i="399" s="1"/>
  <c r="V56" i="399" a="1"/>
  <c r="V56" i="399" s="1"/>
  <c r="T56" i="399" s="1"/>
  <c r="V60" i="399" a="1"/>
  <c r="V60" i="399" s="1"/>
  <c r="T60" i="399" s="1"/>
  <c r="V70" i="399" a="1"/>
  <c r="V70" i="399" s="1"/>
  <c r="W70" i="399" s="1"/>
  <c r="S70" i="399" s="1" a="1"/>
  <c r="S70" i="399" s="1"/>
  <c r="V73" i="399" a="1"/>
  <c r="V73" i="399" s="1"/>
  <c r="T73" i="399" s="1"/>
  <c r="V94" i="399" a="1"/>
  <c r="V94" i="399" s="1"/>
  <c r="T94" i="399" s="1"/>
  <c r="V101" i="399" a="1"/>
  <c r="V101" i="399" s="1"/>
  <c r="T101" i="399" s="1"/>
  <c r="V109" i="399" a="1"/>
  <c r="V109" i="399" s="1"/>
  <c r="T109" i="399" s="1"/>
  <c r="V117" i="399" a="1"/>
  <c r="V117" i="399" s="1"/>
  <c r="T117" i="399" s="1"/>
  <c r="V123" i="399" a="1"/>
  <c r="V123" i="399" s="1"/>
  <c r="V128" i="399" a="1"/>
  <c r="V128" i="399" s="1"/>
  <c r="T128" i="399" s="1"/>
  <c r="V138" i="399" a="1"/>
  <c r="V138" i="399" s="1"/>
  <c r="T138" i="399" s="1"/>
  <c r="V152" i="399" a="1"/>
  <c r="V152" i="399" s="1"/>
  <c r="T152" i="399" s="1"/>
  <c r="V163" i="399" a="1"/>
  <c r="V163" i="399" s="1"/>
  <c r="T163" i="399" s="1"/>
  <c r="V173" i="399" a="1"/>
  <c r="V173" i="399" s="1"/>
  <c r="T173" i="399" s="1"/>
  <c r="V208" i="399" a="1"/>
  <c r="V208" i="399" s="1"/>
  <c r="O208" i="399" s="1"/>
  <c r="V213" i="399" a="1"/>
  <c r="V213" i="399" s="1"/>
  <c r="T213" i="399" s="1"/>
  <c r="V219" i="399" a="1"/>
  <c r="V219" i="399" s="1"/>
  <c r="T219" i="399" s="1"/>
  <c r="V220" i="399" a="1"/>
  <c r="V220" i="399" s="1"/>
  <c r="T220" i="399" s="1"/>
  <c r="V237" i="399" a="1"/>
  <c r="V237" i="399" s="1"/>
  <c r="T237" i="399" s="1"/>
  <c r="V238" i="399" a="1"/>
  <c r="V238" i="399" s="1"/>
  <c r="T238" i="399" s="1"/>
  <c r="V246" i="399" a="1"/>
  <c r="V246" i="399" s="1"/>
  <c r="T246" i="399" s="1"/>
  <c r="V253" i="399" a="1"/>
  <c r="V253" i="399" s="1"/>
  <c r="T253" i="399" s="1"/>
  <c r="V257" i="399" a="1"/>
  <c r="V257" i="399" s="1"/>
  <c r="T257" i="399" s="1"/>
  <c r="V263" i="399" a="1"/>
  <c r="V263" i="399" s="1"/>
  <c r="T263" i="399" s="1"/>
  <c r="V265" i="399" a="1"/>
  <c r="V265" i="399" s="1"/>
  <c r="T265" i="399" s="1"/>
  <c r="V282" i="399" a="1"/>
  <c r="V282" i="399" s="1"/>
  <c r="T282" i="399" s="1"/>
  <c r="V39" i="399" a="1"/>
  <c r="V39" i="399" s="1"/>
  <c r="T39" i="399" s="1"/>
  <c r="V153" i="399" a="1"/>
  <c r="V153" i="399" s="1"/>
  <c r="T153" i="399" s="1"/>
  <c r="V186" i="399" a="1"/>
  <c r="V186" i="399" s="1"/>
  <c r="T186" i="399" s="1"/>
  <c r="V24" i="399" a="1"/>
  <c r="V24" i="399" s="1"/>
  <c r="T24" i="399" s="1"/>
  <c r="V27" i="399" a="1"/>
  <c r="V27" i="399" s="1"/>
  <c r="T27" i="399" s="1"/>
  <c r="V287" i="399" a="1"/>
  <c r="V287" i="399" s="1"/>
  <c r="T287" i="399" s="1"/>
  <c r="V41" i="399" a="1"/>
  <c r="V41" i="399" s="1"/>
  <c r="T41" i="399" s="1"/>
  <c r="V169" i="399" a="1"/>
  <c r="V169" i="399" s="1"/>
  <c r="T169" i="399" s="1"/>
  <c r="V255" i="399" a="1"/>
  <c r="V255" i="399" s="1"/>
  <c r="T255" i="399" s="1"/>
  <c r="V7" i="399" a="1"/>
  <c r="V7" i="399" s="1"/>
  <c r="T7" i="399" s="1"/>
  <c r="V28" i="399" a="1"/>
  <c r="V28" i="399" s="1"/>
  <c r="T28" i="399" s="1"/>
  <c r="V222" i="399" a="1"/>
  <c r="V222" i="399" s="1"/>
  <c r="T222" i="399" s="1"/>
  <c r="V43" i="399" a="1"/>
  <c r="V43" i="399" s="1"/>
  <c r="T43" i="399" s="1"/>
  <c r="V76" i="399" a="1"/>
  <c r="V76" i="399" s="1"/>
  <c r="T76" i="399" s="1"/>
  <c r="V91" i="399" a="1"/>
  <c r="V91" i="399" s="1"/>
  <c r="T91" i="399" s="1"/>
  <c r="V106" i="399" a="1"/>
  <c r="V106" i="399" s="1"/>
  <c r="T106" i="399" s="1"/>
  <c r="V115" i="399" a="1"/>
  <c r="V115" i="399" s="1"/>
  <c r="T115" i="399" s="1"/>
  <c r="V162" i="399" a="1"/>
  <c r="V162" i="399" s="1"/>
  <c r="T162" i="399" s="1"/>
  <c r="V225" i="399" a="1"/>
  <c r="V225" i="399" s="1"/>
  <c r="T225" i="399" s="1"/>
  <c r="V232" i="399" a="1"/>
  <c r="V232" i="399" s="1"/>
  <c r="W232" i="399" s="1"/>
  <c r="S232" i="399" s="1" a="1"/>
  <c r="S232" i="399" s="1"/>
  <c r="V244" i="399" a="1"/>
  <c r="V244" i="399" s="1"/>
  <c r="T244" i="399" s="1"/>
  <c r="V189" i="399" a="1"/>
  <c r="V189" i="399" s="1"/>
  <c r="T189" i="399" s="1"/>
  <c r="V72" i="399" a="1"/>
  <c r="V72" i="399" s="1"/>
  <c r="T72" i="399" s="1"/>
  <c r="V122" i="399" a="1"/>
  <c r="V122" i="399" s="1"/>
  <c r="T122" i="399" s="1"/>
  <c r="V264" i="399" a="1"/>
  <c r="V264" i="399" s="1"/>
  <c r="T264" i="399" s="1"/>
  <c r="V167" i="399" a="1"/>
  <c r="V167" i="399" s="1"/>
  <c r="T167" i="399" s="1"/>
  <c r="V247" i="399" a="1"/>
  <c r="V247" i="399" s="1"/>
  <c r="T247" i="399" s="1"/>
  <c r="G233" i="399"/>
  <c r="H233" i="399" s="1"/>
  <c r="G132" i="399"/>
  <c r="H132" i="399" s="1"/>
  <c r="G284" i="399"/>
  <c r="H284" i="399" s="1"/>
  <c r="G62" i="399"/>
  <c r="H62" i="399" s="1"/>
  <c r="G281" i="399"/>
  <c r="H281" i="399" s="1"/>
  <c r="G61" i="399"/>
  <c r="H61" i="399" s="1"/>
  <c r="G82" i="399"/>
  <c r="H82" i="399" s="1"/>
  <c r="G70" i="399"/>
  <c r="H70" i="399" s="1"/>
  <c r="G208" i="399"/>
  <c r="H208" i="399" s="1"/>
  <c r="G252" i="399"/>
  <c r="H252" i="399" s="1"/>
  <c r="G206" i="399"/>
  <c r="H206" i="399" s="1"/>
  <c r="G160" i="399"/>
  <c r="H160" i="399" s="1"/>
  <c r="G105" i="399"/>
  <c r="H105" i="399" s="1"/>
  <c r="G76" i="399"/>
  <c r="H76" i="399" s="1"/>
  <c r="G106" i="399"/>
  <c r="H106" i="399" s="1"/>
  <c r="G43" i="399"/>
  <c r="H43" i="399" s="1"/>
  <c r="G66" i="399"/>
  <c r="H66" i="399" s="1"/>
  <c r="G250" i="399"/>
  <c r="H250" i="399" s="1"/>
  <c r="G118" i="399"/>
  <c r="H118" i="399" s="1"/>
  <c r="G65" i="399"/>
  <c r="H65" i="399" s="1"/>
  <c r="G52" i="399"/>
  <c r="H52" i="399" s="1"/>
  <c r="G79" i="399"/>
  <c r="H79" i="399" s="1"/>
  <c r="G35" i="399"/>
  <c r="H35" i="399" s="1"/>
  <c r="G165" i="399"/>
  <c r="H165" i="399" s="1"/>
  <c r="G77" i="399"/>
  <c r="H77" i="399" s="1"/>
  <c r="G108" i="399"/>
  <c r="H108" i="399" s="1"/>
  <c r="G170" i="399"/>
  <c r="H170" i="399" s="1"/>
  <c r="G230" i="399"/>
  <c r="H230" i="399" s="1"/>
  <c r="G291" i="399"/>
  <c r="H291" i="399" s="1"/>
  <c r="I233" i="399"/>
  <c r="J233" i="399" s="1"/>
  <c r="I132" i="399"/>
  <c r="J132" i="399" s="1"/>
  <c r="I284" i="399"/>
  <c r="J284" i="399" s="1"/>
  <c r="I62" i="399"/>
  <c r="J62" i="399" s="1"/>
  <c r="I281" i="399"/>
  <c r="J281" i="399" s="1"/>
  <c r="I61" i="399"/>
  <c r="J61" i="399" s="1"/>
  <c r="I82" i="399"/>
  <c r="J82" i="399" s="1"/>
  <c r="I70" i="399"/>
  <c r="J70" i="399" s="1"/>
  <c r="I208" i="399"/>
  <c r="J208" i="399" s="1"/>
  <c r="I252" i="399"/>
  <c r="J252" i="399" s="1"/>
  <c r="I206" i="399"/>
  <c r="J206" i="399" s="1"/>
  <c r="I160" i="399"/>
  <c r="J160" i="399" s="1"/>
  <c r="I105" i="399"/>
  <c r="J105" i="399" s="1"/>
  <c r="I76" i="399"/>
  <c r="J76" i="399" s="1"/>
  <c r="I106" i="399"/>
  <c r="J106" i="399" s="1"/>
  <c r="I43" i="399"/>
  <c r="J43" i="399" s="1"/>
  <c r="I66" i="399"/>
  <c r="J66" i="399" s="1"/>
  <c r="I250" i="399"/>
  <c r="J250" i="399" s="1"/>
  <c r="I118" i="399"/>
  <c r="J118" i="399" s="1"/>
  <c r="I65" i="399"/>
  <c r="J65" i="399" s="1"/>
  <c r="I52" i="399"/>
  <c r="J52" i="399" s="1"/>
  <c r="I79" i="399"/>
  <c r="J79" i="399" s="1"/>
  <c r="I35" i="399"/>
  <c r="J35" i="399" s="1"/>
  <c r="I165" i="399"/>
  <c r="J165" i="399" s="1"/>
  <c r="I77" i="399"/>
  <c r="J77" i="399" s="1"/>
  <c r="I108" i="399"/>
  <c r="J108" i="399" s="1"/>
  <c r="I170" i="399"/>
  <c r="J170" i="399" s="1"/>
  <c r="I230" i="399"/>
  <c r="J230" i="399" s="1"/>
  <c r="I291" i="399"/>
  <c r="J291" i="399" s="1"/>
  <c r="K233" i="399"/>
  <c r="L233" i="399" s="1"/>
  <c r="K132" i="399"/>
  <c r="L132" i="399" s="1"/>
  <c r="K284" i="399"/>
  <c r="L284" i="399" s="1"/>
  <c r="K62" i="399"/>
  <c r="L62" i="399" s="1"/>
  <c r="K281" i="399"/>
  <c r="L281" i="399" s="1"/>
  <c r="K61" i="399"/>
  <c r="L61" i="399" s="1"/>
  <c r="K82" i="399"/>
  <c r="L82" i="399" s="1"/>
  <c r="K70" i="399"/>
  <c r="L70" i="399" s="1"/>
  <c r="K208" i="399"/>
  <c r="L208" i="399" s="1"/>
  <c r="K252" i="399"/>
  <c r="L252" i="399" s="1"/>
  <c r="K206" i="399"/>
  <c r="L206" i="399" s="1"/>
  <c r="K160" i="399"/>
  <c r="L160" i="399" s="1"/>
  <c r="K105" i="399"/>
  <c r="L105" i="399" s="1"/>
  <c r="K76" i="399"/>
  <c r="L76" i="399" s="1"/>
  <c r="K106" i="399"/>
  <c r="L106" i="399" s="1"/>
  <c r="K43" i="399"/>
  <c r="L43" i="399" s="1"/>
  <c r="K66" i="399"/>
  <c r="L66" i="399" s="1"/>
  <c r="K250" i="399"/>
  <c r="L250" i="399" s="1"/>
  <c r="K118" i="399"/>
  <c r="L118" i="399" s="1"/>
  <c r="K65" i="399"/>
  <c r="L65" i="399" s="1"/>
  <c r="K52" i="399"/>
  <c r="L52" i="399" s="1"/>
  <c r="K79" i="399"/>
  <c r="L79" i="399" s="1"/>
  <c r="K35" i="399"/>
  <c r="L35" i="399" s="1"/>
  <c r="K165" i="399"/>
  <c r="L165" i="399" s="1"/>
  <c r="K77" i="399"/>
  <c r="L77" i="399" s="1"/>
  <c r="K108" i="399"/>
  <c r="L108" i="399" s="1"/>
  <c r="K170" i="399"/>
  <c r="L170" i="399" s="1"/>
  <c r="K230" i="399"/>
  <c r="L230" i="399" s="1"/>
  <c r="K291" i="399"/>
  <c r="L291" i="399" s="1"/>
  <c r="Q70" i="399"/>
  <c r="Q208" i="399"/>
  <c r="Q252" i="399"/>
  <c r="Q206" i="399"/>
  <c r="Q160" i="399"/>
  <c r="Q105" i="399"/>
  <c r="Q76" i="399"/>
  <c r="Q106" i="399"/>
  <c r="Q43" i="399"/>
  <c r="Q66" i="399"/>
  <c r="Q250" i="399"/>
  <c r="Q118" i="399"/>
  <c r="Q65" i="399"/>
  <c r="Q52" i="399"/>
  <c r="Q79" i="399"/>
  <c r="Q35" i="399"/>
  <c r="Q165" i="399"/>
  <c r="Q77" i="399"/>
  <c r="Q108" i="399"/>
  <c r="Q170" i="399"/>
  <c r="Q230" i="399"/>
  <c r="Q291" i="399"/>
  <c r="R79" i="399"/>
  <c r="U233" i="399"/>
  <c r="U132" i="399"/>
  <c r="U284" i="399"/>
  <c r="U62" i="399"/>
  <c r="U281" i="399"/>
  <c r="U61" i="399"/>
  <c r="U82" i="399"/>
  <c r="U70" i="399"/>
  <c r="U208" i="399"/>
  <c r="U252" i="399"/>
  <c r="U206" i="399"/>
  <c r="U160" i="399"/>
  <c r="U105" i="399"/>
  <c r="U76" i="399"/>
  <c r="U106" i="399"/>
  <c r="U43" i="399"/>
  <c r="U66" i="399"/>
  <c r="U250" i="399"/>
  <c r="U118" i="399"/>
  <c r="U65" i="399"/>
  <c r="U52" i="399"/>
  <c r="U79" i="399"/>
  <c r="U35" i="399"/>
  <c r="U165" i="399"/>
  <c r="U77" i="399"/>
  <c r="U108" i="399"/>
  <c r="U170" i="399"/>
  <c r="U230" i="399"/>
  <c r="U291" i="399"/>
  <c r="Z233" i="399"/>
  <c r="Z132" i="399"/>
  <c r="Z284" i="399"/>
  <c r="Z62" i="399"/>
  <c r="Z281" i="399"/>
  <c r="Z61" i="399"/>
  <c r="Z82" i="399"/>
  <c r="Z70" i="399"/>
  <c r="Z208" i="399"/>
  <c r="Z252" i="399"/>
  <c r="Z206" i="399"/>
  <c r="Z160" i="399"/>
  <c r="Z105" i="399"/>
  <c r="Z76" i="399"/>
  <c r="Z106" i="399"/>
  <c r="Z43" i="399"/>
  <c r="Z66" i="399"/>
  <c r="Z250" i="399"/>
  <c r="Z118" i="399"/>
  <c r="Z65" i="399"/>
  <c r="Z52" i="399"/>
  <c r="Z79" i="399"/>
  <c r="Z35" i="399"/>
  <c r="Z165" i="399"/>
  <c r="Z77" i="399"/>
  <c r="Z108" i="399"/>
  <c r="Z170" i="399"/>
  <c r="Z230" i="399"/>
  <c r="Z291" i="399"/>
  <c r="F153" i="398"/>
  <c r="F154" i="398"/>
  <c r="F155" i="398"/>
  <c r="F156" i="398"/>
  <c r="F157" i="398"/>
  <c r="F179" i="398"/>
  <c r="F158" i="398"/>
  <c r="F159" i="398"/>
  <c r="F160" i="398"/>
  <c r="F161" i="398"/>
  <c r="F178" i="398"/>
  <c r="F162" i="398"/>
  <c r="F163" i="398"/>
  <c r="F164" i="398"/>
  <c r="F165" i="398"/>
  <c r="F166" i="398"/>
  <c r="F167" i="398"/>
  <c r="F168" i="398"/>
  <c r="F177" i="398"/>
  <c r="F169" i="398"/>
  <c r="F170" i="398"/>
  <c r="F171" i="398"/>
  <c r="F172" i="398"/>
  <c r="F182" i="398"/>
  <c r="F183" i="398"/>
  <c r="F184" i="398"/>
  <c r="G153" i="398"/>
  <c r="G154" i="398"/>
  <c r="G155" i="398"/>
  <c r="G156" i="398"/>
  <c r="G157" i="398"/>
  <c r="G179" i="398"/>
  <c r="G158" i="398"/>
  <c r="G159" i="398"/>
  <c r="G160" i="398"/>
  <c r="G161" i="398"/>
  <c r="G178" i="398"/>
  <c r="G162" i="398"/>
  <c r="G163" i="398"/>
  <c r="G164" i="398"/>
  <c r="G165" i="398"/>
  <c r="G166" i="398"/>
  <c r="G167" i="398"/>
  <c r="G168" i="398"/>
  <c r="G177" i="398"/>
  <c r="G169" i="398"/>
  <c r="G170" i="398"/>
  <c r="G171" i="398"/>
  <c r="G172" i="398"/>
  <c r="G182" i="398"/>
  <c r="G183" i="398"/>
  <c r="G184" i="398"/>
  <c r="H153" i="398"/>
  <c r="H154" i="398"/>
  <c r="H155" i="398"/>
  <c r="H156" i="398"/>
  <c r="H157" i="398"/>
  <c r="H179" i="398"/>
  <c r="H158" i="398"/>
  <c r="H159" i="398"/>
  <c r="H160" i="398"/>
  <c r="H161" i="398"/>
  <c r="H178" i="398"/>
  <c r="H162" i="398"/>
  <c r="H163" i="398"/>
  <c r="H164" i="398"/>
  <c r="H165" i="398"/>
  <c r="H166" i="398"/>
  <c r="H167" i="398"/>
  <c r="H168" i="398"/>
  <c r="H177" i="398"/>
  <c r="H169" i="398"/>
  <c r="H170" i="398"/>
  <c r="H171" i="398"/>
  <c r="H172" i="398"/>
  <c r="H182" i="398"/>
  <c r="H183" i="398"/>
  <c r="H184" i="398"/>
  <c r="I153" i="398"/>
  <c r="I154" i="398"/>
  <c r="I155" i="398"/>
  <c r="I156" i="398"/>
  <c r="I157" i="398"/>
  <c r="I179" i="398"/>
  <c r="I158" i="398"/>
  <c r="I159" i="398"/>
  <c r="I160" i="398"/>
  <c r="I161" i="398"/>
  <c r="I178" i="398"/>
  <c r="I162" i="398"/>
  <c r="I163" i="398"/>
  <c r="I164" i="398"/>
  <c r="I165" i="398"/>
  <c r="I166" i="398"/>
  <c r="I167" i="398"/>
  <c r="I168" i="398"/>
  <c r="I177" i="398"/>
  <c r="I169" i="398"/>
  <c r="I170" i="398"/>
  <c r="I171" i="398"/>
  <c r="I172" i="398"/>
  <c r="I182" i="398"/>
  <c r="I183" i="398"/>
  <c r="I184" i="398"/>
  <c r="O153" i="398"/>
  <c r="O154" i="398"/>
  <c r="O155" i="398"/>
  <c r="O156" i="398"/>
  <c r="O157" i="398"/>
  <c r="O179" i="398"/>
  <c r="O158" i="398"/>
  <c r="O159" i="398"/>
  <c r="O160" i="398"/>
  <c r="O161" i="398"/>
  <c r="O178" i="398"/>
  <c r="O162" i="398"/>
  <c r="O163" i="398"/>
  <c r="O164" i="398"/>
  <c r="O165" i="398"/>
  <c r="O166" i="398"/>
  <c r="O167" i="398"/>
  <c r="O168" i="398"/>
  <c r="O177" i="398"/>
  <c r="O169" i="398"/>
  <c r="O170" i="398"/>
  <c r="O171" i="398"/>
  <c r="O172" i="398"/>
  <c r="O182" i="398"/>
  <c r="O183" i="398"/>
  <c r="O184" i="398"/>
  <c r="P153" i="398"/>
  <c r="P154" i="398"/>
  <c r="P155" i="398"/>
  <c r="P156" i="398"/>
  <c r="P157" i="398"/>
  <c r="P179" i="398"/>
  <c r="P158" i="398"/>
  <c r="P159" i="398"/>
  <c r="P160" i="398"/>
  <c r="P161" i="398"/>
  <c r="P178" i="398"/>
  <c r="P162" i="398"/>
  <c r="P163" i="398"/>
  <c r="P164" i="398"/>
  <c r="P165" i="398"/>
  <c r="P166" i="398"/>
  <c r="P167" i="398"/>
  <c r="P168" i="398"/>
  <c r="P177" i="398"/>
  <c r="P169" i="398"/>
  <c r="P170" i="398"/>
  <c r="P171" i="398"/>
  <c r="P172" i="398"/>
  <c r="P182" i="398"/>
  <c r="P183" i="398"/>
  <c r="P184" i="398"/>
  <c r="E186" i="398" a="1"/>
  <c r="E186" i="398" s="1"/>
  <c r="E187" i="398" a="1"/>
  <c r="E187" i="398" s="1"/>
  <c r="E188" i="398" a="1"/>
  <c r="E188" i="398" s="1"/>
  <c r="E189" i="398" a="1"/>
  <c r="E189" i="398" s="1"/>
  <c r="E190" i="398" a="1"/>
  <c r="E190" i="398" s="1"/>
  <c r="E191" i="398" a="1"/>
  <c r="E191" i="398" s="1"/>
  <c r="F185" i="398"/>
  <c r="F173" i="398"/>
  <c r="F180" i="398"/>
  <c r="F181" i="398"/>
  <c r="F174" i="398"/>
  <c r="F175" i="398"/>
  <c r="F176" i="398"/>
  <c r="F186" i="398"/>
  <c r="F187" i="398"/>
  <c r="F188" i="398"/>
  <c r="F189" i="398"/>
  <c r="F190" i="398"/>
  <c r="F191" i="398"/>
  <c r="G185" i="398"/>
  <c r="G173" i="398"/>
  <c r="G180" i="398"/>
  <c r="G181" i="398"/>
  <c r="G174" i="398"/>
  <c r="G175" i="398"/>
  <c r="G176" i="398"/>
  <c r="G186" i="398"/>
  <c r="G187" i="398"/>
  <c r="G188" i="398"/>
  <c r="G189" i="398"/>
  <c r="G190" i="398"/>
  <c r="G191" i="398"/>
  <c r="H185" i="398"/>
  <c r="H173" i="398"/>
  <c r="H180" i="398"/>
  <c r="H181" i="398"/>
  <c r="H174" i="398"/>
  <c r="H175" i="398"/>
  <c r="H176" i="398"/>
  <c r="H186" i="398"/>
  <c r="H187" i="398"/>
  <c r="H188" i="398"/>
  <c r="H189" i="398"/>
  <c r="H190" i="398"/>
  <c r="H191" i="398"/>
  <c r="I185" i="398"/>
  <c r="I173" i="398"/>
  <c r="I180" i="398"/>
  <c r="I181" i="398"/>
  <c r="I174" i="398"/>
  <c r="I175" i="398"/>
  <c r="I176" i="398"/>
  <c r="I186" i="398"/>
  <c r="I187" i="398"/>
  <c r="I188" i="398"/>
  <c r="I189" i="398"/>
  <c r="I190" i="398"/>
  <c r="I191" i="398"/>
  <c r="K186" i="398"/>
  <c r="K187" i="398"/>
  <c r="K188" i="398"/>
  <c r="K189" i="398"/>
  <c r="K190" i="398"/>
  <c r="K191" i="398"/>
  <c r="M186" i="398"/>
  <c r="M187" i="398"/>
  <c r="M188" i="398"/>
  <c r="M189" i="398"/>
  <c r="M190" i="398"/>
  <c r="M191" i="398"/>
  <c r="O185" i="398"/>
  <c r="O173" i="398"/>
  <c r="O180" i="398"/>
  <c r="O181" i="398"/>
  <c r="O175" i="398"/>
  <c r="O176" i="398"/>
  <c r="O186" i="398"/>
  <c r="O187" i="398"/>
  <c r="O188" i="398"/>
  <c r="O189" i="398"/>
  <c r="O190" i="398"/>
  <c r="O191" i="398"/>
  <c r="P185" i="398"/>
  <c r="P173" i="398"/>
  <c r="P180" i="398"/>
  <c r="P181" i="398"/>
  <c r="P174" i="398"/>
  <c r="P175" i="398"/>
  <c r="P176" i="398"/>
  <c r="P186" i="398"/>
  <c r="P187" i="398"/>
  <c r="P188" i="398"/>
  <c r="P189" i="398"/>
  <c r="P190" i="398"/>
  <c r="P191" i="398"/>
  <c r="D173" i="400"/>
  <c r="D171" i="400"/>
  <c r="A170" i="400" a="1"/>
  <c r="A170" i="400" s="1"/>
  <c r="D169" i="400"/>
  <c r="A168" i="400" a="1"/>
  <c r="A168" i="400" s="1"/>
  <c r="D167" i="400"/>
  <c r="A166" i="400" a="1"/>
  <c r="A166" i="400" s="1"/>
  <c r="D165" i="400"/>
  <c r="A164" i="400" a="1"/>
  <c r="A164" i="400" s="1"/>
  <c r="D163" i="400"/>
  <c r="D161" i="400"/>
  <c r="A179" i="400" a="1"/>
  <c r="A179" i="400" s="1"/>
  <c r="B179" i="400"/>
  <c r="C179" i="400"/>
  <c r="D179" i="400"/>
  <c r="E179" i="400"/>
  <c r="M179" i="400"/>
  <c r="A178" i="400" a="1"/>
  <c r="A178" i="400" s="1"/>
  <c r="B178" i="400"/>
  <c r="C178" i="400"/>
  <c r="D178" i="400"/>
  <c r="E178" i="400"/>
  <c r="M178" i="400"/>
  <c r="A177" i="400" a="1"/>
  <c r="A177" i="400" s="1"/>
  <c r="B177" i="400"/>
  <c r="C177" i="400"/>
  <c r="D177" i="400"/>
  <c r="E177" i="400"/>
  <c r="M177" i="400"/>
  <c r="A176" i="400" a="1"/>
  <c r="A176" i="400" s="1"/>
  <c r="B176" i="400"/>
  <c r="C176" i="400"/>
  <c r="D176" i="400"/>
  <c r="E176" i="400"/>
  <c r="M176" i="400"/>
  <c r="A175" i="400" a="1"/>
  <c r="A175" i="400" s="1"/>
  <c r="B175" i="400"/>
  <c r="C175" i="400"/>
  <c r="D175" i="400"/>
  <c r="E175" i="400"/>
  <c r="M175" i="400"/>
  <c r="A174" i="400" a="1"/>
  <c r="A174" i="400" s="1"/>
  <c r="B174" i="400"/>
  <c r="C174" i="400"/>
  <c r="D174" i="400"/>
  <c r="E174" i="400"/>
  <c r="M174" i="400"/>
  <c r="A173" i="400" a="1"/>
  <c r="A173" i="400" s="1"/>
  <c r="B173" i="400"/>
  <c r="C173" i="400"/>
  <c r="E173" i="400"/>
  <c r="M173" i="400"/>
  <c r="A172" i="400" a="1"/>
  <c r="A172" i="400" s="1"/>
  <c r="B172" i="400"/>
  <c r="C172" i="400"/>
  <c r="D172" i="400"/>
  <c r="E172" i="400"/>
  <c r="M172" i="400"/>
  <c r="A171" i="400" a="1"/>
  <c r="A171" i="400" s="1"/>
  <c r="B171" i="400"/>
  <c r="C171" i="400"/>
  <c r="B170" i="400"/>
  <c r="C170" i="400"/>
  <c r="D170" i="400"/>
  <c r="E170" i="400"/>
  <c r="M170" i="400"/>
  <c r="A169" i="400" a="1"/>
  <c r="A169" i="400" s="1"/>
  <c r="B169" i="400"/>
  <c r="C169" i="400"/>
  <c r="D168" i="400"/>
  <c r="E168" i="400"/>
  <c r="M168" i="400"/>
  <c r="A167" i="400" a="1"/>
  <c r="A167" i="400" s="1"/>
  <c r="B167" i="400"/>
  <c r="C167" i="400"/>
  <c r="M166" i="400"/>
  <c r="A165" i="400" a="1"/>
  <c r="A165" i="400" s="1"/>
  <c r="B165" i="400"/>
  <c r="C165" i="400"/>
  <c r="C163" i="400"/>
  <c r="A162" i="400" a="1"/>
  <c r="A162" i="400" s="1"/>
  <c r="B162" i="400"/>
  <c r="C162" i="400"/>
  <c r="D162" i="400"/>
  <c r="E162" i="400"/>
  <c r="M162" i="400"/>
  <c r="A161" i="400" a="1"/>
  <c r="A161" i="400" s="1"/>
  <c r="B161" i="400"/>
  <c r="C161" i="400"/>
  <c r="E161" i="400"/>
  <c r="M161" i="400"/>
  <c r="A160" i="400" a="1"/>
  <c r="A160" i="400" s="1"/>
  <c r="B160" i="400"/>
  <c r="C160" i="400"/>
  <c r="D160" i="400"/>
  <c r="E160" i="400"/>
  <c r="M160" i="400"/>
  <c r="O151" i="398"/>
  <c r="F148" i="398"/>
  <c r="F147" i="398"/>
  <c r="E204" i="398" a="1"/>
  <c r="E204" i="398" s="1"/>
  <c r="F204" i="398"/>
  <c r="G204" i="398"/>
  <c r="H204" i="398"/>
  <c r="I204" i="398"/>
  <c r="K204" i="398"/>
  <c r="M204" i="398"/>
  <c r="O204" i="398"/>
  <c r="P204" i="398"/>
  <c r="E203" i="398" a="1"/>
  <c r="E203" i="398" s="1"/>
  <c r="F203" i="398"/>
  <c r="G203" i="398"/>
  <c r="H203" i="398"/>
  <c r="I203" i="398"/>
  <c r="K203" i="398"/>
  <c r="M203" i="398"/>
  <c r="O203" i="398"/>
  <c r="P203" i="398"/>
  <c r="E202" i="398" a="1"/>
  <c r="E202" i="398" s="1"/>
  <c r="F202" i="398"/>
  <c r="G202" i="398"/>
  <c r="H202" i="398"/>
  <c r="I202" i="398"/>
  <c r="K202" i="398"/>
  <c r="M202" i="398"/>
  <c r="O202" i="398"/>
  <c r="P202" i="398"/>
  <c r="E201" i="398" a="1"/>
  <c r="E201" i="398" s="1"/>
  <c r="F201" i="398"/>
  <c r="G201" i="398"/>
  <c r="H201" i="398"/>
  <c r="I201" i="398"/>
  <c r="K201" i="398"/>
  <c r="M201" i="398"/>
  <c r="O201" i="398"/>
  <c r="P201" i="398"/>
  <c r="E200" i="398" a="1"/>
  <c r="E200" i="398" s="1"/>
  <c r="F200" i="398"/>
  <c r="G200" i="398"/>
  <c r="H200" i="398"/>
  <c r="I200" i="398"/>
  <c r="K200" i="398"/>
  <c r="M200" i="398"/>
  <c r="O200" i="398"/>
  <c r="P200" i="398"/>
  <c r="E199" i="398" a="1"/>
  <c r="E199" i="398" s="1"/>
  <c r="F199" i="398"/>
  <c r="G199" i="398"/>
  <c r="H199" i="398"/>
  <c r="I199" i="398"/>
  <c r="K199" i="398"/>
  <c r="M199" i="398"/>
  <c r="O199" i="398"/>
  <c r="P199" i="398"/>
  <c r="E198" i="398" a="1"/>
  <c r="E198" i="398" s="1"/>
  <c r="F198" i="398"/>
  <c r="G198" i="398"/>
  <c r="H198" i="398"/>
  <c r="I198" i="398"/>
  <c r="K198" i="398"/>
  <c r="M198" i="398"/>
  <c r="O198" i="398"/>
  <c r="P198" i="398"/>
  <c r="E197" i="398" a="1"/>
  <c r="E197" i="398" s="1"/>
  <c r="F197" i="398"/>
  <c r="G197" i="398"/>
  <c r="H197" i="398"/>
  <c r="I197" i="398"/>
  <c r="K197" i="398"/>
  <c r="M197" i="398"/>
  <c r="O197" i="398"/>
  <c r="P197" i="398"/>
  <c r="E196" i="398" a="1"/>
  <c r="E196" i="398" s="1"/>
  <c r="F196" i="398"/>
  <c r="G196" i="398"/>
  <c r="H196" i="398"/>
  <c r="I196" i="398"/>
  <c r="K196" i="398"/>
  <c r="M196" i="398"/>
  <c r="O196" i="398"/>
  <c r="P196" i="398"/>
  <c r="E195" i="398" a="1"/>
  <c r="E195" i="398" s="1"/>
  <c r="F195" i="398"/>
  <c r="G195" i="398"/>
  <c r="H195" i="398"/>
  <c r="I195" i="398"/>
  <c r="K195" i="398"/>
  <c r="M195" i="398"/>
  <c r="O195" i="398"/>
  <c r="P195" i="398"/>
  <c r="E194" i="398" a="1"/>
  <c r="E194" i="398" s="1"/>
  <c r="F194" i="398"/>
  <c r="G194" i="398"/>
  <c r="H194" i="398"/>
  <c r="I194" i="398"/>
  <c r="K194" i="398"/>
  <c r="M194" i="398"/>
  <c r="O194" i="398"/>
  <c r="P194" i="398"/>
  <c r="E193" i="398" a="1"/>
  <c r="E193" i="398" s="1"/>
  <c r="F193" i="398"/>
  <c r="G193" i="398"/>
  <c r="H193" i="398"/>
  <c r="I193" i="398"/>
  <c r="K193" i="398"/>
  <c r="M193" i="398"/>
  <c r="O193" i="398"/>
  <c r="P193" i="398"/>
  <c r="E192" i="398" a="1"/>
  <c r="E192" i="398" s="1"/>
  <c r="F192" i="398"/>
  <c r="G192" i="398"/>
  <c r="H192" i="398"/>
  <c r="I192" i="398"/>
  <c r="K192" i="398"/>
  <c r="M192" i="398"/>
  <c r="O192" i="398"/>
  <c r="P192" i="398"/>
  <c r="F152" i="398"/>
  <c r="G152" i="398"/>
  <c r="H152" i="398"/>
  <c r="I152" i="398"/>
  <c r="O152" i="398"/>
  <c r="P152" i="398"/>
  <c r="F151" i="398"/>
  <c r="G151" i="398"/>
  <c r="H151" i="398"/>
  <c r="I151" i="398"/>
  <c r="F150" i="398"/>
  <c r="G150" i="398"/>
  <c r="H150" i="398"/>
  <c r="I150" i="398"/>
  <c r="O150" i="398"/>
  <c r="P150" i="398"/>
  <c r="G123" i="399"/>
  <c r="H123" i="399" s="1"/>
  <c r="I123" i="399"/>
  <c r="J123" i="399" s="1"/>
  <c r="K123" i="399"/>
  <c r="L123" i="399" s="1"/>
  <c r="Q123" i="399"/>
  <c r="U123" i="399"/>
  <c r="Z123" i="399"/>
  <c r="G161" i="399"/>
  <c r="H161" i="399" s="1"/>
  <c r="G275" i="399"/>
  <c r="H275" i="399" s="1"/>
  <c r="G232" i="399"/>
  <c r="H232" i="399" s="1"/>
  <c r="I161" i="399"/>
  <c r="J161" i="399" s="1"/>
  <c r="I275" i="399"/>
  <c r="J275" i="399" s="1"/>
  <c r="I232" i="399"/>
  <c r="J232" i="399" s="1"/>
  <c r="K161" i="399"/>
  <c r="L161" i="399" s="1"/>
  <c r="K275" i="399"/>
  <c r="L275" i="399" s="1"/>
  <c r="K232" i="399"/>
  <c r="L232" i="399" s="1"/>
  <c r="Q232" i="399"/>
  <c r="U161" i="399"/>
  <c r="U275" i="399"/>
  <c r="U232" i="399"/>
  <c r="Z161" i="399"/>
  <c r="Z275" i="399"/>
  <c r="Z232" i="399"/>
  <c r="F149" i="398"/>
  <c r="G149" i="398"/>
  <c r="H149" i="398"/>
  <c r="I149" i="398"/>
  <c r="O149" i="398"/>
  <c r="P149" i="398"/>
  <c r="O148" i="398"/>
  <c r="P148" i="398"/>
  <c r="G156" i="399"/>
  <c r="H156" i="399" s="1"/>
  <c r="G99" i="399"/>
  <c r="H99" i="399" s="1"/>
  <c r="G107" i="399"/>
  <c r="H107" i="399" s="1"/>
  <c r="G231" i="399"/>
  <c r="H231" i="399" s="1"/>
  <c r="G177" i="399"/>
  <c r="H177" i="399" s="1"/>
  <c r="G125" i="399"/>
  <c r="H125" i="399" s="1"/>
  <c r="I156" i="399"/>
  <c r="J156" i="399" s="1"/>
  <c r="I99" i="399"/>
  <c r="J99" i="399" s="1"/>
  <c r="I107" i="399"/>
  <c r="J107" i="399" s="1"/>
  <c r="I231" i="399"/>
  <c r="J231" i="399" s="1"/>
  <c r="I177" i="399"/>
  <c r="J177" i="399" s="1"/>
  <c r="I125" i="399"/>
  <c r="J125" i="399" s="1"/>
  <c r="K156" i="399"/>
  <c r="L156" i="399" s="1"/>
  <c r="K99" i="399"/>
  <c r="L99" i="399" s="1"/>
  <c r="K107" i="399"/>
  <c r="L107" i="399" s="1"/>
  <c r="K231" i="399"/>
  <c r="L231" i="399" s="1"/>
  <c r="K177" i="399"/>
  <c r="L177" i="399" s="1"/>
  <c r="K125" i="399"/>
  <c r="L125" i="399" s="1"/>
  <c r="Q156" i="399"/>
  <c r="Q99" i="399"/>
  <c r="Q107" i="399"/>
  <c r="Q231" i="399"/>
  <c r="Q177" i="399"/>
  <c r="Q125" i="399"/>
  <c r="U156" i="399"/>
  <c r="U99" i="399"/>
  <c r="U107" i="399"/>
  <c r="U231" i="399"/>
  <c r="U177" i="399"/>
  <c r="U125" i="399"/>
  <c r="Z156" i="399"/>
  <c r="Z99" i="399"/>
  <c r="Z107" i="399"/>
  <c r="Z231" i="399"/>
  <c r="Z177" i="399"/>
  <c r="Z125" i="399"/>
  <c r="M292" i="399" l="1"/>
  <c r="R292" i="399" s="1"/>
  <c r="T292" i="399"/>
  <c r="N292" i="399"/>
  <c r="W292" i="399"/>
  <c r="S292" i="399" s="1" a="1"/>
  <c r="S292" i="399" s="1"/>
  <c r="O292" i="399"/>
  <c r="X292" i="399"/>
  <c r="O121" i="399"/>
  <c r="N121" i="399"/>
  <c r="X121" i="399"/>
  <c r="W121" i="399"/>
  <c r="S121" i="399" s="1" a="1"/>
  <c r="S121" i="399" s="1"/>
  <c r="M121" i="399"/>
  <c r="R121" i="399" s="1"/>
  <c r="J1053" i="401"/>
  <c r="I1176" i="401" a="1"/>
  <c r="I1176" i="401" s="1"/>
  <c r="G1176" i="401" s="1"/>
  <c r="J291" i="401"/>
  <c r="J1361" i="401"/>
  <c r="J1515" i="401"/>
  <c r="J2803" i="401"/>
  <c r="I1897" i="401" a="1"/>
  <c r="I1897" i="401" s="1"/>
  <c r="I1699" i="401" a="1"/>
  <c r="I1699" i="401" s="1"/>
  <c r="G1699" i="401" s="1"/>
  <c r="J2361" i="401"/>
  <c r="I527" i="401" a="1"/>
  <c r="I527" i="401" s="1"/>
  <c r="G527" i="401" s="1"/>
  <c r="J733" i="401"/>
  <c r="I1564" i="401" a="1"/>
  <c r="I1564" i="401" s="1"/>
  <c r="G1564" i="401" s="1"/>
  <c r="J657" i="401"/>
  <c r="J2178" i="401"/>
  <c r="I1185" i="401" a="1"/>
  <c r="I1185" i="401" s="1"/>
  <c r="J2940" i="401"/>
  <c r="I1606" i="401" a="1"/>
  <c r="I1606" i="401" s="1"/>
  <c r="G1606" i="401" s="1"/>
  <c r="I2273" i="401" a="1"/>
  <c r="I2273" i="401" s="1"/>
  <c r="G2273" i="401" s="1"/>
  <c r="J414" i="401"/>
  <c r="J2044" i="401"/>
  <c r="I969" i="401" a="1"/>
  <c r="I969" i="401" s="1"/>
  <c r="G969" i="401" s="1"/>
  <c r="I977" i="401" a="1"/>
  <c r="I977" i="401" s="1"/>
  <c r="G977" i="401" s="1"/>
  <c r="J302" i="401"/>
  <c r="J614" i="401"/>
  <c r="I1653" i="401" a="1"/>
  <c r="I1653" i="401" s="1"/>
  <c r="I2900" i="401" a="1"/>
  <c r="I2900" i="401" s="1"/>
  <c r="G2900" i="401" s="1"/>
  <c r="I1573" i="401" a="1"/>
  <c r="I1573" i="401" s="1"/>
  <c r="G1573" i="401" s="1"/>
  <c r="I1391" i="401" a="1"/>
  <c r="I1391" i="401" s="1"/>
  <c r="G1391" i="401" s="1"/>
  <c r="J1502" i="401"/>
  <c r="J2632" i="401"/>
  <c r="J960" i="401"/>
  <c r="J891" i="401"/>
  <c r="I2559" i="401" a="1"/>
  <c r="I2559" i="401" s="1"/>
  <c r="G2559" i="401" s="1"/>
  <c r="I1212" i="401" a="1"/>
  <c r="I1212" i="401" s="1"/>
  <c r="G1212" i="401" s="1"/>
  <c r="J1845" i="401"/>
  <c r="J2962" i="401"/>
  <c r="J370" i="401"/>
  <c r="J1472" i="401"/>
  <c r="J1593" i="401"/>
  <c r="J1352" i="401"/>
  <c r="J1041" i="401"/>
  <c r="I871" i="401" a="1"/>
  <c r="I871" i="401" s="1"/>
  <c r="I2744" i="401" a="1"/>
  <c r="I2744" i="401" s="1"/>
  <c r="G2744" i="401" s="1"/>
  <c r="I2541" i="401" a="1"/>
  <c r="I2541" i="401" s="1"/>
  <c r="G2541" i="401" s="1"/>
  <c r="J1623" i="401"/>
  <c r="J301" i="401"/>
  <c r="J1132" i="401"/>
  <c r="I2942" i="401" a="1"/>
  <c r="I2942" i="401" s="1"/>
  <c r="G2942" i="401" s="1"/>
  <c r="I1742" i="401" a="1"/>
  <c r="I1742" i="401" s="1"/>
  <c r="G1742" i="401" s="1"/>
  <c r="I921" i="401" a="1"/>
  <c r="I921" i="401" s="1"/>
  <c r="G921" i="401" s="1"/>
  <c r="I1339" i="401" a="1"/>
  <c r="I1339" i="401" s="1"/>
  <c r="I1122" i="401" a="1"/>
  <c r="I1122" i="401" s="1"/>
  <c r="G1122" i="401" s="1"/>
  <c r="I180" i="401" a="1"/>
  <c r="I180" i="401" s="1"/>
  <c r="G180" i="401" s="1"/>
  <c r="I571" i="401" a="1"/>
  <c r="I571" i="401" s="1"/>
  <c r="I399" i="401" a="1"/>
  <c r="I399" i="401" s="1"/>
  <c r="G399" i="401" s="1"/>
  <c r="I888" i="401" a="1"/>
  <c r="I888" i="401" s="1"/>
  <c r="G888" i="401" s="1"/>
  <c r="I619" i="401" a="1"/>
  <c r="I619" i="401" s="1"/>
  <c r="J924" i="401"/>
  <c r="J358" i="401"/>
  <c r="J1326" i="401"/>
  <c r="J872" i="401"/>
  <c r="J2232" i="401"/>
  <c r="J323" i="401"/>
  <c r="I2453" i="401" a="1"/>
  <c r="I2453" i="401" s="1"/>
  <c r="G2453" i="401" s="1"/>
  <c r="I1301" i="401" a="1"/>
  <c r="I1301" i="401" s="1"/>
  <c r="G1301" i="401" s="1"/>
  <c r="I2457" i="401" a="1"/>
  <c r="I2457" i="401" s="1"/>
  <c r="G2457" i="401" s="1"/>
  <c r="J1096" i="401"/>
  <c r="J1430" i="401"/>
  <c r="J848" i="401"/>
  <c r="J2581" i="401"/>
  <c r="I2082" i="401" a="1"/>
  <c r="I2082" i="401" s="1"/>
  <c r="G2082" i="401" s="1"/>
  <c r="I418" i="401" a="1"/>
  <c r="I418" i="401" s="1"/>
  <c r="G418" i="401" s="1"/>
  <c r="I850" i="401" a="1"/>
  <c r="I850" i="401" s="1"/>
  <c r="G850" i="401" s="1"/>
  <c r="I915" i="401" a="1"/>
  <c r="I915" i="401" s="1"/>
  <c r="G915" i="401" s="1"/>
  <c r="J1688" i="401"/>
  <c r="J898" i="401"/>
  <c r="I2284" i="401" a="1"/>
  <c r="I2284" i="401" s="1"/>
  <c r="G2284" i="401" s="1"/>
  <c r="I1156" i="401" a="1"/>
  <c r="I1156" i="401" s="1"/>
  <c r="I2624" i="401" a="1"/>
  <c r="I2624" i="401" s="1"/>
  <c r="G2624" i="401" s="1"/>
  <c r="I988" i="401" a="1"/>
  <c r="I988" i="401" s="1"/>
  <c r="G988" i="401" s="1"/>
  <c r="I1773" i="401" a="1"/>
  <c r="I1773" i="401" s="1"/>
  <c r="G1773" i="401" s="1"/>
  <c r="I433" i="401" a="1"/>
  <c r="I433" i="401" s="1"/>
  <c r="G433" i="401" s="1"/>
  <c r="I2102" i="401" a="1"/>
  <c r="I2102" i="401" s="1"/>
  <c r="J1186" i="401"/>
  <c r="J2452" i="401"/>
  <c r="I2046" i="401" a="1"/>
  <c r="I2046" i="401" s="1"/>
  <c r="I631" i="401" a="1"/>
  <c r="I631" i="401" s="1"/>
  <c r="G631" i="401" s="1"/>
  <c r="I731" i="401" a="1"/>
  <c r="I731" i="401" s="1"/>
  <c r="J2847" i="401"/>
  <c r="J2308" i="401"/>
  <c r="J603" i="401"/>
  <c r="J976" i="401"/>
  <c r="J225" i="401"/>
  <c r="I1465" i="401" a="1"/>
  <c r="I1465" i="401" s="1"/>
  <c r="G1465" i="401" s="1"/>
  <c r="I2014" i="401" a="1"/>
  <c r="I2014" i="401" s="1"/>
  <c r="G2014" i="401" s="1"/>
  <c r="I1479" i="401" a="1"/>
  <c r="I1479" i="401" s="1"/>
  <c r="G1479" i="401" s="1"/>
  <c r="J1919" i="401"/>
  <c r="J2602" i="401"/>
  <c r="I1705" i="401" a="1"/>
  <c r="I1705" i="401" s="1"/>
  <c r="G1705" i="401" s="1"/>
  <c r="I719" i="401" a="1"/>
  <c r="I719" i="401" s="1"/>
  <c r="G719" i="401" s="1"/>
  <c r="I2229" i="401" a="1"/>
  <c r="I2229" i="401" s="1"/>
  <c r="I1715" i="401" a="1"/>
  <c r="I1715" i="401" s="1"/>
  <c r="G1715" i="401" s="1"/>
  <c r="I1340" i="401" a="1"/>
  <c r="I1340" i="401" s="1"/>
  <c r="G1340" i="401" s="1"/>
  <c r="I1943" i="401" a="1"/>
  <c r="I1943" i="401" s="1"/>
  <c r="G1943" i="401" s="1"/>
  <c r="I2573" i="401" a="1"/>
  <c r="I2573" i="401" s="1"/>
  <c r="G2573" i="401" s="1"/>
  <c r="I1437" i="401" a="1"/>
  <c r="I1437" i="401" s="1"/>
  <c r="G1437" i="401" s="1"/>
  <c r="I97" i="401" a="1"/>
  <c r="I97" i="401" s="1"/>
  <c r="G97" i="401" s="1"/>
  <c r="I2563" i="401" a="1"/>
  <c r="I2563" i="401" s="1"/>
  <c r="I2176" i="401" a="1"/>
  <c r="I2176" i="401" s="1"/>
  <c r="G2176" i="401" s="1"/>
  <c r="I1230" i="401" a="1"/>
  <c r="I1230" i="401" s="1"/>
  <c r="I937" i="401" a="1"/>
  <c r="I937" i="401" s="1"/>
  <c r="G937" i="401" s="1"/>
  <c r="I1820" i="401" a="1"/>
  <c r="I1820" i="401" s="1"/>
  <c r="G1820" i="401" s="1"/>
  <c r="I512" i="401" a="1"/>
  <c r="I512" i="401" s="1"/>
  <c r="G512" i="401" s="1"/>
  <c r="I2791" i="401" a="1"/>
  <c r="I2791" i="401" s="1"/>
  <c r="G2791" i="401" s="1"/>
  <c r="I208" i="401" a="1"/>
  <c r="I208" i="401" s="1"/>
  <c r="I2919" i="401" a="1"/>
  <c r="I2919" i="401" s="1"/>
  <c r="I1007" i="401" a="1"/>
  <c r="I1007" i="401" s="1"/>
  <c r="G1007" i="401" s="1"/>
  <c r="I1631" i="401" a="1"/>
  <c r="I1631" i="401" s="1"/>
  <c r="G1631" i="401" s="1"/>
  <c r="I1225" i="401" a="1"/>
  <c r="I1225" i="401" s="1"/>
  <c r="G1225" i="401" s="1"/>
  <c r="I1154" i="401" a="1"/>
  <c r="I1154" i="401" s="1"/>
  <c r="G1154" i="401" s="1"/>
  <c r="I2017" i="401" a="1"/>
  <c r="I2017" i="401" s="1"/>
  <c r="G2017" i="401" s="1"/>
  <c r="I929" i="401" a="1"/>
  <c r="I929" i="401" s="1"/>
  <c r="I666" i="401" a="1"/>
  <c r="I666" i="401" s="1"/>
  <c r="I2327" i="401" a="1"/>
  <c r="I2327" i="401" s="1"/>
  <c r="I1582" i="401" a="1"/>
  <c r="I1582" i="401" s="1"/>
  <c r="G1582" i="401" s="1"/>
  <c r="I2524" i="401" a="1"/>
  <c r="I2524" i="401" s="1"/>
  <c r="G2524" i="401" s="1"/>
  <c r="I2789" i="401" a="1"/>
  <c r="I2789" i="401" s="1"/>
  <c r="G2789" i="401" s="1"/>
  <c r="J2957" i="401"/>
  <c r="J1188" i="401"/>
  <c r="J1513" i="401"/>
  <c r="J1072" i="401"/>
  <c r="J1344" i="401"/>
  <c r="J1243" i="401"/>
  <c r="J1012" i="401"/>
  <c r="J1526" i="401"/>
  <c r="J130" i="401"/>
  <c r="J2698" i="401"/>
  <c r="J2509" i="401"/>
  <c r="I1105" i="401" a="1"/>
  <c r="I1105" i="401" s="1"/>
  <c r="G1105" i="401" s="1"/>
  <c r="I57" i="401" a="1"/>
  <c r="I57" i="401" s="1"/>
  <c r="G57" i="401" s="1"/>
  <c r="I688" i="401" a="1"/>
  <c r="I688" i="401" s="1"/>
  <c r="G688" i="401" s="1"/>
  <c r="I340" i="401" a="1"/>
  <c r="I340" i="401" s="1"/>
  <c r="G340" i="401" s="1"/>
  <c r="I2796" i="401" a="1"/>
  <c r="I2796" i="401" s="1"/>
  <c r="G2796" i="401" s="1"/>
  <c r="I2931" i="401" a="1"/>
  <c r="I2931" i="401" s="1"/>
  <c r="I1925" i="401" a="1"/>
  <c r="I1925" i="401" s="1"/>
  <c r="G1925" i="401" s="1"/>
  <c r="I2039" i="401" a="1"/>
  <c r="I2039" i="401" s="1"/>
  <c r="G2039" i="401" s="1"/>
  <c r="I2627" i="401" a="1"/>
  <c r="I2627" i="401" s="1"/>
  <c r="G2627" i="401" s="1"/>
  <c r="I1659" i="401" a="1"/>
  <c r="I1659" i="401" s="1"/>
  <c r="G1659" i="401" s="1"/>
  <c r="I40" i="401" a="1"/>
  <c r="I40" i="401" s="1"/>
  <c r="G40" i="401" s="1"/>
  <c r="I78" i="401" a="1"/>
  <c r="I78" i="401" s="1"/>
  <c r="J1786" i="401"/>
  <c r="I1330" i="401" a="1"/>
  <c r="I1330" i="401" s="1"/>
  <c r="I1585" i="401" a="1"/>
  <c r="I1585" i="401" s="1"/>
  <c r="G1585" i="401" s="1"/>
  <c r="I2945" i="401" a="1"/>
  <c r="I2945" i="401" s="1"/>
  <c r="G2945" i="401" s="1"/>
  <c r="I2874" i="401" a="1"/>
  <c r="I2874" i="401" s="1"/>
  <c r="G2874" i="401" s="1"/>
  <c r="I1452" i="401" a="1"/>
  <c r="I1452" i="401" s="1"/>
  <c r="G1452" i="401" s="1"/>
  <c r="I893" i="401" a="1"/>
  <c r="I893" i="401" s="1"/>
  <c r="G893" i="401" s="1"/>
  <c r="I2818" i="401" a="1"/>
  <c r="I2818" i="401" s="1"/>
  <c r="G2818" i="401" s="1"/>
  <c r="I2837" i="401" a="1"/>
  <c r="I2837" i="401" s="1"/>
  <c r="G2837" i="401" s="1"/>
  <c r="I2296" i="401" a="1"/>
  <c r="I2296" i="401" s="1"/>
  <c r="G2296" i="401" s="1"/>
  <c r="I2611" i="401" a="1"/>
  <c r="I2611" i="401" s="1"/>
  <c r="G2611" i="401" s="1"/>
  <c r="I1711" i="401" a="1"/>
  <c r="I1711" i="401" s="1"/>
  <c r="G1711" i="401" s="1"/>
  <c r="I1356" i="401" a="1"/>
  <c r="I1356" i="401" s="1"/>
  <c r="G1356" i="401" s="1"/>
  <c r="I1414" i="401" a="1"/>
  <c r="I1414" i="401" s="1"/>
  <c r="G1414" i="401" s="1"/>
  <c r="I1482" i="401" a="1"/>
  <c r="I1482" i="401" s="1"/>
  <c r="I1334" i="401" a="1"/>
  <c r="I1334" i="401" s="1"/>
  <c r="G1334" i="401" s="1"/>
  <c r="I2948" i="401" a="1"/>
  <c r="I2948" i="401" s="1"/>
  <c r="G2948" i="401" s="1"/>
  <c r="I2124" i="401" a="1"/>
  <c r="I2124" i="401" s="1"/>
  <c r="I1885" i="401" a="1"/>
  <c r="I1885" i="401" s="1"/>
  <c r="G1885" i="401" s="1"/>
  <c r="I1996" i="401" a="1"/>
  <c r="I1996" i="401" s="1"/>
  <c r="G1996" i="401" s="1"/>
  <c r="I2038" i="401" a="1"/>
  <c r="I2038" i="401" s="1"/>
  <c r="G2038" i="401" s="1"/>
  <c r="I2836" i="401" a="1"/>
  <c r="I2836" i="401" s="1"/>
  <c r="G2836" i="401" s="1"/>
  <c r="I164" i="401" a="1"/>
  <c r="I164" i="401" s="1"/>
  <c r="G164" i="401" s="1"/>
  <c r="I1254" i="401" a="1"/>
  <c r="I1254" i="401" s="1"/>
  <c r="G1254" i="401" s="1"/>
  <c r="I1024" i="401" a="1"/>
  <c r="I1024" i="401" s="1"/>
  <c r="I2317" i="401" a="1"/>
  <c r="I2317" i="401" s="1"/>
  <c r="G2317" i="401" s="1"/>
  <c r="I966" i="401" a="1"/>
  <c r="I966" i="401" s="1"/>
  <c r="G966" i="401" s="1"/>
  <c r="I957" i="401" a="1"/>
  <c r="I957" i="401" s="1"/>
  <c r="G957" i="401" s="1"/>
  <c r="I1577" i="401" a="1"/>
  <c r="I1577" i="401" s="1"/>
  <c r="G1577" i="401" s="1"/>
  <c r="I2021" i="401" a="1"/>
  <c r="I2021" i="401" s="1"/>
  <c r="I1136" i="401" a="1"/>
  <c r="I1136" i="401" s="1"/>
  <c r="G1136" i="401" s="1"/>
  <c r="I1507" i="401" a="1"/>
  <c r="I1507" i="401" s="1"/>
  <c r="G1507" i="401" s="1"/>
  <c r="I2492" i="401" a="1"/>
  <c r="I2492" i="401" s="1"/>
  <c r="G2492" i="401" s="1"/>
  <c r="I1920" i="401" a="1"/>
  <c r="I1920" i="401" s="1"/>
  <c r="G1920" i="401" s="1"/>
  <c r="I1724" i="401" a="1"/>
  <c r="I1724" i="401" s="1"/>
  <c r="G1724" i="401" s="1"/>
  <c r="I1023" i="401" a="1"/>
  <c r="I1023" i="401" s="1"/>
  <c r="I805" i="401" a="1"/>
  <c r="I805" i="401" s="1"/>
  <c r="G805" i="401" s="1"/>
  <c r="I2560" i="401" a="1"/>
  <c r="I2560" i="401" s="1"/>
  <c r="G2560" i="401" s="1"/>
  <c r="I1938" i="401" a="1"/>
  <c r="I1938" i="401" s="1"/>
  <c r="G1938" i="401" s="1"/>
  <c r="I1545" i="401" a="1"/>
  <c r="I1545" i="401" s="1"/>
  <c r="G1545" i="401" s="1"/>
  <c r="I2725" i="401" a="1"/>
  <c r="I2725" i="401" s="1"/>
  <c r="G2725" i="401" s="1"/>
  <c r="I2498" i="401" a="1"/>
  <c r="I2498" i="401" s="1"/>
  <c r="G2498" i="401" s="1"/>
  <c r="I91" i="401" a="1"/>
  <c r="I91" i="401" s="1"/>
  <c r="G91" i="401" s="1"/>
  <c r="I679" i="401" a="1"/>
  <c r="I679" i="401" s="1"/>
  <c r="G679" i="401" s="1"/>
  <c r="I1525" i="401" a="1"/>
  <c r="I1525" i="401" s="1"/>
  <c r="G1525" i="401" s="1"/>
  <c r="I2619" i="401" a="1"/>
  <c r="I2619" i="401" s="1"/>
  <c r="G2619" i="401" s="1"/>
  <c r="I2340" i="401" a="1"/>
  <c r="I2340" i="401" s="1"/>
  <c r="I256" i="401" a="1"/>
  <c r="I256" i="401" s="1"/>
  <c r="J1190" i="401"/>
  <c r="I812" i="401" a="1"/>
  <c r="I812" i="401" s="1"/>
  <c r="G812" i="401" s="1"/>
  <c r="I187" i="401" a="1"/>
  <c r="I187" i="401" s="1"/>
  <c r="I2403" i="401" a="1"/>
  <c r="I2403" i="401" s="1"/>
  <c r="I2282" i="401" a="1"/>
  <c r="I2282" i="401" s="1"/>
  <c r="I1931" i="401" a="1"/>
  <c r="I1931" i="401" s="1"/>
  <c r="G1931" i="401" s="1"/>
  <c r="I141" i="401" a="1"/>
  <c r="I141" i="401" s="1"/>
  <c r="G141" i="401" s="1"/>
  <c r="I2352" i="401" a="1"/>
  <c r="I2352" i="401" s="1"/>
  <c r="G2352" i="401" s="1"/>
  <c r="I844" i="401" a="1"/>
  <c r="I844" i="401" s="1"/>
  <c r="G844" i="401" s="1"/>
  <c r="I550" i="401" a="1"/>
  <c r="I550" i="401" s="1"/>
  <c r="I1286" i="401" a="1"/>
  <c r="I1286" i="401" s="1"/>
  <c r="I2261" i="401" a="1"/>
  <c r="I2261" i="401" s="1"/>
  <c r="G2261" i="401" s="1"/>
  <c r="I2095" i="401" a="1"/>
  <c r="I2095" i="401" s="1"/>
  <c r="G2095" i="401" s="1"/>
  <c r="I1462" i="401" a="1"/>
  <c r="I1462" i="401" s="1"/>
  <c r="G1462" i="401" s="1"/>
  <c r="I2513" i="401" a="1"/>
  <c r="I2513" i="401" s="1"/>
  <c r="G2513" i="401" s="1"/>
  <c r="I1850" i="401" a="1"/>
  <c r="I1850" i="401" s="1"/>
  <c r="G1850" i="401" s="1"/>
  <c r="I1783" i="401" a="1"/>
  <c r="I1783" i="401" s="1"/>
  <c r="I2436" i="401" a="1"/>
  <c r="I2436" i="401" s="1"/>
  <c r="I2459" i="401" a="1"/>
  <c r="I2459" i="401" s="1"/>
  <c r="G2459" i="401" s="1"/>
  <c r="I599" i="401" a="1"/>
  <c r="I599" i="401" s="1"/>
  <c r="G599" i="401" s="1"/>
  <c r="I2548" i="401" a="1"/>
  <c r="I2548" i="401" s="1"/>
  <c r="G2548" i="401" s="1"/>
  <c r="I439" i="401" a="1"/>
  <c r="I439" i="401" s="1"/>
  <c r="G439" i="401" s="1"/>
  <c r="I2041" i="401" a="1"/>
  <c r="I2041" i="401" s="1"/>
  <c r="I1579" i="401" a="1"/>
  <c r="I1579" i="401" s="1"/>
  <c r="G1579" i="401" s="1"/>
  <c r="I1947" i="401" a="1"/>
  <c r="I1947" i="401" s="1"/>
  <c r="G1947" i="401" s="1"/>
  <c r="I1055" i="401" a="1"/>
  <c r="I1055" i="401" s="1"/>
  <c r="G1055" i="401" s="1"/>
  <c r="I2157" i="401" a="1"/>
  <c r="I2157" i="401" s="1"/>
  <c r="I1645" i="401" a="1"/>
  <c r="I1645" i="401" s="1"/>
  <c r="G1645" i="401" s="1"/>
  <c r="I211" i="401" a="1"/>
  <c r="I211" i="401" s="1"/>
  <c r="I859" i="401" a="1"/>
  <c r="I859" i="401" s="1"/>
  <c r="G859" i="401" s="1"/>
  <c r="I1983" i="401" a="1"/>
  <c r="I1983" i="401" s="1"/>
  <c r="G1983" i="401" s="1"/>
  <c r="I2111" i="401" a="1"/>
  <c r="I2111" i="401" s="1"/>
  <c r="G2111" i="401" s="1"/>
  <c r="I175" i="401" a="1"/>
  <c r="I175" i="401" s="1"/>
  <c r="G175" i="401" s="1"/>
  <c r="I1514" i="401" a="1"/>
  <c r="I1514" i="401" s="1"/>
  <c r="J1257" i="401"/>
  <c r="J1817" i="401"/>
  <c r="J2640" i="401"/>
  <c r="J2101" i="401"/>
  <c r="J1784" i="401"/>
  <c r="J1899" i="401"/>
  <c r="J279" i="401"/>
  <c r="J2050" i="401"/>
  <c r="J1318" i="401"/>
  <c r="J2402" i="401"/>
  <c r="J1792" i="401"/>
  <c r="J750" i="401"/>
  <c r="J2092" i="401"/>
  <c r="J1977" i="401"/>
  <c r="J561" i="401"/>
  <c r="I1806" i="401" a="1"/>
  <c r="I1806" i="401" s="1"/>
  <c r="G1806" i="401" s="1"/>
  <c r="I1172" i="401" a="1"/>
  <c r="I1172" i="401" s="1"/>
  <c r="I1346" i="401" a="1"/>
  <c r="I1346" i="401" s="1"/>
  <c r="G1346" i="401" s="1"/>
  <c r="I1598" i="401" a="1"/>
  <c r="I1598" i="401" s="1"/>
  <c r="G1598" i="401" s="1"/>
  <c r="I2625" i="401" a="1"/>
  <c r="I2625" i="401" s="1"/>
  <c r="G2625" i="401" s="1"/>
  <c r="I2061" i="401" a="1"/>
  <c r="I2061" i="401" s="1"/>
  <c r="I2569" i="401" a="1"/>
  <c r="I2569" i="401" s="1"/>
  <c r="I2066" i="401" a="1"/>
  <c r="I2066" i="401" s="1"/>
  <c r="G2066" i="401" s="1"/>
  <c r="I1775" i="401" a="1"/>
  <c r="I1775" i="401" s="1"/>
  <c r="G1775" i="401" s="1"/>
  <c r="I2267" i="401" a="1"/>
  <c r="I2267" i="401" s="1"/>
  <c r="I491" i="401" a="1"/>
  <c r="I491" i="401" s="1"/>
  <c r="G491" i="401" s="1"/>
  <c r="I973" i="401" a="1"/>
  <c r="I973" i="401" s="1"/>
  <c r="G973" i="401" s="1"/>
  <c r="I1151" i="401" a="1"/>
  <c r="I1151" i="401" s="1"/>
  <c r="G1151" i="401" s="1"/>
  <c r="I330" i="401" a="1"/>
  <c r="I330" i="401" s="1"/>
  <c r="G330" i="401" s="1"/>
  <c r="I2740" i="401" a="1"/>
  <c r="I2740" i="401" s="1"/>
  <c r="G2740" i="401" s="1"/>
  <c r="I2485" i="401" a="1"/>
  <c r="I2485" i="401" s="1"/>
  <c r="G2485" i="401" s="1"/>
  <c r="I2897" i="401" a="1"/>
  <c r="I2897" i="401" s="1"/>
  <c r="G2897" i="401" s="1"/>
  <c r="I1298" i="401" a="1"/>
  <c r="I1298" i="401" s="1"/>
  <c r="I442" i="401" a="1"/>
  <c r="I442" i="401" s="1"/>
  <c r="G442" i="401" s="1"/>
  <c r="I980" i="401" a="1"/>
  <c r="I980" i="401" s="1"/>
  <c r="G980" i="401" s="1"/>
  <c r="I1651" i="401" a="1"/>
  <c r="I1651" i="401" s="1"/>
  <c r="I835" i="401" a="1"/>
  <c r="I835" i="401" s="1"/>
  <c r="G835" i="401" s="1"/>
  <c r="I1694" i="401" a="1"/>
  <c r="I1694" i="401" s="1"/>
  <c r="I636" i="401" a="1"/>
  <c r="I636" i="401" s="1"/>
  <c r="I1159" i="401" a="1"/>
  <c r="I1159" i="401" s="1"/>
  <c r="I1195" i="401" a="1"/>
  <c r="I1195" i="401" s="1"/>
  <c r="G1195" i="401" s="1"/>
  <c r="I620" i="401" a="1"/>
  <c r="I620" i="401" s="1"/>
  <c r="G620" i="401" s="1"/>
  <c r="I2439" i="401" a="1"/>
  <c r="I2439" i="401" s="1"/>
  <c r="I1066" i="401" a="1"/>
  <c r="I1066" i="401" s="1"/>
  <c r="I853" i="401" a="1"/>
  <c r="I853" i="401" s="1"/>
  <c r="I549" i="401" a="1"/>
  <c r="I549" i="401" s="1"/>
  <c r="I852" i="401" a="1"/>
  <c r="I852" i="401" s="1"/>
  <c r="G852" i="401" s="1"/>
  <c r="I1924" i="401" a="1"/>
  <c r="I1924" i="401" s="1"/>
  <c r="G1924" i="401" s="1"/>
  <c r="I2579" i="401" a="1"/>
  <c r="I2579" i="401" s="1"/>
  <c r="I1559" i="401" a="1"/>
  <c r="I1559" i="401" s="1"/>
  <c r="I1502" i="401" a="1"/>
  <c r="I1502" i="401" s="1"/>
  <c r="G1502" i="401" s="1"/>
  <c r="I1524" i="401" a="1"/>
  <c r="I1524" i="401" s="1"/>
  <c r="I2806" i="401" a="1"/>
  <c r="I2806" i="401" s="1"/>
  <c r="G2806" i="401" s="1"/>
  <c r="I1282" i="401" a="1"/>
  <c r="I1282" i="401" s="1"/>
  <c r="G1282" i="401" s="1"/>
  <c r="I2177" i="401" a="1"/>
  <c r="I2177" i="401" s="1"/>
  <c r="I346" i="401" a="1"/>
  <c r="I346" i="401" s="1"/>
  <c r="G346" i="401" s="1"/>
  <c r="I351" i="401" a="1"/>
  <c r="I351" i="401" s="1"/>
  <c r="I2553" i="401" a="1"/>
  <c r="I2553" i="401" s="1"/>
  <c r="I2531" i="401" a="1"/>
  <c r="I2531" i="401" s="1"/>
  <c r="G2531" i="401" s="1"/>
  <c r="I739" i="401" a="1"/>
  <c r="I739" i="401" s="1"/>
  <c r="I190" i="401" a="1"/>
  <c r="I190" i="401" s="1"/>
  <c r="I1095" i="401" a="1"/>
  <c r="I1095" i="401" s="1"/>
  <c r="I830" i="401" a="1"/>
  <c r="I830" i="401" s="1"/>
  <c r="I922" i="401" a="1"/>
  <c r="I922" i="401" s="1"/>
  <c r="I1822" i="401" a="1"/>
  <c r="I1822" i="401" s="1"/>
  <c r="I371" i="401" a="1"/>
  <c r="I371" i="401" s="1"/>
  <c r="I1745" i="401" a="1"/>
  <c r="I1745" i="401" s="1"/>
  <c r="G1745" i="401" s="1"/>
  <c r="I1441" i="401" a="1"/>
  <c r="I1441" i="401" s="1"/>
  <c r="G1441" i="401" s="1"/>
  <c r="I975" i="401" a="1"/>
  <c r="I975" i="401" s="1"/>
  <c r="G975" i="401" s="1"/>
  <c r="J1705" i="401"/>
  <c r="J1520" i="401"/>
  <c r="J2540" i="401"/>
  <c r="I721" i="401" a="1"/>
  <c r="I721" i="401" s="1"/>
  <c r="I627" i="401" a="1"/>
  <c r="I627" i="401" s="1"/>
  <c r="G627" i="401" s="1"/>
  <c r="I1215" i="401" a="1"/>
  <c r="I1215" i="401" s="1"/>
  <c r="I2535" i="401" a="1"/>
  <c r="I2535" i="401" s="1"/>
  <c r="G2535" i="401" s="1"/>
  <c r="I500" i="401" a="1"/>
  <c r="I500" i="401" s="1"/>
  <c r="G500" i="401" s="1"/>
  <c r="I413" i="401" a="1"/>
  <c r="I413" i="401" s="1"/>
  <c r="I875" i="401" a="1"/>
  <c r="I875" i="401" s="1"/>
  <c r="G875" i="401" s="1"/>
  <c r="I983" i="401" a="1"/>
  <c r="I983" i="401" s="1"/>
  <c r="G983" i="401" s="1"/>
  <c r="I1511" i="401" a="1"/>
  <c r="I1511" i="401" s="1"/>
  <c r="I2166" i="401" a="1"/>
  <c r="I2166" i="401" s="1"/>
  <c r="I1772" i="401" a="1"/>
  <c r="I1772" i="401" s="1"/>
  <c r="G1772" i="401" s="1"/>
  <c r="I1517" i="401" a="1"/>
  <c r="I1517" i="401" s="1"/>
  <c r="I654" i="401" a="1"/>
  <c r="I654" i="401" s="1"/>
  <c r="G654" i="401" s="1"/>
  <c r="I1308" i="401" a="1"/>
  <c r="I1308" i="401" s="1"/>
  <c r="G1308" i="401" s="1"/>
  <c r="I493" i="401" a="1"/>
  <c r="I493" i="401" s="1"/>
  <c r="G493" i="401" s="1"/>
  <c r="I1674" i="401" a="1"/>
  <c r="I1674" i="401" s="1"/>
  <c r="G1674" i="401" s="1"/>
  <c r="I2781" i="401" a="1"/>
  <c r="I2781" i="401" s="1"/>
  <c r="G2781" i="401" s="1"/>
  <c r="I2302" i="401" a="1"/>
  <c r="I2302" i="401" s="1"/>
  <c r="G2302" i="401" s="1"/>
  <c r="I2216" i="401" a="1"/>
  <c r="I2216" i="401" s="1"/>
  <c r="G2216" i="401" s="1"/>
  <c r="I782" i="401" a="1"/>
  <c r="I782" i="401" s="1"/>
  <c r="G782" i="401" s="1"/>
  <c r="I1714" i="401" a="1"/>
  <c r="I1714" i="401" s="1"/>
  <c r="I1256" i="401" a="1"/>
  <c r="I1256" i="401" s="1"/>
  <c r="I2956" i="401" a="1"/>
  <c r="I2956" i="401" s="1"/>
  <c r="G2956" i="401" s="1"/>
  <c r="J2007" i="401"/>
  <c r="J2600" i="401"/>
  <c r="J2946" i="401"/>
  <c r="J1394" i="401"/>
  <c r="I2277" i="401" a="1"/>
  <c r="I2277" i="401" s="1"/>
  <c r="G2277" i="401" s="1"/>
  <c r="I2298" i="401" a="1"/>
  <c r="I2298" i="401" s="1"/>
  <c r="G2298" i="401" s="1"/>
  <c r="I1529" i="401" a="1"/>
  <c r="I1529" i="401" s="1"/>
  <c r="I1680" i="401" a="1"/>
  <c r="I1680" i="401" s="1"/>
  <c r="G1680" i="401" s="1"/>
  <c r="I2399" i="401" a="1"/>
  <c r="I2399" i="401" s="1"/>
  <c r="I2618" i="401" a="1"/>
  <c r="I2618" i="401" s="1"/>
  <c r="I2899" i="401" a="1"/>
  <c r="I2899" i="401" s="1"/>
  <c r="G2899" i="401" s="1"/>
  <c r="I1751" i="401" a="1"/>
  <c r="I1751" i="401" s="1"/>
  <c r="I1974" i="401" a="1"/>
  <c r="I1974" i="401" s="1"/>
  <c r="I578" i="401" a="1"/>
  <c r="I578" i="401" s="1"/>
  <c r="G578" i="401" s="1"/>
  <c r="I2755" i="401" a="1"/>
  <c r="I2755" i="401" s="1"/>
  <c r="G2755" i="401" s="1"/>
  <c r="I569" i="401" a="1"/>
  <c r="I569" i="401" s="1"/>
  <c r="G569" i="401" s="1"/>
  <c r="I2907" i="401" a="1"/>
  <c r="I2907" i="401" s="1"/>
  <c r="J420" i="401"/>
  <c r="J264" i="401"/>
  <c r="J2078" i="401"/>
  <c r="J869" i="401"/>
  <c r="J29" i="401"/>
  <c r="J2645" i="401"/>
  <c r="J1187" i="401"/>
  <c r="J1274" i="401"/>
  <c r="J207" i="401"/>
  <c r="J1233" i="401"/>
  <c r="J1588" i="401"/>
  <c r="J2159" i="401"/>
  <c r="J2928" i="401"/>
  <c r="J2832" i="401"/>
  <c r="J16" i="401"/>
  <c r="J2279" i="401"/>
  <c r="J2898" i="401"/>
  <c r="I2571" i="401" a="1"/>
  <c r="I2571" i="401" s="1"/>
  <c r="G2571" i="401" s="1"/>
  <c r="I579" i="401" a="1"/>
  <c r="I579" i="401" s="1"/>
  <c r="G579" i="401" s="1"/>
  <c r="I486" i="401" a="1"/>
  <c r="I486" i="401" s="1"/>
  <c r="I1137" i="401" a="1"/>
  <c r="I1137" i="401" s="1"/>
  <c r="G1137" i="401" s="1"/>
  <c r="I1300" i="401" a="1"/>
  <c r="I1300" i="401" s="1"/>
  <c r="I235" i="401" a="1"/>
  <c r="I235" i="401" s="1"/>
  <c r="G235" i="401" s="1"/>
  <c r="I1130" i="401" a="1"/>
  <c r="I1130" i="401" s="1"/>
  <c r="I471" i="401" a="1"/>
  <c r="I471" i="401" s="1"/>
  <c r="G471" i="401" s="1"/>
  <c r="I1654" i="401" a="1"/>
  <c r="I1654" i="401" s="1"/>
  <c r="G1654" i="401" s="1"/>
  <c r="I470" i="401" a="1"/>
  <c r="I470" i="401" s="1"/>
  <c r="I2000" i="401" a="1"/>
  <c r="I2000" i="401" s="1"/>
  <c r="J2414" i="401"/>
  <c r="J2906" i="401"/>
  <c r="J474" i="401"/>
  <c r="J1853" i="401"/>
  <c r="J2367" i="401"/>
  <c r="J753" i="401"/>
  <c r="J2934" i="401"/>
  <c r="J2168" i="401"/>
  <c r="I2048" i="401" a="1"/>
  <c r="I2048" i="401" s="1"/>
  <c r="G2048" i="401" s="1"/>
  <c r="I233" i="401" a="1"/>
  <c r="I233" i="401" s="1"/>
  <c r="G233" i="401" s="1"/>
  <c r="I2526" i="401" a="1"/>
  <c r="I2526" i="401" s="1"/>
  <c r="G2526" i="401" s="1"/>
  <c r="I589" i="401" a="1"/>
  <c r="I589" i="401" s="1"/>
  <c r="I1871" i="401" a="1"/>
  <c r="I1871" i="401" s="1"/>
  <c r="I1503" i="401" a="1"/>
  <c r="I1503" i="401" s="1"/>
  <c r="I2362" i="401" a="1"/>
  <c r="I2362" i="401" s="1"/>
  <c r="I520" i="401" a="1"/>
  <c r="I520" i="401" s="1"/>
  <c r="I1859" i="401" a="1"/>
  <c r="I1859" i="401" s="1"/>
  <c r="G1859" i="401" s="1"/>
  <c r="I2798" i="401" a="1"/>
  <c r="I2798" i="401" s="1"/>
  <c r="I2448" i="401" a="1"/>
  <c r="I2448" i="401" s="1"/>
  <c r="G2448" i="401" s="1"/>
  <c r="I884" i="401" a="1"/>
  <c r="I884" i="401" s="1"/>
  <c r="G884" i="401" s="1"/>
  <c r="I2384" i="401" a="1"/>
  <c r="I2384" i="401" s="1"/>
  <c r="G2384" i="401" s="1"/>
  <c r="J1382" i="401"/>
  <c r="J544" i="401"/>
  <c r="J1269" i="401"/>
  <c r="J1106" i="401"/>
  <c r="J1065" i="401"/>
  <c r="J1475" i="401"/>
  <c r="J2599" i="401"/>
  <c r="I2962" i="401" a="1"/>
  <c r="I2962" i="401" s="1"/>
  <c r="G2962" i="401" s="1"/>
  <c r="I2544" i="401" a="1"/>
  <c r="I2544" i="401" s="1"/>
  <c r="G2544" i="401" s="1"/>
  <c r="I2908" i="401" a="1"/>
  <c r="I2908" i="401" s="1"/>
  <c r="G2908" i="401" s="1"/>
  <c r="I1523" i="401" a="1"/>
  <c r="I1523" i="401" s="1"/>
  <c r="G1523" i="401" s="1"/>
  <c r="I162" i="401" a="1"/>
  <c r="I162" i="401" s="1"/>
  <c r="G162" i="401" s="1"/>
  <c r="I2106" i="401" a="1"/>
  <c r="I2106" i="401" s="1"/>
  <c r="I2500" i="401" a="1"/>
  <c r="I2500" i="401" s="1"/>
  <c r="G2500" i="401" s="1"/>
  <c r="I1678" i="401" a="1"/>
  <c r="I1678" i="401" s="1"/>
  <c r="G1678" i="401" s="1"/>
  <c r="J75" i="401"/>
  <c r="J1555" i="401"/>
  <c r="J2043" i="401"/>
  <c r="J2483" i="401"/>
  <c r="J15" i="401"/>
  <c r="J1061" i="401"/>
  <c r="J2045" i="401"/>
  <c r="J2913" i="401"/>
  <c r="J2360" i="401"/>
  <c r="J942" i="401"/>
  <c r="J320" i="401"/>
  <c r="J2333" i="401"/>
  <c r="J1404" i="401"/>
  <c r="J2862" i="401"/>
  <c r="J2603" i="401"/>
  <c r="J2785" i="401"/>
  <c r="J1468" i="401"/>
  <c r="J1418" i="401"/>
  <c r="I1954" i="401" a="1"/>
  <c r="I1954" i="401" s="1"/>
  <c r="G1954" i="401" s="1"/>
  <c r="I2027" i="401" a="1"/>
  <c r="I2027" i="401" s="1"/>
  <c r="G2027" i="401" s="1"/>
  <c r="I1197" i="401" a="1"/>
  <c r="I1197" i="401" s="1"/>
  <c r="I2325" i="401" a="1"/>
  <c r="I2325" i="401" s="1"/>
  <c r="G2325" i="401" s="1"/>
  <c r="I2407" i="401" a="1"/>
  <c r="I2407" i="401" s="1"/>
  <c r="G2407" i="401" s="1"/>
  <c r="I2235" i="401" a="1"/>
  <c r="I2235" i="401" s="1"/>
  <c r="I30" i="401" a="1"/>
  <c r="I30" i="401" s="1"/>
  <c r="G30" i="401" s="1"/>
  <c r="I1915" i="401" a="1"/>
  <c r="I1915" i="401" s="1"/>
  <c r="G1915" i="401" s="1"/>
  <c r="I1142" i="401" a="1"/>
  <c r="I1142" i="401" s="1"/>
  <c r="I1905" i="401" a="1"/>
  <c r="I1905" i="401" s="1"/>
  <c r="J2283" i="401"/>
  <c r="J354" i="401"/>
  <c r="J2410" i="401"/>
  <c r="J1952" i="401"/>
  <c r="J494" i="401"/>
  <c r="J2892" i="401"/>
  <c r="J963" i="401"/>
  <c r="J2115" i="401"/>
  <c r="I1375" i="401" a="1"/>
  <c r="I1375" i="401" s="1"/>
  <c r="G1375" i="401" s="1"/>
  <c r="I1800" i="401" a="1"/>
  <c r="I1800" i="401" s="1"/>
  <c r="G1800" i="401" s="1"/>
  <c r="I2389" i="401" a="1"/>
  <c r="I2389" i="401" s="1"/>
  <c r="G2389" i="401" s="1"/>
  <c r="I427" i="401" a="1"/>
  <c r="I427" i="401" s="1"/>
  <c r="G427" i="401" s="1"/>
  <c r="I539" i="401" a="1"/>
  <c r="I539" i="401" s="1"/>
  <c r="G539" i="401" s="1"/>
  <c r="I368" i="401" a="1"/>
  <c r="I368" i="401" s="1"/>
  <c r="G368" i="401" s="1"/>
  <c r="I465" i="401" a="1"/>
  <c r="I465" i="401" s="1"/>
  <c r="I2484" i="401" a="1"/>
  <c r="I2484" i="401" s="1"/>
  <c r="I2209" i="401" a="1"/>
  <c r="I2209" i="401" s="1"/>
  <c r="I2851" i="401" a="1"/>
  <c r="I2851" i="401" s="1"/>
  <c r="I2105" i="401" a="1"/>
  <c r="I2105" i="401" s="1"/>
  <c r="I2920" i="401" a="1"/>
  <c r="I2920" i="401" s="1"/>
  <c r="G2920" i="401" s="1"/>
  <c r="J2889" i="401"/>
  <c r="J2708" i="401"/>
  <c r="J150" i="401"/>
  <c r="J1250" i="401"/>
  <c r="J2026" i="401"/>
  <c r="J2281" i="401"/>
  <c r="J2312" i="401"/>
  <c r="J26" i="401"/>
  <c r="J2114" i="401"/>
  <c r="J2887" i="401"/>
  <c r="J2611" i="401"/>
  <c r="I2427" i="401" a="1"/>
  <c r="I2427" i="401" s="1"/>
  <c r="I266" i="401" a="1"/>
  <c r="I266" i="401" s="1"/>
  <c r="I1296" i="401" a="1"/>
  <c r="I1296" i="401" s="1"/>
  <c r="G1296" i="401" s="1"/>
  <c r="I2170" i="401" a="1"/>
  <c r="I2170" i="401" s="1"/>
  <c r="G2170" i="401" s="1"/>
  <c r="I2107" i="401" a="1"/>
  <c r="I2107" i="401" s="1"/>
  <c r="I2937" i="401" a="1"/>
  <c r="I2937" i="401" s="1"/>
  <c r="G2937" i="401" s="1"/>
  <c r="I452" i="401" a="1"/>
  <c r="I452" i="401" s="1"/>
  <c r="I822" i="401" a="1"/>
  <c r="I822" i="401" s="1"/>
  <c r="G822" i="401" s="1"/>
  <c r="I2846" i="401" a="1"/>
  <c r="I2846" i="401" s="1"/>
  <c r="G2846" i="401" s="1"/>
  <c r="I1756" i="401" a="1"/>
  <c r="I1756" i="401" s="1"/>
  <c r="G1756" i="401" s="1"/>
  <c r="I1893" i="401" a="1"/>
  <c r="I1893" i="401" s="1"/>
  <c r="G1893" i="401" s="1"/>
  <c r="I2612" i="401" a="1"/>
  <c r="I2612" i="401" s="1"/>
  <c r="J1260" i="401"/>
  <c r="J1249" i="401"/>
  <c r="J2252" i="401"/>
  <c r="J2468" i="401"/>
  <c r="J488" i="401"/>
  <c r="J429" i="401"/>
  <c r="J2510" i="401"/>
  <c r="J1862" i="401"/>
  <c r="J1089" i="401"/>
  <c r="J2363" i="401"/>
  <c r="J1802" i="401"/>
  <c r="J254" i="401"/>
  <c r="I908" i="401" a="1"/>
  <c r="I908" i="401" s="1"/>
  <c r="I1059" i="401" a="1"/>
  <c r="I1059" i="401" s="1"/>
  <c r="G1059" i="401" s="1"/>
  <c r="I2073" i="401" a="1"/>
  <c r="I2073" i="401" s="1"/>
  <c r="I998" i="401" a="1"/>
  <c r="I998" i="401" s="1"/>
  <c r="G998" i="401" s="1"/>
  <c r="I1488" i="401" a="1"/>
  <c r="I1488" i="401" s="1"/>
  <c r="G1488" i="401" s="1"/>
  <c r="I7" i="401" a="1"/>
  <c r="I7" i="401" s="1"/>
  <c r="G7" i="401" s="1"/>
  <c r="I640" i="401" a="1"/>
  <c r="I640" i="401" s="1"/>
  <c r="I953" i="401" a="1"/>
  <c r="I953" i="401" s="1"/>
  <c r="G953" i="401" s="1"/>
  <c r="I725" i="401" a="1"/>
  <c r="I725" i="401" s="1"/>
  <c r="I510" i="401" a="1"/>
  <c r="I510" i="401" s="1"/>
  <c r="G510" i="401" s="1"/>
  <c r="I538" i="401" a="1"/>
  <c r="I538" i="401" s="1"/>
  <c r="I2258" i="401" a="1"/>
  <c r="I2258" i="401" s="1"/>
  <c r="G2258" i="401" s="1"/>
  <c r="I1734" i="401" a="1"/>
  <c r="I1734" i="401" s="1"/>
  <c r="G1734" i="401" s="1"/>
  <c r="I1218" i="401" a="1"/>
  <c r="I1218" i="401" s="1"/>
  <c r="G1218" i="401" s="1"/>
  <c r="I1510" i="401" a="1"/>
  <c r="I1510" i="401" s="1"/>
  <c r="I278" i="401" a="1"/>
  <c r="I278" i="401" s="1"/>
  <c r="G278" i="401" s="1"/>
  <c r="I522" i="401" a="1"/>
  <c r="I522" i="401" s="1"/>
  <c r="I2782" i="401" a="1"/>
  <c r="I2782" i="401" s="1"/>
  <c r="G2782" i="401" s="1"/>
  <c r="I1993" i="401" a="1"/>
  <c r="I1993" i="401" s="1"/>
  <c r="I2506" i="401" a="1"/>
  <c r="I2506" i="401" s="1"/>
  <c r="G2506" i="401" s="1"/>
  <c r="I1101" i="401" a="1"/>
  <c r="I1101" i="401" s="1"/>
  <c r="G1101" i="401" s="1"/>
  <c r="I1867" i="401" a="1"/>
  <c r="I1867" i="401" s="1"/>
  <c r="G1867" i="401" s="1"/>
  <c r="I405" i="401" a="1"/>
  <c r="I405" i="401" s="1"/>
  <c r="I1960" i="401" a="1"/>
  <c r="I1960" i="401" s="1"/>
  <c r="I218" i="401" a="1"/>
  <c r="I218" i="401" s="1"/>
  <c r="G218" i="401" s="1"/>
  <c r="I397" i="401" a="1"/>
  <c r="I397" i="401" s="1"/>
  <c r="G397" i="401" s="1"/>
  <c r="I1687" i="401" a="1"/>
  <c r="I1687" i="401" s="1"/>
  <c r="I2255" i="401" a="1"/>
  <c r="I2255" i="401" s="1"/>
  <c r="I1852" i="401" a="1"/>
  <c r="I1852" i="401" s="1"/>
  <c r="G1852" i="401" s="1"/>
  <c r="I155" i="401" a="1"/>
  <c r="I155" i="401" s="1"/>
  <c r="G155" i="401" s="1"/>
  <c r="I652" i="401" a="1"/>
  <c r="I652" i="401" s="1"/>
  <c r="G652" i="401" s="1"/>
  <c r="I2473" i="401" a="1"/>
  <c r="I2473" i="401" s="1"/>
  <c r="I2720" i="401" a="1"/>
  <c r="I2720" i="401" s="1"/>
  <c r="I1939" i="401" a="1"/>
  <c r="I1939" i="401" s="1"/>
  <c r="G1939" i="401" s="1"/>
  <c r="I873" i="401" a="1"/>
  <c r="I873" i="401" s="1"/>
  <c r="I559" i="401" a="1"/>
  <c r="I559" i="401" s="1"/>
  <c r="I1442" i="401" a="1"/>
  <c r="I1442" i="401" s="1"/>
  <c r="G1442" i="401" s="1"/>
  <c r="I2051" i="401" a="1"/>
  <c r="I2051" i="401" s="1"/>
  <c r="G2051" i="401" s="1"/>
  <c r="I2103" i="401" a="1"/>
  <c r="I2103" i="401" s="1"/>
  <c r="G2103" i="401" s="1"/>
  <c r="I1134" i="401" a="1"/>
  <c r="I1134" i="401" s="1"/>
  <c r="I944" i="401" a="1"/>
  <c r="I944" i="401" s="1"/>
  <c r="G944" i="401" s="1"/>
  <c r="I1208" i="401" a="1"/>
  <c r="I1208" i="401" s="1"/>
  <c r="I2621" i="401" a="1"/>
  <c r="I2621" i="401" s="1"/>
  <c r="G2621" i="401" s="1"/>
  <c r="I377" i="401" a="1"/>
  <c r="I377" i="401" s="1"/>
  <c r="I2251" i="401" a="1"/>
  <c r="I2251" i="401" s="1"/>
  <c r="I1426" i="401" a="1"/>
  <c r="I1426" i="401" s="1"/>
  <c r="G1426" i="401" s="1"/>
  <c r="I2757" i="401" a="1"/>
  <c r="I2757" i="401" s="1"/>
  <c r="G2757" i="401" s="1"/>
  <c r="I847" i="401" a="1"/>
  <c r="I847" i="401" s="1"/>
  <c r="G847" i="401" s="1"/>
  <c r="I1668" i="401" a="1"/>
  <c r="I1668" i="401" s="1"/>
  <c r="G1668" i="401" s="1"/>
  <c r="I2952" i="401" a="1"/>
  <c r="I2952" i="401" s="1"/>
  <c r="I2530" i="401" a="1"/>
  <c r="I2530" i="401" s="1"/>
  <c r="I2059" i="401" a="1"/>
  <c r="I2059" i="401" s="1"/>
  <c r="I2388" i="401" a="1"/>
  <c r="I2388" i="401" s="1"/>
  <c r="I2074" i="401" a="1"/>
  <c r="I2074" i="401" s="1"/>
  <c r="G2074" i="401" s="1"/>
  <c r="I1607" i="401" a="1"/>
  <c r="I1607" i="401" s="1"/>
  <c r="G1607" i="401" s="1"/>
  <c r="I289" i="401" a="1"/>
  <c r="I289" i="401" s="1"/>
  <c r="G289" i="401" s="1"/>
  <c r="I1543" i="401" a="1"/>
  <c r="I1543" i="401" s="1"/>
  <c r="I1534" i="401" a="1"/>
  <c r="I1534" i="401" s="1"/>
  <c r="G1534" i="401" s="1"/>
  <c r="I857" i="401" a="1"/>
  <c r="I857" i="401" s="1"/>
  <c r="I1988" i="401" a="1"/>
  <c r="I1988" i="401" s="1"/>
  <c r="I751" i="401" a="1"/>
  <c r="I751" i="401" s="1"/>
  <c r="G751" i="401" s="1"/>
  <c r="I2562" i="401" a="1"/>
  <c r="I2562" i="401" s="1"/>
  <c r="I1683" i="401" a="1"/>
  <c r="I1683" i="401" s="1"/>
  <c r="G1683" i="401" s="1"/>
  <c r="I394" i="401" a="1"/>
  <c r="I394" i="401" s="1"/>
  <c r="I2901" i="401" a="1"/>
  <c r="I2901" i="401" s="1"/>
  <c r="G2901" i="401" s="1"/>
  <c r="I1314" i="401" a="1"/>
  <c r="I1314" i="401" s="1"/>
  <c r="G1314" i="401" s="1"/>
  <c r="I701" i="401" a="1"/>
  <c r="I701" i="401" s="1"/>
  <c r="G701" i="401" s="1"/>
  <c r="I1686" i="401" a="1"/>
  <c r="I1686" i="401" s="1"/>
  <c r="I991" i="401" a="1"/>
  <c r="I991" i="401" s="1"/>
  <c r="I1834" i="401" a="1"/>
  <c r="I1834" i="401" s="1"/>
  <c r="G1834" i="401" s="1"/>
  <c r="I1733" i="401" a="1"/>
  <c r="I1733" i="401" s="1"/>
  <c r="I1596" i="401" a="1"/>
  <c r="I1596" i="401" s="1"/>
  <c r="I1540" i="401" a="1"/>
  <c r="I1540" i="401" s="1"/>
  <c r="G1540" i="401" s="1"/>
  <c r="I82" i="401" a="1"/>
  <c r="I82" i="401" s="1"/>
  <c r="G82" i="401" s="1"/>
  <c r="I2590" i="401" a="1"/>
  <c r="I2590" i="401" s="1"/>
  <c r="G2590" i="401" s="1"/>
  <c r="I1045" i="401" a="1"/>
  <c r="I1045" i="401" s="1"/>
  <c r="I1746" i="401" a="1"/>
  <c r="I1746" i="401" s="1"/>
  <c r="G1746" i="401" s="1"/>
  <c r="I2852" i="401" a="1"/>
  <c r="I2852" i="401" s="1"/>
  <c r="I1969" i="401" a="1"/>
  <c r="I1969" i="401" s="1"/>
  <c r="G1969" i="401" s="1"/>
  <c r="I2663" i="401" a="1"/>
  <c r="I2663" i="401" s="1"/>
  <c r="G2663" i="401" s="1"/>
  <c r="I1164" i="401" a="1"/>
  <c r="I1164" i="401" s="1"/>
  <c r="G1164" i="401" s="1"/>
  <c r="I1855" i="401" a="1"/>
  <c r="I1855" i="401" s="1"/>
  <c r="I2035" i="401" a="1"/>
  <c r="I2035" i="401" s="1"/>
  <c r="I2539" i="401" a="1"/>
  <c r="I2539" i="401" s="1"/>
  <c r="G2539" i="401" s="1"/>
  <c r="I2938" i="401" a="1"/>
  <c r="I2938" i="401" s="1"/>
  <c r="I972" i="401" a="1"/>
  <c r="I972" i="401" s="1"/>
  <c r="I1856" i="401" a="1"/>
  <c r="I1856" i="401" s="1"/>
  <c r="G1856" i="401" s="1"/>
  <c r="I2895" i="401" a="1"/>
  <c r="I2895" i="401" s="1"/>
  <c r="I308" i="401" a="1"/>
  <c r="I308" i="401" s="1"/>
  <c r="G308" i="401" s="1"/>
  <c r="I2295" i="401" a="1"/>
  <c r="I2295" i="401" s="1"/>
  <c r="I2381" i="401" a="1"/>
  <c r="I2381" i="401" s="1"/>
  <c r="G2381" i="401" s="1"/>
  <c r="I9" i="401" a="1"/>
  <c r="I9" i="401" s="1"/>
  <c r="G9" i="401" s="1"/>
  <c r="I88" i="401" a="1"/>
  <c r="I88" i="401" s="1"/>
  <c r="G88" i="401" s="1"/>
  <c r="I1323" i="401" a="1"/>
  <c r="I1323" i="401" s="1"/>
  <c r="I319" i="401" a="1"/>
  <c r="I319" i="401" s="1"/>
  <c r="G319" i="401" s="1"/>
  <c r="I1276" i="401" a="1"/>
  <c r="I1276" i="401" s="1"/>
  <c r="G1276" i="401" s="1"/>
  <c r="I1572" i="401" a="1"/>
  <c r="I1572" i="401" s="1"/>
  <c r="G1572" i="401" s="1"/>
  <c r="I2542" i="401" a="1"/>
  <c r="I2542" i="401" s="1"/>
  <c r="G2542" i="401" s="1"/>
  <c r="I1516" i="401" a="1"/>
  <c r="I1516" i="401" s="1"/>
  <c r="G1516" i="401" s="1"/>
  <c r="I1067" i="401" a="1"/>
  <c r="I1067" i="401" s="1"/>
  <c r="I2507" i="401" a="1"/>
  <c r="I2507" i="401" s="1"/>
  <c r="G2507" i="401" s="1"/>
  <c r="I345" i="401" a="1"/>
  <c r="I345" i="401" s="1"/>
  <c r="I369" i="401" a="1"/>
  <c r="I369" i="401" s="1"/>
  <c r="I2243" i="401" a="1"/>
  <c r="I2243" i="401" s="1"/>
  <c r="I1166" i="401" a="1"/>
  <c r="I1166" i="401" s="1"/>
  <c r="G1166" i="401" s="1"/>
  <c r="I466" i="401" a="1"/>
  <c r="I466" i="401" s="1"/>
  <c r="G466" i="401" s="1"/>
  <c r="I2666" i="401" a="1"/>
  <c r="I2666" i="401" s="1"/>
  <c r="G2666" i="401" s="1"/>
  <c r="I1740" i="401" a="1"/>
  <c r="I1740" i="401" s="1"/>
  <c r="G1740" i="401" s="1"/>
  <c r="I865" i="401" a="1"/>
  <c r="I865" i="401" s="1"/>
  <c r="G865" i="401" s="1"/>
  <c r="I1241" i="401" a="1"/>
  <c r="I1241" i="401" s="1"/>
  <c r="I504" i="401" a="1"/>
  <c r="I504" i="401" s="1"/>
  <c r="G504" i="401" s="1"/>
  <c r="I1778" i="401" a="1"/>
  <c r="I1778" i="401" s="1"/>
  <c r="G1778" i="401" s="1"/>
  <c r="I1816" i="401" a="1"/>
  <c r="I1816" i="401" s="1"/>
  <c r="I10" i="401" a="1"/>
  <c r="I10" i="401" s="1"/>
  <c r="G10" i="401" s="1"/>
  <c r="I1695" i="401" a="1"/>
  <c r="I1695" i="401" s="1"/>
  <c r="G1695" i="401" s="1"/>
  <c r="I521" i="401" a="1"/>
  <c r="I521" i="401" s="1"/>
  <c r="I2491" i="401" a="1"/>
  <c r="I2491" i="401" s="1"/>
  <c r="G2491" i="401" s="1"/>
  <c r="I93" i="401" a="1"/>
  <c r="I93" i="401" s="1"/>
  <c r="G93" i="401" s="1"/>
  <c r="I2454" i="401" a="1"/>
  <c r="I2454" i="401" s="1"/>
  <c r="G2454" i="401" s="1"/>
  <c r="I575" i="401" a="1"/>
  <c r="I575" i="401" s="1"/>
  <c r="I793" i="401" a="1"/>
  <c r="I793" i="401" s="1"/>
  <c r="G793" i="401" s="1"/>
  <c r="I2825" i="401" a="1"/>
  <c r="I2825" i="401" s="1"/>
  <c r="G2825" i="401" s="1"/>
  <c r="I441" i="401" a="1"/>
  <c r="I441" i="401" s="1"/>
  <c r="I760" i="401" a="1"/>
  <c r="I760" i="401" s="1"/>
  <c r="G760" i="401" s="1"/>
  <c r="I916" i="401" a="1"/>
  <c r="I916" i="401" s="1"/>
  <c r="G916" i="401" s="1"/>
  <c r="I1929" i="401" a="1"/>
  <c r="I1929" i="401" s="1"/>
  <c r="G1929" i="401" s="1"/>
  <c r="I2655" i="401" a="1"/>
  <c r="I2655" i="401" s="1"/>
  <c r="G2655" i="401" s="1"/>
  <c r="I65" i="401" a="1"/>
  <c r="I65" i="401" s="1"/>
  <c r="G65" i="401" s="1"/>
  <c r="I1556" i="401" a="1"/>
  <c r="I1556" i="401" s="1"/>
  <c r="G1556" i="401" s="1"/>
  <c r="I1682" i="401" a="1"/>
  <c r="I1682" i="401" s="1"/>
  <c r="G1682" i="401" s="1"/>
  <c r="I2080" i="401" a="1"/>
  <c r="I2080" i="401" s="1"/>
  <c r="G2080" i="401" s="1"/>
  <c r="I1644" i="401" a="1"/>
  <c r="I1644" i="401" s="1"/>
  <c r="I2704" i="401" a="1"/>
  <c r="I2704" i="401" s="1"/>
  <c r="G2704" i="401" s="1"/>
  <c r="I2508" i="401" a="1"/>
  <c r="I2508" i="401" s="1"/>
  <c r="G2508" i="401" s="1"/>
  <c r="I2429" i="401" a="1"/>
  <c r="I2429" i="401" s="1"/>
  <c r="G2429" i="401" s="1"/>
  <c r="I778" i="401" a="1"/>
  <c r="I778" i="401" s="1"/>
  <c r="G778" i="401" s="1"/>
  <c r="I811" i="401" a="1"/>
  <c r="I811" i="401" s="1"/>
  <c r="G811" i="401" s="1"/>
  <c r="I145" i="401" a="1"/>
  <c r="I145" i="401" s="1"/>
  <c r="G145" i="401" s="1"/>
  <c r="I1499" i="401" a="1"/>
  <c r="I1499" i="401" s="1"/>
  <c r="G1499" i="401" s="1"/>
  <c r="I557" i="401" a="1"/>
  <c r="I557" i="401" s="1"/>
  <c r="G557" i="401" s="1"/>
  <c r="I2149" i="401" a="1"/>
  <c r="I2149" i="401" s="1"/>
  <c r="G2149" i="401" s="1"/>
  <c r="I1541" i="401" a="1"/>
  <c r="I1541" i="401" s="1"/>
  <c r="G1541" i="401" s="1"/>
  <c r="I115" i="401" a="1"/>
  <c r="I115" i="401" s="1"/>
  <c r="I314" i="401" a="1"/>
  <c r="I314" i="401" s="1"/>
  <c r="G314" i="401" s="1"/>
  <c r="I1266" i="401" a="1"/>
  <c r="I1266" i="401" s="1"/>
  <c r="G1266" i="401" s="1"/>
  <c r="I878" i="401" a="1"/>
  <c r="I878" i="401" s="1"/>
  <c r="G878" i="401" s="1"/>
  <c r="I2408" i="401" a="1"/>
  <c r="I2408" i="401" s="1"/>
  <c r="G2408" i="401" s="1"/>
  <c r="I744" i="401" a="1"/>
  <c r="I744" i="401" s="1"/>
  <c r="G744" i="401" s="1"/>
  <c r="I553" i="401" a="1"/>
  <c r="I553" i="401" s="1"/>
  <c r="G553" i="401" s="1"/>
  <c r="I186" i="401" a="1"/>
  <c r="I186" i="401" s="1"/>
  <c r="G186" i="401" s="1"/>
  <c r="I2707" i="401" a="1"/>
  <c r="I2707" i="401" s="1"/>
  <c r="I540" i="401" a="1"/>
  <c r="I540" i="401" s="1"/>
  <c r="I114" i="401" a="1"/>
  <c r="I114" i="401" s="1"/>
  <c r="G114" i="401" s="1"/>
  <c r="I209" i="401" a="1"/>
  <c r="I209" i="401" s="1"/>
  <c r="I2902" i="401" a="1"/>
  <c r="I2902" i="401" s="1"/>
  <c r="G2902" i="401" s="1"/>
  <c r="I2838" i="401" a="1"/>
  <c r="I2838" i="401" s="1"/>
  <c r="G2838" i="401" s="1"/>
  <c r="I1652" i="401" a="1"/>
  <c r="I1652" i="401" s="1"/>
  <c r="I675" i="401" a="1"/>
  <c r="I675" i="401" s="1"/>
  <c r="I269" i="401" a="1"/>
  <c r="I269" i="401" s="1"/>
  <c r="G269" i="401" s="1"/>
  <c r="I1580" i="401" a="1"/>
  <c r="I1580" i="401" s="1"/>
  <c r="G1580" i="401" s="1"/>
  <c r="I674" i="401" a="1"/>
  <c r="I674" i="401" s="1"/>
  <c r="I2746" i="401" a="1"/>
  <c r="I2746" i="401" s="1"/>
  <c r="I1667" i="401" a="1"/>
  <c r="I1667" i="401" s="1"/>
  <c r="G1667" i="401" s="1"/>
  <c r="I2637" i="401" a="1"/>
  <c r="I2637" i="401" s="1"/>
  <c r="G2637" i="401" s="1"/>
  <c r="I2745" i="401" a="1"/>
  <c r="I2745" i="401" s="1"/>
  <c r="I1563" i="401" a="1"/>
  <c r="I1563" i="401" s="1"/>
  <c r="I2079" i="401" a="1"/>
  <c r="I2079" i="401" s="1"/>
  <c r="G2079" i="401" s="1"/>
  <c r="I1881" i="401" a="1"/>
  <c r="I1881" i="401" s="1"/>
  <c r="I943" i="401" a="1"/>
  <c r="I943" i="401" s="1"/>
  <c r="G943" i="401" s="1"/>
  <c r="I2499" i="401" a="1"/>
  <c r="I2499" i="401" s="1"/>
  <c r="G2499" i="401" s="1"/>
  <c r="I507" i="401" a="1"/>
  <c r="I507" i="401" s="1"/>
  <c r="G507" i="401" s="1"/>
  <c r="I1839" i="401" a="1"/>
  <c r="I1839" i="401" s="1"/>
  <c r="G1839" i="401" s="1"/>
  <c r="I375" i="401" a="1"/>
  <c r="I375" i="401" s="1"/>
  <c r="I1814" i="401" a="1"/>
  <c r="I1814" i="401" s="1"/>
  <c r="I990" i="401" a="1"/>
  <c r="I990" i="401" s="1"/>
  <c r="I1719" i="401" a="1"/>
  <c r="I1719" i="401" s="1"/>
  <c r="G1719" i="401" s="1"/>
  <c r="I1569" i="401" a="1"/>
  <c r="I1569" i="401" s="1"/>
  <c r="I2030" i="401" a="1"/>
  <c r="I2030" i="401" s="1"/>
  <c r="G2030" i="401" s="1"/>
  <c r="I1586" i="401" a="1"/>
  <c r="I1586" i="401" s="1"/>
  <c r="G1586" i="401" s="1"/>
  <c r="I1501" i="401" a="1"/>
  <c r="I1501" i="401" s="1"/>
  <c r="G1501" i="401" s="1"/>
  <c r="I1127" i="401" a="1"/>
  <c r="I1127" i="401" s="1"/>
  <c r="G1127" i="401" s="1"/>
  <c r="I2428" i="401" a="1"/>
  <c r="I2428" i="401" s="1"/>
  <c r="G2428" i="401" s="1"/>
  <c r="I2889" i="401" a="1"/>
  <c r="I2889" i="401" s="1"/>
  <c r="G2889" i="401" s="1"/>
  <c r="I250" i="401" a="1"/>
  <c r="I250" i="401" s="1"/>
  <c r="I1272" i="401" a="1"/>
  <c r="I1272" i="401" s="1"/>
  <c r="I122" i="401" a="1"/>
  <c r="I122" i="401" s="1"/>
  <c r="G122" i="401" s="1"/>
  <c r="I1165" i="401" a="1"/>
  <c r="I1165" i="401" s="1"/>
  <c r="G1165" i="401" s="1"/>
  <c r="I581" i="401" a="1"/>
  <c r="I581" i="401" s="1"/>
  <c r="I2358" i="401" a="1"/>
  <c r="I2358" i="401" s="1"/>
  <c r="G2358" i="401" s="1"/>
  <c r="I1268" i="401" a="1"/>
  <c r="I1268" i="401" s="1"/>
  <c r="I635" i="401" a="1"/>
  <c r="I635" i="401" s="1"/>
  <c r="G635" i="401" s="1"/>
  <c r="I554" i="401" a="1"/>
  <c r="I554" i="401" s="1"/>
  <c r="G554" i="401" s="1"/>
  <c r="I563" i="401" a="1"/>
  <c r="I563" i="401" s="1"/>
  <c r="I531" i="401" a="1"/>
  <c r="I531" i="401" s="1"/>
  <c r="G531" i="401" s="1"/>
  <c r="I2801" i="401" a="1"/>
  <c r="I2801" i="401" s="1"/>
  <c r="G2801" i="401" s="1"/>
  <c r="I1004" i="401" a="1"/>
  <c r="I1004" i="401" s="1"/>
  <c r="G1004" i="401" s="1"/>
  <c r="I1578" i="401" a="1"/>
  <c r="I1578" i="401" s="1"/>
  <c r="I2480" i="401" a="1"/>
  <c r="I2480" i="401" s="1"/>
  <c r="I2256" i="401" a="1"/>
  <c r="I2256" i="401" s="1"/>
  <c r="G2256" i="401" s="1"/>
  <c r="I361" i="401" a="1"/>
  <c r="I361" i="401" s="1"/>
  <c r="G361" i="401" s="1"/>
  <c r="I649" i="401" a="1"/>
  <c r="I649" i="401" s="1"/>
  <c r="G649" i="401" s="1"/>
  <c r="I1366" i="401" a="1"/>
  <c r="I1366" i="401" s="1"/>
  <c r="G1366" i="401" s="1"/>
  <c r="I923" i="401" a="1"/>
  <c r="I923" i="401" s="1"/>
  <c r="G923" i="401" s="1"/>
  <c r="I2842" i="401" a="1"/>
  <c r="I2842" i="401" s="1"/>
  <c r="G2842" i="401" s="1"/>
  <c r="I2608" i="401" a="1"/>
  <c r="I2608" i="401" s="1"/>
  <c r="G2608" i="401" s="1"/>
  <c r="I277" i="401" a="1"/>
  <c r="I277" i="401" s="1"/>
  <c r="I676" i="401" a="1"/>
  <c r="I676" i="401" s="1"/>
  <c r="I551" i="401" a="1"/>
  <c r="I551" i="401" s="1"/>
  <c r="G551" i="401" s="1"/>
  <c r="I2595" i="401" a="1"/>
  <c r="I2595" i="401" s="1"/>
  <c r="G2595" i="401" s="1"/>
  <c r="I2522" i="401" a="1"/>
  <c r="I2522" i="401" s="1"/>
  <c r="G2522" i="401" s="1"/>
  <c r="I1692" i="401" a="1"/>
  <c r="I1692" i="401" s="1"/>
  <c r="G1692" i="401" s="1"/>
  <c r="I2808" i="401" a="1"/>
  <c r="I2808" i="401" s="1"/>
  <c r="I2705" i="401" a="1"/>
  <c r="I2705" i="401" s="1"/>
  <c r="I2658" i="401" a="1"/>
  <c r="I2658" i="401" s="1"/>
  <c r="I1103" i="401" a="1"/>
  <c r="I1103" i="401" s="1"/>
  <c r="G1103" i="401" s="1"/>
  <c r="I298" i="401" a="1"/>
  <c r="I298" i="401" s="1"/>
  <c r="I2349" i="401" a="1"/>
  <c r="I2349" i="401" s="1"/>
  <c r="I505" i="401" a="1"/>
  <c r="I505" i="401" s="1"/>
  <c r="G505" i="401" s="1"/>
  <c r="I1568" i="401" a="1"/>
  <c r="I1568" i="401" s="1"/>
  <c r="I2200" i="401" a="1"/>
  <c r="I2200" i="401" s="1"/>
  <c r="G2200" i="401" s="1"/>
  <c r="I36" i="401" a="1"/>
  <c r="I36" i="401" s="1"/>
  <c r="G36" i="401" s="1"/>
  <c r="I665" i="401" a="1"/>
  <c r="I665" i="401" s="1"/>
  <c r="G665" i="401" s="1"/>
  <c r="I2780" i="401" a="1"/>
  <c r="I2780" i="401" s="1"/>
  <c r="G2780" i="401" s="1"/>
  <c r="I424" i="401" a="1"/>
  <c r="I424" i="401" s="1"/>
  <c r="I638" i="401" a="1"/>
  <c r="I638" i="401" s="1"/>
  <c r="I2241" i="401" a="1"/>
  <c r="I2241" i="401" s="1"/>
  <c r="G2241" i="401" s="1"/>
  <c r="I2292" i="401" a="1"/>
  <c r="I2292" i="401" s="1"/>
  <c r="G2292" i="401" s="1"/>
  <c r="I1162" i="401" a="1"/>
  <c r="I1162" i="401" s="1"/>
  <c r="G1162" i="401" s="1"/>
  <c r="I1245" i="401" a="1"/>
  <c r="I1245" i="401" s="1"/>
  <c r="G1245" i="401" s="1"/>
  <c r="I1169" i="401" a="1"/>
  <c r="I1169" i="401" s="1"/>
  <c r="I1635" i="401" a="1"/>
  <c r="I1635" i="401" s="1"/>
  <c r="G1635" i="401" s="1"/>
  <c r="I52" i="401" a="1"/>
  <c r="I52" i="401" s="1"/>
  <c r="I552" i="401" a="1"/>
  <c r="I552" i="401" s="1"/>
  <c r="G552" i="401" s="1"/>
  <c r="I904" i="401" a="1"/>
  <c r="I904" i="401" s="1"/>
  <c r="G904" i="401" s="1"/>
  <c r="I2855" i="401" a="1"/>
  <c r="I2855" i="401" s="1"/>
  <c r="G2855" i="401" s="1"/>
  <c r="I265" i="401" a="1"/>
  <c r="I265" i="401" s="1"/>
  <c r="G265" i="401" s="1"/>
  <c r="I311" i="401" a="1"/>
  <c r="I311" i="401" s="1"/>
  <c r="I408" i="401" a="1"/>
  <c r="I408" i="401" s="1"/>
  <c r="I1050" i="401" a="1"/>
  <c r="I1050" i="401" s="1"/>
  <c r="G1050" i="401" s="1"/>
  <c r="I262" i="401" a="1"/>
  <c r="I262" i="401" s="1"/>
  <c r="G262" i="401" s="1"/>
  <c r="I398" i="401" a="1"/>
  <c r="I398" i="401" s="1"/>
  <c r="I2139" i="401" a="1"/>
  <c r="I2139" i="401" s="1"/>
  <c r="G2139" i="401" s="1"/>
  <c r="I2550" i="401" a="1"/>
  <c r="I2550" i="401" s="1"/>
  <c r="I2643" i="401" a="1"/>
  <c r="I2643" i="401" s="1"/>
  <c r="I136" i="401" a="1"/>
  <c r="I136" i="401" s="1"/>
  <c r="G136" i="401" s="1"/>
  <c r="I135" i="401" a="1"/>
  <c r="I135" i="401" s="1"/>
  <c r="I845" i="401" a="1"/>
  <c r="I845" i="401" s="1"/>
  <c r="I240" i="401" a="1"/>
  <c r="I240" i="401" s="1"/>
  <c r="G240" i="401" s="1"/>
  <c r="I762" i="401" a="1"/>
  <c r="I762" i="401" s="1"/>
  <c r="G762" i="401" s="1"/>
  <c r="I59" i="401" a="1"/>
  <c r="I59" i="401" s="1"/>
  <c r="G59" i="401" s="1"/>
  <c r="I605" i="401" a="1"/>
  <c r="I605" i="401" s="1"/>
  <c r="I1028" i="401" a="1"/>
  <c r="I1028" i="401" s="1"/>
  <c r="G1028" i="401" s="1"/>
  <c r="I650" i="401" a="1"/>
  <c r="I650" i="401" s="1"/>
  <c r="G650" i="401" s="1"/>
  <c r="I2438" i="401" a="1"/>
  <c r="I2438" i="401" s="1"/>
  <c r="I1793" i="401" a="1"/>
  <c r="I1793" i="401" s="1"/>
  <c r="G1793" i="401" s="1"/>
  <c r="I1571" i="401" a="1"/>
  <c r="I1571" i="401" s="1"/>
  <c r="G1571" i="401" s="1"/>
  <c r="I1761" i="401" a="1"/>
  <c r="I1761" i="401" s="1"/>
  <c r="G1761" i="401" s="1"/>
  <c r="I2737" i="401" a="1"/>
  <c r="I2737" i="401" s="1"/>
  <c r="G2737" i="401" s="1"/>
  <c r="I2458" i="401" a="1"/>
  <c r="I2458" i="401" s="1"/>
  <c r="I2022" i="401" a="1"/>
  <c r="I2022" i="401" s="1"/>
  <c r="G2022" i="401" s="1"/>
  <c r="I1748" i="401" a="1"/>
  <c r="I1748" i="401" s="1"/>
  <c r="I1879" i="401" a="1"/>
  <c r="I1879" i="401" s="1"/>
  <c r="I118" i="401" a="1"/>
  <c r="I118" i="401" s="1"/>
  <c r="G118" i="401" s="1"/>
  <c r="I503" i="401" a="1"/>
  <c r="I503" i="401" s="1"/>
  <c r="G503" i="401" s="1"/>
  <c r="I120" i="401" a="1"/>
  <c r="I120" i="401" s="1"/>
  <c r="G120" i="401" s="1"/>
  <c r="I1709" i="401" a="1"/>
  <c r="I1709" i="401" s="1"/>
  <c r="G1709" i="401" s="1"/>
  <c r="I2870" i="401" a="1"/>
  <c r="I2870" i="401" s="1"/>
  <c r="I1786" i="401" a="1"/>
  <c r="I1786" i="401" s="1"/>
  <c r="G1786" i="401" s="1"/>
  <c r="I8" i="401" a="1"/>
  <c r="I8" i="401" s="1"/>
  <c r="G8" i="401" s="1"/>
  <c r="I261" i="401" a="1"/>
  <c r="I261" i="401" s="1"/>
  <c r="I2871" i="401" a="1"/>
  <c r="I2871" i="401" s="1"/>
  <c r="I2849" i="401" a="1"/>
  <c r="I2849" i="401" s="1"/>
  <c r="I1287" i="401" a="1"/>
  <c r="I1287" i="401" s="1"/>
  <c r="G1287" i="401" s="1"/>
  <c r="I1477" i="401" a="1"/>
  <c r="I1477" i="401" s="1"/>
  <c r="I2156" i="401" a="1"/>
  <c r="I2156" i="401" s="1"/>
  <c r="G2156" i="401" s="1"/>
  <c r="I281" i="401" a="1"/>
  <c r="I281" i="401" s="1"/>
  <c r="G281" i="401" s="1"/>
  <c r="I858" i="401" a="1"/>
  <c r="I858" i="401" s="1"/>
  <c r="G858" i="401" s="1"/>
  <c r="I1846" i="401" a="1"/>
  <c r="I1846" i="401" s="1"/>
  <c r="G1846" i="401" s="1"/>
  <c r="I2738" i="401" a="1"/>
  <c r="I2738" i="401" s="1"/>
  <c r="I1422" i="401" a="1"/>
  <c r="I1422" i="401" s="1"/>
  <c r="G1422" i="401" s="1"/>
  <c r="I1217" i="401" a="1"/>
  <c r="I1217" i="401" s="1"/>
  <c r="G1217" i="401" s="1"/>
  <c r="I286" i="401" a="1"/>
  <c r="I286" i="401" s="1"/>
  <c r="I1070" i="401" a="1"/>
  <c r="I1070" i="401" s="1"/>
  <c r="I2486" i="401" a="1"/>
  <c r="I2486" i="401" s="1"/>
  <c r="G2486" i="401" s="1"/>
  <c r="I454" i="401" a="1"/>
  <c r="I454" i="401" s="1"/>
  <c r="G454" i="401" s="1"/>
  <c r="I790" i="401" a="1"/>
  <c r="I790" i="401" s="1"/>
  <c r="G790" i="401" s="1"/>
  <c r="I1019" i="401" a="1"/>
  <c r="I1019" i="401" s="1"/>
  <c r="I1627" i="401" a="1"/>
  <c r="I1627" i="401" s="1"/>
  <c r="G1627" i="401" s="1"/>
  <c r="I2398" i="401" a="1"/>
  <c r="I2398" i="401" s="1"/>
  <c r="I595" i="401" a="1"/>
  <c r="I595" i="401" s="1"/>
  <c r="G595" i="401" s="1"/>
  <c r="I667" i="401" a="1"/>
  <c r="I667" i="401" s="1"/>
  <c r="G667" i="401" s="1"/>
  <c r="I2642" i="401" a="1"/>
  <c r="I2642" i="401" s="1"/>
  <c r="G2642" i="401" s="1"/>
  <c r="I2286" i="401" a="1"/>
  <c r="I2286" i="401" s="1"/>
  <c r="I304" i="401" a="1"/>
  <c r="I304" i="401" s="1"/>
  <c r="G304" i="401" s="1"/>
  <c r="I1083" i="401" a="1"/>
  <c r="I1083" i="401" s="1"/>
  <c r="G1083" i="401" s="1"/>
  <c r="I2289" i="401" a="1"/>
  <c r="I2289" i="401" s="1"/>
  <c r="G2289" i="401" s="1"/>
  <c r="I1587" i="401" a="1"/>
  <c r="I1587" i="401" s="1"/>
  <c r="G1587" i="401" s="1"/>
  <c r="I1547" i="401" a="1"/>
  <c r="I1547" i="401" s="1"/>
  <c r="G1547" i="401" s="1"/>
  <c r="I543" i="401" a="1"/>
  <c r="I543" i="401" s="1"/>
  <c r="I1046" i="401" a="1"/>
  <c r="I1046" i="401" s="1"/>
  <c r="I1554" i="401" a="1"/>
  <c r="I1554" i="401" s="1"/>
  <c r="G1554" i="401" s="1"/>
  <c r="I2584" i="401" a="1"/>
  <c r="I2584" i="401" s="1"/>
  <c r="G2584" i="401" s="1"/>
  <c r="I1299" i="401" a="1"/>
  <c r="I1299" i="401" s="1"/>
  <c r="I2230" i="401" a="1"/>
  <c r="I2230" i="401" s="1"/>
  <c r="I2867" i="401" a="1"/>
  <c r="I2867" i="401" s="1"/>
  <c r="G2867" i="401" s="1"/>
  <c r="I2747" i="401" a="1"/>
  <c r="I2747" i="401" s="1"/>
  <c r="G2747" i="401" s="1"/>
  <c r="I2217" i="401" a="1"/>
  <c r="I2217" i="401" s="1"/>
  <c r="G2217" i="401" s="1"/>
  <c r="I1021" i="401" a="1"/>
  <c r="I1021" i="401" s="1"/>
  <c r="G1021" i="401" s="1"/>
  <c r="I2015" i="401" a="1"/>
  <c r="I2015" i="401" s="1"/>
  <c r="I1239" i="401" a="1"/>
  <c r="I1239" i="401" s="1"/>
  <c r="G1239" i="401" s="1"/>
  <c r="I2585" i="401" a="1"/>
  <c r="I2585" i="401" s="1"/>
  <c r="I2554" i="401" a="1"/>
  <c r="I2554" i="401" s="1"/>
  <c r="G2554" i="401" s="1"/>
  <c r="I700" i="401" a="1"/>
  <c r="I700" i="401" s="1"/>
  <c r="G700" i="401" s="1"/>
  <c r="I542" i="401" a="1"/>
  <c r="I542" i="401" s="1"/>
  <c r="G542" i="401" s="1"/>
  <c r="I462" i="401" a="1"/>
  <c r="I462" i="401" s="1"/>
  <c r="G462" i="401" s="1"/>
  <c r="I2347" i="401" a="1"/>
  <c r="I2347" i="401" s="1"/>
  <c r="I622" i="401" a="1"/>
  <c r="I622" i="401" s="1"/>
  <c r="G622" i="401" s="1"/>
  <c r="I1389" i="401" a="1"/>
  <c r="I1389" i="401" s="1"/>
  <c r="I1843" i="401" a="1"/>
  <c r="I1843" i="401" s="1"/>
  <c r="I2323" i="401" a="1"/>
  <c r="I2323" i="401" s="1"/>
  <c r="G2323" i="401" s="1"/>
  <c r="I1191" i="401" a="1"/>
  <c r="I1191" i="401" s="1"/>
  <c r="I2802" i="401" a="1"/>
  <c r="I2802" i="401" s="1"/>
  <c r="G2802" i="401" s="1"/>
  <c r="I227" i="401" a="1"/>
  <c r="I227" i="401" s="1"/>
  <c r="I806" i="401" a="1"/>
  <c r="I806" i="401" s="1"/>
  <c r="G806" i="401" s="1"/>
  <c r="I796" i="401" a="1"/>
  <c r="I796" i="401" s="1"/>
  <c r="G796" i="401" s="1"/>
  <c r="I1658" i="401" a="1"/>
  <c r="I1658" i="401" s="1"/>
  <c r="G1658" i="401" s="1"/>
  <c r="I2588" i="401" a="1"/>
  <c r="I2588" i="401" s="1"/>
  <c r="G2588" i="401" s="1"/>
  <c r="I1236" i="401" a="1"/>
  <c r="I1236" i="401" s="1"/>
  <c r="I2609" i="401" a="1"/>
  <c r="I2609" i="401" s="1"/>
  <c r="G2609" i="401" s="1"/>
  <c r="I1343" i="401" a="1"/>
  <c r="I1343" i="401" s="1"/>
  <c r="I2023" i="401" a="1"/>
  <c r="I2023" i="401" s="1"/>
  <c r="G2023" i="401" s="1"/>
  <c r="I2344" i="401" a="1"/>
  <c r="I2344" i="401" s="1"/>
  <c r="I2671" i="401" a="1"/>
  <c r="I2671" i="401" s="1"/>
  <c r="G2671" i="401" s="1"/>
  <c r="I691" i="401" a="1"/>
  <c r="I691" i="401" s="1"/>
  <c r="G691" i="401" s="1"/>
  <c r="I2076" i="401" a="1"/>
  <c r="I2076" i="401" s="1"/>
  <c r="I1139" i="401" a="1"/>
  <c r="I1139" i="401" s="1"/>
  <c r="G1139" i="401" s="1"/>
  <c r="I1506" i="401" a="1"/>
  <c r="I1506" i="401" s="1"/>
  <c r="G1506" i="401" s="1"/>
  <c r="I2799" i="401" a="1"/>
  <c r="I2799" i="401" s="1"/>
  <c r="I566" i="401" a="1"/>
  <c r="I566" i="401" s="1"/>
  <c r="G566" i="401" s="1"/>
  <c r="I717" i="401" a="1"/>
  <c r="I717" i="401" s="1"/>
  <c r="G717" i="401" s="1"/>
  <c r="I1870" i="401" a="1"/>
  <c r="I1870" i="401" s="1"/>
  <c r="G1870" i="401" s="1"/>
  <c r="I2228" i="401" a="1"/>
  <c r="I2228" i="401" s="1"/>
  <c r="I81" i="401" a="1"/>
  <c r="I81" i="401" s="1"/>
  <c r="I839" i="401" a="1"/>
  <c r="I839" i="401" s="1"/>
  <c r="G839" i="401" s="1"/>
  <c r="I526" i="401" a="1"/>
  <c r="I526" i="401" s="1"/>
  <c r="I685" i="401" a="1"/>
  <c r="I685" i="401" s="1"/>
  <c r="G685" i="401" s="1"/>
  <c r="I914" i="401" a="1"/>
  <c r="I914" i="401" s="1"/>
  <c r="I1121" i="401" a="1"/>
  <c r="I1121" i="401" s="1"/>
  <c r="G1121" i="401" s="1"/>
  <c r="I2266" i="401" a="1"/>
  <c r="I2266" i="401" s="1"/>
  <c r="G2266" i="401" s="1"/>
  <c r="I1743" i="401" a="1"/>
  <c r="I1743" i="401" s="1"/>
  <c r="G1743" i="401" s="1"/>
  <c r="I1972" i="401" a="1"/>
  <c r="I1972" i="401" s="1"/>
  <c r="I742" i="401" a="1"/>
  <c r="I742" i="401" s="1"/>
  <c r="G742" i="401" s="1"/>
  <c r="I1557" i="401" a="1"/>
  <c r="I1557" i="401" s="1"/>
  <c r="G1557" i="401" s="1"/>
  <c r="I659" i="401" a="1"/>
  <c r="I659" i="401" s="1"/>
  <c r="G659" i="401" s="1"/>
  <c r="I2505" i="401" a="1"/>
  <c r="I2505" i="401" s="1"/>
  <c r="I1599" i="401" a="1"/>
  <c r="I1599" i="401" s="1"/>
  <c r="G1599" i="401" s="1"/>
  <c r="I100" i="401" a="1"/>
  <c r="I100" i="401" s="1"/>
  <c r="I1056" i="401" a="1"/>
  <c r="I1056" i="401" s="1"/>
  <c r="I856" i="401" a="1"/>
  <c r="I856" i="401" s="1"/>
  <c r="G856" i="401" s="1"/>
  <c r="I584" i="401" a="1"/>
  <c r="I584" i="401" s="1"/>
  <c r="G584" i="401" s="1"/>
  <c r="I472" i="401" a="1"/>
  <c r="I472" i="401" s="1"/>
  <c r="I730" i="401" a="1"/>
  <c r="I730" i="401" s="1"/>
  <c r="G730" i="401" s="1"/>
  <c r="I2196" i="401" a="1"/>
  <c r="I2196" i="401" s="1"/>
  <c r="G2196" i="401" s="1"/>
  <c r="I617" i="401" a="1"/>
  <c r="I617" i="401" s="1"/>
  <c r="G617" i="401" s="1"/>
  <c r="I251" i="401" a="1"/>
  <c r="I251" i="401" s="1"/>
  <c r="I171" i="401" a="1"/>
  <c r="I171" i="401" s="1"/>
  <c r="G171" i="401" s="1"/>
  <c r="I774" i="401" a="1"/>
  <c r="I774" i="401" s="1"/>
  <c r="I457" i="401" a="1"/>
  <c r="I457" i="401" s="1"/>
  <c r="G457" i="401" s="1"/>
  <c r="I2591" i="401" a="1"/>
  <c r="I2591" i="401" s="1"/>
  <c r="G2591" i="401" s="1"/>
  <c r="I877" i="401" a="1"/>
  <c r="I877" i="401" s="1"/>
  <c r="I2470" i="401" a="1"/>
  <c r="I2470" i="401" s="1"/>
  <c r="G2470" i="401" s="1"/>
  <c r="I2131" i="401" a="1"/>
  <c r="I2131" i="401" s="1"/>
  <c r="G2131" i="401" s="1"/>
  <c r="I2742" i="401" a="1"/>
  <c r="I2742" i="401" s="1"/>
  <c r="I855" i="401" a="1"/>
  <c r="I855" i="401" s="1"/>
  <c r="G855" i="401" s="1"/>
  <c r="I1942" i="401" a="1"/>
  <c r="I1942" i="401" s="1"/>
  <c r="I1008" i="401" a="1"/>
  <c r="I1008" i="401" s="1"/>
  <c r="G1008" i="401" s="1"/>
  <c r="I562" i="401" a="1"/>
  <c r="I562" i="401" s="1"/>
  <c r="I647" i="401" a="1"/>
  <c r="I647" i="401" s="1"/>
  <c r="G647" i="401" s="1"/>
  <c r="I2133" i="401" a="1"/>
  <c r="I2133" i="401" s="1"/>
  <c r="I1485" i="401" a="1"/>
  <c r="I1485" i="401" s="1"/>
  <c r="G1485" i="401" s="1"/>
  <c r="I2651" i="401" a="1"/>
  <c r="I2651" i="401" s="1"/>
  <c r="I502" i="401" a="1"/>
  <c r="I502" i="401" s="1"/>
  <c r="I2219" i="401" a="1"/>
  <c r="I2219" i="401" s="1"/>
  <c r="G2219" i="401" s="1"/>
  <c r="I94" i="401" a="1"/>
  <c r="I94" i="401" s="1"/>
  <c r="G94" i="401" s="1"/>
  <c r="I2132" i="401" a="1"/>
  <c r="I2132" i="401" s="1"/>
  <c r="G2132" i="401" s="1"/>
  <c r="I1463" i="401" a="1"/>
  <c r="I1463" i="401" s="1"/>
  <c r="G1463" i="401" s="1"/>
  <c r="I363" i="401" a="1"/>
  <c r="I363" i="401" s="1"/>
  <c r="G363" i="401" s="1"/>
  <c r="I1146" i="401" a="1"/>
  <c r="I1146" i="401" s="1"/>
  <c r="G1146" i="401" s="1"/>
  <c r="I935" i="401" a="1"/>
  <c r="I935" i="401" s="1"/>
  <c r="I2640" i="401" a="1"/>
  <c r="I2640" i="401" s="1"/>
  <c r="G2640" i="401" s="1"/>
  <c r="I2628" i="401" a="1"/>
  <c r="I2628" i="401" s="1"/>
  <c r="G2628" i="401" s="1"/>
  <c r="I2351" i="401" a="1"/>
  <c r="I2351" i="401" s="1"/>
  <c r="I723" i="401" a="1"/>
  <c r="I723" i="401" s="1"/>
  <c r="G723" i="401" s="1"/>
  <c r="I325" i="401" a="1"/>
  <c r="I325" i="401" s="1"/>
  <c r="I2085" i="401" a="1"/>
  <c r="I2085" i="401" s="1"/>
  <c r="G2085" i="401" s="1"/>
  <c r="I297" i="401" a="1"/>
  <c r="I297" i="401" s="1"/>
  <c r="G297" i="401" s="1"/>
  <c r="I1261" i="401" a="1"/>
  <c r="I1261" i="401" s="1"/>
  <c r="G1261" i="401" s="1"/>
  <c r="I1486" i="401" a="1"/>
  <c r="I1486" i="401" s="1"/>
  <c r="I525" i="401" a="1"/>
  <c r="I525" i="401" s="1"/>
  <c r="G525" i="401" s="1"/>
  <c r="I1832" i="401" a="1"/>
  <c r="I1832" i="401" s="1"/>
  <c r="G1832" i="401" s="1"/>
  <c r="I1948" i="401" a="1"/>
  <c r="I1948" i="401" s="1"/>
  <c r="G1948" i="401" s="1"/>
  <c r="I2226" i="401" a="1"/>
  <c r="I2226" i="401" s="1"/>
  <c r="I863" i="401" a="1"/>
  <c r="I863" i="401" s="1"/>
  <c r="G863" i="401" s="1"/>
  <c r="I451" i="401" a="1"/>
  <c r="I451" i="401" s="1"/>
  <c r="G451" i="401" s="1"/>
  <c r="I747" i="401" a="1"/>
  <c r="I747" i="401" s="1"/>
  <c r="I1259" i="401" a="1"/>
  <c r="I1259" i="401" s="1"/>
  <c r="I1784" i="401" a="1"/>
  <c r="I1784" i="401" s="1"/>
  <c r="G1784" i="401" s="1"/>
  <c r="I2462" i="401" a="1"/>
  <c r="I2462" i="401" s="1"/>
  <c r="I217" i="401" a="1"/>
  <c r="I217" i="401" s="1"/>
  <c r="G217" i="401" s="1"/>
  <c r="I758" i="401" a="1"/>
  <c r="I758" i="401" s="1"/>
  <c r="G758" i="401" s="1"/>
  <c r="I1377" i="401" a="1"/>
  <c r="I1377" i="401" s="1"/>
  <c r="G1377" i="401" s="1"/>
  <c r="I1622" i="401" a="1"/>
  <c r="I1622" i="401" s="1"/>
  <c r="I2246" i="401" a="1"/>
  <c r="I2246" i="401" s="1"/>
  <c r="G2246" i="401" s="1"/>
  <c r="I2390" i="401" a="1"/>
  <c r="I2390" i="401" s="1"/>
  <c r="I1376" i="401" a="1"/>
  <c r="I1376" i="401" s="1"/>
  <c r="I2461" i="401" a="1"/>
  <c r="I2461" i="401" s="1"/>
  <c r="G2461" i="401" s="1"/>
  <c r="I332" i="401" a="1"/>
  <c r="I332" i="401" s="1"/>
  <c r="I1774" i="401" a="1"/>
  <c r="I1774" i="401" s="1"/>
  <c r="G1774" i="401" s="1"/>
  <c r="I1336" i="401" a="1"/>
  <c r="I1336" i="401" s="1"/>
  <c r="I1100" i="401" a="1"/>
  <c r="I1100" i="401" s="1"/>
  <c r="I2083" i="401" a="1"/>
  <c r="I2083" i="401" s="1"/>
  <c r="G2083" i="401" s="1"/>
  <c r="I1744" i="401" a="1"/>
  <c r="I1744" i="401" s="1"/>
  <c r="I1082" i="401" a="1"/>
  <c r="I1082" i="401" s="1"/>
  <c r="G1082" i="401" s="1"/>
  <c r="I1118" i="401" a="1"/>
  <c r="I1118" i="401" s="1"/>
  <c r="I1309" i="401" a="1"/>
  <c r="I1309" i="401" s="1"/>
  <c r="G1309" i="401" s="1"/>
  <c r="I1333" i="401" a="1"/>
  <c r="I1333" i="401" s="1"/>
  <c r="I1025" i="401" a="1"/>
  <c r="I1025" i="401" s="1"/>
  <c r="G1025" i="401" s="1"/>
  <c r="I1412" i="401" a="1"/>
  <c r="I1412" i="401" s="1"/>
  <c r="G1412" i="401" s="1"/>
  <c r="I602" i="401" a="1"/>
  <c r="I602" i="401" s="1"/>
  <c r="G602" i="401" s="1"/>
  <c r="I1380" i="401" a="1"/>
  <c r="I1380" i="401" s="1"/>
  <c r="G1380" i="401" s="1"/>
  <c r="I2699" i="401" a="1"/>
  <c r="I2699" i="401" s="1"/>
  <c r="G2699" i="401" s="1"/>
  <c r="I1755" i="401" a="1"/>
  <c r="I1755" i="401" s="1"/>
  <c r="I568" i="401" a="1"/>
  <c r="I568" i="401" s="1"/>
  <c r="I1187" i="401" a="1"/>
  <c r="I1187" i="401" s="1"/>
  <c r="G1187" i="401" s="1"/>
  <c r="I2577" i="401" a="1"/>
  <c r="I2577" i="401" s="1"/>
  <c r="G2577" i="401" s="1"/>
  <c r="I1464" i="401" a="1"/>
  <c r="I1464" i="401" s="1"/>
  <c r="G1464" i="401" s="1"/>
  <c r="I1092" i="401" a="1"/>
  <c r="I1092" i="401" s="1"/>
  <c r="I946" i="401" a="1"/>
  <c r="I946" i="401" s="1"/>
  <c r="G946" i="401" s="1"/>
  <c r="I743" i="401" a="1"/>
  <c r="I743" i="401" s="1"/>
  <c r="G743" i="401" s="1"/>
  <c r="I2165" i="401" a="1"/>
  <c r="I2165" i="401" s="1"/>
  <c r="G2165" i="401" s="1"/>
  <c r="I1797" i="401" a="1"/>
  <c r="I1797" i="401" s="1"/>
  <c r="G1797" i="401" s="1"/>
  <c r="I2768" i="401" a="1"/>
  <c r="I2768" i="401" s="1"/>
  <c r="I2310" i="401" a="1"/>
  <c r="I2310" i="401" s="1"/>
  <c r="G2310" i="401" s="1"/>
  <c r="I2664" i="401" a="1"/>
  <c r="I2664" i="401" s="1"/>
  <c r="I192" i="401" a="1"/>
  <c r="I192" i="401" s="1"/>
  <c r="I2834" i="401" a="1"/>
  <c r="I2834" i="401" s="1"/>
  <c r="G2834" i="401" s="1"/>
  <c r="I2913" i="401" a="1"/>
  <c r="I2913" i="401" s="1"/>
  <c r="G2913" i="401" s="1"/>
  <c r="I2123" i="401" a="1"/>
  <c r="I2123" i="401" s="1"/>
  <c r="G2123" i="401" s="1"/>
  <c r="I750" i="401" a="1"/>
  <c r="I750" i="401" s="1"/>
  <c r="G750" i="401" s="1"/>
  <c r="I490" i="401" a="1"/>
  <c r="I490" i="401" s="1"/>
  <c r="G490" i="401" s="1"/>
  <c r="I2360" i="401" a="1"/>
  <c r="I2360" i="401" s="1"/>
  <c r="G2360" i="401" s="1"/>
  <c r="I1102" i="401" a="1"/>
  <c r="I1102" i="401" s="1"/>
  <c r="G1102" i="401" s="1"/>
  <c r="I248" i="401" a="1"/>
  <c r="I248" i="401" s="1"/>
  <c r="I2144" i="401" a="1"/>
  <c r="I2144" i="401" s="1"/>
  <c r="I2845" i="401" a="1"/>
  <c r="I2845" i="401" s="1"/>
  <c r="G2845" i="401" s="1"/>
  <c r="I2565" i="401" a="1"/>
  <c r="I2565" i="401" s="1"/>
  <c r="G2565" i="401" s="1"/>
  <c r="I1533" i="401" a="1"/>
  <c r="I1533" i="401" s="1"/>
  <c r="G1533" i="401" s="1"/>
  <c r="I681" i="401" a="1"/>
  <c r="I681" i="401" s="1"/>
  <c r="G681" i="401" s="1"/>
  <c r="I1135" i="401" a="1"/>
  <c r="I1135" i="401" s="1"/>
  <c r="G1135" i="401" s="1"/>
  <c r="I1290" i="401" a="1"/>
  <c r="I1290" i="401" s="1"/>
  <c r="I1640" i="401" a="1"/>
  <c r="I1640" i="401" s="1"/>
  <c r="I598" i="401" a="1"/>
  <c r="I598" i="401" s="1"/>
  <c r="G598" i="401" s="1"/>
  <c r="I653" i="401" a="1"/>
  <c r="I653" i="401" s="1"/>
  <c r="I352" i="401" a="1"/>
  <c r="I352" i="401" s="1"/>
  <c r="I1603" i="401" a="1"/>
  <c r="I1603" i="401" s="1"/>
  <c r="I2809" i="401" a="1"/>
  <c r="I2809" i="401" s="1"/>
  <c r="G2809" i="401" s="1"/>
  <c r="I1181" i="401" a="1"/>
  <c r="I1181" i="401" s="1"/>
  <c r="I1386" i="401" a="1"/>
  <c r="I1386" i="401" s="1"/>
  <c r="G1386" i="401" s="1"/>
  <c r="I591" i="401" a="1"/>
  <c r="I591" i="401" s="1"/>
  <c r="G591" i="401" s="1"/>
  <c r="I1777" i="401" a="1"/>
  <c r="I1777" i="401" s="1"/>
  <c r="G1777" i="401" s="1"/>
  <c r="I2722" i="401" a="1"/>
  <c r="I2722" i="401" s="1"/>
  <c r="I154" i="401" a="1"/>
  <c r="I154" i="401" s="1"/>
  <c r="G154" i="401" s="1"/>
  <c r="I913" i="401" a="1"/>
  <c r="I913" i="401" s="1"/>
  <c r="G913" i="401" s="1"/>
  <c r="I2264" i="401" a="1"/>
  <c r="I2264" i="401" s="1"/>
  <c r="G2264" i="401" s="1"/>
  <c r="I2063" i="401" a="1"/>
  <c r="I2063" i="401" s="1"/>
  <c r="I2304" i="401" a="1"/>
  <c r="I2304" i="401" s="1"/>
  <c r="G2304" i="401" s="1"/>
  <c r="I900" i="401" a="1"/>
  <c r="I900" i="401" s="1"/>
  <c r="I2894" i="401" a="1"/>
  <c r="I2894" i="401" s="1"/>
  <c r="G2894" i="401" s="1"/>
  <c r="I1370" i="401" a="1"/>
  <c r="I1370" i="401" s="1"/>
  <c r="G1370" i="401" s="1"/>
  <c r="I96" i="401" a="1"/>
  <c r="I96" i="401" s="1"/>
  <c r="I2268" i="401" a="1"/>
  <c r="I2268" i="401" s="1"/>
  <c r="G2268" i="401" s="1"/>
  <c r="I2860" i="401" a="1"/>
  <c r="I2860" i="401" s="1"/>
  <c r="G2860" i="401" s="1"/>
  <c r="I1945" i="401" a="1"/>
  <c r="I1945" i="401" s="1"/>
  <c r="G1945" i="401" s="1"/>
  <c r="I1780" i="401" a="1"/>
  <c r="I1780" i="401" s="1"/>
  <c r="G1780" i="401" s="1"/>
  <c r="I738" i="401" a="1"/>
  <c r="I738" i="401" s="1"/>
  <c r="I1713" i="401" a="1"/>
  <c r="I1713" i="401" s="1"/>
  <c r="G1713" i="401" s="1"/>
  <c r="I683" i="401" a="1"/>
  <c r="I683" i="401" s="1"/>
  <c r="G683" i="401" s="1"/>
  <c r="I2129" i="401" a="1"/>
  <c r="I2129" i="401" s="1"/>
  <c r="G2129" i="401" s="1"/>
  <c r="I1145" i="401" a="1"/>
  <c r="I1145" i="401" s="1"/>
  <c r="G1145" i="401" s="1"/>
  <c r="I2854" i="401" a="1"/>
  <c r="I2854" i="401" s="1"/>
  <c r="G2854" i="401" s="1"/>
  <c r="I111" i="401" a="1"/>
  <c r="I111" i="401" s="1"/>
  <c r="G111" i="401" s="1"/>
  <c r="I2827" i="401" a="1"/>
  <c r="I2827" i="401" s="1"/>
  <c r="G2827" i="401" s="1"/>
  <c r="I365" i="401" a="1"/>
  <c r="I365" i="401" s="1"/>
  <c r="G365" i="401" s="1"/>
  <c r="I85" i="401" a="1"/>
  <c r="I85" i="401" s="1"/>
  <c r="G85" i="401" s="1"/>
  <c r="I428" i="401" a="1"/>
  <c r="I428" i="401" s="1"/>
  <c r="G428" i="401" s="1"/>
  <c r="I249" i="401" a="1"/>
  <c r="I249" i="401" s="1"/>
  <c r="I2060" i="401" a="1"/>
  <c r="I2060" i="401" s="1"/>
  <c r="G2060" i="401" s="1"/>
  <c r="I660" i="401" a="1"/>
  <c r="I660" i="401" s="1"/>
  <c r="G660" i="401" s="1"/>
  <c r="I1696" i="401" a="1"/>
  <c r="I1696" i="401" s="1"/>
  <c r="G1696" i="401" s="1"/>
  <c r="I1865" i="401" a="1"/>
  <c r="I1865" i="401" s="1"/>
  <c r="I2364" i="401" a="1"/>
  <c r="I2364" i="401" s="1"/>
  <c r="G2364" i="401" s="1"/>
  <c r="I1512" i="401" a="1"/>
  <c r="I1512" i="401" s="1"/>
  <c r="I2377" i="401" a="1"/>
  <c r="I2377" i="401" s="1"/>
  <c r="I2016" i="401" a="1"/>
  <c r="I2016" i="401" s="1"/>
  <c r="I226" i="401" a="1"/>
  <c r="I226" i="401" s="1"/>
  <c r="I1180" i="401" a="1"/>
  <c r="I1180" i="401" s="1"/>
  <c r="I1961" i="401" a="1"/>
  <c r="I1961" i="401" s="1"/>
  <c r="I2137" i="401" a="1"/>
  <c r="I2137" i="401" s="1"/>
  <c r="I275" i="401" a="1"/>
  <c r="I275" i="401" s="1"/>
  <c r="G275" i="401" s="1"/>
  <c r="I1232" i="401" a="1"/>
  <c r="I1232" i="401" s="1"/>
  <c r="G1232" i="401" s="1"/>
  <c r="I229" i="401" a="1"/>
  <c r="I229" i="401" s="1"/>
  <c r="I477" i="401" a="1"/>
  <c r="I477" i="401" s="1"/>
  <c r="I1848" i="401" a="1"/>
  <c r="I1848" i="401" s="1"/>
  <c r="I1757" i="401" a="1"/>
  <c r="I1757" i="401" s="1"/>
  <c r="G1757" i="401" s="1"/>
  <c r="I643" i="401" a="1"/>
  <c r="I643" i="401" s="1"/>
  <c r="G643" i="401" s="1"/>
  <c r="I756" i="401" a="1"/>
  <c r="I756" i="401" s="1"/>
  <c r="G756" i="401" s="1"/>
  <c r="I101" i="401" a="1"/>
  <c r="I101" i="401" s="1"/>
  <c r="G101" i="401" s="1"/>
  <c r="I2865" i="401" a="1"/>
  <c r="I2865" i="401" s="1"/>
  <c r="G2865" i="401" s="1"/>
  <c r="I2850" i="401" a="1"/>
  <c r="I2850" i="401" s="1"/>
  <c r="I2109" i="401" a="1"/>
  <c r="I2109" i="401" s="1"/>
  <c r="G2109" i="401" s="1"/>
  <c r="I373" i="401" a="1"/>
  <c r="I373" i="401" s="1"/>
  <c r="G373" i="401" s="1"/>
  <c r="I2265" i="401" a="1"/>
  <c r="I2265" i="401" s="1"/>
  <c r="I712" i="401" a="1"/>
  <c r="I712" i="401" s="1"/>
  <c r="I1048" i="401" a="1"/>
  <c r="I1048" i="401" s="1"/>
  <c r="I80" i="401" a="1"/>
  <c r="I80" i="401" s="1"/>
  <c r="G80" i="401" s="1"/>
  <c r="I2728" i="401" a="1"/>
  <c r="I2728" i="401" s="1"/>
  <c r="G2728" i="401" s="1"/>
  <c r="I1090" i="401" a="1"/>
  <c r="I1090" i="401" s="1"/>
  <c r="I1327" i="401" a="1"/>
  <c r="I1327" i="401" s="1"/>
  <c r="I1456" i="401" a="1"/>
  <c r="I1456" i="401" s="1"/>
  <c r="G1456" i="401" s="1"/>
  <c r="I1297" i="401" a="1"/>
  <c r="I1297" i="401" s="1"/>
  <c r="I530" i="401" a="1"/>
  <c r="I530" i="401" s="1"/>
  <c r="I1120" i="401" a="1"/>
  <c r="I1120" i="401" s="1"/>
  <c r="G1120" i="401" s="1"/>
  <c r="I2223" i="401" a="1"/>
  <c r="I2223" i="401" s="1"/>
  <c r="G2223" i="401" s="1"/>
  <c r="I999" i="401" a="1"/>
  <c r="I999" i="401" s="1"/>
  <c r="I2386" i="401" a="1"/>
  <c r="I2386" i="401" s="1"/>
  <c r="I1202" i="401" a="1"/>
  <c r="I1202" i="401" s="1"/>
  <c r="I804" i="401" a="1"/>
  <c r="I804" i="401" s="1"/>
  <c r="G804" i="401" s="1"/>
  <c r="I252" i="401" a="1"/>
  <c r="I252" i="401" s="1"/>
  <c r="G252" i="401" s="1"/>
  <c r="I409" i="401" a="1"/>
  <c r="I409" i="401" s="1"/>
  <c r="G409" i="401" s="1"/>
  <c r="I885" i="401" a="1"/>
  <c r="I885" i="401" s="1"/>
  <c r="G885" i="401" s="1"/>
  <c r="I1294" i="401" a="1"/>
  <c r="I1294" i="401" s="1"/>
  <c r="G1294" i="401" s="1"/>
  <c r="I788" i="401" a="1"/>
  <c r="I788" i="401" s="1"/>
  <c r="I1348" i="401" a="1"/>
  <c r="I1348" i="401" s="1"/>
  <c r="G1348" i="401" s="1"/>
  <c r="I2211" i="401" a="1"/>
  <c r="I2211" i="401" s="1"/>
  <c r="I322" i="401" a="1"/>
  <c r="I322" i="401" s="1"/>
  <c r="G322" i="401" s="1"/>
  <c r="I1311" i="401" a="1"/>
  <c r="I1311" i="401" s="1"/>
  <c r="G1311" i="401" s="1"/>
  <c r="I2155" i="401" a="1"/>
  <c r="I2155" i="401" s="1"/>
  <c r="I2318" i="401" a="1"/>
  <c r="I2318" i="401" s="1"/>
  <c r="I2180" i="401" a="1"/>
  <c r="I2180" i="401" s="1"/>
  <c r="G2180" i="401" s="1"/>
  <c r="I383" i="401" a="1"/>
  <c r="I383" i="401" s="1"/>
  <c r="G383" i="401" s="1"/>
  <c r="I2606" i="401" a="1"/>
  <c r="I2606" i="401" s="1"/>
  <c r="I391" i="401" a="1"/>
  <c r="I391" i="401" s="1"/>
  <c r="G391" i="401" s="1"/>
  <c r="I2512" i="401" a="1"/>
  <c r="I2512" i="401" s="1"/>
  <c r="G2512" i="401" s="1"/>
  <c r="I1440" i="401" a="1"/>
  <c r="I1440" i="401" s="1"/>
  <c r="I1231" i="401" a="1"/>
  <c r="I1231" i="401" s="1"/>
  <c r="I73" i="401" a="1"/>
  <c r="I73" i="401" s="1"/>
  <c r="G73" i="401" s="1"/>
  <c r="I2848" i="401" a="1"/>
  <c r="I2848" i="401" s="1"/>
  <c r="G2848" i="401" s="1"/>
  <c r="I1825" i="401" a="1"/>
  <c r="I1825" i="401" s="1"/>
  <c r="G1825" i="401" s="1"/>
  <c r="I905" i="401" a="1"/>
  <c r="I905" i="401" s="1"/>
  <c r="G905" i="401" s="1"/>
  <c r="I2673" i="401" a="1"/>
  <c r="I2673" i="401" s="1"/>
  <c r="I473" i="401" a="1"/>
  <c r="I473" i="401" s="1"/>
  <c r="I2193" i="401" a="1"/>
  <c r="I2193" i="401" s="1"/>
  <c r="I2775" i="401" a="1"/>
  <c r="I2775" i="401" s="1"/>
  <c r="G2775" i="401" s="1"/>
  <c r="I432" i="401" a="1"/>
  <c r="I432" i="401" s="1"/>
  <c r="I1203" i="401" a="1"/>
  <c r="I1203" i="401" s="1"/>
  <c r="I1253" i="401" a="1"/>
  <c r="I1253" i="401" s="1"/>
  <c r="G1253" i="401" s="1"/>
  <c r="I1063" i="401" a="1"/>
  <c r="I1063" i="401" s="1"/>
  <c r="I828" i="401" a="1"/>
  <c r="I828" i="401" s="1"/>
  <c r="I14" i="401" a="1"/>
  <c r="I14" i="401" s="1"/>
  <c r="G14" i="401" s="1"/>
  <c r="I1415" i="401" a="1"/>
  <c r="I1415" i="401" s="1"/>
  <c r="G1415" i="401" s="1"/>
  <c r="I1283" i="401" a="1"/>
  <c r="I1283" i="401" s="1"/>
  <c r="G1283" i="401" s="1"/>
  <c r="I495" i="401" a="1"/>
  <c r="I495" i="401" s="1"/>
  <c r="I1766" i="401" a="1"/>
  <c r="I1766" i="401" s="1"/>
  <c r="I274" i="401" a="1"/>
  <c r="I274" i="401" s="1"/>
  <c r="G274" i="401" s="1"/>
  <c r="I2763" i="401" a="1"/>
  <c r="I2763" i="401" s="1"/>
  <c r="I2949" i="401" a="1"/>
  <c r="I2949" i="401" s="1"/>
  <c r="G2949" i="401" s="1"/>
  <c r="I1147" i="401" a="1"/>
  <c r="I1147" i="401" s="1"/>
  <c r="G1147" i="401" s="1"/>
  <c r="I2650" i="401" a="1"/>
  <c r="I2650" i="401" s="1"/>
  <c r="I1767" i="401" a="1"/>
  <c r="I1767" i="401" s="1"/>
  <c r="I2677" i="401" a="1"/>
  <c r="I2677" i="401" s="1"/>
  <c r="I149" i="401" a="1"/>
  <c r="I149" i="401" s="1"/>
  <c r="G149" i="401" s="1"/>
  <c r="I2634" i="401" a="1"/>
  <c r="I2634" i="401" s="1"/>
  <c r="G2634" i="401" s="1"/>
  <c r="I2396" i="401" a="1"/>
  <c r="I2396" i="401" s="1"/>
  <c r="I1930" i="401" a="1"/>
  <c r="I1930" i="401" s="1"/>
  <c r="I1735" i="401" a="1"/>
  <c r="I1735" i="401" s="1"/>
  <c r="G1735" i="401" s="1"/>
  <c r="I938" i="401" a="1"/>
  <c r="I938" i="401" s="1"/>
  <c r="I1264" i="401" a="1"/>
  <c r="I1264" i="401" s="1"/>
  <c r="G1264" i="401" s="1"/>
  <c r="I282" i="401" a="1"/>
  <c r="I282" i="401" s="1"/>
  <c r="I2601" i="401" a="1"/>
  <c r="I2601" i="401" s="1"/>
  <c r="G2601" i="401" s="1"/>
  <c r="I1787" i="401" a="1"/>
  <c r="I1787" i="401" s="1"/>
  <c r="I1077" i="401" a="1"/>
  <c r="I1077" i="401" s="1"/>
  <c r="G1077" i="401" s="1"/>
  <c r="I695" i="401" a="1"/>
  <c r="I695" i="401" s="1"/>
  <c r="I1758" i="401" a="1"/>
  <c r="I1758" i="401" s="1"/>
  <c r="G1758" i="401" s="1"/>
  <c r="I545" i="401" a="1"/>
  <c r="I545" i="401" s="1"/>
  <c r="I1818" i="401" a="1"/>
  <c r="I1818" i="401" s="1"/>
  <c r="I2456" i="401" a="1"/>
  <c r="I2456" i="401" s="1"/>
  <c r="I1726" i="401" a="1"/>
  <c r="I1726" i="401" s="1"/>
  <c r="I1670" i="401" a="1"/>
  <c r="I1670" i="401" s="1"/>
  <c r="G1670" i="401" s="1"/>
  <c r="I1904" i="401" a="1"/>
  <c r="I1904" i="401" s="1"/>
  <c r="I1015" i="401" a="1"/>
  <c r="I1015" i="401" s="1"/>
  <c r="G1015" i="401" s="1"/>
  <c r="I1609" i="401" a="1"/>
  <c r="I1609" i="401" s="1"/>
  <c r="G1609" i="401" s="1"/>
  <c r="I1788" i="401" a="1"/>
  <c r="I1788" i="401" s="1"/>
  <c r="I333" i="401" a="1"/>
  <c r="I333" i="401" s="1"/>
  <c r="G333" i="401" s="1"/>
  <c r="I1109" i="401" a="1"/>
  <c r="I1109" i="401" s="1"/>
  <c r="I587" i="401" a="1"/>
  <c r="I587" i="401" s="1"/>
  <c r="I2598" i="401" a="1"/>
  <c r="I2598" i="401" s="1"/>
  <c r="G2598" i="401" s="1"/>
  <c r="I2935" i="401" a="1"/>
  <c r="I2935" i="401" s="1"/>
  <c r="I1935" i="401" a="1"/>
  <c r="I1935" i="401" s="1"/>
  <c r="I238" i="401" a="1"/>
  <c r="I238" i="401" s="1"/>
  <c r="G238" i="401" s="1"/>
  <c r="I2883" i="401" a="1"/>
  <c r="I2883" i="401" s="1"/>
  <c r="I560" i="401" a="1"/>
  <c r="I560" i="401" s="1"/>
  <c r="G560" i="401" s="1"/>
  <c r="I2537" i="401" a="1"/>
  <c r="I2537" i="401" s="1"/>
  <c r="G2537" i="401" s="1"/>
  <c r="I2330" i="401" a="1"/>
  <c r="I2330" i="401" s="1"/>
  <c r="I1539" i="401" a="1"/>
  <c r="I1539" i="401" s="1"/>
  <c r="I2182" i="401" a="1"/>
  <c r="I2182" i="401" s="1"/>
  <c r="G2182" i="401" s="1"/>
  <c r="I1650" i="401" a="1"/>
  <c r="I1650" i="401" s="1"/>
  <c r="I467" i="401" a="1"/>
  <c r="I467" i="401" s="1"/>
  <c r="G467" i="401" s="1"/>
  <c r="I995" i="401" a="1"/>
  <c r="I995" i="401" s="1"/>
  <c r="I1863" i="401" a="1"/>
  <c r="I1863" i="401" s="1"/>
  <c r="G1863" i="401" s="1"/>
  <c r="I2391" i="401" a="1"/>
  <c r="I2391" i="401" s="1"/>
  <c r="I350" i="401" a="1"/>
  <c r="I350" i="401" s="1"/>
  <c r="G350" i="401" s="1"/>
  <c r="I831" i="401" a="1"/>
  <c r="I831" i="401" s="1"/>
  <c r="G831" i="401" s="1"/>
  <c r="I2122" i="401" a="1"/>
  <c r="I2122" i="401" s="1"/>
  <c r="G2122" i="401" s="1"/>
  <c r="I1460" i="401" a="1"/>
  <c r="I1460" i="401" s="1"/>
  <c r="I1153" i="401" a="1"/>
  <c r="I1153" i="401" s="1"/>
  <c r="G1153" i="401" s="1"/>
  <c r="I1470" i="401" a="1"/>
  <c r="I1470" i="401" s="1"/>
  <c r="G1470" i="401" s="1"/>
  <c r="I1562" i="401" a="1"/>
  <c r="I1562" i="401" s="1"/>
  <c r="I1321" i="401" a="1"/>
  <c r="I1321" i="401" s="1"/>
  <c r="G1321" i="401" s="1"/>
  <c r="I174" i="401" a="1"/>
  <c r="I174" i="401" s="1"/>
  <c r="G174" i="401" s="1"/>
  <c r="I2686" i="401" a="1"/>
  <c r="I2686" i="401" s="1"/>
  <c r="G2686" i="401" s="1"/>
  <c r="I108" i="401" a="1"/>
  <c r="I108" i="401" s="1"/>
  <c r="I1420" i="401" a="1"/>
  <c r="I1420" i="401" s="1"/>
  <c r="G1420" i="401" s="1"/>
  <c r="I1289" i="401" a="1"/>
  <c r="I1289" i="401" s="1"/>
  <c r="I37" i="401" a="1"/>
  <c r="I37" i="401" s="1"/>
  <c r="G37" i="401" s="1"/>
  <c r="I1665" i="401" a="1"/>
  <c r="I1665" i="401" s="1"/>
  <c r="I1473" i="401" a="1"/>
  <c r="I1473" i="401" s="1"/>
  <c r="G1473" i="401" s="1"/>
  <c r="I842" i="401" a="1"/>
  <c r="I842" i="401" s="1"/>
  <c r="G842" i="401" s="1"/>
  <c r="I1770" i="401" a="1"/>
  <c r="I1770" i="401" s="1"/>
  <c r="G1770" i="401" s="1"/>
  <c r="I2536" i="401" a="1"/>
  <c r="I2536" i="401" s="1"/>
  <c r="G2536" i="401" s="1"/>
  <c r="I761" i="401" a="1"/>
  <c r="I761" i="401" s="1"/>
  <c r="G761" i="401" s="1"/>
  <c r="I1435" i="401" a="1"/>
  <c r="I1435" i="401" s="1"/>
  <c r="I2656" i="401" a="1"/>
  <c r="I2656" i="401" s="1"/>
  <c r="G2656" i="401" s="1"/>
  <c r="I1480" i="401" a="1"/>
  <c r="I1480" i="401" s="1"/>
  <c r="G1480" i="401" s="1"/>
  <c r="I1753" i="401" a="1"/>
  <c r="I1753" i="401" s="1"/>
  <c r="G1753" i="401" s="1"/>
  <c r="I2094" i="401" a="1"/>
  <c r="I2094" i="401" s="1"/>
  <c r="G2094" i="401" s="1"/>
  <c r="I2724" i="401" a="1"/>
  <c r="I2724" i="401" s="1"/>
  <c r="G2724" i="401" s="1"/>
  <c r="Y292" i="399" s="1"/>
  <c r="I609" i="401" a="1"/>
  <c r="I609" i="401" s="1"/>
  <c r="G609" i="401" s="1"/>
  <c r="I2896" i="401" a="1"/>
  <c r="I2896" i="401" s="1"/>
  <c r="I2150" i="401" a="1"/>
  <c r="I2150" i="401" s="1"/>
  <c r="G2150" i="401" s="1"/>
  <c r="I810" i="401" a="1"/>
  <c r="I810" i="401" s="1"/>
  <c r="I2463" i="401" a="1"/>
  <c r="I2463" i="401" s="1"/>
  <c r="I2648" i="401" a="1"/>
  <c r="I2648" i="401" s="1"/>
  <c r="G2648" i="401" s="1"/>
  <c r="I572" i="401" a="1"/>
  <c r="I572" i="401" s="1"/>
  <c r="G572" i="401" s="1"/>
  <c r="I728" i="401" a="1"/>
  <c r="I728" i="401" s="1"/>
  <c r="G728" i="401" s="1"/>
  <c r="I1016" i="401" a="1"/>
  <c r="I1016" i="401" s="1"/>
  <c r="I1407" i="401" a="1"/>
  <c r="I1407" i="401" s="1"/>
  <c r="I478" i="401" a="1"/>
  <c r="I478" i="401" s="1"/>
  <c r="G478" i="401" s="1"/>
  <c r="I2770" i="401" a="1"/>
  <c r="I2770" i="401" s="1"/>
  <c r="I255" i="401" a="1"/>
  <c r="I255" i="401" s="1"/>
  <c r="G255" i="401" s="1"/>
  <c r="I2700" i="401" a="1"/>
  <c r="I2700" i="401" s="1"/>
  <c r="G2700" i="401" s="1"/>
  <c r="I2479" i="401" a="1"/>
  <c r="I2479" i="401" s="1"/>
  <c r="G2479" i="401" s="1"/>
  <c r="I2290" i="401" a="1"/>
  <c r="I2290" i="401" s="1"/>
  <c r="G2290" i="401" s="1"/>
  <c r="I838" i="401" a="1"/>
  <c r="I838" i="401" s="1"/>
  <c r="G838" i="401" s="1"/>
  <c r="I2113" i="401" a="1"/>
  <c r="I2113" i="401" s="1"/>
  <c r="G2113" i="401" s="1"/>
  <c r="I2110" i="401" a="1"/>
  <c r="I2110" i="401" s="1"/>
  <c r="G2110" i="401" s="1"/>
  <c r="I71" i="401" a="1"/>
  <c r="I71" i="401" s="1"/>
  <c r="I2675" i="401" a="1"/>
  <c r="I2675" i="401" s="1"/>
  <c r="G2675" i="401" s="1"/>
  <c r="I989" i="401" a="1"/>
  <c r="I989" i="401" s="1"/>
  <c r="I1982" i="401" a="1"/>
  <c r="I1982" i="401" s="1"/>
  <c r="G1982" i="401" s="1"/>
  <c r="I66" i="401" a="1"/>
  <c r="I66" i="401" s="1"/>
  <c r="G66" i="401" s="1"/>
  <c r="I1528" i="401" a="1"/>
  <c r="I1528" i="401" s="1"/>
  <c r="I2174" i="401" a="1"/>
  <c r="I2174" i="401" s="1"/>
  <c r="G2174" i="401" s="1"/>
  <c r="I257" i="401" a="1"/>
  <c r="I257" i="401" s="1"/>
  <c r="G257" i="401" s="1"/>
  <c r="I2828" i="401" a="1"/>
  <c r="I2828" i="401" s="1"/>
  <c r="G2828" i="401" s="1"/>
  <c r="I1466" i="401" a="1"/>
  <c r="I1466" i="401" s="1"/>
  <c r="G1466" i="401" s="1"/>
  <c r="I2751" i="401" a="1"/>
  <c r="I2751" i="401" s="1"/>
  <c r="I2393" i="401" a="1"/>
  <c r="I2393" i="401" s="1"/>
  <c r="G2393" i="401" s="1"/>
  <c r="I2610" i="401" a="1"/>
  <c r="I2610" i="401" s="1"/>
  <c r="I2586" i="401" a="1"/>
  <c r="I2586" i="401" s="1"/>
  <c r="G2586" i="401" s="1"/>
  <c r="I2756" i="401" a="1"/>
  <c r="I2756" i="401" s="1"/>
  <c r="G2756" i="401" s="1"/>
  <c r="I2922" i="401" a="1"/>
  <c r="I2922" i="401" s="1"/>
  <c r="G2922" i="401" s="1"/>
  <c r="I2447" i="401" a="1"/>
  <c r="I2447" i="401" s="1"/>
  <c r="I2435" i="401" a="1"/>
  <c r="I2435" i="401" s="1"/>
  <c r="G2435" i="401" s="1"/>
  <c r="I2134" i="401" a="1"/>
  <c r="I2134" i="401" s="1"/>
  <c r="G2134" i="401" s="1"/>
  <c r="I1399" i="401" a="1"/>
  <c r="I1399" i="401" s="1"/>
  <c r="I1124" i="401" a="1"/>
  <c r="I1124" i="401" s="1"/>
  <c r="G1124" i="401" s="1"/>
  <c r="I2275" i="401" a="1"/>
  <c r="I2275" i="401" s="1"/>
  <c r="I1702" i="401" a="1"/>
  <c r="I1702" i="401" s="1"/>
  <c r="G1702" i="401" s="1"/>
  <c r="I1291" i="401" a="1"/>
  <c r="I1291" i="401" s="1"/>
  <c r="G1291" i="401" s="1"/>
  <c r="I2096" i="401" a="1"/>
  <c r="I2096" i="401" s="1"/>
  <c r="I1196" i="401" a="1"/>
  <c r="I1196" i="401" s="1"/>
  <c r="I2793" i="401" a="1"/>
  <c r="I2793" i="401" s="1"/>
  <c r="I749" i="401" a="1"/>
  <c r="I749" i="401" s="1"/>
  <c r="I2958" i="401" a="1"/>
  <c r="I2958" i="401" s="1"/>
  <c r="G2958" i="401" s="1"/>
  <c r="I802" i="401" a="1"/>
  <c r="I802" i="401" s="1"/>
  <c r="I1716" i="401" a="1"/>
  <c r="I1716" i="401" s="1"/>
  <c r="G1716" i="401" s="1"/>
  <c r="I1413" i="401" a="1"/>
  <c r="I1413" i="401" s="1"/>
  <c r="G1413" i="401" s="1"/>
  <c r="I2175" i="401" a="1"/>
  <c r="I2175" i="401" s="1"/>
  <c r="G2175" i="401" s="1"/>
  <c r="I2012" i="401" a="1"/>
  <c r="I2012" i="401" s="1"/>
  <c r="G2012" i="401" s="1"/>
  <c r="I1293" i="401" a="1"/>
  <c r="I1293" i="401" s="1"/>
  <c r="I1558" i="401" a="1"/>
  <c r="I1558" i="401" s="1"/>
  <c r="I2501" i="401" a="1"/>
  <c r="I2501" i="401" s="1"/>
  <c r="G2501" i="401" s="1"/>
  <c r="I1383" i="401" a="1"/>
  <c r="I1383" i="401" s="1"/>
  <c r="G1383" i="401" s="1"/>
  <c r="I1168" i="401" a="1"/>
  <c r="I1168" i="401" s="1"/>
  <c r="G1168" i="401" s="1"/>
  <c r="I498" i="401" a="1"/>
  <c r="I498" i="401" s="1"/>
  <c r="I1012" i="401" a="1"/>
  <c r="I1012" i="401" s="1"/>
  <c r="G1012" i="401" s="1"/>
  <c r="I948" i="401" a="1"/>
  <c r="I948" i="401" s="1"/>
  <c r="G948" i="401" s="1"/>
  <c r="I2892" i="401" a="1"/>
  <c r="I2892" i="401" s="1"/>
  <c r="G2892" i="401" s="1"/>
  <c r="I1526" i="401" a="1"/>
  <c r="I1526" i="401" s="1"/>
  <c r="G1526" i="401" s="1"/>
  <c r="I2515" i="401" a="1"/>
  <c r="I2515" i="401" s="1"/>
  <c r="G2515" i="401" s="1"/>
  <c r="I1106" i="401" a="1"/>
  <c r="I1106" i="401" s="1"/>
  <c r="G1106" i="401" s="1"/>
  <c r="I2587" i="401" a="1"/>
  <c r="I2587" i="401" s="1"/>
  <c r="G2587" i="401" s="1"/>
  <c r="I1350" i="401" a="1"/>
  <c r="I1350" i="401" s="1"/>
  <c r="I178" i="401" a="1"/>
  <c r="I178" i="401" s="1"/>
  <c r="I1213" i="401" a="1"/>
  <c r="I1213" i="401" s="1"/>
  <c r="I128" i="401" a="1"/>
  <c r="I128" i="401" s="1"/>
  <c r="G128" i="401" s="1"/>
  <c r="I2052" i="401" a="1"/>
  <c r="I2052" i="401" s="1"/>
  <c r="G2052" i="401" s="1"/>
  <c r="I2502" i="401" a="1"/>
  <c r="I2502" i="401" s="1"/>
  <c r="G2502" i="401" s="1"/>
  <c r="I105" i="401" a="1"/>
  <c r="I105" i="401" s="1"/>
  <c r="G105" i="401" s="1"/>
  <c r="I2617" i="401" a="1"/>
  <c r="I2617" i="401" s="1"/>
  <c r="I1378" i="401" a="1"/>
  <c r="I1378" i="401" s="1"/>
  <c r="I2237" i="401" a="1"/>
  <c r="I2237" i="401" s="1"/>
  <c r="I1489" i="401" a="1"/>
  <c r="I1489" i="401" s="1"/>
  <c r="I70" i="401" a="1"/>
  <c r="I70" i="401" s="1"/>
  <c r="G70" i="401" s="1"/>
  <c r="I1869" i="401" a="1"/>
  <c r="I1869" i="401" s="1"/>
  <c r="G1869" i="401" s="1"/>
  <c r="I244" i="401" a="1"/>
  <c r="I244" i="401" s="1"/>
  <c r="I1611" i="401" a="1"/>
  <c r="I1611" i="401" s="1"/>
  <c r="G1611" i="401" s="1"/>
  <c r="I1388" i="401" a="1"/>
  <c r="I1388" i="401" s="1"/>
  <c r="I1099" i="401" a="1"/>
  <c r="I1099" i="401" s="1"/>
  <c r="I2097" i="401" a="1"/>
  <c r="I2097" i="401" s="1"/>
  <c r="G2097" i="401" s="1"/>
  <c r="I107" i="401" a="1"/>
  <c r="I107" i="401" s="1"/>
  <c r="I2872" i="401" a="1"/>
  <c r="I2872" i="401" s="1"/>
  <c r="I2300" i="401" a="1"/>
  <c r="I2300" i="401" s="1"/>
  <c r="G2300" i="401" s="1"/>
  <c r="I1605" i="401" a="1"/>
  <c r="I1605" i="401" s="1"/>
  <c r="G1605" i="401" s="1"/>
  <c r="I2382" i="401" a="1"/>
  <c r="I2382" i="401" s="1"/>
  <c r="I339" i="401" a="1"/>
  <c r="I339" i="401" s="1"/>
  <c r="I618" i="401" a="1"/>
  <c r="I618" i="401" s="1"/>
  <c r="G618" i="401" s="1"/>
  <c r="I2135" i="401" a="1"/>
  <c r="I2135" i="401" s="1"/>
  <c r="G2135" i="401" s="1"/>
  <c r="I2199" i="401" a="1"/>
  <c r="I2199" i="401" s="1"/>
  <c r="G2199" i="401" s="1"/>
  <c r="I1671" i="401" a="1"/>
  <c r="I1671" i="401" s="1"/>
  <c r="I41" i="401" a="1"/>
  <c r="I41" i="401" s="1"/>
  <c r="I764" i="401" a="1"/>
  <c r="I764" i="401" s="1"/>
  <c r="I475" i="401" a="1"/>
  <c r="I475" i="401" s="1"/>
  <c r="G475" i="401" s="1"/>
  <c r="I2250" i="401" a="1"/>
  <c r="I2250" i="401" s="1"/>
  <c r="G2250" i="401" s="1"/>
  <c r="I448" i="401" a="1"/>
  <c r="I448" i="401" s="1"/>
  <c r="I827" i="401" a="1"/>
  <c r="I827" i="401" s="1"/>
  <c r="G827" i="401" s="1"/>
  <c r="I1354" i="401" a="1"/>
  <c r="I1354" i="401" s="1"/>
  <c r="I307" i="401" a="1"/>
  <c r="I307" i="401" s="1"/>
  <c r="I1619" i="401" a="1"/>
  <c r="I1619" i="401" s="1"/>
  <c r="G1619" i="401" s="1"/>
  <c r="I696" i="401" a="1"/>
  <c r="I696" i="401" s="1"/>
  <c r="G696" i="401" s="1"/>
  <c r="I2903" i="401" a="1"/>
  <c r="I2903" i="401" s="1"/>
  <c r="I386" i="401" a="1"/>
  <c r="I386" i="401" s="1"/>
  <c r="I1461" i="401" a="1"/>
  <c r="I1461" i="401" s="1"/>
  <c r="G1461" i="401" s="1"/>
  <c r="I797" i="401" a="1"/>
  <c r="I797" i="401" s="1"/>
  <c r="I283" i="401" a="1"/>
  <c r="I283" i="401" s="1"/>
  <c r="G283" i="401" s="1"/>
  <c r="I2181" i="401" a="1"/>
  <c r="I2181" i="401" s="1"/>
  <c r="G2181" i="401" s="1"/>
  <c r="I2425" i="401" a="1"/>
  <c r="I2425" i="401" s="1"/>
  <c r="I941" i="401" a="1"/>
  <c r="I941" i="401" s="1"/>
  <c r="G941" i="401" s="1"/>
  <c r="I1398" i="401" a="1"/>
  <c r="I1398" i="401" s="1"/>
  <c r="G1398" i="401" s="1"/>
  <c r="I24" i="401" a="1"/>
  <c r="I24" i="401" s="1"/>
  <c r="G24" i="401" s="1"/>
  <c r="I780" i="401" a="1"/>
  <c r="I780" i="401" s="1"/>
  <c r="G780" i="401" s="1"/>
  <c r="I2691" i="401" a="1"/>
  <c r="I2691" i="401" s="1"/>
  <c r="G2691" i="401" s="1"/>
  <c r="I2495" i="401" a="1"/>
  <c r="I2495" i="401" s="1"/>
  <c r="I2939" i="401" a="1"/>
  <c r="I2939" i="401" s="1"/>
  <c r="G2939" i="401" s="1"/>
  <c r="I1384" i="401" a="1"/>
  <c r="I1384" i="401" s="1"/>
  <c r="G1384" i="401" s="1"/>
  <c r="I231" i="401" a="1"/>
  <c r="I231" i="401" s="1"/>
  <c r="G231" i="401" s="1"/>
  <c r="I2831" i="401" a="1"/>
  <c r="I2831" i="401" s="1"/>
  <c r="I2356" i="401" a="1"/>
  <c r="I2356" i="401" s="1"/>
  <c r="I2824" i="401" a="1"/>
  <c r="I2824" i="401" s="1"/>
  <c r="I158" i="401" a="1"/>
  <c r="I158" i="401" s="1"/>
  <c r="I1984" i="401" a="1"/>
  <c r="I1984" i="401" s="1"/>
  <c r="G1984" i="401" s="1"/>
  <c r="I664" i="401" a="1"/>
  <c r="I664" i="401" s="1"/>
  <c r="I426" i="401" a="1"/>
  <c r="I426" i="401" s="1"/>
  <c r="I1431" i="401" a="1"/>
  <c r="I1431" i="401" s="1"/>
  <c r="I740" i="401" a="1"/>
  <c r="I740" i="401" s="1"/>
  <c r="I1049" i="401" a="1"/>
  <c r="I1049" i="401" s="1"/>
  <c r="G1049" i="401" s="1"/>
  <c r="I1663" i="401" a="1"/>
  <c r="I1663" i="401" s="1"/>
  <c r="G1663" i="401" s="1"/>
  <c r="I2319" i="401" a="1"/>
  <c r="I2319" i="401" s="1"/>
  <c r="G2319" i="401" s="1"/>
  <c r="I841" i="401" a="1"/>
  <c r="I841" i="401" s="1"/>
  <c r="G841" i="401" s="1"/>
  <c r="I1427" i="401" a="1"/>
  <c r="I1427" i="401" s="1"/>
  <c r="G1427" i="401" s="1"/>
  <c r="I1914" i="401" a="1"/>
  <c r="I1914" i="401" s="1"/>
  <c r="I402" i="401" a="1"/>
  <c r="I402" i="401" s="1"/>
  <c r="I1909" i="401" a="1"/>
  <c r="I1909" i="401" s="1"/>
  <c r="G1909" i="401" s="1"/>
  <c r="I1387" i="401" a="1"/>
  <c r="I1387" i="401" s="1"/>
  <c r="I290" i="401" a="1"/>
  <c r="I290" i="401" s="1"/>
  <c r="I1494" i="401" a="1"/>
  <c r="I1494" i="401" s="1"/>
  <c r="G1494" i="401" s="1"/>
  <c r="I1975" i="401" a="1"/>
  <c r="I1975" i="401" s="1"/>
  <c r="I2259" i="401" a="1"/>
  <c r="I2259" i="401" s="1"/>
  <c r="I401" i="401" a="1"/>
  <c r="I401" i="401" s="1"/>
  <c r="G401" i="401" s="1"/>
  <c r="I1712" i="401" a="1"/>
  <c r="I1712" i="401" s="1"/>
  <c r="G1712" i="401" s="1"/>
  <c r="I2205" i="401" a="1"/>
  <c r="I2205" i="401" s="1"/>
  <c r="I799" i="401" a="1"/>
  <c r="I799" i="401" s="1"/>
  <c r="I2888" i="401" a="1"/>
  <c r="I2888" i="401" s="1"/>
  <c r="G2888" i="401" s="1"/>
  <c r="I1676" i="401" a="1"/>
  <c r="I1676" i="401" s="1"/>
  <c r="G1676" i="401" s="1"/>
  <c r="I1590" i="401" a="1"/>
  <c r="I1590" i="401" s="1"/>
  <c r="G1590" i="401" s="1"/>
  <c r="I1809" i="401" a="1"/>
  <c r="I1809" i="401" s="1"/>
  <c r="I1071" i="401" a="1"/>
  <c r="I1071" i="401" s="1"/>
  <c r="I2426" i="401" a="1"/>
  <c r="I2426" i="401" s="1"/>
  <c r="I2086" i="401" a="1"/>
  <c r="I2086" i="401" s="1"/>
  <c r="I109" i="401" a="1"/>
  <c r="I109" i="401" s="1"/>
  <c r="I1664" i="401" a="1"/>
  <c r="I1664" i="401" s="1"/>
  <c r="G1664" i="401" s="1"/>
  <c r="I1808" i="401" a="1"/>
  <c r="I1808" i="401" s="1"/>
  <c r="G1808" i="401" s="1"/>
  <c r="I2214" i="401" a="1"/>
  <c r="I2214" i="401" s="1"/>
  <c r="G2214" i="401" s="1"/>
  <c r="I2683" i="401" a="1"/>
  <c r="I2683" i="401" s="1"/>
  <c r="I1542" i="401" a="1"/>
  <c r="I1542" i="401" s="1"/>
  <c r="I2649" i="401" a="1"/>
  <c r="I2649" i="401" s="1"/>
  <c r="I1439" i="401" a="1"/>
  <c r="I1439" i="401" s="1"/>
  <c r="G1439" i="401" s="1"/>
  <c r="I1612" i="401" a="1"/>
  <c r="I1612" i="401" s="1"/>
  <c r="G1612" i="401" s="1"/>
  <c r="I1275" i="401" a="1"/>
  <c r="I1275" i="401" s="1"/>
  <c r="G1275" i="401" s="1"/>
  <c r="I476" i="401" a="1"/>
  <c r="I476" i="401" s="1"/>
  <c r="I268" i="401" a="1"/>
  <c r="I268" i="401" s="1"/>
  <c r="G268" i="401" s="1"/>
  <c r="I2354" i="401" a="1"/>
  <c r="I2354" i="401" s="1"/>
  <c r="G2354" i="401" s="1"/>
  <c r="I1841" i="401" a="1"/>
  <c r="I1841" i="401" s="1"/>
  <c r="I1432" i="401" a="1"/>
  <c r="I1432" i="401" s="1"/>
  <c r="I157" i="401" a="1"/>
  <c r="I157" i="401" s="1"/>
  <c r="G157" i="401" s="1"/>
  <c r="I1967" i="401" a="1"/>
  <c r="I1967" i="401" s="1"/>
  <c r="I381" i="401" a="1"/>
  <c r="I381" i="401" s="1"/>
  <c r="G381" i="401" s="1"/>
  <c r="I680" i="401" a="1"/>
  <c r="I680" i="401" s="1"/>
  <c r="I1104" i="401" a="1"/>
  <c r="I1104" i="401" s="1"/>
  <c r="G1104" i="401" s="1"/>
  <c r="I1835" i="401" a="1"/>
  <c r="I1835" i="401" s="1"/>
  <c r="I1907" i="401" a="1"/>
  <c r="I1907" i="401" s="1"/>
  <c r="I2077" i="401" a="1"/>
  <c r="I2077" i="401" s="1"/>
  <c r="G2077" i="401" s="1"/>
  <c r="I443" i="401" a="1"/>
  <c r="I443" i="401" s="1"/>
  <c r="I639" i="401" a="1"/>
  <c r="I639" i="401" s="1"/>
  <c r="G639" i="401" s="1"/>
  <c r="I1319" i="401" a="1"/>
  <c r="I1319" i="401" s="1"/>
  <c r="I1522" i="401" a="1"/>
  <c r="I1522" i="401" s="1"/>
  <c r="G1522" i="401" s="1"/>
  <c r="I1029" i="401" a="1"/>
  <c r="I1029" i="401" s="1"/>
  <c r="I317" i="401" a="1"/>
  <c r="I317" i="401" s="1"/>
  <c r="G317" i="401" s="1"/>
  <c r="I2225" i="401" a="1"/>
  <c r="I2225" i="401" s="1"/>
  <c r="G2225" i="401" s="1"/>
  <c r="I200" i="401" a="1"/>
  <c r="I200" i="401" s="1"/>
  <c r="G200" i="401" s="1"/>
  <c r="I997" i="401" a="1"/>
  <c r="I997" i="401" s="1"/>
  <c r="G997" i="401" s="1"/>
  <c r="I2684" i="401" a="1"/>
  <c r="I2684" i="401" s="1"/>
  <c r="I2858" i="401" a="1"/>
  <c r="I2858" i="401" s="1"/>
  <c r="I2759" i="401" a="1"/>
  <c r="I2759" i="401" s="1"/>
  <c r="G2759" i="401" s="1"/>
  <c r="I372" i="401" a="1"/>
  <c r="I372" i="401" s="1"/>
  <c r="G372" i="401" s="1"/>
  <c r="I2385" i="401" a="1"/>
  <c r="I2385" i="401" s="1"/>
  <c r="I672" i="401" a="1"/>
  <c r="I672" i="401" s="1"/>
  <c r="I1069" i="401" a="1"/>
  <c r="I1069" i="401" s="1"/>
  <c r="G1069" i="401" s="1"/>
  <c r="I2764" i="401" a="1"/>
  <c r="I2764" i="401" s="1"/>
  <c r="I1183" i="401" a="1"/>
  <c r="I1183" i="401" s="1"/>
  <c r="I2868" i="401" a="1"/>
  <c r="I2868" i="401" s="1"/>
  <c r="I2169" i="401" a="1"/>
  <c r="I2169" i="401" s="1"/>
  <c r="G2169" i="401" s="1"/>
  <c r="I2239" i="401" a="1"/>
  <c r="I2239" i="401" s="1"/>
  <c r="G2239" i="401" s="1"/>
  <c r="I823" i="401" a="1"/>
  <c r="I823" i="401" s="1"/>
  <c r="G823" i="401" s="1"/>
  <c r="I1749" i="401" a="1"/>
  <c r="I1749" i="401" s="1"/>
  <c r="G1749" i="401" s="1"/>
  <c r="I2496" i="401" a="1"/>
  <c r="I2496" i="401" s="1"/>
  <c r="G2496" i="401" s="1"/>
  <c r="I2953" i="401" a="1"/>
  <c r="I2953" i="401" s="1"/>
  <c r="G2953" i="401" s="1"/>
  <c r="I1826" i="401" a="1"/>
  <c r="I1826" i="401" s="1"/>
  <c r="G1826" i="401" s="1"/>
  <c r="I535" i="401" a="1"/>
  <c r="I535" i="401" s="1"/>
  <c r="I182" i="401" a="1"/>
  <c r="I182" i="401" s="1"/>
  <c r="G182" i="401" s="1"/>
  <c r="I1703" i="401" a="1"/>
  <c r="I1703" i="401" s="1"/>
  <c r="G1703" i="401" s="1"/>
  <c r="I2517" i="401" a="1"/>
  <c r="I2517" i="401" s="1"/>
  <c r="G2517" i="401" s="1"/>
  <c r="I1875" i="401" a="1"/>
  <c r="I1875" i="401" s="1"/>
  <c r="I407" i="401" a="1"/>
  <c r="I407" i="401" s="1"/>
  <c r="I2596" i="401" a="1"/>
  <c r="I2596" i="401" s="1"/>
  <c r="I586" i="401" a="1"/>
  <c r="I586" i="401" s="1"/>
  <c r="G586" i="401" s="1"/>
  <c r="I732" i="401" a="1"/>
  <c r="I732" i="401" s="1"/>
  <c r="I1014" i="401" a="1"/>
  <c r="I1014" i="401" s="1"/>
  <c r="G1014" i="401" s="1"/>
  <c r="I2694" i="401" a="1"/>
  <c r="I2694" i="401" s="1"/>
  <c r="G2694" i="401" s="1"/>
  <c r="I1338" i="401" a="1"/>
  <c r="I1338" i="401" s="1"/>
  <c r="I1910" i="401" a="1"/>
  <c r="I1910" i="401" s="1"/>
  <c r="I22" i="401" a="1"/>
  <c r="I22" i="401" s="1"/>
  <c r="I1421" i="401" a="1"/>
  <c r="I1421" i="401" s="1"/>
  <c r="G1421" i="401" s="1"/>
  <c r="I2054" i="401" a="1"/>
  <c r="I2054" i="401" s="1"/>
  <c r="I1087" i="401" a="1"/>
  <c r="I1087" i="401" s="1"/>
  <c r="I191" i="401" a="1"/>
  <c r="I191" i="401" s="1"/>
  <c r="G191" i="401" s="1"/>
  <c r="I1128" i="401" a="1"/>
  <c r="I1128" i="401" s="1"/>
  <c r="I1701" i="401" a="1"/>
  <c r="I1701" i="401" s="1"/>
  <c r="G1701" i="401" s="1"/>
  <c r="I567" i="401" a="1"/>
  <c r="I567" i="401" s="1"/>
  <c r="I1317" i="401" a="1"/>
  <c r="I1317" i="401" s="1"/>
  <c r="G1317" i="401" s="1"/>
  <c r="I1395" i="401" a="1"/>
  <c r="I1395" i="401" s="1"/>
  <c r="I2089" i="401" a="1"/>
  <c r="I2089" i="401" s="1"/>
  <c r="G2089" i="401" s="1"/>
  <c r="I1042" i="401" a="1"/>
  <c r="I1042" i="401" s="1"/>
  <c r="G1042" i="401" s="1"/>
  <c r="I2335" i="401" a="1"/>
  <c r="I2335" i="401" s="1"/>
  <c r="I1655" i="401" a="1"/>
  <c r="I1655" i="401" s="1"/>
  <c r="G1655" i="401" s="1"/>
  <c r="I693" i="401" a="1"/>
  <c r="I693" i="401" s="1"/>
  <c r="I2315" i="401" a="1"/>
  <c r="I2315" i="401" s="1"/>
  <c r="I2151" i="401" a="1"/>
  <c r="I2151" i="401" s="1"/>
  <c r="G2151" i="401" s="1"/>
  <c r="I287" i="401" a="1"/>
  <c r="I287" i="401" s="1"/>
  <c r="G287" i="401" s="1"/>
  <c r="I2328" i="401" a="1"/>
  <c r="I2328" i="401" s="1"/>
  <c r="I2516" i="401" a="1"/>
  <c r="I2516" i="401" s="1"/>
  <c r="G2516" i="401" s="1"/>
  <c r="I170" i="401" a="1"/>
  <c r="I170" i="401" s="1"/>
  <c r="G170" i="401" s="1"/>
  <c r="I1617" i="401" a="1"/>
  <c r="I1617" i="401" s="1"/>
  <c r="G1617" i="401" s="1"/>
  <c r="I1328" i="401" a="1"/>
  <c r="I1328" i="401" s="1"/>
  <c r="G1328" i="401" s="1"/>
  <c r="I2620" i="401" a="1"/>
  <c r="I2620" i="401" s="1"/>
  <c r="G2620" i="401" s="1"/>
  <c r="I1458" i="401" a="1"/>
  <c r="I1458" i="401" s="1"/>
  <c r="I45" i="401" a="1"/>
  <c r="I45" i="401" s="1"/>
  <c r="G45" i="401" s="1"/>
  <c r="I1493" i="401" a="1"/>
  <c r="I1493" i="401" s="1"/>
  <c r="I326" i="401" a="1"/>
  <c r="I326" i="401" s="1"/>
  <c r="G326" i="401" s="1"/>
  <c r="I1707" i="401" a="1"/>
  <c r="I1707" i="401" s="1"/>
  <c r="G1707" i="401" s="1"/>
  <c r="I49" i="401" a="1"/>
  <c r="I49" i="401" s="1"/>
  <c r="I2210" i="401" a="1"/>
  <c r="I2210" i="401" s="1"/>
  <c r="I2075" i="401" a="1"/>
  <c r="I2075" i="401" s="1"/>
  <c r="I1119" i="401" a="1"/>
  <c r="I1119" i="401" s="1"/>
  <c r="I626" i="401" a="1"/>
  <c r="I626" i="401" s="1"/>
  <c r="G626" i="401" s="1"/>
  <c r="I2316" i="401" a="1"/>
  <c r="I2316" i="401" s="1"/>
  <c r="I423" i="401" a="1"/>
  <c r="I423" i="401" s="1"/>
  <c r="I1173" i="401" a="1"/>
  <c r="I1173" i="401" s="1"/>
  <c r="G1173" i="401" s="1"/>
  <c r="I2412" i="401" a="1"/>
  <c r="I2412" i="401" s="1"/>
  <c r="G2412" i="401" s="1"/>
  <c r="I720" i="401" a="1"/>
  <c r="I720" i="401" s="1"/>
  <c r="I2736" i="401" a="1"/>
  <c r="I2736" i="401" s="1"/>
  <c r="G2736" i="401" s="1"/>
  <c r="I417" i="401" a="1"/>
  <c r="I417" i="401" s="1"/>
  <c r="G417" i="401" s="1"/>
  <c r="I1454" i="401" a="1"/>
  <c r="I1454" i="401" s="1"/>
  <c r="G1454" i="401" s="1"/>
  <c r="I1448" i="401" a="1"/>
  <c r="I1448" i="401" s="1"/>
  <c r="I2378" i="401" a="1"/>
  <c r="I2378" i="401" s="1"/>
  <c r="G2378" i="401" s="1"/>
  <c r="I2031" i="401" a="1"/>
  <c r="I2031" i="401" s="1"/>
  <c r="I2726" i="401" a="1"/>
  <c r="I2726" i="401" s="1"/>
  <c r="G2726" i="401" s="1"/>
  <c r="I1637" i="401" a="1"/>
  <c r="I1637" i="401" s="1"/>
  <c r="G1637" i="401" s="1"/>
  <c r="I1581" i="401" a="1"/>
  <c r="I1581" i="401" s="1"/>
  <c r="I2141" i="401" a="1"/>
  <c r="I2141" i="401" s="1"/>
  <c r="I2792" i="401" a="1"/>
  <c r="I2792" i="401" s="1"/>
  <c r="G2792" i="401" s="1"/>
  <c r="I2718" i="401" a="1"/>
  <c r="I2718" i="401" s="1"/>
  <c r="G2718" i="401" s="1"/>
  <c r="I1198" i="401" a="1"/>
  <c r="I1198" i="401" s="1"/>
  <c r="G1198" i="401" s="1"/>
  <c r="I2036" i="401" a="1"/>
  <c r="I2036" i="401" s="1"/>
  <c r="G2036" i="401" s="1"/>
  <c r="I331" i="401" a="1"/>
  <c r="I331" i="401" s="1"/>
  <c r="I34" i="401" a="1"/>
  <c r="I34" i="401" s="1"/>
  <c r="G34" i="401" s="1"/>
  <c r="I1265" i="401" a="1"/>
  <c r="I1265" i="401" s="1"/>
  <c r="G1265" i="401" s="1"/>
  <c r="I83" i="401" a="1"/>
  <c r="I83" i="401" s="1"/>
  <c r="I1133" i="401" a="1"/>
  <c r="I1133" i="401" s="1"/>
  <c r="G1133" i="401" s="1"/>
  <c r="I597" i="401" a="1"/>
  <c r="I597" i="401" s="1"/>
  <c r="I2773" i="401" a="1"/>
  <c r="I2773" i="401" s="1"/>
  <c r="I1449" i="401" a="1"/>
  <c r="I1449" i="401" s="1"/>
  <c r="I357" i="401" a="1"/>
  <c r="I357" i="401" s="1"/>
  <c r="G357" i="401" s="1"/>
  <c r="I637" i="401" a="1"/>
  <c r="I637" i="401" s="1"/>
  <c r="G637" i="401" s="1"/>
  <c r="I2631" i="401" a="1"/>
  <c r="I2631" i="401" s="1"/>
  <c r="G2631" i="401" s="1"/>
  <c r="I260" i="401" a="1"/>
  <c r="I260" i="401" s="1"/>
  <c r="I1390" i="401" a="1"/>
  <c r="I1390" i="401" s="1"/>
  <c r="I2148" i="401" a="1"/>
  <c r="I2148" i="401" s="1"/>
  <c r="I2769" i="401" a="1"/>
  <c r="I2769" i="401" s="1"/>
  <c r="G2769" i="401" s="1"/>
  <c r="I2893" i="401" a="1"/>
  <c r="I2893" i="401" s="1"/>
  <c r="I2098" i="401" a="1"/>
  <c r="I2098" i="401" s="1"/>
  <c r="G2098" i="401" s="1"/>
  <c r="I1888" i="401" a="1"/>
  <c r="I1888" i="401" s="1"/>
  <c r="G1888" i="401" s="1"/>
  <c r="I55" i="401" a="1"/>
  <c r="I55" i="401" s="1"/>
  <c r="G55" i="401" s="1"/>
  <c r="I564" i="401" a="1"/>
  <c r="I564" i="401" s="1"/>
  <c r="G564" i="401" s="1"/>
  <c r="I1002" i="401" a="1"/>
  <c r="I1002" i="401" s="1"/>
  <c r="G1002" i="401" s="1"/>
  <c r="I1956" i="401" a="1"/>
  <c r="I1956" i="401" s="1"/>
  <c r="G1956" i="401" s="1"/>
  <c r="I2173" i="401" a="1"/>
  <c r="I2173" i="401" s="1"/>
  <c r="G2173" i="401" s="1"/>
  <c r="I906" i="401" a="1"/>
  <c r="I906" i="401" s="1"/>
  <c r="I1508" i="401" a="1"/>
  <c r="I1508" i="401" s="1"/>
  <c r="G1508" i="401" s="1"/>
  <c r="I2419" i="401" a="1"/>
  <c r="I2419" i="401" s="1"/>
  <c r="G2419" i="401" s="1"/>
  <c r="I1219" i="401" a="1"/>
  <c r="I1219" i="401" s="1"/>
  <c r="G1219" i="401" s="1"/>
  <c r="I213" i="401" a="1"/>
  <c r="I213" i="401" s="1"/>
  <c r="I2003" i="401" a="1"/>
  <c r="I2003" i="401" s="1"/>
  <c r="G2003" i="401" s="1"/>
  <c r="I690" i="401" a="1"/>
  <c r="I690" i="401" s="1"/>
  <c r="G690" i="401" s="1"/>
  <c r="I392" i="401" a="1"/>
  <c r="I392" i="401" s="1"/>
  <c r="I1880" i="401" a="1"/>
  <c r="I1880" i="401" s="1"/>
  <c r="G1880" i="401" s="1"/>
  <c r="I931" i="401" a="1"/>
  <c r="I931" i="401" s="1"/>
  <c r="G931" i="401" s="1"/>
  <c r="I2774" i="401" a="1"/>
  <c r="I2774" i="401" s="1"/>
  <c r="I1953" i="401" a="1"/>
  <c r="I1953" i="401" s="1"/>
  <c r="I1332" i="401" a="1"/>
  <c r="I1332" i="401" s="1"/>
  <c r="G1332" i="401" s="1"/>
  <c r="I1895" i="401" a="1"/>
  <c r="I1895" i="401" s="1"/>
  <c r="I1779" i="401" a="1"/>
  <c r="I1779" i="401" s="1"/>
  <c r="G1779" i="401" s="1"/>
  <c r="I2758" i="401" a="1"/>
  <c r="I2758" i="401" s="1"/>
  <c r="G2758" i="401" s="1"/>
  <c r="I1878" i="401" a="1"/>
  <c r="I1878" i="401" s="1"/>
  <c r="G1878" i="401" s="1"/>
  <c r="I2639" i="401" a="1"/>
  <c r="I2639" i="401" s="1"/>
  <c r="I770" i="401" a="1"/>
  <c r="I770" i="401" s="1"/>
  <c r="I140" i="401" a="1"/>
  <c r="I140" i="401" s="1"/>
  <c r="I506" i="401" a="1"/>
  <c r="I506" i="401" s="1"/>
  <c r="I2136" i="401" a="1"/>
  <c r="I2136" i="401" s="1"/>
  <c r="G2136" i="401" s="1"/>
  <c r="I2672" i="401" a="1"/>
  <c r="I2672" i="401" s="1"/>
  <c r="G2672" i="401" s="1"/>
  <c r="I2820" i="401" a="1"/>
  <c r="I2820" i="401" s="1"/>
  <c r="I2433" i="401" a="1"/>
  <c r="I2433" i="401" s="1"/>
  <c r="I958" i="401" a="1"/>
  <c r="I958" i="401" s="1"/>
  <c r="G958" i="401" s="1"/>
  <c r="I2881" i="401" a="1"/>
  <c r="I2881" i="401" s="1"/>
  <c r="I1451" i="401" a="1"/>
  <c r="I1451" i="401" s="1"/>
  <c r="G1451" i="401" s="1"/>
  <c r="I2488" i="401" a="1"/>
  <c r="I2488" i="401" s="1"/>
  <c r="I678" i="401" a="1"/>
  <c r="I678" i="401" s="1"/>
  <c r="I854" i="401" a="1"/>
  <c r="I854" i="401" s="1"/>
  <c r="G854" i="401" s="1"/>
  <c r="I1530" i="401" a="1"/>
  <c r="I1530" i="401" s="1"/>
  <c r="G1530" i="401" s="1"/>
  <c r="I2564" i="401" a="1"/>
  <c r="I2564" i="401" s="1"/>
  <c r="I1417" i="401" a="1"/>
  <c r="I1417" i="401" s="1"/>
  <c r="I1201" i="401" a="1"/>
  <c r="I1201" i="401" s="1"/>
  <c r="G1201" i="401" s="1"/>
  <c r="I800" i="401" a="1"/>
  <c r="I800" i="401" s="1"/>
  <c r="G800" i="401" s="1"/>
  <c r="I2819" i="401" a="1"/>
  <c r="I2819" i="401" s="1"/>
  <c r="I936" i="401" a="1"/>
  <c r="I936" i="401" s="1"/>
  <c r="G936" i="401" s="1"/>
  <c r="I2024" i="401" a="1"/>
  <c r="I2024" i="401" s="1"/>
  <c r="G2024" i="401" s="1"/>
  <c r="I1866" i="401" a="1"/>
  <c r="I1866" i="401" s="1"/>
  <c r="I2263" i="401" a="1"/>
  <c r="I2263" i="401" s="1"/>
  <c r="G2263" i="401" s="1"/>
  <c r="I2915" i="401" a="1"/>
  <c r="I2915" i="401" s="1"/>
  <c r="I2933" i="401" a="1"/>
  <c r="I2933" i="401" s="1"/>
  <c r="I1980" i="401" a="1"/>
  <c r="I1980" i="401" s="1"/>
  <c r="G1980" i="401" s="1"/>
  <c r="I1474" i="401" a="1"/>
  <c r="I1474" i="401" s="1"/>
  <c r="G1474" i="401" s="1"/>
  <c r="I819" i="401" a="1"/>
  <c r="I819" i="401" s="1"/>
  <c r="G819" i="401" s="1"/>
  <c r="I986" i="401" a="1"/>
  <c r="I986" i="401" s="1"/>
  <c r="I947" i="401" a="1"/>
  <c r="I947" i="401" s="1"/>
  <c r="G947" i="401" s="1"/>
  <c r="I348" i="401" a="1"/>
  <c r="I348" i="401" s="1"/>
  <c r="I2183" i="401" a="1"/>
  <c r="I2183" i="401" s="1"/>
  <c r="G2183" i="401" s="1"/>
  <c r="I1425" i="401" a="1"/>
  <c r="I1425" i="401" s="1"/>
  <c r="G1425" i="401" s="1"/>
  <c r="I1847" i="401" a="1"/>
  <c r="I1847" i="401" s="1"/>
  <c r="G1847" i="401" s="1"/>
  <c r="I133" i="401" a="1"/>
  <c r="I133" i="401" s="1"/>
  <c r="I2732" i="401" a="1"/>
  <c r="I2732" i="401" s="1"/>
  <c r="G2732" i="401" s="1"/>
  <c r="I2835" i="401" a="1"/>
  <c r="I2835" i="401" s="1"/>
  <c r="I2450" i="401" a="1"/>
  <c r="I2450" i="401" s="1"/>
  <c r="G2450" i="401" s="1"/>
  <c r="I1478" i="401" a="1"/>
  <c r="I1478" i="401" s="1"/>
  <c r="G1478" i="401" s="1"/>
  <c r="I1263" i="401" a="1"/>
  <c r="I1263" i="401" s="1"/>
  <c r="I116" i="401" a="1"/>
  <c r="I116" i="401" s="1"/>
  <c r="I173" i="401" a="1"/>
  <c r="I173" i="401" s="1"/>
  <c r="G173" i="401" s="1"/>
  <c r="I1782" i="401" a="1"/>
  <c r="I1782" i="401" s="1"/>
  <c r="I2923" i="401" a="1"/>
  <c r="I2923" i="401" s="1"/>
  <c r="G2923" i="401" s="1"/>
  <c r="I1890" i="401" a="1"/>
  <c r="I1890" i="401" s="1"/>
  <c r="G1890" i="401" s="1"/>
  <c r="I565" i="401" a="1"/>
  <c r="I565" i="401" s="1"/>
  <c r="I2567" i="401" a="1"/>
  <c r="I2567" i="401" s="1"/>
  <c r="G2567" i="401" s="1"/>
  <c r="I2130" i="401" a="1"/>
  <c r="I2130" i="401" s="1"/>
  <c r="I1500" i="401" a="1"/>
  <c r="I1500" i="401" s="1"/>
  <c r="I1074" i="401" a="1"/>
  <c r="I1074" i="401" s="1"/>
  <c r="I1505" i="401" a="1"/>
  <c r="I1505" i="401" s="1"/>
  <c r="I1325" i="401" a="1"/>
  <c r="I1325" i="401" s="1"/>
  <c r="G1325" i="401" s="1"/>
  <c r="I430" i="401" a="1"/>
  <c r="I430" i="401" s="1"/>
  <c r="G430" i="401" s="1"/>
  <c r="I2336" i="401" a="1"/>
  <c r="I2336" i="401" s="1"/>
  <c r="G2336" i="401" s="1"/>
  <c r="I670" i="401" a="1"/>
  <c r="I670" i="401" s="1"/>
  <c r="G670" i="401" s="1"/>
  <c r="I1955" i="401" a="1"/>
  <c r="I1955" i="401" s="1"/>
  <c r="I2088" i="401" a="1"/>
  <c r="I2088" i="401" s="1"/>
  <c r="G2088" i="401" s="1"/>
  <c r="I2647" i="401" a="1"/>
  <c r="I2647" i="401" s="1"/>
  <c r="I2037" i="401" a="1"/>
  <c r="I2037" i="401" s="1"/>
  <c r="G2037" i="401" s="1"/>
  <c r="I1595" i="401" a="1"/>
  <c r="I1595" i="401" s="1"/>
  <c r="I2777" i="401" a="1"/>
  <c r="I2777" i="401" s="1"/>
  <c r="G2777" i="401" s="1"/>
  <c r="I1368" i="401" a="1"/>
  <c r="I1368" i="401" s="1"/>
  <c r="G1368" i="401" s="1"/>
  <c r="I1076" i="401" a="1"/>
  <c r="I1076" i="401" s="1"/>
  <c r="I814" i="401" a="1"/>
  <c r="I814" i="401" s="1"/>
  <c r="G814" i="401" s="1"/>
  <c r="I1911" i="401" a="1"/>
  <c r="I1911" i="401" s="1"/>
  <c r="G1911" i="401" s="1"/>
  <c r="I903" i="401" a="1"/>
  <c r="I903" i="401" s="1"/>
  <c r="G903" i="401" s="1"/>
  <c r="I1894" i="401" a="1"/>
  <c r="I1894" i="401" s="1"/>
  <c r="G1894" i="401" s="1"/>
  <c r="I1184" i="401" a="1"/>
  <c r="I1184" i="401" s="1"/>
  <c r="G1184" i="401" s="1"/>
  <c r="I2187" i="401" a="1"/>
  <c r="I2187" i="401" s="1"/>
  <c r="G2187" i="401" s="1"/>
  <c r="I2739" i="401" a="1"/>
  <c r="I2739" i="401" s="1"/>
  <c r="G2739" i="401" s="1"/>
  <c r="I259" i="401" a="1"/>
  <c r="I259" i="401" s="1"/>
  <c r="G259" i="401" s="1"/>
  <c r="I2583" i="401" a="1"/>
  <c r="I2583" i="401" s="1"/>
  <c r="I2158" i="401" a="1"/>
  <c r="I2158" i="401" s="1"/>
  <c r="G2158" i="401" s="1"/>
  <c r="I1281" i="401" a="1"/>
  <c r="I1281" i="401" s="1"/>
  <c r="G1281" i="401" s="1"/>
  <c r="I309" i="401" a="1"/>
  <c r="I309" i="401" s="1"/>
  <c r="I2926" i="401" a="1"/>
  <c r="I2926" i="401" s="1"/>
  <c r="I487" i="401" a="1"/>
  <c r="I487" i="401" s="1"/>
  <c r="G487" i="401" s="1"/>
  <c r="I2520" i="401" a="1"/>
  <c r="I2520" i="401" s="1"/>
  <c r="I1519" i="401" a="1"/>
  <c r="I1519" i="401" s="1"/>
  <c r="I63" i="401" a="1"/>
  <c r="I63" i="401" s="1"/>
  <c r="I801" i="401" a="1"/>
  <c r="I801" i="401" s="1"/>
  <c r="I2372" i="401" a="1"/>
  <c r="I2372" i="401" s="1"/>
  <c r="G2372" i="401" s="1"/>
  <c r="I2064" i="401" a="1"/>
  <c r="I2064" i="401" s="1"/>
  <c r="I1754" i="401" a="1"/>
  <c r="I1754" i="401" s="1"/>
  <c r="G1754" i="401" s="1"/>
  <c r="I2307" i="401" a="1"/>
  <c r="I2307" i="401" s="1"/>
  <c r="G2307" i="401" s="1"/>
  <c r="I23" i="401" a="1"/>
  <c r="I23" i="401" s="1"/>
  <c r="I1838" i="401" a="1"/>
  <c r="I1838" i="401" s="1"/>
  <c r="I1989" i="401" a="1"/>
  <c r="I1989" i="401" s="1"/>
  <c r="G1989" i="401" s="1"/>
  <c r="I2387" i="401" a="1"/>
  <c r="I2387" i="401" s="1"/>
  <c r="G2387" i="401" s="1"/>
  <c r="I431" i="401" a="1"/>
  <c r="I431" i="401" s="1"/>
  <c r="I798" i="401" a="1"/>
  <c r="I798" i="401" s="1"/>
  <c r="I2270" i="401" a="1"/>
  <c r="I2270" i="401" s="1"/>
  <c r="I2800" i="401" a="1"/>
  <c r="I2800" i="401" s="1"/>
  <c r="G2800" i="401" s="1"/>
  <c r="I2274" i="401" a="1"/>
  <c r="I2274" i="401" s="1"/>
  <c r="I2451" i="401" a="1"/>
  <c r="I2451" i="401" s="1"/>
  <c r="G2451" i="401" s="1"/>
  <c r="I1771" i="401" a="1"/>
  <c r="I1771" i="401" s="1"/>
  <c r="G1771" i="401" s="1"/>
  <c r="I1371" i="401" a="1"/>
  <c r="I1371" i="401" s="1"/>
  <c r="G1371" i="401" s="1"/>
  <c r="I703" i="401" a="1"/>
  <c r="I703" i="401" s="1"/>
  <c r="I887" i="401" a="1"/>
  <c r="I887" i="401" s="1"/>
  <c r="I556" i="401" a="1"/>
  <c r="I556" i="401" s="1"/>
  <c r="G556" i="401" s="1"/>
  <c r="I2224" i="401" a="1"/>
  <c r="I2224" i="401" s="1"/>
  <c r="G2224" i="401" s="1"/>
  <c r="I807" i="401" a="1"/>
  <c r="I807" i="401" s="1"/>
  <c r="G807" i="401" s="1"/>
  <c r="I524" i="401" a="1"/>
  <c r="I524" i="401" s="1"/>
  <c r="G524" i="401" s="1"/>
  <c r="I2890" i="401" a="1"/>
  <c r="I2890" i="401" s="1"/>
  <c r="G2890" i="401" s="1"/>
  <c r="I1068" i="401" a="1"/>
  <c r="I1068" i="401" s="1"/>
  <c r="I2443" i="401" a="1"/>
  <c r="I2443" i="401" s="1"/>
  <c r="G2443" i="401" s="1"/>
  <c r="I2716" i="401" a="1"/>
  <c r="I2716" i="401" s="1"/>
  <c r="G2716" i="401" s="1"/>
  <c r="I2145" i="401" a="1"/>
  <c r="I2145" i="401" s="1"/>
  <c r="G2145" i="401" s="1"/>
  <c r="I2334" i="401" a="1"/>
  <c r="I2334" i="401" s="1"/>
  <c r="G2334" i="401" s="1"/>
  <c r="I961" i="401" a="1"/>
  <c r="I961" i="401" s="1"/>
  <c r="G961" i="401" s="1"/>
  <c r="I879" i="401" a="1"/>
  <c r="I879" i="401" s="1"/>
  <c r="G879" i="401" s="1"/>
  <c r="I714" i="401" a="1"/>
  <c r="I714" i="401" s="1"/>
  <c r="I356" i="401" a="1"/>
  <c r="I356" i="401" s="1"/>
  <c r="I2329" i="401" a="1"/>
  <c r="I2329" i="401" s="1"/>
  <c r="I103" i="401" a="1"/>
  <c r="I103" i="401" s="1"/>
  <c r="G103" i="401" s="1"/>
  <c r="I932" i="401" a="1"/>
  <c r="I932" i="401" s="1"/>
  <c r="G932" i="401" s="1"/>
  <c r="I1481" i="401" a="1"/>
  <c r="I1481" i="401" s="1"/>
  <c r="I2272" i="401" a="1"/>
  <c r="I2272" i="401" s="1"/>
  <c r="G2272" i="401" s="1"/>
  <c r="I2511" i="401" a="1"/>
  <c r="I2511" i="401" s="1"/>
  <c r="G2511" i="401" s="1"/>
  <c r="I496" i="401" a="1"/>
  <c r="I496" i="401" s="1"/>
  <c r="I1776" i="401" a="1"/>
  <c r="I1776" i="401" s="1"/>
  <c r="G1776" i="401" s="1"/>
  <c r="I1999" i="401" a="1"/>
  <c r="I1999" i="401" s="1"/>
  <c r="G1999" i="401" s="1"/>
  <c r="I1857" i="401" a="1"/>
  <c r="I1857" i="401" s="1"/>
  <c r="I2280" i="401" a="1"/>
  <c r="I2280" i="401" s="1"/>
  <c r="G2280" i="401" s="1"/>
  <c r="I2733" i="401" a="1"/>
  <c r="I2733" i="401" s="1"/>
  <c r="G2733" i="401" s="1"/>
  <c r="I92" i="401" a="1"/>
  <c r="I92" i="401" s="1"/>
  <c r="G92" i="401" s="1"/>
  <c r="I1304" i="401" a="1"/>
  <c r="I1304" i="401" s="1"/>
  <c r="G1304" i="401" s="1"/>
  <c r="I1278" i="401" a="1"/>
  <c r="I1278" i="401" s="1"/>
  <c r="G1278" i="401" s="1"/>
  <c r="I2431" i="401" a="1"/>
  <c r="I2431" i="401" s="1"/>
  <c r="I306" i="401" a="1"/>
  <c r="I306" i="401" s="1"/>
  <c r="I2471" i="401" a="1"/>
  <c r="I2471" i="401" s="1"/>
  <c r="G2471" i="401" s="1"/>
  <c r="I1072" i="401" a="1"/>
  <c r="I1072" i="401" s="1"/>
  <c r="G1072" i="401" s="1"/>
  <c r="I48" i="401" a="1"/>
  <c r="I48" i="401" s="1"/>
  <c r="G48" i="401" s="1"/>
  <c r="I2260" i="401" a="1"/>
  <c r="I2260" i="401" s="1"/>
  <c r="I2925" i="401" a="1"/>
  <c r="I2925" i="401" s="1"/>
  <c r="I400" i="401" a="1"/>
  <c r="I400" i="401" s="1"/>
  <c r="I1657" i="401" a="1"/>
  <c r="I1657" i="401" s="1"/>
  <c r="I1646" i="401" a="1"/>
  <c r="I1646" i="401" s="1"/>
  <c r="I1629" i="401" a="1"/>
  <c r="I1629" i="401" s="1"/>
  <c r="I1078" i="401" a="1"/>
  <c r="I1078" i="401" s="1"/>
  <c r="I897" i="401" a="1"/>
  <c r="I897" i="401" s="1"/>
  <c r="G897" i="401" s="1"/>
  <c r="I1763" i="401" a="1"/>
  <c r="I1763" i="401" s="1"/>
  <c r="G1763" i="401" s="1"/>
  <c r="I1152" i="401" a="1"/>
  <c r="I1152" i="401" s="1"/>
  <c r="G1152" i="401" s="1"/>
  <c r="I497" i="401" a="1"/>
  <c r="I497" i="401" s="1"/>
  <c r="I1872" i="401" a="1"/>
  <c r="I1872" i="401" s="1"/>
  <c r="G1872" i="401" s="1"/>
  <c r="I1649" i="401" a="1"/>
  <c r="I1649" i="401" s="1"/>
  <c r="G1649" i="401" s="1"/>
  <c r="I755" i="401" a="1"/>
  <c r="I755" i="401" s="1"/>
  <c r="I112" i="401" a="1"/>
  <c r="I112" i="401" s="1"/>
  <c r="I1214" i="401" a="1"/>
  <c r="I1214" i="401" s="1"/>
  <c r="G1214" i="401" s="1"/>
  <c r="I1666" i="401" a="1"/>
  <c r="I1666" i="401" s="1"/>
  <c r="I2918" i="401" a="1"/>
  <c r="I2918" i="401" s="1"/>
  <c r="I1566" i="401" a="1"/>
  <c r="I1566" i="401" s="1"/>
  <c r="G1566" i="401" s="1"/>
  <c r="I1991" i="401" a="1"/>
  <c r="I1991" i="401" s="1"/>
  <c r="G1991" i="401" s="1"/>
  <c r="I305" i="401" a="1"/>
  <c r="I305" i="401" s="1"/>
  <c r="G305" i="401" s="1"/>
  <c r="I2593" i="401" a="1"/>
  <c r="I2593" i="401" s="1"/>
  <c r="G2593" i="401" s="1"/>
  <c r="I1174" i="401" a="1"/>
  <c r="I1174" i="401" s="1"/>
  <c r="G1174" i="401" s="1"/>
  <c r="I603" i="401" a="1"/>
  <c r="I603" i="401" s="1"/>
  <c r="G603" i="401" s="1"/>
  <c r="I1089" i="401" a="1"/>
  <c r="I1089" i="401" s="1"/>
  <c r="G1089" i="401" s="1"/>
  <c r="I769" i="401" a="1"/>
  <c r="I769" i="401" s="1"/>
  <c r="G769" i="401" s="1"/>
  <c r="I2303" i="401" a="1"/>
  <c r="I2303" i="401" s="1"/>
  <c r="G2303" i="401" s="1"/>
  <c r="I2797" i="401" a="1"/>
  <c r="I2797" i="401" s="1"/>
  <c r="G2797" i="401" s="1"/>
  <c r="I1167" i="401" a="1"/>
  <c r="I1167" i="401" s="1"/>
  <c r="I201" i="401" a="1"/>
  <c r="I201" i="401" s="1"/>
  <c r="G201" i="401" s="1"/>
  <c r="I1491" i="401" a="1"/>
  <c r="I1491" i="401" s="1"/>
  <c r="I671" i="401" a="1"/>
  <c r="I671" i="401" s="1"/>
  <c r="G671" i="401" s="1"/>
  <c r="I1620" i="401" a="1"/>
  <c r="I1620" i="401" s="1"/>
  <c r="G1620" i="401" s="1"/>
  <c r="I2592" i="401" a="1"/>
  <c r="I2592" i="401" s="1"/>
  <c r="I1369" i="401" a="1"/>
  <c r="I1369" i="401" s="1"/>
  <c r="G1369" i="401" s="1"/>
  <c r="I1717" i="401" a="1"/>
  <c r="I1717" i="401" s="1"/>
  <c r="G1717" i="401" s="1"/>
  <c r="I1088" i="401" a="1"/>
  <c r="I1088" i="401" s="1"/>
  <c r="G1088" i="401" s="1"/>
  <c r="I1824" i="401" a="1"/>
  <c r="I1824" i="401" s="1"/>
  <c r="G1824" i="401" s="1"/>
  <c r="I166" i="401" a="1"/>
  <c r="I166" i="401" s="1"/>
  <c r="G166" i="401" s="1"/>
  <c r="I389" i="401" a="1"/>
  <c r="I389" i="401" s="1"/>
  <c r="G389" i="401" s="1"/>
  <c r="I234" i="401" a="1"/>
  <c r="I234" i="401" s="1"/>
  <c r="I1669" i="401" a="1"/>
  <c r="I1669" i="401" s="1"/>
  <c r="G1669" i="401" s="1"/>
  <c r="I2574" i="401" a="1"/>
  <c r="I2574" i="401" s="1"/>
  <c r="G2574" i="401" s="1"/>
  <c r="I2172" i="401" a="1"/>
  <c r="I2172" i="401" s="1"/>
  <c r="G2172" i="401" s="1"/>
  <c r="I985" i="401" a="1"/>
  <c r="I985" i="401" s="1"/>
  <c r="I2406" i="401" a="1"/>
  <c r="I2406" i="401" s="1"/>
  <c r="G2406" i="401" s="1"/>
  <c r="I1192" i="401" a="1"/>
  <c r="I1192" i="401" s="1"/>
  <c r="G1192" i="401" s="1"/>
  <c r="I47" i="401" a="1"/>
  <c r="I47" i="401" s="1"/>
  <c r="G47" i="401" s="1"/>
  <c r="I2932" i="401" a="1"/>
  <c r="I2932" i="401" s="1"/>
  <c r="I889" i="401" a="1"/>
  <c r="I889" i="401" s="1"/>
  <c r="G889" i="401" s="1"/>
  <c r="I2401" i="401" a="1"/>
  <c r="I2401" i="401" s="1"/>
  <c r="G2401" i="401" s="1"/>
  <c r="I2099" i="401" a="1"/>
  <c r="I2099" i="401" s="1"/>
  <c r="G2099" i="401" s="1"/>
  <c r="I337" i="401" a="1"/>
  <c r="I337" i="401" s="1"/>
  <c r="G337" i="401" s="1"/>
  <c r="I2697" i="401" a="1"/>
  <c r="I2697" i="401" s="1"/>
  <c r="G2697" i="401" s="1"/>
  <c r="I313" i="401" a="1"/>
  <c r="I313" i="401" s="1"/>
  <c r="I2805" i="401" a="1"/>
  <c r="I2805" i="401" s="1"/>
  <c r="I1710" i="401" a="1"/>
  <c r="I1710" i="401" s="1"/>
  <c r="I2464" i="401" a="1"/>
  <c r="I2464" i="401" s="1"/>
  <c r="G2464" i="401" s="1"/>
  <c r="I1171" i="401" a="1"/>
  <c r="I1171" i="401" s="1"/>
  <c r="G1171" i="401" s="1"/>
  <c r="I1084" i="401" a="1"/>
  <c r="I1084" i="401" s="1"/>
  <c r="G1084" i="401" s="1"/>
  <c r="I580" i="401" a="1"/>
  <c r="I580" i="401" s="1"/>
  <c r="G580" i="401" s="1"/>
  <c r="I2566" i="401" a="1"/>
  <c r="I2566" i="401" s="1"/>
  <c r="I480" i="401" a="1"/>
  <c r="I480" i="401" s="1"/>
  <c r="G480" i="401" s="1"/>
  <c r="I1700" i="401" a="1"/>
  <c r="I1700" i="401" s="1"/>
  <c r="G1700" i="401" s="1"/>
  <c r="I1976" i="401" a="1"/>
  <c r="I1976" i="401" s="1"/>
  <c r="I2638" i="401" a="1"/>
  <c r="I2638" i="401" s="1"/>
  <c r="G2638" i="401" s="1"/>
  <c r="I237" i="401" a="1"/>
  <c r="I237" i="401" s="1"/>
  <c r="G237" i="401" s="1"/>
  <c r="I25" i="401" a="1"/>
  <c r="I25" i="401" s="1"/>
  <c r="I2269" i="401" a="1"/>
  <c r="I2269" i="401" s="1"/>
  <c r="I1160" i="401" a="1"/>
  <c r="I1160" i="401" s="1"/>
  <c r="G1160" i="401" s="1"/>
  <c r="I1604" i="401" a="1"/>
  <c r="I1604" i="401" s="1"/>
  <c r="G1604" i="401" s="1"/>
  <c r="I1997" i="401" a="1"/>
  <c r="I1997" i="401" s="1"/>
  <c r="G1997" i="401" s="1"/>
  <c r="I1094" i="401" a="1"/>
  <c r="I1094" i="401" s="1"/>
  <c r="I2951" i="401" a="1"/>
  <c r="I2951" i="401" s="1"/>
  <c r="G2951" i="401" s="1"/>
  <c r="I1039" i="401" a="1"/>
  <c r="I1039" i="401" s="1"/>
  <c r="G1039" i="401" s="1"/>
  <c r="I2138" i="401" a="1"/>
  <c r="I2138" i="401" s="1"/>
  <c r="G2138" i="401" s="1"/>
  <c r="I1205" i="401" a="1"/>
  <c r="I1205" i="401" s="1"/>
  <c r="I1900" i="401" a="1"/>
  <c r="I1900" i="401" s="1"/>
  <c r="G1900" i="401" s="1"/>
  <c r="I1561" i="401" a="1"/>
  <c r="I1561" i="401" s="1"/>
  <c r="I1248" i="401" a="1"/>
  <c r="I1248" i="401" s="1"/>
  <c r="I1149" i="401" a="1"/>
  <c r="I1149" i="401" s="1"/>
  <c r="G1149" i="401" s="1"/>
  <c r="I1098" i="401" a="1"/>
  <c r="I1098" i="401" s="1"/>
  <c r="I926" i="401" a="1"/>
  <c r="I926" i="401" s="1"/>
  <c r="G926" i="401" s="1"/>
  <c r="I1630" i="401" a="1"/>
  <c r="I1630" i="401" s="1"/>
  <c r="G1630" i="401" s="1"/>
  <c r="I2058" i="401" a="1"/>
  <c r="I2058" i="401" s="1"/>
  <c r="G2058" i="401" s="1"/>
  <c r="I1752" i="401" a="1"/>
  <c r="I1752" i="401" s="1"/>
  <c r="G1752" i="401" s="1"/>
  <c r="I2668" i="401" a="1"/>
  <c r="I2668" i="401" s="1"/>
  <c r="I1258" i="401" a="1"/>
  <c r="I1258" i="401" s="1"/>
  <c r="G1258" i="401" s="1"/>
  <c r="I836" i="401" a="1"/>
  <c r="I836" i="401" s="1"/>
  <c r="I2783" i="401" a="1"/>
  <c r="I2783" i="401" s="1"/>
  <c r="I2762" i="401" a="1"/>
  <c r="I2762" i="401" s="1"/>
  <c r="G2762" i="401" s="1"/>
  <c r="I1342" i="401" a="1"/>
  <c r="I1342" i="401" s="1"/>
  <c r="I61" i="401" a="1"/>
  <c r="I61" i="401" s="1"/>
  <c r="I2161" i="401" a="1"/>
  <c r="I2161" i="401" s="1"/>
  <c r="I890" i="401" a="1"/>
  <c r="I890" i="401" s="1"/>
  <c r="G890" i="401" s="1"/>
  <c r="I2440" i="401" a="1"/>
  <c r="I2440" i="401" s="1"/>
  <c r="G2440" i="401" s="1"/>
  <c r="I143" i="401" a="1"/>
  <c r="I143" i="401" s="1"/>
  <c r="G143" i="401" s="1"/>
  <c r="I876" i="401" a="1"/>
  <c r="I876" i="401" s="1"/>
  <c r="G876" i="401" s="1"/>
  <c r="I2163" i="401" a="1"/>
  <c r="I2163" i="401" s="1"/>
  <c r="G2163" i="401" s="1"/>
  <c r="I89" i="401" a="1"/>
  <c r="I89" i="401" s="1"/>
  <c r="G89" i="401" s="1"/>
  <c r="I2487" i="401" a="1"/>
  <c r="I2487" i="401" s="1"/>
  <c r="G2487" i="401" s="1"/>
  <c r="I2876" i="401" a="1"/>
  <c r="I2876" i="401" s="1"/>
  <c r="I455" i="401" a="1"/>
  <c r="I455" i="401" s="1"/>
  <c r="I2814" i="401" a="1"/>
  <c r="I2814" i="401" s="1"/>
  <c r="G2814" i="401" s="1"/>
  <c r="I896" i="401" a="1"/>
  <c r="I896" i="401" s="1"/>
  <c r="G896" i="401" s="1"/>
  <c r="I1341" i="401" a="1"/>
  <c r="I1341" i="401" s="1"/>
  <c r="I2911" i="401" a="1"/>
  <c r="I2911" i="401" s="1"/>
  <c r="G2911" i="401" s="1"/>
  <c r="I1238" i="401" a="1"/>
  <c r="I1238" i="401" s="1"/>
  <c r="G1238" i="401" s="1"/>
  <c r="I1150" i="401" a="1"/>
  <c r="I1150" i="401" s="1"/>
  <c r="G1150" i="401" s="1"/>
  <c r="I280" i="401" a="1"/>
  <c r="I280" i="401" s="1"/>
  <c r="G280" i="401" s="1"/>
  <c r="I645" i="401" a="1"/>
  <c r="I645" i="401" s="1"/>
  <c r="I1064" i="401" a="1"/>
  <c r="I1064" i="401" s="1"/>
  <c r="G1064" i="401" s="1"/>
  <c r="I272" i="401" a="1"/>
  <c r="I272" i="401" s="1"/>
  <c r="I737" i="401" a="1"/>
  <c r="I737" i="401" s="1"/>
  <c r="G737" i="401" s="1"/>
  <c r="I1889" i="401" a="1"/>
  <c r="I1889" i="401" s="1"/>
  <c r="G1889" i="401" s="1"/>
  <c r="I2071" i="401" a="1"/>
  <c r="I2071" i="401" s="1"/>
  <c r="G2071" i="401" s="1"/>
  <c r="I911" i="401" a="1"/>
  <c r="I911" i="401" s="1"/>
  <c r="G911" i="401" s="1"/>
  <c r="I1459" i="401" a="1"/>
  <c r="I1459" i="401" s="1"/>
  <c r="I710" i="401" a="1"/>
  <c r="I710" i="401" s="1"/>
  <c r="G710" i="401" s="1"/>
  <c r="I138" i="401" a="1"/>
  <c r="I138" i="401" s="1"/>
  <c r="I1560" i="401" a="1"/>
  <c r="I1560" i="401" s="1"/>
  <c r="I1279" i="401" a="1"/>
  <c r="I1279" i="401" s="1"/>
  <c r="G1279" i="401" s="1"/>
  <c r="I1453" i="401" a="1"/>
  <c r="I1453" i="401" s="1"/>
  <c r="G1453" i="401" s="1"/>
  <c r="I1861" i="401" a="1"/>
  <c r="I1861" i="401" s="1"/>
  <c r="G1861" i="401" s="1"/>
  <c r="I1436" i="401" a="1"/>
  <c r="I1436" i="401" s="1"/>
  <c r="I2623" i="401" a="1"/>
  <c r="I2623" i="401" s="1"/>
  <c r="G2623" i="401" s="1"/>
  <c r="I1504" i="401" a="1"/>
  <c r="I1504" i="401" s="1"/>
  <c r="I2729" i="401" a="1"/>
  <c r="I2729" i="401" s="1"/>
  <c r="I1123" i="401" a="1"/>
  <c r="I1123" i="401" s="1"/>
  <c r="I697" i="401" a="1"/>
  <c r="I697" i="401" s="1"/>
  <c r="G697" i="401" s="1"/>
  <c r="I610" i="401" a="1"/>
  <c r="I610" i="401" s="1"/>
  <c r="G610" i="401" s="1"/>
  <c r="I2630" i="401" a="1"/>
  <c r="I2630" i="401" s="1"/>
  <c r="G2630" i="401" s="1"/>
  <c r="I2167" i="401" a="1"/>
  <c r="I2167" i="401" s="1"/>
  <c r="I1116" i="401" a="1"/>
  <c r="I1116" i="401" s="1"/>
  <c r="G1116" i="401" s="1"/>
  <c r="I1995" i="401" a="1"/>
  <c r="I1995" i="401" s="1"/>
  <c r="I1994" i="401" a="1"/>
  <c r="I1994" i="401" s="1"/>
  <c r="G1994" i="401" s="1"/>
  <c r="I2921" i="401" a="1"/>
  <c r="I2921" i="401" s="1"/>
  <c r="I882" i="401" a="1"/>
  <c r="I882" i="401" s="1"/>
  <c r="I613" i="401" a="1"/>
  <c r="I613" i="401" s="1"/>
  <c r="I125" i="401" a="1"/>
  <c r="I125" i="401" s="1"/>
  <c r="I1584" i="401" a="1"/>
  <c r="I1584" i="401" s="1"/>
  <c r="G1584" i="401" s="1"/>
  <c r="I1115" i="401" a="1"/>
  <c r="I1115" i="401" s="1"/>
  <c r="G1115" i="401" s="1"/>
  <c r="I2460" i="401" a="1"/>
  <c r="I2460" i="401" s="1"/>
  <c r="I44" i="401" a="1"/>
  <c r="I44" i="401" s="1"/>
  <c r="I1020" i="401" a="1"/>
  <c r="I1020" i="401" s="1"/>
  <c r="G1020" i="401" s="1"/>
  <c r="I2659" i="401" a="1"/>
  <c r="I2659" i="401" s="1"/>
  <c r="G2659" i="401" s="1"/>
  <c r="I51" i="401" a="1"/>
  <c r="I51" i="401" s="1"/>
  <c r="G51" i="401" s="1"/>
  <c r="I1854" i="401" a="1"/>
  <c r="I1854" i="401" s="1"/>
  <c r="I2685" i="401" a="1"/>
  <c r="I2685" i="401" s="1"/>
  <c r="G2685" i="401" s="1"/>
  <c r="I1791" i="401" a="1"/>
  <c r="I1791" i="401" s="1"/>
  <c r="G1791" i="401" s="1"/>
  <c r="I84" i="401" a="1"/>
  <c r="I84" i="401" s="1"/>
  <c r="I2242" i="401" a="1"/>
  <c r="I2242" i="401" s="1"/>
  <c r="G2242" i="401" s="1"/>
  <c r="I729" i="401" a="1"/>
  <c r="I729" i="401" s="1"/>
  <c r="G729" i="401" s="1"/>
  <c r="I199" i="401" a="1"/>
  <c r="I199" i="401" s="1"/>
  <c r="G199" i="401" s="1"/>
  <c r="I1178" i="401" a="1"/>
  <c r="I1178" i="401" s="1"/>
  <c r="I2057" i="401" a="1"/>
  <c r="I2057" i="401" s="1"/>
  <c r="I342" i="401" a="1"/>
  <c r="I342" i="401" s="1"/>
  <c r="G342" i="401" s="1"/>
  <c r="I959" i="401" a="1"/>
  <c r="I959" i="401" s="1"/>
  <c r="I2355" i="401" a="1"/>
  <c r="I2355" i="401" s="1"/>
  <c r="I1902" i="401" a="1"/>
  <c r="I1902" i="401" s="1"/>
  <c r="G1902" i="401" s="1"/>
  <c r="I2682" i="401" a="1"/>
  <c r="I2682" i="401" s="1"/>
  <c r="I1851" i="401" a="1"/>
  <c r="I1851" i="401" s="1"/>
  <c r="I2961" i="401" a="1"/>
  <c r="I2961" i="401" s="1"/>
  <c r="G2961" i="401" s="1"/>
  <c r="I411" i="401" a="1"/>
  <c r="I411" i="401" s="1"/>
  <c r="I303" i="401" a="1"/>
  <c r="I303" i="401" s="1"/>
  <c r="G303" i="401" s="1"/>
  <c r="I2543" i="401" a="1"/>
  <c r="I2543" i="401" s="1"/>
  <c r="I537" i="401" a="1"/>
  <c r="I537" i="401" s="1"/>
  <c r="G537" i="401" s="1"/>
  <c r="I2776" i="401" a="1"/>
  <c r="I2776" i="401" s="1"/>
  <c r="I2545" i="401" a="1"/>
  <c r="I2545" i="401" s="1"/>
  <c r="I716" i="401" a="1"/>
  <c r="I716" i="401" s="1"/>
  <c r="G716" i="401" s="1"/>
  <c r="I1057" i="401" a="1"/>
  <c r="I1057" i="401" s="1"/>
  <c r="I396" i="401" a="1"/>
  <c r="I396" i="401" s="1"/>
  <c r="G396" i="401" s="1"/>
  <c r="I766" i="401" a="1"/>
  <c r="I766" i="401" s="1"/>
  <c r="G766" i="401" s="1"/>
  <c r="I1252" i="401" a="1"/>
  <c r="I1252" i="401" s="1"/>
  <c r="G1252" i="401" s="1"/>
  <c r="I60" i="401" a="1"/>
  <c r="I60" i="401" s="1"/>
  <c r="G60" i="401" s="1"/>
  <c r="I1691" i="401" a="1"/>
  <c r="I1691" i="401" s="1"/>
  <c r="I1985" i="401" a="1"/>
  <c r="I1985" i="401" s="1"/>
  <c r="I62" i="401" a="1"/>
  <c r="I62" i="401" s="1"/>
  <c r="I604" i="401" a="1"/>
  <c r="I604" i="401" s="1"/>
  <c r="G604" i="401" s="1"/>
  <c r="I686" i="401" a="1"/>
  <c r="I686" i="401" s="1"/>
  <c r="I119" i="401" a="1"/>
  <c r="I119" i="401" s="1"/>
  <c r="G119" i="401" s="1"/>
  <c r="I2687" i="401" a="1"/>
  <c r="I2687" i="401" s="1"/>
  <c r="G2687" i="401" s="1"/>
  <c r="I2652" i="401" a="1"/>
  <c r="I2652" i="401" s="1"/>
  <c r="G2652" i="401" s="1"/>
  <c r="I2297" i="401" a="1"/>
  <c r="I2297" i="401" s="1"/>
  <c r="I460" i="401" a="1"/>
  <c r="I460" i="401" s="1"/>
  <c r="G460" i="401" s="1"/>
  <c r="I2416" i="401" a="1"/>
  <c r="I2416" i="401" s="1"/>
  <c r="G2416" i="401" s="1"/>
  <c r="I2557" i="401" a="1"/>
  <c r="I2557" i="401" s="1"/>
  <c r="I2191" i="401" a="1"/>
  <c r="I2191" i="401" s="1"/>
  <c r="I1546" i="401" a="1"/>
  <c r="I1546" i="401" s="1"/>
  <c r="I851" i="401" a="1"/>
  <c r="I851" i="401" s="1"/>
  <c r="G851" i="401" s="1"/>
  <c r="I2795" i="401" a="1"/>
  <c r="I2795" i="401" s="1"/>
  <c r="G2795" i="401" s="1"/>
  <c r="I2689" i="401" a="1"/>
  <c r="I2689" i="401" s="1"/>
  <c r="G2689" i="401" s="1"/>
  <c r="I1986" i="401" a="1"/>
  <c r="I1986" i="401" s="1"/>
  <c r="I98" i="401" a="1"/>
  <c r="I98" i="401" s="1"/>
  <c r="G98" i="401" s="1"/>
  <c r="I344" i="401" a="1"/>
  <c r="I344" i="401" s="1"/>
  <c r="G344" i="401" s="1"/>
  <c r="I86" i="401" a="1"/>
  <c r="I86" i="401" s="1"/>
  <c r="I803" i="401" a="1"/>
  <c r="I803" i="401" s="1"/>
  <c r="G803" i="401" s="1"/>
  <c r="I2616" i="401" a="1"/>
  <c r="I2616" i="401" s="1"/>
  <c r="G2616" i="401" s="1"/>
  <c r="I2534" i="401" a="1"/>
  <c r="I2534" i="401" s="1"/>
  <c r="I1316" i="401" a="1"/>
  <c r="I1316" i="401" s="1"/>
  <c r="I707" i="401" a="1"/>
  <c r="I707" i="401" s="1"/>
  <c r="I1353" i="401" a="1"/>
  <c r="I1353" i="401" s="1"/>
  <c r="G1353" i="401" s="1"/>
  <c r="I64" i="401" a="1"/>
  <c r="I64" i="401" s="1"/>
  <c r="G64" i="401" s="1"/>
  <c r="I1621" i="401" a="1"/>
  <c r="I1621" i="401" s="1"/>
  <c r="G1621" i="401" s="1"/>
  <c r="I1906" i="401" a="1"/>
  <c r="I1906" i="401" s="1"/>
  <c r="I1896" i="401" a="1"/>
  <c r="I1896" i="401" s="1"/>
  <c r="I1408" i="401" a="1"/>
  <c r="I1408" i="401" s="1"/>
  <c r="G1408" i="401" s="1"/>
  <c r="I481" i="401" a="1"/>
  <c r="I481" i="401" s="1"/>
  <c r="G481" i="401" s="1"/>
  <c r="I1047" i="401" a="1"/>
  <c r="I1047" i="401" s="1"/>
  <c r="G1047" i="401" s="1"/>
  <c r="I67" i="401" a="1"/>
  <c r="I67" i="401" s="1"/>
  <c r="G67" i="401" s="1"/>
  <c r="I124" i="401" a="1"/>
  <c r="I124" i="401" s="1"/>
  <c r="I126" i="401" a="1"/>
  <c r="I126" i="401" s="1"/>
  <c r="I2345" i="401" a="1"/>
  <c r="I2345" i="401" s="1"/>
  <c r="I246" i="401" a="1"/>
  <c r="I246" i="401" s="1"/>
  <c r="I204" i="401" a="1"/>
  <c r="I204" i="401" s="1"/>
  <c r="G204" i="401" s="1"/>
  <c r="I404" i="401" a="1"/>
  <c r="I404" i="401" s="1"/>
  <c r="G404" i="401" s="1"/>
  <c r="I2466" i="401" a="1"/>
  <c r="I2466" i="401" s="1"/>
  <c r="I1690" i="401" a="1"/>
  <c r="I1690" i="401" s="1"/>
  <c r="I2866" i="401" a="1"/>
  <c r="I2866" i="401" s="1"/>
  <c r="G2866" i="401" s="1"/>
  <c r="I2665" i="401" a="1"/>
  <c r="I2665" i="401" s="1"/>
  <c r="G2665" i="401" s="1"/>
  <c r="I1836" i="401" a="1"/>
  <c r="I1836" i="401" s="1"/>
  <c r="G1836" i="401" s="1"/>
  <c r="I1027" i="401" a="1"/>
  <c r="I1027" i="401" s="1"/>
  <c r="I242" i="401" a="1"/>
  <c r="I242" i="401" s="1"/>
  <c r="G242" i="401" s="1"/>
  <c r="I1315" i="401" a="1"/>
  <c r="I1315" i="401" s="1"/>
  <c r="I2779" i="401" a="1"/>
  <c r="I2779" i="401" s="1"/>
  <c r="G2779" i="401" s="1"/>
  <c r="I1270" i="401" a="1"/>
  <c r="I1270" i="401" s="1"/>
  <c r="G1270" i="401" s="1"/>
  <c r="I151" i="401" a="1"/>
  <c r="I151" i="401" s="1"/>
  <c r="G151" i="401" s="1"/>
  <c r="I450" i="401" a="1"/>
  <c r="I450" i="401" s="1"/>
  <c r="G450" i="401" s="1"/>
  <c r="I1811" i="401" a="1"/>
  <c r="I1811" i="401" s="1"/>
  <c r="G1811" i="401" s="1"/>
  <c r="I933" i="401" a="1"/>
  <c r="I933" i="401" s="1"/>
  <c r="I1886" i="401" a="1"/>
  <c r="I1886" i="401" s="1"/>
  <c r="G1886" i="401" s="1"/>
  <c r="I489" i="401" a="1"/>
  <c r="I489" i="401" s="1"/>
  <c r="I2518" i="401" a="1"/>
  <c r="I2518" i="401" s="1"/>
  <c r="G2518" i="401" s="1"/>
  <c r="I1804" i="401" a="1"/>
  <c r="I1804" i="401" s="1"/>
  <c r="G1804" i="401" s="1"/>
  <c r="I1471" i="401" a="1"/>
  <c r="I1471" i="401" s="1"/>
  <c r="I2218" i="401" a="1"/>
  <c r="I2218" i="401" s="1"/>
  <c r="I327" i="401" a="1"/>
  <c r="I327" i="401" s="1"/>
  <c r="G327" i="401" s="1"/>
  <c r="I928" i="401" a="1"/>
  <c r="I928" i="401" s="1"/>
  <c r="G928" i="401" s="1"/>
  <c r="I2032" i="401" a="1"/>
  <c r="I2032" i="401" s="1"/>
  <c r="I1093" i="401" a="1"/>
  <c r="I1093" i="401" s="1"/>
  <c r="I2126" i="401" a="1"/>
  <c r="I2126" i="401" s="1"/>
  <c r="I825" i="401" a="1"/>
  <c r="I825" i="401" s="1"/>
  <c r="I2693" i="401" a="1"/>
  <c r="I2693" i="401" s="1"/>
  <c r="G2693" i="401" s="1"/>
  <c r="I2361" i="401" a="1"/>
  <c r="I2361" i="401" s="1"/>
  <c r="G2361" i="401" s="1"/>
  <c r="I2367" i="401" a="1"/>
  <c r="I2367" i="401" s="1"/>
  <c r="G2367" i="401" s="1"/>
  <c r="I2114" i="401" a="1"/>
  <c r="I2114" i="401" s="1"/>
  <c r="G2114" i="401" s="1"/>
  <c r="I301" i="401" a="1"/>
  <c r="I301" i="401" s="1"/>
  <c r="G301" i="401" s="1"/>
  <c r="I2055" i="401" a="1"/>
  <c r="I2055" i="401" s="1"/>
  <c r="G2055" i="401" s="1"/>
  <c r="I1490" i="401" a="1"/>
  <c r="I1490" i="401" s="1"/>
  <c r="G1490" i="401" s="1"/>
  <c r="I763" i="401" a="1"/>
  <c r="I763" i="401" s="1"/>
  <c r="I919" i="401" a="1"/>
  <c r="I919" i="401" s="1"/>
  <c r="G919" i="401" s="1"/>
  <c r="I2615" i="401" a="1"/>
  <c r="I2615" i="401" s="1"/>
  <c r="G2615" i="401" s="1"/>
  <c r="I1182" i="401" a="1"/>
  <c r="I1182" i="401" s="1"/>
  <c r="G1182" i="401" s="1"/>
  <c r="I899" i="401" a="1"/>
  <c r="I899" i="401" s="1"/>
  <c r="I951" i="401" a="1"/>
  <c r="I951" i="401" s="1"/>
  <c r="G951" i="401" s="1"/>
  <c r="I146" i="401" a="1"/>
  <c r="I146" i="401" s="1"/>
  <c r="G146" i="401" s="1"/>
  <c r="I1060" i="401" a="1"/>
  <c r="I1060" i="401" s="1"/>
  <c r="I362" i="401" a="1"/>
  <c r="I362" i="401" s="1"/>
  <c r="G362" i="401" s="1"/>
  <c r="I2575" i="401" a="1"/>
  <c r="I2575" i="401" s="1"/>
  <c r="I2320" i="401" a="1"/>
  <c r="I2320" i="401" s="1"/>
  <c r="G2320" i="401" s="1"/>
  <c r="I846" i="401" a="1"/>
  <c r="I846" i="401" s="1"/>
  <c r="I395" i="401" a="1"/>
  <c r="I395" i="401" s="1"/>
  <c r="I1531" i="401" a="1"/>
  <c r="I1531" i="401" s="1"/>
  <c r="G1531" i="401" s="1"/>
  <c r="I2941" i="401" a="1"/>
  <c r="I2941" i="401" s="1"/>
  <c r="G2941" i="401" s="1"/>
  <c r="I1126" i="401" a="1"/>
  <c r="I1126" i="401" s="1"/>
  <c r="I984" i="401" a="1"/>
  <c r="I984" i="401" s="1"/>
  <c r="I1423" i="401" a="1"/>
  <c r="I1423" i="401" s="1"/>
  <c r="G1423" i="401" s="1"/>
  <c r="I1868" i="401" a="1"/>
  <c r="I1868" i="401" s="1"/>
  <c r="I43" i="401" a="1"/>
  <c r="I43" i="401" s="1"/>
  <c r="G43" i="401" s="1"/>
  <c r="I160" i="401" a="1"/>
  <c r="I160" i="401" s="1"/>
  <c r="I2503" i="401" a="1"/>
  <c r="I2503" i="401" s="1"/>
  <c r="G2503" i="401" s="1"/>
  <c r="I1693" i="401" a="1"/>
  <c r="I1693" i="401" s="1"/>
  <c r="G1693" i="401" s="1"/>
  <c r="I436" i="401" a="1"/>
  <c r="I436" i="401" s="1"/>
  <c r="G436" i="401" s="1"/>
  <c r="I147" i="401" a="1"/>
  <c r="I147" i="401" s="1"/>
  <c r="G147" i="401" s="1"/>
  <c r="I2490" i="401" a="1"/>
  <c r="I2490" i="401" s="1"/>
  <c r="I359" i="401" a="1"/>
  <c r="I359" i="401" s="1"/>
  <c r="G359" i="401" s="1"/>
  <c r="I215" i="401" a="1"/>
  <c r="I215" i="401" s="1"/>
  <c r="I1221" i="401" a="1"/>
  <c r="I1221" i="401" s="1"/>
  <c r="I1033" i="401" a="1"/>
  <c r="I1033" i="401" s="1"/>
  <c r="G1033" i="401" s="1"/>
  <c r="I113" i="401" a="1"/>
  <c r="I113" i="401" s="1"/>
  <c r="I482" i="401" a="1"/>
  <c r="I482" i="401" s="1"/>
  <c r="G482" i="401" s="1"/>
  <c r="I247" i="401" a="1"/>
  <c r="I247" i="401" s="1"/>
  <c r="G247" i="401" s="1"/>
  <c r="I435" i="401" a="1"/>
  <c r="I435" i="401" s="1"/>
  <c r="I2735" i="401" a="1"/>
  <c r="I2735" i="401" s="1"/>
  <c r="I1892" i="401" a="1"/>
  <c r="I1892" i="401" s="1"/>
  <c r="G1892" i="401" s="1"/>
  <c r="I968" i="401" a="1"/>
  <c r="I968" i="401" s="1"/>
  <c r="G968" i="401" s="1"/>
  <c r="I384" i="401" a="1"/>
  <c r="I384" i="401" s="1"/>
  <c r="G384" i="401" s="1"/>
  <c r="I1385" i="401" a="1"/>
  <c r="I1385" i="401" s="1"/>
  <c r="I2437" i="401" a="1"/>
  <c r="I2437" i="401" s="1"/>
  <c r="G2437" i="401" s="1"/>
  <c r="I818" i="401" a="1"/>
  <c r="I818" i="401" s="1"/>
  <c r="G818" i="401" s="1"/>
  <c r="I2589" i="401" a="1"/>
  <c r="I2589" i="401" s="1"/>
  <c r="I2254" i="401" a="1"/>
  <c r="I2254" i="401" s="1"/>
  <c r="I2313" i="401" a="1"/>
  <c r="I2313" i="401" s="1"/>
  <c r="G2313" i="401" s="1"/>
  <c r="I2212" i="401" a="1"/>
  <c r="I2212" i="401" s="1"/>
  <c r="G2212" i="401" s="1"/>
  <c r="I1941" i="401" a="1"/>
  <c r="I1941" i="401" s="1"/>
  <c r="I548" i="401" a="1"/>
  <c r="I548" i="401" s="1"/>
  <c r="I385" i="401" a="1"/>
  <c r="I385" i="401" s="1"/>
  <c r="G385" i="401" s="1"/>
  <c r="I1054" i="401" a="1"/>
  <c r="I1054" i="401" s="1"/>
  <c r="G1054" i="401" s="1"/>
  <c r="I656" i="401" a="1"/>
  <c r="I656" i="401" s="1"/>
  <c r="I2206" i="401" a="1"/>
  <c r="I2206" i="401" s="1"/>
  <c r="G2206" i="401" s="1"/>
  <c r="I2370" i="401" a="1"/>
  <c r="I2370" i="401" s="1"/>
  <c r="I1310" i="401" a="1"/>
  <c r="I1310" i="401" s="1"/>
  <c r="I412" i="401" a="1"/>
  <c r="I412" i="401" s="1"/>
  <c r="I918" i="401" a="1"/>
  <c r="I918" i="401" s="1"/>
  <c r="I2674" i="401" a="1"/>
  <c r="I2674" i="401" s="1"/>
  <c r="G2674" i="401" s="1"/>
  <c r="I1155" i="401" a="1"/>
  <c r="I1155" i="401" s="1"/>
  <c r="G1155" i="401" s="1"/>
  <c r="I912" i="401" a="1"/>
  <c r="I912" i="401" s="1"/>
  <c r="G912" i="401" s="1"/>
  <c r="I2192" i="401" a="1"/>
  <c r="I2192" i="401" s="1"/>
  <c r="G2192" i="401" s="1"/>
  <c r="I485" i="401" a="1"/>
  <c r="I485" i="401" s="1"/>
  <c r="I1552" i="401" a="1"/>
  <c r="I1552" i="401" s="1"/>
  <c r="G1552" i="401" s="1"/>
  <c r="I181" i="401" a="1"/>
  <c r="I181" i="401" s="1"/>
  <c r="I2306" i="401" a="1"/>
  <c r="I2306" i="401" s="1"/>
  <c r="I1675" i="401" a="1"/>
  <c r="I1675" i="401" s="1"/>
  <c r="G1675" i="401" s="1"/>
  <c r="I641" i="401" a="1"/>
  <c r="I641" i="401" s="1"/>
  <c r="G641" i="401" s="1"/>
  <c r="I2231" i="401" a="1"/>
  <c r="I2231" i="401" s="1"/>
  <c r="I1410" i="401" a="1"/>
  <c r="I1410" i="401" s="1"/>
  <c r="G1410" i="401" s="1"/>
  <c r="I2090" i="401" a="1"/>
  <c r="I2090" i="401" s="1"/>
  <c r="I2104" i="401" a="1"/>
  <c r="I2104" i="401" s="1"/>
  <c r="G2104" i="401" s="1"/>
  <c r="I1803" i="401" a="1"/>
  <c r="I1803" i="401" s="1"/>
  <c r="I843" i="401" a="1"/>
  <c r="I843" i="401" s="1"/>
  <c r="I2878" i="401" a="1"/>
  <c r="I2878" i="401" s="1"/>
  <c r="G2878" i="401" s="1"/>
  <c r="I658" i="401" a="1"/>
  <c r="I658" i="401" s="1"/>
  <c r="G658" i="401" s="1"/>
  <c r="I2288" i="401" a="1"/>
  <c r="I2288" i="401" s="1"/>
  <c r="I1237" i="401" a="1"/>
  <c r="I1237" i="401" s="1"/>
  <c r="G1237" i="401" s="1"/>
  <c r="I2910" i="401" a="1"/>
  <c r="I2910" i="401" s="1"/>
  <c r="G2910" i="401" s="1"/>
  <c r="I2551" i="401" a="1"/>
  <c r="I2551" i="401" s="1"/>
  <c r="I1457" i="401" a="1"/>
  <c r="I1457" i="401" s="1"/>
  <c r="I1487" i="401" a="1"/>
  <c r="I1487" i="401" s="1"/>
  <c r="G1487" i="401" s="1"/>
  <c r="I2582" i="401" a="1"/>
  <c r="I2582" i="401" s="1"/>
  <c r="I1424" i="401" a="1"/>
  <c r="I1424" i="401" s="1"/>
  <c r="I2629" i="401" a="1"/>
  <c r="I2629" i="401" s="1"/>
  <c r="I2120" i="401" a="1"/>
  <c r="I2120" i="401" s="1"/>
  <c r="I2127" i="401" a="1"/>
  <c r="I2127" i="401" s="1"/>
  <c r="G2127" i="401" s="1"/>
  <c r="I461" i="401" a="1"/>
  <c r="I461" i="401" s="1"/>
  <c r="G461" i="401" s="1"/>
  <c r="I2594" i="401" a="1"/>
  <c r="I2594" i="401" s="1"/>
  <c r="G2594" i="401" s="1"/>
  <c r="I1958" i="401" a="1"/>
  <c r="I1958" i="401" s="1"/>
  <c r="I2929" i="401" a="1"/>
  <c r="I2929" i="401" s="1"/>
  <c r="G2929" i="401" s="1"/>
  <c r="I1367" i="401" a="1"/>
  <c r="I1367" i="401" s="1"/>
  <c r="I1363" i="401" a="1"/>
  <c r="I1363" i="401" s="1"/>
  <c r="I236" i="401" a="1"/>
  <c r="I236" i="401" s="1"/>
  <c r="G236" i="401" s="1"/>
  <c r="I772" i="401" a="1"/>
  <c r="I772" i="401" s="1"/>
  <c r="I1634" i="401" a="1"/>
  <c r="I1634" i="401" s="1"/>
  <c r="G1634" i="401" s="1"/>
  <c r="I1922" i="401" a="1"/>
  <c r="I1922" i="401" s="1"/>
  <c r="G1922" i="401" s="1"/>
  <c r="I2029" i="401" a="1"/>
  <c r="I2029" i="401" s="1"/>
  <c r="G2029" i="401" s="1"/>
  <c r="I651" i="401" a="1"/>
  <c r="I651" i="401" s="1"/>
  <c r="G651" i="401" s="1"/>
  <c r="I718" i="401" a="1"/>
  <c r="I718" i="401" s="1"/>
  <c r="G718" i="401" s="1"/>
  <c r="I161" i="401" a="1"/>
  <c r="I161" i="401" s="1"/>
  <c r="G161" i="401" s="1"/>
  <c r="I2291" i="401" a="1"/>
  <c r="I2291" i="401" s="1"/>
  <c r="G2291" i="401" s="1"/>
  <c r="I205" i="401" a="1"/>
  <c r="I205" i="401" s="1"/>
  <c r="I2706" i="401" a="1"/>
  <c r="I2706" i="401" s="1"/>
  <c r="G2706" i="401" s="1"/>
  <c r="I1792" i="401" a="1"/>
  <c r="I1792" i="401" s="1"/>
  <c r="G1792" i="401" s="1"/>
  <c r="I1269" i="401" a="1"/>
  <c r="I1269" i="401" s="1"/>
  <c r="G1269" i="401" s="1"/>
  <c r="I2570" i="401" a="1"/>
  <c r="I2570" i="401" s="1"/>
  <c r="I1588" i="401" a="1"/>
  <c r="I1588" i="401" s="1"/>
  <c r="G1588" i="401" s="1"/>
  <c r="I46" i="401" a="1"/>
  <c r="I46" i="401" s="1"/>
  <c r="G46" i="401" s="1"/>
  <c r="I1576" i="401" a="1"/>
  <c r="I1576" i="401" s="1"/>
  <c r="G1576" i="401" s="1"/>
  <c r="I684" i="401" a="1"/>
  <c r="I684" i="401" s="1"/>
  <c r="G684" i="401" s="1"/>
  <c r="I1073" i="401" a="1"/>
  <c r="I1073" i="401" s="1"/>
  <c r="I1769" i="401" a="1"/>
  <c r="I1769" i="401" s="1"/>
  <c r="I2549" i="401" a="1"/>
  <c r="I2549" i="401" s="1"/>
  <c r="I699" i="401" a="1"/>
  <c r="I699" i="401" s="1"/>
  <c r="G699" i="401" s="1"/>
  <c r="I952" i="401" a="1"/>
  <c r="I952" i="401" s="1"/>
  <c r="G952" i="401" s="1"/>
  <c r="I934" i="401" a="1"/>
  <c r="I934" i="401" s="1"/>
  <c r="G934" i="401" s="1"/>
  <c r="I194" i="401" a="1"/>
  <c r="I194" i="401" s="1"/>
  <c r="G194" i="401" s="1"/>
  <c r="I270" i="401" a="1"/>
  <c r="I270" i="401" s="1"/>
  <c r="G270" i="401" s="1"/>
  <c r="I1858" i="401" a="1"/>
  <c r="I1858" i="401" s="1"/>
  <c r="I2042" i="401" a="1"/>
  <c r="I2042" i="401" s="1"/>
  <c r="G2042" i="401" s="1"/>
  <c r="I2004" i="401" a="1"/>
  <c r="I2004" i="401" s="1"/>
  <c r="G2004" i="401" s="1"/>
  <c r="I2703" i="401" a="1"/>
  <c r="I2703" i="401" s="1"/>
  <c r="G2703" i="401" s="1"/>
  <c r="I2794" i="401" a="1"/>
  <c r="I2794" i="401" s="1"/>
  <c r="G2794" i="401" s="1"/>
  <c r="I2346" i="401" a="1"/>
  <c r="I2346" i="401" s="1"/>
  <c r="G2346" i="401" s="1"/>
  <c r="I2916" i="401" a="1"/>
  <c r="I2916" i="401" s="1"/>
  <c r="G2916" i="401" s="1"/>
  <c r="I993" i="401" a="1"/>
  <c r="I993" i="401" s="1"/>
  <c r="G993" i="401" s="1"/>
  <c r="I2116" i="401" a="1"/>
  <c r="I2116" i="401" s="1"/>
  <c r="I163" i="401" a="1"/>
  <c r="I163" i="401" s="1"/>
  <c r="G163" i="401" s="1"/>
  <c r="I892" i="401" a="1"/>
  <c r="I892" i="401" s="1"/>
  <c r="G892" i="401" s="1"/>
  <c r="I2100" i="401" a="1"/>
  <c r="I2100" i="401" s="1"/>
  <c r="G2100" i="401" s="1"/>
  <c r="I2234" i="401" a="1"/>
  <c r="I2234" i="401" s="1"/>
  <c r="G2234" i="401" s="1"/>
  <c r="I2909" i="401" a="1"/>
  <c r="I2909" i="401" s="1"/>
  <c r="I736" i="401" a="1"/>
  <c r="I736" i="401" s="1"/>
  <c r="G736" i="401" s="1"/>
  <c r="I901" i="401" a="1"/>
  <c r="I901" i="401" s="1"/>
  <c r="I1821" i="401" a="1"/>
  <c r="I1821" i="401" s="1"/>
  <c r="G1821" i="401" s="1"/>
  <c r="I2371" i="401" a="1"/>
  <c r="I2371" i="401" s="1"/>
  <c r="G2371" i="401" s="1"/>
  <c r="I648" i="401" a="1"/>
  <c r="I648" i="401" s="1"/>
  <c r="G648" i="401" s="1"/>
  <c r="I185" i="401" a="1"/>
  <c r="I185" i="401" s="1"/>
  <c r="I1518" i="401" a="1"/>
  <c r="I1518" i="401" s="1"/>
  <c r="G1518" i="401" s="1"/>
  <c r="I642" i="401" a="1"/>
  <c r="I642" i="401" s="1"/>
  <c r="I343" i="401" a="1"/>
  <c r="I343" i="401" s="1"/>
  <c r="I1129" i="401" a="1"/>
  <c r="I1129" i="401" s="1"/>
  <c r="I2653" i="401" a="1"/>
  <c r="I2653" i="401" s="1"/>
  <c r="G2653" i="401" s="1"/>
  <c r="I1393" i="401" a="1"/>
  <c r="I1393" i="401" s="1"/>
  <c r="G1393" i="401" s="1"/>
  <c r="I1673" i="401" a="1"/>
  <c r="I1673" i="401" s="1"/>
  <c r="G1673" i="401" s="1"/>
  <c r="I2476" i="401" a="1"/>
  <c r="I2476" i="401" s="1"/>
  <c r="I1837" i="401" a="1"/>
  <c r="I1837" i="401" s="1"/>
  <c r="I1684" i="401" a="1"/>
  <c r="I1684" i="401" s="1"/>
  <c r="G1684" i="401" s="1"/>
  <c r="I2810" i="401" a="1"/>
  <c r="I2810" i="401" s="1"/>
  <c r="G2810" i="401" s="1"/>
  <c r="I2339" i="401" a="1"/>
  <c r="I2339" i="401" s="1"/>
  <c r="G2339" i="401" s="1"/>
  <c r="I868" i="401" a="1"/>
  <c r="I868" i="401" s="1"/>
  <c r="I582" i="401" a="1"/>
  <c r="I582" i="401" s="1"/>
  <c r="I1364" i="401" a="1"/>
  <c r="I1364" i="401" s="1"/>
  <c r="G1364" i="401" s="1"/>
  <c r="I2528" i="401" a="1"/>
  <c r="I2528" i="401" s="1"/>
  <c r="G2528" i="401" s="1"/>
  <c r="I1624" i="401" a="1"/>
  <c r="I1624" i="401" s="1"/>
  <c r="G1624" i="401" s="1"/>
  <c r="I1210" i="401" a="1"/>
  <c r="I1210" i="401" s="1"/>
  <c r="I341" i="401" a="1"/>
  <c r="I341" i="401" s="1"/>
  <c r="G341" i="401" s="1"/>
  <c r="I768" i="401" a="1"/>
  <c r="I768" i="401" s="1"/>
  <c r="I792" i="401" a="1"/>
  <c r="I792" i="401" s="1"/>
  <c r="G792" i="401" s="1"/>
  <c r="I862" i="401" a="1"/>
  <c r="I862" i="401" s="1"/>
  <c r="I1086" i="401" a="1"/>
  <c r="I1086" i="401" s="1"/>
  <c r="G1086" i="401" s="1"/>
  <c r="I661" i="401" a="1"/>
  <c r="I661" i="401" s="1"/>
  <c r="G661" i="401" s="1"/>
  <c r="I1455" i="401" a="1"/>
  <c r="I1455" i="401" s="1"/>
  <c r="I2249" i="401" a="1"/>
  <c r="I2249" i="401" s="1"/>
  <c r="G2249" i="401" s="1"/>
  <c r="I2696" i="401" a="1"/>
  <c r="I2696" i="401" s="1"/>
  <c r="G2696" i="401" s="1"/>
  <c r="I624" i="401" a="1"/>
  <c r="I624" i="401" s="1"/>
  <c r="G624" i="401" s="1"/>
  <c r="I1003" i="401" a="1"/>
  <c r="I1003" i="401" s="1"/>
  <c r="G1003" i="401" s="1"/>
  <c r="I708" i="401" a="1"/>
  <c r="I708" i="401" s="1"/>
  <c r="G708" i="401" s="1"/>
  <c r="I2954" i="401" a="1"/>
  <c r="I2954" i="401" s="1"/>
  <c r="G2954" i="401" s="1"/>
  <c r="I615" i="401" a="1"/>
  <c r="I615" i="401" s="1"/>
  <c r="G615" i="401" s="1"/>
  <c r="I513" i="401" a="1"/>
  <c r="I513" i="401" s="1"/>
  <c r="I775" i="401" a="1"/>
  <c r="I775" i="401" s="1"/>
  <c r="I2195" i="401" a="1"/>
  <c r="I2195" i="401" s="1"/>
  <c r="I1251" i="401" a="1"/>
  <c r="I1251" i="401" s="1"/>
  <c r="I1971" i="401" a="1"/>
  <c r="I1971" i="401" s="1"/>
  <c r="I499" i="401" a="1"/>
  <c r="I499" i="401" s="1"/>
  <c r="G499" i="401" s="1"/>
  <c r="I31" i="401" a="1"/>
  <c r="I31" i="401" s="1"/>
  <c r="G31" i="401" s="1"/>
  <c r="I1940" i="401" a="1"/>
  <c r="I1940" i="401" s="1"/>
  <c r="G1940" i="401" s="1"/>
  <c r="I2857" i="401" a="1"/>
  <c r="I2857" i="401" s="1"/>
  <c r="I773" i="401" a="1"/>
  <c r="I773" i="401" s="1"/>
  <c r="G773" i="401" s="1"/>
  <c r="I1381" i="401" a="1"/>
  <c r="I1381" i="401" s="1"/>
  <c r="G1381" i="401" s="1"/>
  <c r="I77" i="401" a="1"/>
  <c r="I77" i="401" s="1"/>
  <c r="I2049" i="401" a="1"/>
  <c r="I2049" i="401" s="1"/>
  <c r="I1144" i="401" a="1"/>
  <c r="I1144" i="401" s="1"/>
  <c r="G1144" i="401" s="1"/>
  <c r="I2005" i="401" a="1"/>
  <c r="I2005" i="401" s="1"/>
  <c r="I2853" i="401" a="1"/>
  <c r="I2853" i="401" s="1"/>
  <c r="I1416" i="401" a="1"/>
  <c r="I1416" i="401" s="1"/>
  <c r="G1416" i="401" s="1"/>
  <c r="I2400" i="401" a="1"/>
  <c r="I2400" i="401" s="1"/>
  <c r="G2400" i="401" s="1"/>
  <c r="I2676" i="401" a="1"/>
  <c r="I2676" i="401" s="1"/>
  <c r="I1247" i="401" a="1"/>
  <c r="I1247" i="401" s="1"/>
  <c r="G1247" i="401" s="1"/>
  <c r="I2790" i="401" a="1"/>
  <c r="I2790" i="401" s="1"/>
  <c r="G2790" i="401" s="1"/>
  <c r="I2930" i="401" a="1"/>
  <c r="I2930" i="401" s="1"/>
  <c r="G2930" i="401" s="1"/>
  <c r="I727" i="401" a="1"/>
  <c r="I727" i="401" s="1"/>
  <c r="G727" i="401" s="1"/>
  <c r="I2714" i="401" a="1"/>
  <c r="I2714" i="401" s="1"/>
  <c r="I2446" i="401" a="1"/>
  <c r="I2446" i="401" s="1"/>
  <c r="G2446" i="401" s="1"/>
  <c r="I1574" i="401" a="1"/>
  <c r="I1574" i="401" s="1"/>
  <c r="I2766" i="401" a="1"/>
  <c r="I2766" i="401" s="1"/>
  <c r="G2766" i="401" s="1"/>
  <c r="I585" i="401" a="1"/>
  <c r="I585" i="401" s="1"/>
  <c r="G585" i="401" s="1"/>
  <c r="I2607" i="401" a="1"/>
  <c r="I2607" i="401" s="1"/>
  <c r="I2681" i="401" a="1"/>
  <c r="I2681" i="401" s="1"/>
  <c r="G2681" i="401" s="1"/>
  <c r="I1737" i="401" a="1"/>
  <c r="I1737" i="401" s="1"/>
  <c r="G1737" i="401" s="1"/>
  <c r="I2822" i="401" a="1"/>
  <c r="I2822" i="401" s="1"/>
  <c r="G2822" i="401" s="1"/>
  <c r="I2709" i="401" a="1"/>
  <c r="I2709" i="401" s="1"/>
  <c r="G2709" i="401" s="1"/>
  <c r="I1262" i="401" a="1"/>
  <c r="I1262" i="401" s="1"/>
  <c r="G1262" i="401" s="1"/>
  <c r="I596" i="401" a="1"/>
  <c r="I596" i="401" s="1"/>
  <c r="G596" i="401" s="1"/>
  <c r="I2843" i="401" a="1"/>
  <c r="I2843" i="401" s="1"/>
  <c r="I1842" i="401" a="1"/>
  <c r="I1842" i="401" s="1"/>
  <c r="G1842" i="401" s="1"/>
  <c r="I956" i="401" a="1"/>
  <c r="I956" i="401" s="1"/>
  <c r="G956" i="401" s="1"/>
  <c r="I20" i="401" a="1"/>
  <c r="I20" i="401" s="1"/>
  <c r="I1765" i="401" a="1"/>
  <c r="I1765" i="401" s="1"/>
  <c r="I1409" i="401" a="1"/>
  <c r="I1409" i="401" s="1"/>
  <c r="G1409" i="401" s="1"/>
  <c r="I2374" i="401" a="1"/>
  <c r="I2374" i="401" s="1"/>
  <c r="G2374" i="401" s="1"/>
  <c r="I347" i="401" a="1"/>
  <c r="I347" i="401" s="1"/>
  <c r="I53" i="401" a="1"/>
  <c r="I53" i="401" s="1"/>
  <c r="I2475" i="401" a="1"/>
  <c r="I2475" i="401" s="1"/>
  <c r="I2056" i="401" a="1"/>
  <c r="I2056" i="401" s="1"/>
  <c r="G2056" i="401" s="1"/>
  <c r="I724" i="401" a="1"/>
  <c r="I724" i="401" s="1"/>
  <c r="G724" i="401" s="1"/>
  <c r="I1957" i="401" a="1"/>
  <c r="I1957" i="401" s="1"/>
  <c r="I2680" i="401" a="1"/>
  <c r="I2680" i="401" s="1"/>
  <c r="G2680" i="401" s="1"/>
  <c r="I894" i="401" a="1"/>
  <c r="I894" i="401" s="1"/>
  <c r="I2904" i="401" a="1"/>
  <c r="I2904" i="401" s="1"/>
  <c r="G2904" i="401" s="1"/>
  <c r="I484" i="401" a="1"/>
  <c r="I484" i="401" s="1"/>
  <c r="G484" i="401" s="1"/>
  <c r="I2504" i="401" a="1"/>
  <c r="I2504" i="401" s="1"/>
  <c r="I2772" i="401" a="1"/>
  <c r="I2772" i="401" s="1"/>
  <c r="G2772" i="401" s="1"/>
  <c r="I410" i="401" a="1"/>
  <c r="I410" i="401" s="1"/>
  <c r="I1789" i="401" a="1"/>
  <c r="I1789" i="401" s="1"/>
  <c r="G1789" i="401" s="1"/>
  <c r="I367" i="401" a="1"/>
  <c r="I367" i="401" s="1"/>
  <c r="G367" i="401" s="1"/>
  <c r="I2633" i="401" a="1"/>
  <c r="I2633" i="401" s="1"/>
  <c r="G2633" i="401" s="1"/>
  <c r="I832" i="401" a="1"/>
  <c r="I832" i="401" s="1"/>
  <c r="G832" i="401" s="1"/>
  <c r="I2741" i="401" a="1"/>
  <c r="I2741" i="401" s="1"/>
  <c r="I2863" i="401" a="1"/>
  <c r="I2863" i="401" s="1"/>
  <c r="I1660" i="401" a="1"/>
  <c r="I1660" i="401" s="1"/>
  <c r="I612" i="401" a="1"/>
  <c r="I612" i="401" s="1"/>
  <c r="G612" i="401" s="1"/>
  <c r="I833" i="401" a="1"/>
  <c r="I833" i="401" s="1"/>
  <c r="I2959" i="401" a="1"/>
  <c r="I2959" i="401" s="1"/>
  <c r="I419" i="401" a="1"/>
  <c r="I419" i="401" s="1"/>
  <c r="G419" i="401" s="1"/>
  <c r="I1011" i="401" a="1"/>
  <c r="I1011" i="401" s="1"/>
  <c r="G1011" i="401" s="1"/>
  <c r="I1209" i="401" a="1"/>
  <c r="I1209" i="401" s="1"/>
  <c r="I2787" i="401" a="1"/>
  <c r="I2787" i="401" s="1"/>
  <c r="G2787" i="401" s="1"/>
  <c r="I2558" i="401" a="1"/>
  <c r="I2558" i="401" s="1"/>
  <c r="I820" i="401" a="1"/>
  <c r="I820" i="401" s="1"/>
  <c r="G820" i="401" s="1"/>
  <c r="I2204" i="401" a="1"/>
  <c r="I2204" i="401" s="1"/>
  <c r="I2667" i="401" a="1"/>
  <c r="I2667" i="401" s="1"/>
  <c r="I2449" i="401" a="1"/>
  <c r="I2449" i="401" s="1"/>
  <c r="I1661" i="401" a="1"/>
  <c r="I1661" i="401" s="1"/>
  <c r="G1661" i="401" s="1"/>
  <c r="I2657" i="401" a="1"/>
  <c r="I2657" i="401" s="1"/>
  <c r="I1628" i="401" a="1"/>
  <c r="I1628" i="401" s="1"/>
  <c r="G1628" i="401" s="1"/>
  <c r="I403" i="401" a="1"/>
  <c r="I403" i="401" s="1"/>
  <c r="G403" i="401" s="1"/>
  <c r="I1535" i="401" a="1"/>
  <c r="I1535" i="401" s="1"/>
  <c r="I1277" i="401" a="1"/>
  <c r="I1277" i="401" s="1"/>
  <c r="I1509" i="401" a="1"/>
  <c r="I1509" i="401" s="1"/>
  <c r="G1509" i="401" s="1"/>
  <c r="I1927" i="401" a="1"/>
  <c r="I1927" i="401" s="1"/>
  <c r="I1785" i="401" a="1"/>
  <c r="I1785" i="401" s="1"/>
  <c r="J1594" i="401"/>
  <c r="J1667" i="401"/>
  <c r="J652" i="401"/>
  <c r="I2357" i="401" a="1"/>
  <c r="I2357" i="401" s="1"/>
  <c r="G2357" i="401" s="1"/>
  <c r="I1704" i="401" a="1"/>
  <c r="I1704" i="401" s="1"/>
  <c r="G1704" i="401" s="1"/>
  <c r="I2538" i="401" a="1"/>
  <c r="I2538" i="401" s="1"/>
  <c r="I1679" i="401" a="1"/>
  <c r="I1679" i="401" s="1"/>
  <c r="I1963" i="401" a="1"/>
  <c r="I1963" i="401" s="1"/>
  <c r="I1951" i="401" a="1"/>
  <c r="I1951" i="401" s="1"/>
  <c r="G1951" i="401" s="1"/>
  <c r="I1492" i="401" a="1"/>
  <c r="I1492" i="401" s="1"/>
  <c r="I1013" i="401" a="1"/>
  <c r="I1013" i="401" s="1"/>
  <c r="G1013" i="401" s="1"/>
  <c r="I886" i="401" a="1"/>
  <c r="I886" i="401" s="1"/>
  <c r="G886" i="401" s="1"/>
  <c r="I705" i="401" a="1"/>
  <c r="I705" i="401" s="1"/>
  <c r="G705" i="401" s="1"/>
  <c r="I219" i="401" a="1"/>
  <c r="I219" i="401" s="1"/>
  <c r="G219" i="401" s="1"/>
  <c r="I318" i="401" a="1"/>
  <c r="I318" i="401" s="1"/>
  <c r="I131" i="401" a="1"/>
  <c r="I131" i="401" s="1"/>
  <c r="G131" i="401" s="1"/>
  <c r="I2285" i="401" a="1"/>
  <c r="I2285" i="401" s="1"/>
  <c r="I2765" i="401" a="1"/>
  <c r="I2765" i="401" s="1"/>
  <c r="I2547" i="401" a="1"/>
  <c r="I2547" i="401" s="1"/>
  <c r="G2547" i="401" s="1"/>
  <c r="I1037" i="401" a="1"/>
  <c r="I1037" i="401" s="1"/>
  <c r="I704" i="401" a="1"/>
  <c r="I704" i="401" s="1"/>
  <c r="G704" i="401" s="1"/>
  <c r="I1006" i="401" a="1"/>
  <c r="I1006" i="401" s="1"/>
  <c r="G1006" i="401" s="1"/>
  <c r="I2001" i="401" a="1"/>
  <c r="I2001" i="401" s="1"/>
  <c r="I1038" i="401" a="1"/>
  <c r="I1038" i="401" s="1"/>
  <c r="G1038" i="401" s="1"/>
  <c r="I2248" i="401" a="1"/>
  <c r="I2248" i="401" s="1"/>
  <c r="G2248" i="401" s="1"/>
  <c r="I2767" i="401" a="1"/>
  <c r="I2767" i="401" s="1"/>
  <c r="G2767" i="401" s="1"/>
  <c r="I628" i="401" a="1"/>
  <c r="I628" i="401" s="1"/>
  <c r="G628" i="401" s="1"/>
  <c r="I2614" i="401" a="1"/>
  <c r="I2614" i="401" s="1"/>
  <c r="G2614" i="401" s="1"/>
  <c r="I2702" i="401" a="1"/>
  <c r="I2702" i="401" s="1"/>
  <c r="G2702" i="401" s="1"/>
  <c r="I1358" i="401" a="1"/>
  <c r="I1358" i="401" s="1"/>
  <c r="I2153" i="401" a="1"/>
  <c r="I2153" i="401" s="1"/>
  <c r="G2153" i="401" s="1"/>
  <c r="I224" i="401" a="1"/>
  <c r="I224" i="401" s="1"/>
  <c r="G224" i="401" s="1"/>
  <c r="I910" i="401" a="1"/>
  <c r="I910" i="401" s="1"/>
  <c r="G910" i="401" s="1"/>
  <c r="I2605" i="401" a="1"/>
  <c r="I2605" i="401" s="1"/>
  <c r="G2605" i="401" s="1"/>
  <c r="I981" i="401" a="1"/>
  <c r="I981" i="401" s="1"/>
  <c r="G981" i="401" s="1"/>
  <c r="I771" i="401" a="1"/>
  <c r="I771" i="401" s="1"/>
  <c r="G771" i="401" s="1"/>
  <c r="I1204" i="401" a="1"/>
  <c r="I1204" i="401" s="1"/>
  <c r="I765" i="401" a="1"/>
  <c r="I765" i="401" s="1"/>
  <c r="G765" i="401" s="1"/>
  <c r="I881" i="401" a="1"/>
  <c r="I881" i="401" s="1"/>
  <c r="I2880" i="401" a="1"/>
  <c r="I2880" i="401" s="1"/>
  <c r="I1884" i="401" a="1"/>
  <c r="I1884" i="401" s="1"/>
  <c r="I1242" i="401" a="1"/>
  <c r="I1242" i="401" s="1"/>
  <c r="G1242" i="401" s="1"/>
  <c r="I592" i="401" a="1"/>
  <c r="I592" i="401" s="1"/>
  <c r="G592" i="401" s="1"/>
  <c r="I1096" i="401" a="1"/>
  <c r="I1096" i="401" s="1"/>
  <c r="G1096" i="401" s="1"/>
  <c r="I753" i="401" a="1"/>
  <c r="I753" i="401" s="1"/>
  <c r="G753" i="401" s="1"/>
  <c r="I2034" i="401" a="1"/>
  <c r="I2034" i="401" s="1"/>
  <c r="G2034" i="401" s="1"/>
  <c r="I2833" i="401" a="1"/>
  <c r="I2833" i="401" s="1"/>
  <c r="I74" i="401" a="1"/>
  <c r="I74" i="401" s="1"/>
  <c r="G74" i="401" s="1"/>
  <c r="I1446" i="401" a="1"/>
  <c r="I1446" i="401" s="1"/>
  <c r="G1446" i="401" s="1"/>
  <c r="I95" i="401" a="1"/>
  <c r="I95" i="401" s="1"/>
  <c r="G95" i="401" s="1"/>
  <c r="I1828" i="401" a="1"/>
  <c r="I1828" i="401" s="1"/>
  <c r="G1828" i="401" s="1"/>
  <c r="I826" i="401" a="1"/>
  <c r="I826" i="401" s="1"/>
  <c r="I353" i="401" a="1"/>
  <c r="I353" i="401" s="1"/>
  <c r="G353" i="401" s="1"/>
  <c r="I2474" i="401" a="1"/>
  <c r="I2474" i="401" s="1"/>
  <c r="G2474" i="401" s="1"/>
  <c r="I577" i="401" a="1"/>
  <c r="I577" i="401" s="1"/>
  <c r="I203" i="401" a="1"/>
  <c r="I203" i="401" s="1"/>
  <c r="G203" i="401" s="1"/>
  <c r="I2070" i="401" a="1"/>
  <c r="I2070" i="401" s="1"/>
  <c r="I1898" i="401" a="1"/>
  <c r="I1898" i="401" s="1"/>
  <c r="I930" i="401" a="1"/>
  <c r="I930" i="401" s="1"/>
  <c r="G930" i="401" s="1"/>
  <c r="I1199" i="401" a="1"/>
  <c r="I1199" i="401" s="1"/>
  <c r="I849" i="401" a="1"/>
  <c r="I849" i="401" s="1"/>
  <c r="I1403" i="401" a="1"/>
  <c r="I1403" i="401" s="1"/>
  <c r="I206" i="401" a="1"/>
  <c r="I206" i="401" s="1"/>
  <c r="G206" i="401" s="1"/>
  <c r="I1295" i="401" a="1"/>
  <c r="I1295" i="401" s="1"/>
  <c r="G1295" i="401" s="1"/>
  <c r="I1303" i="401" a="1"/>
  <c r="I1303" i="401" s="1"/>
  <c r="I19" i="401" a="1"/>
  <c r="I19" i="401" s="1"/>
  <c r="I1288" i="401" a="1"/>
  <c r="I1288" i="401" s="1"/>
  <c r="G1288" i="401" s="1"/>
  <c r="I2873" i="401" a="1"/>
  <c r="I2873" i="401" s="1"/>
  <c r="G2873" i="401" s="1"/>
  <c r="I2717" i="401" a="1"/>
  <c r="I2717" i="401" s="1"/>
  <c r="G2717" i="401" s="1"/>
  <c r="I1026" i="401" a="1"/>
  <c r="I1026" i="401" s="1"/>
  <c r="I955" i="401" a="1"/>
  <c r="I955" i="401" s="1"/>
  <c r="I2093" i="401" a="1"/>
  <c r="I2093" i="401" s="1"/>
  <c r="G2093" i="401" s="1"/>
  <c r="I2856" i="401" a="1"/>
  <c r="I2856" i="401" s="1"/>
  <c r="G2856" i="401" s="1"/>
  <c r="I2179" i="401" a="1"/>
  <c r="I2179" i="401" s="1"/>
  <c r="G2179" i="401" s="1"/>
  <c r="I623" i="401" a="1"/>
  <c r="I623" i="401" s="1"/>
  <c r="G623" i="401" s="1"/>
  <c r="I388" i="401" a="1"/>
  <c r="I388" i="401" s="1"/>
  <c r="I1923" i="401" a="1"/>
  <c r="I1923" i="401" s="1"/>
  <c r="I2715" i="401" a="1"/>
  <c r="I2715" i="401" s="1"/>
  <c r="G2715" i="401" s="1"/>
  <c r="I576" i="401" a="1"/>
  <c r="I576" i="401" s="1"/>
  <c r="I1681" i="401" a="1"/>
  <c r="I1681" i="401" s="1"/>
  <c r="I159" i="401" a="1"/>
  <c r="I159" i="401" s="1"/>
  <c r="I1044" i="401" a="1"/>
  <c r="I1044" i="401" s="1"/>
  <c r="I2527" i="401" a="1"/>
  <c r="I2527" i="401" s="1"/>
  <c r="G2527" i="401" s="1"/>
  <c r="I447" i="401" a="1"/>
  <c r="I447" i="401" s="1"/>
  <c r="I748" i="401" a="1"/>
  <c r="I748" i="401" s="1"/>
  <c r="I1229" i="401" a="1"/>
  <c r="I1229" i="401" s="1"/>
  <c r="G1229" i="401" s="1"/>
  <c r="I2712" i="401" a="1"/>
  <c r="I2712" i="401" s="1"/>
  <c r="G2712" i="401" s="1"/>
  <c r="I21" i="401" a="1"/>
  <c r="I21" i="401" s="1"/>
  <c r="G21" i="401" s="1"/>
  <c r="I2125" i="401" a="1"/>
  <c r="I2125" i="401" s="1"/>
  <c r="I165" i="401" a="1"/>
  <c r="I165" i="401" s="1"/>
  <c r="I709" i="401" a="1"/>
  <c r="I709" i="401" s="1"/>
  <c r="G709" i="401" s="1"/>
  <c r="I1979" i="401" a="1"/>
  <c r="I1979" i="401" s="1"/>
  <c r="I1091" i="401" a="1"/>
  <c r="I1091" i="401" s="1"/>
  <c r="G1091" i="401" s="1"/>
  <c r="I2047" i="401" a="1"/>
  <c r="I2047" i="401" s="1"/>
  <c r="I2578" i="401" a="1"/>
  <c r="I2578" i="401" s="1"/>
  <c r="G2578" i="401" s="1"/>
  <c r="I2678" i="401" a="1"/>
  <c r="I2678" i="401" s="1"/>
  <c r="I106" i="401" a="1"/>
  <c r="I106" i="401" s="1"/>
  <c r="G106" i="401" s="1"/>
  <c r="I18" i="401" a="1"/>
  <c r="I18" i="401" s="1"/>
  <c r="I2944" i="401" a="1"/>
  <c r="I2944" i="401" s="1"/>
  <c r="G2944" i="401" s="1"/>
  <c r="I1928" i="401" a="1"/>
  <c r="I1928" i="401" s="1"/>
  <c r="G1928" i="401" s="1"/>
  <c r="I1728" i="401" a="1"/>
  <c r="I1728" i="401" s="1"/>
  <c r="G1728" i="401" s="1"/>
  <c r="I534" i="401" a="1"/>
  <c r="I534" i="401" s="1"/>
  <c r="I2084" i="401" a="1"/>
  <c r="I2084" i="401" s="1"/>
  <c r="I1708" i="401" a="1"/>
  <c r="I1708" i="401" s="1"/>
  <c r="G1708" i="401" s="1"/>
  <c r="I629" i="401" a="1"/>
  <c r="I629" i="401" s="1"/>
  <c r="G629" i="401" s="1"/>
  <c r="I2010" i="401" a="1"/>
  <c r="I2010" i="401" s="1"/>
  <c r="G2010" i="401" s="1"/>
  <c r="I2912" i="401" a="1"/>
  <c r="I2912" i="401" s="1"/>
  <c r="G2912" i="401" s="1"/>
  <c r="I2481" i="401" a="1"/>
  <c r="I2481" i="401" s="1"/>
  <c r="G2481" i="401" s="1"/>
  <c r="I1615" i="401" a="1"/>
  <c r="I1615" i="401" s="1"/>
  <c r="I669" i="401" a="1"/>
  <c r="I669" i="401" s="1"/>
  <c r="I2891" i="401" a="1"/>
  <c r="I2891" i="401" s="1"/>
  <c r="G2891" i="401" s="1"/>
  <c r="I2186" i="401" a="1"/>
  <c r="I2186" i="401" s="1"/>
  <c r="I1163" i="401" a="1"/>
  <c r="I1163" i="401" s="1"/>
  <c r="I2556" i="401" a="1"/>
  <c r="I2556" i="401" s="1"/>
  <c r="G2556" i="401" s="1"/>
  <c r="I2238" i="401" a="1"/>
  <c r="I2238" i="401" s="1"/>
  <c r="G2238" i="401" s="1"/>
  <c r="I1302" i="401" a="1"/>
  <c r="I1302" i="401" s="1"/>
  <c r="G1302" i="401" s="1"/>
  <c r="I2861" i="401" a="1"/>
  <c r="I2861" i="401" s="1"/>
  <c r="I295" i="401" a="1"/>
  <c r="I295" i="401" s="1"/>
  <c r="G295" i="401" s="1"/>
  <c r="I1043" i="401" a="1"/>
  <c r="I1043" i="401" s="1"/>
  <c r="G1043" i="401" s="1"/>
  <c r="I2053" i="401" a="1"/>
  <c r="I2053" i="401" s="1"/>
  <c r="I509" i="401" a="1"/>
  <c r="I509" i="401" s="1"/>
  <c r="G509" i="401" s="1"/>
  <c r="I2087" i="401" a="1"/>
  <c r="I2087" i="401" s="1"/>
  <c r="G2087" i="401" s="1"/>
  <c r="I611" i="401" a="1"/>
  <c r="I611" i="401" s="1"/>
  <c r="I673" i="401" a="1"/>
  <c r="I673" i="401" s="1"/>
  <c r="I2826" i="401" a="1"/>
  <c r="I2826" i="401" s="1"/>
  <c r="G2826" i="401" s="1"/>
  <c r="I1537" i="401" a="1"/>
  <c r="I1537" i="401" s="1"/>
  <c r="G1537" i="401" s="1"/>
  <c r="I883" i="401" a="1"/>
  <c r="I883" i="401" s="1"/>
  <c r="I258" i="401" a="1"/>
  <c r="I258" i="401" s="1"/>
  <c r="G258" i="401" s="1"/>
  <c r="I1428" i="401" a="1"/>
  <c r="I1428" i="401" s="1"/>
  <c r="G1428" i="401" s="1"/>
  <c r="I1613" i="401" a="1"/>
  <c r="I1613" i="401" s="1"/>
  <c r="I2441" i="401" a="1"/>
  <c r="I2441" i="401" s="1"/>
  <c r="G2441" i="401" s="1"/>
  <c r="I2786" i="401" a="1"/>
  <c r="I2786" i="401" s="1"/>
  <c r="G2786" i="401" s="1"/>
  <c r="I1877" i="401" a="1"/>
  <c r="I1877" i="401" s="1"/>
  <c r="I184" i="401" a="1"/>
  <c r="I184" i="401" s="1"/>
  <c r="I1685" i="401" a="1"/>
  <c r="I1685" i="401" s="1"/>
  <c r="I239" i="401" a="1"/>
  <c r="I239" i="401" s="1"/>
  <c r="I2409" i="401" a="1"/>
  <c r="I2409" i="401" s="1"/>
  <c r="G2409" i="401" s="1"/>
  <c r="I2068" i="401" a="1"/>
  <c r="I2068" i="401" s="1"/>
  <c r="G2068" i="401" s="1"/>
  <c r="I1551" i="401" a="1"/>
  <c r="I1551" i="401" s="1"/>
  <c r="I608" i="401" a="1"/>
  <c r="I608" i="401" s="1"/>
  <c r="G608" i="401" s="1"/>
  <c r="I76" i="401" a="1"/>
  <c r="I76" i="401" s="1"/>
  <c r="G76" i="401" s="1"/>
  <c r="I2875" i="401" a="1"/>
  <c r="I2875" i="401" s="1"/>
  <c r="G2875" i="401" s="1"/>
  <c r="I2397" i="401" a="1"/>
  <c r="I2397" i="401" s="1"/>
  <c r="G2397" i="401" s="1"/>
  <c r="I541" i="401" a="1"/>
  <c r="I541" i="401" s="1"/>
  <c r="I2299" i="401" a="1"/>
  <c r="I2299" i="401" s="1"/>
  <c r="I1379" i="401" a="1"/>
  <c r="I1379" i="401" s="1"/>
  <c r="I2018" i="401" a="1"/>
  <c r="I2018" i="401" s="1"/>
  <c r="G2018" i="401" s="1"/>
  <c r="I2688" i="401" a="1"/>
  <c r="I2688" i="401" s="1"/>
  <c r="G2688" i="401" s="1"/>
  <c r="I633" i="401" a="1"/>
  <c r="I633" i="401" s="1"/>
  <c r="G633" i="401" s="1"/>
  <c r="I2202" i="401" a="1"/>
  <c r="I2202" i="401" s="1"/>
  <c r="G2202" i="401" s="1"/>
  <c r="I1883" i="401" a="1"/>
  <c r="I1883" i="401" s="1"/>
  <c r="G1883" i="401" s="1"/>
  <c r="I1536" i="401" a="1"/>
  <c r="I1536" i="401" s="1"/>
  <c r="G1536" i="401" s="1"/>
  <c r="I358" i="401" a="1"/>
  <c r="I358" i="401" s="1"/>
  <c r="G358" i="401" s="1"/>
  <c r="I440" i="401" a="1"/>
  <c r="I440" i="401" s="1"/>
  <c r="I1429" i="401" a="1"/>
  <c r="I1429" i="401" s="1"/>
  <c r="I1908" i="401" a="1"/>
  <c r="I1908" i="401" s="1"/>
  <c r="I243" i="401" a="1"/>
  <c r="I243" i="401" s="1"/>
  <c r="G243" i="401" s="1"/>
  <c r="I1469" i="401" a="1"/>
  <c r="I1469" i="401" s="1"/>
  <c r="I1844" i="401" a="1"/>
  <c r="I1844" i="401" s="1"/>
  <c r="G1844" i="401" s="1"/>
  <c r="I2365" i="401" a="1"/>
  <c r="I2365" i="401" s="1"/>
  <c r="G2365" i="401" s="1"/>
  <c r="I1450" i="401" a="1"/>
  <c r="I1450" i="401" s="1"/>
  <c r="I2432" i="401" a="1"/>
  <c r="I2432" i="401" s="1"/>
  <c r="G2432" i="401" s="1"/>
  <c r="I864" i="401" a="1"/>
  <c r="I864" i="401" s="1"/>
  <c r="I1080" i="401" a="1"/>
  <c r="I1080" i="401" s="1"/>
  <c r="G1080" i="401" s="1"/>
  <c r="I1081" i="401" a="1"/>
  <c r="I1081" i="401" s="1"/>
  <c r="G1081" i="401" s="1"/>
  <c r="I821" i="401" a="1"/>
  <c r="I821" i="401" s="1"/>
  <c r="I992" i="401" a="1"/>
  <c r="I992" i="401" s="1"/>
  <c r="I2884" i="401" a="1"/>
  <c r="I2884" i="401" s="1"/>
  <c r="I434" i="401" a="1"/>
  <c r="I434" i="401" s="1"/>
  <c r="I1864" i="401" a="1"/>
  <c r="I1864" i="401" s="1"/>
  <c r="I2914" i="401" a="1"/>
  <c r="I2914" i="401" s="1"/>
  <c r="G2914" i="401" s="1"/>
  <c r="I1738" i="401" a="1"/>
  <c r="I1738" i="401" s="1"/>
  <c r="G1738" i="401" s="1"/>
  <c r="I1722" i="401" a="1"/>
  <c r="I1722" i="401" s="1"/>
  <c r="G1722" i="401" s="1"/>
  <c r="I752" i="401" a="1"/>
  <c r="I752" i="401" s="1"/>
  <c r="I2721" i="401" a="1"/>
  <c r="I2721" i="401" s="1"/>
  <c r="G2721" i="401" s="1"/>
  <c r="I1400" i="401" a="1"/>
  <c r="I1400" i="401" s="1"/>
  <c r="G1400" i="401" s="1"/>
  <c r="I1718" i="401" a="1"/>
  <c r="I1718" i="401" s="1"/>
  <c r="G1718" i="401" s="1"/>
  <c r="I2947" i="401" a="1"/>
  <c r="I2947" i="401" s="1"/>
  <c r="G2947" i="401" s="1"/>
  <c r="I2821" i="401" a="1"/>
  <c r="I2821" i="401" s="1"/>
  <c r="I1916" i="401" a="1"/>
  <c r="I1916" i="401" s="1"/>
  <c r="I2778" i="401" a="1"/>
  <c r="I2778" i="401" s="1"/>
  <c r="I2314" i="401" a="1"/>
  <c r="I2314" i="401" s="1"/>
  <c r="G2314" i="401" s="1"/>
  <c r="I1727" i="401" a="1"/>
  <c r="I1727" i="401" s="1"/>
  <c r="I293" i="401" a="1"/>
  <c r="I293" i="401" s="1"/>
  <c r="I1051" i="401" a="1"/>
  <c r="I1051" i="401" s="1"/>
  <c r="I555" i="401" a="1"/>
  <c r="I555" i="401" s="1"/>
  <c r="G555" i="401" s="1"/>
  <c r="I1662" i="401" a="1"/>
  <c r="I1662" i="401" s="1"/>
  <c r="G1662" i="401" s="1"/>
  <c r="I1990" i="401" a="1"/>
  <c r="I1990" i="401" s="1"/>
  <c r="G1990" i="401" s="1"/>
  <c r="I1812" i="401" a="1"/>
  <c r="I1812" i="401" s="1"/>
  <c r="G1812" i="401" s="1"/>
  <c r="I950" i="401" a="1"/>
  <c r="I950" i="401" s="1"/>
  <c r="I33" i="401" a="1"/>
  <c r="I33" i="401" s="1"/>
  <c r="I1313" i="401" a="1"/>
  <c r="I1313" i="401" s="1"/>
  <c r="G1313" i="401" s="1"/>
  <c r="I1175" i="401" a="1"/>
  <c r="I1175" i="401" s="1"/>
  <c r="I1097" i="401" a="1"/>
  <c r="I1097" i="401" s="1"/>
  <c r="G1097" i="401" s="1"/>
  <c r="I1017" i="401" a="1"/>
  <c r="I1017" i="401" s="1"/>
  <c r="G1017" i="401" s="1"/>
  <c r="I1112" i="401" a="1"/>
  <c r="I1112" i="401" s="1"/>
  <c r="G1112" i="401" s="1"/>
  <c r="I284" i="401" a="1"/>
  <c r="I284" i="401" s="1"/>
  <c r="G284" i="401" s="1"/>
  <c r="I1397" i="401" a="1"/>
  <c r="I1397" i="401" s="1"/>
  <c r="I880" i="401" a="1"/>
  <c r="I880" i="401" s="1"/>
  <c r="G880" i="401" s="1"/>
  <c r="I1638" i="401" a="1"/>
  <c r="I1638" i="401" s="1"/>
  <c r="G1638" i="401" s="1"/>
  <c r="I1840" i="401" a="1"/>
  <c r="I1840" i="401" s="1"/>
  <c r="I2019" i="401" a="1"/>
  <c r="I2019" i="401" s="1"/>
  <c r="I2514" i="401" a="1"/>
  <c r="I2514" i="401" s="1"/>
  <c r="G2514" i="401" s="1"/>
  <c r="I1589" i="401" a="1"/>
  <c r="I1589" i="401" s="1"/>
  <c r="G1589" i="401" s="1"/>
  <c r="I104" i="401" a="1"/>
  <c r="I104" i="401" s="1"/>
  <c r="G104" i="401" s="1"/>
  <c r="I2936" i="401" a="1"/>
  <c r="I2936" i="401" s="1"/>
  <c r="G2936" i="401" s="1"/>
  <c r="I2271" i="401" a="1"/>
  <c r="I2271" i="401" s="1"/>
  <c r="G2271" i="401" s="1"/>
  <c r="I1226" i="401" a="1"/>
  <c r="I1226" i="401" s="1"/>
  <c r="G1226" i="401" s="1"/>
  <c r="I2324" i="401" a="1"/>
  <c r="I2324" i="401" s="1"/>
  <c r="I1360" i="401" a="1"/>
  <c r="I1360" i="401" s="1"/>
  <c r="I1113" i="401" a="1"/>
  <c r="I1113" i="401" s="1"/>
  <c r="G1113" i="401" s="1"/>
  <c r="I1698" i="401" a="1"/>
  <c r="I1698" i="401" s="1"/>
  <c r="I1433" i="401" a="1"/>
  <c r="I1433" i="401" s="1"/>
  <c r="I1216" i="401" a="1"/>
  <c r="I1216" i="401" s="1"/>
  <c r="G1216" i="401" s="1"/>
  <c r="I907" i="401" a="1"/>
  <c r="I907" i="401" s="1"/>
  <c r="I2472" i="401" a="1"/>
  <c r="I2472" i="401" s="1"/>
  <c r="G2472" i="401" s="1"/>
  <c r="I2533" i="401" a="1"/>
  <c r="I2533" i="401" s="1"/>
  <c r="I425" i="401" a="1"/>
  <c r="I425" i="401" s="1"/>
  <c r="I870" i="401" a="1"/>
  <c r="I870" i="401" s="1"/>
  <c r="I662" i="401" a="1"/>
  <c r="I662" i="401" s="1"/>
  <c r="G662" i="401" s="1"/>
  <c r="I516" i="401" a="1"/>
  <c r="I516" i="401" s="1"/>
  <c r="G516" i="401" s="1"/>
  <c r="I241" i="401" a="1"/>
  <c r="I241" i="401" s="1"/>
  <c r="G241" i="401" s="1"/>
  <c r="I2160" i="401" a="1"/>
  <c r="I2160" i="401" s="1"/>
  <c r="G2160" i="401" s="1"/>
  <c r="I2830" i="401" a="1"/>
  <c r="I2830" i="401" s="1"/>
  <c r="G2830" i="401" s="1"/>
  <c r="I1639" i="401" a="1"/>
  <c r="I1639" i="401" s="1"/>
  <c r="G1639" i="401" s="1"/>
  <c r="I2754" i="401" a="1"/>
  <c r="I2754" i="401" s="1"/>
  <c r="G2754" i="401" s="1"/>
  <c r="I253" i="401" a="1"/>
  <c r="I253" i="401" s="1"/>
  <c r="I195" i="401" a="1"/>
  <c r="I195" i="401" s="1"/>
  <c r="I687" i="401" a="1"/>
  <c r="I687" i="401" s="1"/>
  <c r="G687" i="401" s="1"/>
  <c r="I169" i="401" a="1"/>
  <c r="I169" i="401" s="1"/>
  <c r="G169" i="401" s="1"/>
  <c r="I1419" i="401" a="1"/>
  <c r="I1419" i="401" s="1"/>
  <c r="I2905" i="401" a="1"/>
  <c r="I2905" i="401" s="1"/>
  <c r="I817" i="401" a="1"/>
  <c r="I817" i="401" s="1"/>
  <c r="G817" i="401" s="1"/>
  <c r="I102" i="401" a="1"/>
  <c r="I102" i="401" s="1"/>
  <c r="G102" i="401" s="1"/>
  <c r="I1799" i="401" a="1"/>
  <c r="I1799" i="401" s="1"/>
  <c r="G1799" i="401" s="1"/>
  <c r="I902" i="401" a="1"/>
  <c r="I902" i="401" s="1"/>
  <c r="I2119" i="401" a="1"/>
  <c r="I2119" i="401" s="1"/>
  <c r="I1177" i="401" a="1"/>
  <c r="I1177" i="401" s="1"/>
  <c r="G1177" i="401" s="1"/>
  <c r="I1729" i="401" a="1"/>
  <c r="I1729" i="401" s="1"/>
  <c r="G1729" i="401" s="1"/>
  <c r="I183" i="401" a="1"/>
  <c r="I183" i="401" s="1"/>
  <c r="G183" i="401" s="1"/>
  <c r="I2011" i="401" a="1"/>
  <c r="I2011" i="401" s="1"/>
  <c r="I355" i="401" a="1"/>
  <c r="I355" i="401" s="1"/>
  <c r="G355" i="401" s="1"/>
  <c r="I2482" i="401" a="1"/>
  <c r="I2482" i="401" s="1"/>
  <c r="G2482" i="401" s="1"/>
  <c r="I263" i="401" a="1"/>
  <c r="I263" i="401" s="1"/>
  <c r="I2753" i="401" a="1"/>
  <c r="I2753" i="401" s="1"/>
  <c r="G2753" i="401" s="1"/>
  <c r="I393" i="401" a="1"/>
  <c r="I393" i="401" s="1"/>
  <c r="G393" i="401" s="1"/>
  <c r="I528" i="401" a="1"/>
  <c r="I528" i="401" s="1"/>
  <c r="G528" i="401" s="1"/>
  <c r="I511" i="401" a="1"/>
  <c r="I511" i="401" s="1"/>
  <c r="G511" i="401" s="1"/>
  <c r="I2331" i="401" a="1"/>
  <c r="I2331" i="401" s="1"/>
  <c r="G2331" i="401" s="1"/>
  <c r="I713" i="401" a="1"/>
  <c r="I713" i="401" s="1"/>
  <c r="I1732" i="401" a="1"/>
  <c r="I1732" i="401" s="1"/>
  <c r="I1009" i="401" a="1"/>
  <c r="I1009" i="401" s="1"/>
  <c r="G1009" i="401" s="1"/>
  <c r="I328" i="401" a="1"/>
  <c r="I328" i="401" s="1"/>
  <c r="I1220" i="401" a="1"/>
  <c r="I1220" i="401" s="1"/>
  <c r="G1220" i="401" s="1"/>
  <c r="I783" i="401" a="1"/>
  <c r="I783" i="401" s="1"/>
  <c r="G783" i="401" s="1"/>
  <c r="I2660" i="401" a="1"/>
  <c r="I2660" i="401" s="1"/>
  <c r="I364" i="401" a="1"/>
  <c r="I364" i="401" s="1"/>
  <c r="I979" i="401" a="1"/>
  <c r="I979" i="401" s="1"/>
  <c r="G979" i="401" s="1"/>
  <c r="I2701" i="401" a="1"/>
  <c r="I2701" i="401" s="1"/>
  <c r="G2701" i="401" s="1"/>
  <c r="I1170" i="401" a="1"/>
  <c r="I1170" i="401" s="1"/>
  <c r="G1170" i="401" s="1"/>
  <c r="I1496" i="401" a="1"/>
  <c r="I1496" i="401" s="1"/>
  <c r="G1496" i="401" s="1"/>
  <c r="I2815" i="401" a="1"/>
  <c r="I2815" i="401" s="1"/>
  <c r="G2815" i="401" s="1"/>
  <c r="I28" i="401" a="1"/>
  <c r="I28" i="401" s="1"/>
  <c r="G28" i="401" s="1"/>
  <c r="I312" i="401" a="1"/>
  <c r="I312" i="401" s="1"/>
  <c r="I1625" i="401" a="1"/>
  <c r="I1625" i="401" s="1"/>
  <c r="G1625" i="401" s="1"/>
  <c r="I139" i="401" a="1"/>
  <c r="I139" i="401" s="1"/>
  <c r="G139" i="401" s="1"/>
  <c r="I570" i="401" a="1"/>
  <c r="I570" i="401" s="1"/>
  <c r="I2950" i="401" a="1"/>
  <c r="I2950" i="401" s="1"/>
  <c r="I2771" i="401" a="1"/>
  <c r="I2771" i="401" s="1"/>
  <c r="I2415" i="401" a="1"/>
  <c r="I2415" i="401" s="1"/>
  <c r="I2840" i="401" a="1"/>
  <c r="I2840" i="401" s="1"/>
  <c r="I2641" i="401" a="1"/>
  <c r="I2641" i="401" s="1"/>
  <c r="G2641" i="401" s="1"/>
  <c r="I1739" i="401" a="1"/>
  <c r="I1739" i="401" s="1"/>
  <c r="G1739" i="401" s="1"/>
  <c r="I2348" i="401" a="1"/>
  <c r="I2348" i="401" s="1"/>
  <c r="G2348" i="401" s="1"/>
  <c r="I1271" i="401" a="1"/>
  <c r="I1271" i="401" s="1"/>
  <c r="G1271" i="401" s="1"/>
  <c r="I1565" i="401" a="1"/>
  <c r="I1565" i="401" s="1"/>
  <c r="G1565" i="401" s="1"/>
  <c r="I1643" i="401" a="1"/>
  <c r="I1643" i="401" s="1"/>
  <c r="G1643" i="401" s="1"/>
  <c r="I2669" i="401" a="1"/>
  <c r="I2669" i="401" s="1"/>
  <c r="G2669" i="401" s="1"/>
  <c r="I1731" i="401" a="1"/>
  <c r="I1731" i="401" s="1"/>
  <c r="I2028" i="401" a="1"/>
  <c r="I2028" i="401" s="1"/>
  <c r="I746" i="401" a="1"/>
  <c r="I746" i="401" s="1"/>
  <c r="I437" i="401" a="1"/>
  <c r="I437" i="401" s="1"/>
  <c r="G437" i="401" s="1"/>
  <c r="I2190" i="401" a="1"/>
  <c r="I2190" i="401" s="1"/>
  <c r="I188" i="401" a="1"/>
  <c r="I188" i="401" s="1"/>
  <c r="G188" i="401" s="1"/>
  <c r="I558" i="401" a="1"/>
  <c r="I558" i="401" s="1"/>
  <c r="G558" i="401" s="1"/>
  <c r="I1405" i="401" a="1"/>
  <c r="I1405" i="401" s="1"/>
  <c r="G1405" i="401" s="1"/>
  <c r="I1224" i="401" a="1"/>
  <c r="I1224" i="401" s="1"/>
  <c r="I2711" i="401" a="1"/>
  <c r="I2711" i="401" s="1"/>
  <c r="I1978" i="401" a="1"/>
  <c r="I1978" i="401" s="1"/>
  <c r="I1913" i="401" a="1"/>
  <c r="I1913" i="401" s="1"/>
  <c r="I267" i="401" a="1"/>
  <c r="I267" i="401" s="1"/>
  <c r="I2561" i="401" a="1"/>
  <c r="I2561" i="401" s="1"/>
  <c r="I925" i="401" a="1"/>
  <c r="I925" i="401" s="1"/>
  <c r="I2859" i="401" a="1"/>
  <c r="I2859" i="401" s="1"/>
  <c r="G2859" i="401" s="1"/>
  <c r="I1359" i="401" a="1"/>
  <c r="I1359" i="401" s="1"/>
  <c r="G1359" i="401" s="1"/>
  <c r="I2244" i="401" a="1"/>
  <c r="I2244" i="401" s="1"/>
  <c r="G2244" i="401" s="1"/>
  <c r="I156" i="401" a="1"/>
  <c r="I156" i="401" s="1"/>
  <c r="G156" i="401" s="1"/>
  <c r="I2960" i="401" a="1"/>
  <c r="I2960" i="401" s="1"/>
  <c r="I216" i="401" a="1"/>
  <c r="I216" i="401" s="1"/>
  <c r="I1697" i="401" a="1"/>
  <c r="I1697" i="401" s="1"/>
  <c r="G1697" i="401" s="1"/>
  <c r="I1445" i="401" a="1"/>
  <c r="I1445" i="401" s="1"/>
  <c r="I1447" i="401" a="1"/>
  <c r="I1447" i="401" s="1"/>
  <c r="G1447" i="401" s="1"/>
  <c r="I1189" i="401" a="1"/>
  <c r="I1189" i="401" s="1"/>
  <c r="G1189" i="401" s="1"/>
  <c r="I1347" i="401" a="1"/>
  <c r="I1347" i="401" s="1"/>
  <c r="G1347" i="401" s="1"/>
  <c r="I523" i="401" a="1"/>
  <c r="I523" i="401" s="1"/>
  <c r="I971" i="401" a="1"/>
  <c r="I971" i="401" s="1"/>
  <c r="G971" i="401" s="1"/>
  <c r="I2434" i="401" a="1"/>
  <c r="I2434" i="401" s="1"/>
  <c r="I573" i="401" a="1"/>
  <c r="I573" i="401" s="1"/>
  <c r="G573" i="401" s="1"/>
  <c r="I2521" i="401" a="1"/>
  <c r="I2521" i="401" s="1"/>
  <c r="G2521" i="401" s="1"/>
  <c r="I874" i="401" a="1"/>
  <c r="I874" i="401" s="1"/>
  <c r="G874" i="401" s="1"/>
  <c r="I789" i="401" a="1"/>
  <c r="I789" i="401" s="1"/>
  <c r="G789" i="401" s="1"/>
  <c r="I1157" i="401" a="1"/>
  <c r="I1157" i="401" s="1"/>
  <c r="G1157" i="401" s="1"/>
  <c r="I601" i="401" a="1"/>
  <c r="I601" i="401" s="1"/>
  <c r="I2695" i="401" a="1"/>
  <c r="I2695" i="401" s="1"/>
  <c r="G2695" i="401" s="1"/>
  <c r="I79" i="401" a="1"/>
  <c r="I79" i="401" s="1"/>
  <c r="G79" i="401" s="1"/>
  <c r="I1434" i="401" a="1"/>
  <c r="I1434" i="401" s="1"/>
  <c r="G1434" i="401" s="1"/>
  <c r="I1876" i="401" a="1"/>
  <c r="I1876" i="401" s="1"/>
  <c r="G1876" i="401" s="1"/>
  <c r="I2222" i="401" a="1"/>
  <c r="I2222" i="401" s="1"/>
  <c r="I2363" i="401" a="1"/>
  <c r="I2363" i="401" s="1"/>
  <c r="G2363" i="401" s="1"/>
  <c r="I644" i="401" a="1"/>
  <c r="I644" i="401" s="1"/>
  <c r="G644" i="401" s="1"/>
  <c r="I1443" i="401" a="1"/>
  <c r="I1443" i="401" s="1"/>
  <c r="I2220" i="401" a="1"/>
  <c r="I2220" i="401" s="1"/>
  <c r="G2220" i="401" s="1"/>
  <c r="I168" i="401" a="1"/>
  <c r="I168" i="401" s="1"/>
  <c r="G168" i="401" s="1"/>
  <c r="I1335" i="401" a="1"/>
  <c r="I1335" i="401" s="1"/>
  <c r="G1335" i="401" s="1"/>
  <c r="I27" i="401" a="1"/>
  <c r="I27" i="401" s="1"/>
  <c r="G27" i="401" s="1"/>
  <c r="I2519" i="401" a="1"/>
  <c r="I2519" i="401" s="1"/>
  <c r="I2006" i="401" a="1"/>
  <c r="I2006" i="401" s="1"/>
  <c r="I1392" i="401" a="1"/>
  <c r="I1392" i="401" s="1"/>
  <c r="I228" i="401" a="1"/>
  <c r="I228" i="401" s="1"/>
  <c r="G228" i="401" s="1"/>
  <c r="I2670" i="401" a="1"/>
  <c r="I2670" i="401" s="1"/>
  <c r="G2670" i="401" s="1"/>
  <c r="I1322" i="401" a="1"/>
  <c r="I1322" i="401" s="1"/>
  <c r="G1322" i="401" s="1"/>
  <c r="I2188" i="401" a="1"/>
  <c r="I2188" i="401" s="1"/>
  <c r="G2188" i="401" s="1"/>
  <c r="I1965" i="401" a="1"/>
  <c r="I1965" i="401" s="1"/>
  <c r="I1036" i="401" a="1"/>
  <c r="I1036" i="401" s="1"/>
  <c r="G1036" i="401" s="1"/>
  <c r="I1648" i="401" a="1"/>
  <c r="I1648" i="401" s="1"/>
  <c r="G1648" i="401" s="1"/>
  <c r="I2882" i="401" a="1"/>
  <c r="I2882" i="401" s="1"/>
  <c r="G2882" i="401" s="1"/>
  <c r="I479" i="401" a="1"/>
  <c r="I479" i="401" s="1"/>
  <c r="I2597" i="401" a="1"/>
  <c r="I2597" i="401" s="1"/>
  <c r="G2597" i="401" s="1"/>
  <c r="I1193" i="401" a="1"/>
  <c r="I1193" i="401" s="1"/>
  <c r="G1193" i="401" s="1"/>
  <c r="I1823" i="401" a="1"/>
  <c r="I1823" i="401" s="1"/>
  <c r="I1614" i="401" a="1"/>
  <c r="I1614" i="401" s="1"/>
  <c r="I1349" i="401" a="1"/>
  <c r="I1349" i="401" s="1"/>
  <c r="G1349" i="401" s="1"/>
  <c r="I2546" i="401" a="1"/>
  <c r="I2546" i="401" s="1"/>
  <c r="G2546" i="401" s="1"/>
  <c r="I444" i="401" a="1"/>
  <c r="I444" i="401" s="1"/>
  <c r="G444" i="401" s="1"/>
  <c r="I2369" i="401" a="1"/>
  <c r="I2369" i="401" s="1"/>
  <c r="G2369" i="401" s="1"/>
  <c r="I777" i="401" a="1"/>
  <c r="I777" i="401" s="1"/>
  <c r="I2117" i="401" a="1"/>
  <c r="I2117" i="401" s="1"/>
  <c r="I917" i="401" a="1"/>
  <c r="I917" i="401" s="1"/>
  <c r="G917" i="401" s="1"/>
  <c r="I421" i="401" a="1"/>
  <c r="I421" i="401" s="1"/>
  <c r="G421" i="401" s="1"/>
  <c r="I2350" i="401" a="1"/>
  <c r="I2350" i="401" s="1"/>
  <c r="I2413" i="401" a="1"/>
  <c r="I2413" i="401" s="1"/>
  <c r="I2392" i="401" a="1"/>
  <c r="I2392" i="401" s="1"/>
  <c r="I1362" i="401" a="1"/>
  <c r="I1362" i="401" s="1"/>
  <c r="I1010" i="401" a="1"/>
  <c r="I1010" i="401" s="1"/>
  <c r="I2636" i="401" a="1"/>
  <c r="I2636" i="401" s="1"/>
  <c r="I1741" i="401" a="1"/>
  <c r="I1741" i="401" s="1"/>
  <c r="G1741" i="401" s="1"/>
  <c r="I2091" i="401" a="1"/>
  <c r="I2091" i="401" s="1"/>
  <c r="I759" i="401" a="1"/>
  <c r="I759" i="401" s="1"/>
  <c r="I1807" i="401" a="1"/>
  <c r="I1807" i="401" s="1"/>
  <c r="G1807" i="401" s="1"/>
  <c r="I1143" i="401" a="1"/>
  <c r="I1143" i="401" s="1"/>
  <c r="G1143" i="401" s="1"/>
  <c r="I2877" i="401" a="1"/>
  <c r="I2877" i="401" s="1"/>
  <c r="G2877" i="401" s="1"/>
  <c r="I153" i="401" a="1"/>
  <c r="I153" i="401" s="1"/>
  <c r="G153" i="401" s="1"/>
  <c r="I2171" i="401" a="1"/>
  <c r="I2171" i="401" s="1"/>
  <c r="I2532" i="401" a="1"/>
  <c r="I2532" i="401" s="1"/>
  <c r="I2338" i="401" a="1"/>
  <c r="I2338" i="401" s="1"/>
  <c r="G2338" i="401" s="1"/>
  <c r="I1351" i="401" a="1"/>
  <c r="I1351" i="401" s="1"/>
  <c r="I2864" i="401" a="1"/>
  <c r="I2864" i="401" s="1"/>
  <c r="I1331" i="401" a="1"/>
  <c r="I1331" i="401" s="1"/>
  <c r="I2719" i="401" a="1"/>
  <c r="I2719" i="401" s="1"/>
  <c r="I1901" i="401" a="1"/>
  <c r="I1901" i="401" s="1"/>
  <c r="I1035" i="401" a="1"/>
  <c r="I1035" i="401" s="1"/>
  <c r="G1035" i="401" s="1"/>
  <c r="I2162" i="401" a="1"/>
  <c r="I2162" i="401" s="1"/>
  <c r="G2162" i="401" s="1"/>
  <c r="I1550" i="401" a="1"/>
  <c r="I1550" i="401" s="1"/>
  <c r="G1550" i="401" s="1"/>
  <c r="I2108" i="401" a="1"/>
  <c r="I2108" i="401" s="1"/>
  <c r="G2108" i="401" s="1"/>
  <c r="I1592" i="401" a="1"/>
  <c r="I1592" i="401" s="1"/>
  <c r="I809" i="401" a="1"/>
  <c r="I809" i="401" s="1"/>
  <c r="G809" i="401" s="1"/>
  <c r="I1227" i="401" a="1"/>
  <c r="I1227" i="401" s="1"/>
  <c r="G1227" i="401" s="1"/>
  <c r="I2804" i="401" a="1"/>
  <c r="I2804" i="401" s="1"/>
  <c r="I1641" i="401" a="1"/>
  <c r="I1641" i="401" s="1"/>
  <c r="I1052" i="401" a="1"/>
  <c r="I1052" i="401" s="1"/>
  <c r="I895" i="401" a="1"/>
  <c r="I895" i="401" s="1"/>
  <c r="G895" i="401" s="1"/>
  <c r="I2494" i="401" a="1"/>
  <c r="I2494" i="401" s="1"/>
  <c r="G2494" i="401" s="1"/>
  <c r="I1401" i="401" a="1"/>
  <c r="I1401" i="401" s="1"/>
  <c r="I994" i="401" a="1"/>
  <c r="I994" i="401" s="1"/>
  <c r="I2227" i="401" a="1"/>
  <c r="I2227" i="401" s="1"/>
  <c r="G2227" i="401" s="1"/>
  <c r="I2430" i="401" a="1"/>
  <c r="I2430" i="401" s="1"/>
  <c r="I2572" i="401" a="1"/>
  <c r="I2572" i="401" s="1"/>
  <c r="I1759" i="401" a="1"/>
  <c r="I1759" i="401" s="1"/>
  <c r="G1759" i="401" s="1"/>
  <c r="I1790" i="401" a="1"/>
  <c r="I1790" i="401" s="1"/>
  <c r="I2844" i="401" a="1"/>
  <c r="I2844" i="401" s="1"/>
  <c r="G2844" i="401" s="1"/>
  <c r="I2311" i="401" a="1"/>
  <c r="I2311" i="401" s="1"/>
  <c r="I1720" i="401" a="1"/>
  <c r="I1720" i="401" s="1"/>
  <c r="I1813" i="401" a="1"/>
  <c r="I1813" i="401" s="1"/>
  <c r="I663" i="401" a="1"/>
  <c r="I663" i="401" s="1"/>
  <c r="G663" i="401" s="1"/>
  <c r="I1796" i="401" a="1"/>
  <c r="I1796" i="401" s="1"/>
  <c r="G1796" i="401" s="1"/>
  <c r="J2072" i="401"/>
  <c r="J50" i="401"/>
  <c r="J129" i="401"/>
  <c r="J2445" i="401"/>
  <c r="J1618" i="401"/>
  <c r="J1672" i="401"/>
  <c r="I1110" i="401" a="1"/>
  <c r="I1110" i="401" s="1"/>
  <c r="G1110" i="401" s="1"/>
  <c r="I594" i="401" a="1"/>
  <c r="I594" i="401" s="1"/>
  <c r="G594" i="401" s="1"/>
  <c r="I2654" i="401" a="1"/>
  <c r="I2654" i="401" s="1"/>
  <c r="G2654" i="401" s="1"/>
  <c r="I2278" i="401" a="1"/>
  <c r="I2278" i="401" s="1"/>
  <c r="G2278" i="401" s="1"/>
  <c r="I1964" i="401" a="1"/>
  <c r="I1964" i="401" s="1"/>
  <c r="G1964" i="401" s="1"/>
  <c r="I632" i="401" a="1"/>
  <c r="I632" i="401" s="1"/>
  <c r="G632" i="401" s="1"/>
  <c r="I860" i="401" a="1"/>
  <c r="I860" i="401" s="1"/>
  <c r="I2927" i="401" a="1"/>
  <c r="I2927" i="401" s="1"/>
  <c r="G2927" i="401" s="1"/>
  <c r="I1798" i="401" a="1"/>
  <c r="I1798" i="401" s="1"/>
  <c r="I2749" i="401" a="1"/>
  <c r="I2749" i="401" s="1"/>
  <c r="G2749" i="401" s="1"/>
  <c r="I741" i="401" a="1"/>
  <c r="I741" i="401" s="1"/>
  <c r="I1079" i="401" a="1"/>
  <c r="I1079" i="401" s="1"/>
  <c r="G1079" i="401" s="1"/>
  <c r="I2743" i="401" a="1"/>
  <c r="I2743" i="401" s="1"/>
  <c r="G2743" i="401" s="1"/>
  <c r="I1222" i="401" a="1"/>
  <c r="I1222" i="401" s="1"/>
  <c r="I1373" i="401" a="1"/>
  <c r="I1373" i="401" s="1"/>
  <c r="I2121" i="401" a="1"/>
  <c r="I2121" i="401" s="1"/>
  <c r="G2121" i="401" s="1"/>
  <c r="I2294" i="401" a="1"/>
  <c r="I2294" i="401" s="1"/>
  <c r="I2337" i="401" a="1"/>
  <c r="I2337" i="401" s="1"/>
  <c r="G2337" i="401" s="1"/>
  <c r="I1246" i="401" a="1"/>
  <c r="I1246" i="401" s="1"/>
  <c r="G1246" i="401" s="1"/>
  <c r="I1179" i="401" a="1"/>
  <c r="I1179" i="401" s="1"/>
  <c r="I1760" i="401" a="1"/>
  <c r="I1760" i="401" s="1"/>
  <c r="G1760" i="401" s="1"/>
  <c r="I456" i="401" a="1"/>
  <c r="I456" i="401" s="1"/>
  <c r="G456" i="401" s="1"/>
  <c r="I1891" i="401" a="1"/>
  <c r="I1891" i="401" s="1"/>
  <c r="I518" i="401" a="1"/>
  <c r="I518" i="401" s="1"/>
  <c r="G518" i="401" s="1"/>
  <c r="I2713" i="401" a="1"/>
  <c r="I2713" i="401" s="1"/>
  <c r="G2713" i="401" s="1"/>
  <c r="I1567" i="401" a="1"/>
  <c r="I1567" i="401" s="1"/>
  <c r="I2841" i="401" a="1"/>
  <c r="I2841" i="401" s="1"/>
  <c r="G2841" i="401" s="1"/>
  <c r="I2343" i="401" a="1"/>
  <c r="I2343" i="401" s="1"/>
  <c r="I1981" i="401" a="1"/>
  <c r="I1981" i="401" s="1"/>
  <c r="G1981" i="401" s="1"/>
  <c r="I2886" i="401" a="1"/>
  <c r="I2886" i="401" s="1"/>
  <c r="G2886" i="401" s="1"/>
  <c r="I2444" i="401" a="1"/>
  <c r="I2444" i="401" s="1"/>
  <c r="G2444" i="401" s="1"/>
  <c r="I321" i="401" a="1"/>
  <c r="I321" i="401" s="1"/>
  <c r="I1829" i="401" a="1"/>
  <c r="I1829" i="401" s="1"/>
  <c r="G1829" i="401" s="1"/>
  <c r="I406" i="401" a="1"/>
  <c r="I406" i="401" s="1"/>
  <c r="G406" i="401" s="1"/>
  <c r="I2418" i="401" a="1"/>
  <c r="I2418" i="401" s="1"/>
  <c r="G2418" i="401" s="1"/>
  <c r="I1968" i="401" a="1"/>
  <c r="I1968" i="401" s="1"/>
  <c r="G1968" i="401" s="1"/>
  <c r="I232" i="401" a="1"/>
  <c r="I232" i="401" s="1"/>
  <c r="G232" i="401" s="1"/>
  <c r="I533" i="401" a="1"/>
  <c r="I533" i="401" s="1"/>
  <c r="G533" i="401" s="1"/>
  <c r="I909" i="401" a="1"/>
  <c r="I909" i="401" s="1"/>
  <c r="G909" i="401" s="1"/>
  <c r="I1597" i="401" a="1"/>
  <c r="I1597" i="401" s="1"/>
  <c r="G1597" i="401" s="1"/>
  <c r="I294" i="401" a="1"/>
  <c r="I294" i="401" s="1"/>
  <c r="G294" i="401" s="1"/>
  <c r="I2366" i="401" a="1"/>
  <c r="I2366" i="401" s="1"/>
  <c r="G2366" i="401" s="1"/>
  <c r="I2646" i="401" a="1"/>
  <c r="I2646" i="401" s="1"/>
  <c r="G2646" i="401" s="1"/>
  <c r="I1946" i="401" a="1"/>
  <c r="I1946" i="401" s="1"/>
  <c r="G1946" i="401" s="1"/>
  <c r="I1125" i="401" a="1"/>
  <c r="I1125" i="401" s="1"/>
  <c r="G1125" i="401" s="1"/>
  <c r="I1873" i="401" a="1"/>
  <c r="I1873" i="401" s="1"/>
  <c r="G1873" i="401" s="1"/>
  <c r="I2813" i="401" a="1"/>
  <c r="I2813" i="401" s="1"/>
  <c r="G2813" i="401" s="1"/>
  <c r="I2662" i="401" a="1"/>
  <c r="I2662" i="401" s="1"/>
  <c r="G2662" i="401" s="1"/>
  <c r="I121" i="401" a="1"/>
  <c r="I121" i="401" s="1"/>
  <c r="G121" i="401" s="1"/>
  <c r="I2465" i="401" a="1"/>
  <c r="I2465" i="401" s="1"/>
  <c r="I1548" i="401" a="1"/>
  <c r="I1548" i="401" s="1"/>
  <c r="G1548" i="401" s="1"/>
  <c r="I754" i="401" a="1"/>
  <c r="I754" i="401" s="1"/>
  <c r="G754" i="401" s="1"/>
  <c r="I1962" i="401" a="1"/>
  <c r="I1962" i="401" s="1"/>
  <c r="I1921" i="401" a="1"/>
  <c r="I1921" i="401" s="1"/>
  <c r="G1921" i="401" s="1"/>
  <c r="I2215" i="401" a="1"/>
  <c r="I2215" i="401" s="1"/>
  <c r="I72" i="401" a="1"/>
  <c r="I72" i="401" s="1"/>
  <c r="I2208" i="401" a="1"/>
  <c r="I2208" i="401" s="1"/>
  <c r="G2208" i="401" s="1"/>
  <c r="I2140" i="401" a="1"/>
  <c r="I2140" i="401" s="1"/>
  <c r="I148" i="401" a="1"/>
  <c r="I148" i="401" s="1"/>
  <c r="G148" i="401" s="1"/>
  <c r="I1860" i="401" a="1"/>
  <c r="I1860" i="401" s="1"/>
  <c r="I1235" i="401" a="1"/>
  <c r="I1235" i="401" s="1"/>
  <c r="I1549" i="401" a="1"/>
  <c r="I1549" i="401" s="1"/>
  <c r="I2040" i="401" a="1"/>
  <c r="I2040" i="401" s="1"/>
  <c r="G2040" i="401" s="1"/>
  <c r="I1721" i="401" a="1"/>
  <c r="I1721" i="401" s="1"/>
  <c r="G1721" i="401" s="1"/>
  <c r="I621" i="401" a="1"/>
  <c r="I621" i="401" s="1"/>
  <c r="G621" i="401" s="1"/>
  <c r="I366" i="401" a="1"/>
  <c r="I366" i="401" s="1"/>
  <c r="I90" i="401" a="1"/>
  <c r="I90" i="401" s="1"/>
  <c r="G90" i="401" s="1"/>
  <c r="I422" i="401" a="1"/>
  <c r="I422" i="401" s="1"/>
  <c r="G422" i="401" s="1"/>
  <c r="I2236" i="401" a="1"/>
  <c r="I2236" i="401" s="1"/>
  <c r="I1706" i="401" a="1"/>
  <c r="I1706" i="401" s="1"/>
  <c r="G1706" i="401" s="1"/>
  <c r="I360" i="401" a="1"/>
  <c r="I360" i="401" s="1"/>
  <c r="I1158" i="401" a="1"/>
  <c r="I1158" i="401" s="1"/>
  <c r="G1158" i="401" s="1"/>
  <c r="I590" i="401" a="1"/>
  <c r="I590" i="401" s="1"/>
  <c r="G590" i="401" s="1"/>
  <c r="I2661" i="401" a="1"/>
  <c r="I2661" i="401" s="1"/>
  <c r="I1005" i="401" a="1"/>
  <c r="I1005" i="401" s="1"/>
  <c r="I2478" i="401" a="1"/>
  <c r="I2478" i="401" s="1"/>
  <c r="I2009" i="401" a="1"/>
  <c r="I2009" i="401" s="1"/>
  <c r="I1058" i="401" a="1"/>
  <c r="I1058" i="401" s="1"/>
  <c r="I230" i="401" a="1"/>
  <c r="I230" i="401" s="1"/>
  <c r="I2497" i="401" a="1"/>
  <c r="I2497" i="401" s="1"/>
  <c r="G2497" i="401" s="1"/>
  <c r="I416" i="401" a="1"/>
  <c r="I416" i="401" s="1"/>
  <c r="G416" i="401" s="1"/>
  <c r="I1345" i="401" a="1"/>
  <c r="I1345" i="401" s="1"/>
  <c r="I198" i="401" a="1"/>
  <c r="I198" i="401" s="1"/>
  <c r="G198" i="401" s="1"/>
  <c r="I734" i="401" a="1"/>
  <c r="I734" i="401" s="1"/>
  <c r="J1483" i="401"/>
  <c r="J2869" i="401"/>
  <c r="I2811" i="401" a="1"/>
  <c r="I2811" i="401" s="1"/>
  <c r="G2811" i="401" s="1"/>
  <c r="I1495" i="401" a="1"/>
  <c r="I1495" i="401" s="1"/>
  <c r="G1495" i="401" s="1"/>
  <c r="I2395" i="401" a="1"/>
  <c r="I2395" i="401" s="1"/>
  <c r="G2395" i="401" s="1"/>
  <c r="I785" i="401" a="1"/>
  <c r="I785" i="401" s="1"/>
  <c r="G785" i="401" s="1"/>
  <c r="I458" i="401" a="1"/>
  <c r="I458" i="401" s="1"/>
  <c r="G458" i="401" s="1"/>
  <c r="I787" i="401" a="1"/>
  <c r="I787" i="401" s="1"/>
  <c r="I1887" i="401" a="1"/>
  <c r="I1887" i="401" s="1"/>
  <c r="G1887" i="401" s="1"/>
  <c r="I861" i="401" a="1"/>
  <c r="I861" i="401" s="1"/>
  <c r="G861" i="401" s="1"/>
  <c r="I1273" i="401" a="1"/>
  <c r="I1273" i="401" s="1"/>
  <c r="G1273" i="401" s="1"/>
  <c r="I2529" i="401" a="1"/>
  <c r="I2529" i="401" s="1"/>
  <c r="G2529" i="401" s="1"/>
  <c r="I152" i="401" a="1"/>
  <c r="I152" i="401" s="1"/>
  <c r="G152" i="401" s="1"/>
  <c r="I2198" i="401" a="1"/>
  <c r="I2198" i="401" s="1"/>
  <c r="G2198" i="401" s="1"/>
  <c r="I607" i="401" a="1"/>
  <c r="I607" i="401" s="1"/>
  <c r="I529" i="401" a="1"/>
  <c r="I529" i="401" s="1"/>
  <c r="I1233" i="401" a="1"/>
  <c r="I1233" i="401" s="1"/>
  <c r="G1233" i="401" s="1"/>
  <c r="I634" i="401" a="1"/>
  <c r="I634" i="401" s="1"/>
  <c r="G634" i="401" s="1"/>
  <c r="I2622" i="401" a="1"/>
  <c r="I2622" i="401" s="1"/>
  <c r="G2622" i="401" s="1"/>
  <c r="I1031" i="401" a="1"/>
  <c r="I1031" i="401" s="1"/>
  <c r="I2203" i="401" a="1"/>
  <c r="I2203" i="401" s="1"/>
  <c r="G2203" i="401" s="1"/>
  <c r="I1234" i="401" a="1"/>
  <c r="I1234" i="401" s="1"/>
  <c r="G1234" i="401" s="1"/>
  <c r="I1849" i="401" a="1"/>
  <c r="I1849" i="401" s="1"/>
  <c r="I1329" i="401" a="1"/>
  <c r="I1329" i="401" s="1"/>
  <c r="G1329" i="401" s="1"/>
  <c r="I2748" i="401" a="1"/>
  <c r="I2748" i="401" s="1"/>
  <c r="G2748" i="401" s="1"/>
  <c r="I1140" i="401" a="1"/>
  <c r="I1140" i="401" s="1"/>
  <c r="I2422" i="401" a="1"/>
  <c r="I2422" i="401" s="1"/>
  <c r="I2455" i="401" a="1"/>
  <c r="I2455" i="401" s="1"/>
  <c r="I2417" i="401" a="1"/>
  <c r="I2417" i="401" s="1"/>
  <c r="I1689" i="401" a="1"/>
  <c r="I1689" i="401" s="1"/>
  <c r="I2679" i="401" a="1"/>
  <c r="I2679" i="401" s="1"/>
  <c r="G2679" i="401" s="1"/>
  <c r="I310" i="401" a="1"/>
  <c r="I310" i="401" s="1"/>
  <c r="G310" i="401" s="1"/>
  <c r="I387" i="401" a="1"/>
  <c r="I387" i="401" s="1"/>
  <c r="I2154" i="401" a="1"/>
  <c r="I2154" i="401" s="1"/>
  <c r="I1950" i="401" a="1"/>
  <c r="I1950" i="401" s="1"/>
  <c r="G1950" i="401" s="1"/>
  <c r="I1602" i="401" a="1"/>
  <c r="I1602" i="401" s="1"/>
  <c r="I2221" i="401" a="1"/>
  <c r="I2221" i="401" s="1"/>
  <c r="I2394" i="401" a="1"/>
  <c r="I2394" i="401" s="1"/>
  <c r="G2394" i="401" s="1"/>
  <c r="I1882" i="401" a="1"/>
  <c r="I1882" i="401" s="1"/>
  <c r="I1810" i="401" a="1"/>
  <c r="I1810" i="401" s="1"/>
  <c r="G1810" i="401" s="1"/>
  <c r="I1374" i="401" a="1"/>
  <c r="I1374" i="401" s="1"/>
  <c r="I2839" i="401" a="1"/>
  <c r="I2839" i="401" s="1"/>
  <c r="G2839" i="401" s="1"/>
  <c r="I1538" i="401" a="1"/>
  <c r="I1538" i="401" s="1"/>
  <c r="I702" i="401" a="1"/>
  <c r="I702" i="401" s="1"/>
  <c r="G702" i="401" s="1"/>
  <c r="I1600" i="401" a="1"/>
  <c r="I1600" i="401" s="1"/>
  <c r="I2411" i="401" a="1"/>
  <c r="I2411" i="401" s="1"/>
  <c r="G2411" i="401" s="1"/>
  <c r="I1402" i="401" a="1"/>
  <c r="I1402" i="401" s="1"/>
  <c r="I445" i="401" a="1"/>
  <c r="I445" i="401" s="1"/>
  <c r="G445" i="401" s="1"/>
  <c r="I446" i="401" a="1"/>
  <c r="I446" i="401" s="1"/>
  <c r="I334" i="401" a="1"/>
  <c r="I334" i="401" s="1"/>
  <c r="G334" i="401" s="1"/>
  <c r="I2185" i="401" a="1"/>
  <c r="I2185" i="401" s="1"/>
  <c r="G2185" i="401" s="1"/>
  <c r="I2341" i="401" a="1"/>
  <c r="I2341" i="401" s="1"/>
  <c r="I2731" i="401" a="1"/>
  <c r="I2731" i="401" s="1"/>
  <c r="I300" i="401" a="1"/>
  <c r="I300" i="401" s="1"/>
  <c r="G300" i="401" s="1"/>
  <c r="I223" i="401" a="1"/>
  <c r="I223" i="401" s="1"/>
  <c r="G223" i="401" s="1"/>
  <c r="I794" i="401" a="1"/>
  <c r="I794" i="401" s="1"/>
  <c r="I776" i="401" a="1"/>
  <c r="I776" i="401" s="1"/>
  <c r="I469" i="401" a="1"/>
  <c r="I469" i="401" s="1"/>
  <c r="G469" i="401" s="1"/>
  <c r="I583" i="401" a="1"/>
  <c r="I583" i="401" s="1"/>
  <c r="G583" i="401" s="1"/>
  <c r="I69" i="401" a="1"/>
  <c r="I69" i="401" s="1"/>
  <c r="G69" i="401" s="1"/>
  <c r="I2690" i="401" a="1"/>
  <c r="I2690" i="401" s="1"/>
  <c r="I1918" i="401" a="1"/>
  <c r="I1918" i="401" s="1"/>
  <c r="G1918" i="401" s="1"/>
  <c r="I1934" i="401" a="1"/>
  <c r="I1934" i="401" s="1"/>
  <c r="I2568" i="401" a="1"/>
  <c r="I2568" i="401" s="1"/>
  <c r="I1527" i="401" a="1"/>
  <c r="I1527" i="401" s="1"/>
  <c r="I292" i="401" a="1"/>
  <c r="I292" i="401" s="1"/>
  <c r="G292" i="401" s="1"/>
  <c r="I536" i="401" a="1"/>
  <c r="I536" i="401" s="1"/>
  <c r="I1781" i="401" a="1"/>
  <c r="I1781" i="401" s="1"/>
  <c r="G1781" i="401" s="1"/>
  <c r="I189" i="401" a="1"/>
  <c r="I189" i="401" s="1"/>
  <c r="I949" i="401" a="1"/>
  <c r="I949" i="401" s="1"/>
  <c r="G949" i="401" s="1"/>
  <c r="I735" i="401" a="1"/>
  <c r="I735" i="401" s="1"/>
  <c r="I600" i="401" a="1"/>
  <c r="I600" i="401" s="1"/>
  <c r="I2734" i="401" a="1"/>
  <c r="I2734" i="401" s="1"/>
  <c r="G2734" i="401" s="1"/>
  <c r="I32" i="401" a="1"/>
  <c r="I32" i="401" s="1"/>
  <c r="I519" i="401" a="1"/>
  <c r="I519" i="401" s="1"/>
  <c r="I2784" i="401" a="1"/>
  <c r="I2784" i="401" s="1"/>
  <c r="I795" i="401" a="1"/>
  <c r="I795" i="401" s="1"/>
  <c r="I2424" i="401" a="1"/>
  <c r="I2424" i="401" s="1"/>
  <c r="G2424" i="401" s="1"/>
  <c r="I1601" i="401" a="1"/>
  <c r="I1601" i="401" s="1"/>
  <c r="I834" i="401" a="1"/>
  <c r="I834" i="401" s="1"/>
  <c r="G834" i="401" s="1"/>
  <c r="I1831" i="401" a="1"/>
  <c r="I1831" i="401" s="1"/>
  <c r="I271" i="401" a="1"/>
  <c r="I271" i="401" s="1"/>
  <c r="I349" i="401" a="1"/>
  <c r="I349" i="401" s="1"/>
  <c r="G349" i="401" s="1"/>
  <c r="I2917" i="401" a="1"/>
  <c r="I2917" i="401" s="1"/>
  <c r="I2353" i="401" a="1"/>
  <c r="I2353" i="401" s="1"/>
  <c r="G2353" i="401" s="1"/>
  <c r="I1937" i="401" a="1"/>
  <c r="I1937" i="401" s="1"/>
  <c r="G1937" i="401" s="1"/>
  <c r="I1966" i="401" a="1"/>
  <c r="I1966" i="401" s="1"/>
  <c r="I415" i="401" a="1"/>
  <c r="I415" i="401" s="1"/>
  <c r="I1632" i="401" a="1"/>
  <c r="I1632" i="401" s="1"/>
  <c r="G1632" i="401" s="1"/>
  <c r="J599" i="401"/>
  <c r="J1933" i="401"/>
  <c r="J1105" i="401"/>
  <c r="J42" i="401"/>
  <c r="J221" i="401"/>
  <c r="J1959" i="401"/>
  <c r="J706" i="401"/>
  <c r="J769" i="401"/>
  <c r="J2535" i="401"/>
  <c r="J1111" i="401"/>
  <c r="J646" i="401"/>
  <c r="J745" i="401"/>
  <c r="J965" i="401"/>
  <c r="J483" i="401"/>
  <c r="J1324" i="401"/>
  <c r="J214" i="401"/>
  <c r="J1987" i="401"/>
  <c r="J2761" i="401"/>
  <c r="J1801" i="401"/>
  <c r="J1117" i="401"/>
  <c r="J546" i="401"/>
  <c r="J1497" i="401"/>
  <c r="J492" i="401"/>
  <c r="J2499" i="401"/>
  <c r="I1476" i="401" a="1"/>
  <c r="I1476" i="401" s="1"/>
  <c r="I324" i="401" a="1"/>
  <c r="I324" i="401" s="1"/>
  <c r="I374" i="401" a="1"/>
  <c r="I374" i="401" s="1"/>
  <c r="G374" i="401" s="1"/>
  <c r="I38" i="401" a="1"/>
  <c r="I38" i="401" s="1"/>
  <c r="G38" i="401" s="1"/>
  <c r="I1484" i="401" a="1"/>
  <c r="I1484" i="401" s="1"/>
  <c r="I1284" i="401" a="1"/>
  <c r="I1284" i="401" s="1"/>
  <c r="G1284" i="401" s="1"/>
  <c r="I1992" i="401" a="1"/>
  <c r="I1992" i="401" s="1"/>
  <c r="G1992" i="401" s="1"/>
  <c r="I1874" i="401" a="1"/>
  <c r="I1874" i="401" s="1"/>
  <c r="I1970" i="401" a="1"/>
  <c r="I1970" i="401" s="1"/>
  <c r="G1970" i="401" s="1"/>
  <c r="I2644" i="401" a="1"/>
  <c r="I2644" i="401" s="1"/>
  <c r="G2644" i="401" s="1"/>
  <c r="I2750" i="401" a="1"/>
  <c r="I2750" i="401" s="1"/>
  <c r="G2750" i="401" s="1"/>
  <c r="I1912" i="401" a="1"/>
  <c r="I1912" i="401" s="1"/>
  <c r="I380" i="401" a="1"/>
  <c r="I380" i="401" s="1"/>
  <c r="I58" i="401" a="1"/>
  <c r="I58" i="401" s="1"/>
  <c r="G58" i="401" s="1"/>
  <c r="I939" i="401" a="1"/>
  <c r="I939" i="401" s="1"/>
  <c r="I1633" i="401" a="1"/>
  <c r="I1633" i="401" s="1"/>
  <c r="I1320" i="401" a="1"/>
  <c r="I1320" i="401" s="1"/>
  <c r="I2067" i="401" a="1"/>
  <c r="I2067" i="401" s="1"/>
  <c r="G2067" i="401" s="1"/>
  <c r="I299" i="401" a="1"/>
  <c r="I299" i="401" s="1"/>
  <c r="G299" i="401" s="1"/>
  <c r="I694" i="401" a="1"/>
  <c r="I694" i="401" s="1"/>
  <c r="I1207" i="401" a="1"/>
  <c r="I1207" i="401" s="1"/>
  <c r="I1736" i="401" a="1"/>
  <c r="I1736" i="401" s="1"/>
  <c r="G1736" i="401" s="1"/>
  <c r="I547" i="401" a="1"/>
  <c r="I547" i="401" s="1"/>
  <c r="G547" i="401" s="1"/>
  <c r="I316" i="401" a="1"/>
  <c r="I316" i="401" s="1"/>
  <c r="G316" i="401" s="1"/>
  <c r="I2147" i="401" a="1"/>
  <c r="I2147" i="401" s="1"/>
  <c r="G2147" i="401" s="1"/>
  <c r="I2727" i="401" a="1"/>
  <c r="I2727" i="401" s="1"/>
  <c r="G2727" i="401" s="1"/>
  <c r="I1280" i="401" a="1"/>
  <c r="I1280" i="401" s="1"/>
  <c r="G1280" i="401" s="1"/>
  <c r="I1306" i="401" a="1"/>
  <c r="I1306" i="401" s="1"/>
  <c r="G1306" i="401" s="1"/>
  <c r="I655" i="401" a="1"/>
  <c r="I655" i="401" s="1"/>
  <c r="G655" i="401" s="1"/>
  <c r="I532" i="401" a="1"/>
  <c r="I532" i="401" s="1"/>
  <c r="I1750" i="401" a="1"/>
  <c r="I1750" i="401" s="1"/>
  <c r="I2002" i="401" a="1"/>
  <c r="I2002" i="401" s="1"/>
  <c r="I2469" i="401" a="1"/>
  <c r="I2469" i="401" s="1"/>
  <c r="G2469" i="401" s="1"/>
  <c r="I1591" i="401" a="1"/>
  <c r="I1591" i="401" s="1"/>
  <c r="G1591" i="401" s="1"/>
  <c r="I2493" i="401" a="1"/>
  <c r="I2493" i="401" s="1"/>
  <c r="I1973" i="401" a="1"/>
  <c r="I1973" i="401" s="1"/>
  <c r="I2233" i="401" a="1"/>
  <c r="I2233" i="401" s="1"/>
  <c r="G2233" i="401" s="1"/>
  <c r="I1211" i="401" a="1"/>
  <c r="I1211" i="401" s="1"/>
  <c r="G1211" i="401" s="1"/>
  <c r="I996" i="401" a="1"/>
  <c r="I996" i="401" s="1"/>
  <c r="G996" i="401" s="1"/>
  <c r="I987" i="401" a="1"/>
  <c r="I987" i="401" s="1"/>
  <c r="I815" i="401" a="1"/>
  <c r="I815" i="401" s="1"/>
  <c r="G815" i="401" s="1"/>
  <c r="I1521" i="401" a="1"/>
  <c r="I1521" i="401" s="1"/>
  <c r="J2405" i="401"/>
  <c r="J689" i="401"/>
  <c r="J1365" i="401"/>
  <c r="J784" i="401"/>
  <c r="J490" i="401"/>
  <c r="J2123" i="401"/>
  <c r="J2834" i="401"/>
  <c r="J13" i="401"/>
  <c r="J87" i="401"/>
  <c r="J588" i="401"/>
  <c r="J711" i="401"/>
  <c r="J757" i="401"/>
  <c r="J2309" i="401"/>
  <c r="J1926" i="401"/>
  <c r="J1001" i="401"/>
  <c r="J2326" i="401"/>
  <c r="J2373" i="401"/>
  <c r="J315" i="401"/>
  <c r="J453" i="401"/>
  <c r="J2207" i="401"/>
  <c r="I2879" i="401" a="1"/>
  <c r="I2879" i="401" s="1"/>
  <c r="G2879" i="401" s="1"/>
  <c r="I1936" i="401" a="1"/>
  <c r="I1936" i="401" s="1"/>
  <c r="I336" i="401" a="1"/>
  <c r="I336" i="401" s="1"/>
  <c r="I2376" i="401" a="1"/>
  <c r="I2376" i="401" s="1"/>
  <c r="I54" i="401" a="1"/>
  <c r="I54" i="401" s="1"/>
  <c r="I378" i="401" a="1"/>
  <c r="I378" i="401" s="1"/>
  <c r="I677" i="401" a="1"/>
  <c r="I677" i="401" s="1"/>
  <c r="I779" i="401" a="1"/>
  <c r="I779" i="401" s="1"/>
  <c r="G779" i="401" s="1"/>
  <c r="I2885" i="401" a="1"/>
  <c r="I2885" i="401" s="1"/>
  <c r="G2885" i="401" s="1"/>
  <c r="I1040" i="401" a="1"/>
  <c r="I1040" i="401" s="1"/>
  <c r="I940" i="401" a="1"/>
  <c r="I940" i="401" s="1"/>
  <c r="I245" i="401" a="1"/>
  <c r="I245" i="401" s="1"/>
  <c r="G245" i="401" s="1"/>
  <c r="I329" i="401" a="1"/>
  <c r="I329" i="401" s="1"/>
  <c r="G329" i="401" s="1"/>
  <c r="I167" i="401" a="1"/>
  <c r="I167" i="401" s="1"/>
  <c r="I212" i="401" a="1"/>
  <c r="I212" i="401" s="1"/>
  <c r="I781" i="401" a="1"/>
  <c r="I781" i="401" s="1"/>
  <c r="I1819" i="401" a="1"/>
  <c r="I1819" i="401" s="1"/>
  <c r="I382" i="401" a="1"/>
  <c r="I382" i="401" s="1"/>
  <c r="G382" i="401" s="1"/>
  <c r="I2118" i="401" a="1"/>
  <c r="I2118" i="401" s="1"/>
  <c r="G2118" i="401" s="1"/>
  <c r="I2710" i="401" a="1"/>
  <c r="I2710" i="401" s="1"/>
  <c r="G2710" i="401" s="1"/>
  <c r="I1206" i="401" a="1"/>
  <c r="I1206" i="401" s="1"/>
  <c r="I2379" i="401" a="1"/>
  <c r="I2379" i="401" s="1"/>
  <c r="I1626" i="401" a="1"/>
  <c r="I1626" i="401" s="1"/>
  <c r="G1626" i="401" s="1"/>
  <c r="I2829" i="401" a="1"/>
  <c r="I2829" i="401" s="1"/>
  <c r="I2142" i="401" a="1"/>
  <c r="I2142" i="401" s="1"/>
  <c r="G2142" i="401" s="1"/>
  <c r="I964" i="401" a="1"/>
  <c r="I964" i="401" s="1"/>
  <c r="I2201" i="401" a="1"/>
  <c r="I2201" i="401" s="1"/>
  <c r="G2201" i="401" s="1"/>
  <c r="I1833" i="401" a="1"/>
  <c r="I1833" i="401" s="1"/>
  <c r="I1372" i="401" a="1"/>
  <c r="I1372" i="401" s="1"/>
  <c r="G1372" i="401" s="1"/>
  <c r="I376" i="401" a="1"/>
  <c r="I376" i="401" s="1"/>
  <c r="G376" i="401" s="1"/>
  <c r="I1723" i="401" a="1"/>
  <c r="I1723" i="401" s="1"/>
  <c r="I468" i="401" a="1"/>
  <c r="I468" i="401" s="1"/>
  <c r="G468" i="401" s="1"/>
  <c r="I1223" i="401" a="1"/>
  <c r="I1223" i="401" s="1"/>
  <c r="G1223" i="401" s="1"/>
  <c r="I2477" i="401" a="1"/>
  <c r="I2477" i="401" s="1"/>
  <c r="G2477" i="401" s="1"/>
  <c r="I438" i="401" a="1"/>
  <c r="I438" i="401" s="1"/>
  <c r="I616" i="401" a="1"/>
  <c r="I616" i="401" s="1"/>
  <c r="G616" i="401" s="1"/>
  <c r="I1285" i="401" a="1"/>
  <c r="I1285" i="401" s="1"/>
  <c r="G1285" i="401" s="1"/>
  <c r="I1575" i="401" a="1"/>
  <c r="I1575" i="401" s="1"/>
  <c r="G1575" i="401" s="1"/>
  <c r="I1194" i="401" a="1"/>
  <c r="I1194" i="401" s="1"/>
  <c r="I379" i="401" a="1"/>
  <c r="I379" i="401" s="1"/>
  <c r="I2489" i="401" a="1"/>
  <c r="I2489" i="401" s="1"/>
  <c r="G2489" i="401" s="1"/>
  <c r="I2812" i="401" a="1"/>
  <c r="I2812" i="401" s="1"/>
  <c r="I1498" i="401" a="1"/>
  <c r="I1498" i="401" s="1"/>
  <c r="G1498" i="401" s="1"/>
  <c r="I692" i="401" a="1"/>
  <c r="I692" i="401" s="1"/>
  <c r="G692" i="401" s="1"/>
  <c r="I682" i="401" a="1"/>
  <c r="I682" i="401" s="1"/>
  <c r="G682" i="401" s="1"/>
  <c r="I726" i="401" a="1"/>
  <c r="I726" i="401" s="1"/>
  <c r="G726" i="401" s="1"/>
  <c r="I2807" i="401" a="1"/>
  <c r="I2807" i="401" s="1"/>
  <c r="G2807" i="401" s="1"/>
  <c r="I2467" i="401" a="1"/>
  <c r="I2467" i="401" s="1"/>
  <c r="I2020" i="401" a="1"/>
  <c r="I2020" i="401" s="1"/>
  <c r="G2020" i="401" s="1"/>
  <c r="I1337" i="401" a="1"/>
  <c r="I1337" i="401" s="1"/>
  <c r="G1337" i="401" s="1"/>
  <c r="I1570" i="401" a="1"/>
  <c r="I1570" i="401" s="1"/>
  <c r="I1656" i="401" a="1"/>
  <c r="I1656" i="401" s="1"/>
  <c r="I2112" i="401" a="1"/>
  <c r="I2112" i="401" s="1"/>
  <c r="I2128" i="401" a="1"/>
  <c r="I2128" i="401" s="1"/>
  <c r="G2128" i="401" s="1"/>
  <c r="I1747" i="401" a="1"/>
  <c r="I1747" i="401" s="1"/>
  <c r="J786" i="401"/>
  <c r="J197" i="401"/>
  <c r="J630" i="401"/>
  <c r="J780" i="401"/>
  <c r="J945" i="401"/>
  <c r="J974" i="401"/>
  <c r="J228" i="401"/>
  <c r="J335" i="401"/>
  <c r="J634" i="401"/>
  <c r="J692" i="401"/>
  <c r="J1536" i="401"/>
  <c r="J1107" i="401"/>
  <c r="J1553" i="401"/>
  <c r="J515" i="401"/>
  <c r="J2955" i="401"/>
  <c r="J2383" i="401"/>
  <c r="J1795" i="401"/>
  <c r="J1240" i="401"/>
  <c r="J2635" i="401"/>
  <c r="J1815" i="401"/>
  <c r="J2393" i="401"/>
  <c r="J2240" i="401"/>
  <c r="J2276" i="401"/>
  <c r="J170" i="401"/>
  <c r="J2604" i="401"/>
  <c r="I1032" i="401" a="1"/>
  <c r="I1032" i="401" s="1"/>
  <c r="I866" i="401" a="1"/>
  <c r="I866" i="401" s="1"/>
  <c r="I463" i="401" a="1"/>
  <c r="I463" i="401" s="1"/>
  <c r="I2008" i="401" a="1"/>
  <c r="I2008" i="401" s="1"/>
  <c r="I2626" i="401" a="1"/>
  <c r="I2626" i="401" s="1"/>
  <c r="I2025" i="401" a="1"/>
  <c r="I2025" i="401" s="1"/>
  <c r="G2025" i="401" s="1"/>
  <c r="I1444" i="401" a="1"/>
  <c r="I1444" i="401" s="1"/>
  <c r="I1108" i="401" a="1"/>
  <c r="I1108" i="401" s="1"/>
  <c r="I220" i="401" a="1"/>
  <c r="I220" i="401" s="1"/>
  <c r="I722" i="401" a="1"/>
  <c r="I722" i="401" s="1"/>
  <c r="G722" i="401" s="1"/>
  <c r="I837" i="401" a="1"/>
  <c r="I837" i="401" s="1"/>
  <c r="I1677" i="401" a="1"/>
  <c r="I1677" i="401" s="1"/>
  <c r="I2924" i="401" a="1"/>
  <c r="I2924" i="401" s="1"/>
  <c r="I829" i="401" a="1"/>
  <c r="I829" i="401" s="1"/>
  <c r="I68" i="401" a="1"/>
  <c r="I68" i="401" s="1"/>
  <c r="I449" i="401" a="1"/>
  <c r="I449" i="401" s="1"/>
  <c r="G449" i="401" s="1"/>
  <c r="I962" i="401" a="1"/>
  <c r="I962" i="401" s="1"/>
  <c r="I1932" i="401" a="1"/>
  <c r="I1932" i="401" s="1"/>
  <c r="I1030" i="401" a="1"/>
  <c r="I1030" i="401" s="1"/>
  <c r="G1030" i="401" s="1"/>
  <c r="I1138" i="401" a="1"/>
  <c r="I1138" i="401" s="1"/>
  <c r="G1138" i="401" s="1"/>
  <c r="I2197" i="401" a="1"/>
  <c r="I2197" i="401" s="1"/>
  <c r="G2197" i="401" s="1"/>
  <c r="I715" i="401" a="1"/>
  <c r="I715" i="401" s="1"/>
  <c r="G715" i="401" s="1"/>
  <c r="I1725" i="401" a="1"/>
  <c r="I1725" i="401" s="1"/>
  <c r="G1725" i="401" s="1"/>
  <c r="I1944" i="401" a="1"/>
  <c r="I1944" i="401" s="1"/>
  <c r="I276" i="401" a="1"/>
  <c r="I276" i="401" s="1"/>
  <c r="I1244" i="401" a="1"/>
  <c r="I1244" i="401" s="1"/>
  <c r="I767" i="401" a="1"/>
  <c r="I767" i="401" s="1"/>
  <c r="I2194" i="401" a="1"/>
  <c r="I2194" i="401" s="1"/>
  <c r="I927" i="401" a="1"/>
  <c r="I927" i="401" s="1"/>
  <c r="I1647" i="401" a="1"/>
  <c r="I1647" i="401" s="1"/>
  <c r="G1647" i="401" s="1"/>
  <c r="I2380" i="401" a="1"/>
  <c r="I2380" i="401" s="1"/>
  <c r="I1075" i="401" a="1"/>
  <c r="I1075" i="401" s="1"/>
  <c r="I2332" i="401" a="1"/>
  <c r="I2332" i="401" s="1"/>
  <c r="I1411" i="401" a="1"/>
  <c r="I1411" i="401" s="1"/>
  <c r="I1827" i="401" a="1"/>
  <c r="I1827" i="401" s="1"/>
  <c r="G1827" i="401" s="1"/>
  <c r="I56" i="401" a="1"/>
  <c r="I56" i="401" s="1"/>
  <c r="I791" i="401" a="1"/>
  <c r="I791" i="401" s="1"/>
  <c r="I2184" i="401" a="1"/>
  <c r="I2184" i="401" s="1"/>
  <c r="I35" i="401" a="1"/>
  <c r="I35" i="401" s="1"/>
  <c r="G35" i="401" s="1"/>
  <c r="I813" i="401" a="1"/>
  <c r="I813" i="401" s="1"/>
  <c r="G813" i="401" s="1"/>
  <c r="I2555" i="401" a="1"/>
  <c r="I2555" i="401" s="1"/>
  <c r="I137" i="401" a="1"/>
  <c r="I137" i="401" s="1"/>
  <c r="G137" i="401" s="1"/>
  <c r="I1544" i="401" a="1"/>
  <c r="I1544" i="401" s="1"/>
  <c r="G1544" i="401" s="1"/>
  <c r="I1255" i="401" a="1"/>
  <c r="I1255" i="401" s="1"/>
  <c r="I2525" i="401" a="1"/>
  <c r="I2525" i="401" s="1"/>
  <c r="I2442" i="401" a="1"/>
  <c r="I2442" i="401" s="1"/>
  <c r="J698" i="401"/>
  <c r="J2375" i="401"/>
  <c r="J340" i="401"/>
  <c r="J1768" i="401"/>
  <c r="J2760" i="401"/>
  <c r="J1141" i="401"/>
  <c r="J2004" i="401"/>
  <c r="J2301" i="401"/>
  <c r="J2305" i="401"/>
  <c r="J2515" i="401"/>
  <c r="J840" i="401"/>
  <c r="J1762" i="401"/>
  <c r="J1148" i="401"/>
  <c r="J2013" i="401"/>
  <c r="J142" i="401"/>
  <c r="J1805" i="401"/>
  <c r="J17" i="401"/>
  <c r="J1312" i="401"/>
  <c r="J2730" i="401"/>
  <c r="J2523" i="401"/>
  <c r="J1317" i="401"/>
  <c r="J2404" i="401"/>
  <c r="J514" i="401"/>
  <c r="J2189" i="401"/>
  <c r="J970" i="401"/>
  <c r="J2420" i="401"/>
  <c r="J2613" i="401"/>
  <c r="J176" i="401"/>
  <c r="I2253" i="401" a="1"/>
  <c r="I2253" i="401" s="1"/>
  <c r="I12" i="401" a="1"/>
  <c r="I12" i="401" s="1"/>
  <c r="G12" i="401" s="1"/>
  <c r="I144" i="401" a="1"/>
  <c r="I144" i="401" s="1"/>
  <c r="I210" i="401" a="1"/>
  <c r="I210" i="401" s="1"/>
  <c r="I1357" i="401" a="1"/>
  <c r="I1357" i="401" s="1"/>
  <c r="I508" i="401" a="1"/>
  <c r="I508" i="401" s="1"/>
  <c r="I2788" i="401" a="1"/>
  <c r="I2788" i="401" s="1"/>
  <c r="G2788" i="401" s="1"/>
  <c r="I2421" i="401" a="1"/>
  <c r="I2421" i="401" s="1"/>
  <c r="I606" i="401" a="1"/>
  <c r="I606" i="401" s="1"/>
  <c r="I179" i="401" a="1"/>
  <c r="I179" i="401" s="1"/>
  <c r="I2321" i="401" a="1"/>
  <c r="I2321" i="401" s="1"/>
  <c r="I134" i="401" a="1"/>
  <c r="I134" i="401" s="1"/>
  <c r="I2580" i="401" a="1"/>
  <c r="I2580" i="401" s="1"/>
  <c r="I2143" i="401" a="1"/>
  <c r="I2143" i="401" s="1"/>
  <c r="I132" i="401" a="1"/>
  <c r="I132" i="401" s="1"/>
  <c r="I2423" i="401" a="1"/>
  <c r="I2423" i="401" s="1"/>
  <c r="G2423" i="401" s="1"/>
  <c r="I172" i="401" a="1"/>
  <c r="I172" i="401" s="1"/>
  <c r="I1034" i="401" a="1"/>
  <c r="I1034" i="401" s="1"/>
  <c r="I2723" i="401" a="1"/>
  <c r="I2723" i="401" s="1"/>
  <c r="G2723" i="401" s="1"/>
  <c r="I1292" i="401" a="1"/>
  <c r="I1292" i="401" s="1"/>
  <c r="I2069" i="401" a="1"/>
  <c r="I2069" i="401" s="1"/>
  <c r="I1085" i="401" a="1"/>
  <c r="I1085" i="401" s="1"/>
  <c r="I296" i="401" a="1"/>
  <c r="I296" i="401" s="1"/>
  <c r="I2287" i="401" a="1"/>
  <c r="I2287" i="401" s="1"/>
  <c r="G2287" i="401" s="1"/>
  <c r="I574" i="401" a="1"/>
  <c r="I574" i="401" s="1"/>
  <c r="I824" i="401" a="1"/>
  <c r="I824" i="401" s="1"/>
  <c r="I2245" i="401" a="1"/>
  <c r="I2245" i="401" s="1"/>
  <c r="G2245" i="401" s="1"/>
  <c r="I1830" i="401" a="1"/>
  <c r="I1830" i="401" s="1"/>
  <c r="G1830" i="401" s="1"/>
  <c r="I1903" i="401" a="1"/>
  <c r="I1903" i="401" s="1"/>
  <c r="I867" i="401" a="1"/>
  <c r="I867" i="401" s="1"/>
  <c r="I2816" i="401" a="1"/>
  <c r="I2816" i="401" s="1"/>
  <c r="G2816" i="401" s="1"/>
  <c r="I1307" i="401" a="1"/>
  <c r="I1307" i="401" s="1"/>
  <c r="I816" i="401" a="1"/>
  <c r="I816" i="401" s="1"/>
  <c r="G816" i="401" s="1"/>
  <c r="I2342" i="401" a="1"/>
  <c r="I2342" i="401" s="1"/>
  <c r="G2342" i="401" s="1"/>
  <c r="I464" i="401" a="1"/>
  <c r="I464" i="401" s="1"/>
  <c r="I2146" i="401" a="1"/>
  <c r="I2146" i="401" s="1"/>
  <c r="I954" i="401" a="1"/>
  <c r="I954" i="401" s="1"/>
  <c r="I1610" i="401" a="1"/>
  <c r="I1610" i="401" s="1"/>
  <c r="G1610" i="401" s="1"/>
  <c r="I1018" i="401" a="1"/>
  <c r="I1018" i="401" s="1"/>
  <c r="I196" i="401" a="1"/>
  <c r="I196" i="401" s="1"/>
  <c r="I840" i="401" a="1"/>
  <c r="I840" i="401" s="1"/>
  <c r="G840" i="401" s="1"/>
  <c r="I625" i="401" a="1"/>
  <c r="I625" i="401" s="1"/>
  <c r="G625" i="401" s="1"/>
  <c r="I2033" i="401" a="1"/>
  <c r="I2033" i="401" s="1"/>
  <c r="I1000" i="401" a="1"/>
  <c r="I1000" i="401" s="1"/>
  <c r="I1998" i="401" a="1"/>
  <c r="I1998" i="401" s="1"/>
  <c r="I39" i="401" a="1"/>
  <c r="I39" i="401" s="1"/>
  <c r="I982" i="401" a="1"/>
  <c r="I982" i="401" s="1"/>
  <c r="I1131" i="401" a="1"/>
  <c r="I1131" i="401" s="1"/>
  <c r="I127" i="401" a="1"/>
  <c r="I127" i="401" s="1"/>
  <c r="I1949" i="401" a="1"/>
  <c r="I1949" i="401" s="1"/>
  <c r="G1949" i="401" s="1"/>
  <c r="I2552" i="401" a="1"/>
  <c r="I2552" i="401" s="1"/>
  <c r="G2552" i="401" s="1"/>
  <c r="I808" i="401" a="1"/>
  <c r="I808" i="401" s="1"/>
  <c r="G808" i="401" s="1"/>
  <c r="J11" i="401"/>
  <c r="J1228" i="401"/>
  <c r="J1699" i="401"/>
  <c r="J24" i="401"/>
  <c r="J1355" i="401"/>
  <c r="J338" i="401"/>
  <c r="J1619" i="401"/>
  <c r="J1267" i="401"/>
  <c r="J222" i="401"/>
  <c r="J2359" i="401"/>
  <c r="J1161" i="401"/>
  <c r="J684" i="401"/>
  <c r="J644" i="401"/>
  <c r="J592" i="401"/>
  <c r="J1242" i="401"/>
  <c r="J2823" i="401"/>
  <c r="J1406" i="401"/>
  <c r="J651" i="401"/>
  <c r="J193" i="401"/>
  <c r="J1396" i="401"/>
  <c r="J1583" i="401"/>
  <c r="J1114" i="401"/>
  <c r="J978" i="401"/>
  <c r="J2213" i="401"/>
  <c r="I1305" i="401" a="1"/>
  <c r="I1305" i="401" s="1"/>
  <c r="G1305" i="401" s="1"/>
  <c r="I2065" i="401" a="1"/>
  <c r="I2065" i="401" s="1"/>
  <c r="G2065" i="401" s="1"/>
  <c r="I2293" i="401" a="1"/>
  <c r="I2293" i="401" s="1"/>
  <c r="G2293" i="401" s="1"/>
  <c r="I2322" i="401" a="1"/>
  <c r="I2322" i="401" s="1"/>
  <c r="I99" i="401" a="1"/>
  <c r="I99" i="401" s="1"/>
  <c r="I1794" i="401" a="1"/>
  <c r="I1794" i="401" s="1"/>
  <c r="I1608" i="401" a="1"/>
  <c r="I1608" i="401" s="1"/>
  <c r="I110" i="401" a="1"/>
  <c r="I110" i="401" s="1"/>
  <c r="I2943" i="401" a="1"/>
  <c r="I2943" i="401" s="1"/>
  <c r="I1642" i="401" a="1"/>
  <c r="I1642" i="401" s="1"/>
  <c r="I288" i="401" a="1"/>
  <c r="I288" i="401" s="1"/>
  <c r="I2062" i="401" a="1"/>
  <c r="I2062" i="401" s="1"/>
  <c r="I273" i="401" a="1"/>
  <c r="I273" i="401" s="1"/>
  <c r="G273" i="401" s="1"/>
  <c r="I2152" i="401" a="1"/>
  <c r="I2152" i="401" s="1"/>
  <c r="I2081" i="401" a="1"/>
  <c r="I2081" i="401" s="1"/>
  <c r="G2081" i="401" s="1"/>
  <c r="I1616" i="401" a="1"/>
  <c r="I1616" i="401" s="1"/>
  <c r="I1917" i="401" a="1"/>
  <c r="I1917" i="401" s="1"/>
  <c r="G1917" i="401" s="1"/>
  <c r="I2576" i="401" a="1"/>
  <c r="I2576" i="401" s="1"/>
  <c r="I1062" i="401" a="1"/>
  <c r="I1062" i="401" s="1"/>
  <c r="I1730" i="401" a="1"/>
  <c r="I1730" i="401" s="1"/>
  <c r="I1467" i="401" a="1"/>
  <c r="I1467" i="401" s="1"/>
  <c r="I967" i="401" a="1"/>
  <c r="I967" i="401" s="1"/>
  <c r="G967" i="401" s="1"/>
  <c r="I668" i="401" a="1"/>
  <c r="I668" i="401" s="1"/>
  <c r="G668" i="401" s="1"/>
  <c r="I2817" i="401" a="1"/>
  <c r="I2817" i="401" s="1"/>
  <c r="I177" i="401" a="1"/>
  <c r="I177" i="401" s="1"/>
  <c r="I123" i="401" a="1"/>
  <c r="I123" i="401" s="1"/>
  <c r="G123" i="401" s="1"/>
  <c r="I1022" i="401" a="1"/>
  <c r="I1022" i="401" s="1"/>
  <c r="I517" i="401" a="1"/>
  <c r="I517" i="401" s="1"/>
  <c r="I2692" i="401" a="1"/>
  <c r="I2692" i="401" s="1"/>
  <c r="G2692" i="401" s="1"/>
  <c r="I2247" i="401" a="1"/>
  <c r="I2247" i="401" s="1"/>
  <c r="I920" i="401" a="1"/>
  <c r="I920" i="401" s="1"/>
  <c r="I202" i="401" a="1"/>
  <c r="I202" i="401" s="1"/>
  <c r="I390" i="401" a="1"/>
  <c r="I390" i="401" s="1"/>
  <c r="G390" i="401" s="1"/>
  <c r="I117" i="401" a="1"/>
  <c r="I117" i="401" s="1"/>
  <c r="G117" i="401" s="1"/>
  <c r="I2752" i="401" a="1"/>
  <c r="I2752" i="401" s="1"/>
  <c r="I1200" i="401" a="1"/>
  <c r="I1200" i="401" s="1"/>
  <c r="I2164" i="401" a="1"/>
  <c r="I2164" i="401" s="1"/>
  <c r="I1764" i="401" a="1"/>
  <c r="I1764" i="401" s="1"/>
  <c r="G1764" i="401" s="1"/>
  <c r="I1438" i="401" a="1"/>
  <c r="I1438" i="401" s="1"/>
  <c r="I2257" i="401" a="1"/>
  <c r="I2257" i="401" s="1"/>
  <c r="I459" i="401" a="1"/>
  <c r="I459" i="401" s="1"/>
  <c r="I501" i="401" a="1"/>
  <c r="I501" i="401" s="1"/>
  <c r="I2262" i="401" a="1"/>
  <c r="I2262" i="401" s="1"/>
  <c r="I593" i="401" a="1"/>
  <c r="I593" i="401" s="1"/>
  <c r="G593" i="401" s="1"/>
  <c r="I1636" i="401" a="1"/>
  <c r="I1636" i="401" s="1"/>
  <c r="G1636" i="401" s="1"/>
  <c r="I2368" i="401" a="1"/>
  <c r="I2368" i="401" s="1"/>
  <c r="G2368" i="401" s="1"/>
  <c r="I285" i="401" a="1"/>
  <c r="I285" i="401" s="1"/>
  <c r="I1532" i="401" a="1"/>
  <c r="I1532" i="401" s="1"/>
  <c r="T26" i="399"/>
  <c r="T224" i="399"/>
  <c r="T8" i="399"/>
  <c r="X233" i="399"/>
  <c r="T233" i="399"/>
  <c r="T70" i="399"/>
  <c r="T61" i="399"/>
  <c r="T232" i="399"/>
  <c r="T132" i="399"/>
  <c r="N123" i="399"/>
  <c r="T123" i="399"/>
  <c r="W77" i="399"/>
  <c r="S77" i="399" s="1" a="1"/>
  <c r="S77" i="399" s="1"/>
  <c r="T77" i="399"/>
  <c r="T157" i="399"/>
  <c r="N82" i="399"/>
  <c r="T82" i="399"/>
  <c r="T229" i="399"/>
  <c r="T259" i="399"/>
  <c r="T208" i="399"/>
  <c r="W108" i="399"/>
  <c r="S108" i="399" s="1" a="1"/>
  <c r="S108" i="399" s="1"/>
  <c r="T108" i="399"/>
  <c r="X79" i="399"/>
  <c r="T79" i="399"/>
  <c r="T66" i="399"/>
  <c r="N291" i="399"/>
  <c r="T291" i="399"/>
  <c r="N275" i="399"/>
  <c r="T275" i="399"/>
  <c r="T65" i="399"/>
  <c r="T105" i="399"/>
  <c r="M61" i="399"/>
  <c r="R61" i="399" s="1"/>
  <c r="M43" i="399"/>
  <c r="R43" i="399" s="1"/>
  <c r="M35" i="399"/>
  <c r="R35" i="399" s="1"/>
  <c r="O250" i="399"/>
  <c r="X250" i="399"/>
  <c r="W281" i="399"/>
  <c r="S281" i="399" s="1" a="1"/>
  <c r="S281" i="399" s="1"/>
  <c r="N281" i="399"/>
  <c r="W82" i="399"/>
  <c r="S82" i="399" s="1" a="1"/>
  <c r="S82" i="399" s="1"/>
  <c r="M62" i="399"/>
  <c r="R62" i="399" s="1"/>
  <c r="M108" i="399"/>
  <c r="R108" i="399" s="1"/>
  <c r="X82" i="399"/>
  <c r="X291" i="399"/>
  <c r="W250" i="399"/>
  <c r="S250" i="399" s="1" a="1"/>
  <c r="S250" i="399" s="1"/>
  <c r="O291" i="399"/>
  <c r="O82" i="399"/>
  <c r="W208" i="399"/>
  <c r="S208" i="399" s="1" a="1"/>
  <c r="S208" i="399" s="1"/>
  <c r="N250" i="399"/>
  <c r="M118" i="399"/>
  <c r="R118" i="399" s="1"/>
  <c r="M170" i="399"/>
  <c r="R170" i="399" s="1"/>
  <c r="M281" i="399"/>
  <c r="R281" i="399" s="1"/>
  <c r="W43" i="399"/>
  <c r="S43" i="399" s="1" a="1"/>
  <c r="S43" i="399" s="1"/>
  <c r="N43" i="399"/>
  <c r="N165" i="399"/>
  <c r="W165" i="399"/>
  <c r="S165" i="399" s="1" a="1"/>
  <c r="S165" i="399" s="1"/>
  <c r="O66" i="399"/>
  <c r="N66" i="399"/>
  <c r="X66" i="399"/>
  <c r="W252" i="399"/>
  <c r="S252" i="399" s="1" a="1"/>
  <c r="S252" i="399" s="1"/>
  <c r="X252" i="399"/>
  <c r="W61" i="399"/>
  <c r="S61" i="399" s="1" a="1"/>
  <c r="S61" i="399" s="1"/>
  <c r="M284" i="399"/>
  <c r="R284" i="399" s="1"/>
  <c r="W291" i="399"/>
  <c r="S291" i="399" s="1" a="1"/>
  <c r="S291" i="399" s="1"/>
  <c r="M77" i="399"/>
  <c r="R77" i="399" s="1"/>
  <c r="M208" i="399"/>
  <c r="R208" i="399" s="1"/>
  <c r="X70" i="399"/>
  <c r="M52" i="399"/>
  <c r="R52" i="399" s="1"/>
  <c r="M252" i="399"/>
  <c r="R252" i="399" s="1"/>
  <c r="N118" i="399"/>
  <c r="X118" i="399"/>
  <c r="O118" i="399"/>
  <c r="M165" i="399"/>
  <c r="R165" i="399" s="1"/>
  <c r="W118" i="399"/>
  <c r="S118" i="399" s="1" a="1"/>
  <c r="S118" i="399" s="1"/>
  <c r="N70" i="399"/>
  <c r="M65" i="399"/>
  <c r="R65" i="399" s="1"/>
  <c r="M160" i="399"/>
  <c r="R160" i="399" s="1"/>
  <c r="M79" i="399"/>
  <c r="M206" i="399"/>
  <c r="R206" i="399" s="1"/>
  <c r="M106" i="399"/>
  <c r="R106" i="399" s="1"/>
  <c r="M76" i="399"/>
  <c r="R76" i="399" s="1"/>
  <c r="M233" i="399"/>
  <c r="R233" i="399" s="1"/>
  <c r="O170" i="399"/>
  <c r="X170" i="399"/>
  <c r="W170" i="399"/>
  <c r="S170" i="399" s="1" a="1"/>
  <c r="S170" i="399" s="1"/>
  <c r="N170" i="399"/>
  <c r="X62" i="399"/>
  <c r="O62" i="399"/>
  <c r="W62" i="399"/>
  <c r="S62" i="399" s="1" a="1"/>
  <c r="S62" i="399" s="1"/>
  <c r="N62" i="399"/>
  <c r="M230" i="399"/>
  <c r="R230" i="399" s="1"/>
  <c r="O230" i="399"/>
  <c r="X230" i="399"/>
  <c r="W230" i="399"/>
  <c r="S230" i="399" s="1" a="1"/>
  <c r="S230" i="399" s="1"/>
  <c r="N230" i="399"/>
  <c r="M132" i="399"/>
  <c r="R132" i="399" s="1"/>
  <c r="W284" i="399"/>
  <c r="S284" i="399" s="1" a="1"/>
  <c r="S284" i="399" s="1"/>
  <c r="X284" i="399"/>
  <c r="O284" i="399"/>
  <c r="N284" i="399"/>
  <c r="O106" i="399"/>
  <c r="X106" i="399"/>
  <c r="W106" i="399"/>
  <c r="S106" i="399" s="1" a="1"/>
  <c r="S106" i="399" s="1"/>
  <c r="N106" i="399"/>
  <c r="W76" i="399"/>
  <c r="S76" i="399" s="1" a="1"/>
  <c r="S76" i="399" s="1"/>
  <c r="N76" i="399"/>
  <c r="O76" i="399"/>
  <c r="X76" i="399"/>
  <c r="O52" i="399"/>
  <c r="W52" i="399"/>
  <c r="S52" i="399" s="1" a="1"/>
  <c r="S52" i="399" s="1"/>
  <c r="N52" i="399"/>
  <c r="X52" i="399"/>
  <c r="M105" i="399"/>
  <c r="R105" i="399" s="1"/>
  <c r="N65" i="399"/>
  <c r="X208" i="399"/>
  <c r="O65" i="399"/>
  <c r="O70" i="399"/>
  <c r="N208" i="399"/>
  <c r="P208" i="399" s="1" a="1"/>
  <c r="P208" i="399" s="1"/>
  <c r="O233" i="399"/>
  <c r="M291" i="399"/>
  <c r="R291" i="399" s="1"/>
  <c r="M66" i="399"/>
  <c r="R66" i="399" s="1"/>
  <c r="M82" i="399"/>
  <c r="R82" i="399" s="1"/>
  <c r="X132" i="399"/>
  <c r="N160" i="399"/>
  <c r="W160" i="399"/>
  <c r="S160" i="399" s="1" a="1"/>
  <c r="S160" i="399" s="1"/>
  <c r="O61" i="399"/>
  <c r="P61" i="399" s="1" a="1"/>
  <c r="P61" i="399" s="1"/>
  <c r="X61" i="399"/>
  <c r="O108" i="399"/>
  <c r="O105" i="399"/>
  <c r="O132" i="399"/>
  <c r="M250" i="399"/>
  <c r="R250" i="399" s="1"/>
  <c r="X108" i="399"/>
  <c r="X105" i="399"/>
  <c r="N206" i="399"/>
  <c r="W206" i="399"/>
  <c r="S206" i="399" s="1" a="1"/>
  <c r="S206" i="399" s="1"/>
  <c r="O160" i="399"/>
  <c r="N132" i="399"/>
  <c r="N35" i="399"/>
  <c r="W35" i="399"/>
  <c r="S35" i="399" s="1" a="1"/>
  <c r="S35" i="399" s="1"/>
  <c r="O43" i="399"/>
  <c r="X43" i="399"/>
  <c r="O281" i="399"/>
  <c r="X281" i="399"/>
  <c r="O165" i="399"/>
  <c r="O206" i="399"/>
  <c r="X165" i="399"/>
  <c r="X206" i="399"/>
  <c r="N79" i="399"/>
  <c r="W79" i="399"/>
  <c r="S79" i="399" s="1" a="1"/>
  <c r="S79" i="399" s="1"/>
  <c r="O35" i="399"/>
  <c r="O252" i="399"/>
  <c r="N108" i="399"/>
  <c r="N105" i="399"/>
  <c r="N233" i="399"/>
  <c r="W233" i="399"/>
  <c r="S233" i="399" s="1" a="1"/>
  <c r="S233" i="399" s="1"/>
  <c r="M70" i="399"/>
  <c r="R70" i="399" s="1"/>
  <c r="O77" i="399"/>
  <c r="X77" i="399"/>
  <c r="X160" i="399"/>
  <c r="X35" i="399"/>
  <c r="O79" i="399"/>
  <c r="N77" i="399"/>
  <c r="N252" i="399"/>
  <c r="W65" i="399"/>
  <c r="S65" i="399" s="1" a="1"/>
  <c r="S65" i="399" s="1"/>
  <c r="B163" i="400"/>
  <c r="A163" i="400" a="1"/>
  <c r="A163" i="400" s="1"/>
  <c r="F163" i="400" s="1"/>
  <c r="M164" i="400"/>
  <c r="E164" i="400"/>
  <c r="E166" i="400"/>
  <c r="D164" i="400"/>
  <c r="D166" i="400"/>
  <c r="C164" i="400"/>
  <c r="C166" i="400"/>
  <c r="C168" i="400"/>
  <c r="B164" i="400"/>
  <c r="B166" i="400"/>
  <c r="B168" i="400"/>
  <c r="M163" i="400"/>
  <c r="M165" i="400"/>
  <c r="M167" i="400"/>
  <c r="M169" i="400"/>
  <c r="M171" i="400"/>
  <c r="E163" i="400"/>
  <c r="E165" i="400"/>
  <c r="E167" i="400"/>
  <c r="E169" i="400"/>
  <c r="E171" i="400"/>
  <c r="F179" i="400"/>
  <c r="G179" i="400"/>
  <c r="F178" i="400"/>
  <c r="G178" i="400"/>
  <c r="F177" i="400"/>
  <c r="G177" i="400"/>
  <c r="F176" i="400"/>
  <c r="G176" i="400"/>
  <c r="F175" i="400"/>
  <c r="G175" i="400"/>
  <c r="G174" i="400"/>
  <c r="F174" i="400"/>
  <c r="F173" i="400"/>
  <c r="G173" i="400"/>
  <c r="F172" i="400"/>
  <c r="G172" i="400"/>
  <c r="G171" i="400"/>
  <c r="F171" i="400"/>
  <c r="F170" i="400"/>
  <c r="G170" i="400"/>
  <c r="F169" i="400"/>
  <c r="G169" i="400"/>
  <c r="G168" i="400"/>
  <c r="F168" i="400"/>
  <c r="G167" i="400"/>
  <c r="F167" i="400"/>
  <c r="F166" i="400"/>
  <c r="G166" i="400"/>
  <c r="F164" i="400"/>
  <c r="G164" i="400"/>
  <c r="F165" i="400"/>
  <c r="G165" i="400"/>
  <c r="F162" i="400"/>
  <c r="G162" i="400"/>
  <c r="F161" i="400"/>
  <c r="G161" i="400"/>
  <c r="F160" i="400"/>
  <c r="G160" i="400"/>
  <c r="O147" i="398"/>
  <c r="I147" i="398"/>
  <c r="H147" i="398"/>
  <c r="P147" i="398"/>
  <c r="I148" i="398"/>
  <c r="H148" i="398"/>
  <c r="G147" i="398"/>
  <c r="G148" i="398"/>
  <c r="P151" i="398"/>
  <c r="X123" i="399"/>
  <c r="M123" i="399"/>
  <c r="R123" i="399" s="1"/>
  <c r="W123" i="399"/>
  <c r="S123" i="399" s="1" a="1"/>
  <c r="S123" i="399" s="1"/>
  <c r="O123" i="399"/>
  <c r="W161" i="399"/>
  <c r="S161" i="399" s="1" a="1"/>
  <c r="S161" i="399" s="1"/>
  <c r="X161" i="399"/>
  <c r="O161" i="399"/>
  <c r="N161" i="399"/>
  <c r="M232" i="399"/>
  <c r="R232" i="399" s="1"/>
  <c r="M275" i="399"/>
  <c r="R275" i="399" s="1"/>
  <c r="M161" i="399"/>
  <c r="R161" i="399" s="1"/>
  <c r="X232" i="399"/>
  <c r="O232" i="399"/>
  <c r="X275" i="399"/>
  <c r="O275" i="399"/>
  <c r="N232" i="399"/>
  <c r="W275" i="399"/>
  <c r="S275" i="399" s="1" a="1"/>
  <c r="S275" i="399" s="1"/>
  <c r="N125" i="399"/>
  <c r="O125" i="399"/>
  <c r="X125" i="399"/>
  <c r="W156" i="399"/>
  <c r="S156" i="399" s="1" a="1"/>
  <c r="S156" i="399" s="1"/>
  <c r="N156" i="399"/>
  <c r="N177" i="399"/>
  <c r="O177" i="399"/>
  <c r="X177" i="399"/>
  <c r="N231" i="399"/>
  <c r="O231" i="399"/>
  <c r="X231" i="399"/>
  <c r="W107" i="399"/>
  <c r="S107" i="399" s="1" a="1"/>
  <c r="S107" i="399" s="1"/>
  <c r="N107" i="399"/>
  <c r="W99" i="399"/>
  <c r="S99" i="399" s="1" a="1"/>
  <c r="S99" i="399" s="1"/>
  <c r="N99" i="399"/>
  <c r="M107" i="399"/>
  <c r="R107" i="399" s="1"/>
  <c r="M99" i="399"/>
  <c r="R99" i="399" s="1"/>
  <c r="M156" i="399"/>
  <c r="R156" i="399" s="1"/>
  <c r="M231" i="399"/>
  <c r="R231" i="399" s="1"/>
  <c r="M177" i="399"/>
  <c r="R177" i="399" s="1"/>
  <c r="M125" i="399"/>
  <c r="R125" i="399" s="1"/>
  <c r="X107" i="399"/>
  <c r="O107" i="399"/>
  <c r="X99" i="399"/>
  <c r="O99" i="399"/>
  <c r="X156" i="399"/>
  <c r="O156" i="399"/>
  <c r="W125" i="399"/>
  <c r="S125" i="399" s="1" a="1"/>
  <c r="S125" i="399" s="1"/>
  <c r="W177" i="399"/>
  <c r="S177" i="399" s="1" a="1"/>
  <c r="S177" i="399" s="1"/>
  <c r="W231" i="399"/>
  <c r="S231" i="399" s="1" a="1"/>
  <c r="S231" i="399" s="1"/>
  <c r="A159" i="400" a="1"/>
  <c r="A159" i="400" s="1"/>
  <c r="B159" i="400"/>
  <c r="C159" i="400"/>
  <c r="D159" i="400"/>
  <c r="E159" i="400"/>
  <c r="M159" i="400"/>
  <c r="A158" i="400" a="1"/>
  <c r="A158" i="400" s="1"/>
  <c r="B158" i="400"/>
  <c r="C158" i="400"/>
  <c r="D158" i="400"/>
  <c r="E158" i="400"/>
  <c r="M158" i="400"/>
  <c r="A157" i="400" a="1"/>
  <c r="A157" i="400" s="1"/>
  <c r="B157" i="400"/>
  <c r="C157" i="400"/>
  <c r="D157" i="400"/>
  <c r="E157" i="400"/>
  <c r="M157" i="400"/>
  <c r="A156" i="400" a="1"/>
  <c r="A156" i="400" s="1"/>
  <c r="B156" i="400"/>
  <c r="C156" i="400"/>
  <c r="D156" i="400"/>
  <c r="E156" i="400"/>
  <c r="M156" i="400"/>
  <c r="A140" i="400" a="1"/>
  <c r="A140" i="400" s="1"/>
  <c r="A141" i="400" a="1"/>
  <c r="A141" i="400" s="1"/>
  <c r="A142" i="400" a="1"/>
  <c r="A142" i="400" s="1"/>
  <c r="A143" i="400" a="1"/>
  <c r="A143" i="400" s="1"/>
  <c r="A144" i="400" a="1"/>
  <c r="A144" i="400" s="1"/>
  <c r="G144" i="400" s="1"/>
  <c r="A145" i="400" a="1"/>
  <c r="A145" i="400" s="1"/>
  <c r="F145" i="400" s="1"/>
  <c r="A146" i="400" a="1"/>
  <c r="A146" i="400" s="1"/>
  <c r="A147" i="400" a="1"/>
  <c r="A147" i="400" s="1"/>
  <c r="B140" i="400"/>
  <c r="B141" i="400"/>
  <c r="B142" i="400"/>
  <c r="B143" i="400"/>
  <c r="B144" i="400"/>
  <c r="B145" i="400"/>
  <c r="B146" i="400"/>
  <c r="B147" i="400"/>
  <c r="C140" i="400"/>
  <c r="C141" i="400"/>
  <c r="C142" i="400"/>
  <c r="C143" i="400"/>
  <c r="C144" i="400"/>
  <c r="C145" i="400"/>
  <c r="C146" i="400"/>
  <c r="C147" i="400"/>
  <c r="D140" i="400"/>
  <c r="D141" i="400"/>
  <c r="D142" i="400"/>
  <c r="D143" i="400"/>
  <c r="D144" i="400"/>
  <c r="D145" i="400"/>
  <c r="D146" i="400"/>
  <c r="D147" i="400"/>
  <c r="E140" i="400"/>
  <c r="E141" i="400"/>
  <c r="E142" i="400"/>
  <c r="E143" i="400"/>
  <c r="E144" i="400"/>
  <c r="E145" i="400"/>
  <c r="E146" i="400"/>
  <c r="E147" i="400"/>
  <c r="M140" i="400"/>
  <c r="M141" i="400"/>
  <c r="M142" i="400"/>
  <c r="M143" i="400"/>
  <c r="M144" i="400"/>
  <c r="M145" i="400"/>
  <c r="M146" i="400"/>
  <c r="M147" i="400"/>
  <c r="A148" i="400" a="1"/>
  <c r="A148" i="400" s="1"/>
  <c r="A149" i="400" a="1"/>
  <c r="A149" i="400" s="1"/>
  <c r="A150" i="400" a="1"/>
  <c r="A150" i="400" s="1"/>
  <c r="A151" i="400" a="1"/>
  <c r="A151" i="400" s="1"/>
  <c r="B148" i="400"/>
  <c r="B149" i="400"/>
  <c r="B150" i="400"/>
  <c r="B151" i="400"/>
  <c r="C148" i="400"/>
  <c r="C149" i="400"/>
  <c r="C150" i="400"/>
  <c r="C151" i="400"/>
  <c r="D148" i="400"/>
  <c r="D149" i="400"/>
  <c r="D150" i="400"/>
  <c r="D151" i="400"/>
  <c r="E148" i="400"/>
  <c r="E149" i="400"/>
  <c r="E150" i="400"/>
  <c r="E151" i="400"/>
  <c r="M148" i="400"/>
  <c r="M149" i="400"/>
  <c r="M150" i="400"/>
  <c r="M151" i="400"/>
  <c r="J2500" i="401" l="1"/>
  <c r="J1219" i="401"/>
  <c r="J1479" i="401"/>
  <c r="J2216" i="401"/>
  <c r="J2874" i="401"/>
  <c r="J2331" i="401"/>
  <c r="J2485" i="401"/>
  <c r="J1485" i="401"/>
  <c r="J1599" i="401"/>
  <c r="P292" i="399" a="1"/>
  <c r="P292" i="399" s="1"/>
  <c r="J2088" i="401"/>
  <c r="J2758" i="401"/>
  <c r="J427" i="401"/>
  <c r="J8" i="401"/>
  <c r="J1892" i="401"/>
  <c r="J930" i="401"/>
  <c r="J2325" i="401"/>
  <c r="J2945" i="401"/>
  <c r="J136" i="401"/>
  <c r="J1749" i="401"/>
  <c r="J2180" i="401"/>
  <c r="J1291" i="401"/>
  <c r="J174" i="401"/>
  <c r="J1265" i="401"/>
  <c r="J2624" i="401"/>
  <c r="J558" i="401"/>
  <c r="J74" i="401"/>
  <c r="J1742" i="401"/>
  <c r="J1176" i="401"/>
  <c r="J1346" i="401"/>
  <c r="J2302" i="401"/>
  <c r="J1969" i="401"/>
  <c r="J2048" i="401"/>
  <c r="J1282" i="401"/>
  <c r="J850" i="401"/>
  <c r="J1678" i="401"/>
  <c r="J1692" i="401"/>
  <c r="J1631" i="401"/>
  <c r="J1654" i="401"/>
  <c r="J1499" i="401"/>
  <c r="J531" i="401"/>
  <c r="J85" i="401"/>
  <c r="J2542" i="401"/>
  <c r="J878" i="401"/>
  <c r="J2721" i="401"/>
  <c r="J2628" i="401"/>
  <c r="J1133" i="401"/>
  <c r="J2027" i="401"/>
  <c r="J2781" i="401"/>
  <c r="J1695" i="401"/>
  <c r="J436" i="401"/>
  <c r="J2718" i="401"/>
  <c r="J966" i="401"/>
  <c r="J844" i="401"/>
  <c r="J1956" i="401"/>
  <c r="J2387" i="401"/>
  <c r="J218" i="401"/>
  <c r="J2686" i="401"/>
  <c r="J2135" i="401"/>
  <c r="J2250" i="401"/>
  <c r="J418" i="401"/>
  <c r="J341" i="401"/>
  <c r="J1662" i="401"/>
  <c r="J586" i="401"/>
  <c r="J1702" i="401"/>
  <c r="J1938" i="401"/>
  <c r="J466" i="401"/>
  <c r="J1426" i="401"/>
  <c r="J2717" i="401"/>
  <c r="J444" i="401"/>
  <c r="J2384" i="401"/>
  <c r="J1585" i="401"/>
  <c r="J1867" i="401"/>
  <c r="J2419" i="401"/>
  <c r="J2587" i="401"/>
  <c r="J1437" i="401"/>
  <c r="J1739" i="401"/>
  <c r="J330" i="401"/>
  <c r="J2775" i="401"/>
  <c r="J1425" i="401"/>
  <c r="J2334" i="401"/>
  <c r="J1620" i="401"/>
  <c r="P121" i="399" a="1"/>
  <c r="P121" i="399" s="1"/>
  <c r="J2814" i="401"/>
  <c r="J1612" i="401"/>
  <c r="J2513" i="401"/>
  <c r="J2894" i="401"/>
  <c r="J2217" i="401"/>
  <c r="J2165" i="401"/>
  <c r="J2038" i="401"/>
  <c r="J265" i="401"/>
  <c r="J2470" i="401"/>
  <c r="J1756" i="401"/>
  <c r="J2066" i="401"/>
  <c r="J1680" i="401"/>
  <c r="J875" i="401"/>
  <c r="J145" i="401"/>
  <c r="J2432" i="401"/>
  <c r="J1920" i="401"/>
  <c r="J361" i="401"/>
  <c r="J259" i="401"/>
  <c r="J2644" i="401"/>
  <c r="J2899" i="401"/>
  <c r="J1043" i="401"/>
  <c r="J839" i="401"/>
  <c r="J2809" i="401"/>
  <c r="J2289" i="401"/>
  <c r="J64" i="401"/>
  <c r="J2122" i="401"/>
  <c r="J2461" i="401"/>
  <c r="J1797" i="401"/>
  <c r="J1754" i="401"/>
  <c r="J790" i="401"/>
  <c r="J1753" i="401"/>
  <c r="J948" i="401"/>
  <c r="J2280" i="401"/>
  <c r="J1020" i="401"/>
  <c r="J1611" i="401"/>
  <c r="J2018" i="401"/>
  <c r="J2531" i="401"/>
  <c r="J2401" i="401"/>
  <c r="J51" i="401"/>
  <c r="J2258" i="401"/>
  <c r="J2492" i="401"/>
  <c r="J737" i="401"/>
  <c r="J2491" i="401"/>
  <c r="J1996" i="401"/>
  <c r="J1348" i="401"/>
  <c r="J1369" i="401"/>
  <c r="J1556" i="401"/>
  <c r="J2087" i="401"/>
  <c r="J691" i="401"/>
  <c r="J1931" i="401"/>
  <c r="J2138" i="401"/>
  <c r="J2728" i="401"/>
  <c r="J2845" i="401"/>
  <c r="J2482" i="401"/>
  <c r="J2675" i="401"/>
  <c r="J475" i="401"/>
  <c r="J971" i="401"/>
  <c r="J1011" i="401"/>
  <c r="J2755" i="401"/>
  <c r="J2435" i="401"/>
  <c r="J1669" i="401"/>
  <c r="J65" i="401"/>
  <c r="J442" i="401"/>
  <c r="J151" i="401"/>
  <c r="J2358" i="401"/>
  <c r="J2759" i="401"/>
  <c r="J1501" i="401"/>
  <c r="J926" i="401"/>
  <c r="J2098" i="401"/>
  <c r="J166" i="401"/>
  <c r="J1606" i="401"/>
  <c r="J1375" i="401"/>
  <c r="J1954" i="401"/>
  <c r="J2726" i="401"/>
  <c r="J1383" i="401"/>
  <c r="J2625" i="401"/>
  <c r="J1844" i="401"/>
  <c r="J1149" i="401"/>
  <c r="J2199" i="401"/>
  <c r="J2290" i="401"/>
  <c r="J1135" i="401"/>
  <c r="J1014" i="401"/>
  <c r="J1054" i="401"/>
  <c r="J1258" i="401"/>
  <c r="J953" i="401"/>
  <c r="J858" i="401"/>
  <c r="J1668" i="401"/>
  <c r="J511" i="401"/>
  <c r="J204" i="401"/>
  <c r="J2910" i="401"/>
  <c r="J1887" i="401"/>
  <c r="J1663" i="401"/>
  <c r="J1800" i="401"/>
  <c r="J2795" i="401"/>
  <c r="J876" i="401"/>
  <c r="J2337" i="401"/>
  <c r="J314" i="401"/>
  <c r="J2715" i="401"/>
  <c r="J2389" i="401"/>
  <c r="J1276" i="401"/>
  <c r="J2663" i="401"/>
  <c r="J1522" i="401"/>
  <c r="J591" i="401"/>
  <c r="J1921" i="401"/>
  <c r="J478" i="401"/>
  <c r="J2637" i="401"/>
  <c r="J2273" i="401"/>
  <c r="J2571" i="401"/>
  <c r="J2083" i="401"/>
  <c r="J1147" i="401"/>
  <c r="J1400" i="401"/>
  <c r="J1576" i="401"/>
  <c r="J1144" i="401"/>
  <c r="J553" i="401"/>
  <c r="J1605" i="401"/>
  <c r="J2782" i="401"/>
  <c r="J1590" i="401"/>
  <c r="J2317" i="401"/>
  <c r="J2277" i="401"/>
  <c r="J242" i="401"/>
  <c r="J944" i="401"/>
  <c r="J2598" i="401"/>
  <c r="J493" i="401"/>
  <c r="J1746" i="401"/>
  <c r="J805" i="401"/>
  <c r="J1232" i="401"/>
  <c r="J1761" i="401"/>
  <c r="J2074" i="401"/>
  <c r="J1674" i="401"/>
  <c r="J838" i="401"/>
  <c r="J1356" i="401"/>
  <c r="J1414" i="401"/>
  <c r="J1007" i="401"/>
  <c r="J1446" i="401"/>
  <c r="J2338" i="401"/>
  <c r="J1055" i="401"/>
  <c r="J1806" i="401"/>
  <c r="J2573" i="401"/>
  <c r="J1314" i="401"/>
  <c r="J904" i="401"/>
  <c r="J14" i="401"/>
  <c r="J1852" i="401"/>
  <c r="J2560" i="401"/>
  <c r="J1909" i="401"/>
  <c r="J2095" i="401"/>
  <c r="J647" i="401"/>
  <c r="J191" i="401"/>
  <c r="J2904" i="401"/>
  <c r="J2292" i="401"/>
  <c r="J1084" i="401"/>
  <c r="J2873" i="401"/>
  <c r="J1950" i="401"/>
  <c r="J1006" i="401"/>
  <c r="J467" i="401"/>
  <c r="J1371" i="401"/>
  <c r="J1328" i="401"/>
  <c r="J670" i="401"/>
  <c r="J1586" i="401"/>
  <c r="J2595" i="401"/>
  <c r="J1462" i="401"/>
  <c r="J2012" i="401"/>
  <c r="J2867" i="401"/>
  <c r="J322" i="401"/>
  <c r="J2206" i="401"/>
  <c r="J2042" i="401"/>
  <c r="J527" i="401"/>
  <c r="J1155" i="401"/>
  <c r="J2507" i="401"/>
  <c r="J60" i="401"/>
  <c r="J2409" i="401"/>
  <c r="J912" i="401"/>
  <c r="J1947" i="401"/>
  <c r="J2653" i="401"/>
  <c r="J2923" i="401"/>
  <c r="J1984" i="401"/>
  <c r="J1770" i="401"/>
  <c r="J1929" i="401"/>
  <c r="J569" i="401"/>
  <c r="J270" i="401"/>
  <c r="J2642" i="401"/>
  <c r="J1773" i="401"/>
  <c r="J2693" i="401"/>
  <c r="J2669" i="401"/>
  <c r="J2020" i="401"/>
  <c r="J2111" i="401"/>
  <c r="J182" i="401"/>
  <c r="J2902" i="401"/>
  <c r="J758" i="401"/>
  <c r="J2526" i="401"/>
  <c r="J648" i="401"/>
  <c r="J1772" i="401"/>
  <c r="J751" i="401"/>
  <c r="J874" i="401"/>
  <c r="J58" i="401"/>
  <c r="J2588" i="401"/>
  <c r="J1212" i="401"/>
  <c r="J381" i="401"/>
  <c r="J650" i="401"/>
  <c r="J1924" i="401"/>
  <c r="J2888" i="401"/>
  <c r="J2219" i="401"/>
  <c r="J2733" i="401"/>
  <c r="J1294" i="401"/>
  <c r="J94" i="401"/>
  <c r="J2590" i="401"/>
  <c r="J1745" i="401"/>
  <c r="J2796" i="401"/>
  <c r="J2296" i="401"/>
  <c r="J154" i="401"/>
  <c r="J1464" i="401"/>
  <c r="J2173" i="401"/>
  <c r="J617" i="401"/>
  <c r="J627" i="401"/>
  <c r="J1700" i="401"/>
  <c r="J542" i="401"/>
  <c r="J2181" i="401"/>
  <c r="J2412" i="401"/>
  <c r="J391" i="401"/>
  <c r="J1308" i="401"/>
  <c r="J2541" i="401"/>
  <c r="J2699" i="401"/>
  <c r="J2266" i="401"/>
  <c r="J1579" i="401"/>
  <c r="J1994" i="401"/>
  <c r="J937" i="401"/>
  <c r="J2548" i="401"/>
  <c r="J679" i="401"/>
  <c r="J1050" i="401"/>
  <c r="J1033" i="401"/>
  <c r="J1042" i="401"/>
  <c r="J1136" i="401"/>
  <c r="J1580" i="401"/>
  <c r="J1377" i="401"/>
  <c r="J2352" i="401"/>
  <c r="J889" i="401"/>
  <c r="J804" i="401"/>
  <c r="J1154" i="401"/>
  <c r="J2949" i="401"/>
  <c r="J1015" i="401"/>
  <c r="J1664" i="401"/>
  <c r="J1715" i="401"/>
  <c r="J2584" i="401"/>
  <c r="J2811" i="401"/>
  <c r="J1507" i="401"/>
  <c r="J491" i="401"/>
  <c r="J719" i="401"/>
  <c r="J988" i="401"/>
  <c r="J812" i="401"/>
  <c r="J2528" i="401"/>
  <c r="J1743" i="401"/>
  <c r="J1711" i="401"/>
  <c r="J1564" i="401"/>
  <c r="J852" i="401"/>
  <c r="J1544" i="401"/>
  <c r="J584" i="401"/>
  <c r="J2748" i="401"/>
  <c r="J2303" i="401"/>
  <c r="J1830" i="401"/>
  <c r="J1649" i="401"/>
  <c r="J1261" i="401"/>
  <c r="J1296" i="401"/>
  <c r="J337" i="401"/>
  <c r="J1097" i="401"/>
  <c r="J2631" i="401"/>
  <c r="J152" i="401"/>
  <c r="J1780" i="401"/>
  <c r="J1008" i="401"/>
  <c r="J120" i="401"/>
  <c r="J637" i="401"/>
  <c r="J1655" i="401"/>
  <c r="J163" i="401"/>
  <c r="J1453" i="401"/>
  <c r="J1540" i="401"/>
  <c r="J578" i="401"/>
  <c r="J560" i="401"/>
  <c r="J1463" i="401"/>
  <c r="J389" i="401"/>
  <c r="J2712" i="401"/>
  <c r="J744" i="401"/>
  <c r="J1632" i="401"/>
  <c r="J1384" i="401"/>
  <c r="J2937" i="401"/>
  <c r="J2094" i="401"/>
  <c r="J2487" i="401"/>
  <c r="J499" i="401"/>
  <c r="J45" i="401"/>
  <c r="J2052" i="401"/>
  <c r="J1364" i="401"/>
  <c r="J2696" i="401"/>
  <c r="J1625" i="401"/>
  <c r="J1740" i="401"/>
  <c r="J800" i="401"/>
  <c r="J2224" i="401"/>
  <c r="J718" i="401"/>
  <c r="J2300" i="401"/>
  <c r="J1828" i="401"/>
  <c r="J2837" i="401"/>
  <c r="J12" i="401"/>
  <c r="J1421" i="401"/>
  <c r="J1997" i="401"/>
  <c r="J2757" i="401"/>
  <c r="J119" i="401"/>
  <c r="J1254" i="401"/>
  <c r="J1635" i="401"/>
  <c r="J1565" i="401"/>
  <c r="J931" i="401"/>
  <c r="J623" i="401"/>
  <c r="J1173" i="401"/>
  <c r="J428" i="401"/>
  <c r="J2577" i="401"/>
  <c r="J283" i="401"/>
  <c r="J1839" i="401"/>
  <c r="J1413" i="401"/>
  <c r="J736" i="401"/>
  <c r="J702" i="401"/>
  <c r="J2704" i="401"/>
  <c r="J2077" i="401"/>
  <c r="J257" i="401"/>
  <c r="J1122" i="401"/>
  <c r="J1648" i="401"/>
  <c r="J334" i="401"/>
  <c r="J1888" i="401"/>
  <c r="J2429" i="401"/>
  <c r="J175" i="401"/>
  <c r="J1776" i="401"/>
  <c r="J2810" i="401"/>
  <c r="J888" i="401"/>
  <c r="J2792" i="401"/>
  <c r="G61" i="401"/>
  <c r="J61" i="401"/>
  <c r="G1710" i="401"/>
  <c r="J1710" i="401"/>
  <c r="G23" i="401"/>
  <c r="J23" i="401"/>
  <c r="G720" i="401"/>
  <c r="J720" i="401"/>
  <c r="G1493" i="401"/>
  <c r="J1493" i="401"/>
  <c r="G1967" i="401"/>
  <c r="J1967" i="401"/>
  <c r="G1297" i="401"/>
  <c r="J1297" i="401"/>
  <c r="G1180" i="401"/>
  <c r="J1180" i="401"/>
  <c r="G261" i="401"/>
  <c r="J261" i="401"/>
  <c r="G2458" i="401"/>
  <c r="J2458" i="401"/>
  <c r="G2705" i="401"/>
  <c r="J2705" i="401"/>
  <c r="G306" i="401"/>
  <c r="J306" i="401"/>
  <c r="G496" i="401"/>
  <c r="J496" i="401"/>
  <c r="G1029" i="401"/>
  <c r="J1029" i="401"/>
  <c r="G2275" i="401"/>
  <c r="J2275" i="401"/>
  <c r="G2751" i="401"/>
  <c r="J2751" i="401"/>
  <c r="G135" i="401"/>
  <c r="J135" i="401"/>
  <c r="G424" i="401"/>
  <c r="J424" i="401"/>
  <c r="G1268" i="401"/>
  <c r="J1268" i="401"/>
  <c r="G959" i="401"/>
  <c r="J959" i="401"/>
  <c r="G1995" i="401"/>
  <c r="J1995" i="401"/>
  <c r="G1486" i="401"/>
  <c r="J1486" i="401"/>
  <c r="G2799" i="401"/>
  <c r="J2799" i="401"/>
  <c r="G1299" i="401"/>
  <c r="J1299" i="401"/>
  <c r="G1596" i="401"/>
  <c r="J1596" i="401"/>
  <c r="G1963" i="401"/>
  <c r="J1963" i="401"/>
  <c r="G656" i="401"/>
  <c r="J656" i="401"/>
  <c r="G534" i="401"/>
  <c r="J534" i="401"/>
  <c r="J608" i="401"/>
  <c r="J2233" i="401"/>
  <c r="J1552" i="401"/>
  <c r="G1798" i="401"/>
  <c r="J1798" i="401"/>
  <c r="J2866" i="401"/>
  <c r="G2545" i="401"/>
  <c r="J2545" i="401"/>
  <c r="G2933" i="401"/>
  <c r="J2933" i="401"/>
  <c r="G535" i="401"/>
  <c r="J535" i="401"/>
  <c r="G2664" i="401"/>
  <c r="J2664" i="401"/>
  <c r="G1755" i="401"/>
  <c r="J1755" i="401"/>
  <c r="G1100" i="401"/>
  <c r="J1100" i="401"/>
  <c r="G472" i="401"/>
  <c r="J472" i="401"/>
  <c r="G2035" i="401"/>
  <c r="J2035" i="401"/>
  <c r="G1733" i="401"/>
  <c r="J1733" i="401"/>
  <c r="G857" i="401"/>
  <c r="J857" i="401"/>
  <c r="G873" i="401"/>
  <c r="J873" i="401"/>
  <c r="G405" i="401"/>
  <c r="J405" i="401"/>
  <c r="G2490" i="401"/>
  <c r="J2490" i="401"/>
  <c r="G2776" i="401"/>
  <c r="J2776" i="401"/>
  <c r="G2057" i="401"/>
  <c r="J2057" i="401"/>
  <c r="G565" i="401"/>
  <c r="J565" i="401"/>
  <c r="G1181" i="401"/>
  <c r="J1181" i="401"/>
  <c r="G2235" i="401"/>
  <c r="J2235" i="401"/>
  <c r="J2418" i="401"/>
  <c r="J241" i="401"/>
  <c r="G1010" i="401"/>
  <c r="J1010" i="401"/>
  <c r="G1395" i="401"/>
  <c r="J1395" i="401"/>
  <c r="G740" i="401"/>
  <c r="J740" i="401"/>
  <c r="G802" i="401"/>
  <c r="J802" i="401"/>
  <c r="G2463" i="401"/>
  <c r="J2463" i="401"/>
  <c r="G1818" i="401"/>
  <c r="J1818" i="401"/>
  <c r="G2318" i="401"/>
  <c r="J2318" i="401"/>
  <c r="G1848" i="401"/>
  <c r="J1848" i="401"/>
  <c r="G2746" i="401"/>
  <c r="J2746" i="401"/>
  <c r="J2777" i="401"/>
  <c r="J2110" i="401"/>
  <c r="G189" i="401"/>
  <c r="J189" i="401"/>
  <c r="G1362" i="401"/>
  <c r="J1362" i="401"/>
  <c r="G1403" i="401"/>
  <c r="J1403" i="401"/>
  <c r="G2893" i="401"/>
  <c r="J2893" i="401"/>
  <c r="G83" i="401"/>
  <c r="J83" i="401"/>
  <c r="G2031" i="401"/>
  <c r="J2031" i="401"/>
  <c r="G1119" i="401"/>
  <c r="J1119" i="401"/>
  <c r="G1213" i="401"/>
  <c r="J1213" i="401"/>
  <c r="G398" i="401"/>
  <c r="J398" i="401"/>
  <c r="G1169" i="401"/>
  <c r="J1169" i="401"/>
  <c r="G1568" i="401"/>
  <c r="J1568" i="401"/>
  <c r="G674" i="401"/>
  <c r="J674" i="401"/>
  <c r="G2752" i="401"/>
  <c r="J2752" i="401"/>
  <c r="J461" i="401"/>
  <c r="G1600" i="401"/>
  <c r="J1600" i="401"/>
  <c r="G1971" i="401"/>
  <c r="J1971" i="401"/>
  <c r="G343" i="401"/>
  <c r="J343" i="401"/>
  <c r="G2345" i="401"/>
  <c r="J2345" i="401"/>
  <c r="G707" i="401"/>
  <c r="J707" i="401"/>
  <c r="G112" i="401"/>
  <c r="J112" i="401"/>
  <c r="G277" i="401"/>
  <c r="J277" i="401"/>
  <c r="J1636" i="401"/>
  <c r="G864" i="401"/>
  <c r="J864" i="401"/>
  <c r="G1251" i="401"/>
  <c r="J1251" i="401"/>
  <c r="G1457" i="401"/>
  <c r="J1457" i="401"/>
  <c r="G1315" i="401"/>
  <c r="J1315" i="401"/>
  <c r="G356" i="401"/>
  <c r="J356" i="401"/>
  <c r="G1191" i="401"/>
  <c r="J1191" i="401"/>
  <c r="G345" i="401"/>
  <c r="J345" i="401"/>
  <c r="G2295" i="401"/>
  <c r="J2295" i="401"/>
  <c r="G2852" i="401"/>
  <c r="J2852" i="401"/>
  <c r="G1208" i="401"/>
  <c r="J1208" i="401"/>
  <c r="J709" i="401"/>
  <c r="G20" i="401"/>
  <c r="J20" i="401"/>
  <c r="G2260" i="401"/>
  <c r="J2260" i="401"/>
  <c r="G348" i="401"/>
  <c r="J348" i="401"/>
  <c r="G1665" i="401"/>
  <c r="J1665" i="401"/>
  <c r="G1333" i="401"/>
  <c r="J1333" i="401"/>
  <c r="G1816" i="401"/>
  <c r="J1816" i="401"/>
  <c r="G1300" i="401"/>
  <c r="J1300" i="401"/>
  <c r="J593" i="401"/>
  <c r="J2158" i="401"/>
  <c r="J2547" i="401"/>
  <c r="G1660" i="401"/>
  <c r="J1660" i="401"/>
  <c r="G1640" i="401"/>
  <c r="J1640" i="401"/>
  <c r="J2692" i="401"/>
  <c r="J305" i="401"/>
  <c r="G1978" i="401"/>
  <c r="J1978" i="401"/>
  <c r="G2667" i="401"/>
  <c r="J2667" i="401"/>
  <c r="G497" i="401"/>
  <c r="J497" i="401"/>
  <c r="G309" i="401"/>
  <c r="J309" i="401"/>
  <c r="G1505" i="401"/>
  <c r="J1505" i="401"/>
  <c r="G1542" i="401"/>
  <c r="J1542" i="401"/>
  <c r="G1914" i="401"/>
  <c r="J1914" i="401"/>
  <c r="G2824" i="401"/>
  <c r="J2824" i="401"/>
  <c r="G1558" i="401"/>
  <c r="J1558" i="401"/>
  <c r="G1440" i="401"/>
  <c r="J1440" i="401"/>
  <c r="G2850" i="401"/>
  <c r="J2850" i="401"/>
  <c r="G1961" i="401"/>
  <c r="J1961" i="401"/>
  <c r="G562" i="401"/>
  <c r="J562" i="401"/>
  <c r="G1881" i="401"/>
  <c r="J1881" i="401"/>
  <c r="J2619" i="401"/>
  <c r="J1530" i="401"/>
  <c r="J1145" i="401"/>
  <c r="J977" i="401"/>
  <c r="J2654" i="401"/>
  <c r="J983" i="401"/>
  <c r="J2732" i="401"/>
  <c r="J439" i="401"/>
  <c r="J701" i="401"/>
  <c r="J1441" i="401"/>
  <c r="J2951" i="401"/>
  <c r="J1763" i="401"/>
  <c r="J2093" i="401"/>
  <c r="J2364" i="401"/>
  <c r="J183" i="401"/>
  <c r="J1423" i="401"/>
  <c r="J1752" i="401"/>
  <c r="J201" i="401"/>
  <c r="J2371" i="401"/>
  <c r="J2156" i="401"/>
  <c r="J1573" i="401"/>
  <c r="J2930" i="401"/>
  <c r="J2169" i="401"/>
  <c r="J308" i="401"/>
  <c r="J782" i="401"/>
  <c r="J921" i="401"/>
  <c r="J97" i="401"/>
  <c r="J1359" i="401"/>
  <c r="J2670" i="401"/>
  <c r="J951" i="401"/>
  <c r="J2261" i="401"/>
  <c r="J2444" i="401"/>
  <c r="J2646" i="401"/>
  <c r="J1301" i="401"/>
  <c r="J975" i="401"/>
  <c r="J505" i="401"/>
  <c r="J2256" i="401"/>
  <c r="J1381" i="401"/>
  <c r="J807" i="401"/>
  <c r="J973" i="401"/>
  <c r="J1391" i="401"/>
  <c r="J2544" i="401"/>
  <c r="J943" i="401"/>
  <c r="J2437" i="401"/>
  <c r="J1968" i="401"/>
  <c r="J980" i="401"/>
  <c r="J1684" i="401"/>
  <c r="J2818" i="401"/>
  <c r="J2320" i="401"/>
  <c r="J1237" i="401"/>
  <c r="J1038" i="401"/>
  <c r="J2459" i="401"/>
  <c r="J1550" i="401"/>
  <c r="J368" i="401"/>
  <c r="J699" i="401"/>
  <c r="J180" i="401"/>
  <c r="J2806" i="401"/>
  <c r="J1229" i="401"/>
  <c r="J2839" i="401"/>
  <c r="J728" i="401"/>
  <c r="J2947" i="401"/>
  <c r="J785" i="401"/>
  <c r="J2767" i="401"/>
  <c r="J2521" i="401"/>
  <c r="J1490" i="401"/>
  <c r="J1086" i="401"/>
  <c r="J2187" i="401"/>
  <c r="J406" i="401"/>
  <c r="J2620" i="401"/>
  <c r="J524" i="401"/>
  <c r="J2014" i="401"/>
  <c r="J2941" i="401"/>
  <c r="J2085" i="401"/>
  <c r="J957" i="401"/>
  <c r="J399" i="401"/>
  <c r="J655" i="401"/>
  <c r="J1158" i="401"/>
  <c r="J771" i="401"/>
  <c r="J2706" i="401"/>
  <c r="J2201" i="401"/>
  <c r="J1226" i="401"/>
  <c r="J1420" i="401"/>
  <c r="J2055" i="401"/>
  <c r="J2172" i="401"/>
  <c r="J2208" i="401"/>
  <c r="J819" i="401"/>
  <c r="J596" i="401"/>
  <c r="J1234" i="401"/>
  <c r="J1610" i="401"/>
  <c r="J67" i="401"/>
  <c r="J469" i="401"/>
  <c r="J2556" i="401"/>
  <c r="J2503" i="401"/>
  <c r="J319" i="401"/>
  <c r="J2875" i="401"/>
  <c r="J1372" i="401"/>
  <c r="J708" i="401"/>
  <c r="J295" i="401"/>
  <c r="J2539" i="401"/>
  <c r="J1948" i="401"/>
  <c r="J43" i="401"/>
  <c r="J1873" i="401"/>
  <c r="J141" i="401"/>
  <c r="J1280" i="401"/>
  <c r="J2762" i="401"/>
  <c r="J1201" i="401"/>
  <c r="J1079" i="401"/>
  <c r="J2567" i="401"/>
  <c r="J2601" i="401"/>
  <c r="J841" i="401"/>
  <c r="J2865" i="401"/>
  <c r="J1002" i="401"/>
  <c r="J2927" i="401"/>
  <c r="J1416" i="401"/>
  <c r="J1036" i="401"/>
  <c r="J724" i="401"/>
  <c r="J2662" i="401"/>
  <c r="J961" i="401"/>
  <c r="J1218" i="401"/>
  <c r="J579" i="401"/>
  <c r="J2039" i="401"/>
  <c r="J2457" i="401"/>
  <c r="J471" i="401"/>
  <c r="J1473" i="401"/>
  <c r="J743" i="401"/>
  <c r="J1465" i="401"/>
  <c r="J106" i="401"/>
  <c r="J2695" i="401"/>
  <c r="J355" i="401"/>
  <c r="J2481" i="401"/>
  <c r="J2816" i="401"/>
  <c r="J390" i="401"/>
  <c r="J92" i="401"/>
  <c r="J111" i="401"/>
  <c r="J2162" i="401"/>
  <c r="J2451" i="401"/>
  <c r="J2791" i="401"/>
  <c r="J2559" i="401"/>
  <c r="J1885" i="401"/>
  <c r="J1964" i="401"/>
  <c r="J1718" i="401"/>
  <c r="J1829" i="401"/>
  <c r="J1836" i="401"/>
  <c r="J727" i="401"/>
  <c r="J2616" i="401"/>
  <c r="J1304" i="401"/>
  <c r="J82" i="401"/>
  <c r="J1734" i="401"/>
  <c r="J624" i="401"/>
  <c r="J1225" i="401"/>
  <c r="J1398" i="401"/>
  <c r="J1195" i="401"/>
  <c r="J73" i="401"/>
  <c r="J1981" i="401"/>
  <c r="J2051" i="401"/>
  <c r="J1598" i="401"/>
  <c r="J792" i="401"/>
  <c r="J1626" i="401"/>
  <c r="J2665" i="401"/>
  <c r="J1285" i="401"/>
  <c r="J2440" i="401"/>
  <c r="J952" i="401"/>
  <c r="J2890" i="401"/>
  <c r="J729" i="401"/>
  <c r="J1989" i="401"/>
  <c r="J861" i="401"/>
  <c r="J1410" i="401"/>
  <c r="J1900" i="401"/>
  <c r="J823" i="401"/>
  <c r="J572" i="401"/>
  <c r="J199" i="401"/>
  <c r="J2529" i="401"/>
  <c r="J2688" i="401"/>
  <c r="J2622" i="401"/>
  <c r="J2794" i="401"/>
  <c r="J2697" i="401"/>
  <c r="J2638" i="401"/>
  <c r="J1447" i="401"/>
  <c r="J635" i="401"/>
  <c r="J217" i="401"/>
  <c r="J2029" i="401"/>
  <c r="J1088" i="401"/>
  <c r="J47" i="401"/>
  <c r="J696" i="401"/>
  <c r="J231" i="401"/>
  <c r="J2685" i="401"/>
  <c r="J1004" i="401"/>
  <c r="J604" i="401"/>
  <c r="J2753" i="401"/>
  <c r="J783" i="401"/>
  <c r="J139" i="401"/>
  <c r="J1125" i="401"/>
  <c r="J2801" i="401"/>
  <c r="J1760" i="401"/>
  <c r="J401" i="401"/>
  <c r="J2381" i="401"/>
  <c r="J1949" i="401"/>
  <c r="J818" i="401"/>
  <c r="J1415" i="401"/>
  <c r="J1247" i="401"/>
  <c r="J2822" i="401"/>
  <c r="J2641" i="401"/>
  <c r="J754" i="401"/>
  <c r="J1861" i="401"/>
  <c r="J200" i="401"/>
  <c r="J95" i="401"/>
  <c r="J998" i="401"/>
  <c r="J1279" i="401"/>
  <c r="J1487" i="401"/>
  <c r="J1779" i="401"/>
  <c r="J896" i="401"/>
  <c r="J1850" i="401"/>
  <c r="J969" i="401"/>
  <c r="J363" i="401"/>
  <c r="J2956" i="401"/>
  <c r="J1137" i="401"/>
  <c r="J654" i="401"/>
  <c r="J433" i="401"/>
  <c r="J1554" i="401"/>
  <c r="J2185" i="401"/>
  <c r="J2142" i="401"/>
  <c r="J2428" i="401"/>
  <c r="J967" i="401"/>
  <c r="J2298" i="401"/>
  <c r="J1533" i="401"/>
  <c r="G2236" i="401"/>
  <c r="J2236" i="401"/>
  <c r="J36" i="401"/>
  <c r="G2504" i="401"/>
  <c r="J2504" i="401"/>
  <c r="G2370" i="401"/>
  <c r="J2370" i="401"/>
  <c r="G215" i="401"/>
  <c r="J215" i="401"/>
  <c r="G1126" i="401"/>
  <c r="J1126" i="401"/>
  <c r="G899" i="401"/>
  <c r="J899" i="401"/>
  <c r="G1471" i="401"/>
  <c r="J1471" i="401"/>
  <c r="G1459" i="401"/>
  <c r="J1459" i="401"/>
  <c r="G2918" i="401"/>
  <c r="J2918" i="401"/>
  <c r="G703" i="401"/>
  <c r="J703" i="401"/>
  <c r="G1782" i="401"/>
  <c r="J1782" i="401"/>
  <c r="G597" i="401"/>
  <c r="J597" i="401"/>
  <c r="G1581" i="401"/>
  <c r="J1581" i="401"/>
  <c r="G22" i="401"/>
  <c r="J22" i="401"/>
  <c r="G680" i="401"/>
  <c r="J680" i="401"/>
  <c r="G1388" i="401"/>
  <c r="J1388" i="401"/>
  <c r="G2770" i="401"/>
  <c r="J2770" i="401"/>
  <c r="J1883" i="401"/>
  <c r="J2680" i="401"/>
  <c r="G1130" i="401"/>
  <c r="J1130" i="401"/>
  <c r="G1751" i="401"/>
  <c r="J1751" i="401"/>
  <c r="G2919" i="401"/>
  <c r="J2919" i="401"/>
  <c r="G1185" i="401"/>
  <c r="J1185" i="401"/>
  <c r="G2643" i="401"/>
  <c r="J2643" i="401"/>
  <c r="G538" i="401"/>
  <c r="J538" i="401"/>
  <c r="G2436" i="401"/>
  <c r="J2436" i="401"/>
  <c r="G2021" i="401"/>
  <c r="J2021" i="401"/>
  <c r="G2124" i="401"/>
  <c r="J2124" i="401"/>
  <c r="G208" i="401"/>
  <c r="J208" i="401"/>
  <c r="G1932" i="401"/>
  <c r="J1932" i="401"/>
  <c r="G1179" i="401"/>
  <c r="J1179" i="401"/>
  <c r="G2719" i="401"/>
  <c r="J2719" i="401"/>
  <c r="G388" i="401"/>
  <c r="J388" i="401"/>
  <c r="G2285" i="401"/>
  <c r="J2285" i="401"/>
  <c r="G1460" i="401"/>
  <c r="J1460" i="401"/>
  <c r="G2398" i="401"/>
  <c r="J2398" i="401"/>
  <c r="G2243" i="401"/>
  <c r="J2243" i="401"/>
  <c r="G1159" i="401"/>
  <c r="J1159" i="401"/>
  <c r="G211" i="401"/>
  <c r="J211" i="401"/>
  <c r="G1783" i="401"/>
  <c r="J1783" i="401"/>
  <c r="G2282" i="401"/>
  <c r="J2282" i="401"/>
  <c r="G1156" i="401"/>
  <c r="J1156" i="401"/>
  <c r="G2070" i="401"/>
  <c r="J2070" i="401"/>
  <c r="J628" i="401"/>
  <c r="J7" i="401"/>
  <c r="J1575" i="401"/>
  <c r="J292" i="401"/>
  <c r="J811" i="401"/>
  <c r="J114" i="401"/>
  <c r="J2268" i="401"/>
  <c r="J2368" i="401"/>
  <c r="J537" i="401"/>
  <c r="J2374" i="401"/>
  <c r="J397" i="401"/>
  <c r="J297" i="401"/>
  <c r="J2537" i="401"/>
  <c r="J504" i="401"/>
  <c r="G2821" i="401"/>
  <c r="J2821" i="401"/>
  <c r="G992" i="401"/>
  <c r="J992" i="401"/>
  <c r="G1303" i="401"/>
  <c r="J1303" i="401"/>
  <c r="J2827" i="401"/>
  <c r="G1517" i="401"/>
  <c r="J1517" i="401"/>
  <c r="G721" i="401"/>
  <c r="J721" i="401"/>
  <c r="G1095" i="401"/>
  <c r="J1095" i="401"/>
  <c r="G1559" i="401"/>
  <c r="J1559" i="401"/>
  <c r="G1172" i="401"/>
  <c r="J1172" i="401"/>
  <c r="G2403" i="401"/>
  <c r="J2403" i="401"/>
  <c r="G731" i="401"/>
  <c r="J731" i="401"/>
  <c r="J1807" i="401"/>
  <c r="G746" i="401"/>
  <c r="J746" i="401"/>
  <c r="G2550" i="401"/>
  <c r="J2550" i="401"/>
  <c r="G377" i="401"/>
  <c r="J377" i="401"/>
  <c r="G830" i="401"/>
  <c r="J830" i="401"/>
  <c r="J665" i="401"/>
  <c r="J1110" i="401"/>
  <c r="J1846" i="401"/>
  <c r="J1793" i="401"/>
  <c r="G2804" i="401"/>
  <c r="J2804" i="401"/>
  <c r="G777" i="401"/>
  <c r="J777" i="401"/>
  <c r="G570" i="401"/>
  <c r="J570" i="401"/>
  <c r="G821" i="401"/>
  <c r="J821" i="401"/>
  <c r="G318" i="401"/>
  <c r="J318" i="401"/>
  <c r="J2304" i="401"/>
  <c r="G2863" i="401"/>
  <c r="J2863" i="401"/>
  <c r="G582" i="401"/>
  <c r="J582" i="401"/>
  <c r="G485" i="401"/>
  <c r="J485" i="401"/>
  <c r="G395" i="401"/>
  <c r="J395" i="401"/>
  <c r="G1316" i="401"/>
  <c r="J1316" i="401"/>
  <c r="G62" i="401"/>
  <c r="J62" i="401"/>
  <c r="G44" i="401"/>
  <c r="J44" i="401"/>
  <c r="G1629" i="401"/>
  <c r="J1629" i="401"/>
  <c r="G2075" i="401"/>
  <c r="J2075" i="401"/>
  <c r="G2385" i="401"/>
  <c r="J2385" i="401"/>
  <c r="G1432" i="401"/>
  <c r="J1432" i="401"/>
  <c r="J243" i="401"/>
  <c r="J1902" i="401"/>
  <c r="J710" i="401"/>
  <c r="G2157" i="401"/>
  <c r="J2157" i="401"/>
  <c r="G187" i="401"/>
  <c r="J187" i="401"/>
  <c r="J533" i="401"/>
  <c r="J1917" i="401"/>
  <c r="J2498" i="401"/>
  <c r="J1101" i="401"/>
  <c r="J27" i="401"/>
  <c r="J2552" i="401"/>
  <c r="G2167" i="401"/>
  <c r="J2167" i="401"/>
  <c r="G1263" i="401"/>
  <c r="J1263" i="401"/>
  <c r="J2879" i="401"/>
  <c r="J2378" i="401"/>
  <c r="J2725" i="401"/>
  <c r="G739" i="401"/>
  <c r="J739" i="401"/>
  <c r="G2267" i="401"/>
  <c r="J2267" i="401"/>
  <c r="G571" i="401"/>
  <c r="J571" i="401"/>
  <c r="J88" i="401"/>
  <c r="J1216" i="401"/>
  <c r="J629" i="401"/>
  <c r="J289" i="401"/>
  <c r="J917" i="401"/>
  <c r="J1313" i="401"/>
  <c r="J1589" i="401"/>
  <c r="J269" i="401"/>
  <c r="J1253" i="401"/>
  <c r="G1747" i="401"/>
  <c r="J1747" i="401"/>
  <c r="J1675" i="401"/>
  <c r="G1320" i="401"/>
  <c r="J1320" i="401"/>
  <c r="J1577" i="401"/>
  <c r="J2423" i="401"/>
  <c r="G605" i="401"/>
  <c r="J605" i="401"/>
  <c r="G1563" i="401"/>
  <c r="J1563" i="401"/>
  <c r="G2895" i="401"/>
  <c r="J2895" i="401"/>
  <c r="J756" i="401"/>
  <c r="J884" i="401"/>
  <c r="G2362" i="401"/>
  <c r="J2362" i="401"/>
  <c r="G1511" i="401"/>
  <c r="J1511" i="401"/>
  <c r="G2229" i="401"/>
  <c r="J2229" i="401"/>
  <c r="G2771" i="401"/>
  <c r="J2771" i="401"/>
  <c r="G1787" i="401"/>
  <c r="J1787" i="401"/>
  <c r="G2377" i="401"/>
  <c r="J2377" i="401"/>
  <c r="G1259" i="401"/>
  <c r="J1259" i="401"/>
  <c r="G1343" i="401"/>
  <c r="J1343" i="401"/>
  <c r="G2585" i="401"/>
  <c r="J2585" i="401"/>
  <c r="G52" i="401"/>
  <c r="J52" i="401"/>
  <c r="J2860" i="401"/>
  <c r="J2702" i="401"/>
  <c r="G1549" i="401"/>
  <c r="J1549" i="401"/>
  <c r="G2651" i="401"/>
  <c r="J2651" i="401"/>
  <c r="G1056" i="401"/>
  <c r="J1056" i="401"/>
  <c r="G1748" i="401"/>
  <c r="J1748" i="401"/>
  <c r="G115" i="401"/>
  <c r="J115" i="401"/>
  <c r="J979" i="401"/>
  <c r="J893" i="401"/>
  <c r="G2907" i="401"/>
  <c r="J2907" i="401"/>
  <c r="J855" i="401"/>
  <c r="J79" i="401"/>
  <c r="J778" i="401"/>
  <c r="J1366" i="401"/>
  <c r="J717" i="401"/>
  <c r="J1696" i="401"/>
  <c r="G1930" i="401"/>
  <c r="J1930" i="401"/>
  <c r="G990" i="401"/>
  <c r="J990" i="401"/>
  <c r="G1241" i="401"/>
  <c r="J1241" i="401"/>
  <c r="G2105" i="401"/>
  <c r="J2105" i="401"/>
  <c r="G1871" i="401"/>
  <c r="J1871" i="401"/>
  <c r="G2340" i="401"/>
  <c r="J2340" i="401"/>
  <c r="G78" i="401"/>
  <c r="J78" i="401"/>
  <c r="J554" i="401"/>
  <c r="J121" i="401"/>
  <c r="J1918" i="401"/>
  <c r="J304" i="401"/>
  <c r="J2591" i="401"/>
  <c r="G713" i="401"/>
  <c r="J713" i="401"/>
  <c r="G1051" i="401"/>
  <c r="J1051" i="401"/>
  <c r="G1492" i="401"/>
  <c r="J1492" i="401"/>
  <c r="G1363" i="401"/>
  <c r="J1363" i="401"/>
  <c r="G1060" i="401"/>
  <c r="J1060" i="401"/>
  <c r="G84" i="401"/>
  <c r="J84" i="401"/>
  <c r="G125" i="401"/>
  <c r="J125" i="401"/>
  <c r="G1907" i="401"/>
  <c r="J1907" i="401"/>
  <c r="G476" i="401"/>
  <c r="J476" i="401"/>
  <c r="G2086" i="401"/>
  <c r="J2086" i="401"/>
  <c r="G1975" i="401"/>
  <c r="J1975" i="401"/>
  <c r="J2129" i="401"/>
  <c r="G587" i="401"/>
  <c r="J587" i="401"/>
  <c r="G2396" i="401"/>
  <c r="J2396" i="401"/>
  <c r="G530" i="401"/>
  <c r="J530" i="401"/>
  <c r="G935" i="401"/>
  <c r="J935" i="401"/>
  <c r="G774" i="401"/>
  <c r="J774" i="401"/>
  <c r="G526" i="401"/>
  <c r="J526" i="401"/>
  <c r="G2076" i="401"/>
  <c r="J2076" i="401"/>
  <c r="G1236" i="401"/>
  <c r="J1236" i="401"/>
  <c r="G2347" i="401"/>
  <c r="J2347" i="401"/>
  <c r="G2286" i="401"/>
  <c r="J2286" i="401"/>
  <c r="G286" i="401"/>
  <c r="J286" i="401"/>
  <c r="G2871" i="401"/>
  <c r="J2871" i="401"/>
  <c r="G638" i="401"/>
  <c r="J638" i="401"/>
  <c r="G2658" i="401"/>
  <c r="J2658" i="401"/>
  <c r="G1272" i="401"/>
  <c r="J1272" i="401"/>
  <c r="G575" i="401"/>
  <c r="J575" i="401"/>
  <c r="G2938" i="401"/>
  <c r="J2938" i="401"/>
  <c r="G1066" i="401"/>
  <c r="J1066" i="401"/>
  <c r="G1298" i="401"/>
  <c r="J1298" i="401"/>
  <c r="G2569" i="401"/>
  <c r="J2569" i="401"/>
  <c r="G1514" i="401"/>
  <c r="J1514" i="401"/>
  <c r="G550" i="401"/>
  <c r="J550" i="401"/>
  <c r="G2102" i="401"/>
  <c r="J2102" i="401"/>
  <c r="J2744" i="401"/>
  <c r="G871" i="401"/>
  <c r="J871" i="401"/>
  <c r="G321" i="401"/>
  <c r="J321" i="401"/>
  <c r="G1685" i="401"/>
  <c r="J1685" i="401"/>
  <c r="G2870" i="401"/>
  <c r="J2870" i="401"/>
  <c r="J895" i="401"/>
  <c r="J35" i="401"/>
  <c r="G2117" i="401"/>
  <c r="J2117" i="401"/>
  <c r="G2006" i="401"/>
  <c r="J2006" i="401"/>
  <c r="G364" i="401"/>
  <c r="J364" i="401"/>
  <c r="G2884" i="401"/>
  <c r="J2884" i="401"/>
  <c r="G1908" i="401"/>
  <c r="J1908" i="401"/>
  <c r="J742" i="401"/>
  <c r="G2650" i="401"/>
  <c r="J2650" i="401"/>
  <c r="G2673" i="401"/>
  <c r="J2673" i="401"/>
  <c r="G227" i="401"/>
  <c r="J227" i="401"/>
  <c r="G1046" i="401"/>
  <c r="J1046" i="401"/>
  <c r="G675" i="401"/>
  <c r="J675" i="401"/>
  <c r="G1686" i="401"/>
  <c r="J1686" i="401"/>
  <c r="G2473" i="401"/>
  <c r="J2473" i="401"/>
  <c r="G2073" i="401"/>
  <c r="J2073" i="401"/>
  <c r="J2655" i="401"/>
  <c r="G352" i="401"/>
  <c r="J352" i="401"/>
  <c r="G2226" i="401"/>
  <c r="J2226" i="401"/>
  <c r="G2530" i="401"/>
  <c r="J2530" i="401"/>
  <c r="J2920" i="401"/>
  <c r="G1905" i="401"/>
  <c r="J1905" i="401"/>
  <c r="J278" i="401"/>
  <c r="J59" i="401"/>
  <c r="J2900" i="401"/>
  <c r="G1882" i="401"/>
  <c r="J1882" i="401"/>
  <c r="G1031" i="401"/>
  <c r="J1031" i="401"/>
  <c r="G1224" i="401"/>
  <c r="J1224" i="401"/>
  <c r="G1551" i="401"/>
  <c r="J1551" i="401"/>
  <c r="J1164" i="401"/>
  <c r="G2047" i="401"/>
  <c r="J2047" i="401"/>
  <c r="G995" i="401"/>
  <c r="J995" i="401"/>
  <c r="G495" i="401"/>
  <c r="J495" i="401"/>
  <c r="G2063" i="401"/>
  <c r="J2063" i="401"/>
  <c r="G653" i="401"/>
  <c r="J653" i="401"/>
  <c r="G2768" i="401"/>
  <c r="J2768" i="401"/>
  <c r="G100" i="401"/>
  <c r="J100" i="401"/>
  <c r="G2849" i="401"/>
  <c r="J2849" i="401"/>
  <c r="G1578" i="401"/>
  <c r="J1578" i="401"/>
  <c r="G540" i="401"/>
  <c r="J540" i="401"/>
  <c r="G972" i="401"/>
  <c r="J972" i="401"/>
  <c r="G1510" i="401"/>
  <c r="J1510" i="401"/>
  <c r="J2788" i="401"/>
  <c r="J2453" i="401"/>
  <c r="G1897" i="401"/>
  <c r="J1897" i="401"/>
  <c r="J1103" i="401"/>
  <c r="J1624" i="401"/>
  <c r="J1709" i="401"/>
  <c r="J316" i="401"/>
  <c r="J1013" i="401"/>
  <c r="J715" i="401"/>
  <c r="J2081" i="401"/>
  <c r="J2408" i="401"/>
  <c r="J2406" i="401"/>
  <c r="J275" i="401"/>
  <c r="J2825" i="401"/>
  <c r="J1811" i="401"/>
  <c r="J1102" i="401"/>
  <c r="J2342" i="401"/>
  <c r="G1973" i="401"/>
  <c r="J1973" i="401"/>
  <c r="G380" i="401"/>
  <c r="J380" i="401"/>
  <c r="J2609" i="401"/>
  <c r="J1302" i="401"/>
  <c r="G735" i="401"/>
  <c r="J735" i="401"/>
  <c r="G2221" i="401"/>
  <c r="J2221" i="401"/>
  <c r="J1165" i="401"/>
  <c r="G410" i="401"/>
  <c r="J410" i="401"/>
  <c r="G2476" i="401"/>
  <c r="J2476" i="401"/>
  <c r="G1073" i="401"/>
  <c r="J1073" i="401"/>
  <c r="G1367" i="401"/>
  <c r="J1367" i="401"/>
  <c r="G1690" i="401"/>
  <c r="J1690" i="401"/>
  <c r="G1896" i="401"/>
  <c r="J1896" i="401"/>
  <c r="G1851" i="401"/>
  <c r="J1851" i="401"/>
  <c r="G2566" i="401"/>
  <c r="J2566" i="401"/>
  <c r="G714" i="401"/>
  <c r="J714" i="401"/>
  <c r="G2915" i="401"/>
  <c r="J2915" i="401"/>
  <c r="G1449" i="401"/>
  <c r="J1449" i="401"/>
  <c r="G2054" i="401"/>
  <c r="J2054" i="401"/>
  <c r="J1925" i="401"/>
  <c r="G413" i="401"/>
  <c r="J413" i="401"/>
  <c r="G2061" i="401"/>
  <c r="J2061" i="401"/>
  <c r="G2563" i="401"/>
  <c r="J2563" i="401"/>
  <c r="G517" i="401"/>
  <c r="J517" i="401"/>
  <c r="J2132" i="401"/>
  <c r="J1541" i="401"/>
  <c r="J2223" i="401"/>
  <c r="J1347" i="401"/>
  <c r="G1602" i="401"/>
  <c r="J1602" i="401"/>
  <c r="J793" i="401"/>
  <c r="J2103" i="401"/>
  <c r="G1221" i="401"/>
  <c r="J1221" i="401"/>
  <c r="G2218" i="401"/>
  <c r="J2218" i="401"/>
  <c r="G2466" i="401"/>
  <c r="J2466" i="401"/>
  <c r="G1906" i="401"/>
  <c r="J1906" i="401"/>
  <c r="G1986" i="401"/>
  <c r="J1986" i="401"/>
  <c r="G882" i="401"/>
  <c r="J882" i="401"/>
  <c r="G1857" i="401"/>
  <c r="J1857" i="401"/>
  <c r="G133" i="401"/>
  <c r="J133" i="401"/>
  <c r="G770" i="401"/>
  <c r="J770" i="401"/>
  <c r="G1071" i="401"/>
  <c r="J1071" i="401"/>
  <c r="G290" i="401"/>
  <c r="J290" i="401"/>
  <c r="G426" i="401"/>
  <c r="J426" i="401"/>
  <c r="G2903" i="401"/>
  <c r="J2903" i="401"/>
  <c r="G1099" i="401"/>
  <c r="J1099" i="401"/>
  <c r="G2617" i="401"/>
  <c r="J2617" i="401"/>
  <c r="J2241" i="401"/>
  <c r="G1974" i="401"/>
  <c r="J1974" i="401"/>
  <c r="J1791" i="401"/>
  <c r="J1334" i="401"/>
  <c r="J164" i="401"/>
  <c r="J1064" i="401"/>
  <c r="J2203" i="401"/>
  <c r="J1112" i="401"/>
  <c r="J238" i="401"/>
  <c r="J10" i="401"/>
  <c r="J1478" i="401"/>
  <c r="J2113" i="401"/>
  <c r="J1757" i="401"/>
  <c r="J287" i="401"/>
  <c r="J2200" i="401"/>
  <c r="J1322" i="401"/>
  <c r="J2104" i="401"/>
  <c r="J235" i="401"/>
  <c r="J1525" i="401"/>
  <c r="J2082" i="401"/>
  <c r="J1697" i="401"/>
  <c r="J2630" i="401"/>
  <c r="J1804" i="401"/>
  <c r="J168" i="401"/>
  <c r="J2100" i="401"/>
  <c r="J631" i="401"/>
  <c r="J206" i="401"/>
  <c r="J1009" i="401"/>
  <c r="J1171" i="401"/>
  <c r="J1160" i="401"/>
  <c r="J1059" i="401"/>
  <c r="J566" i="401"/>
  <c r="J1591" i="401"/>
  <c r="J1030" i="401"/>
  <c r="J1627" i="401"/>
  <c r="J147" i="401"/>
  <c r="J1945" i="401"/>
  <c r="J667" i="401"/>
  <c r="J2740" i="401"/>
  <c r="J2939" i="401"/>
  <c r="J102" i="401"/>
  <c r="J1531" i="401"/>
  <c r="J1638" i="401"/>
  <c r="J809" i="401"/>
  <c r="J2448" i="401"/>
  <c r="J1951" i="401"/>
  <c r="J1278" i="401"/>
  <c r="J384" i="401"/>
  <c r="J649" i="401"/>
  <c r="J2802" i="401"/>
  <c r="J2037" i="401"/>
  <c r="J585" i="401"/>
  <c r="J658" i="401"/>
  <c r="J2908" i="401"/>
  <c r="J2271" i="401"/>
  <c r="J372" i="401"/>
  <c r="J1386" i="401"/>
  <c r="J2245" i="401"/>
  <c r="J1607" i="401"/>
  <c r="J1227" i="401"/>
  <c r="J2623" i="401"/>
  <c r="J1587" i="401"/>
  <c r="G285" i="401"/>
  <c r="J285" i="401"/>
  <c r="G1085" i="401"/>
  <c r="J1085" i="401"/>
  <c r="G2741" i="401"/>
  <c r="J2741" i="401"/>
  <c r="G2714" i="401"/>
  <c r="J2714" i="401"/>
  <c r="G2195" i="401"/>
  <c r="J2195" i="401"/>
  <c r="G868" i="401"/>
  <c r="J868" i="401"/>
  <c r="G1093" i="401"/>
  <c r="J1093" i="401"/>
  <c r="G124" i="401"/>
  <c r="J124" i="401"/>
  <c r="G2191" i="401"/>
  <c r="J2191" i="401"/>
  <c r="G1178" i="401"/>
  <c r="J1178" i="401"/>
  <c r="G1436" i="401"/>
  <c r="J1436" i="401"/>
  <c r="G2805" i="401"/>
  <c r="J2805" i="401"/>
  <c r="G985" i="401"/>
  <c r="J985" i="401"/>
  <c r="G755" i="401"/>
  <c r="J755" i="401"/>
  <c r="G1481" i="401"/>
  <c r="J1481" i="401"/>
  <c r="G2064" i="401"/>
  <c r="J2064" i="401"/>
  <c r="G1595" i="401"/>
  <c r="J1595" i="401"/>
  <c r="G986" i="401"/>
  <c r="J986" i="401"/>
  <c r="G2433" i="401"/>
  <c r="J2433" i="401"/>
  <c r="G1390" i="401"/>
  <c r="J1390" i="401"/>
  <c r="G2210" i="401"/>
  <c r="J2210" i="401"/>
  <c r="G2831" i="401"/>
  <c r="J2831" i="401"/>
  <c r="G448" i="401"/>
  <c r="J448" i="401"/>
  <c r="G1489" i="401"/>
  <c r="J1489" i="401"/>
  <c r="G178" i="401"/>
  <c r="J178" i="401"/>
  <c r="G498" i="401"/>
  <c r="J498" i="401"/>
  <c r="G749" i="401"/>
  <c r="J749" i="401"/>
  <c r="G1399" i="401"/>
  <c r="J1399" i="401"/>
  <c r="G1200" i="401"/>
  <c r="J1200" i="401"/>
  <c r="G2817" i="401"/>
  <c r="J2817" i="401"/>
  <c r="G220" i="401"/>
  <c r="J220" i="401"/>
  <c r="G2204" i="401"/>
  <c r="J2204" i="401"/>
  <c r="G2843" i="401"/>
  <c r="J2843" i="401"/>
  <c r="G2116" i="401"/>
  <c r="J2116" i="401"/>
  <c r="G2629" i="401"/>
  <c r="J2629" i="401"/>
  <c r="G548" i="401"/>
  <c r="J548" i="401"/>
  <c r="G846" i="401"/>
  <c r="J846" i="401"/>
  <c r="G489" i="401"/>
  <c r="J489" i="401"/>
  <c r="G2534" i="401"/>
  <c r="J2534" i="401"/>
  <c r="G455" i="401"/>
  <c r="J455" i="401"/>
  <c r="G1561" i="401"/>
  <c r="J1561" i="401"/>
  <c r="G2431" i="401"/>
  <c r="J2431" i="401"/>
  <c r="G1068" i="401"/>
  <c r="J1068" i="401"/>
  <c r="G2583" i="401"/>
  <c r="J2583" i="401"/>
  <c r="G1500" i="401"/>
  <c r="J1500" i="401"/>
  <c r="G906" i="401"/>
  <c r="J906" i="401"/>
  <c r="G1448" i="401"/>
  <c r="J1448" i="401"/>
  <c r="G567" i="401"/>
  <c r="J567" i="401"/>
  <c r="G1841" i="401"/>
  <c r="J1841" i="401"/>
  <c r="G2205" i="401"/>
  <c r="J2205" i="401"/>
  <c r="G2382" i="401"/>
  <c r="J2382" i="401"/>
  <c r="J2287" i="401"/>
  <c r="G1000" i="401"/>
  <c r="J1000" i="401"/>
  <c r="G1307" i="401"/>
  <c r="J1307" i="401"/>
  <c r="G2069" i="401"/>
  <c r="J2069" i="401"/>
  <c r="G606" i="401"/>
  <c r="J606" i="401"/>
  <c r="G2555" i="401"/>
  <c r="J2555" i="401"/>
  <c r="G2380" i="401"/>
  <c r="J2380" i="401"/>
  <c r="G1108" i="401"/>
  <c r="J1108" i="401"/>
  <c r="J1311" i="401"/>
  <c r="J1138" i="401"/>
  <c r="G465" i="401"/>
  <c r="J465" i="401"/>
  <c r="J273" i="401"/>
  <c r="J223" i="401"/>
  <c r="G1998" i="401"/>
  <c r="J1998" i="401"/>
  <c r="G179" i="401"/>
  <c r="J179" i="401"/>
  <c r="G1075" i="401"/>
  <c r="J1075" i="401"/>
  <c r="G1785" i="401"/>
  <c r="J1785" i="401"/>
  <c r="G1957" i="401"/>
  <c r="J1957" i="401"/>
  <c r="G77" i="401"/>
  <c r="J77" i="401"/>
  <c r="G1803" i="401"/>
  <c r="J1803" i="401"/>
  <c r="G2735" i="401"/>
  <c r="J2735" i="401"/>
  <c r="G763" i="401"/>
  <c r="J763" i="401"/>
  <c r="G1027" i="401"/>
  <c r="J1027" i="401"/>
  <c r="G1985" i="401"/>
  <c r="J1985" i="401"/>
  <c r="G2460" i="401"/>
  <c r="J2460" i="401"/>
  <c r="G272" i="401"/>
  <c r="J272" i="401"/>
  <c r="G2592" i="401"/>
  <c r="J2592" i="401"/>
  <c r="G1646" i="401"/>
  <c r="J1646" i="401"/>
  <c r="G2274" i="401"/>
  <c r="J2274" i="401"/>
  <c r="G331" i="401"/>
  <c r="J331" i="401"/>
  <c r="G2328" i="401"/>
  <c r="J2328" i="401"/>
  <c r="G732" i="401"/>
  <c r="J732" i="401"/>
  <c r="G1319" i="401"/>
  <c r="J1319" i="401"/>
  <c r="J1332" i="401"/>
  <c r="G2033" i="401"/>
  <c r="J2033" i="401"/>
  <c r="G1292" i="401"/>
  <c r="J1292" i="401"/>
  <c r="G2421" i="401"/>
  <c r="J2421" i="401"/>
  <c r="J274" i="401"/>
  <c r="J1189" i="401"/>
  <c r="J1970" i="401"/>
  <c r="J1021" i="401"/>
  <c r="G1467" i="401"/>
  <c r="J1467" i="401"/>
  <c r="G1642" i="401"/>
  <c r="J1642" i="401"/>
  <c r="J1174" i="401"/>
  <c r="J863" i="401"/>
  <c r="J1728" i="401"/>
  <c r="J2192" i="401"/>
  <c r="J1725" i="401"/>
  <c r="G589" i="401"/>
  <c r="J589" i="401"/>
  <c r="G2262" i="401"/>
  <c r="J2262" i="401"/>
  <c r="G202" i="401"/>
  <c r="J202" i="401"/>
  <c r="G2943" i="401"/>
  <c r="J2943" i="401"/>
  <c r="G867" i="401"/>
  <c r="J867" i="401"/>
  <c r="G1034" i="401"/>
  <c r="J1034" i="401"/>
  <c r="G508" i="401"/>
  <c r="J508" i="401"/>
  <c r="J2128" i="401"/>
  <c r="J449" i="401"/>
  <c r="G2194" i="401"/>
  <c r="J2194" i="401"/>
  <c r="G962" i="401"/>
  <c r="J962" i="401"/>
  <c r="G2626" i="401"/>
  <c r="J2626" i="401"/>
  <c r="J1518" i="401"/>
  <c r="G2661" i="401"/>
  <c r="J2661" i="401"/>
  <c r="G2465" i="401"/>
  <c r="J2465" i="401"/>
  <c r="G1567" i="401"/>
  <c r="J1567" i="401"/>
  <c r="G860" i="401"/>
  <c r="J860" i="401"/>
  <c r="G673" i="401"/>
  <c r="J673" i="401"/>
  <c r="G2186" i="401"/>
  <c r="J2186" i="401"/>
  <c r="G2125" i="401"/>
  <c r="J2125" i="401"/>
  <c r="G1923" i="401"/>
  <c r="J1923" i="401"/>
  <c r="G19" i="401"/>
  <c r="J19" i="401"/>
  <c r="G2833" i="401"/>
  <c r="J2833" i="401"/>
  <c r="G1204" i="401"/>
  <c r="J1204" i="401"/>
  <c r="G2765" i="401"/>
  <c r="J2765" i="401"/>
  <c r="G2538" i="401"/>
  <c r="J2538" i="401"/>
  <c r="G1024" i="401"/>
  <c r="J1024" i="401"/>
  <c r="G1330" i="401"/>
  <c r="J1330" i="401"/>
  <c r="G501" i="401"/>
  <c r="J501" i="401"/>
  <c r="G920" i="401"/>
  <c r="J920" i="401"/>
  <c r="G1730" i="401"/>
  <c r="J1730" i="401"/>
  <c r="G110" i="401"/>
  <c r="J110" i="401"/>
  <c r="G196" i="401"/>
  <c r="J196" i="401"/>
  <c r="G1903" i="401"/>
  <c r="J1903" i="401"/>
  <c r="G172" i="401"/>
  <c r="J172" i="401"/>
  <c r="G1357" i="401"/>
  <c r="J1357" i="401"/>
  <c r="G2184" i="401"/>
  <c r="J2184" i="401"/>
  <c r="G767" i="401"/>
  <c r="J767" i="401"/>
  <c r="G2008" i="401"/>
  <c r="J2008" i="401"/>
  <c r="G2812" i="401"/>
  <c r="J2812" i="401"/>
  <c r="G1723" i="401"/>
  <c r="J1723" i="401"/>
  <c r="G2391" i="401"/>
  <c r="J2391" i="401"/>
  <c r="G1935" i="401"/>
  <c r="J1935" i="401"/>
  <c r="G1726" i="401"/>
  <c r="J1726" i="401"/>
  <c r="G938" i="401"/>
  <c r="J938" i="401"/>
  <c r="G999" i="401"/>
  <c r="J999" i="401"/>
  <c r="G712" i="401"/>
  <c r="J712" i="401"/>
  <c r="G229" i="401"/>
  <c r="J229" i="401"/>
  <c r="G1865" i="401"/>
  <c r="J1865" i="401"/>
  <c r="G900" i="401"/>
  <c r="J900" i="401"/>
  <c r="G1603" i="401"/>
  <c r="J1603" i="401"/>
  <c r="G2144" i="401"/>
  <c r="J2144" i="401"/>
  <c r="G1118" i="401"/>
  <c r="J1118" i="401"/>
  <c r="G2390" i="401"/>
  <c r="J2390" i="401"/>
  <c r="G2351" i="401"/>
  <c r="J2351" i="401"/>
  <c r="G502" i="401"/>
  <c r="J502" i="401"/>
  <c r="G877" i="401"/>
  <c r="J877" i="401"/>
  <c r="G914" i="401"/>
  <c r="J914" i="401"/>
  <c r="G1843" i="401"/>
  <c r="J1843" i="401"/>
  <c r="G1477" i="401"/>
  <c r="J1477" i="401"/>
  <c r="G1879" i="401"/>
  <c r="J1879" i="401"/>
  <c r="G2349" i="401"/>
  <c r="J2349" i="401"/>
  <c r="G2480" i="401"/>
  <c r="J2480" i="401"/>
  <c r="G581" i="401"/>
  <c r="J581" i="401"/>
  <c r="G1569" i="401"/>
  <c r="J1569" i="401"/>
  <c r="G209" i="401"/>
  <c r="J209" i="401"/>
  <c r="G1644" i="401"/>
  <c r="J1644" i="401"/>
  <c r="G441" i="401"/>
  <c r="J441" i="401"/>
  <c r="G1067" i="401"/>
  <c r="J1067" i="401"/>
  <c r="G1045" i="401"/>
  <c r="J1045" i="401"/>
  <c r="G394" i="401"/>
  <c r="J394" i="401"/>
  <c r="G2059" i="401"/>
  <c r="J2059" i="401"/>
  <c r="G1134" i="401"/>
  <c r="J1134" i="401"/>
  <c r="G2255" i="401"/>
  <c r="J2255" i="401"/>
  <c r="G522" i="401"/>
  <c r="J522" i="401"/>
  <c r="G640" i="401"/>
  <c r="J640" i="401"/>
  <c r="J1305" i="401"/>
  <c r="J1693" i="401"/>
  <c r="G351" i="401"/>
  <c r="J351" i="401"/>
  <c r="G853" i="401"/>
  <c r="J853" i="401"/>
  <c r="G256" i="401"/>
  <c r="J256" i="401"/>
  <c r="G1023" i="401"/>
  <c r="J1023" i="401"/>
  <c r="G2247" i="401"/>
  <c r="J2247" i="401"/>
  <c r="G1062" i="401"/>
  <c r="J1062" i="401"/>
  <c r="G1608" i="401"/>
  <c r="J1608" i="401"/>
  <c r="G791" i="401"/>
  <c r="J791" i="401"/>
  <c r="G1244" i="401"/>
  <c r="J1244" i="401"/>
  <c r="G68" i="401"/>
  <c r="J68" i="401"/>
  <c r="G463" i="401"/>
  <c r="J463" i="401"/>
  <c r="G2311" i="401"/>
  <c r="J2311" i="401"/>
  <c r="G1641" i="401"/>
  <c r="J1641" i="401"/>
  <c r="G1331" i="401"/>
  <c r="J1331" i="401"/>
  <c r="G2091" i="401"/>
  <c r="J2091" i="401"/>
  <c r="G479" i="401"/>
  <c r="J479" i="401"/>
  <c r="G2519" i="401"/>
  <c r="J2519" i="401"/>
  <c r="G2561" i="401"/>
  <c r="J2561" i="401"/>
  <c r="G2028" i="401"/>
  <c r="J2028" i="401"/>
  <c r="G2950" i="401"/>
  <c r="J2950" i="401"/>
  <c r="G2660" i="401"/>
  <c r="J2660" i="401"/>
  <c r="G263" i="401"/>
  <c r="J263" i="401"/>
  <c r="G902" i="401"/>
  <c r="J902" i="401"/>
  <c r="G1433" i="401"/>
  <c r="J1433" i="401"/>
  <c r="G2019" i="401"/>
  <c r="J2019" i="401"/>
  <c r="G33" i="401"/>
  <c r="J33" i="401"/>
  <c r="G1429" i="401"/>
  <c r="J1429" i="401"/>
  <c r="G541" i="401"/>
  <c r="J541" i="401"/>
  <c r="G1877" i="401"/>
  <c r="J1877" i="401"/>
  <c r="G486" i="401"/>
  <c r="J486" i="401"/>
  <c r="G2041" i="401"/>
  <c r="J2041" i="401"/>
  <c r="G1286" i="401"/>
  <c r="J1286" i="401"/>
  <c r="G459" i="401"/>
  <c r="J459" i="401"/>
  <c r="G2576" i="401"/>
  <c r="J2576" i="401"/>
  <c r="G1794" i="401"/>
  <c r="J1794" i="401"/>
  <c r="G56" i="401"/>
  <c r="J56" i="401"/>
  <c r="G276" i="401"/>
  <c r="J276" i="401"/>
  <c r="G829" i="401"/>
  <c r="J829" i="401"/>
  <c r="G866" i="401"/>
  <c r="J866" i="401"/>
  <c r="J1825" i="401"/>
  <c r="J816" i="401"/>
  <c r="G1656" i="401"/>
  <c r="J1656" i="401"/>
  <c r="G379" i="401"/>
  <c r="J379" i="401"/>
  <c r="G1819" i="401"/>
  <c r="J1819" i="401"/>
  <c r="G54" i="401"/>
  <c r="J54" i="401"/>
  <c r="J454" i="401"/>
  <c r="J835" i="401"/>
  <c r="G2257" i="401"/>
  <c r="J2257" i="401"/>
  <c r="G99" i="401"/>
  <c r="J99" i="401"/>
  <c r="G127" i="401"/>
  <c r="J127" i="401"/>
  <c r="G954" i="401"/>
  <c r="J954" i="401"/>
  <c r="G824" i="401"/>
  <c r="J824" i="401"/>
  <c r="G2143" i="401"/>
  <c r="J2143" i="401"/>
  <c r="G2442" i="401"/>
  <c r="J2442" i="401"/>
  <c r="G1944" i="401"/>
  <c r="J1944" i="401"/>
  <c r="G2924" i="401"/>
  <c r="J2924" i="401"/>
  <c r="G1032" i="401"/>
  <c r="J1032" i="401"/>
  <c r="G1570" i="401"/>
  <c r="J1570" i="401"/>
  <c r="G1194" i="401"/>
  <c r="J1194" i="401"/>
  <c r="G1833" i="401"/>
  <c r="J1833" i="401"/>
  <c r="G781" i="401"/>
  <c r="J781" i="401"/>
  <c r="G2376" i="401"/>
  <c r="J2376" i="401"/>
  <c r="J1480" i="401"/>
  <c r="J1162" i="401"/>
  <c r="J2065" i="401"/>
  <c r="G1438" i="401"/>
  <c r="J1438" i="401"/>
  <c r="G1022" i="401"/>
  <c r="J1022" i="401"/>
  <c r="G1616" i="401"/>
  <c r="J1616" i="401"/>
  <c r="G2322" i="401"/>
  <c r="J2322" i="401"/>
  <c r="J934" i="401"/>
  <c r="G1131" i="401"/>
  <c r="J1131" i="401"/>
  <c r="G2146" i="401"/>
  <c r="J2146" i="401"/>
  <c r="G574" i="401"/>
  <c r="J574" i="401"/>
  <c r="G2580" i="401"/>
  <c r="J2580" i="401"/>
  <c r="G2253" i="401"/>
  <c r="J2253" i="401"/>
  <c r="G2525" i="401"/>
  <c r="J2525" i="401"/>
  <c r="G1677" i="401"/>
  <c r="J1677" i="401"/>
  <c r="G2612" i="401"/>
  <c r="J2612" i="401"/>
  <c r="J1827" i="401"/>
  <c r="G982" i="401"/>
  <c r="J982" i="401"/>
  <c r="G464" i="401"/>
  <c r="J464" i="401"/>
  <c r="G134" i="401"/>
  <c r="J134" i="401"/>
  <c r="G1255" i="401"/>
  <c r="J1255" i="401"/>
  <c r="G1411" i="401"/>
  <c r="J1411" i="401"/>
  <c r="G837" i="401"/>
  <c r="J837" i="401"/>
  <c r="G964" i="401"/>
  <c r="J964" i="401"/>
  <c r="G167" i="401"/>
  <c r="J167" i="401"/>
  <c r="G1936" i="401"/>
  <c r="J1936" i="401"/>
  <c r="G2002" i="401"/>
  <c r="J2002" i="401"/>
  <c r="G1207" i="401"/>
  <c r="J1207" i="401"/>
  <c r="G415" i="401"/>
  <c r="J415" i="401"/>
  <c r="G2784" i="401"/>
  <c r="J2784" i="401"/>
  <c r="G1538" i="401"/>
  <c r="J1538" i="401"/>
  <c r="G387" i="401"/>
  <c r="J387" i="401"/>
  <c r="G1849" i="401"/>
  <c r="J1849" i="401"/>
  <c r="G529" i="401"/>
  <c r="J529" i="401"/>
  <c r="G787" i="401"/>
  <c r="J787" i="401"/>
  <c r="J856" i="401"/>
  <c r="G1532" i="401"/>
  <c r="J1532" i="401"/>
  <c r="G2164" i="401"/>
  <c r="J2164" i="401"/>
  <c r="G177" i="401"/>
  <c r="J177" i="401"/>
  <c r="G2152" i="401"/>
  <c r="J2152" i="401"/>
  <c r="J237" i="401"/>
  <c r="G39" i="401"/>
  <c r="J39" i="401"/>
  <c r="G296" i="401"/>
  <c r="J296" i="401"/>
  <c r="G2321" i="401"/>
  <c r="J2321" i="401"/>
  <c r="J2953" i="401"/>
  <c r="J1639" i="401"/>
  <c r="J137" i="401"/>
  <c r="J2214" i="401"/>
  <c r="G1521" i="401"/>
  <c r="J1521" i="401"/>
  <c r="G1750" i="401"/>
  <c r="J1750" i="401"/>
  <c r="G694" i="401"/>
  <c r="J694" i="401"/>
  <c r="J808" i="401"/>
  <c r="G1874" i="401"/>
  <c r="J1874" i="401"/>
  <c r="G1966" i="401"/>
  <c r="J1966" i="401"/>
  <c r="G1527" i="401"/>
  <c r="J1527" i="401"/>
  <c r="G607" i="401"/>
  <c r="J607" i="401"/>
  <c r="G1235" i="401"/>
  <c r="J1235" i="401"/>
  <c r="G1222" i="401"/>
  <c r="J1222" i="401"/>
  <c r="G2864" i="401"/>
  <c r="J2864" i="401"/>
  <c r="G601" i="401"/>
  <c r="J601" i="401"/>
  <c r="G267" i="401"/>
  <c r="J267" i="401"/>
  <c r="G1731" i="401"/>
  <c r="J1731" i="401"/>
  <c r="G1698" i="401"/>
  <c r="J1698" i="401"/>
  <c r="G1840" i="401"/>
  <c r="J1840" i="401"/>
  <c r="G950" i="401"/>
  <c r="J950" i="401"/>
  <c r="G440" i="401"/>
  <c r="J440" i="401"/>
  <c r="G611" i="401"/>
  <c r="J611" i="401"/>
  <c r="G1927" i="401"/>
  <c r="J1927" i="401"/>
  <c r="G775" i="401"/>
  <c r="J775" i="401"/>
  <c r="G185" i="401"/>
  <c r="J185" i="401"/>
  <c r="G1424" i="401"/>
  <c r="J1424" i="401"/>
  <c r="G1941" i="401"/>
  <c r="J1941" i="401"/>
  <c r="G435" i="401"/>
  <c r="J435" i="401"/>
  <c r="G2032" i="401"/>
  <c r="J2032" i="401"/>
  <c r="G2557" i="401"/>
  <c r="J2557" i="401"/>
  <c r="G1691" i="401"/>
  <c r="J1691" i="401"/>
  <c r="G2543" i="401"/>
  <c r="J2543" i="401"/>
  <c r="G2876" i="401"/>
  <c r="J2876" i="401"/>
  <c r="G2783" i="401"/>
  <c r="J2783" i="401"/>
  <c r="G313" i="401"/>
  <c r="J313" i="401"/>
  <c r="G1657" i="401"/>
  <c r="J1657" i="401"/>
  <c r="G2820" i="401"/>
  <c r="J2820" i="401"/>
  <c r="G1953" i="401"/>
  <c r="J1953" i="401"/>
  <c r="G260" i="401"/>
  <c r="J260" i="401"/>
  <c r="G49" i="401"/>
  <c r="J49" i="401"/>
  <c r="G1350" i="401"/>
  <c r="J1350" i="401"/>
  <c r="G108" i="401"/>
  <c r="J108" i="401"/>
  <c r="G2935" i="401"/>
  <c r="J2935" i="401"/>
  <c r="G2456" i="401"/>
  <c r="J2456" i="401"/>
  <c r="G1766" i="401"/>
  <c r="J1766" i="401"/>
  <c r="G2265" i="401"/>
  <c r="J2265" i="401"/>
  <c r="G248" i="401"/>
  <c r="J248" i="401"/>
  <c r="G1389" i="401"/>
  <c r="J1389" i="401"/>
  <c r="G408" i="401"/>
  <c r="J408" i="401"/>
  <c r="G298" i="401"/>
  <c r="J298" i="401"/>
  <c r="G676" i="401"/>
  <c r="J676" i="401"/>
  <c r="G2745" i="401"/>
  <c r="J2745" i="401"/>
  <c r="G1687" i="401"/>
  <c r="J1687" i="401"/>
  <c r="J2536" i="401"/>
  <c r="J128" i="401"/>
  <c r="J602" i="401"/>
  <c r="J2263" i="401"/>
  <c r="J916" i="401"/>
  <c r="J416" i="401"/>
  <c r="J2633" i="401"/>
  <c r="J2366" i="401"/>
  <c r="J1736" i="401"/>
  <c r="J1329" i="401"/>
  <c r="J633" i="401"/>
  <c r="J1003" i="401"/>
  <c r="J996" i="401"/>
  <c r="J516" i="401"/>
  <c r="J421" i="401"/>
  <c r="J2882" i="401"/>
  <c r="J773" i="401"/>
  <c r="J2807" i="401"/>
  <c r="J622" i="401"/>
  <c r="J80" i="401"/>
  <c r="J663" i="401"/>
  <c r="J1738" i="401"/>
  <c r="J1306" i="401"/>
  <c r="J1168" i="401"/>
  <c r="J2134" i="401"/>
  <c r="J1083" i="401"/>
  <c r="J2516" i="401"/>
  <c r="J1863" i="401"/>
  <c r="J2593" i="401"/>
  <c r="J1124" i="401"/>
  <c r="J723" i="401"/>
  <c r="J245" i="401"/>
  <c r="J89" i="401"/>
  <c r="J766" i="401"/>
  <c r="J2737" i="401"/>
  <c r="J2508" i="401"/>
  <c r="J2319" i="401"/>
  <c r="J1170" i="401"/>
  <c r="J393" i="401"/>
  <c r="J947" i="401"/>
  <c r="J854" i="401"/>
  <c r="J404" i="401"/>
  <c r="J1799" i="401"/>
  <c r="J1683" i="401"/>
  <c r="G1651" i="401"/>
  <c r="J1651" i="401"/>
  <c r="J1566" i="401"/>
  <c r="J2127" i="401"/>
  <c r="G2327" i="401"/>
  <c r="J2327" i="401"/>
  <c r="J403" i="401"/>
  <c r="J1701" i="401"/>
  <c r="J2163" i="401"/>
  <c r="J2891" i="401"/>
  <c r="J2284" i="401"/>
  <c r="J396" i="401"/>
  <c r="J564" i="401"/>
  <c r="J1214" i="401"/>
  <c r="J2323" i="401"/>
  <c r="J2346" i="401"/>
  <c r="G212" i="401"/>
  <c r="J212" i="401"/>
  <c r="G336" i="401"/>
  <c r="J336" i="401"/>
  <c r="G532" i="401"/>
  <c r="J532" i="401"/>
  <c r="G519" i="401"/>
  <c r="J519" i="401"/>
  <c r="G2568" i="401"/>
  <c r="J2568" i="401"/>
  <c r="G2731" i="401"/>
  <c r="J2731" i="401"/>
  <c r="G1374" i="401"/>
  <c r="J1374" i="401"/>
  <c r="G734" i="401"/>
  <c r="J734" i="401"/>
  <c r="G1860" i="401"/>
  <c r="J1860" i="401"/>
  <c r="G1790" i="401"/>
  <c r="J1790" i="401"/>
  <c r="G1351" i="401"/>
  <c r="J1351" i="401"/>
  <c r="G2636" i="401"/>
  <c r="J2636" i="401"/>
  <c r="G1913" i="401"/>
  <c r="J1913" i="401"/>
  <c r="G669" i="401"/>
  <c r="J669" i="401"/>
  <c r="G577" i="401"/>
  <c r="J577" i="401"/>
  <c r="G2558" i="401"/>
  <c r="J2558" i="401"/>
  <c r="G513" i="401"/>
  <c r="J513" i="401"/>
  <c r="G862" i="401"/>
  <c r="J862" i="401"/>
  <c r="G772" i="401"/>
  <c r="J772" i="401"/>
  <c r="G2582" i="401"/>
  <c r="J2582" i="401"/>
  <c r="G2090" i="401"/>
  <c r="J2090" i="401"/>
  <c r="G160" i="401"/>
  <c r="J160" i="401"/>
  <c r="G2575" i="401"/>
  <c r="J2575" i="401"/>
  <c r="G933" i="401"/>
  <c r="J933" i="401"/>
  <c r="G645" i="401"/>
  <c r="J645" i="401"/>
  <c r="G836" i="401"/>
  <c r="J836" i="401"/>
  <c r="G1205" i="401"/>
  <c r="J1205" i="401"/>
  <c r="G1976" i="401"/>
  <c r="J1976" i="401"/>
  <c r="G400" i="401"/>
  <c r="J400" i="401"/>
  <c r="G2270" i="401"/>
  <c r="J2270" i="401"/>
  <c r="G801" i="401"/>
  <c r="J801" i="401"/>
  <c r="G2647" i="401"/>
  <c r="J2647" i="401"/>
  <c r="G2130" i="401"/>
  <c r="J2130" i="401"/>
  <c r="G2774" i="401"/>
  <c r="J2774" i="401"/>
  <c r="G1128" i="401"/>
  <c r="J1128" i="401"/>
  <c r="G443" i="401"/>
  <c r="J443" i="401"/>
  <c r="G2793" i="401"/>
  <c r="J2793" i="401"/>
  <c r="G1435" i="401"/>
  <c r="J1435" i="401"/>
  <c r="J1115" i="401"/>
  <c r="G2211" i="401"/>
  <c r="J2211" i="401"/>
  <c r="G568" i="401"/>
  <c r="J568" i="401"/>
  <c r="G1744" i="401"/>
  <c r="J1744" i="401"/>
  <c r="G1622" i="401"/>
  <c r="J1622" i="401"/>
  <c r="G1070" i="401"/>
  <c r="J1070" i="401"/>
  <c r="G311" i="401"/>
  <c r="J311" i="401"/>
  <c r="G2562" i="401"/>
  <c r="J2562" i="401"/>
  <c r="G2952" i="401"/>
  <c r="J2952" i="401"/>
  <c r="J2724" i="401"/>
  <c r="J2212" i="401"/>
  <c r="J880" i="401"/>
  <c r="J2689" i="401"/>
  <c r="J2797" i="401"/>
  <c r="J2060" i="401"/>
  <c r="J2010" i="401"/>
  <c r="J1427" i="401"/>
  <c r="J2815" i="401"/>
  <c r="J528" i="401"/>
  <c r="J765" i="401"/>
  <c r="J2183" i="401"/>
  <c r="J131" i="401"/>
  <c r="J1516" i="401"/>
  <c r="J1153" i="401"/>
  <c r="J105" i="401"/>
  <c r="J2594" i="401"/>
  <c r="J958" i="401"/>
  <c r="J258" i="401"/>
  <c r="J2058" i="401"/>
  <c r="J28" i="401"/>
  <c r="J1283" i="401"/>
  <c r="J1456" i="401"/>
  <c r="J346" i="401"/>
  <c r="J1121" i="401"/>
  <c r="J2511" i="401"/>
  <c r="J1584" i="401"/>
  <c r="J1946" i="401"/>
  <c r="J1870" i="401"/>
  <c r="J2929" i="401"/>
  <c r="J2700" i="401"/>
  <c r="J1557" i="401"/>
  <c r="J487" i="401"/>
  <c r="J2634" i="401"/>
  <c r="J1886" i="401"/>
  <c r="J2071" i="401"/>
  <c r="J2080" i="401"/>
  <c r="G1529" i="401"/>
  <c r="J1529" i="401"/>
  <c r="J2443" i="401"/>
  <c r="J1999" i="401"/>
  <c r="J2150" i="401"/>
  <c r="G2177" i="401"/>
  <c r="J2177" i="401"/>
  <c r="J157" i="401"/>
  <c r="J219" i="401"/>
  <c r="G666" i="401"/>
  <c r="J666" i="401"/>
  <c r="J156" i="401"/>
  <c r="J462" i="401"/>
  <c r="J2040" i="401"/>
  <c r="J1506" i="401"/>
  <c r="J2522" i="401"/>
  <c r="J834" i="401"/>
  <c r="G619" i="401"/>
  <c r="J619" i="401"/>
  <c r="J726" i="401"/>
  <c r="J31" i="401"/>
  <c r="J1080" i="401"/>
  <c r="G987" i="401"/>
  <c r="J987" i="401"/>
  <c r="G32" i="401"/>
  <c r="J32" i="401"/>
  <c r="G1934" i="401"/>
  <c r="J1934" i="401"/>
  <c r="G2341" i="401"/>
  <c r="J2341" i="401"/>
  <c r="G1689" i="401"/>
  <c r="J1689" i="401"/>
  <c r="G360" i="401"/>
  <c r="J360" i="401"/>
  <c r="G1891" i="401"/>
  <c r="J1891" i="401"/>
  <c r="G1445" i="401"/>
  <c r="J1445" i="401"/>
  <c r="G328" i="401"/>
  <c r="J328" i="401"/>
  <c r="G1615" i="401"/>
  <c r="J1615" i="401"/>
  <c r="G18" i="401"/>
  <c r="J18" i="401"/>
  <c r="G1277" i="401"/>
  <c r="J1277" i="401"/>
  <c r="G2475" i="401"/>
  <c r="J2475" i="401"/>
  <c r="G2549" i="401"/>
  <c r="J2549" i="401"/>
  <c r="G205" i="401"/>
  <c r="J205" i="401"/>
  <c r="G86" i="401"/>
  <c r="J86" i="401"/>
  <c r="G411" i="401"/>
  <c r="J411" i="401"/>
  <c r="G2925" i="401"/>
  <c r="J2925" i="401"/>
  <c r="G2329" i="401"/>
  <c r="J2329" i="401"/>
  <c r="G798" i="401"/>
  <c r="J798" i="401"/>
  <c r="G63" i="401"/>
  <c r="J63" i="401"/>
  <c r="G1417" i="401"/>
  <c r="J1417" i="401"/>
  <c r="G2315" i="401"/>
  <c r="J2315" i="401"/>
  <c r="G2858" i="401"/>
  <c r="J2858" i="401"/>
  <c r="G109" i="401"/>
  <c r="J109" i="401"/>
  <c r="G2259" i="401"/>
  <c r="J2259" i="401"/>
  <c r="G797" i="401"/>
  <c r="J797" i="401"/>
  <c r="G764" i="401"/>
  <c r="J764" i="401"/>
  <c r="G2872" i="401"/>
  <c r="J2872" i="401"/>
  <c r="G2447" i="401"/>
  <c r="J2447" i="401"/>
  <c r="J34" i="401"/>
  <c r="G432" i="401"/>
  <c r="J432" i="401"/>
  <c r="G1231" i="401"/>
  <c r="J1231" i="401"/>
  <c r="G2137" i="401"/>
  <c r="J2137" i="401"/>
  <c r="G2133" i="401"/>
  <c r="J2133" i="401"/>
  <c r="G1814" i="401"/>
  <c r="J1814" i="401"/>
  <c r="G2707" i="401"/>
  <c r="J2707" i="401"/>
  <c r="J683" i="401"/>
  <c r="J827" i="401"/>
  <c r="J2514" i="401"/>
  <c r="J1894" i="401"/>
  <c r="J1152" i="401"/>
  <c r="J1177" i="401"/>
  <c r="J1495" i="401"/>
  <c r="J1893" i="401"/>
  <c r="J2291" i="401"/>
  <c r="J2848" i="401"/>
  <c r="J2779" i="401"/>
  <c r="J1856" i="401"/>
  <c r="J621" i="401"/>
  <c r="J2220" i="401"/>
  <c r="J2671" i="401"/>
  <c r="J1273" i="401"/>
  <c r="J359" i="401"/>
  <c r="G1142" i="401"/>
  <c r="J1142" i="401"/>
  <c r="J1789" i="401"/>
  <c r="J445" i="401"/>
  <c r="J2841" i="401"/>
  <c r="J1880" i="401"/>
  <c r="J2769" i="401"/>
  <c r="J143" i="401"/>
  <c r="J2182" i="401"/>
  <c r="J1077" i="401"/>
  <c r="J1940" i="401"/>
  <c r="J2249" i="401"/>
  <c r="J626" i="401"/>
  <c r="J612" i="401"/>
  <c r="J1496" i="401"/>
  <c r="J70" i="401"/>
  <c r="J161" i="401"/>
  <c r="G2000" i="401"/>
  <c r="J2000" i="401"/>
  <c r="J104" i="401"/>
  <c r="J2411" i="401"/>
  <c r="J803" i="401"/>
  <c r="J2336" i="401"/>
  <c r="J1474" i="401"/>
  <c r="J842" i="401"/>
  <c r="J632" i="401"/>
  <c r="J609" i="401"/>
  <c r="G371" i="401"/>
  <c r="J371" i="401"/>
  <c r="J2878" i="401"/>
  <c r="J1821" i="401"/>
  <c r="J705" i="401"/>
  <c r="J2160" i="401"/>
  <c r="J956" i="401"/>
  <c r="J1266" i="401"/>
  <c r="G929" i="401"/>
  <c r="J929" i="401"/>
  <c r="G1230" i="401"/>
  <c r="J1230" i="401"/>
  <c r="J2787" i="401"/>
  <c r="J1325" i="401"/>
  <c r="J913" i="401"/>
  <c r="J30" i="401"/>
  <c r="J155" i="401"/>
  <c r="J2501" i="401"/>
  <c r="J2713" i="401"/>
  <c r="J815" i="401"/>
  <c r="G2467" i="401"/>
  <c r="J2467" i="401"/>
  <c r="J1764" i="401"/>
  <c r="G2917" i="401"/>
  <c r="J2917" i="401"/>
  <c r="G1345" i="401"/>
  <c r="J1345" i="401"/>
  <c r="G2140" i="401"/>
  <c r="J2140" i="401"/>
  <c r="G2572" i="401"/>
  <c r="J2572" i="401"/>
  <c r="G1592" i="401"/>
  <c r="J1592" i="401"/>
  <c r="G2532" i="401"/>
  <c r="J2532" i="401"/>
  <c r="G1965" i="401"/>
  <c r="J1965" i="401"/>
  <c r="G2711" i="401"/>
  <c r="J2711" i="401"/>
  <c r="G312" i="401"/>
  <c r="J312" i="401"/>
  <c r="G2905" i="401"/>
  <c r="J2905" i="401"/>
  <c r="G1360" i="401"/>
  <c r="J1360" i="401"/>
  <c r="G1397" i="401"/>
  <c r="J1397" i="401"/>
  <c r="G2053" i="401"/>
  <c r="J2053" i="401"/>
  <c r="G748" i="401"/>
  <c r="J748" i="401"/>
  <c r="G1535" i="401"/>
  <c r="J1535" i="401"/>
  <c r="G1209" i="401"/>
  <c r="J1209" i="401"/>
  <c r="G53" i="401"/>
  <c r="J53" i="401"/>
  <c r="G2857" i="401"/>
  <c r="J2857" i="401"/>
  <c r="G768" i="401"/>
  <c r="J768" i="401"/>
  <c r="G1837" i="401"/>
  <c r="J1837" i="401"/>
  <c r="G1769" i="401"/>
  <c r="J1769" i="401"/>
  <c r="G918" i="401"/>
  <c r="J918" i="401"/>
  <c r="G2254" i="401"/>
  <c r="J2254" i="401"/>
  <c r="G113" i="401"/>
  <c r="J113" i="401"/>
  <c r="G1868" i="401"/>
  <c r="J1868" i="401"/>
  <c r="G1560" i="401"/>
  <c r="J1560" i="401"/>
  <c r="G2668" i="401"/>
  <c r="J2668" i="401"/>
  <c r="G1491" i="401"/>
  <c r="J1491" i="401"/>
  <c r="G431" i="401"/>
  <c r="J431" i="401"/>
  <c r="G1519" i="401"/>
  <c r="J1519" i="401"/>
  <c r="G1955" i="401"/>
  <c r="J1955" i="401"/>
  <c r="G2835" i="401"/>
  <c r="J2835" i="401"/>
  <c r="G2564" i="401"/>
  <c r="J2564" i="401"/>
  <c r="G506" i="401"/>
  <c r="J506" i="401"/>
  <c r="G693" i="401"/>
  <c r="J693" i="401"/>
  <c r="G1087" i="401"/>
  <c r="J1087" i="401"/>
  <c r="G2596" i="401"/>
  <c r="J2596" i="401"/>
  <c r="G2684" i="401"/>
  <c r="J2684" i="401"/>
  <c r="G2495" i="401"/>
  <c r="J2495" i="401"/>
  <c r="G41" i="401"/>
  <c r="J41" i="401"/>
  <c r="G107" i="401"/>
  <c r="J107" i="401"/>
  <c r="G2237" i="401"/>
  <c r="J2237" i="401"/>
  <c r="G1196" i="401"/>
  <c r="J1196" i="401"/>
  <c r="G1528" i="401"/>
  <c r="J1528" i="401"/>
  <c r="G1650" i="401"/>
  <c r="J1650" i="401"/>
  <c r="G1109" i="401"/>
  <c r="J1109" i="401"/>
  <c r="G545" i="401"/>
  <c r="J545" i="401"/>
  <c r="G788" i="401"/>
  <c r="J788" i="401"/>
  <c r="G249" i="401"/>
  <c r="J249" i="401"/>
  <c r="G738" i="401"/>
  <c r="J738" i="401"/>
  <c r="G2505" i="401"/>
  <c r="J2505" i="401"/>
  <c r="G2230" i="401"/>
  <c r="J2230" i="401"/>
  <c r="G845" i="401"/>
  <c r="J845" i="401"/>
  <c r="G250" i="401"/>
  <c r="J250" i="401"/>
  <c r="G375" i="401"/>
  <c r="J375" i="401"/>
  <c r="G1988" i="401"/>
  <c r="J1988" i="401"/>
  <c r="G559" i="401"/>
  <c r="J559" i="401"/>
  <c r="G1960" i="401"/>
  <c r="J1960" i="401"/>
  <c r="J2149" i="401"/>
  <c r="J2743" i="401"/>
  <c r="J2936" i="401"/>
  <c r="J1911" i="401"/>
  <c r="J224" i="401"/>
  <c r="J2024" i="401"/>
  <c r="J2648" i="401"/>
  <c r="J2701" i="401"/>
  <c r="J1288" i="401"/>
  <c r="J37" i="401"/>
  <c r="J1992" i="401"/>
  <c r="J1808" i="401"/>
  <c r="J350" i="401"/>
  <c r="J892" i="401"/>
  <c r="J46" i="401"/>
  <c r="J615" i="401"/>
  <c r="J2842" i="401"/>
  <c r="J1422" i="401"/>
  <c r="J2844" i="401"/>
  <c r="J716" i="401"/>
  <c r="J1729" i="401"/>
  <c r="J2479" i="401"/>
  <c r="J1712" i="401"/>
  <c r="J1890" i="401"/>
  <c r="J1116" i="401"/>
  <c r="J2030" i="401"/>
  <c r="J1113" i="401"/>
  <c r="J1494" i="401"/>
  <c r="J2709" i="401"/>
  <c r="J1824" i="401"/>
  <c r="J661" i="401"/>
  <c r="J932" i="401"/>
  <c r="G470" i="401"/>
  <c r="J470" i="401"/>
  <c r="J1405" i="401"/>
  <c r="J2800" i="401"/>
  <c r="J1609" i="401"/>
  <c r="J430" i="401"/>
  <c r="J1980" i="401"/>
  <c r="J317" i="401"/>
  <c r="J760" i="401"/>
  <c r="J687" i="401"/>
  <c r="J911" i="401"/>
  <c r="J1826" i="401"/>
  <c r="G1822" i="401"/>
  <c r="J1822" i="401"/>
  <c r="J2147" i="401"/>
  <c r="J2605" i="401"/>
  <c r="J595" i="401"/>
  <c r="J1621" i="401"/>
  <c r="J2786" i="401"/>
  <c r="J822" i="401"/>
  <c r="J2353" i="401"/>
  <c r="J2202" i="401"/>
  <c r="J2246" i="401"/>
  <c r="J482" i="401"/>
  <c r="J362" i="401"/>
  <c r="J1537" i="401"/>
  <c r="J682" i="401"/>
  <c r="G1653" i="401"/>
  <c r="J1653" i="401"/>
  <c r="J1271" i="401"/>
  <c r="G2332" i="401"/>
  <c r="J2332" i="401"/>
  <c r="J2723" i="401"/>
  <c r="G2829" i="401"/>
  <c r="J2829" i="401"/>
  <c r="G1633" i="401"/>
  <c r="J1633" i="401"/>
  <c r="G1484" i="401"/>
  <c r="J1484" i="401"/>
  <c r="J2369" i="401"/>
  <c r="J1721" i="401"/>
  <c r="G600" i="401"/>
  <c r="J600" i="401"/>
  <c r="G2417" i="401"/>
  <c r="J2417" i="401"/>
  <c r="G2430" i="401"/>
  <c r="J2430" i="401"/>
  <c r="G2392" i="401"/>
  <c r="J2392" i="401"/>
  <c r="G1443" i="401"/>
  <c r="J1443" i="401"/>
  <c r="G216" i="401"/>
  <c r="J216" i="401"/>
  <c r="G1732" i="401"/>
  <c r="J1732" i="401"/>
  <c r="G2011" i="401"/>
  <c r="J2011" i="401"/>
  <c r="G1419" i="401"/>
  <c r="J1419" i="401"/>
  <c r="G2324" i="401"/>
  <c r="J2324" i="401"/>
  <c r="G752" i="401"/>
  <c r="J752" i="401"/>
  <c r="G2678" i="401"/>
  <c r="J2678" i="401"/>
  <c r="G447" i="401"/>
  <c r="J447" i="401"/>
  <c r="G347" i="401"/>
  <c r="J347" i="401"/>
  <c r="G2676" i="401"/>
  <c r="J2676" i="401"/>
  <c r="G901" i="401"/>
  <c r="J901" i="401"/>
  <c r="G2551" i="401"/>
  <c r="J2551" i="401"/>
  <c r="G2231" i="401"/>
  <c r="J2231" i="401"/>
  <c r="G412" i="401"/>
  <c r="J412" i="401"/>
  <c r="G2589" i="401"/>
  <c r="J2589" i="401"/>
  <c r="G2297" i="401"/>
  <c r="J2297" i="401"/>
  <c r="G613" i="401"/>
  <c r="J613" i="401"/>
  <c r="G1123" i="401"/>
  <c r="J1123" i="401"/>
  <c r="G138" i="401"/>
  <c r="J138" i="401"/>
  <c r="G234" i="401"/>
  <c r="J234" i="401"/>
  <c r="G2520" i="401"/>
  <c r="J2520" i="401"/>
  <c r="G140" i="401"/>
  <c r="J140" i="401"/>
  <c r="G392" i="401"/>
  <c r="J392" i="401"/>
  <c r="G407" i="401"/>
  <c r="J407" i="401"/>
  <c r="G1835" i="401"/>
  <c r="J1835" i="401"/>
  <c r="G2426" i="401"/>
  <c r="J2426" i="401"/>
  <c r="G1431" i="401"/>
  <c r="J1431" i="401"/>
  <c r="G386" i="401"/>
  <c r="J386" i="401"/>
  <c r="G1671" i="401"/>
  <c r="J1671" i="401"/>
  <c r="G1378" i="401"/>
  <c r="J1378" i="401"/>
  <c r="G1293" i="401"/>
  <c r="J1293" i="401"/>
  <c r="G2096" i="401"/>
  <c r="J2096" i="401"/>
  <c r="G810" i="401"/>
  <c r="J810" i="401"/>
  <c r="J1878" i="401"/>
  <c r="G1562" i="401"/>
  <c r="J1562" i="401"/>
  <c r="G2193" i="401"/>
  <c r="J2193" i="401"/>
  <c r="G1290" i="401"/>
  <c r="J1290" i="401"/>
  <c r="G1336" i="401"/>
  <c r="J1336" i="401"/>
  <c r="G251" i="401"/>
  <c r="J251" i="401"/>
  <c r="G81" i="401"/>
  <c r="J81" i="401"/>
  <c r="G2808" i="401"/>
  <c r="J2808" i="401"/>
  <c r="J1889" i="401"/>
  <c r="J480" i="401"/>
  <c r="J2859" i="401"/>
  <c r="J814" i="401"/>
  <c r="J1634" i="401"/>
  <c r="J1703" i="401"/>
  <c r="G452" i="401"/>
  <c r="J452" i="401"/>
  <c r="J1661" i="401"/>
  <c r="J2710" i="401"/>
  <c r="J1737" i="401"/>
  <c r="J2958" i="401"/>
  <c r="J2586" i="401"/>
  <c r="J186" i="401"/>
  <c r="J2854" i="401"/>
  <c r="J1017" i="401"/>
  <c r="J618" i="401"/>
  <c r="J2313" i="401"/>
  <c r="J451" i="401"/>
  <c r="J2136" i="401"/>
  <c r="J2830" i="401"/>
  <c r="J173" i="401"/>
  <c r="J690" i="401"/>
  <c r="J2036" i="401"/>
  <c r="J2108" i="401"/>
  <c r="J2914" i="401"/>
  <c r="J460" i="401"/>
  <c r="J813" i="401"/>
  <c r="J2248" i="401"/>
  <c r="J1719" i="401"/>
  <c r="J832" i="401"/>
  <c r="J468" i="401"/>
  <c r="J1717" i="401"/>
  <c r="J2198" i="401"/>
  <c r="J700" i="401"/>
  <c r="J326" i="401"/>
  <c r="J2754" i="401"/>
  <c r="J2772" i="401"/>
  <c r="J1470" i="401"/>
  <c r="J1335" i="401"/>
  <c r="J2554" i="401"/>
  <c r="J409" i="401"/>
  <c r="J557" i="401"/>
  <c r="J281" i="401"/>
  <c r="J1146" i="401"/>
  <c r="J171" i="401"/>
  <c r="G922" i="401"/>
  <c r="J922" i="401"/>
  <c r="G1524" i="401"/>
  <c r="J1524" i="401"/>
  <c r="G2439" i="401"/>
  <c r="J2439" i="401"/>
  <c r="J1309" i="401"/>
  <c r="J2025" i="401"/>
  <c r="J1461" i="401"/>
  <c r="J928" i="401"/>
  <c r="J1707" i="401"/>
  <c r="J2497" i="401"/>
  <c r="J419" i="401"/>
  <c r="J919" i="401"/>
  <c r="J1264" i="401"/>
  <c r="J1340" i="401"/>
  <c r="J1509" i="401"/>
  <c r="J1832" i="401"/>
  <c r="J2099" i="401"/>
  <c r="J2790" i="401"/>
  <c r="J2464" i="401"/>
  <c r="J660" i="401"/>
  <c r="J1143" i="401"/>
  <c r="G438" i="401"/>
  <c r="J438" i="401"/>
  <c r="G940" i="401"/>
  <c r="J940" i="401"/>
  <c r="G939" i="401"/>
  <c r="J939" i="401"/>
  <c r="J616" i="401"/>
  <c r="G271" i="401"/>
  <c r="J271" i="401"/>
  <c r="G2690" i="401"/>
  <c r="J2690" i="401"/>
  <c r="G446" i="401"/>
  <c r="J446" i="401"/>
  <c r="G2455" i="401"/>
  <c r="J2455" i="401"/>
  <c r="G72" i="401"/>
  <c r="J72" i="401"/>
  <c r="G741" i="401"/>
  <c r="J741" i="401"/>
  <c r="G2171" i="401"/>
  <c r="J2171" i="401"/>
  <c r="G2960" i="401"/>
  <c r="J2960" i="401"/>
  <c r="G870" i="401"/>
  <c r="J870" i="401"/>
  <c r="G1450" i="401"/>
  <c r="J1450" i="401"/>
  <c r="G1613" i="401"/>
  <c r="J1613" i="401"/>
  <c r="G826" i="401"/>
  <c r="J826" i="401"/>
  <c r="G1210" i="401"/>
  <c r="J1210" i="401"/>
  <c r="G1310" i="401"/>
  <c r="J1310" i="401"/>
  <c r="G984" i="401"/>
  <c r="J984" i="401"/>
  <c r="G2682" i="401"/>
  <c r="J2682" i="401"/>
  <c r="G2729" i="401"/>
  <c r="J2729" i="401"/>
  <c r="G1094" i="401"/>
  <c r="J1094" i="401"/>
  <c r="G1167" i="401"/>
  <c r="J1167" i="401"/>
  <c r="G887" i="401"/>
  <c r="J887" i="401"/>
  <c r="G2773" i="401"/>
  <c r="J2773" i="401"/>
  <c r="G2141" i="401"/>
  <c r="J2141" i="401"/>
  <c r="G1458" i="401"/>
  <c r="J1458" i="401"/>
  <c r="G2335" i="401"/>
  <c r="J2335" i="401"/>
  <c r="G1875" i="401"/>
  <c r="J1875" i="401"/>
  <c r="G2868" i="401"/>
  <c r="J2868" i="401"/>
  <c r="G1539" i="401"/>
  <c r="J1539" i="401"/>
  <c r="G1788" i="401"/>
  <c r="J1788" i="401"/>
  <c r="G695" i="401"/>
  <c r="J695" i="401"/>
  <c r="G2677" i="401"/>
  <c r="J2677" i="401"/>
  <c r="G828" i="401"/>
  <c r="J828" i="401"/>
  <c r="G226" i="401"/>
  <c r="J226" i="401"/>
  <c r="G2722" i="401"/>
  <c r="J2722" i="401"/>
  <c r="G2462" i="401"/>
  <c r="J2462" i="401"/>
  <c r="G2228" i="401"/>
  <c r="J2228" i="401"/>
  <c r="G2344" i="401"/>
  <c r="J2344" i="401"/>
  <c r="G2738" i="401"/>
  <c r="J2738" i="401"/>
  <c r="G1323" i="401"/>
  <c r="J1323" i="401"/>
  <c r="G1855" i="401"/>
  <c r="J1855" i="401"/>
  <c r="J2022" i="401"/>
  <c r="J1991" i="401"/>
  <c r="J2307" i="401"/>
  <c r="J2574" i="401"/>
  <c r="J252" i="401"/>
  <c r="J552" i="401"/>
  <c r="J2227" i="401"/>
  <c r="J344" i="401"/>
  <c r="J2615" i="401"/>
  <c r="J383" i="401"/>
  <c r="J255" i="401"/>
  <c r="J2151" i="401"/>
  <c r="J2424" i="401"/>
  <c r="J1393" i="401"/>
  <c r="J1192" i="401"/>
  <c r="J2961" i="401"/>
  <c r="J66" i="401"/>
  <c r="J1139" i="401"/>
  <c r="J762" i="401"/>
  <c r="J294" i="401"/>
  <c r="J1193" i="401"/>
  <c r="J2121" i="401"/>
  <c r="J1217" i="401"/>
  <c r="G2798" i="401"/>
  <c r="J2798" i="401"/>
  <c r="J2441" i="401"/>
  <c r="J148" i="401"/>
  <c r="J333" i="401"/>
  <c r="J598" i="401"/>
  <c r="J1157" i="401"/>
  <c r="J1466" i="401"/>
  <c r="J484" i="401"/>
  <c r="J2766" i="401"/>
  <c r="J1295" i="401"/>
  <c r="J2139" i="401"/>
  <c r="J417" i="401"/>
  <c r="J1150" i="401"/>
  <c r="J1127" i="401"/>
  <c r="J2264" i="401"/>
  <c r="J1735" i="401"/>
  <c r="J303" i="401"/>
  <c r="J1834" i="401"/>
  <c r="J2656" i="401"/>
  <c r="J2472" i="401"/>
  <c r="J2597" i="401"/>
  <c r="J2679" i="401"/>
  <c r="J2234" i="401"/>
  <c r="G1339" i="401"/>
  <c r="J1339" i="401"/>
  <c r="J580" i="401"/>
  <c r="J367" i="401"/>
  <c r="G2379" i="401"/>
  <c r="J2379" i="401"/>
  <c r="G1040" i="401"/>
  <c r="J1040" i="401"/>
  <c r="J1337" i="401"/>
  <c r="J2197" i="401"/>
  <c r="G1831" i="401"/>
  <c r="J1831" i="401"/>
  <c r="G2422" i="401"/>
  <c r="J2422" i="401"/>
  <c r="J2278" i="401"/>
  <c r="G230" i="401"/>
  <c r="J230" i="401"/>
  <c r="G2215" i="401"/>
  <c r="J2215" i="401"/>
  <c r="G994" i="401"/>
  <c r="J994" i="401"/>
  <c r="G2413" i="401"/>
  <c r="J2413" i="401"/>
  <c r="G1614" i="401"/>
  <c r="J1614" i="401"/>
  <c r="G425" i="401"/>
  <c r="J425" i="401"/>
  <c r="G293" i="401"/>
  <c r="J293" i="401"/>
  <c r="G2861" i="401"/>
  <c r="J2861" i="401"/>
  <c r="G1044" i="401"/>
  <c r="J1044" i="401"/>
  <c r="G955" i="401"/>
  <c r="J955" i="401"/>
  <c r="G849" i="401"/>
  <c r="J849" i="401"/>
  <c r="G2001" i="401"/>
  <c r="J2001" i="401"/>
  <c r="G2959" i="401"/>
  <c r="J2959" i="401"/>
  <c r="G2607" i="401"/>
  <c r="J2607" i="401"/>
  <c r="G2909" i="401"/>
  <c r="J2909" i="401"/>
  <c r="G1958" i="401"/>
  <c r="J1958" i="401"/>
  <c r="G1057" i="401"/>
  <c r="J1057" i="401"/>
  <c r="G1854" i="401"/>
  <c r="J1854" i="401"/>
  <c r="G2921" i="401"/>
  <c r="J2921" i="401"/>
  <c r="G1504" i="401"/>
  <c r="J1504" i="401"/>
  <c r="G1866" i="401"/>
  <c r="J1866" i="401"/>
  <c r="G678" i="401"/>
  <c r="J678" i="401"/>
  <c r="G2639" i="401"/>
  <c r="J2639" i="401"/>
  <c r="G423" i="401"/>
  <c r="J423" i="401"/>
  <c r="G1183" i="401"/>
  <c r="J1183" i="401"/>
  <c r="G1809" i="401"/>
  <c r="J1809" i="401"/>
  <c r="G1387" i="401"/>
  <c r="J1387" i="401"/>
  <c r="G664" i="401"/>
  <c r="J664" i="401"/>
  <c r="G2610" i="401"/>
  <c r="J2610" i="401"/>
  <c r="G989" i="401"/>
  <c r="J989" i="401"/>
  <c r="G2896" i="401"/>
  <c r="J2896" i="401"/>
  <c r="G2330" i="401"/>
  <c r="J2330" i="401"/>
  <c r="G1767" i="401"/>
  <c r="J1767" i="401"/>
  <c r="G1063" i="401"/>
  <c r="J1063" i="401"/>
  <c r="G473" i="401"/>
  <c r="J473" i="401"/>
  <c r="G2606" i="401"/>
  <c r="J2606" i="401"/>
  <c r="G1327" i="401"/>
  <c r="J1327" i="401"/>
  <c r="G2016" i="401"/>
  <c r="J2016" i="401"/>
  <c r="G1092" i="401"/>
  <c r="J1092" i="401"/>
  <c r="G332" i="401"/>
  <c r="J332" i="401"/>
  <c r="G1942" i="401"/>
  <c r="J1942" i="401"/>
  <c r="G563" i="401"/>
  <c r="J563" i="401"/>
  <c r="G521" i="401"/>
  <c r="J521" i="401"/>
  <c r="G991" i="401"/>
  <c r="J991" i="401"/>
  <c r="G1543" i="401"/>
  <c r="J1543" i="401"/>
  <c r="G2251" i="401"/>
  <c r="J2251" i="401"/>
  <c r="G2720" i="401"/>
  <c r="J2720" i="401"/>
  <c r="J1547" i="401"/>
  <c r="J123" i="401"/>
  <c r="J2494" i="401"/>
  <c r="J2674" i="401"/>
  <c r="J2736" i="401"/>
  <c r="J1245" i="401"/>
  <c r="G2107" i="401"/>
  <c r="J2107" i="401"/>
  <c r="J820" i="401"/>
  <c r="J1275" i="401"/>
  <c r="J1220" i="401"/>
  <c r="J1872" i="401"/>
  <c r="J1198" i="401"/>
  <c r="J2486" i="401"/>
  <c r="J2244" i="401"/>
  <c r="J1722" i="401"/>
  <c r="J2747" i="401"/>
  <c r="J865" i="401"/>
  <c r="J422" i="401"/>
  <c r="J1928" i="401"/>
  <c r="J21" i="401"/>
  <c r="J1647" i="401"/>
  <c r="J2502" i="401"/>
  <c r="J103" i="401"/>
  <c r="J1630" i="401"/>
  <c r="J146" i="401"/>
  <c r="J1380" i="401"/>
  <c r="J2003" i="401"/>
  <c r="J2109" i="401"/>
  <c r="J1771" i="401"/>
  <c r="J2067" i="401"/>
  <c r="J518" i="401"/>
  <c r="J2828" i="401"/>
  <c r="J1778" i="401"/>
  <c r="J779" i="401"/>
  <c r="J1439" i="401"/>
  <c r="J831" i="401"/>
  <c r="J1412" i="401"/>
  <c r="J2474" i="401"/>
  <c r="J1104" i="401"/>
  <c r="J510" i="401"/>
  <c r="G1215" i="401"/>
  <c r="J1215" i="401"/>
  <c r="J1028" i="401"/>
  <c r="J1442" i="401"/>
  <c r="J641" i="401"/>
  <c r="J262" i="401"/>
  <c r="J949" i="401"/>
  <c r="J117" i="401"/>
  <c r="J9" i="401"/>
  <c r="J1759" i="401"/>
  <c r="J1876" i="401"/>
  <c r="J2621" i="401"/>
  <c r="J481" i="401"/>
  <c r="J2885" i="401"/>
  <c r="J2826" i="401"/>
  <c r="G2062" i="401"/>
  <c r="J2062" i="401"/>
  <c r="G1018" i="401"/>
  <c r="J1018" i="401"/>
  <c r="G210" i="401"/>
  <c r="J210" i="401"/>
  <c r="G1444" i="401"/>
  <c r="J1444" i="401"/>
  <c r="J329" i="401"/>
  <c r="G1206" i="401"/>
  <c r="J1206" i="401"/>
  <c r="G324" i="401"/>
  <c r="J324" i="401"/>
  <c r="J2395" i="401"/>
  <c r="J284" i="401"/>
  <c r="G1402" i="401"/>
  <c r="J1402" i="401"/>
  <c r="G1058" i="401"/>
  <c r="J1058" i="401"/>
  <c r="G366" i="401"/>
  <c r="J366" i="401"/>
  <c r="J1704" i="401"/>
  <c r="G1401" i="401"/>
  <c r="J1401" i="401"/>
  <c r="G2350" i="401"/>
  <c r="J2350" i="401"/>
  <c r="G1823" i="401"/>
  <c r="J1823" i="401"/>
  <c r="G2222" i="401"/>
  <c r="J2222" i="401"/>
  <c r="G2434" i="401"/>
  <c r="J2434" i="401"/>
  <c r="G195" i="401"/>
  <c r="J195" i="401"/>
  <c r="G2533" i="401"/>
  <c r="J2533" i="401"/>
  <c r="G1727" i="401"/>
  <c r="J1727" i="401"/>
  <c r="G239" i="401"/>
  <c r="J239" i="401"/>
  <c r="G159" i="401"/>
  <c r="J159" i="401"/>
  <c r="G1026" i="401"/>
  <c r="J1026" i="401"/>
  <c r="G1884" i="401"/>
  <c r="J1884" i="401"/>
  <c r="G2657" i="401"/>
  <c r="J2657" i="401"/>
  <c r="G833" i="401"/>
  <c r="J833" i="401"/>
  <c r="G1765" i="401"/>
  <c r="J1765" i="401"/>
  <c r="G2853" i="401"/>
  <c r="J2853" i="401"/>
  <c r="G2288" i="401"/>
  <c r="J2288" i="401"/>
  <c r="G2306" i="401"/>
  <c r="J2306" i="401"/>
  <c r="G1385" i="401"/>
  <c r="J1385" i="401"/>
  <c r="G2355" i="401"/>
  <c r="J2355" i="401"/>
  <c r="G1341" i="401"/>
  <c r="J1341" i="401"/>
  <c r="G2932" i="401"/>
  <c r="J2932" i="401"/>
  <c r="G1838" i="401"/>
  <c r="J1838" i="401"/>
  <c r="G2926" i="401"/>
  <c r="J2926" i="401"/>
  <c r="G2488" i="401"/>
  <c r="J2488" i="401"/>
  <c r="G213" i="401"/>
  <c r="J213" i="401"/>
  <c r="G2316" i="401"/>
  <c r="J2316" i="401"/>
  <c r="G1910" i="401"/>
  <c r="J1910" i="401"/>
  <c r="G2764" i="401"/>
  <c r="J2764" i="401"/>
  <c r="J2716" i="401"/>
  <c r="G1090" i="401"/>
  <c r="J1090" i="401"/>
  <c r="G1972" i="401"/>
  <c r="J1972" i="401"/>
  <c r="J936" i="401"/>
  <c r="J2565" i="401"/>
  <c r="J1604" i="401"/>
  <c r="J1252" i="401"/>
  <c r="J1658" i="401"/>
  <c r="J2694" i="401"/>
  <c r="J2170" i="401"/>
  <c r="J456" i="401"/>
  <c r="J2034" i="401"/>
  <c r="J1025" i="401"/>
  <c r="J2608" i="401"/>
  <c r="J2517" i="401"/>
  <c r="J300" i="401"/>
  <c r="J1349" i="401"/>
  <c r="J2416" i="401"/>
  <c r="J1434" i="401"/>
  <c r="J905" i="401"/>
  <c r="J1982" i="401"/>
  <c r="J847" i="401"/>
  <c r="J2238" i="401"/>
  <c r="J2813" i="401"/>
  <c r="J2739" i="401"/>
  <c r="J385" i="401"/>
  <c r="J280" i="401"/>
  <c r="J2734" i="401"/>
  <c r="J1597" i="401"/>
  <c r="J310" i="401"/>
  <c r="J365" i="401"/>
  <c r="J1548" i="401"/>
  <c r="J2056" i="401"/>
  <c r="J98" i="401"/>
  <c r="J910" i="401"/>
  <c r="J885" i="401"/>
  <c r="J1534" i="401"/>
  <c r="J1706" i="401"/>
  <c r="J2944" i="401"/>
  <c r="J2477" i="401"/>
  <c r="J525" i="401"/>
  <c r="J2666" i="401"/>
  <c r="J2659" i="401"/>
  <c r="J1488" i="401"/>
  <c r="G190" i="401"/>
  <c r="J190" i="401"/>
  <c r="G2579" i="401"/>
  <c r="J2579" i="401"/>
  <c r="J357" i="401"/>
  <c r="G2931" i="401"/>
  <c r="J2931" i="401"/>
  <c r="J2727" i="401"/>
  <c r="J236" i="401"/>
  <c r="J1939" i="401"/>
  <c r="J2293" i="401"/>
  <c r="J2097" i="401"/>
  <c r="J1990" i="401"/>
  <c r="J2131" i="401"/>
  <c r="J2897" i="401"/>
  <c r="J1628" i="401"/>
  <c r="J198" i="401"/>
  <c r="J48" i="401"/>
  <c r="G288" i="401"/>
  <c r="J288" i="401"/>
  <c r="J169" i="401"/>
  <c r="J203" i="401"/>
  <c r="J2916" i="401"/>
  <c r="J2886" i="401"/>
  <c r="J232" i="401"/>
  <c r="G132" i="401"/>
  <c r="J132" i="401"/>
  <c r="G144" i="401"/>
  <c r="J144" i="401"/>
  <c r="J247" i="401"/>
  <c r="J1211" i="401"/>
  <c r="J981" i="401"/>
  <c r="J2703" i="401"/>
  <c r="J2179" i="401"/>
  <c r="J69" i="401"/>
  <c r="J1035" i="401"/>
  <c r="J90" i="401"/>
  <c r="J374" i="401"/>
  <c r="G927" i="401"/>
  <c r="J927" i="401"/>
  <c r="J1238" i="401"/>
  <c r="J573" i="401"/>
  <c r="J2469" i="401"/>
  <c r="J1673" i="401"/>
  <c r="J555" i="401"/>
  <c r="J2118" i="401"/>
  <c r="J1454" i="401"/>
  <c r="J610" i="401"/>
  <c r="J2652" i="401"/>
  <c r="J2446" i="401"/>
  <c r="J547" i="401"/>
  <c r="J2394" i="401"/>
  <c r="G2493" i="401"/>
  <c r="J2493" i="401"/>
  <c r="G1912" i="401"/>
  <c r="J1912" i="401"/>
  <c r="G1476" i="401"/>
  <c r="J1476" i="401"/>
  <c r="J2681" i="401"/>
  <c r="J2372" i="401"/>
  <c r="J1091" i="401"/>
  <c r="J662" i="401"/>
  <c r="J1796" i="401"/>
  <c r="G1601" i="401"/>
  <c r="J1601" i="401"/>
  <c r="G1140" i="401"/>
  <c r="J1140" i="401"/>
  <c r="J879" i="401"/>
  <c r="G2009" i="401"/>
  <c r="J2009" i="401"/>
  <c r="G1962" i="401"/>
  <c r="J1962" i="401"/>
  <c r="G2294" i="401"/>
  <c r="J2294" i="401"/>
  <c r="J2174" i="401"/>
  <c r="J817" i="401"/>
  <c r="J2672" i="401"/>
  <c r="J2239" i="401"/>
  <c r="G1901" i="401"/>
  <c r="J1901" i="401"/>
  <c r="G2190" i="401"/>
  <c r="J2190" i="401"/>
  <c r="G2840" i="401"/>
  <c r="J2840" i="401"/>
  <c r="G1864" i="401"/>
  <c r="J1864" i="401"/>
  <c r="G1469" i="401"/>
  <c r="J1469" i="401"/>
  <c r="G883" i="401"/>
  <c r="J883" i="401"/>
  <c r="G2084" i="401"/>
  <c r="J2084" i="401"/>
  <c r="G1979" i="401"/>
  <c r="J1979" i="401"/>
  <c r="G1681" i="401"/>
  <c r="J1681" i="401"/>
  <c r="G1199" i="401"/>
  <c r="J1199" i="401"/>
  <c r="G2880" i="401"/>
  <c r="J2880" i="401"/>
  <c r="J2339" i="401"/>
  <c r="J2357" i="401"/>
  <c r="G2005" i="401"/>
  <c r="J2005" i="401"/>
  <c r="G1129" i="401"/>
  <c r="J1129" i="401"/>
  <c r="G1858" i="401"/>
  <c r="J1858" i="401"/>
  <c r="G181" i="401"/>
  <c r="J181" i="401"/>
  <c r="G246" i="401"/>
  <c r="J246" i="401"/>
  <c r="G686" i="401"/>
  <c r="J686" i="401"/>
  <c r="G2161" i="401"/>
  <c r="J2161" i="401"/>
  <c r="G1098" i="401"/>
  <c r="J1098" i="401"/>
  <c r="G1666" i="401"/>
  <c r="J1666" i="401"/>
  <c r="G1076" i="401"/>
  <c r="J1076" i="401"/>
  <c r="G1338" i="401"/>
  <c r="J1338" i="401"/>
  <c r="G2649" i="401"/>
  <c r="J2649" i="401"/>
  <c r="G402" i="401"/>
  <c r="J402" i="401"/>
  <c r="G158" i="401"/>
  <c r="J158" i="401"/>
  <c r="G307" i="401"/>
  <c r="J307" i="401"/>
  <c r="G244" i="401"/>
  <c r="J244" i="401"/>
  <c r="G71" i="401"/>
  <c r="J71" i="401"/>
  <c r="J2496" i="401"/>
  <c r="J1287" i="401"/>
  <c r="G1512" i="401"/>
  <c r="J1512" i="401"/>
  <c r="G96" i="401"/>
  <c r="J96" i="401"/>
  <c r="G192" i="401"/>
  <c r="J192" i="401"/>
  <c r="G747" i="401"/>
  <c r="J747" i="401"/>
  <c r="G2742" i="401"/>
  <c r="J2742" i="401"/>
  <c r="G543" i="401"/>
  <c r="J543" i="401"/>
  <c r="G2438" i="401"/>
  <c r="J2438" i="401"/>
  <c r="G1652" i="401"/>
  <c r="J1652" i="401"/>
  <c r="G369" i="401"/>
  <c r="J369" i="401"/>
  <c r="J923" i="401"/>
  <c r="J2314" i="401"/>
  <c r="J590" i="401"/>
  <c r="J1869" i="401"/>
  <c r="J2614" i="401"/>
  <c r="J1777" i="401"/>
  <c r="J153" i="401"/>
  <c r="J2471" i="401"/>
  <c r="J373" i="401"/>
  <c r="G2851" i="401"/>
  <c r="J2851" i="401"/>
  <c r="J1428" i="401"/>
  <c r="J2750" i="401"/>
  <c r="J2348" i="401"/>
  <c r="J1842" i="401"/>
  <c r="J2400" i="401"/>
  <c r="J946" i="401"/>
  <c r="J118" i="401"/>
  <c r="J2196" i="401"/>
  <c r="G1197" i="401"/>
  <c r="J1197" i="401"/>
  <c r="J1810" i="401"/>
  <c r="J1184" i="401"/>
  <c r="J2023" i="401"/>
  <c r="J93" i="401"/>
  <c r="J299" i="401"/>
  <c r="J1281" i="401"/>
  <c r="J681" i="401"/>
  <c r="J789" i="401"/>
  <c r="J1508" i="401"/>
  <c r="J2901" i="401"/>
  <c r="J1284" i="401"/>
  <c r="J268" i="401"/>
  <c r="J2489" i="401"/>
  <c r="J55" i="401"/>
  <c r="J1370" i="401"/>
  <c r="J583" i="401"/>
  <c r="J2518" i="401"/>
  <c r="J1069" i="401"/>
  <c r="J2911" i="401"/>
  <c r="J1120" i="401"/>
  <c r="J240" i="401"/>
  <c r="J643" i="401"/>
  <c r="J968" i="401"/>
  <c r="J796" i="401"/>
  <c r="J1039" i="401"/>
  <c r="J851" i="401"/>
  <c r="J382" i="401"/>
  <c r="J500" i="401"/>
  <c r="J2454" i="401"/>
  <c r="J2225" i="401"/>
  <c r="J188" i="401"/>
  <c r="J2922" i="401"/>
  <c r="G677" i="401"/>
  <c r="J677" i="401"/>
  <c r="G776" i="401"/>
  <c r="J776" i="401"/>
  <c r="G2478" i="401"/>
  <c r="J2478" i="401"/>
  <c r="G2343" i="401"/>
  <c r="J2343" i="401"/>
  <c r="G1813" i="401"/>
  <c r="J1813" i="401"/>
  <c r="G1392" i="401"/>
  <c r="J1392" i="401"/>
  <c r="G523" i="401"/>
  <c r="J523" i="401"/>
  <c r="G2415" i="401"/>
  <c r="J2415" i="401"/>
  <c r="G253" i="401"/>
  <c r="J253" i="401"/>
  <c r="G907" i="401"/>
  <c r="J907" i="401"/>
  <c r="G1175" i="401"/>
  <c r="J1175" i="401"/>
  <c r="G2778" i="401"/>
  <c r="J2778" i="401"/>
  <c r="G434" i="401"/>
  <c r="J434" i="401"/>
  <c r="G1379" i="401"/>
  <c r="J1379" i="401"/>
  <c r="G576" i="401"/>
  <c r="J576" i="401"/>
  <c r="G881" i="401"/>
  <c r="J881" i="401"/>
  <c r="G1037" i="401"/>
  <c r="J1037" i="401"/>
  <c r="G2449" i="401"/>
  <c r="J2449" i="401"/>
  <c r="G894" i="401"/>
  <c r="J894" i="401"/>
  <c r="G1574" i="401"/>
  <c r="J1574" i="401"/>
  <c r="G1455" i="401"/>
  <c r="J1455" i="401"/>
  <c r="G2570" i="401"/>
  <c r="J2570" i="401"/>
  <c r="G825" i="401"/>
  <c r="J825" i="401"/>
  <c r="G2269" i="401"/>
  <c r="J2269" i="401"/>
  <c r="G1078" i="401"/>
  <c r="J1078" i="401"/>
  <c r="G116" i="401"/>
  <c r="J116" i="401"/>
  <c r="G2881" i="401"/>
  <c r="J2881" i="401"/>
  <c r="G672" i="401"/>
  <c r="J672" i="401"/>
  <c r="G1354" i="401"/>
  <c r="J1354" i="401"/>
  <c r="G1407" i="401"/>
  <c r="J1407" i="401"/>
  <c r="G2883" i="401"/>
  <c r="J2883" i="401"/>
  <c r="G1904" i="401"/>
  <c r="J1904" i="401"/>
  <c r="G282" i="401"/>
  <c r="J282" i="401"/>
  <c r="G1202" i="401"/>
  <c r="Y121" i="399" s="1"/>
  <c r="J1202" i="401"/>
  <c r="G325" i="401"/>
  <c r="J325" i="401"/>
  <c r="G1019" i="401"/>
  <c r="J1019" i="401"/>
  <c r="G1993" i="401"/>
  <c r="J1993" i="401"/>
  <c r="G725" i="401"/>
  <c r="J725" i="401"/>
  <c r="J2068" i="401"/>
  <c r="J2687" i="401"/>
  <c r="J909" i="401"/>
  <c r="J886" i="401"/>
  <c r="J2079" i="401"/>
  <c r="G266" i="401"/>
  <c r="J266" i="401"/>
  <c r="J2877" i="401"/>
  <c r="J941" i="401"/>
  <c r="J993" i="401"/>
  <c r="J1922" i="401"/>
  <c r="J704" i="401"/>
  <c r="J507" i="401"/>
  <c r="G2209" i="401"/>
  <c r="J2209" i="401"/>
  <c r="J1353" i="401"/>
  <c r="J2365" i="401"/>
  <c r="J2175" i="401"/>
  <c r="J806" i="401"/>
  <c r="J2838" i="401"/>
  <c r="J1676" i="401"/>
  <c r="J1409" i="401"/>
  <c r="J903" i="401"/>
  <c r="J2153" i="401"/>
  <c r="J1239" i="401"/>
  <c r="J1617" i="401"/>
  <c r="G2106" i="401"/>
  <c r="J2106" i="401"/>
  <c r="J1781" i="401"/>
  <c r="J1498" i="401"/>
  <c r="J2397" i="401"/>
  <c r="J450" i="401"/>
  <c r="J594" i="401"/>
  <c r="G1503" i="401"/>
  <c r="J1503" i="401"/>
  <c r="J2691" i="401"/>
  <c r="J1081" i="401"/>
  <c r="J897" i="401"/>
  <c r="J503" i="401"/>
  <c r="J1572" i="401"/>
  <c r="J722" i="401"/>
  <c r="J2527" i="401"/>
  <c r="J1847" i="401"/>
  <c r="J2242" i="401"/>
  <c r="J2145" i="401"/>
  <c r="G2618" i="401"/>
  <c r="J2618" i="401"/>
  <c r="J122" i="401"/>
  <c r="J2855" i="401"/>
  <c r="G1256" i="401"/>
  <c r="J1256" i="401"/>
  <c r="G636" i="401"/>
  <c r="J636" i="401"/>
  <c r="J342" i="401"/>
  <c r="J2506" i="401"/>
  <c r="J551" i="401"/>
  <c r="G1482" i="401"/>
  <c r="J1482" i="401"/>
  <c r="J1182" i="401"/>
  <c r="J233" i="401"/>
  <c r="J1915" i="401"/>
  <c r="J668" i="401"/>
  <c r="J2450" i="401"/>
  <c r="J2856" i="401"/>
  <c r="J509" i="401"/>
  <c r="J1523" i="401"/>
  <c r="J2354" i="401"/>
  <c r="J556" i="401"/>
  <c r="J2272" i="401"/>
  <c r="J1708" i="401"/>
  <c r="J1774" i="401"/>
  <c r="G2112" i="401"/>
  <c r="J2112" i="401"/>
  <c r="G378" i="401"/>
  <c r="J378" i="401"/>
  <c r="J1937" i="401"/>
  <c r="G795" i="401"/>
  <c r="J795" i="401"/>
  <c r="G536" i="401"/>
  <c r="J536" i="401"/>
  <c r="G794" i="401"/>
  <c r="J794" i="401"/>
  <c r="G2154" i="401"/>
  <c r="J2154" i="401"/>
  <c r="G1005" i="401"/>
  <c r="J1005" i="401"/>
  <c r="G1373" i="401"/>
  <c r="J1373" i="401"/>
  <c r="G1720" i="401"/>
  <c r="J1720" i="401"/>
  <c r="G1052" i="401"/>
  <c r="J1052" i="401"/>
  <c r="G759" i="401"/>
  <c r="J759" i="401"/>
  <c r="G925" i="401"/>
  <c r="J925" i="401"/>
  <c r="G2119" i="401"/>
  <c r="J2119" i="401"/>
  <c r="G1916" i="401"/>
  <c r="J1916" i="401"/>
  <c r="G2299" i="401"/>
  <c r="J2299" i="401"/>
  <c r="G184" i="401"/>
  <c r="J184" i="401"/>
  <c r="G1163" i="401"/>
  <c r="J1163" i="401"/>
  <c r="G165" i="401"/>
  <c r="J165" i="401"/>
  <c r="G1898" i="401"/>
  <c r="J1898" i="401"/>
  <c r="G1358" i="401"/>
  <c r="J1358" i="401"/>
  <c r="G1679" i="401"/>
  <c r="J1679" i="401"/>
  <c r="G2049" i="401"/>
  <c r="J2049" i="401"/>
  <c r="G642" i="401"/>
  <c r="J642" i="401"/>
  <c r="G2120" i="401"/>
  <c r="J2120" i="401"/>
  <c r="G843" i="401"/>
  <c r="J843" i="401"/>
  <c r="G2126" i="401"/>
  <c r="J2126" i="401"/>
  <c r="G126" i="401"/>
  <c r="J126" i="401"/>
  <c r="G1546" i="401"/>
  <c r="J1546" i="401"/>
  <c r="G1342" i="401"/>
  <c r="J1342" i="401"/>
  <c r="G1248" i="401"/>
  <c r="J1248" i="401"/>
  <c r="G25" i="401"/>
  <c r="J25" i="401"/>
  <c r="G1074" i="401"/>
  <c r="J1074" i="401"/>
  <c r="G2819" i="401"/>
  <c r="J2819" i="401"/>
  <c r="G1895" i="401"/>
  <c r="J1895" i="401"/>
  <c r="G2148" i="401"/>
  <c r="J2148" i="401"/>
  <c r="G2683" i="401"/>
  <c r="J2683" i="401"/>
  <c r="G799" i="401"/>
  <c r="J799" i="401"/>
  <c r="G2356" i="401"/>
  <c r="J2356" i="401"/>
  <c r="G2425" i="401"/>
  <c r="J2425" i="401"/>
  <c r="G339" i="401"/>
  <c r="J339" i="401"/>
  <c r="G1016" i="401"/>
  <c r="J1016" i="401"/>
  <c r="G1289" i="401"/>
  <c r="J1289" i="401"/>
  <c r="G2763" i="401"/>
  <c r="J2763" i="401"/>
  <c r="G1203" i="401"/>
  <c r="J1203" i="401"/>
  <c r="G2155" i="401"/>
  <c r="J2155" i="401"/>
  <c r="G2386" i="401"/>
  <c r="J2386" i="401"/>
  <c r="G1048" i="401"/>
  <c r="J1048" i="401"/>
  <c r="G477" i="401"/>
  <c r="J477" i="401"/>
  <c r="G1376" i="401"/>
  <c r="J1376" i="401"/>
  <c r="G2015" i="401"/>
  <c r="J2015" i="401"/>
  <c r="G2388" i="401"/>
  <c r="J2388" i="401"/>
  <c r="G908" i="401"/>
  <c r="J908" i="401"/>
  <c r="J2089" i="401"/>
  <c r="J1368" i="401"/>
  <c r="J376" i="401"/>
  <c r="J38" i="401"/>
  <c r="J194" i="401"/>
  <c r="J327" i="401"/>
  <c r="J2512" i="401"/>
  <c r="J1451" i="401"/>
  <c r="G2427" i="401"/>
  <c r="J2427" i="401"/>
  <c r="J890" i="401"/>
  <c r="J2546" i="401"/>
  <c r="J1637" i="401"/>
  <c r="J1713" i="401"/>
  <c r="G2484" i="401"/>
  <c r="J2484" i="401"/>
  <c r="J1049" i="401"/>
  <c r="J1262" i="401"/>
  <c r="J149" i="401"/>
  <c r="J1716" i="401"/>
  <c r="J2756" i="401"/>
  <c r="J997" i="401"/>
  <c r="J659" i="401"/>
  <c r="J2578" i="401"/>
  <c r="J1408" i="401"/>
  <c r="J1758" i="401"/>
  <c r="J2310" i="401"/>
  <c r="J2954" i="401"/>
  <c r="J1223" i="401"/>
  <c r="J1670" i="401"/>
  <c r="J1082" i="401"/>
  <c r="J1270" i="401"/>
  <c r="J2780" i="401"/>
  <c r="J2846" i="401"/>
  <c r="J437" i="401"/>
  <c r="J2188" i="401"/>
  <c r="J685" i="401"/>
  <c r="J2749" i="401"/>
  <c r="J353" i="401"/>
  <c r="J761" i="401"/>
  <c r="J349" i="401"/>
  <c r="J1643" i="401"/>
  <c r="J1820" i="401"/>
  <c r="J1246" i="401"/>
  <c r="J76" i="401"/>
  <c r="J730" i="401"/>
  <c r="G2399" i="401"/>
  <c r="J2399" i="401"/>
  <c r="J458" i="401"/>
  <c r="J1166" i="401"/>
  <c r="G1714" i="401"/>
  <c r="J1714" i="401"/>
  <c r="G2166" i="401"/>
  <c r="J2166" i="401"/>
  <c r="J101" i="401"/>
  <c r="J1682" i="401"/>
  <c r="G2553" i="401"/>
  <c r="J2553" i="401"/>
  <c r="G549" i="401"/>
  <c r="J549" i="401"/>
  <c r="G1694" i="401"/>
  <c r="J1694" i="401"/>
  <c r="J697" i="401"/>
  <c r="J1321" i="401"/>
  <c r="J1741" i="401"/>
  <c r="J671" i="401"/>
  <c r="J625" i="401"/>
  <c r="J1812" i="401"/>
  <c r="J1047" i="401"/>
  <c r="J1571" i="401"/>
  <c r="J1859" i="401"/>
  <c r="J2912" i="401"/>
  <c r="J639" i="401"/>
  <c r="J457" i="401"/>
  <c r="G520" i="401"/>
  <c r="J520" i="401"/>
  <c r="J1775" i="401"/>
  <c r="J2836" i="401"/>
  <c r="J1659" i="401"/>
  <c r="J2948" i="401"/>
  <c r="J1452" i="401"/>
  <c r="J688" i="401"/>
  <c r="J40" i="401"/>
  <c r="J2017" i="401"/>
  <c r="J1943" i="401"/>
  <c r="J2524" i="401"/>
  <c r="J2176" i="401"/>
  <c r="J859" i="401"/>
  <c r="J1582" i="401"/>
  <c r="J1545" i="401"/>
  <c r="J915" i="401"/>
  <c r="J162" i="401"/>
  <c r="J620" i="401"/>
  <c r="J512" i="401"/>
  <c r="J1724" i="401"/>
  <c r="J2627" i="401"/>
  <c r="G2046" i="401"/>
  <c r="J2046" i="401"/>
  <c r="J2942" i="401"/>
  <c r="J539" i="401"/>
  <c r="J91" i="401"/>
  <c r="J1151" i="401"/>
  <c r="J2789" i="401"/>
  <c r="J57" i="401"/>
  <c r="J1983" i="401"/>
  <c r="J2407" i="401"/>
  <c r="J1645" i="401"/>
  <c r="P123" i="399" a="1"/>
  <c r="P123" i="399" s="1"/>
  <c r="P82" i="399" a="1"/>
  <c r="P82" i="399" s="1"/>
  <c r="P291" i="399" a="1"/>
  <c r="P291" i="399" s="1"/>
  <c r="P275" i="399" a="1"/>
  <c r="P275" i="399" s="1"/>
  <c r="P281" i="399" a="1"/>
  <c r="P281" i="399" s="1"/>
  <c r="Q62" i="399"/>
  <c r="P165" i="399" a="1"/>
  <c r="P165" i="399" s="1"/>
  <c r="P250" i="399" a="1"/>
  <c r="P250" i="399" s="1"/>
  <c r="P43" i="399" a="1"/>
  <c r="P43" i="399" s="1"/>
  <c r="P35" i="399" a="1"/>
  <c r="P35" i="399" s="1"/>
  <c r="P206" i="399" a="1"/>
  <c r="P206" i="399" s="1"/>
  <c r="P52" i="399" a="1"/>
  <c r="P52" i="399" s="1"/>
  <c r="P66" i="399" a="1"/>
  <c r="P66" i="399" s="1"/>
  <c r="P170" i="399" a="1"/>
  <c r="P170" i="399" s="1"/>
  <c r="P132" i="399" a="1"/>
  <c r="P132" i="399" s="1"/>
  <c r="Q132" i="399"/>
  <c r="Q233" i="399"/>
  <c r="P70" i="399" a="1"/>
  <c r="P70" i="399" s="1"/>
  <c r="P118" i="399" a="1"/>
  <c r="P118" i="399" s="1"/>
  <c r="Q284" i="399"/>
  <c r="Q82" i="399"/>
  <c r="Q281" i="399"/>
  <c r="Q61" i="399"/>
  <c r="P79" i="399" a="1"/>
  <c r="P79" i="399" s="1"/>
  <c r="P106" i="399" a="1"/>
  <c r="P106" i="399" s="1"/>
  <c r="P252" i="399" a="1"/>
  <c r="P252" i="399" s="1"/>
  <c r="P233" i="399" a="1"/>
  <c r="P233" i="399" s="1"/>
  <c r="P230" i="399" a="1"/>
  <c r="P230" i="399" s="1"/>
  <c r="P77" i="399" a="1"/>
  <c r="P77" i="399" s="1"/>
  <c r="P105" i="399" a="1"/>
  <c r="P105" i="399" s="1"/>
  <c r="P108" i="399" a="1"/>
  <c r="P108" i="399" s="1"/>
  <c r="P160" i="399" a="1"/>
  <c r="P160" i="399" s="1"/>
  <c r="P76" i="399" a="1"/>
  <c r="P76" i="399" s="1"/>
  <c r="P284" i="399" a="1"/>
  <c r="P284" i="399" s="1"/>
  <c r="P65" i="399" a="1"/>
  <c r="P65" i="399" s="1"/>
  <c r="P62" i="399" a="1"/>
  <c r="P62" i="399" s="1"/>
  <c r="G163" i="400"/>
  <c r="P161" i="399" a="1"/>
  <c r="P161" i="399" s="1"/>
  <c r="P231" i="399" a="1"/>
  <c r="P231" i="399" s="1"/>
  <c r="Q275" i="399"/>
  <c r="Q161" i="399"/>
  <c r="P99" i="399" a="1"/>
  <c r="P99" i="399" s="1"/>
  <c r="P232" i="399" a="1"/>
  <c r="P232" i="399" s="1"/>
  <c r="P156" i="399" a="1"/>
  <c r="P156" i="399" s="1"/>
  <c r="P177" i="399" a="1"/>
  <c r="P177" i="399" s="1"/>
  <c r="P125" i="399" a="1"/>
  <c r="P125" i="399" s="1"/>
  <c r="P107" i="399" a="1"/>
  <c r="P107" i="399" s="1"/>
  <c r="G159" i="400"/>
  <c r="F159" i="400"/>
  <c r="G158" i="400"/>
  <c r="F158" i="400"/>
  <c r="F157" i="400"/>
  <c r="G157" i="400"/>
  <c r="G156" i="400"/>
  <c r="F156" i="400"/>
  <c r="F147" i="400"/>
  <c r="G147" i="400"/>
  <c r="F141" i="400"/>
  <c r="G141" i="400"/>
  <c r="G146" i="400"/>
  <c r="F146" i="400"/>
  <c r="F143" i="400"/>
  <c r="G143" i="400"/>
  <c r="F142" i="400"/>
  <c r="G142" i="400"/>
  <c r="F140" i="400"/>
  <c r="G140" i="400"/>
  <c r="F144" i="400"/>
  <c r="G145" i="400"/>
  <c r="F149" i="400"/>
  <c r="G149" i="400"/>
  <c r="F151" i="400"/>
  <c r="G151" i="400"/>
  <c r="F150" i="400"/>
  <c r="G150" i="400"/>
  <c r="F148" i="400"/>
  <c r="G148" i="400"/>
  <c r="G229" i="399" l="1"/>
  <c r="H229" i="399" s="1"/>
  <c r="I229" i="399"/>
  <c r="J229" i="399" s="1"/>
  <c r="K229" i="399"/>
  <c r="L229" i="399" s="1"/>
  <c r="Q229" i="399"/>
  <c r="R229" i="399"/>
  <c r="U229" i="399"/>
  <c r="I2359" i="401" s="1" a="1"/>
  <c r="I2359" i="401" s="1"/>
  <c r="G2359" i="401" s="1"/>
  <c r="Z229" i="399"/>
  <c r="A132" i="400" a="1"/>
  <c r="A132" i="400" s="1"/>
  <c r="A133" i="400" a="1"/>
  <c r="A133" i="400" s="1"/>
  <c r="F133" i="400" s="1"/>
  <c r="A134" i="400" a="1"/>
  <c r="A134" i="400" s="1"/>
  <c r="A135" i="400" a="1"/>
  <c r="A135" i="400" s="1"/>
  <c r="A136" i="400" a="1"/>
  <c r="A136" i="400" s="1"/>
  <c r="A137" i="400" a="1"/>
  <c r="A137" i="400" s="1"/>
  <c r="B133" i="400"/>
  <c r="B135" i="400"/>
  <c r="B136" i="400"/>
  <c r="B137" i="400"/>
  <c r="C132" i="400"/>
  <c r="C133" i="400"/>
  <c r="C134" i="400"/>
  <c r="C135" i="400"/>
  <c r="C136" i="400"/>
  <c r="C137" i="400"/>
  <c r="D132" i="400"/>
  <c r="D133" i="400"/>
  <c r="D134" i="400"/>
  <c r="D135" i="400"/>
  <c r="D136" i="400"/>
  <c r="D137" i="400"/>
  <c r="E132" i="400"/>
  <c r="E133" i="400"/>
  <c r="E134" i="400"/>
  <c r="E135" i="400"/>
  <c r="E136" i="400"/>
  <c r="E137" i="400"/>
  <c r="M132" i="400"/>
  <c r="M133" i="400"/>
  <c r="M134" i="400"/>
  <c r="M135" i="400"/>
  <c r="M136" i="400"/>
  <c r="M137" i="400"/>
  <c r="A126" i="400" a="1"/>
  <c r="A126" i="400" s="1"/>
  <c r="A127" i="400" a="1"/>
  <c r="A127" i="400" s="1"/>
  <c r="F127" i="400" s="1"/>
  <c r="A128" i="400" a="1"/>
  <c r="A128" i="400" s="1"/>
  <c r="F128" i="400" s="1"/>
  <c r="A129" i="400" a="1"/>
  <c r="A129" i="400" s="1"/>
  <c r="A130" i="400" a="1"/>
  <c r="A130" i="400" s="1"/>
  <c r="F130" i="400" s="1"/>
  <c r="A131" i="400" a="1"/>
  <c r="A131" i="400" s="1"/>
  <c r="B126" i="400"/>
  <c r="B127" i="400"/>
  <c r="B131" i="400"/>
  <c r="C126" i="400"/>
  <c r="C127" i="400"/>
  <c r="C128" i="400"/>
  <c r="C129" i="400"/>
  <c r="C130" i="400"/>
  <c r="C131" i="400"/>
  <c r="D126" i="400"/>
  <c r="D127" i="400"/>
  <c r="D128" i="400"/>
  <c r="D129" i="400"/>
  <c r="D130" i="400"/>
  <c r="D131" i="400"/>
  <c r="E126" i="400"/>
  <c r="E127" i="400"/>
  <c r="E128" i="400"/>
  <c r="E129" i="400"/>
  <c r="E130" i="400"/>
  <c r="E131" i="400"/>
  <c r="M126" i="400"/>
  <c r="M127" i="400"/>
  <c r="M128" i="400"/>
  <c r="M129" i="400"/>
  <c r="M130" i="400"/>
  <c r="M131" i="400"/>
  <c r="A138" i="400" a="1"/>
  <c r="A138" i="400" s="1"/>
  <c r="A139" i="400" a="1"/>
  <c r="A139" i="400" s="1"/>
  <c r="F139" i="400" s="1"/>
  <c r="A152" i="400" a="1"/>
  <c r="A152" i="400" s="1"/>
  <c r="B138" i="400"/>
  <c r="C138" i="400"/>
  <c r="C139" i="400"/>
  <c r="C152" i="400"/>
  <c r="D138" i="400"/>
  <c r="D139" i="400"/>
  <c r="D152" i="400"/>
  <c r="E138" i="400"/>
  <c r="E139" i="400"/>
  <c r="E152" i="400"/>
  <c r="M138" i="400"/>
  <c r="M139" i="400"/>
  <c r="M152" i="400"/>
  <c r="A155" i="400" a="1"/>
  <c r="A155" i="400" s="1"/>
  <c r="C155" i="400"/>
  <c r="D155" i="400"/>
  <c r="E155" i="400"/>
  <c r="M155" i="400"/>
  <c r="A124" i="400" a="1"/>
  <c r="A124" i="400" s="1"/>
  <c r="A125" i="400" a="1"/>
  <c r="A125" i="400" s="1"/>
  <c r="A153" i="400" a="1"/>
  <c r="A153" i="400" s="1"/>
  <c r="B124" i="400"/>
  <c r="B125" i="400"/>
  <c r="C124" i="400"/>
  <c r="C125" i="400"/>
  <c r="C153" i="400"/>
  <c r="D124" i="400"/>
  <c r="D125" i="400"/>
  <c r="D153" i="400"/>
  <c r="E124" i="400"/>
  <c r="E125" i="400"/>
  <c r="E153" i="400"/>
  <c r="M124" i="400"/>
  <c r="M125" i="400"/>
  <c r="M153" i="400"/>
  <c r="AG8" i="399"/>
  <c r="G112" i="399"/>
  <c r="H112" i="399" s="1"/>
  <c r="I112" i="399"/>
  <c r="J112" i="399" s="1"/>
  <c r="K112" i="399"/>
  <c r="L112" i="399" s="1"/>
  <c r="Q112" i="399"/>
  <c r="U112" i="399"/>
  <c r="I1117" i="401" s="1" a="1"/>
  <c r="I1117" i="401" s="1"/>
  <c r="G1117" i="401" s="1"/>
  <c r="Z112" i="399"/>
  <c r="M3" i="407"/>
  <c r="M4" i="407"/>
  <c r="M5" i="407"/>
  <c r="M6" i="407"/>
  <c r="M7" i="407"/>
  <c r="M8" i="407"/>
  <c r="M9" i="407"/>
  <c r="M10" i="407"/>
  <c r="M11" i="407"/>
  <c r="M12" i="407"/>
  <c r="M13" i="407"/>
  <c r="M14" i="407"/>
  <c r="M15" i="407"/>
  <c r="M16" i="407"/>
  <c r="M17" i="407"/>
  <c r="M18" i="407"/>
  <c r="M19" i="407"/>
  <c r="M20" i="407"/>
  <c r="M21" i="407"/>
  <c r="M22" i="407"/>
  <c r="M23" i="407"/>
  <c r="M24" i="407"/>
  <c r="M25" i="407"/>
  <c r="M26" i="407"/>
  <c r="M27" i="407"/>
  <c r="M28" i="407"/>
  <c r="M29" i="407"/>
  <c r="M30" i="407"/>
  <c r="M31" i="407"/>
  <c r="M32" i="407"/>
  <c r="M33" i="407"/>
  <c r="M34" i="407"/>
  <c r="M35" i="407"/>
  <c r="M36" i="407"/>
  <c r="M37" i="407"/>
  <c r="M38" i="407"/>
  <c r="M39" i="407"/>
  <c r="M40" i="407"/>
  <c r="M41" i="407"/>
  <c r="M42" i="407"/>
  <c r="M43" i="407"/>
  <c r="M44" i="407"/>
  <c r="M45" i="407"/>
  <c r="M46" i="407"/>
  <c r="M47" i="407"/>
  <c r="M48" i="407"/>
  <c r="M49" i="407"/>
  <c r="M50" i="407"/>
  <c r="M51" i="407"/>
  <c r="M52" i="407"/>
  <c r="M53" i="407"/>
  <c r="M54" i="407"/>
  <c r="M55" i="407"/>
  <c r="M56" i="407"/>
  <c r="M57" i="407"/>
  <c r="M58" i="407"/>
  <c r="M59" i="407"/>
  <c r="M60" i="407"/>
  <c r="M61" i="407"/>
  <c r="M62" i="407"/>
  <c r="M63" i="407"/>
  <c r="M64" i="407"/>
  <c r="M65" i="407"/>
  <c r="M66" i="407"/>
  <c r="M67" i="407"/>
  <c r="M68" i="407"/>
  <c r="M69" i="407"/>
  <c r="M70" i="407"/>
  <c r="M71" i="407"/>
  <c r="M72" i="407"/>
  <c r="M73" i="407"/>
  <c r="M74" i="407"/>
  <c r="M75" i="407"/>
  <c r="M76" i="407"/>
  <c r="M77" i="407"/>
  <c r="M78" i="407"/>
  <c r="M79" i="407"/>
  <c r="M80" i="407"/>
  <c r="M81" i="407"/>
  <c r="M82" i="407"/>
  <c r="M83" i="407"/>
  <c r="M84" i="407"/>
  <c r="M85" i="407"/>
  <c r="M86" i="407"/>
  <c r="M87" i="407"/>
  <c r="M88" i="407"/>
  <c r="M89" i="407"/>
  <c r="M90" i="407"/>
  <c r="M91" i="407"/>
  <c r="M92" i="407"/>
  <c r="M93" i="407"/>
  <c r="M94" i="407"/>
  <c r="M95" i="407"/>
  <c r="M96" i="407"/>
  <c r="M97" i="407"/>
  <c r="M98" i="407"/>
  <c r="M99" i="407"/>
  <c r="M100" i="407"/>
  <c r="M101" i="407"/>
  <c r="M102" i="407"/>
  <c r="M103" i="407"/>
  <c r="M104" i="407"/>
  <c r="M105" i="407"/>
  <c r="M106" i="407"/>
  <c r="M107" i="407"/>
  <c r="M108" i="407"/>
  <c r="M109" i="407"/>
  <c r="M110" i="407"/>
  <c r="M111" i="407"/>
  <c r="M112" i="407"/>
  <c r="M113" i="407"/>
  <c r="M114" i="407"/>
  <c r="M115" i="407"/>
  <c r="M116" i="407"/>
  <c r="M117" i="407"/>
  <c r="M118" i="407"/>
  <c r="M119" i="407"/>
  <c r="M120" i="407"/>
  <c r="M121" i="407"/>
  <c r="M122" i="407"/>
  <c r="M123" i="407"/>
  <c r="M124" i="407"/>
  <c r="M125" i="407"/>
  <c r="M126" i="407"/>
  <c r="M127" i="407"/>
  <c r="M128" i="407"/>
  <c r="M129" i="407"/>
  <c r="M130" i="407"/>
  <c r="M131" i="407"/>
  <c r="M132" i="407"/>
  <c r="M133" i="407"/>
  <c r="M134" i="407"/>
  <c r="M135" i="407"/>
  <c r="M136" i="407"/>
  <c r="M137" i="407"/>
  <c r="M138" i="407"/>
  <c r="M139" i="407"/>
  <c r="M140" i="407"/>
  <c r="M141" i="407"/>
  <c r="M142" i="407"/>
  <c r="M143" i="407"/>
  <c r="M144" i="407"/>
  <c r="M145" i="407"/>
  <c r="M146" i="407"/>
  <c r="M147" i="407"/>
  <c r="M148" i="407"/>
  <c r="M149" i="407"/>
  <c r="M150" i="407"/>
  <c r="M151" i="407"/>
  <c r="M152" i="407"/>
  <c r="M153" i="407"/>
  <c r="M154" i="407"/>
  <c r="M155" i="407"/>
  <c r="M156" i="407"/>
  <c r="M157" i="407"/>
  <c r="M158" i="407"/>
  <c r="M159" i="407"/>
  <c r="M160" i="407"/>
  <c r="M161" i="407"/>
  <c r="M162" i="407"/>
  <c r="M163" i="407"/>
  <c r="M164" i="407"/>
  <c r="M165" i="407"/>
  <c r="M166" i="407"/>
  <c r="M167" i="407"/>
  <c r="M168" i="407"/>
  <c r="M169" i="407"/>
  <c r="M170" i="407"/>
  <c r="M171" i="407"/>
  <c r="M172" i="407"/>
  <c r="M173" i="407"/>
  <c r="M174" i="407"/>
  <c r="M175" i="407"/>
  <c r="M176" i="407"/>
  <c r="M177" i="407"/>
  <c r="M178" i="407"/>
  <c r="M179" i="407"/>
  <c r="M180" i="407"/>
  <c r="M181" i="407"/>
  <c r="M182" i="407"/>
  <c r="M183" i="407"/>
  <c r="M184" i="407"/>
  <c r="M185" i="407"/>
  <c r="M186" i="407"/>
  <c r="M187" i="407"/>
  <c r="M188" i="407"/>
  <c r="M189" i="407"/>
  <c r="M190" i="407"/>
  <c r="M191" i="407"/>
  <c r="M192" i="407"/>
  <c r="M193" i="407"/>
  <c r="M194" i="407"/>
  <c r="M195" i="407"/>
  <c r="M196" i="407"/>
  <c r="M197" i="407"/>
  <c r="M198" i="407"/>
  <c r="M199" i="407"/>
  <c r="M200" i="407"/>
  <c r="M201" i="407"/>
  <c r="M202" i="407"/>
  <c r="M203" i="407"/>
  <c r="M204" i="407"/>
  <c r="M205" i="407"/>
  <c r="M206" i="407"/>
  <c r="M207" i="407"/>
  <c r="M208" i="407"/>
  <c r="M209" i="407"/>
  <c r="M210" i="407"/>
  <c r="M211" i="407"/>
  <c r="M212" i="407"/>
  <c r="M213" i="407"/>
  <c r="M214" i="407"/>
  <c r="M215" i="407"/>
  <c r="M216" i="407"/>
  <c r="M217" i="407"/>
  <c r="M218" i="407"/>
  <c r="M219" i="407"/>
  <c r="M220" i="407"/>
  <c r="M221" i="407"/>
  <c r="M222" i="407"/>
  <c r="M223" i="407"/>
  <c r="M224" i="407"/>
  <c r="M225" i="407"/>
  <c r="M226" i="407"/>
  <c r="M227" i="407"/>
  <c r="M228" i="407"/>
  <c r="M229" i="407"/>
  <c r="M230" i="407"/>
  <c r="M231" i="407"/>
  <c r="M232" i="407"/>
  <c r="M233" i="407"/>
  <c r="M234" i="407"/>
  <c r="M235" i="407"/>
  <c r="M236" i="407"/>
  <c r="M237" i="407"/>
  <c r="M238" i="407"/>
  <c r="M239" i="407"/>
  <c r="M240" i="407"/>
  <c r="M241" i="407"/>
  <c r="M242" i="407"/>
  <c r="M243" i="407"/>
  <c r="M244" i="407"/>
  <c r="M245" i="407"/>
  <c r="M246" i="407"/>
  <c r="M247" i="407"/>
  <c r="M248" i="407"/>
  <c r="M249" i="407"/>
  <c r="M250" i="407"/>
  <c r="M251" i="407"/>
  <c r="M252" i="407"/>
  <c r="M253" i="407"/>
  <c r="M254" i="407"/>
  <c r="M255" i="407"/>
  <c r="M256" i="407"/>
  <c r="M257" i="407"/>
  <c r="M258" i="407"/>
  <c r="M259" i="407"/>
  <c r="M260" i="407"/>
  <c r="M261" i="407"/>
  <c r="M262" i="407"/>
  <c r="M263" i="407"/>
  <c r="M264" i="407"/>
  <c r="M265" i="407"/>
  <c r="M266" i="407"/>
  <c r="M267" i="407"/>
  <c r="M268" i="407"/>
  <c r="M269" i="407"/>
  <c r="M270" i="407"/>
  <c r="M271" i="407"/>
  <c r="M272" i="407"/>
  <c r="M273" i="407"/>
  <c r="M274" i="407"/>
  <c r="M275" i="407"/>
  <c r="M276" i="407"/>
  <c r="M277" i="407"/>
  <c r="M278" i="407"/>
  <c r="M279" i="407"/>
  <c r="M280" i="407"/>
  <c r="M281" i="407"/>
  <c r="M282" i="407"/>
  <c r="M283" i="407"/>
  <c r="M284" i="407"/>
  <c r="M285" i="407"/>
  <c r="M286" i="407"/>
  <c r="M287" i="407"/>
  <c r="M288" i="407"/>
  <c r="M289" i="407"/>
  <c r="M290" i="407"/>
  <c r="M291" i="407"/>
  <c r="M292" i="407"/>
  <c r="M293" i="407"/>
  <c r="M294" i="407"/>
  <c r="M295" i="407"/>
  <c r="M296" i="407"/>
  <c r="M297" i="407"/>
  <c r="M298" i="407"/>
  <c r="M299" i="407"/>
  <c r="M300" i="407"/>
  <c r="M301" i="407"/>
  <c r="M302" i="407"/>
  <c r="M303" i="407"/>
  <c r="M304" i="407"/>
  <c r="M305" i="407"/>
  <c r="M306" i="407"/>
  <c r="M307" i="407"/>
  <c r="M308" i="407"/>
  <c r="M309" i="407"/>
  <c r="M310" i="407"/>
  <c r="M311" i="407"/>
  <c r="M312" i="407"/>
  <c r="M313" i="407"/>
  <c r="M314" i="407"/>
  <c r="M315" i="407"/>
  <c r="M316" i="407"/>
  <c r="M317" i="407"/>
  <c r="M318" i="407"/>
  <c r="M319" i="407"/>
  <c r="M320" i="407"/>
  <c r="M321" i="407"/>
  <c r="M322" i="407"/>
  <c r="M323" i="407"/>
  <c r="M324" i="407"/>
  <c r="M325" i="407"/>
  <c r="M326" i="407"/>
  <c r="M327" i="407"/>
  <c r="M328" i="407"/>
  <c r="M329" i="407"/>
  <c r="M330" i="407"/>
  <c r="M331" i="407"/>
  <c r="M332" i="407"/>
  <c r="M333" i="407"/>
  <c r="M334" i="407"/>
  <c r="M335" i="407"/>
  <c r="M336" i="407"/>
  <c r="M337" i="407"/>
  <c r="M338" i="407"/>
  <c r="M339" i="407"/>
  <c r="M340" i="407"/>
  <c r="M341" i="407"/>
  <c r="M342" i="407"/>
  <c r="M343" i="407"/>
  <c r="M344" i="407"/>
  <c r="M345" i="407"/>
  <c r="M346" i="407"/>
  <c r="M347" i="407"/>
  <c r="M348" i="407"/>
  <c r="M349" i="407"/>
  <c r="M350" i="407"/>
  <c r="M351" i="407"/>
  <c r="M352" i="407"/>
  <c r="M353" i="407"/>
  <c r="M354" i="407"/>
  <c r="M355" i="407"/>
  <c r="M356" i="407"/>
  <c r="M357" i="407"/>
  <c r="M358" i="407"/>
  <c r="M359" i="407"/>
  <c r="M360" i="407"/>
  <c r="M361" i="407"/>
  <c r="M362" i="407"/>
  <c r="M363" i="407"/>
  <c r="M364" i="407"/>
  <c r="M365" i="407"/>
  <c r="M366" i="407"/>
  <c r="M367" i="407"/>
  <c r="M368" i="407"/>
  <c r="M369" i="407"/>
  <c r="M370" i="407"/>
  <c r="M371" i="407"/>
  <c r="M372" i="407"/>
  <c r="M373" i="407"/>
  <c r="M374" i="407"/>
  <c r="M375" i="407"/>
  <c r="M376" i="407"/>
  <c r="M377" i="407"/>
  <c r="M378" i="407"/>
  <c r="M379" i="407"/>
  <c r="M380" i="407"/>
  <c r="M381" i="407"/>
  <c r="M382" i="407"/>
  <c r="M383" i="407"/>
  <c r="M384" i="407"/>
  <c r="M385" i="407"/>
  <c r="M386" i="407"/>
  <c r="M387" i="407"/>
  <c r="M388" i="407"/>
  <c r="M389" i="407"/>
  <c r="M390" i="407"/>
  <c r="M391" i="407"/>
  <c r="M392" i="407"/>
  <c r="M393" i="407"/>
  <c r="M394" i="407"/>
  <c r="M395" i="407"/>
  <c r="M396" i="407"/>
  <c r="M397" i="407"/>
  <c r="M398" i="407"/>
  <c r="M399" i="407"/>
  <c r="M400" i="407"/>
  <c r="M401" i="407"/>
  <c r="M402" i="407"/>
  <c r="M403" i="407"/>
  <c r="M404" i="407"/>
  <c r="M405" i="407"/>
  <c r="M406" i="407"/>
  <c r="M407" i="407"/>
  <c r="M408" i="407"/>
  <c r="M409" i="407"/>
  <c r="M410" i="407"/>
  <c r="M411" i="407"/>
  <c r="M412" i="407"/>
  <c r="M413" i="407"/>
  <c r="M414" i="407"/>
  <c r="M415" i="407"/>
  <c r="M416" i="407"/>
  <c r="M417" i="407"/>
  <c r="M418" i="407"/>
  <c r="M419" i="407"/>
  <c r="M420" i="407"/>
  <c r="M421" i="407"/>
  <c r="M422" i="407"/>
  <c r="M423" i="407"/>
  <c r="M424" i="407"/>
  <c r="M425" i="407"/>
  <c r="M426" i="407"/>
  <c r="M427" i="407"/>
  <c r="M428" i="407"/>
  <c r="M429" i="407"/>
  <c r="M430" i="407"/>
  <c r="M431" i="407"/>
  <c r="M432" i="407"/>
  <c r="M433" i="407"/>
  <c r="M434" i="407"/>
  <c r="M435" i="407"/>
  <c r="M436" i="407"/>
  <c r="M437" i="407"/>
  <c r="M438" i="407"/>
  <c r="M439" i="407"/>
  <c r="M440" i="407"/>
  <c r="M441" i="407"/>
  <c r="M442" i="407"/>
  <c r="M443" i="407"/>
  <c r="M444" i="407"/>
  <c r="M445" i="407"/>
  <c r="M446" i="407"/>
  <c r="M447" i="407"/>
  <c r="M448" i="407"/>
  <c r="M449" i="407"/>
  <c r="M450" i="407"/>
  <c r="M451" i="407"/>
  <c r="M452" i="407"/>
  <c r="M453" i="407"/>
  <c r="M454" i="407"/>
  <c r="M455" i="407"/>
  <c r="M456" i="407"/>
  <c r="M457" i="407"/>
  <c r="M458" i="407"/>
  <c r="M459" i="407"/>
  <c r="M460" i="407"/>
  <c r="M461" i="407"/>
  <c r="M462" i="407"/>
  <c r="M463" i="407"/>
  <c r="M464" i="407"/>
  <c r="M465" i="407"/>
  <c r="M466" i="407"/>
  <c r="M467" i="407"/>
  <c r="M468" i="407"/>
  <c r="M469" i="407"/>
  <c r="M470" i="407"/>
  <c r="M471" i="407"/>
  <c r="M472" i="407"/>
  <c r="M473" i="407"/>
  <c r="M474" i="407"/>
  <c r="M475" i="407"/>
  <c r="M476" i="407"/>
  <c r="M477" i="407"/>
  <c r="M478" i="407"/>
  <c r="M479" i="407"/>
  <c r="M480" i="407"/>
  <c r="M481" i="407"/>
  <c r="M482" i="407"/>
  <c r="M483" i="407"/>
  <c r="M484" i="407"/>
  <c r="M485" i="407"/>
  <c r="M486" i="407"/>
  <c r="M487" i="407"/>
  <c r="M488" i="407"/>
  <c r="M489" i="407"/>
  <c r="M490" i="407"/>
  <c r="M491" i="407"/>
  <c r="M492" i="407"/>
  <c r="M493" i="407"/>
  <c r="M494" i="407"/>
  <c r="M495" i="407"/>
  <c r="M496" i="407"/>
  <c r="M497" i="407"/>
  <c r="M498" i="407"/>
  <c r="M499" i="407"/>
  <c r="M500" i="407"/>
  <c r="M501" i="407"/>
  <c r="M502" i="407"/>
  <c r="M503" i="407"/>
  <c r="M504" i="407"/>
  <c r="M505" i="407"/>
  <c r="M506" i="407"/>
  <c r="M507" i="407"/>
  <c r="M508" i="407"/>
  <c r="M509" i="407"/>
  <c r="M510" i="407"/>
  <c r="M511" i="407"/>
  <c r="M512" i="407"/>
  <c r="M513" i="407"/>
  <c r="M514" i="407"/>
  <c r="M515" i="407"/>
  <c r="M516" i="407"/>
  <c r="M517" i="407"/>
  <c r="M518" i="407"/>
  <c r="M519" i="407"/>
  <c r="M520" i="407"/>
  <c r="M521" i="407"/>
  <c r="M522" i="407"/>
  <c r="M523" i="407"/>
  <c r="M524" i="407"/>
  <c r="M525" i="407"/>
  <c r="M526" i="407"/>
  <c r="M527" i="407"/>
  <c r="M528" i="407"/>
  <c r="M529" i="407"/>
  <c r="M530" i="407"/>
  <c r="M531" i="407"/>
  <c r="M532" i="407"/>
  <c r="M533" i="407"/>
  <c r="M534" i="407"/>
  <c r="M535" i="407"/>
  <c r="M536" i="407"/>
  <c r="M537" i="407"/>
  <c r="M538" i="407"/>
  <c r="M539" i="407"/>
  <c r="M540" i="407"/>
  <c r="M541" i="407"/>
  <c r="M542" i="407"/>
  <c r="M543" i="407"/>
  <c r="M544" i="407"/>
  <c r="M545" i="407"/>
  <c r="M546" i="407"/>
  <c r="M547" i="407"/>
  <c r="M548" i="407"/>
  <c r="M549" i="407"/>
  <c r="M550" i="407"/>
  <c r="M551" i="407"/>
  <c r="M552" i="407"/>
  <c r="M553" i="407"/>
  <c r="M554" i="407"/>
  <c r="M555" i="407"/>
  <c r="M556" i="407"/>
  <c r="M557" i="407"/>
  <c r="M558" i="407"/>
  <c r="M559" i="407"/>
  <c r="M560" i="407"/>
  <c r="M561" i="407"/>
  <c r="M562" i="407"/>
  <c r="M563" i="407"/>
  <c r="M564" i="407"/>
  <c r="M565" i="407"/>
  <c r="M566" i="407"/>
  <c r="M567" i="407"/>
  <c r="M568" i="407"/>
  <c r="M569" i="407"/>
  <c r="M570" i="407"/>
  <c r="M571" i="407"/>
  <c r="M572" i="407"/>
  <c r="M573" i="407"/>
  <c r="M574" i="407"/>
  <c r="M575" i="407"/>
  <c r="M576" i="407"/>
  <c r="M577" i="407"/>
  <c r="M578" i="407"/>
  <c r="M579" i="407"/>
  <c r="M580" i="407"/>
  <c r="M581" i="407"/>
  <c r="M582" i="407"/>
  <c r="M583" i="407"/>
  <c r="M584" i="407"/>
  <c r="M585" i="407"/>
  <c r="M586" i="407"/>
  <c r="M587" i="407"/>
  <c r="M588" i="407"/>
  <c r="M589" i="407"/>
  <c r="M590" i="407"/>
  <c r="M591" i="407"/>
  <c r="M592" i="407"/>
  <c r="M593" i="407"/>
  <c r="M594" i="407"/>
  <c r="M595" i="407"/>
  <c r="M596" i="407"/>
  <c r="M597" i="407"/>
  <c r="M598" i="407"/>
  <c r="M599" i="407"/>
  <c r="M600" i="407"/>
  <c r="M601" i="407"/>
  <c r="M602" i="407"/>
  <c r="M603" i="407"/>
  <c r="M604" i="407"/>
  <c r="M605" i="407"/>
  <c r="M606" i="407"/>
  <c r="M607" i="407"/>
  <c r="M608" i="407"/>
  <c r="M609" i="407"/>
  <c r="M610" i="407"/>
  <c r="M611" i="407"/>
  <c r="M612" i="407"/>
  <c r="M613" i="407"/>
  <c r="M614" i="407"/>
  <c r="M615" i="407"/>
  <c r="M616" i="407"/>
  <c r="M617" i="407"/>
  <c r="M618" i="407"/>
  <c r="M619" i="407"/>
  <c r="M620" i="407"/>
  <c r="M621" i="407"/>
  <c r="M622" i="407"/>
  <c r="M623" i="407"/>
  <c r="M624" i="407"/>
  <c r="M625" i="407"/>
  <c r="M626" i="407"/>
  <c r="M627" i="407"/>
  <c r="M628" i="407"/>
  <c r="M629" i="407"/>
  <c r="M630" i="407"/>
  <c r="M631" i="407"/>
  <c r="M632" i="407"/>
  <c r="M633" i="407"/>
  <c r="M634" i="407"/>
  <c r="M635" i="407"/>
  <c r="M636" i="407"/>
  <c r="M637" i="407"/>
  <c r="M638" i="407"/>
  <c r="M639" i="407"/>
  <c r="M640" i="407"/>
  <c r="M641" i="407"/>
  <c r="M642" i="407"/>
  <c r="M643" i="407"/>
  <c r="M644" i="407"/>
  <c r="M645" i="407"/>
  <c r="M646" i="407"/>
  <c r="M647" i="407"/>
  <c r="M648" i="407"/>
  <c r="M649" i="407"/>
  <c r="M650" i="407"/>
  <c r="M651" i="407"/>
  <c r="M652" i="407"/>
  <c r="M653" i="407"/>
  <c r="M654" i="407"/>
  <c r="M655" i="407"/>
  <c r="M656" i="407"/>
  <c r="M657" i="407"/>
  <c r="M658" i="407"/>
  <c r="M659" i="407"/>
  <c r="M660" i="407"/>
  <c r="M661" i="407"/>
  <c r="M662" i="407"/>
  <c r="M663" i="407"/>
  <c r="M664" i="407"/>
  <c r="M665" i="407"/>
  <c r="M666" i="407"/>
  <c r="M667" i="407"/>
  <c r="M668" i="407"/>
  <c r="M669" i="407"/>
  <c r="M670" i="407"/>
  <c r="M671" i="407"/>
  <c r="M672" i="407"/>
  <c r="M673" i="407"/>
  <c r="M674" i="407"/>
  <c r="M675" i="407"/>
  <c r="M676" i="407"/>
  <c r="M677" i="407"/>
  <c r="M678" i="407"/>
  <c r="M679" i="407"/>
  <c r="M680" i="407"/>
  <c r="M681" i="407"/>
  <c r="M682" i="407"/>
  <c r="M683" i="407"/>
  <c r="M684" i="407"/>
  <c r="M685" i="407"/>
  <c r="M686" i="407"/>
  <c r="M687" i="407"/>
  <c r="M688" i="407"/>
  <c r="M689" i="407"/>
  <c r="M690" i="407"/>
  <c r="M691" i="407"/>
  <c r="M692" i="407"/>
  <c r="M693" i="407"/>
  <c r="M694" i="407"/>
  <c r="M695" i="407"/>
  <c r="M696" i="407"/>
  <c r="M697" i="407"/>
  <c r="M698" i="407"/>
  <c r="M699" i="407"/>
  <c r="M700" i="407"/>
  <c r="M701" i="407"/>
  <c r="M702" i="407"/>
  <c r="M703" i="407"/>
  <c r="M704" i="407"/>
  <c r="M705" i="407"/>
  <c r="M706" i="407"/>
  <c r="M707" i="407"/>
  <c r="M708" i="407"/>
  <c r="M709" i="407"/>
  <c r="M710" i="407"/>
  <c r="M711" i="407"/>
  <c r="M712" i="407"/>
  <c r="M713" i="407"/>
  <c r="M714" i="407"/>
  <c r="M715" i="407"/>
  <c r="M716" i="407"/>
  <c r="M717" i="407"/>
  <c r="M718" i="407"/>
  <c r="M719" i="407"/>
  <c r="M720" i="407"/>
  <c r="M721" i="407"/>
  <c r="M722" i="407"/>
  <c r="M723" i="407"/>
  <c r="M724" i="407"/>
  <c r="M725" i="407"/>
  <c r="M726" i="407"/>
  <c r="M727" i="407"/>
  <c r="M728" i="407"/>
  <c r="M729" i="407"/>
  <c r="M730" i="407"/>
  <c r="M731" i="407"/>
  <c r="M732" i="407"/>
  <c r="M733" i="407"/>
  <c r="M734" i="407"/>
  <c r="M735" i="407"/>
  <c r="M736" i="407"/>
  <c r="M737" i="407"/>
  <c r="M738" i="407"/>
  <c r="M739" i="407"/>
  <c r="M740" i="407"/>
  <c r="M741" i="407"/>
  <c r="M742" i="407"/>
  <c r="M743" i="407"/>
  <c r="M744" i="407"/>
  <c r="M745" i="407"/>
  <c r="M746" i="407"/>
  <c r="M747" i="407"/>
  <c r="M748" i="407"/>
  <c r="M749" i="407"/>
  <c r="M750" i="407"/>
  <c r="M751" i="407"/>
  <c r="M752" i="407"/>
  <c r="M753" i="407"/>
  <c r="M754" i="407"/>
  <c r="M755" i="407"/>
  <c r="M756" i="407"/>
  <c r="M757" i="407"/>
  <c r="M758" i="407"/>
  <c r="M759" i="407"/>
  <c r="M760" i="407"/>
  <c r="M761" i="407"/>
  <c r="M762" i="407"/>
  <c r="M763" i="407"/>
  <c r="M764" i="407"/>
  <c r="M765" i="407"/>
  <c r="M766" i="407"/>
  <c r="M767" i="407"/>
  <c r="M768" i="407"/>
  <c r="M769" i="407"/>
  <c r="M770" i="407"/>
  <c r="M771" i="407"/>
  <c r="M772" i="407"/>
  <c r="M773" i="407"/>
  <c r="M774" i="407"/>
  <c r="M775" i="407"/>
  <c r="M776" i="407"/>
  <c r="M777" i="407"/>
  <c r="M778" i="407"/>
  <c r="M779" i="407"/>
  <c r="M780" i="407"/>
  <c r="M781" i="407"/>
  <c r="M782" i="407"/>
  <c r="M783" i="407"/>
  <c r="M784" i="407"/>
  <c r="M785" i="407"/>
  <c r="M786" i="407"/>
  <c r="M787" i="407"/>
  <c r="M788" i="407"/>
  <c r="M789" i="407"/>
  <c r="M790" i="407"/>
  <c r="M791" i="407"/>
  <c r="M792" i="407"/>
  <c r="M793" i="407"/>
  <c r="M794" i="407"/>
  <c r="M795" i="407"/>
  <c r="M796" i="407"/>
  <c r="M797" i="407"/>
  <c r="M798" i="407"/>
  <c r="M799" i="407"/>
  <c r="M800" i="407"/>
  <c r="M801" i="407"/>
  <c r="M802" i="407"/>
  <c r="M803" i="407"/>
  <c r="M804" i="407"/>
  <c r="M805" i="407"/>
  <c r="M806" i="407"/>
  <c r="M807" i="407"/>
  <c r="M808" i="407"/>
  <c r="M809" i="407"/>
  <c r="M810" i="407"/>
  <c r="M811" i="407"/>
  <c r="M812" i="407"/>
  <c r="M813" i="407"/>
  <c r="M814" i="407"/>
  <c r="M815" i="407"/>
  <c r="M816" i="407"/>
  <c r="M817" i="407"/>
  <c r="M818" i="407"/>
  <c r="M819" i="407"/>
  <c r="M820" i="407"/>
  <c r="M821" i="407"/>
  <c r="M822" i="407"/>
  <c r="M823" i="407"/>
  <c r="M824" i="407"/>
  <c r="M825" i="407"/>
  <c r="M826" i="407"/>
  <c r="M827" i="407"/>
  <c r="M828" i="407"/>
  <c r="M829" i="407"/>
  <c r="M830" i="407"/>
  <c r="M831" i="407"/>
  <c r="M832" i="407"/>
  <c r="M833" i="407"/>
  <c r="M834" i="407"/>
  <c r="M835" i="407"/>
  <c r="M836" i="407"/>
  <c r="M837" i="407"/>
  <c r="M838" i="407"/>
  <c r="M839" i="407"/>
  <c r="M840" i="407"/>
  <c r="M841" i="407"/>
  <c r="M842" i="407"/>
  <c r="M843" i="407"/>
  <c r="M844" i="407"/>
  <c r="M845" i="407"/>
  <c r="M846" i="407"/>
  <c r="M847" i="407"/>
  <c r="M848" i="407"/>
  <c r="M849" i="407"/>
  <c r="M850" i="407"/>
  <c r="M851" i="407"/>
  <c r="M852" i="407"/>
  <c r="M853" i="407"/>
  <c r="M854" i="407"/>
  <c r="M855" i="407"/>
  <c r="A118" i="400" a="1"/>
  <c r="A118" i="400" s="1"/>
  <c r="A119" i="400" a="1"/>
  <c r="A119" i="400" s="1"/>
  <c r="A120" i="400" a="1"/>
  <c r="A120" i="400" s="1"/>
  <c r="A121" i="400" a="1"/>
  <c r="A121" i="400" s="1"/>
  <c r="A122" i="400" a="1"/>
  <c r="A122" i="400" s="1"/>
  <c r="A123" i="400" a="1"/>
  <c r="A123" i="400" s="1"/>
  <c r="B118" i="400"/>
  <c r="B120" i="400"/>
  <c r="B121" i="400"/>
  <c r="B122" i="400"/>
  <c r="B123" i="400"/>
  <c r="C118" i="400"/>
  <c r="C119" i="400"/>
  <c r="C120" i="400"/>
  <c r="C121" i="400"/>
  <c r="C122" i="400"/>
  <c r="C123" i="400"/>
  <c r="D118" i="400"/>
  <c r="D119" i="400"/>
  <c r="D120" i="400"/>
  <c r="D121" i="400"/>
  <c r="D122" i="400"/>
  <c r="D123" i="400"/>
  <c r="E118" i="400"/>
  <c r="E119" i="400"/>
  <c r="E120" i="400"/>
  <c r="E121" i="400"/>
  <c r="E122" i="400"/>
  <c r="E123" i="400"/>
  <c r="M118" i="400"/>
  <c r="M119" i="400"/>
  <c r="M120" i="400"/>
  <c r="M121" i="400"/>
  <c r="M122" i="400"/>
  <c r="M123" i="400"/>
  <c r="G210" i="399"/>
  <c r="H210" i="399" s="1"/>
  <c r="I210" i="399"/>
  <c r="J210" i="399" s="1"/>
  <c r="K210" i="399"/>
  <c r="L210" i="399" s="1"/>
  <c r="Q210" i="399"/>
  <c r="R210" i="399"/>
  <c r="U210" i="399"/>
  <c r="I2168" i="401" s="1" a="1"/>
  <c r="I2168" i="401" s="1"/>
  <c r="G2168" i="401" s="1"/>
  <c r="Z210" i="399"/>
  <c r="G4" i="399"/>
  <c r="H3" i="399" s="1"/>
  <c r="G3" i="399" a="1"/>
  <c r="G3" i="399" s="1"/>
  <c r="A111" i="400" a="1"/>
  <c r="A111" i="400" s="1"/>
  <c r="A112" i="400" a="1"/>
  <c r="A112" i="400" s="1"/>
  <c r="F112" i="400" s="1"/>
  <c r="A113" i="400" a="1"/>
  <c r="A113" i="400" s="1"/>
  <c r="A114" i="400" a="1"/>
  <c r="A114" i="400" s="1"/>
  <c r="A115" i="400" a="1"/>
  <c r="A115" i="400" s="1"/>
  <c r="A116" i="400" a="1"/>
  <c r="A116" i="400" s="1"/>
  <c r="G116" i="400" s="1"/>
  <c r="A117" i="400" a="1"/>
  <c r="A117" i="400" s="1"/>
  <c r="A154" i="400" a="1"/>
  <c r="A154" i="400" s="1"/>
  <c r="B111" i="400"/>
  <c r="B112" i="400"/>
  <c r="B113" i="400"/>
  <c r="B115" i="400"/>
  <c r="B116" i="400"/>
  <c r="B154" i="400"/>
  <c r="C111" i="400"/>
  <c r="C112" i="400"/>
  <c r="C113" i="400"/>
  <c r="C114" i="400"/>
  <c r="C115" i="400"/>
  <c r="C116" i="400"/>
  <c r="C117" i="400"/>
  <c r="C154" i="400"/>
  <c r="D111" i="400"/>
  <c r="D112" i="400"/>
  <c r="D113" i="400"/>
  <c r="D114" i="400"/>
  <c r="D115" i="400"/>
  <c r="D116" i="400"/>
  <c r="D117" i="400"/>
  <c r="D154" i="400"/>
  <c r="E111" i="400"/>
  <c r="E112" i="400"/>
  <c r="E113" i="400"/>
  <c r="E114" i="400"/>
  <c r="E115" i="400"/>
  <c r="E116" i="400"/>
  <c r="E117" i="400"/>
  <c r="E154" i="400"/>
  <c r="M111" i="400"/>
  <c r="M112" i="400"/>
  <c r="M113" i="400"/>
  <c r="M114" i="400"/>
  <c r="M115" i="400"/>
  <c r="M116" i="400"/>
  <c r="M117" i="400"/>
  <c r="M154" i="400"/>
  <c r="A110" i="400" a="1"/>
  <c r="A110" i="400" s="1"/>
  <c r="F110" i="400" s="1"/>
  <c r="B110" i="400"/>
  <c r="C110" i="400"/>
  <c r="D110" i="400"/>
  <c r="E110" i="400"/>
  <c r="M110" i="400"/>
  <c r="G54" i="399"/>
  <c r="H54" i="399" s="1"/>
  <c r="G173" i="399"/>
  <c r="H173" i="399" s="1"/>
  <c r="G109" i="399"/>
  <c r="H109" i="399" s="1"/>
  <c r="G143" i="399"/>
  <c r="H143" i="399" s="1"/>
  <c r="G12" i="399"/>
  <c r="H12" i="399" s="1"/>
  <c r="I54" i="399"/>
  <c r="J54" i="399" s="1"/>
  <c r="I173" i="399"/>
  <c r="J173" i="399" s="1"/>
  <c r="I109" i="399"/>
  <c r="J109" i="399" s="1"/>
  <c r="I143" i="399"/>
  <c r="J143" i="399" s="1"/>
  <c r="I12" i="399"/>
  <c r="J12" i="399" s="1"/>
  <c r="K54" i="399"/>
  <c r="L54" i="399" s="1"/>
  <c r="K173" i="399"/>
  <c r="L173" i="399" s="1"/>
  <c r="K109" i="399"/>
  <c r="L109" i="399" s="1"/>
  <c r="K143" i="399"/>
  <c r="L143" i="399" s="1"/>
  <c r="K12" i="399"/>
  <c r="L12" i="399" s="1"/>
  <c r="Q54" i="399"/>
  <c r="Q173" i="399"/>
  <c r="Q109" i="399"/>
  <c r="Q143" i="399"/>
  <c r="Q12" i="399"/>
  <c r="U54" i="399"/>
  <c r="I494" i="401" s="1" a="1"/>
  <c r="I494" i="401" s="1"/>
  <c r="G494" i="401" s="1"/>
  <c r="U173" i="399"/>
  <c r="I1762" i="401" s="1" a="1"/>
  <c r="I1762" i="401" s="1"/>
  <c r="G1762" i="401" s="1"/>
  <c r="U109" i="399"/>
  <c r="I1107" i="401" s="1" a="1"/>
  <c r="I1107" i="401" s="1"/>
  <c r="G1107" i="401" s="1"/>
  <c r="U143" i="399"/>
  <c r="I1365" i="401" s="1" a="1"/>
  <c r="I1365" i="401" s="1"/>
  <c r="G1365" i="401" s="1"/>
  <c r="U12" i="399"/>
  <c r="I26" i="401" s="1" a="1"/>
  <c r="I26" i="401" s="1"/>
  <c r="G26" i="401" s="1"/>
  <c r="Z54" i="399"/>
  <c r="Z173" i="399"/>
  <c r="Z109" i="399"/>
  <c r="Z143" i="399"/>
  <c r="Z12" i="399"/>
  <c r="F133" i="398"/>
  <c r="F134" i="398"/>
  <c r="F135" i="398"/>
  <c r="F136" i="398"/>
  <c r="F137" i="398"/>
  <c r="F138" i="398"/>
  <c r="F139" i="398"/>
  <c r="F140" i="398"/>
  <c r="G133" i="398"/>
  <c r="G134" i="398"/>
  <c r="G135" i="398"/>
  <c r="G136" i="398"/>
  <c r="G137" i="398"/>
  <c r="G138" i="398"/>
  <c r="G139" i="398"/>
  <c r="G140" i="398"/>
  <c r="H133" i="398"/>
  <c r="H134" i="398"/>
  <c r="H135" i="398"/>
  <c r="H136" i="398"/>
  <c r="H137" i="398"/>
  <c r="H138" i="398"/>
  <c r="H139" i="398"/>
  <c r="H140" i="398"/>
  <c r="I133" i="398"/>
  <c r="I134" i="398"/>
  <c r="I135" i="398"/>
  <c r="I136" i="398"/>
  <c r="I137" i="398"/>
  <c r="I138" i="398"/>
  <c r="I139" i="398"/>
  <c r="I140" i="398"/>
  <c r="O133" i="398"/>
  <c r="O134" i="398"/>
  <c r="O135" i="398"/>
  <c r="O136" i="398"/>
  <c r="O137" i="398"/>
  <c r="O138" i="398"/>
  <c r="O139" i="398"/>
  <c r="O140" i="398"/>
  <c r="P133" i="398"/>
  <c r="P134" i="398"/>
  <c r="P135" i="398"/>
  <c r="P136" i="398"/>
  <c r="P137" i="398"/>
  <c r="P138" i="398"/>
  <c r="P139" i="398"/>
  <c r="P140" i="398"/>
  <c r="F141" i="398"/>
  <c r="F142" i="398"/>
  <c r="F143" i="398"/>
  <c r="G141" i="398"/>
  <c r="G142" i="398"/>
  <c r="G143" i="398"/>
  <c r="H141" i="398"/>
  <c r="H142" i="398"/>
  <c r="H143" i="398"/>
  <c r="I141" i="398"/>
  <c r="I142" i="398"/>
  <c r="I143" i="398"/>
  <c r="O141" i="398"/>
  <c r="O142" i="398"/>
  <c r="O143" i="398"/>
  <c r="P141" i="398"/>
  <c r="P142" i="398"/>
  <c r="P143" i="398"/>
  <c r="F144" i="398"/>
  <c r="F145" i="398"/>
  <c r="G144" i="398"/>
  <c r="G145" i="398"/>
  <c r="H144" i="398"/>
  <c r="H145" i="398"/>
  <c r="I144" i="398"/>
  <c r="I145" i="398"/>
  <c r="O144" i="398"/>
  <c r="O145" i="398"/>
  <c r="P144" i="398"/>
  <c r="P145" i="398"/>
  <c r="F124" i="398"/>
  <c r="F125" i="398"/>
  <c r="F126" i="398"/>
  <c r="F127" i="398"/>
  <c r="F128" i="398"/>
  <c r="F129" i="398"/>
  <c r="F130" i="398"/>
  <c r="F131" i="398"/>
  <c r="F132" i="398"/>
  <c r="F146" i="398"/>
  <c r="G124" i="398"/>
  <c r="G125" i="398"/>
  <c r="G126" i="398"/>
  <c r="G127" i="398"/>
  <c r="G128" i="398"/>
  <c r="G129" i="398"/>
  <c r="G130" i="398"/>
  <c r="G131" i="398"/>
  <c r="G132" i="398"/>
  <c r="G146" i="398"/>
  <c r="H124" i="398"/>
  <c r="H125" i="398"/>
  <c r="H126" i="398"/>
  <c r="H127" i="398"/>
  <c r="H128" i="398"/>
  <c r="H129" i="398"/>
  <c r="H130" i="398"/>
  <c r="H131" i="398"/>
  <c r="H132" i="398"/>
  <c r="H146" i="398"/>
  <c r="I124" i="398"/>
  <c r="I125" i="398"/>
  <c r="I126" i="398"/>
  <c r="I127" i="398"/>
  <c r="I128" i="398"/>
  <c r="I129" i="398"/>
  <c r="I130" i="398"/>
  <c r="I131" i="398"/>
  <c r="I132" i="398"/>
  <c r="I146" i="398"/>
  <c r="O124" i="398"/>
  <c r="O125" i="398"/>
  <c r="O126" i="398"/>
  <c r="O127" i="398"/>
  <c r="O128" i="398"/>
  <c r="O129" i="398"/>
  <c r="O130" i="398"/>
  <c r="O131" i="398"/>
  <c r="O132" i="398"/>
  <c r="O146" i="398"/>
  <c r="P124" i="398"/>
  <c r="P125" i="398"/>
  <c r="P126" i="398"/>
  <c r="P127" i="398"/>
  <c r="P128" i="398"/>
  <c r="P129" i="398"/>
  <c r="P130" i="398"/>
  <c r="P131" i="398"/>
  <c r="P132" i="398"/>
  <c r="P146" i="398"/>
  <c r="A100" i="400" a="1"/>
  <c r="A100" i="400" s="1"/>
  <c r="A101" i="400" a="1"/>
  <c r="A101" i="400" s="1"/>
  <c r="F101" i="400" s="1"/>
  <c r="A102" i="400" a="1"/>
  <c r="A102" i="400" s="1"/>
  <c r="G102" i="400" s="1"/>
  <c r="A103" i="400" a="1"/>
  <c r="A103" i="400" s="1"/>
  <c r="G103" i="400" s="1"/>
  <c r="A104" i="400" a="1"/>
  <c r="A104" i="400" s="1"/>
  <c r="F104" i="400" s="1"/>
  <c r="A105" i="400" a="1"/>
  <c r="A105" i="400" s="1"/>
  <c r="A106" i="400" a="1"/>
  <c r="A106" i="400" s="1"/>
  <c r="A107" i="400" a="1"/>
  <c r="A107" i="400" s="1"/>
  <c r="A108" i="400" a="1"/>
  <c r="A108" i="400" s="1"/>
  <c r="A109" i="400" a="1"/>
  <c r="A109" i="400" s="1"/>
  <c r="B105" i="400"/>
  <c r="B106" i="400"/>
  <c r="B107" i="400"/>
  <c r="B109" i="400"/>
  <c r="C100" i="400"/>
  <c r="C101" i="400"/>
  <c r="C102" i="400"/>
  <c r="C103" i="400"/>
  <c r="C104" i="400"/>
  <c r="C105" i="400"/>
  <c r="C106" i="400"/>
  <c r="C107" i="400"/>
  <c r="C108" i="400"/>
  <c r="C109" i="400"/>
  <c r="D100" i="400"/>
  <c r="D101" i="400"/>
  <c r="D102" i="400"/>
  <c r="D103" i="400"/>
  <c r="D104" i="400"/>
  <c r="D105" i="400"/>
  <c r="D106" i="400"/>
  <c r="D107" i="400"/>
  <c r="D108" i="400"/>
  <c r="D109" i="400"/>
  <c r="E100" i="400"/>
  <c r="E101" i="400"/>
  <c r="E102" i="400"/>
  <c r="E103" i="400"/>
  <c r="E104" i="400"/>
  <c r="E105" i="400"/>
  <c r="E106" i="400"/>
  <c r="E107" i="400"/>
  <c r="E108" i="400"/>
  <c r="E109" i="400"/>
  <c r="M100" i="400"/>
  <c r="M101" i="400"/>
  <c r="M102" i="400"/>
  <c r="M103" i="400"/>
  <c r="M104" i="400"/>
  <c r="M105" i="400"/>
  <c r="M106" i="400"/>
  <c r="M107" i="400"/>
  <c r="M108" i="400"/>
  <c r="M109" i="400"/>
  <c r="G225" i="399"/>
  <c r="H225" i="399" s="1"/>
  <c r="I225" i="399"/>
  <c r="J225" i="399" s="1"/>
  <c r="K225" i="399"/>
  <c r="L225" i="399" s="1"/>
  <c r="Q225" i="399"/>
  <c r="U225" i="399"/>
  <c r="I2309" i="401" s="1" a="1"/>
  <c r="I2309" i="401" s="1"/>
  <c r="G2309" i="401" s="1"/>
  <c r="W225" i="399"/>
  <c r="S225" i="399" s="1" a="1"/>
  <c r="S225" i="399" s="1"/>
  <c r="Z225" i="399"/>
  <c r="I184" i="408"/>
  <c r="J184" i="408" a="1"/>
  <c r="J184" i="408" s="1"/>
  <c r="G110" i="399"/>
  <c r="H110" i="399" s="1"/>
  <c r="G25" i="399"/>
  <c r="H25" i="399" s="1"/>
  <c r="G237" i="399"/>
  <c r="H237" i="399" s="1"/>
  <c r="G262" i="399"/>
  <c r="H262" i="399" s="1"/>
  <c r="I110" i="399"/>
  <c r="J110" i="399" s="1"/>
  <c r="I25" i="399"/>
  <c r="J25" i="399" s="1"/>
  <c r="I237" i="399"/>
  <c r="J237" i="399" s="1"/>
  <c r="I262" i="399"/>
  <c r="J262" i="399" s="1"/>
  <c r="K110" i="399"/>
  <c r="L110" i="399" s="1"/>
  <c r="K25" i="399"/>
  <c r="L25" i="399" s="1"/>
  <c r="K237" i="399"/>
  <c r="L237" i="399" s="1"/>
  <c r="K262" i="399"/>
  <c r="L262" i="399" s="1"/>
  <c r="Q110" i="399"/>
  <c r="Q25" i="399"/>
  <c r="Q237" i="399"/>
  <c r="Q262" i="399"/>
  <c r="U110" i="399"/>
  <c r="I1111" i="401" s="1" a="1"/>
  <c r="I1111" i="401" s="1"/>
  <c r="G1111" i="401" s="1"/>
  <c r="U25" i="399"/>
  <c r="I207" i="401" s="1" a="1"/>
  <c r="I207" i="401" s="1"/>
  <c r="G207" i="401" s="1"/>
  <c r="U237" i="399"/>
  <c r="I2402" i="401" s="1" a="1"/>
  <c r="I2402" i="401" s="1"/>
  <c r="G2402" i="401" s="1"/>
  <c r="U262" i="399"/>
  <c r="I2632" i="401" s="1" a="1"/>
  <c r="I2632" i="401" s="1"/>
  <c r="G2632" i="401" s="1"/>
  <c r="W237" i="399"/>
  <c r="S237" i="399" s="1" a="1"/>
  <c r="S237" i="399" s="1"/>
  <c r="X262" i="399"/>
  <c r="Z110" i="399"/>
  <c r="Z25" i="399"/>
  <c r="Z237" i="399"/>
  <c r="Z262" i="399"/>
  <c r="A94" i="400" a="1"/>
  <c r="A94" i="400" s="1"/>
  <c r="A95" i="400" a="1"/>
  <c r="A95" i="400" s="1"/>
  <c r="A96" i="400" a="1"/>
  <c r="A96" i="400" s="1"/>
  <c r="A97" i="400" a="1"/>
  <c r="A97" i="400" s="1"/>
  <c r="F97" i="400" s="1"/>
  <c r="B94" i="400"/>
  <c r="B95" i="400"/>
  <c r="B96" i="400"/>
  <c r="C94" i="400"/>
  <c r="C95" i="400"/>
  <c r="C96" i="400"/>
  <c r="C97" i="400"/>
  <c r="D94" i="400"/>
  <c r="D95" i="400"/>
  <c r="D96" i="400"/>
  <c r="D97" i="400"/>
  <c r="E94" i="400"/>
  <c r="E95" i="400"/>
  <c r="E96" i="400"/>
  <c r="E97" i="400"/>
  <c r="M94" i="400"/>
  <c r="M95" i="400"/>
  <c r="M96" i="400"/>
  <c r="M97" i="400"/>
  <c r="A90" i="400" a="1"/>
  <c r="A90" i="400" s="1"/>
  <c r="A91" i="400" a="1"/>
  <c r="A91" i="400" s="1"/>
  <c r="A92" i="400" a="1"/>
  <c r="A92" i="400" s="1"/>
  <c r="A93" i="400" a="1"/>
  <c r="A93" i="400" s="1"/>
  <c r="A98" i="400" a="1"/>
  <c r="A98" i="400" s="1"/>
  <c r="B90" i="400"/>
  <c r="B91" i="400"/>
  <c r="B92" i="400"/>
  <c r="C90" i="400"/>
  <c r="C91" i="400"/>
  <c r="C92" i="400"/>
  <c r="C93" i="400"/>
  <c r="C98" i="400"/>
  <c r="D90" i="400"/>
  <c r="D91" i="400"/>
  <c r="D92" i="400"/>
  <c r="D93" i="400"/>
  <c r="D98" i="400"/>
  <c r="E90" i="400"/>
  <c r="E91" i="400"/>
  <c r="E92" i="400"/>
  <c r="E93" i="400"/>
  <c r="E98" i="400"/>
  <c r="M90" i="400"/>
  <c r="M91" i="400"/>
  <c r="M92" i="400"/>
  <c r="M93" i="400"/>
  <c r="M98" i="400"/>
  <c r="C3" i="400"/>
  <c r="C4" i="400"/>
  <c r="C5" i="400"/>
  <c r="C6" i="400"/>
  <c r="C7" i="400"/>
  <c r="C8" i="400"/>
  <c r="C9" i="400"/>
  <c r="C10" i="400"/>
  <c r="C11" i="400"/>
  <c r="C12" i="400"/>
  <c r="C13" i="400"/>
  <c r="C14" i="400"/>
  <c r="C15" i="400"/>
  <c r="C16" i="400"/>
  <c r="C17" i="400"/>
  <c r="C18" i="400"/>
  <c r="C19" i="400"/>
  <c r="C20" i="400"/>
  <c r="C21" i="400"/>
  <c r="C22" i="400"/>
  <c r="C23" i="400"/>
  <c r="C24" i="400"/>
  <c r="C25" i="400"/>
  <c r="C26" i="400"/>
  <c r="C27" i="400"/>
  <c r="C28" i="400"/>
  <c r="C29" i="400"/>
  <c r="C30" i="400"/>
  <c r="C31" i="400"/>
  <c r="C32" i="400"/>
  <c r="C33" i="400"/>
  <c r="C34" i="400"/>
  <c r="C35" i="400"/>
  <c r="C36" i="400"/>
  <c r="C37" i="400"/>
  <c r="C38" i="400"/>
  <c r="C39" i="400"/>
  <c r="C40" i="400"/>
  <c r="C41" i="400"/>
  <c r="C42" i="400"/>
  <c r="C43" i="400"/>
  <c r="C44" i="400"/>
  <c r="C45" i="400"/>
  <c r="C46" i="400"/>
  <c r="C47" i="400"/>
  <c r="C48" i="400"/>
  <c r="C49" i="400"/>
  <c r="C50" i="400"/>
  <c r="C51" i="400"/>
  <c r="C52" i="400"/>
  <c r="C53" i="400"/>
  <c r="C54" i="400"/>
  <c r="C55" i="400"/>
  <c r="C56" i="400"/>
  <c r="C57" i="400"/>
  <c r="C58" i="400"/>
  <c r="C59" i="400"/>
  <c r="C60" i="400"/>
  <c r="C61" i="400"/>
  <c r="C62" i="400"/>
  <c r="C63" i="400"/>
  <c r="C64" i="400"/>
  <c r="C65" i="400"/>
  <c r="C66" i="400"/>
  <c r="C67" i="400"/>
  <c r="C68" i="400"/>
  <c r="C69" i="400"/>
  <c r="C70" i="400"/>
  <c r="C71" i="400"/>
  <c r="C72" i="400"/>
  <c r="C73" i="400"/>
  <c r="C74" i="400"/>
  <c r="C75" i="400"/>
  <c r="C76" i="400"/>
  <c r="C77" i="400"/>
  <c r="C78" i="400"/>
  <c r="C79" i="400"/>
  <c r="C80" i="400"/>
  <c r="C81" i="400"/>
  <c r="C82" i="400"/>
  <c r="C83" i="400"/>
  <c r="C84" i="400"/>
  <c r="C85" i="400"/>
  <c r="C86" i="400"/>
  <c r="C87" i="400"/>
  <c r="C88" i="400"/>
  <c r="C89" i="400"/>
  <c r="C99" i="400"/>
  <c r="E3" i="400"/>
  <c r="E4" i="400"/>
  <c r="E5" i="400"/>
  <c r="E6" i="400"/>
  <c r="E7" i="400"/>
  <c r="E8" i="400"/>
  <c r="E9" i="400"/>
  <c r="E10" i="400"/>
  <c r="E11" i="400"/>
  <c r="E12" i="400"/>
  <c r="E13" i="400"/>
  <c r="E14" i="400"/>
  <c r="E15" i="400"/>
  <c r="E16" i="400"/>
  <c r="E17" i="400"/>
  <c r="E18" i="400"/>
  <c r="E19" i="400"/>
  <c r="E20" i="400"/>
  <c r="E21" i="400"/>
  <c r="E22" i="400"/>
  <c r="E23" i="400"/>
  <c r="E24" i="400"/>
  <c r="E25" i="400"/>
  <c r="E26" i="400"/>
  <c r="E27" i="400"/>
  <c r="E28" i="400"/>
  <c r="E29" i="400"/>
  <c r="E30" i="400"/>
  <c r="E31" i="400"/>
  <c r="E32" i="400"/>
  <c r="E33" i="400"/>
  <c r="E34" i="400"/>
  <c r="E35" i="400"/>
  <c r="E36" i="400"/>
  <c r="E37" i="400"/>
  <c r="E38" i="400"/>
  <c r="E39" i="400"/>
  <c r="E40" i="400"/>
  <c r="E41" i="400"/>
  <c r="E42" i="400"/>
  <c r="E43" i="400"/>
  <c r="E44" i="400"/>
  <c r="E45" i="400"/>
  <c r="E46" i="400"/>
  <c r="E47" i="400"/>
  <c r="E48" i="400"/>
  <c r="E49" i="400"/>
  <c r="E50" i="400"/>
  <c r="E51" i="400"/>
  <c r="E52" i="400"/>
  <c r="E53" i="400"/>
  <c r="E54" i="400"/>
  <c r="E55" i="400"/>
  <c r="E56" i="400"/>
  <c r="E57" i="400"/>
  <c r="E58" i="400"/>
  <c r="E59" i="400"/>
  <c r="E60" i="400"/>
  <c r="E61" i="400"/>
  <c r="E62" i="400"/>
  <c r="E63" i="400"/>
  <c r="E64" i="400"/>
  <c r="E65" i="400"/>
  <c r="E66" i="400"/>
  <c r="E67" i="400"/>
  <c r="E68" i="400"/>
  <c r="E69" i="400"/>
  <c r="E70" i="400"/>
  <c r="E71" i="400"/>
  <c r="E72" i="400"/>
  <c r="E73" i="400"/>
  <c r="E74" i="400"/>
  <c r="E75" i="400"/>
  <c r="E76" i="400"/>
  <c r="E77" i="400"/>
  <c r="E78" i="400"/>
  <c r="E79" i="400"/>
  <c r="E80" i="400"/>
  <c r="E81" i="400"/>
  <c r="E82" i="400"/>
  <c r="E83" i="400"/>
  <c r="E84" i="400"/>
  <c r="E85" i="400"/>
  <c r="E86" i="400"/>
  <c r="E87" i="400"/>
  <c r="E88" i="400"/>
  <c r="E89" i="400"/>
  <c r="E99" i="400"/>
  <c r="D10" i="400"/>
  <c r="F117" i="398"/>
  <c r="F118" i="398"/>
  <c r="F119" i="398"/>
  <c r="F120" i="398"/>
  <c r="F121" i="398"/>
  <c r="F122" i="398"/>
  <c r="G117" i="398"/>
  <c r="G118" i="398"/>
  <c r="G119" i="398"/>
  <c r="G120" i="398"/>
  <c r="G121" i="398"/>
  <c r="G122" i="398"/>
  <c r="H117" i="398"/>
  <c r="H118" i="398"/>
  <c r="H119" i="398"/>
  <c r="H120" i="398"/>
  <c r="H121" i="398"/>
  <c r="H122" i="398"/>
  <c r="I117" i="398"/>
  <c r="I118" i="398"/>
  <c r="I119" i="398"/>
  <c r="I120" i="398"/>
  <c r="I121" i="398"/>
  <c r="I122" i="398"/>
  <c r="O117" i="398"/>
  <c r="O118" i="398"/>
  <c r="O119" i="398"/>
  <c r="O120" i="398"/>
  <c r="O121" i="398"/>
  <c r="O122" i="398"/>
  <c r="P117" i="398"/>
  <c r="P118" i="398"/>
  <c r="P119" i="398"/>
  <c r="P120" i="398"/>
  <c r="P121" i="398"/>
  <c r="P122" i="398"/>
  <c r="B3" i="400"/>
  <c r="B4" i="400"/>
  <c r="B5" i="400"/>
  <c r="B6" i="400"/>
  <c r="B7" i="400"/>
  <c r="B8" i="400"/>
  <c r="B9" i="400"/>
  <c r="B10" i="400"/>
  <c r="B11" i="400"/>
  <c r="B12" i="400"/>
  <c r="B13" i="400"/>
  <c r="B14" i="400"/>
  <c r="B15" i="400"/>
  <c r="B16" i="400"/>
  <c r="B17" i="400"/>
  <c r="B18" i="400"/>
  <c r="B19" i="400"/>
  <c r="B20" i="400"/>
  <c r="B21" i="400"/>
  <c r="B22" i="400"/>
  <c r="B23" i="400"/>
  <c r="B24" i="400"/>
  <c r="B25" i="400"/>
  <c r="B26" i="400"/>
  <c r="B27" i="400"/>
  <c r="B28" i="400"/>
  <c r="B29" i="400"/>
  <c r="B30" i="400"/>
  <c r="B31" i="400"/>
  <c r="B32" i="400"/>
  <c r="B33" i="400"/>
  <c r="B34" i="400"/>
  <c r="B35" i="400"/>
  <c r="B36" i="400"/>
  <c r="B37" i="400"/>
  <c r="B38" i="400"/>
  <c r="B39" i="400"/>
  <c r="B40" i="400"/>
  <c r="B41" i="400"/>
  <c r="B42" i="400"/>
  <c r="B43" i="400"/>
  <c r="B44" i="400"/>
  <c r="B45" i="400"/>
  <c r="B46" i="400"/>
  <c r="B47" i="400"/>
  <c r="B48" i="400"/>
  <c r="B49" i="400"/>
  <c r="B50" i="400"/>
  <c r="B51" i="400"/>
  <c r="B52" i="400"/>
  <c r="B53" i="400"/>
  <c r="B54" i="400"/>
  <c r="B55" i="400"/>
  <c r="B56" i="400"/>
  <c r="B57" i="400"/>
  <c r="B58" i="400"/>
  <c r="B59" i="400"/>
  <c r="B60" i="400"/>
  <c r="B61" i="400"/>
  <c r="B62" i="400"/>
  <c r="B63" i="400"/>
  <c r="B64" i="400"/>
  <c r="B65" i="400"/>
  <c r="B66" i="400"/>
  <c r="B67" i="400"/>
  <c r="B68" i="400"/>
  <c r="B69" i="400"/>
  <c r="B70" i="400"/>
  <c r="B71" i="400"/>
  <c r="B72" i="400"/>
  <c r="B73" i="400"/>
  <c r="B74" i="400"/>
  <c r="B75" i="400"/>
  <c r="B76" i="400"/>
  <c r="B77" i="400"/>
  <c r="B78" i="400"/>
  <c r="B79" i="400"/>
  <c r="B80" i="400"/>
  <c r="B81" i="400"/>
  <c r="B82" i="400"/>
  <c r="B83" i="400"/>
  <c r="B84" i="400"/>
  <c r="B85" i="400"/>
  <c r="B86" i="400"/>
  <c r="B87" i="400"/>
  <c r="B88" i="400"/>
  <c r="B89" i="400"/>
  <c r="D3" i="400"/>
  <c r="D4" i="400"/>
  <c r="D5" i="400"/>
  <c r="D6" i="400"/>
  <c r="D7" i="400"/>
  <c r="D8" i="400"/>
  <c r="D9" i="400"/>
  <c r="D11" i="400"/>
  <c r="D12" i="400"/>
  <c r="D13" i="400"/>
  <c r="D14" i="400"/>
  <c r="D15" i="400"/>
  <c r="D16" i="400"/>
  <c r="D17" i="400"/>
  <c r="D18" i="400"/>
  <c r="D19" i="400"/>
  <c r="D20" i="400"/>
  <c r="D21" i="400"/>
  <c r="D22" i="400"/>
  <c r="D23" i="400"/>
  <c r="D24" i="400"/>
  <c r="D25" i="400"/>
  <c r="D26" i="400"/>
  <c r="D27" i="400"/>
  <c r="D28" i="400"/>
  <c r="D29" i="400"/>
  <c r="D30" i="400"/>
  <c r="D31" i="400"/>
  <c r="D32" i="400"/>
  <c r="D33" i="400"/>
  <c r="D34" i="400"/>
  <c r="D35" i="400"/>
  <c r="D36" i="400"/>
  <c r="D37" i="400"/>
  <c r="D38" i="400"/>
  <c r="D39" i="400"/>
  <c r="D40" i="400"/>
  <c r="D41" i="400"/>
  <c r="D42" i="400"/>
  <c r="D43" i="400"/>
  <c r="D44" i="400"/>
  <c r="D45" i="400"/>
  <c r="D46" i="400"/>
  <c r="D47" i="400"/>
  <c r="D48" i="400"/>
  <c r="D49" i="400"/>
  <c r="D50" i="400"/>
  <c r="D51" i="400"/>
  <c r="D52" i="400"/>
  <c r="D53" i="400"/>
  <c r="D54" i="400"/>
  <c r="D55" i="400"/>
  <c r="D56" i="400"/>
  <c r="D57" i="400"/>
  <c r="D58" i="400"/>
  <c r="D59" i="400"/>
  <c r="D60" i="400"/>
  <c r="D61" i="400"/>
  <c r="D62" i="400"/>
  <c r="D63" i="400"/>
  <c r="D64" i="400"/>
  <c r="D65" i="400"/>
  <c r="D66" i="400"/>
  <c r="D67" i="400"/>
  <c r="D68" i="400"/>
  <c r="D69" i="400"/>
  <c r="D70" i="400"/>
  <c r="D71" i="400"/>
  <c r="D72" i="400"/>
  <c r="D73" i="400"/>
  <c r="D74" i="400"/>
  <c r="D75" i="400"/>
  <c r="D76" i="400"/>
  <c r="D77" i="400"/>
  <c r="D78" i="400"/>
  <c r="D79" i="400"/>
  <c r="D80" i="400"/>
  <c r="D81" i="400"/>
  <c r="D82" i="400"/>
  <c r="D83" i="400"/>
  <c r="D84" i="400"/>
  <c r="D85" i="400"/>
  <c r="D86" i="400"/>
  <c r="D87" i="400"/>
  <c r="D88" i="400"/>
  <c r="D89" i="400"/>
  <c r="D99" i="400"/>
  <c r="I183" i="408"/>
  <c r="J183" i="408" a="1"/>
  <c r="J183" i="408" s="1"/>
  <c r="R4" i="399"/>
  <c r="R3" i="399"/>
  <c r="E5" i="399"/>
  <c r="F5" i="399"/>
  <c r="D5" i="399"/>
  <c r="G36" i="399"/>
  <c r="H36" i="399" s="1"/>
  <c r="G273" i="399"/>
  <c r="H273" i="399" s="1"/>
  <c r="G115" i="399"/>
  <c r="H115" i="399" s="1"/>
  <c r="G162" i="399"/>
  <c r="H162" i="399" s="1"/>
  <c r="G8" i="399"/>
  <c r="H8" i="399" s="1"/>
  <c r="I36" i="399"/>
  <c r="J36" i="399" s="1"/>
  <c r="I273" i="399"/>
  <c r="J273" i="399" s="1"/>
  <c r="I115" i="399"/>
  <c r="J115" i="399" s="1"/>
  <c r="I162" i="399"/>
  <c r="J162" i="399" s="1"/>
  <c r="I8" i="399"/>
  <c r="J8" i="399" s="1"/>
  <c r="K36" i="399"/>
  <c r="L36" i="399" s="1"/>
  <c r="K273" i="399"/>
  <c r="L273" i="399" s="1"/>
  <c r="K115" i="399"/>
  <c r="L115" i="399" s="1"/>
  <c r="K162" i="399"/>
  <c r="L162" i="399" s="1"/>
  <c r="K8" i="399"/>
  <c r="L8" i="399" s="1"/>
  <c r="Q36" i="399"/>
  <c r="Q273" i="399"/>
  <c r="Q115" i="399"/>
  <c r="Q162" i="399"/>
  <c r="Q8" i="399"/>
  <c r="R8" i="399"/>
  <c r="U36" i="399"/>
  <c r="I302" i="401" s="1" a="1"/>
  <c r="I302" i="401" s="1"/>
  <c r="G302" i="401" s="1"/>
  <c r="U273" i="399"/>
  <c r="I2823" i="401" s="1" a="1"/>
  <c r="I2823" i="401" s="1"/>
  <c r="G2823" i="401" s="1"/>
  <c r="U115" i="399"/>
  <c r="I1148" i="401" s="1" a="1"/>
  <c r="I1148" i="401" s="1"/>
  <c r="G1148" i="401" s="1"/>
  <c r="U162" i="399"/>
  <c r="I1553" i="401" s="1" a="1"/>
  <c r="I1553" i="401" s="1"/>
  <c r="G1553" i="401" s="1"/>
  <c r="U8" i="399"/>
  <c r="I13" i="401" s="1" a="1"/>
  <c r="I13" i="401" s="1"/>
  <c r="G13" i="401" s="1"/>
  <c r="O36" i="399"/>
  <c r="N273" i="399"/>
  <c r="Z36" i="399"/>
  <c r="Z273" i="399"/>
  <c r="Z115" i="399"/>
  <c r="Z162" i="399"/>
  <c r="Z8" i="399"/>
  <c r="A87" i="400" a="1"/>
  <c r="A87" i="400" s="1"/>
  <c r="G87" i="400" s="1"/>
  <c r="A88" i="400" a="1"/>
  <c r="A88" i="400" s="1"/>
  <c r="G88" i="400" s="1"/>
  <c r="A89" i="400" a="1"/>
  <c r="A89" i="400" s="1"/>
  <c r="A99" i="400" a="1"/>
  <c r="A99" i="400" s="1"/>
  <c r="G99" i="400" s="1"/>
  <c r="M87" i="400"/>
  <c r="M88" i="400"/>
  <c r="M89" i="400"/>
  <c r="M99" i="400"/>
  <c r="G138" i="399"/>
  <c r="H138" i="399" s="1"/>
  <c r="G44" i="399"/>
  <c r="H44" i="399" s="1"/>
  <c r="G126" i="399"/>
  <c r="H126" i="399" s="1"/>
  <c r="I138" i="399"/>
  <c r="J138" i="399" s="1"/>
  <c r="I44" i="399"/>
  <c r="J44" i="399" s="1"/>
  <c r="I126" i="399"/>
  <c r="J126" i="399" s="1"/>
  <c r="K138" i="399"/>
  <c r="L138" i="399" s="1"/>
  <c r="K44" i="399"/>
  <c r="L44" i="399" s="1"/>
  <c r="K126" i="399"/>
  <c r="L126" i="399" s="1"/>
  <c r="Q138" i="399"/>
  <c r="Q44" i="399"/>
  <c r="U138" i="399"/>
  <c r="I1326" i="401" s="1" a="1"/>
  <c r="I1326" i="401" s="1"/>
  <c r="G1326" i="401" s="1"/>
  <c r="U44" i="399"/>
  <c r="I370" i="401" s="1" a="1"/>
  <c r="I370" i="401" s="1"/>
  <c r="G370" i="401" s="1"/>
  <c r="U126" i="399"/>
  <c r="I1243" i="401" s="1" a="1"/>
  <c r="I1243" i="401" s="1"/>
  <c r="G1243" i="401" s="1"/>
  <c r="Z138" i="399"/>
  <c r="Z44" i="399"/>
  <c r="Z126" i="399"/>
  <c r="A77" i="400" a="1"/>
  <c r="A77" i="400" s="1"/>
  <c r="G77" i="400" s="1"/>
  <c r="A78" i="400" a="1"/>
  <c r="A78" i="400" s="1"/>
  <c r="G78" i="400" s="1"/>
  <c r="A79" i="400" a="1"/>
  <c r="A79" i="400" s="1"/>
  <c r="F79" i="400" s="1"/>
  <c r="A80" i="400" a="1"/>
  <c r="A80" i="400" s="1"/>
  <c r="F80" i="400" s="1"/>
  <c r="A81" i="400" a="1"/>
  <c r="A81" i="400" s="1"/>
  <c r="F81" i="400" s="1"/>
  <c r="A82" i="400" a="1"/>
  <c r="A82" i="400" s="1"/>
  <c r="F82" i="400" s="1"/>
  <c r="A83" i="400" a="1"/>
  <c r="A83" i="400" s="1"/>
  <c r="G83" i="400" s="1"/>
  <c r="A84" i="400" a="1"/>
  <c r="A84" i="400" s="1"/>
  <c r="G84" i="400" s="1"/>
  <c r="A85" i="400" a="1"/>
  <c r="A85" i="400" s="1"/>
  <c r="G85" i="400" s="1"/>
  <c r="A86" i="400" a="1"/>
  <c r="A86" i="400" s="1"/>
  <c r="G86" i="400" s="1"/>
  <c r="M77" i="400"/>
  <c r="M78" i="400"/>
  <c r="M79" i="400"/>
  <c r="M80" i="400"/>
  <c r="M81" i="400"/>
  <c r="M82" i="400"/>
  <c r="M83" i="400"/>
  <c r="M84" i="400"/>
  <c r="M85" i="400"/>
  <c r="M86" i="400"/>
  <c r="G226" i="399"/>
  <c r="H226" i="399" s="1"/>
  <c r="I226" i="399"/>
  <c r="J226" i="399" s="1"/>
  <c r="K226" i="399"/>
  <c r="L226" i="399" s="1"/>
  <c r="Q226" i="399"/>
  <c r="U226" i="399"/>
  <c r="I2312" i="401" s="1" a="1"/>
  <c r="I2312" i="401" s="1"/>
  <c r="G2312" i="401" s="1"/>
  <c r="B97" i="400"/>
  <c r="N226" i="399"/>
  <c r="Z226" i="399"/>
  <c r="G186" i="399"/>
  <c r="H186" i="399" s="1"/>
  <c r="I186" i="399"/>
  <c r="J186" i="399" s="1"/>
  <c r="K186" i="399"/>
  <c r="L186" i="399" s="1"/>
  <c r="Q186" i="399"/>
  <c r="R186" i="399"/>
  <c r="U186" i="399"/>
  <c r="I1862" i="401" s="1" a="1"/>
  <c r="I1862" i="401" s="1"/>
  <c r="G1862" i="401" s="1"/>
  <c r="W186" i="399"/>
  <c r="S186" i="399" s="1" a="1"/>
  <c r="S186" i="399" s="1"/>
  <c r="Z186" i="399"/>
  <c r="O107" i="398"/>
  <c r="O108" i="398"/>
  <c r="O109" i="398"/>
  <c r="O110" i="398"/>
  <c r="O111" i="398"/>
  <c r="O112" i="398"/>
  <c r="O113" i="398"/>
  <c r="O114" i="398"/>
  <c r="O115" i="398"/>
  <c r="O116" i="398"/>
  <c r="O123" i="398"/>
  <c r="P107" i="398"/>
  <c r="P108" i="398"/>
  <c r="P109" i="398"/>
  <c r="P110" i="398"/>
  <c r="P111" i="398"/>
  <c r="P112" i="398"/>
  <c r="P113" i="398"/>
  <c r="P114" i="398"/>
  <c r="P115" i="398"/>
  <c r="P116" i="398"/>
  <c r="P123" i="398"/>
  <c r="F107" i="398"/>
  <c r="F108" i="398"/>
  <c r="F109" i="398"/>
  <c r="F110" i="398"/>
  <c r="F111" i="398"/>
  <c r="F112" i="398"/>
  <c r="F113" i="398"/>
  <c r="F114" i="398"/>
  <c r="F115" i="398"/>
  <c r="F116" i="398"/>
  <c r="F123" i="398"/>
  <c r="G107" i="398"/>
  <c r="G108" i="398"/>
  <c r="G109" i="398"/>
  <c r="G110" i="398"/>
  <c r="G111" i="398"/>
  <c r="G112" i="398"/>
  <c r="G113" i="398"/>
  <c r="G114" i="398"/>
  <c r="G115" i="398"/>
  <c r="G116" i="398"/>
  <c r="G123" i="398"/>
  <c r="H107" i="398"/>
  <c r="H108" i="398"/>
  <c r="H109" i="398"/>
  <c r="H110" i="398"/>
  <c r="H111" i="398"/>
  <c r="H112" i="398"/>
  <c r="H113" i="398"/>
  <c r="H114" i="398"/>
  <c r="H115" i="398"/>
  <c r="H116" i="398"/>
  <c r="H123" i="398"/>
  <c r="I107" i="398"/>
  <c r="I108" i="398"/>
  <c r="I109" i="398"/>
  <c r="I110" i="398"/>
  <c r="I111" i="398"/>
  <c r="I112" i="398"/>
  <c r="I113" i="398"/>
  <c r="I114" i="398"/>
  <c r="I115" i="398"/>
  <c r="I116" i="398"/>
  <c r="I123" i="398"/>
  <c r="O106" i="398"/>
  <c r="P106" i="398"/>
  <c r="F106" i="398"/>
  <c r="G106" i="398"/>
  <c r="H106" i="398"/>
  <c r="I106" i="398"/>
  <c r="O105" i="398"/>
  <c r="P105" i="398"/>
  <c r="F105" i="398"/>
  <c r="G105" i="398"/>
  <c r="H105" i="398"/>
  <c r="I105" i="398"/>
  <c r="G75" i="399"/>
  <c r="H75" i="399" s="1"/>
  <c r="G113" i="399"/>
  <c r="H113" i="399" s="1"/>
  <c r="G152" i="399"/>
  <c r="H152" i="399" s="1"/>
  <c r="G265" i="399"/>
  <c r="H265" i="399" s="1"/>
  <c r="I75" i="399"/>
  <c r="J75" i="399" s="1"/>
  <c r="I113" i="399"/>
  <c r="J113" i="399" s="1"/>
  <c r="I152" i="399"/>
  <c r="J152" i="399" s="1"/>
  <c r="I265" i="399"/>
  <c r="J265" i="399" s="1"/>
  <c r="K75" i="399"/>
  <c r="L75" i="399" s="1"/>
  <c r="K113" i="399"/>
  <c r="L113" i="399" s="1"/>
  <c r="K152" i="399"/>
  <c r="L152" i="399" s="1"/>
  <c r="K265" i="399"/>
  <c r="L265" i="399" s="1"/>
  <c r="Q75" i="399"/>
  <c r="Q113" i="399"/>
  <c r="Q152" i="399"/>
  <c r="Q265" i="399"/>
  <c r="U75" i="399"/>
  <c r="I745" i="401" s="1" a="1"/>
  <c r="I745" i="401" s="1"/>
  <c r="G745" i="401" s="1"/>
  <c r="U113" i="399"/>
  <c r="I1132" i="401" s="1" a="1"/>
  <c r="I1132" i="401" s="1"/>
  <c r="G1132" i="401" s="1"/>
  <c r="U152" i="399"/>
  <c r="I1472" i="401" s="1" a="1"/>
  <c r="I1472" i="401" s="1"/>
  <c r="G1472" i="401" s="1"/>
  <c r="U265" i="399"/>
  <c r="I2645" i="401" s="1" a="1"/>
  <c r="I2645" i="401" s="1"/>
  <c r="G2645" i="401" s="1"/>
  <c r="W265" i="399"/>
  <c r="S265" i="399" s="1" a="1"/>
  <c r="S265" i="399" s="1"/>
  <c r="Z75" i="399"/>
  <c r="Z113" i="399"/>
  <c r="Z152" i="399"/>
  <c r="Z265" i="399"/>
  <c r="O99" i="398"/>
  <c r="O100" i="398"/>
  <c r="O101" i="398"/>
  <c r="O102" i="398"/>
  <c r="O103" i="398"/>
  <c r="O104" i="398"/>
  <c r="P99" i="398"/>
  <c r="P100" i="398"/>
  <c r="P101" i="398"/>
  <c r="P102" i="398"/>
  <c r="P103" i="398"/>
  <c r="P104" i="398"/>
  <c r="F99" i="398"/>
  <c r="F100" i="398"/>
  <c r="F101" i="398"/>
  <c r="F102" i="398"/>
  <c r="F103" i="398"/>
  <c r="F104" i="398"/>
  <c r="G99" i="398"/>
  <c r="G100" i="398"/>
  <c r="G101" i="398"/>
  <c r="G102" i="398"/>
  <c r="G103" i="398"/>
  <c r="G104" i="398"/>
  <c r="H99" i="398"/>
  <c r="H100" i="398"/>
  <c r="H101" i="398"/>
  <c r="H102" i="398"/>
  <c r="H103" i="398"/>
  <c r="H104" i="398"/>
  <c r="I99" i="398"/>
  <c r="I100" i="398"/>
  <c r="I101" i="398"/>
  <c r="I102" i="398"/>
  <c r="I103" i="398"/>
  <c r="I104" i="398"/>
  <c r="G72" i="399"/>
  <c r="H72" i="399" s="1"/>
  <c r="I72" i="399"/>
  <c r="J72" i="399" s="1"/>
  <c r="K72" i="399"/>
  <c r="L72" i="399" s="1"/>
  <c r="Q72" i="399"/>
  <c r="U72" i="399"/>
  <c r="I706" i="401" s="1" a="1"/>
  <c r="I706" i="401" s="1"/>
  <c r="G706" i="401" s="1"/>
  <c r="Z72" i="399"/>
  <c r="G64" i="399"/>
  <c r="H64" i="399" s="1"/>
  <c r="G93" i="399"/>
  <c r="H93" i="399" s="1"/>
  <c r="G13" i="399"/>
  <c r="H13" i="399" s="1"/>
  <c r="I64" i="399"/>
  <c r="J64" i="399" s="1"/>
  <c r="I93" i="399"/>
  <c r="J93" i="399" s="1"/>
  <c r="I13" i="399"/>
  <c r="J13" i="399" s="1"/>
  <c r="K64" i="399"/>
  <c r="L64" i="399" s="1"/>
  <c r="K93" i="399"/>
  <c r="L93" i="399" s="1"/>
  <c r="K13" i="399"/>
  <c r="L13" i="399" s="1"/>
  <c r="Q64" i="399"/>
  <c r="Q93" i="399"/>
  <c r="Q13" i="399"/>
  <c r="U64" i="399"/>
  <c r="I630" i="401" s="1" a="1"/>
  <c r="I630" i="401" s="1"/>
  <c r="G630" i="401" s="1"/>
  <c r="U93" i="399"/>
  <c r="I965" i="401" s="1" a="1"/>
  <c r="I965" i="401" s="1"/>
  <c r="G965" i="401" s="1"/>
  <c r="U13" i="399"/>
  <c r="I29" i="401" s="1" a="1"/>
  <c r="I29" i="401" s="1"/>
  <c r="G29" i="401" s="1"/>
  <c r="O93" i="399"/>
  <c r="Z64" i="399"/>
  <c r="Z93" i="399"/>
  <c r="Z13" i="399"/>
  <c r="F93" i="398"/>
  <c r="F94" i="398"/>
  <c r="F95" i="398"/>
  <c r="F96" i="398"/>
  <c r="F97" i="398"/>
  <c r="F98" i="398"/>
  <c r="G93" i="398"/>
  <c r="G94" i="398"/>
  <c r="G95" i="398"/>
  <c r="G96" i="398"/>
  <c r="G97" i="398"/>
  <c r="G98" i="398"/>
  <c r="H93" i="398"/>
  <c r="H94" i="398"/>
  <c r="H95" i="398"/>
  <c r="H96" i="398"/>
  <c r="H97" i="398"/>
  <c r="H98" i="398"/>
  <c r="I93" i="398"/>
  <c r="I94" i="398"/>
  <c r="I95" i="398"/>
  <c r="I96" i="398"/>
  <c r="I97" i="398"/>
  <c r="I98" i="398"/>
  <c r="O93" i="398"/>
  <c r="O94" i="398"/>
  <c r="O95" i="398"/>
  <c r="O96" i="398"/>
  <c r="O97" i="398"/>
  <c r="O98" i="398"/>
  <c r="P93" i="398"/>
  <c r="P94" i="398"/>
  <c r="P95" i="398"/>
  <c r="P96" i="398"/>
  <c r="P97" i="398"/>
  <c r="P98" i="398"/>
  <c r="A62" i="400" a="1"/>
  <c r="A62" i="400" s="1"/>
  <c r="G62" i="400" s="1"/>
  <c r="A63" i="400" a="1"/>
  <c r="A63" i="400" s="1"/>
  <c r="G63" i="400" s="1"/>
  <c r="A64" i="400" a="1"/>
  <c r="A64" i="400" s="1"/>
  <c r="G64" i="400" s="1"/>
  <c r="A65" i="400" a="1"/>
  <c r="A65" i="400" s="1"/>
  <c r="G65" i="400" s="1"/>
  <c r="A66" i="400" a="1"/>
  <c r="A66" i="400" s="1"/>
  <c r="G66" i="400" s="1"/>
  <c r="A67" i="400" a="1"/>
  <c r="A67" i="400" s="1"/>
  <c r="F67" i="400" s="1"/>
  <c r="A68" i="400" a="1"/>
  <c r="A68" i="400" s="1"/>
  <c r="F68" i="400" s="1"/>
  <c r="A69" i="400" a="1"/>
  <c r="A69" i="400" s="1"/>
  <c r="F69" i="400" s="1"/>
  <c r="A70" i="400" a="1"/>
  <c r="A70" i="400" s="1"/>
  <c r="F70" i="400" s="1"/>
  <c r="A71" i="400" a="1"/>
  <c r="A71" i="400" s="1"/>
  <c r="G71" i="400" s="1"/>
  <c r="A72" i="400" a="1"/>
  <c r="A72" i="400" s="1"/>
  <c r="G72" i="400" s="1"/>
  <c r="A73" i="400" a="1"/>
  <c r="A73" i="400" s="1"/>
  <c r="G73" i="400" s="1"/>
  <c r="A74" i="400" a="1"/>
  <c r="A74" i="400" s="1"/>
  <c r="G74" i="400" s="1"/>
  <c r="A75" i="400" a="1"/>
  <c r="A75" i="400" s="1"/>
  <c r="G75" i="400" s="1"/>
  <c r="A76" i="400" a="1"/>
  <c r="A76" i="400" s="1"/>
  <c r="G76" i="400" s="1"/>
  <c r="M62" i="400"/>
  <c r="M63" i="400"/>
  <c r="M64" i="400"/>
  <c r="M65" i="400"/>
  <c r="M66" i="400"/>
  <c r="M67" i="400"/>
  <c r="M68" i="400"/>
  <c r="M69" i="400"/>
  <c r="M70" i="400"/>
  <c r="M71" i="400"/>
  <c r="M72" i="400"/>
  <c r="M73" i="400"/>
  <c r="M74" i="400"/>
  <c r="M75" i="400"/>
  <c r="M76" i="400"/>
  <c r="A60" i="400" a="1"/>
  <c r="A60" i="400" s="1"/>
  <c r="G60" i="400" s="1"/>
  <c r="M60" i="400"/>
  <c r="G135" i="399"/>
  <c r="H135" i="399" s="1"/>
  <c r="I135" i="399"/>
  <c r="J135" i="399" s="1"/>
  <c r="K135" i="399"/>
  <c r="L135" i="399" s="1"/>
  <c r="Q135" i="399"/>
  <c r="R135" i="399"/>
  <c r="U135" i="399"/>
  <c r="X135" i="399"/>
  <c r="Z135" i="399"/>
  <c r="G122" i="399"/>
  <c r="H122" i="399" s="1"/>
  <c r="I122" i="399"/>
  <c r="J122" i="399" s="1"/>
  <c r="K122" i="399"/>
  <c r="L122" i="399" s="1"/>
  <c r="Q122" i="399"/>
  <c r="U122" i="399"/>
  <c r="I1228" i="401" s="1" a="1"/>
  <c r="I1228" i="401" s="1"/>
  <c r="G1228" i="401" s="1"/>
  <c r="W122" i="399"/>
  <c r="S122" i="399" s="1" a="1"/>
  <c r="S122" i="399" s="1"/>
  <c r="Z122" i="399"/>
  <c r="R264" i="399"/>
  <c r="R100" i="399"/>
  <c r="R16" i="399"/>
  <c r="R26" i="399"/>
  <c r="R157" i="399"/>
  <c r="R179" i="399"/>
  <c r="R89" i="399"/>
  <c r="R120" i="399"/>
  <c r="R241" i="399"/>
  <c r="R245" i="399"/>
  <c r="R176" i="399"/>
  <c r="R11" i="399"/>
  <c r="R127" i="399"/>
  <c r="R111" i="399"/>
  <c r="R256" i="399"/>
  <c r="R290" i="399"/>
  <c r="R227" i="399"/>
  <c r="R42" i="399"/>
  <c r="R243" i="399"/>
  <c r="R205" i="399"/>
  <c r="R129" i="399"/>
  <c r="R167" i="399"/>
  <c r="R247" i="399"/>
  <c r="R154" i="399"/>
  <c r="R97" i="399"/>
  <c r="R188" i="399"/>
  <c r="R119" i="399"/>
  <c r="R183" i="399"/>
  <c r="R212" i="399"/>
  <c r="R104" i="399"/>
  <c r="R228" i="399"/>
  <c r="R80" i="399"/>
  <c r="R169" i="399"/>
  <c r="R95" i="399"/>
  <c r="R224" i="399"/>
  <c r="R40" i="399"/>
  <c r="R134" i="399"/>
  <c r="R175" i="399"/>
  <c r="R236" i="399"/>
  <c r="R74" i="399"/>
  <c r="R260" i="399"/>
  <c r="R199" i="399"/>
  <c r="R214" i="399"/>
  <c r="R216" i="399"/>
  <c r="R58" i="399"/>
  <c r="R158" i="399"/>
  <c r="R181" i="399"/>
  <c r="R192" i="399"/>
  <c r="R38" i="399"/>
  <c r="R140" i="399"/>
  <c r="R9" i="399"/>
  <c r="R92" i="399"/>
  <c r="R116" i="399"/>
  <c r="R131" i="399"/>
  <c r="R193" i="399"/>
  <c r="R285" i="399"/>
  <c r="R141" i="399"/>
  <c r="R151" i="399"/>
  <c r="R174" i="399"/>
  <c r="R209" i="399"/>
  <c r="R71" i="399"/>
  <c r="R149" i="399"/>
  <c r="R195" i="399"/>
  <c r="R10" i="399"/>
  <c r="R37" i="399"/>
  <c r="R147" i="399"/>
  <c r="R274" i="399"/>
  <c r="R30" i="399"/>
  <c r="R280" i="399"/>
  <c r="R258" i="399"/>
  <c r="R103" i="399"/>
  <c r="R14" i="399"/>
  <c r="R22" i="399"/>
  <c r="R137" i="399"/>
  <c r="R178" i="399"/>
  <c r="R221" i="399"/>
  <c r="R239" i="399"/>
  <c r="R251" i="399"/>
  <c r="R277" i="399"/>
  <c r="R55" i="399"/>
  <c r="R283" i="399"/>
  <c r="R32" i="399"/>
  <c r="R217" i="399"/>
  <c r="R289" i="399"/>
  <c r="R88" i="399"/>
  <c r="R139" i="399"/>
  <c r="R24" i="399"/>
  <c r="R27" i="399"/>
  <c r="R39" i="399"/>
  <c r="R269" i="399"/>
  <c r="R287" i="399"/>
  <c r="R41" i="399"/>
  <c r="R153" i="399"/>
  <c r="R255" i="399"/>
  <c r="R7" i="399"/>
  <c r="R28" i="399"/>
  <c r="R222" i="399"/>
  <c r="R259" i="399"/>
  <c r="R189" i="399"/>
  <c r="R244" i="399"/>
  <c r="Q264" i="399"/>
  <c r="Q100" i="399"/>
  <c r="Q16" i="399"/>
  <c r="Q26" i="399"/>
  <c r="Q157" i="399"/>
  <c r="Q78" i="399"/>
  <c r="Q179" i="399"/>
  <c r="Q235" i="399"/>
  <c r="Q196" i="399"/>
  <c r="Q180" i="399"/>
  <c r="Q89" i="399"/>
  <c r="Q120" i="399"/>
  <c r="Q241" i="399"/>
  <c r="Q245" i="399"/>
  <c r="Q176" i="399"/>
  <c r="Q11" i="399"/>
  <c r="Q243" i="399"/>
  <c r="Q205" i="399"/>
  <c r="Q23" i="399"/>
  <c r="Q87" i="399"/>
  <c r="Q20" i="399"/>
  <c r="Q21" i="399"/>
  <c r="Q31" i="399"/>
  <c r="Q47" i="399"/>
  <c r="Q48" i="399"/>
  <c r="Q68" i="399"/>
  <c r="Q83" i="399"/>
  <c r="Q85" i="399"/>
  <c r="Q133" i="399"/>
  <c r="Q136" i="399"/>
  <c r="Q148" i="399"/>
  <c r="Q164" i="399"/>
  <c r="Q171" i="399"/>
  <c r="Q197" i="399"/>
  <c r="Q203" i="399"/>
  <c r="Q218" i="399"/>
  <c r="Q223" i="399"/>
  <c r="Q249" i="399"/>
  <c r="Q278" i="399"/>
  <c r="Q19" i="399"/>
  <c r="Q33" i="399"/>
  <c r="Q51" i="399"/>
  <c r="Q53" i="399"/>
  <c r="Q57" i="399"/>
  <c r="Q67" i="399"/>
  <c r="Q96" i="399"/>
  <c r="Q146" i="399"/>
  <c r="Q159" i="399"/>
  <c r="Q172" i="399"/>
  <c r="Q185" i="399"/>
  <c r="Q198" i="399"/>
  <c r="Q200" i="399"/>
  <c r="Q204" i="399"/>
  <c r="Q215" i="399"/>
  <c r="Q279" i="399"/>
  <c r="Q286" i="399"/>
  <c r="Q15" i="399"/>
  <c r="Q17" i="399"/>
  <c r="Q34" i="399"/>
  <c r="Q56" i="399"/>
  <c r="Q60" i="399"/>
  <c r="Q73" i="399"/>
  <c r="Q94" i="399"/>
  <c r="Q117" i="399"/>
  <c r="Q128" i="399"/>
  <c r="Q213" i="399"/>
  <c r="Q220" i="399"/>
  <c r="Q238" i="399"/>
  <c r="Q246" i="399"/>
  <c r="Q263" i="399"/>
  <c r="Q129" i="399"/>
  <c r="Q167" i="399"/>
  <c r="Q247" i="399"/>
  <c r="Q254" i="399"/>
  <c r="Q261" i="399"/>
  <c r="Q154" i="399"/>
  <c r="Q97" i="399"/>
  <c r="Q188" i="399"/>
  <c r="Q119" i="399"/>
  <c r="Q104" i="399"/>
  <c r="Q228" i="399"/>
  <c r="Q80" i="399"/>
  <c r="Q169" i="399"/>
  <c r="Q163" i="399"/>
  <c r="Q219" i="399"/>
  <c r="Q282" i="399"/>
  <c r="Q95" i="399"/>
  <c r="Q224" i="399"/>
  <c r="Q40" i="399"/>
  <c r="Q50" i="399"/>
  <c r="Q59" i="399"/>
  <c r="Q63" i="399"/>
  <c r="Q84" i="399"/>
  <c r="Q102" i="399"/>
  <c r="Q124" i="399"/>
  <c r="Q134" i="399"/>
  <c r="Q150" i="399"/>
  <c r="Q175" i="399"/>
  <c r="Q182" i="399"/>
  <c r="Q194" i="399"/>
  <c r="Q248" i="399"/>
  <c r="Q267" i="399"/>
  <c r="Q130" i="399"/>
  <c r="Q142" i="399"/>
  <c r="Q145" i="399"/>
  <c r="Q168" i="399"/>
  <c r="Q202" i="399"/>
  <c r="Q234" i="399"/>
  <c r="Q236" i="399"/>
  <c r="Q45" i="399"/>
  <c r="Q69" i="399"/>
  <c r="Q74" i="399"/>
  <c r="Q190" i="399"/>
  <c r="Q207" i="399"/>
  <c r="Q211" i="399"/>
  <c r="Q240" i="399"/>
  <c r="Q260" i="399"/>
  <c r="Q199" i="399"/>
  <c r="Q214" i="399"/>
  <c r="Q216" i="399"/>
  <c r="Q58" i="399"/>
  <c r="Q158" i="399"/>
  <c r="Q181" i="399"/>
  <c r="Q192" i="399"/>
  <c r="Q38" i="399"/>
  <c r="Q140" i="399"/>
  <c r="Q9" i="399"/>
  <c r="Q92" i="399"/>
  <c r="Q116" i="399"/>
  <c r="Q131" i="399"/>
  <c r="Q193" i="399"/>
  <c r="Q285" i="399"/>
  <c r="Q141" i="399"/>
  <c r="Q151" i="399"/>
  <c r="Q174" i="399"/>
  <c r="Q209" i="399"/>
  <c r="Q274" i="399"/>
  <c r="Q30" i="399"/>
  <c r="Q280" i="399"/>
  <c r="Q258" i="399"/>
  <c r="Q103" i="399"/>
  <c r="Q14" i="399"/>
  <c r="Q22" i="399"/>
  <c r="Q137" i="399"/>
  <c r="Q178" i="399"/>
  <c r="Q221" i="399"/>
  <c r="Q239" i="399"/>
  <c r="Q251" i="399"/>
  <c r="Q277" i="399"/>
  <c r="Q55" i="399"/>
  <c r="Q283" i="399"/>
  <c r="Q32" i="399"/>
  <c r="Q217" i="399"/>
  <c r="Q289" i="399"/>
  <c r="Q88" i="399"/>
  <c r="Q139" i="399"/>
  <c r="Q24" i="399"/>
  <c r="Q27" i="399"/>
  <c r="Q39" i="399"/>
  <c r="Q46" i="399"/>
  <c r="Q81" i="399"/>
  <c r="Q86" i="399"/>
  <c r="Q90" i="399"/>
  <c r="Q166" i="399"/>
  <c r="Q266" i="399"/>
  <c r="Q269" i="399"/>
  <c r="Q270" i="399"/>
  <c r="Q271" i="399"/>
  <c r="Q272" i="399"/>
  <c r="Q276" i="399"/>
  <c r="Q287" i="399"/>
  <c r="Q288" i="399"/>
  <c r="Q18" i="399"/>
  <c r="Q41" i="399"/>
  <c r="Q114" i="399"/>
  <c r="Q153" i="399"/>
  <c r="Q155" i="399"/>
  <c r="Q184" i="399"/>
  <c r="Q187" i="399"/>
  <c r="Q201" i="399"/>
  <c r="Q242" i="399"/>
  <c r="Q255" i="399"/>
  <c r="Q268" i="399"/>
  <c r="Q7" i="399"/>
  <c r="Q28" i="399"/>
  <c r="Q29" i="399"/>
  <c r="Q101" i="399"/>
  <c r="Q222" i="399"/>
  <c r="Q253" i="399"/>
  <c r="Q257" i="399"/>
  <c r="Q259" i="399"/>
  <c r="Q91" i="399"/>
  <c r="Q189" i="399"/>
  <c r="Q244" i="399"/>
  <c r="G180" i="399"/>
  <c r="H180" i="399" s="1"/>
  <c r="I180" i="399"/>
  <c r="J180" i="399" s="1"/>
  <c r="K180" i="399"/>
  <c r="L180" i="399" s="1"/>
  <c r="U180" i="399"/>
  <c r="I1802" i="401" s="1" a="1"/>
  <c r="I1802" i="401" s="1"/>
  <c r="G1802" i="401" s="1"/>
  <c r="N180" i="399"/>
  <c r="Z180" i="399"/>
  <c r="G31" i="399"/>
  <c r="H31" i="399" s="1"/>
  <c r="G78" i="399"/>
  <c r="H78" i="399" s="1"/>
  <c r="I31" i="399"/>
  <c r="J31" i="399" s="1"/>
  <c r="I78" i="399"/>
  <c r="J78" i="399" s="1"/>
  <c r="K31" i="399"/>
  <c r="L31" i="399" s="1"/>
  <c r="K78" i="399"/>
  <c r="L78" i="399" s="1"/>
  <c r="U31" i="399"/>
  <c r="I254" i="401" s="1" a="1"/>
  <c r="I254" i="401" s="1"/>
  <c r="G254" i="401" s="1"/>
  <c r="U78" i="399"/>
  <c r="I757" i="401" s="1" a="1"/>
  <c r="I757" i="401" s="1"/>
  <c r="G757" i="401" s="1"/>
  <c r="X31" i="399"/>
  <c r="O78" i="399"/>
  <c r="Z31" i="399"/>
  <c r="Z78" i="399"/>
  <c r="G144" i="399"/>
  <c r="H144" i="399" s="1"/>
  <c r="I144" i="399"/>
  <c r="J144" i="399" s="1"/>
  <c r="K144" i="399"/>
  <c r="L144" i="399" s="1"/>
  <c r="U144" i="399"/>
  <c r="I1382" i="401" s="1" a="1"/>
  <c r="I1382" i="401" s="1"/>
  <c r="G1382" i="401" s="1"/>
  <c r="N144" i="399"/>
  <c r="Z144" i="399"/>
  <c r="T3" i="399" a="1"/>
  <c r="B152" i="400" l="1"/>
  <c r="W229" i="399"/>
  <c r="S229" i="399" s="1" a="1"/>
  <c r="S229" i="399" s="1"/>
  <c r="M229" i="399"/>
  <c r="O229" i="399"/>
  <c r="N229" i="399"/>
  <c r="X229" i="399"/>
  <c r="B155" i="400"/>
  <c r="B153" i="400"/>
  <c r="B130" i="400"/>
  <c r="F129" i="400"/>
  <c r="G129" i="400"/>
  <c r="F137" i="400"/>
  <c r="G137" i="400"/>
  <c r="F136" i="400"/>
  <c r="G136" i="400"/>
  <c r="F135" i="400"/>
  <c r="G135" i="400"/>
  <c r="F134" i="400"/>
  <c r="G134" i="400"/>
  <c r="F132" i="400"/>
  <c r="G132" i="400"/>
  <c r="G133" i="400"/>
  <c r="G128" i="400"/>
  <c r="G127" i="400"/>
  <c r="F131" i="400"/>
  <c r="G131" i="400"/>
  <c r="F126" i="400"/>
  <c r="G126" i="400"/>
  <c r="G139" i="400"/>
  <c r="G130" i="400"/>
  <c r="F152" i="400"/>
  <c r="G152" i="400"/>
  <c r="G138" i="400"/>
  <c r="F138" i="400"/>
  <c r="F155" i="400"/>
  <c r="G155" i="400"/>
  <c r="F125" i="400"/>
  <c r="G125" i="400"/>
  <c r="G153" i="400"/>
  <c r="F153" i="400"/>
  <c r="G124" i="400"/>
  <c r="F124" i="400"/>
  <c r="W112" i="399"/>
  <c r="S112" i="399" s="1" a="1"/>
  <c r="S112" i="399" s="1"/>
  <c r="X112" i="399"/>
  <c r="N112" i="399"/>
  <c r="O112" i="399"/>
  <c r="M112" i="399"/>
  <c r="R112" i="399" s="1"/>
  <c r="F122" i="400"/>
  <c r="G122" i="400"/>
  <c r="F121" i="400"/>
  <c r="G121" i="400"/>
  <c r="G123" i="400"/>
  <c r="F123" i="400"/>
  <c r="F120" i="400"/>
  <c r="G120" i="400"/>
  <c r="F119" i="400"/>
  <c r="G119" i="400"/>
  <c r="F118" i="400"/>
  <c r="G118" i="400"/>
  <c r="N210" i="399"/>
  <c r="W210" i="399"/>
  <c r="S210" i="399" s="1" a="1"/>
  <c r="S210" i="399" s="1"/>
  <c r="O210" i="399"/>
  <c r="X210" i="399"/>
  <c r="M210" i="399"/>
  <c r="T3" i="399"/>
  <c r="I3" i="399"/>
  <c r="G154" i="400"/>
  <c r="F154" i="400"/>
  <c r="G117" i="400"/>
  <c r="F117" i="400"/>
  <c r="G115" i="400"/>
  <c r="F115" i="400"/>
  <c r="F114" i="400"/>
  <c r="G114" i="400"/>
  <c r="F113" i="400"/>
  <c r="G113" i="400"/>
  <c r="F111" i="400"/>
  <c r="G111" i="400"/>
  <c r="G112" i="400"/>
  <c r="F116" i="400"/>
  <c r="G110" i="400"/>
  <c r="T5" i="399"/>
  <c r="M109" i="399"/>
  <c r="R109" i="399" s="1"/>
  <c r="W143" i="399"/>
  <c r="S143" i="399" s="1" a="1"/>
  <c r="S143" i="399" s="1"/>
  <c r="N143" i="399"/>
  <c r="X143" i="399"/>
  <c r="O109" i="399"/>
  <c r="W109" i="399"/>
  <c r="S109" i="399" s="1" a="1"/>
  <c r="S109" i="399" s="1"/>
  <c r="N173" i="399"/>
  <c r="W173" i="399"/>
  <c r="S173" i="399" s="1" a="1"/>
  <c r="S173" i="399" s="1"/>
  <c r="O173" i="399"/>
  <c r="O54" i="399"/>
  <c r="N54" i="399"/>
  <c r="X54" i="399"/>
  <c r="M143" i="399"/>
  <c r="R143" i="399" s="1"/>
  <c r="M54" i="399"/>
  <c r="R54" i="399" s="1"/>
  <c r="M12" i="399"/>
  <c r="R12" i="399" s="1"/>
  <c r="W12" i="399"/>
  <c r="S12" i="399" s="1" a="1"/>
  <c r="S12" i="399" s="1"/>
  <c r="N12" i="399"/>
  <c r="X12" i="399"/>
  <c r="O12" i="399"/>
  <c r="M173" i="399"/>
  <c r="R173" i="399" s="1"/>
  <c r="B98" i="400"/>
  <c r="X109" i="399"/>
  <c r="W54" i="399"/>
  <c r="S54" i="399" s="1" a="1"/>
  <c r="S54" i="399" s="1"/>
  <c r="O143" i="399"/>
  <c r="N109" i="399"/>
  <c r="X173" i="399"/>
  <c r="B100" i="400"/>
  <c r="B99" i="400"/>
  <c r="F108" i="400"/>
  <c r="G108" i="400"/>
  <c r="G109" i="400"/>
  <c r="F109" i="400"/>
  <c r="G107" i="400"/>
  <c r="F107" i="400"/>
  <c r="G101" i="400"/>
  <c r="G106" i="400"/>
  <c r="F106" i="400"/>
  <c r="G105" i="400"/>
  <c r="F105" i="400"/>
  <c r="F100" i="400"/>
  <c r="G100" i="400"/>
  <c r="F103" i="400"/>
  <c r="G104" i="400"/>
  <c r="F102" i="400"/>
  <c r="M225" i="399"/>
  <c r="R225" i="399" s="1"/>
  <c r="O225" i="399"/>
  <c r="N225" i="399"/>
  <c r="X225" i="399"/>
  <c r="O237" i="399"/>
  <c r="N25" i="399"/>
  <c r="O25" i="399"/>
  <c r="W25" i="399"/>
  <c r="S25" i="399" s="1" a="1"/>
  <c r="S25" i="399" s="1"/>
  <c r="N110" i="399"/>
  <c r="O110" i="399"/>
  <c r="W110" i="399"/>
  <c r="S110" i="399" s="1" a="1"/>
  <c r="S110" i="399" s="1"/>
  <c r="M237" i="399"/>
  <c r="R237" i="399" s="1"/>
  <c r="W262" i="399"/>
  <c r="S262" i="399" s="1" a="1"/>
  <c r="S262" i="399" s="1"/>
  <c r="N262" i="399"/>
  <c r="O262" i="399"/>
  <c r="M110" i="399"/>
  <c r="R110" i="399" s="1"/>
  <c r="P4" i="399"/>
  <c r="B93" i="400"/>
  <c r="M25" i="399"/>
  <c r="R25" i="399" s="1"/>
  <c r="M262" i="399"/>
  <c r="R262" i="399" s="1"/>
  <c r="X237" i="399"/>
  <c r="N237" i="399"/>
  <c r="X25" i="399"/>
  <c r="X110" i="399"/>
  <c r="F96" i="400"/>
  <c r="G96" i="400"/>
  <c r="G97" i="400"/>
  <c r="F95" i="400"/>
  <c r="G95" i="400"/>
  <c r="F94" i="400"/>
  <c r="G94" i="400"/>
  <c r="G98" i="400"/>
  <c r="F98" i="400"/>
  <c r="G93" i="400"/>
  <c r="F93" i="400"/>
  <c r="G91" i="400"/>
  <c r="F91" i="400"/>
  <c r="G92" i="400"/>
  <c r="F92" i="400"/>
  <c r="F90" i="400"/>
  <c r="G90" i="400"/>
  <c r="G81" i="400"/>
  <c r="G89" i="400"/>
  <c r="F89" i="400"/>
  <c r="F99" i="400"/>
  <c r="F78" i="400"/>
  <c r="F66" i="400"/>
  <c r="G82" i="400"/>
  <c r="G70" i="400"/>
  <c r="F77" i="400"/>
  <c r="F65" i="400"/>
  <c r="G69" i="400"/>
  <c r="F88" i="400"/>
  <c r="F76" i="400"/>
  <c r="F64" i="400"/>
  <c r="G80" i="400"/>
  <c r="G68" i="400"/>
  <c r="F87" i="400"/>
  <c r="F75" i="400"/>
  <c r="F63" i="400"/>
  <c r="G79" i="400"/>
  <c r="G67" i="400"/>
  <c r="F86" i="400"/>
  <c r="F74" i="400"/>
  <c r="F62" i="400"/>
  <c r="F85" i="400"/>
  <c r="F73" i="400"/>
  <c r="F84" i="400"/>
  <c r="F72" i="400"/>
  <c r="F60" i="400"/>
  <c r="F83" i="400"/>
  <c r="F71" i="400"/>
  <c r="N162" i="399"/>
  <c r="W162" i="399"/>
  <c r="S162" i="399" s="1" a="1"/>
  <c r="S162" i="399" s="1"/>
  <c r="O162" i="399"/>
  <c r="X36" i="399"/>
  <c r="M115" i="399"/>
  <c r="R115" i="399" s="1"/>
  <c r="M273" i="399"/>
  <c r="R273" i="399" s="1"/>
  <c r="N36" i="399"/>
  <c r="P36" i="399" s="1" a="1"/>
  <c r="P36" i="399" s="1"/>
  <c r="M8" i="399"/>
  <c r="M162" i="399"/>
  <c r="R162" i="399" s="1"/>
  <c r="N115" i="399"/>
  <c r="X115" i="399"/>
  <c r="W115" i="399"/>
  <c r="S115" i="399" s="1" a="1"/>
  <c r="S115" i="399" s="1"/>
  <c r="O115" i="399"/>
  <c r="W8" i="399"/>
  <c r="S8" i="399" s="1" a="1"/>
  <c r="S8" i="399" s="1"/>
  <c r="N8" i="399"/>
  <c r="X8" i="399"/>
  <c r="O8" i="399"/>
  <c r="M36" i="399"/>
  <c r="R36" i="399" s="1"/>
  <c r="W273" i="399"/>
  <c r="S273" i="399" s="1" a="1"/>
  <c r="S273" i="399" s="1"/>
  <c r="W36" i="399"/>
  <c r="S36" i="399" s="1" a="1"/>
  <c r="S36" i="399" s="1"/>
  <c r="O273" i="399"/>
  <c r="P273" i="399" s="1" a="1"/>
  <c r="P273" i="399" s="1"/>
  <c r="X162" i="399"/>
  <c r="X273" i="399"/>
  <c r="O44" i="399"/>
  <c r="W44" i="399"/>
  <c r="S44" i="399" s="1" a="1"/>
  <c r="S44" i="399" s="1"/>
  <c r="M138" i="399"/>
  <c r="R138" i="399" s="1"/>
  <c r="M126" i="399"/>
  <c r="R126" i="399" s="1"/>
  <c r="O126" i="399"/>
  <c r="X126" i="399"/>
  <c r="N126" i="399"/>
  <c r="W126" i="399"/>
  <c r="S126" i="399" s="1" a="1"/>
  <c r="S126" i="399" s="1"/>
  <c r="X44" i="399"/>
  <c r="N44" i="399"/>
  <c r="W138" i="399"/>
  <c r="S138" i="399" s="1" a="1"/>
  <c r="S138" i="399" s="1"/>
  <c r="X138" i="399"/>
  <c r="N138" i="399"/>
  <c r="O138" i="399"/>
  <c r="M44" i="399"/>
  <c r="R44" i="399" s="1"/>
  <c r="M226" i="399"/>
  <c r="R226" i="399" s="1"/>
  <c r="W226" i="399"/>
  <c r="S226" i="399" s="1" a="1"/>
  <c r="S226" i="399" s="1"/>
  <c r="X226" i="399"/>
  <c r="O226" i="399"/>
  <c r="P226" i="399" s="1" a="1"/>
  <c r="P226" i="399" s="1"/>
  <c r="M186" i="399"/>
  <c r="O186" i="399"/>
  <c r="N186" i="399"/>
  <c r="X186" i="399"/>
  <c r="M265" i="399"/>
  <c r="R265" i="399" s="1"/>
  <c r="M152" i="399"/>
  <c r="R152" i="399" s="1"/>
  <c r="N152" i="399"/>
  <c r="O152" i="399"/>
  <c r="M113" i="399"/>
  <c r="R113" i="399" s="1"/>
  <c r="M75" i="399"/>
  <c r="R75" i="399" s="1"/>
  <c r="W152" i="399"/>
  <c r="S152" i="399" s="1" a="1"/>
  <c r="S152" i="399" s="1"/>
  <c r="N113" i="399"/>
  <c r="X113" i="399"/>
  <c r="W113" i="399"/>
  <c r="S113" i="399" s="1" a="1"/>
  <c r="S113" i="399" s="1"/>
  <c r="O113" i="399"/>
  <c r="N75" i="399"/>
  <c r="X75" i="399"/>
  <c r="O75" i="399"/>
  <c r="W75" i="399"/>
  <c r="S75" i="399" s="1" a="1"/>
  <c r="S75" i="399" s="1"/>
  <c r="O265" i="399"/>
  <c r="X265" i="399"/>
  <c r="X152" i="399"/>
  <c r="N265" i="399"/>
  <c r="W72" i="399"/>
  <c r="S72" i="399" s="1" a="1"/>
  <c r="S72" i="399" s="1"/>
  <c r="X72" i="399"/>
  <c r="M72" i="399"/>
  <c r="R72" i="399" s="1"/>
  <c r="N72" i="399"/>
  <c r="O72" i="399"/>
  <c r="O13" i="399"/>
  <c r="N13" i="399"/>
  <c r="N93" i="399"/>
  <c r="P93" i="399" s="1" a="1"/>
  <c r="P93" i="399" s="1"/>
  <c r="M13" i="399"/>
  <c r="R13" i="399" s="1"/>
  <c r="M64" i="399"/>
  <c r="R64" i="399" s="1"/>
  <c r="X13" i="399"/>
  <c r="X93" i="399"/>
  <c r="M93" i="399"/>
  <c r="R93" i="399" s="1"/>
  <c r="O64" i="399"/>
  <c r="W64" i="399"/>
  <c r="S64" i="399" s="1" a="1"/>
  <c r="S64" i="399" s="1"/>
  <c r="X64" i="399"/>
  <c r="N64" i="399"/>
  <c r="W13" i="399"/>
  <c r="S13" i="399" s="1" a="1"/>
  <c r="S13" i="399" s="1"/>
  <c r="W93" i="399"/>
  <c r="S93" i="399" s="1" a="1"/>
  <c r="S93" i="399" s="1"/>
  <c r="M135" i="399"/>
  <c r="W135" i="399"/>
  <c r="S135" i="399" s="1" a="1"/>
  <c r="S135" i="399" s="1"/>
  <c r="N135" i="399"/>
  <c r="O135" i="399"/>
  <c r="M122" i="399"/>
  <c r="R122" i="399" s="1"/>
  <c r="O122" i="399"/>
  <c r="N122" i="399"/>
  <c r="X122" i="399"/>
  <c r="N78" i="399"/>
  <c r="P78" i="399" s="1" a="1"/>
  <c r="P78" i="399" s="1"/>
  <c r="N31" i="399"/>
  <c r="O180" i="399"/>
  <c r="P180" i="399" s="1" a="1"/>
  <c r="P180" i="399" s="1"/>
  <c r="O144" i="399"/>
  <c r="P144" i="399" s="1" a="1"/>
  <c r="P144" i="399" s="1"/>
  <c r="O31" i="399"/>
  <c r="W180" i="399"/>
  <c r="S180" i="399" s="1" a="1"/>
  <c r="S180" i="399" s="1"/>
  <c r="X180" i="399"/>
  <c r="M180" i="399"/>
  <c r="R180" i="399" s="1"/>
  <c r="M78" i="399"/>
  <c r="R78" i="399" s="1"/>
  <c r="M31" i="399"/>
  <c r="R31" i="399" s="1"/>
  <c r="X78" i="399"/>
  <c r="W78" i="399"/>
  <c r="S78" i="399" s="1" a="1"/>
  <c r="S78" i="399" s="1"/>
  <c r="W31" i="399"/>
  <c r="S31" i="399" s="1" a="1"/>
  <c r="S31" i="399" s="1"/>
  <c r="W144" i="399"/>
  <c r="S144" i="399" s="1" a="1"/>
  <c r="S144" i="399" s="1"/>
  <c r="X144" i="399"/>
  <c r="M144" i="399"/>
  <c r="R144" i="399" s="1"/>
  <c r="F85" i="398"/>
  <c r="F86" i="398"/>
  <c r="F87" i="398"/>
  <c r="F88" i="398"/>
  <c r="F89" i="398"/>
  <c r="F90" i="398"/>
  <c r="F91" i="398"/>
  <c r="F92" i="398"/>
  <c r="G85" i="398"/>
  <c r="G86" i="398"/>
  <c r="G87" i="398"/>
  <c r="G88" i="398"/>
  <c r="G89" i="398"/>
  <c r="G90" i="398"/>
  <c r="G91" i="398"/>
  <c r="G92" i="398"/>
  <c r="H85" i="398"/>
  <c r="H86" i="398"/>
  <c r="H87" i="398"/>
  <c r="H88" i="398"/>
  <c r="H89" i="398"/>
  <c r="H90" i="398"/>
  <c r="H91" i="398"/>
  <c r="H92" i="398"/>
  <c r="I85" i="398"/>
  <c r="I86" i="398"/>
  <c r="I87" i="398"/>
  <c r="I88" i="398"/>
  <c r="I89" i="398"/>
  <c r="I90" i="398"/>
  <c r="I91" i="398"/>
  <c r="I92" i="398"/>
  <c r="O85" i="398"/>
  <c r="O86" i="398"/>
  <c r="O87" i="398"/>
  <c r="O88" i="398"/>
  <c r="O89" i="398"/>
  <c r="O90" i="398"/>
  <c r="O91" i="398"/>
  <c r="O92" i="398"/>
  <c r="P85" i="398"/>
  <c r="P86" i="398"/>
  <c r="P87" i="398"/>
  <c r="P88" i="398"/>
  <c r="P89" i="398"/>
  <c r="P90" i="398"/>
  <c r="P91" i="398"/>
  <c r="P92" i="398"/>
  <c r="P229" i="399" l="1" a="1"/>
  <c r="P229" i="399" s="1"/>
  <c r="P112" i="399" a="1"/>
  <c r="P112" i="399" s="1"/>
  <c r="P210" i="399" a="1"/>
  <c r="P210" i="399" s="1"/>
  <c r="P143" i="399" a="1"/>
  <c r="P143" i="399" s="1"/>
  <c r="P109" i="399" a="1"/>
  <c r="P109" i="399" s="1"/>
  <c r="P173" i="399" a="1"/>
  <c r="P173" i="399" s="1"/>
  <c r="P54" i="399" a="1"/>
  <c r="P54" i="399" s="1"/>
  <c r="P12" i="399" a="1"/>
  <c r="P12" i="399" s="1"/>
  <c r="P225" i="399" a="1"/>
  <c r="P225" i="399" s="1"/>
  <c r="P237" i="399" a="1"/>
  <c r="P237" i="399" s="1"/>
  <c r="P110" i="399" a="1"/>
  <c r="P110" i="399" s="1"/>
  <c r="P262" i="399" a="1"/>
  <c r="P262" i="399" s="1"/>
  <c r="P25" i="399" a="1"/>
  <c r="P25" i="399" s="1"/>
  <c r="P8" i="399" a="1"/>
  <c r="P8" i="399" s="1"/>
  <c r="P162" i="399" a="1"/>
  <c r="P162" i="399" s="1"/>
  <c r="P115" i="399" a="1"/>
  <c r="P115" i="399" s="1"/>
  <c r="P44" i="399" a="1"/>
  <c r="P44" i="399" s="1"/>
  <c r="P138" i="399" a="1"/>
  <c r="P138" i="399" s="1"/>
  <c r="P126" i="399" a="1"/>
  <c r="P126" i="399" s="1"/>
  <c r="Q126" i="399"/>
  <c r="P186" i="399" a="1"/>
  <c r="P186" i="399" s="1"/>
  <c r="P265" i="399" a="1"/>
  <c r="P265" i="399" s="1"/>
  <c r="P152" i="399" a="1"/>
  <c r="P152" i="399" s="1"/>
  <c r="P75" i="399" a="1"/>
  <c r="P75" i="399" s="1"/>
  <c r="P113" i="399" a="1"/>
  <c r="P113" i="399" s="1"/>
  <c r="P72" i="399" a="1"/>
  <c r="P72" i="399" s="1"/>
  <c r="P13" i="399" a="1"/>
  <c r="P13" i="399" s="1"/>
  <c r="P64" i="399" a="1"/>
  <c r="P64" i="399" s="1"/>
  <c r="P122" i="399" a="1"/>
  <c r="P122" i="399" s="1"/>
  <c r="P135" i="399" a="1"/>
  <c r="P135" i="399" s="1"/>
  <c r="Q144" i="399"/>
  <c r="P31" i="399" a="1"/>
  <c r="P31" i="399" s="1"/>
  <c r="G128" i="399"/>
  <c r="H128" i="399" s="1"/>
  <c r="I128" i="399"/>
  <c r="J128" i="399" s="1"/>
  <c r="K128" i="399"/>
  <c r="L128" i="399" s="1"/>
  <c r="U128" i="399"/>
  <c r="I1250" i="401" s="1" a="1"/>
  <c r="I1250" i="401" s="1"/>
  <c r="G1250" i="401" s="1"/>
  <c r="B114" i="400"/>
  <c r="B134" i="400"/>
  <c r="Z128" i="399"/>
  <c r="I157" i="399"/>
  <c r="J157" i="399" s="1"/>
  <c r="I236" i="399"/>
  <c r="J236" i="399" s="1"/>
  <c r="I45" i="399"/>
  <c r="J45" i="399" s="1"/>
  <c r="I260" i="399"/>
  <c r="J260" i="399" s="1"/>
  <c r="I74" i="399"/>
  <c r="J74" i="399" s="1"/>
  <c r="I103" i="399"/>
  <c r="J103" i="399" s="1"/>
  <c r="I251" i="399"/>
  <c r="J251" i="399" s="1"/>
  <c r="I178" i="399"/>
  <c r="J178" i="399" s="1"/>
  <c r="I221" i="399"/>
  <c r="J221" i="399" s="1"/>
  <c r="I283" i="399"/>
  <c r="J283" i="399" s="1"/>
  <c r="I289" i="399"/>
  <c r="J289" i="399" s="1"/>
  <c r="I217" i="399"/>
  <c r="J217" i="399" s="1"/>
  <c r="I139" i="399"/>
  <c r="J139" i="399" s="1"/>
  <c r="I271" i="399"/>
  <c r="J271" i="399" s="1"/>
  <c r="I39" i="399"/>
  <c r="J39" i="399" s="1"/>
  <c r="I287" i="399"/>
  <c r="J287" i="399" s="1"/>
  <c r="I24" i="399"/>
  <c r="J24" i="399" s="1"/>
  <c r="I153" i="399"/>
  <c r="J153" i="399" s="1"/>
  <c r="I7" i="399"/>
  <c r="J7" i="399" s="1"/>
  <c r="I244" i="399"/>
  <c r="J244" i="399" s="1"/>
  <c r="I189" i="399"/>
  <c r="J189" i="399" s="1"/>
  <c r="I58" i="399"/>
  <c r="J58" i="399" s="1"/>
  <c r="I259" i="399"/>
  <c r="J259" i="399" s="1"/>
  <c r="I22" i="399"/>
  <c r="J22" i="399" s="1"/>
  <c r="I80" i="399"/>
  <c r="J80" i="399" s="1"/>
  <c r="I95" i="399"/>
  <c r="J95" i="399" s="1"/>
  <c r="I100" i="399"/>
  <c r="J100" i="399" s="1"/>
  <c r="I154" i="399"/>
  <c r="J154" i="399" s="1"/>
  <c r="I181" i="399"/>
  <c r="J181" i="399" s="1"/>
  <c r="I199" i="399"/>
  <c r="J199" i="399" s="1"/>
  <c r="I214" i="399"/>
  <c r="J214" i="399" s="1"/>
  <c r="I239" i="399"/>
  <c r="J239" i="399" s="1"/>
  <c r="I277" i="399"/>
  <c r="J277" i="399" s="1"/>
  <c r="I129" i="399"/>
  <c r="J129" i="399" s="1"/>
  <c r="I216" i="399"/>
  <c r="J216" i="399" s="1"/>
  <c r="I209" i="399"/>
  <c r="J209" i="399" s="1"/>
  <c r="I192" i="399"/>
  <c r="J192" i="399" s="1"/>
  <c r="I9" i="399"/>
  <c r="J9" i="399" s="1"/>
  <c r="I120" i="399"/>
  <c r="J120" i="399" s="1"/>
  <c r="I131" i="399"/>
  <c r="J131" i="399" s="1"/>
  <c r="I158" i="399"/>
  <c r="J158" i="399" s="1"/>
  <c r="I176" i="399"/>
  <c r="J176" i="399" s="1"/>
  <c r="I205" i="399"/>
  <c r="J205" i="399" s="1"/>
  <c r="I243" i="399"/>
  <c r="J243" i="399" s="1"/>
  <c r="I269" i="399"/>
  <c r="J269" i="399" s="1"/>
  <c r="I20" i="399"/>
  <c r="J20" i="399" s="1"/>
  <c r="I23" i="399"/>
  <c r="J23" i="399" s="1"/>
  <c r="I46" i="399"/>
  <c r="J46" i="399" s="1"/>
  <c r="I47" i="399"/>
  <c r="J47" i="399" s="1"/>
  <c r="I48" i="399"/>
  <c r="J48" i="399" s="1"/>
  <c r="I50" i="399"/>
  <c r="J50" i="399" s="1"/>
  <c r="I59" i="399"/>
  <c r="J59" i="399" s="1"/>
  <c r="I63" i="399"/>
  <c r="J63" i="399" s="1"/>
  <c r="I68" i="399"/>
  <c r="J68" i="399" s="1"/>
  <c r="I81" i="399"/>
  <c r="J81" i="399" s="1"/>
  <c r="I83" i="399"/>
  <c r="J83" i="399" s="1"/>
  <c r="I84" i="399"/>
  <c r="J84" i="399" s="1"/>
  <c r="I85" i="399"/>
  <c r="J85" i="399" s="1"/>
  <c r="I86" i="399"/>
  <c r="J86" i="399" s="1"/>
  <c r="I87" i="399"/>
  <c r="J87" i="399" s="1"/>
  <c r="I90" i="399"/>
  <c r="J90" i="399" s="1"/>
  <c r="I91" i="399"/>
  <c r="J91" i="399" s="1"/>
  <c r="I98" i="399"/>
  <c r="J98" i="399" s="1"/>
  <c r="I102" i="399"/>
  <c r="J102" i="399" s="1"/>
  <c r="I124" i="399"/>
  <c r="J124" i="399" s="1"/>
  <c r="I133" i="399"/>
  <c r="J133" i="399" s="1"/>
  <c r="I136" i="399"/>
  <c r="J136" i="399" s="1"/>
  <c r="I148" i="399"/>
  <c r="J148" i="399" s="1"/>
  <c r="I150" i="399"/>
  <c r="J150" i="399" s="1"/>
  <c r="I164" i="399"/>
  <c r="J164" i="399" s="1"/>
  <c r="I166" i="399"/>
  <c r="J166" i="399" s="1"/>
  <c r="I171" i="399"/>
  <c r="J171" i="399" s="1"/>
  <c r="I182" i="399"/>
  <c r="J182" i="399" s="1"/>
  <c r="I194" i="399"/>
  <c r="J194" i="399" s="1"/>
  <c r="I197" i="399"/>
  <c r="J197" i="399" s="1"/>
  <c r="I203" i="399"/>
  <c r="J203" i="399" s="1"/>
  <c r="I218" i="399"/>
  <c r="J218" i="399" s="1"/>
  <c r="I223" i="399"/>
  <c r="J223" i="399" s="1"/>
  <c r="I248" i="399"/>
  <c r="J248" i="399" s="1"/>
  <c r="I249" i="399"/>
  <c r="J249" i="399" s="1"/>
  <c r="I266" i="399"/>
  <c r="J266" i="399" s="1"/>
  <c r="I267" i="399"/>
  <c r="J267" i="399" s="1"/>
  <c r="I270" i="399"/>
  <c r="J270" i="399" s="1"/>
  <c r="I272" i="399"/>
  <c r="J272" i="399" s="1"/>
  <c r="I276" i="399"/>
  <c r="J276" i="399" s="1"/>
  <c r="I278" i="399"/>
  <c r="J278" i="399" s="1"/>
  <c r="I288" i="399"/>
  <c r="J288" i="399" s="1"/>
  <c r="I21" i="399"/>
  <c r="J21" i="399" s="1"/>
  <c r="I18" i="399"/>
  <c r="J18" i="399" s="1"/>
  <c r="I19" i="399"/>
  <c r="J19" i="399" s="1"/>
  <c r="I33" i="399"/>
  <c r="J33" i="399" s="1"/>
  <c r="I51" i="399"/>
  <c r="J51" i="399" s="1"/>
  <c r="I53" i="399"/>
  <c r="J53" i="399" s="1"/>
  <c r="I57" i="399"/>
  <c r="J57" i="399" s="1"/>
  <c r="I67" i="399"/>
  <c r="J67" i="399" s="1"/>
  <c r="I96" i="399"/>
  <c r="J96" i="399" s="1"/>
  <c r="I114" i="399"/>
  <c r="J114" i="399" s="1"/>
  <c r="I130" i="399"/>
  <c r="J130" i="399" s="1"/>
  <c r="I142" i="399"/>
  <c r="J142" i="399" s="1"/>
  <c r="I145" i="399"/>
  <c r="J145" i="399" s="1"/>
  <c r="I146" i="399"/>
  <c r="J146" i="399" s="1"/>
  <c r="I155" i="399"/>
  <c r="J155" i="399" s="1"/>
  <c r="I159" i="399"/>
  <c r="J159" i="399" s="1"/>
  <c r="I168" i="399"/>
  <c r="J168" i="399" s="1"/>
  <c r="I172" i="399"/>
  <c r="J172" i="399" s="1"/>
  <c r="I184" i="399"/>
  <c r="J184" i="399" s="1"/>
  <c r="I185" i="399"/>
  <c r="J185" i="399" s="1"/>
  <c r="I187" i="399"/>
  <c r="J187" i="399" s="1"/>
  <c r="I198" i="399"/>
  <c r="J198" i="399" s="1"/>
  <c r="I200" i="399"/>
  <c r="J200" i="399" s="1"/>
  <c r="I201" i="399"/>
  <c r="J201" i="399" s="1"/>
  <c r="I202" i="399"/>
  <c r="J202" i="399" s="1"/>
  <c r="I204" i="399"/>
  <c r="J204" i="399" s="1"/>
  <c r="I234" i="399"/>
  <c r="J234" i="399" s="1"/>
  <c r="I235" i="399"/>
  <c r="J235" i="399" s="1"/>
  <c r="I242" i="399"/>
  <c r="J242" i="399" s="1"/>
  <c r="I254" i="399"/>
  <c r="J254" i="399" s="1"/>
  <c r="I268" i="399"/>
  <c r="J268" i="399" s="1"/>
  <c r="I279" i="399"/>
  <c r="J279" i="399" s="1"/>
  <c r="I286" i="399"/>
  <c r="J286" i="399" s="1"/>
  <c r="I215" i="399"/>
  <c r="J215" i="399" s="1"/>
  <c r="I15" i="399"/>
  <c r="J15" i="399" s="1"/>
  <c r="I17" i="399"/>
  <c r="J17" i="399" s="1"/>
  <c r="I29" i="399"/>
  <c r="J29" i="399" s="1"/>
  <c r="I34" i="399"/>
  <c r="J34" i="399" s="1"/>
  <c r="I56" i="399"/>
  <c r="J56" i="399" s="1"/>
  <c r="I60" i="399"/>
  <c r="J60" i="399" s="1"/>
  <c r="I69" i="399"/>
  <c r="J69" i="399" s="1"/>
  <c r="I73" i="399"/>
  <c r="J73" i="399" s="1"/>
  <c r="I94" i="399"/>
  <c r="J94" i="399" s="1"/>
  <c r="I101" i="399"/>
  <c r="J101" i="399" s="1"/>
  <c r="I117" i="399"/>
  <c r="J117" i="399" s="1"/>
  <c r="I163" i="399"/>
  <c r="J163" i="399" s="1"/>
  <c r="I190" i="399"/>
  <c r="J190" i="399" s="1"/>
  <c r="I196" i="399"/>
  <c r="J196" i="399" s="1"/>
  <c r="I207" i="399"/>
  <c r="J207" i="399" s="1"/>
  <c r="I211" i="399"/>
  <c r="J211" i="399" s="1"/>
  <c r="I213" i="399"/>
  <c r="J213" i="399" s="1"/>
  <c r="I219" i="399"/>
  <c r="J219" i="399" s="1"/>
  <c r="I220" i="399"/>
  <c r="J220" i="399" s="1"/>
  <c r="I238" i="399"/>
  <c r="J238" i="399" s="1"/>
  <c r="I240" i="399"/>
  <c r="J240" i="399" s="1"/>
  <c r="I246" i="399"/>
  <c r="J246" i="399" s="1"/>
  <c r="I253" i="399"/>
  <c r="J253" i="399" s="1"/>
  <c r="I257" i="399"/>
  <c r="J257" i="399" s="1"/>
  <c r="I261" i="399"/>
  <c r="J261" i="399" s="1"/>
  <c r="I263" i="399"/>
  <c r="J263" i="399" s="1"/>
  <c r="I282" i="399"/>
  <c r="J282" i="399" s="1"/>
  <c r="I49" i="399"/>
  <c r="J49" i="399" s="1"/>
  <c r="I191" i="399"/>
  <c r="J191" i="399" s="1"/>
  <c r="I228" i="399"/>
  <c r="J228" i="399" s="1"/>
  <c r="I274" i="399"/>
  <c r="J274" i="399" s="1"/>
  <c r="I89" i="399"/>
  <c r="J89" i="399" s="1"/>
  <c r="I241" i="399"/>
  <c r="J241" i="399" s="1"/>
  <c r="I245" i="399"/>
  <c r="J245" i="399" s="1"/>
  <c r="I116" i="399"/>
  <c r="J116" i="399" s="1"/>
  <c r="I224" i="399"/>
  <c r="J224" i="399" s="1"/>
  <c r="I137" i="399"/>
  <c r="J137" i="399" s="1"/>
  <c r="I32" i="399"/>
  <c r="J32" i="399" s="1"/>
  <c r="I111" i="399"/>
  <c r="J111" i="399" s="1"/>
  <c r="I175" i="399"/>
  <c r="J175" i="399" s="1"/>
  <c r="I193" i="399"/>
  <c r="J193" i="399" s="1"/>
  <c r="I10" i="399"/>
  <c r="J10" i="399" s="1"/>
  <c r="I30" i="399"/>
  <c r="J30" i="399" s="1"/>
  <c r="I141" i="399"/>
  <c r="J141" i="399" s="1"/>
  <c r="I119" i="399"/>
  <c r="J119" i="399" s="1"/>
  <c r="I147" i="399"/>
  <c r="J147" i="399" s="1"/>
  <c r="I27" i="399"/>
  <c r="J27" i="399" s="1"/>
  <c r="I88" i="399"/>
  <c r="J88" i="399" s="1"/>
  <c r="I104" i="399"/>
  <c r="J104" i="399" s="1"/>
  <c r="I134" i="399"/>
  <c r="J134" i="399" s="1"/>
  <c r="I37" i="399"/>
  <c r="J37" i="399" s="1"/>
  <c r="I41" i="399"/>
  <c r="J41" i="399" s="1"/>
  <c r="I169" i="399"/>
  <c r="J169" i="399" s="1"/>
  <c r="I179" i="399"/>
  <c r="J179" i="399" s="1"/>
  <c r="I227" i="399"/>
  <c r="J227" i="399" s="1"/>
  <c r="I255" i="399"/>
  <c r="J255" i="399" s="1"/>
  <c r="I280" i="399"/>
  <c r="J280" i="399" s="1"/>
  <c r="I28" i="399"/>
  <c r="J28" i="399" s="1"/>
  <c r="I42" i="399"/>
  <c r="J42" i="399" s="1"/>
  <c r="I222" i="399"/>
  <c r="J222" i="399" s="1"/>
  <c r="I258" i="399"/>
  <c r="J258" i="399" s="1"/>
  <c r="I285" i="399"/>
  <c r="J285" i="399" s="1"/>
  <c r="I26" i="399"/>
  <c r="J26" i="399" s="1"/>
  <c r="I55" i="399"/>
  <c r="J55" i="399" s="1"/>
  <c r="I188" i="399"/>
  <c r="J188" i="399" s="1"/>
  <c r="I16" i="399"/>
  <c r="J16" i="399" s="1"/>
  <c r="I40" i="399"/>
  <c r="J40" i="399" s="1"/>
  <c r="I151" i="399"/>
  <c r="J151" i="399" s="1"/>
  <c r="I174" i="399"/>
  <c r="J174" i="399" s="1"/>
  <c r="I38" i="399"/>
  <c r="J38" i="399" s="1"/>
  <c r="I140" i="399"/>
  <c r="J140" i="399" s="1"/>
  <c r="I92" i="399"/>
  <c r="J92" i="399" s="1"/>
  <c r="I14" i="399"/>
  <c r="J14" i="399" s="1"/>
  <c r="I167" i="399"/>
  <c r="J167" i="399" s="1"/>
  <c r="I212" i="399"/>
  <c r="J212" i="399" s="1"/>
  <c r="I247" i="399"/>
  <c r="J247" i="399" s="1"/>
  <c r="I256" i="399"/>
  <c r="J256" i="399" s="1"/>
  <c r="I264" i="399"/>
  <c r="J264" i="399" s="1"/>
  <c r="I290" i="399"/>
  <c r="J290" i="399" s="1"/>
  <c r="I11" i="399"/>
  <c r="J11" i="399" s="1"/>
  <c r="I71" i="399"/>
  <c r="J71" i="399" s="1"/>
  <c r="I97" i="399"/>
  <c r="J97" i="399" s="1"/>
  <c r="I127" i="399"/>
  <c r="J127" i="399" s="1"/>
  <c r="I149" i="399"/>
  <c r="J149" i="399" s="1"/>
  <c r="I183" i="399"/>
  <c r="J183" i="399" s="1"/>
  <c r="I195" i="399"/>
  <c r="J195" i="399" s="1"/>
  <c r="K221" i="399"/>
  <c r="L221" i="399" s="1"/>
  <c r="G157" i="399"/>
  <c r="H157" i="399" s="1"/>
  <c r="G236" i="399"/>
  <c r="H236" i="399" s="1"/>
  <c r="G45" i="399"/>
  <c r="H45" i="399" s="1"/>
  <c r="G260" i="399"/>
  <c r="H260" i="399" s="1"/>
  <c r="G74" i="399"/>
  <c r="H74" i="399" s="1"/>
  <c r="G103" i="399"/>
  <c r="H103" i="399" s="1"/>
  <c r="G251" i="399"/>
  <c r="H251" i="399" s="1"/>
  <c r="G178" i="399"/>
  <c r="H178" i="399" s="1"/>
  <c r="G221" i="399"/>
  <c r="H221" i="399" s="1"/>
  <c r="G283" i="399"/>
  <c r="H283" i="399" s="1"/>
  <c r="G289" i="399"/>
  <c r="H289" i="399" s="1"/>
  <c r="G217" i="399"/>
  <c r="H217" i="399" s="1"/>
  <c r="G139" i="399"/>
  <c r="H139" i="399" s="1"/>
  <c r="G271" i="399"/>
  <c r="H271" i="399" s="1"/>
  <c r="G39" i="399"/>
  <c r="H39" i="399" s="1"/>
  <c r="G287" i="399"/>
  <c r="H287" i="399" s="1"/>
  <c r="G24" i="399"/>
  <c r="H24" i="399" s="1"/>
  <c r="G153" i="399"/>
  <c r="H153" i="399" s="1"/>
  <c r="G7" i="399"/>
  <c r="H7" i="399" s="1"/>
  <c r="G244" i="399"/>
  <c r="H244" i="399" s="1"/>
  <c r="G189" i="399"/>
  <c r="H189" i="399" s="1"/>
  <c r="G58" i="399"/>
  <c r="H58" i="399" s="1"/>
  <c r="G259" i="399"/>
  <c r="H259" i="399" s="1"/>
  <c r="G22" i="399"/>
  <c r="H22" i="399" s="1"/>
  <c r="G80" i="399"/>
  <c r="H80" i="399" s="1"/>
  <c r="G95" i="399"/>
  <c r="H95" i="399" s="1"/>
  <c r="G100" i="399"/>
  <c r="H100" i="399" s="1"/>
  <c r="G154" i="399"/>
  <c r="H154" i="399" s="1"/>
  <c r="G181" i="399"/>
  <c r="H181" i="399" s="1"/>
  <c r="G199" i="399"/>
  <c r="H199" i="399" s="1"/>
  <c r="G214" i="399"/>
  <c r="H214" i="399" s="1"/>
  <c r="G239" i="399"/>
  <c r="H239" i="399" s="1"/>
  <c r="G277" i="399"/>
  <c r="H277" i="399" s="1"/>
  <c r="G129" i="399"/>
  <c r="H129" i="399" s="1"/>
  <c r="G216" i="399"/>
  <c r="H216" i="399" s="1"/>
  <c r="G209" i="399"/>
  <c r="H209" i="399" s="1"/>
  <c r="G192" i="399"/>
  <c r="H192" i="399" s="1"/>
  <c r="G9" i="399"/>
  <c r="H9" i="399" s="1"/>
  <c r="G120" i="399"/>
  <c r="H120" i="399" s="1"/>
  <c r="G131" i="399"/>
  <c r="H131" i="399" s="1"/>
  <c r="G158" i="399"/>
  <c r="H158" i="399" s="1"/>
  <c r="G176" i="399"/>
  <c r="H176" i="399" s="1"/>
  <c r="G205" i="399"/>
  <c r="H205" i="399" s="1"/>
  <c r="G243" i="399"/>
  <c r="H243" i="399" s="1"/>
  <c r="G269" i="399"/>
  <c r="H269" i="399" s="1"/>
  <c r="G20" i="399"/>
  <c r="H20" i="399" s="1"/>
  <c r="G23" i="399"/>
  <c r="H23" i="399" s="1"/>
  <c r="G46" i="399"/>
  <c r="H46" i="399" s="1"/>
  <c r="G47" i="399"/>
  <c r="H47" i="399" s="1"/>
  <c r="G48" i="399"/>
  <c r="H48" i="399" s="1"/>
  <c r="G50" i="399"/>
  <c r="H50" i="399" s="1"/>
  <c r="G59" i="399"/>
  <c r="H59" i="399" s="1"/>
  <c r="G63" i="399"/>
  <c r="H63" i="399" s="1"/>
  <c r="G68" i="399"/>
  <c r="H68" i="399" s="1"/>
  <c r="G81" i="399"/>
  <c r="H81" i="399" s="1"/>
  <c r="G83" i="399"/>
  <c r="H83" i="399" s="1"/>
  <c r="G84" i="399"/>
  <c r="H84" i="399" s="1"/>
  <c r="G85" i="399"/>
  <c r="H85" i="399" s="1"/>
  <c r="G86" i="399"/>
  <c r="H86" i="399" s="1"/>
  <c r="G87" i="399"/>
  <c r="H87" i="399" s="1"/>
  <c r="G90" i="399"/>
  <c r="H90" i="399" s="1"/>
  <c r="G91" i="399"/>
  <c r="H91" i="399" s="1"/>
  <c r="G98" i="399"/>
  <c r="H98" i="399" s="1"/>
  <c r="G102" i="399"/>
  <c r="H102" i="399" s="1"/>
  <c r="G124" i="399"/>
  <c r="H124" i="399" s="1"/>
  <c r="G133" i="399"/>
  <c r="H133" i="399" s="1"/>
  <c r="G136" i="399"/>
  <c r="H136" i="399" s="1"/>
  <c r="G148" i="399"/>
  <c r="H148" i="399" s="1"/>
  <c r="G150" i="399"/>
  <c r="H150" i="399" s="1"/>
  <c r="G164" i="399"/>
  <c r="H164" i="399" s="1"/>
  <c r="G166" i="399"/>
  <c r="H166" i="399" s="1"/>
  <c r="G171" i="399"/>
  <c r="H171" i="399" s="1"/>
  <c r="G182" i="399"/>
  <c r="H182" i="399" s="1"/>
  <c r="G194" i="399"/>
  <c r="H194" i="399" s="1"/>
  <c r="G197" i="399"/>
  <c r="H197" i="399" s="1"/>
  <c r="G203" i="399"/>
  <c r="H203" i="399" s="1"/>
  <c r="G218" i="399"/>
  <c r="H218" i="399" s="1"/>
  <c r="G223" i="399"/>
  <c r="H223" i="399" s="1"/>
  <c r="G248" i="399"/>
  <c r="H248" i="399" s="1"/>
  <c r="G249" i="399"/>
  <c r="H249" i="399" s="1"/>
  <c r="G266" i="399"/>
  <c r="H266" i="399" s="1"/>
  <c r="G267" i="399"/>
  <c r="H267" i="399" s="1"/>
  <c r="G270" i="399"/>
  <c r="H270" i="399" s="1"/>
  <c r="G272" i="399"/>
  <c r="H272" i="399" s="1"/>
  <c r="G276" i="399"/>
  <c r="H276" i="399" s="1"/>
  <c r="G278" i="399"/>
  <c r="H278" i="399" s="1"/>
  <c r="G288" i="399"/>
  <c r="H288" i="399" s="1"/>
  <c r="G21" i="399"/>
  <c r="H21" i="399" s="1"/>
  <c r="G18" i="399"/>
  <c r="H18" i="399" s="1"/>
  <c r="G19" i="399"/>
  <c r="H19" i="399" s="1"/>
  <c r="G33" i="399"/>
  <c r="H33" i="399" s="1"/>
  <c r="G51" i="399"/>
  <c r="H51" i="399" s="1"/>
  <c r="G53" i="399"/>
  <c r="H53" i="399" s="1"/>
  <c r="G57" i="399"/>
  <c r="H57" i="399" s="1"/>
  <c r="G67" i="399"/>
  <c r="H67" i="399" s="1"/>
  <c r="G96" i="399"/>
  <c r="H96" i="399" s="1"/>
  <c r="G114" i="399"/>
  <c r="H114" i="399" s="1"/>
  <c r="G130" i="399"/>
  <c r="H130" i="399" s="1"/>
  <c r="G142" i="399"/>
  <c r="H142" i="399" s="1"/>
  <c r="G145" i="399"/>
  <c r="H145" i="399" s="1"/>
  <c r="G146" i="399"/>
  <c r="H146" i="399" s="1"/>
  <c r="G155" i="399"/>
  <c r="H155" i="399" s="1"/>
  <c r="G159" i="399"/>
  <c r="H159" i="399" s="1"/>
  <c r="G168" i="399"/>
  <c r="H168" i="399" s="1"/>
  <c r="G172" i="399"/>
  <c r="H172" i="399" s="1"/>
  <c r="G184" i="399"/>
  <c r="H184" i="399" s="1"/>
  <c r="G185" i="399"/>
  <c r="H185" i="399" s="1"/>
  <c r="G187" i="399"/>
  <c r="H187" i="399" s="1"/>
  <c r="G198" i="399"/>
  <c r="H198" i="399" s="1"/>
  <c r="G200" i="399"/>
  <c r="H200" i="399" s="1"/>
  <c r="G201" i="399"/>
  <c r="H201" i="399" s="1"/>
  <c r="G202" i="399"/>
  <c r="H202" i="399" s="1"/>
  <c r="G204" i="399"/>
  <c r="H204" i="399" s="1"/>
  <c r="G234" i="399"/>
  <c r="H234" i="399" s="1"/>
  <c r="G235" i="399"/>
  <c r="H235" i="399" s="1"/>
  <c r="G242" i="399"/>
  <c r="H242" i="399" s="1"/>
  <c r="G254" i="399"/>
  <c r="H254" i="399" s="1"/>
  <c r="G268" i="399"/>
  <c r="H268" i="399" s="1"/>
  <c r="G279" i="399"/>
  <c r="H279" i="399" s="1"/>
  <c r="G286" i="399"/>
  <c r="H286" i="399" s="1"/>
  <c r="G215" i="399"/>
  <c r="H215" i="399" s="1"/>
  <c r="G15" i="399"/>
  <c r="H15" i="399" s="1"/>
  <c r="G17" i="399"/>
  <c r="H17" i="399" s="1"/>
  <c r="G29" i="399"/>
  <c r="H29" i="399" s="1"/>
  <c r="G34" i="399"/>
  <c r="H34" i="399" s="1"/>
  <c r="G56" i="399"/>
  <c r="H56" i="399" s="1"/>
  <c r="G60" i="399"/>
  <c r="H60" i="399" s="1"/>
  <c r="G69" i="399"/>
  <c r="H69" i="399" s="1"/>
  <c r="G73" i="399"/>
  <c r="H73" i="399" s="1"/>
  <c r="G94" i="399"/>
  <c r="H94" i="399" s="1"/>
  <c r="G101" i="399"/>
  <c r="H101" i="399" s="1"/>
  <c r="G117" i="399"/>
  <c r="H117" i="399" s="1"/>
  <c r="G163" i="399"/>
  <c r="H163" i="399" s="1"/>
  <c r="G190" i="399"/>
  <c r="H190" i="399" s="1"/>
  <c r="G196" i="399"/>
  <c r="H196" i="399" s="1"/>
  <c r="G207" i="399"/>
  <c r="H207" i="399" s="1"/>
  <c r="G211" i="399"/>
  <c r="H211" i="399" s="1"/>
  <c r="G213" i="399"/>
  <c r="H213" i="399" s="1"/>
  <c r="G219" i="399"/>
  <c r="H219" i="399" s="1"/>
  <c r="G220" i="399"/>
  <c r="H220" i="399" s="1"/>
  <c r="G238" i="399"/>
  <c r="H238" i="399" s="1"/>
  <c r="G240" i="399"/>
  <c r="H240" i="399" s="1"/>
  <c r="G246" i="399"/>
  <c r="H246" i="399" s="1"/>
  <c r="G253" i="399"/>
  <c r="H253" i="399" s="1"/>
  <c r="G257" i="399"/>
  <c r="H257" i="399" s="1"/>
  <c r="G261" i="399"/>
  <c r="H261" i="399" s="1"/>
  <c r="G263" i="399"/>
  <c r="H263" i="399" s="1"/>
  <c r="G282" i="399"/>
  <c r="H282" i="399" s="1"/>
  <c r="G49" i="399"/>
  <c r="H49" i="399" s="1"/>
  <c r="G191" i="399"/>
  <c r="H191" i="399" s="1"/>
  <c r="G228" i="399"/>
  <c r="H228" i="399" s="1"/>
  <c r="G274" i="399"/>
  <c r="H274" i="399" s="1"/>
  <c r="G89" i="399"/>
  <c r="H89" i="399" s="1"/>
  <c r="G241" i="399"/>
  <c r="H241" i="399" s="1"/>
  <c r="G245" i="399"/>
  <c r="H245" i="399" s="1"/>
  <c r="G116" i="399"/>
  <c r="H116" i="399" s="1"/>
  <c r="G224" i="399"/>
  <c r="H224" i="399" s="1"/>
  <c r="G137" i="399"/>
  <c r="H137" i="399" s="1"/>
  <c r="G32" i="399"/>
  <c r="H32" i="399" s="1"/>
  <c r="G111" i="399"/>
  <c r="H111" i="399" s="1"/>
  <c r="G175" i="399"/>
  <c r="H175" i="399" s="1"/>
  <c r="G193" i="399"/>
  <c r="H193" i="399" s="1"/>
  <c r="G10" i="399"/>
  <c r="H10" i="399" s="1"/>
  <c r="G30" i="399"/>
  <c r="H30" i="399" s="1"/>
  <c r="G141" i="399"/>
  <c r="H141" i="399" s="1"/>
  <c r="G119" i="399"/>
  <c r="H119" i="399" s="1"/>
  <c r="G147" i="399"/>
  <c r="H147" i="399" s="1"/>
  <c r="G27" i="399"/>
  <c r="H27" i="399" s="1"/>
  <c r="G88" i="399"/>
  <c r="H88" i="399" s="1"/>
  <c r="G104" i="399"/>
  <c r="H104" i="399" s="1"/>
  <c r="G134" i="399"/>
  <c r="H134" i="399" s="1"/>
  <c r="G37" i="399"/>
  <c r="H37" i="399" s="1"/>
  <c r="G41" i="399"/>
  <c r="H41" i="399" s="1"/>
  <c r="G169" i="399"/>
  <c r="H169" i="399" s="1"/>
  <c r="G179" i="399"/>
  <c r="H179" i="399" s="1"/>
  <c r="G227" i="399"/>
  <c r="H227" i="399" s="1"/>
  <c r="G255" i="399"/>
  <c r="H255" i="399" s="1"/>
  <c r="G280" i="399"/>
  <c r="H280" i="399" s="1"/>
  <c r="G28" i="399"/>
  <c r="H28" i="399" s="1"/>
  <c r="G42" i="399"/>
  <c r="H42" i="399" s="1"/>
  <c r="G222" i="399"/>
  <c r="H222" i="399" s="1"/>
  <c r="G258" i="399"/>
  <c r="H258" i="399" s="1"/>
  <c r="G285" i="399"/>
  <c r="H285" i="399" s="1"/>
  <c r="G26" i="399"/>
  <c r="H26" i="399" s="1"/>
  <c r="G55" i="399"/>
  <c r="H55" i="399" s="1"/>
  <c r="G188" i="399"/>
  <c r="H188" i="399" s="1"/>
  <c r="G16" i="399"/>
  <c r="H16" i="399" s="1"/>
  <c r="G40" i="399"/>
  <c r="H40" i="399" s="1"/>
  <c r="G151" i="399"/>
  <c r="H151" i="399" s="1"/>
  <c r="G174" i="399"/>
  <c r="H174" i="399" s="1"/>
  <c r="G38" i="399"/>
  <c r="H38" i="399" s="1"/>
  <c r="G140" i="399"/>
  <c r="H140" i="399" s="1"/>
  <c r="G92" i="399"/>
  <c r="H92" i="399" s="1"/>
  <c r="G14" i="399"/>
  <c r="H14" i="399" s="1"/>
  <c r="G167" i="399"/>
  <c r="H167" i="399" s="1"/>
  <c r="G212" i="399"/>
  <c r="H212" i="399" s="1"/>
  <c r="G247" i="399"/>
  <c r="H247" i="399" s="1"/>
  <c r="G256" i="399"/>
  <c r="H256" i="399" s="1"/>
  <c r="G264" i="399"/>
  <c r="H264" i="399" s="1"/>
  <c r="G290" i="399"/>
  <c r="H290" i="399" s="1"/>
  <c r="G11" i="399"/>
  <c r="H11" i="399" s="1"/>
  <c r="G71" i="399"/>
  <c r="H71" i="399" s="1"/>
  <c r="G97" i="399"/>
  <c r="H97" i="399" s="1"/>
  <c r="G127" i="399"/>
  <c r="H127" i="399" s="1"/>
  <c r="G149" i="399"/>
  <c r="H149" i="399" s="1"/>
  <c r="G183" i="399"/>
  <c r="H183" i="399" s="1"/>
  <c r="G195" i="399"/>
  <c r="H195" i="399" s="1"/>
  <c r="K45" i="399"/>
  <c r="L45" i="399" s="1"/>
  <c r="K7" i="399"/>
  <c r="L7" i="399" s="1"/>
  <c r="K9" i="399"/>
  <c r="L9" i="399" s="1"/>
  <c r="K10" i="399"/>
  <c r="L10" i="399" s="1"/>
  <c r="K11" i="399"/>
  <c r="L11" i="399" s="1"/>
  <c r="K14" i="399"/>
  <c r="L14" i="399" s="1"/>
  <c r="K15" i="399"/>
  <c r="L15" i="399" s="1"/>
  <c r="K16" i="399"/>
  <c r="L16" i="399" s="1"/>
  <c r="K17" i="399"/>
  <c r="L17" i="399" s="1"/>
  <c r="K18" i="399"/>
  <c r="L18" i="399" s="1"/>
  <c r="K19" i="399"/>
  <c r="L19" i="399" s="1"/>
  <c r="K20" i="399"/>
  <c r="L20" i="399" s="1"/>
  <c r="K22" i="399"/>
  <c r="L22" i="399" s="1"/>
  <c r="K23" i="399"/>
  <c r="L23" i="399" s="1"/>
  <c r="K24" i="399"/>
  <c r="L24" i="399" s="1"/>
  <c r="K26" i="399"/>
  <c r="L26" i="399" s="1"/>
  <c r="K27" i="399"/>
  <c r="L27" i="399" s="1"/>
  <c r="K28" i="399"/>
  <c r="L28" i="399" s="1"/>
  <c r="K29" i="399"/>
  <c r="L29" i="399" s="1"/>
  <c r="K30" i="399"/>
  <c r="L30" i="399" s="1"/>
  <c r="K32" i="399"/>
  <c r="L32" i="399" s="1"/>
  <c r="K33" i="399"/>
  <c r="L33" i="399" s="1"/>
  <c r="K34" i="399"/>
  <c r="L34" i="399" s="1"/>
  <c r="K37" i="399"/>
  <c r="L37" i="399" s="1"/>
  <c r="K38" i="399"/>
  <c r="L38" i="399" s="1"/>
  <c r="K39" i="399"/>
  <c r="L39" i="399" s="1"/>
  <c r="K40" i="399"/>
  <c r="L40" i="399" s="1"/>
  <c r="K41" i="399"/>
  <c r="L41" i="399" s="1"/>
  <c r="K42" i="399"/>
  <c r="L42" i="399" s="1"/>
  <c r="K46" i="399"/>
  <c r="L46" i="399" s="1"/>
  <c r="K47" i="399"/>
  <c r="L47" i="399" s="1"/>
  <c r="K48" i="399"/>
  <c r="L48" i="399" s="1"/>
  <c r="K50" i="399"/>
  <c r="L50" i="399" s="1"/>
  <c r="K51" i="399"/>
  <c r="L51" i="399" s="1"/>
  <c r="K53" i="399"/>
  <c r="L53" i="399" s="1"/>
  <c r="K55" i="399"/>
  <c r="L55" i="399" s="1"/>
  <c r="K56" i="399"/>
  <c r="L56" i="399" s="1"/>
  <c r="K57" i="399"/>
  <c r="L57" i="399" s="1"/>
  <c r="K58" i="399"/>
  <c r="L58" i="399" s="1"/>
  <c r="K59" i="399"/>
  <c r="L59" i="399" s="1"/>
  <c r="K60" i="399"/>
  <c r="L60" i="399" s="1"/>
  <c r="K63" i="399"/>
  <c r="L63" i="399" s="1"/>
  <c r="K67" i="399"/>
  <c r="L67" i="399" s="1"/>
  <c r="K68" i="399"/>
  <c r="L68" i="399" s="1"/>
  <c r="K69" i="399"/>
  <c r="L69" i="399" s="1"/>
  <c r="K71" i="399"/>
  <c r="L71" i="399" s="1"/>
  <c r="K73" i="399"/>
  <c r="L73" i="399" s="1"/>
  <c r="K74" i="399"/>
  <c r="L74" i="399" s="1"/>
  <c r="K80" i="399"/>
  <c r="L80" i="399" s="1"/>
  <c r="K81" i="399"/>
  <c r="L81" i="399" s="1"/>
  <c r="K83" i="399"/>
  <c r="L83" i="399" s="1"/>
  <c r="K84" i="399"/>
  <c r="L84" i="399" s="1"/>
  <c r="K85" i="399"/>
  <c r="L85" i="399" s="1"/>
  <c r="K86" i="399"/>
  <c r="L86" i="399" s="1"/>
  <c r="K87" i="399"/>
  <c r="L87" i="399" s="1"/>
  <c r="K88" i="399"/>
  <c r="L88" i="399" s="1"/>
  <c r="K89" i="399"/>
  <c r="L89" i="399" s="1"/>
  <c r="K90" i="399"/>
  <c r="L90" i="399" s="1"/>
  <c r="K91" i="399"/>
  <c r="L91" i="399" s="1"/>
  <c r="K92" i="399"/>
  <c r="L92" i="399" s="1"/>
  <c r="K94" i="399"/>
  <c r="L94" i="399" s="1"/>
  <c r="K95" i="399"/>
  <c r="L95" i="399" s="1"/>
  <c r="K96" i="399"/>
  <c r="L96" i="399" s="1"/>
  <c r="K97" i="399"/>
  <c r="L97" i="399" s="1"/>
  <c r="K98" i="399"/>
  <c r="L98" i="399" s="1"/>
  <c r="K100" i="399"/>
  <c r="L100" i="399" s="1"/>
  <c r="K101" i="399"/>
  <c r="L101" i="399" s="1"/>
  <c r="K102" i="399"/>
  <c r="L102" i="399" s="1"/>
  <c r="K103" i="399"/>
  <c r="L103" i="399" s="1"/>
  <c r="K104" i="399"/>
  <c r="L104" i="399" s="1"/>
  <c r="K111" i="399"/>
  <c r="L111" i="399" s="1"/>
  <c r="K114" i="399"/>
  <c r="L114" i="399" s="1"/>
  <c r="K116" i="399"/>
  <c r="L116" i="399" s="1"/>
  <c r="K117" i="399"/>
  <c r="L117" i="399" s="1"/>
  <c r="K119" i="399"/>
  <c r="L119" i="399" s="1"/>
  <c r="K120" i="399"/>
  <c r="L120" i="399" s="1"/>
  <c r="K124" i="399"/>
  <c r="L124" i="399" s="1"/>
  <c r="K127" i="399"/>
  <c r="L127" i="399" s="1"/>
  <c r="K129" i="399"/>
  <c r="L129" i="399" s="1"/>
  <c r="K130" i="399"/>
  <c r="L130" i="399" s="1"/>
  <c r="K131" i="399"/>
  <c r="L131" i="399" s="1"/>
  <c r="K133" i="399"/>
  <c r="L133" i="399" s="1"/>
  <c r="K134" i="399"/>
  <c r="L134" i="399" s="1"/>
  <c r="K136" i="399"/>
  <c r="L136" i="399" s="1"/>
  <c r="K137" i="399"/>
  <c r="L137" i="399" s="1"/>
  <c r="K139" i="399"/>
  <c r="L139" i="399" s="1"/>
  <c r="K140" i="399"/>
  <c r="L140" i="399" s="1"/>
  <c r="K141" i="399"/>
  <c r="L141" i="399" s="1"/>
  <c r="K142" i="399"/>
  <c r="L142" i="399" s="1"/>
  <c r="K145" i="399"/>
  <c r="L145" i="399" s="1"/>
  <c r="K146" i="399"/>
  <c r="L146" i="399" s="1"/>
  <c r="K147" i="399"/>
  <c r="L147" i="399" s="1"/>
  <c r="K148" i="399"/>
  <c r="L148" i="399" s="1"/>
  <c r="K149" i="399"/>
  <c r="L149" i="399" s="1"/>
  <c r="K150" i="399"/>
  <c r="L150" i="399" s="1"/>
  <c r="K151" i="399"/>
  <c r="L151" i="399" s="1"/>
  <c r="K153" i="399"/>
  <c r="L153" i="399" s="1"/>
  <c r="K154" i="399"/>
  <c r="L154" i="399" s="1"/>
  <c r="K155" i="399"/>
  <c r="L155" i="399" s="1"/>
  <c r="K157" i="399"/>
  <c r="L157" i="399" s="1"/>
  <c r="K158" i="399"/>
  <c r="L158" i="399" s="1"/>
  <c r="K159" i="399"/>
  <c r="L159" i="399" s="1"/>
  <c r="K163" i="399"/>
  <c r="L163" i="399" s="1"/>
  <c r="K164" i="399"/>
  <c r="L164" i="399" s="1"/>
  <c r="K166" i="399"/>
  <c r="L166" i="399" s="1"/>
  <c r="K167" i="399"/>
  <c r="L167" i="399" s="1"/>
  <c r="K168" i="399"/>
  <c r="L168" i="399" s="1"/>
  <c r="K169" i="399"/>
  <c r="L169" i="399" s="1"/>
  <c r="K171" i="399"/>
  <c r="L171" i="399" s="1"/>
  <c r="K172" i="399"/>
  <c r="L172" i="399" s="1"/>
  <c r="K174" i="399"/>
  <c r="L174" i="399" s="1"/>
  <c r="K175" i="399"/>
  <c r="L175" i="399" s="1"/>
  <c r="K176" i="399"/>
  <c r="L176" i="399" s="1"/>
  <c r="K178" i="399"/>
  <c r="L178" i="399" s="1"/>
  <c r="K179" i="399"/>
  <c r="L179" i="399" s="1"/>
  <c r="K181" i="399"/>
  <c r="L181" i="399" s="1"/>
  <c r="K182" i="399"/>
  <c r="L182" i="399" s="1"/>
  <c r="K183" i="399"/>
  <c r="L183" i="399" s="1"/>
  <c r="K184" i="399"/>
  <c r="L184" i="399" s="1"/>
  <c r="K185" i="399"/>
  <c r="L185" i="399" s="1"/>
  <c r="K187" i="399"/>
  <c r="L187" i="399" s="1"/>
  <c r="K188" i="399"/>
  <c r="L188" i="399" s="1"/>
  <c r="K189" i="399"/>
  <c r="L189" i="399" s="1"/>
  <c r="K190" i="399"/>
  <c r="L190" i="399" s="1"/>
  <c r="K191" i="399"/>
  <c r="L191" i="399" s="1"/>
  <c r="K192" i="399"/>
  <c r="L192" i="399" s="1"/>
  <c r="K193" i="399"/>
  <c r="L193" i="399" s="1"/>
  <c r="K194" i="399"/>
  <c r="L194" i="399" s="1"/>
  <c r="K195" i="399"/>
  <c r="L195" i="399" s="1"/>
  <c r="K196" i="399"/>
  <c r="L196" i="399" s="1"/>
  <c r="K197" i="399"/>
  <c r="L197" i="399" s="1"/>
  <c r="K198" i="399"/>
  <c r="L198" i="399" s="1"/>
  <c r="K199" i="399"/>
  <c r="L199" i="399" s="1"/>
  <c r="K200" i="399"/>
  <c r="L200" i="399" s="1"/>
  <c r="K201" i="399"/>
  <c r="L201" i="399" s="1"/>
  <c r="K202" i="399"/>
  <c r="L202" i="399" s="1"/>
  <c r="K203" i="399"/>
  <c r="L203" i="399" s="1"/>
  <c r="K204" i="399"/>
  <c r="L204" i="399" s="1"/>
  <c r="K205" i="399"/>
  <c r="L205" i="399" s="1"/>
  <c r="K207" i="399"/>
  <c r="L207" i="399" s="1"/>
  <c r="K209" i="399"/>
  <c r="L209" i="399" s="1"/>
  <c r="K211" i="399"/>
  <c r="L211" i="399" s="1"/>
  <c r="K212" i="399"/>
  <c r="L212" i="399" s="1"/>
  <c r="K213" i="399"/>
  <c r="L213" i="399" s="1"/>
  <c r="K214" i="399"/>
  <c r="L214" i="399" s="1"/>
  <c r="K216" i="399"/>
  <c r="L216" i="399" s="1"/>
  <c r="K217" i="399"/>
  <c r="L217" i="399" s="1"/>
  <c r="K218" i="399"/>
  <c r="L218" i="399" s="1"/>
  <c r="K219" i="399"/>
  <c r="L219" i="399" s="1"/>
  <c r="K220" i="399"/>
  <c r="L220" i="399" s="1"/>
  <c r="K222" i="399"/>
  <c r="L222" i="399" s="1"/>
  <c r="K223" i="399"/>
  <c r="L223" i="399" s="1"/>
  <c r="K224" i="399"/>
  <c r="L224" i="399" s="1"/>
  <c r="K227" i="399"/>
  <c r="L227" i="399" s="1"/>
  <c r="K228" i="399"/>
  <c r="L228" i="399" s="1"/>
  <c r="K234" i="399"/>
  <c r="L234" i="399" s="1"/>
  <c r="K235" i="399"/>
  <c r="L235" i="399" s="1"/>
  <c r="K236" i="399"/>
  <c r="L236" i="399" s="1"/>
  <c r="K238" i="399"/>
  <c r="L238" i="399" s="1"/>
  <c r="K239" i="399"/>
  <c r="L239" i="399" s="1"/>
  <c r="K240" i="399"/>
  <c r="L240" i="399" s="1"/>
  <c r="K241" i="399"/>
  <c r="L241" i="399" s="1"/>
  <c r="K242" i="399"/>
  <c r="L242" i="399" s="1"/>
  <c r="K243" i="399"/>
  <c r="L243" i="399" s="1"/>
  <c r="K244" i="399"/>
  <c r="L244" i="399" s="1"/>
  <c r="K245" i="399"/>
  <c r="L245" i="399" s="1"/>
  <c r="K246" i="399"/>
  <c r="L246" i="399" s="1"/>
  <c r="K247" i="399"/>
  <c r="L247" i="399" s="1"/>
  <c r="K248" i="399"/>
  <c r="L248" i="399" s="1"/>
  <c r="K249" i="399"/>
  <c r="L249" i="399" s="1"/>
  <c r="K251" i="399"/>
  <c r="L251" i="399" s="1"/>
  <c r="K253" i="399"/>
  <c r="L253" i="399" s="1"/>
  <c r="K254" i="399"/>
  <c r="L254" i="399" s="1"/>
  <c r="K255" i="399"/>
  <c r="L255" i="399" s="1"/>
  <c r="K256" i="399"/>
  <c r="L256" i="399" s="1"/>
  <c r="K257" i="399"/>
  <c r="L257" i="399" s="1"/>
  <c r="K258" i="399"/>
  <c r="L258" i="399" s="1"/>
  <c r="K259" i="399"/>
  <c r="L259" i="399" s="1"/>
  <c r="K260" i="399"/>
  <c r="L260" i="399" s="1"/>
  <c r="K261" i="399"/>
  <c r="L261" i="399" s="1"/>
  <c r="K263" i="399"/>
  <c r="L263" i="399" s="1"/>
  <c r="K264" i="399"/>
  <c r="L264" i="399" s="1"/>
  <c r="K266" i="399"/>
  <c r="L266" i="399" s="1"/>
  <c r="K267" i="399"/>
  <c r="L267" i="399" s="1"/>
  <c r="K268" i="399"/>
  <c r="L268" i="399" s="1"/>
  <c r="K269" i="399"/>
  <c r="L269" i="399" s="1"/>
  <c r="K270" i="399"/>
  <c r="L270" i="399" s="1"/>
  <c r="K271" i="399"/>
  <c r="L271" i="399" s="1"/>
  <c r="K272" i="399"/>
  <c r="L272" i="399" s="1"/>
  <c r="K274" i="399"/>
  <c r="L274" i="399" s="1"/>
  <c r="K276" i="399"/>
  <c r="L276" i="399" s="1"/>
  <c r="K277" i="399"/>
  <c r="L277" i="399" s="1"/>
  <c r="K278" i="399"/>
  <c r="L278" i="399" s="1"/>
  <c r="K279" i="399"/>
  <c r="L279" i="399" s="1"/>
  <c r="K280" i="399"/>
  <c r="L280" i="399" s="1"/>
  <c r="K282" i="399"/>
  <c r="L282" i="399" s="1"/>
  <c r="K283" i="399"/>
  <c r="L283" i="399" s="1"/>
  <c r="K285" i="399"/>
  <c r="L285" i="399" s="1"/>
  <c r="K286" i="399"/>
  <c r="L286" i="399" s="1"/>
  <c r="K287" i="399"/>
  <c r="L287" i="399" s="1"/>
  <c r="K288" i="399"/>
  <c r="L288" i="399" s="1"/>
  <c r="K289" i="399"/>
  <c r="L289" i="399" s="1"/>
  <c r="K290" i="399"/>
  <c r="L290" i="399" s="1"/>
  <c r="K21" i="399"/>
  <c r="L21" i="399" s="1"/>
  <c r="K215" i="399"/>
  <c r="L215" i="399" s="1"/>
  <c r="K49" i="399"/>
  <c r="L49" i="399" s="1"/>
  <c r="A48" i="400" a="1"/>
  <c r="A48" i="400" s="1"/>
  <c r="A49" i="400" a="1"/>
  <c r="A49" i="400" s="1"/>
  <c r="A50" i="400" a="1"/>
  <c r="A50" i="400" s="1"/>
  <c r="A51" i="400" a="1"/>
  <c r="A51" i="400" s="1"/>
  <c r="M48" i="400"/>
  <c r="M49" i="400"/>
  <c r="M50" i="400"/>
  <c r="M51" i="400"/>
  <c r="A52" i="400" a="1"/>
  <c r="A52" i="400" s="1"/>
  <c r="A53" i="400" a="1"/>
  <c r="A53" i="400" s="1"/>
  <c r="A54" i="400" a="1"/>
  <c r="A54" i="400" s="1"/>
  <c r="A55" i="400" a="1"/>
  <c r="A55" i="400" s="1"/>
  <c r="M52" i="400"/>
  <c r="M53" i="400"/>
  <c r="M54" i="400"/>
  <c r="M55" i="400"/>
  <c r="A46" i="400" a="1"/>
  <c r="A46" i="400" s="1"/>
  <c r="A47" i="400" a="1"/>
  <c r="A47" i="400" s="1"/>
  <c r="A56" i="400" a="1"/>
  <c r="A56" i="400" s="1"/>
  <c r="M46" i="400"/>
  <c r="M47" i="400"/>
  <c r="M56" i="400"/>
  <c r="A61" i="400" a="1"/>
  <c r="A61" i="400" s="1"/>
  <c r="M61" i="400"/>
  <c r="A59" i="400" a="1"/>
  <c r="A59" i="400" s="1"/>
  <c r="M59" i="400"/>
  <c r="A58" i="400" a="1"/>
  <c r="A58" i="400" s="1"/>
  <c r="M58" i="400"/>
  <c r="A3" i="400" a="1"/>
  <c r="A3" i="400" s="1"/>
  <c r="A4" i="400" a="1"/>
  <c r="A4" i="400" s="1"/>
  <c r="A5" i="400" a="1"/>
  <c r="A5" i="400" s="1"/>
  <c r="A6" i="400" a="1"/>
  <c r="A6" i="400" s="1"/>
  <c r="A7" i="400" a="1"/>
  <c r="A7" i="400" s="1"/>
  <c r="A8" i="400" a="1"/>
  <c r="A8" i="400" s="1"/>
  <c r="A9" i="400" a="1"/>
  <c r="A9" i="400" s="1"/>
  <c r="A10" i="400" a="1"/>
  <c r="A10" i="400" s="1"/>
  <c r="A11" i="400" a="1"/>
  <c r="A11" i="400" s="1"/>
  <c r="A12" i="400" a="1"/>
  <c r="A12" i="400" s="1"/>
  <c r="A13" i="400" a="1"/>
  <c r="A13" i="400" s="1"/>
  <c r="A14" i="400" a="1"/>
  <c r="A14" i="400" s="1"/>
  <c r="A15" i="400" a="1"/>
  <c r="A15" i="400" s="1"/>
  <c r="A16" i="400" a="1"/>
  <c r="A16" i="400" s="1"/>
  <c r="A17" i="400" a="1"/>
  <c r="A17" i="400" s="1"/>
  <c r="A18" i="400" a="1"/>
  <c r="A18" i="400" s="1"/>
  <c r="A19" i="400" a="1"/>
  <c r="A19" i="400" s="1"/>
  <c r="A20" i="400" a="1"/>
  <c r="A20" i="400" s="1"/>
  <c r="A21" i="400" a="1"/>
  <c r="A21" i="400" s="1"/>
  <c r="A22" i="400" a="1"/>
  <c r="A22" i="400" s="1"/>
  <c r="A23" i="400" a="1"/>
  <c r="A23" i="400" s="1"/>
  <c r="A24" i="400" a="1"/>
  <c r="A24" i="400" s="1"/>
  <c r="A25" i="400" a="1"/>
  <c r="A25" i="400" s="1"/>
  <c r="A26" i="400" a="1"/>
  <c r="A26" i="400" s="1"/>
  <c r="A27" i="400" a="1"/>
  <c r="A27" i="400" s="1"/>
  <c r="A28" i="400" a="1"/>
  <c r="A28" i="400" s="1"/>
  <c r="A29" i="400" a="1"/>
  <c r="A29" i="400" s="1"/>
  <c r="A30" i="400" a="1"/>
  <c r="A30" i="400" s="1"/>
  <c r="A31" i="400" a="1"/>
  <c r="A31" i="400" s="1"/>
  <c r="A32" i="400" a="1"/>
  <c r="A32" i="400" s="1"/>
  <c r="A33" i="400" a="1"/>
  <c r="A33" i="400" s="1"/>
  <c r="A34" i="400" a="1"/>
  <c r="A34" i="400" s="1"/>
  <c r="A35" i="400" a="1"/>
  <c r="A35" i="400" s="1"/>
  <c r="A36" i="400" a="1"/>
  <c r="A36" i="400" s="1"/>
  <c r="A37" i="400" a="1"/>
  <c r="A37" i="400" s="1"/>
  <c r="A38" i="400" a="1"/>
  <c r="A38" i="400" s="1"/>
  <c r="A39" i="400" a="1"/>
  <c r="A39" i="400" s="1"/>
  <c r="A40" i="400" a="1"/>
  <c r="A40" i="400" s="1"/>
  <c r="A41" i="400" a="1"/>
  <c r="A41" i="400" s="1"/>
  <c r="A42" i="400" a="1"/>
  <c r="A42" i="400" s="1"/>
  <c r="A43" i="400" a="1"/>
  <c r="A43" i="400" s="1"/>
  <c r="A44" i="400" a="1"/>
  <c r="A44" i="400" s="1"/>
  <c r="A45" i="400" a="1"/>
  <c r="A45" i="400" s="1"/>
  <c r="A57" i="400" a="1"/>
  <c r="A57" i="400" s="1"/>
  <c r="Z7" i="399"/>
  <c r="Z9" i="399"/>
  <c r="Z10" i="399"/>
  <c r="Z11" i="399"/>
  <c r="Z14" i="399"/>
  <c r="Z15" i="399"/>
  <c r="Z16" i="399"/>
  <c r="Z17" i="399"/>
  <c r="Z18" i="399"/>
  <c r="Z19" i="399"/>
  <c r="Z20" i="399"/>
  <c r="Z22" i="399"/>
  <c r="Z23" i="399"/>
  <c r="Z24" i="399"/>
  <c r="Z26" i="399"/>
  <c r="Z27" i="399"/>
  <c r="Z28" i="399"/>
  <c r="Z29" i="399"/>
  <c r="Z30" i="399"/>
  <c r="Z32" i="399"/>
  <c r="Z33" i="399"/>
  <c r="Z34" i="399"/>
  <c r="Z37" i="399"/>
  <c r="Z38" i="399"/>
  <c r="Z39" i="399"/>
  <c r="Z40" i="399"/>
  <c r="Z41" i="399"/>
  <c r="Z42" i="399"/>
  <c r="Z45" i="399"/>
  <c r="Z46" i="399"/>
  <c r="Z47" i="399"/>
  <c r="Z48" i="399"/>
  <c r="Z50" i="399"/>
  <c r="Z51" i="399"/>
  <c r="Z53" i="399"/>
  <c r="Z55" i="399"/>
  <c r="Z56" i="399"/>
  <c r="Z57" i="399"/>
  <c r="Z58" i="399"/>
  <c r="Z59" i="399"/>
  <c r="Z60" i="399"/>
  <c r="Z63" i="399"/>
  <c r="Z67" i="399"/>
  <c r="Z68" i="399"/>
  <c r="Z69" i="399"/>
  <c r="Z71" i="399"/>
  <c r="Z73" i="399"/>
  <c r="Z74" i="399"/>
  <c r="Z80" i="399"/>
  <c r="Z81" i="399"/>
  <c r="Z83" i="399"/>
  <c r="Z84" i="399"/>
  <c r="Z85" i="399"/>
  <c r="Z86" i="399"/>
  <c r="Z87" i="399"/>
  <c r="Z88" i="399"/>
  <c r="Z89" i="399"/>
  <c r="Z90" i="399"/>
  <c r="Z91" i="399"/>
  <c r="Z92" i="399"/>
  <c r="Z94" i="399"/>
  <c r="Z95" i="399"/>
  <c r="Z96" i="399"/>
  <c r="Z97" i="399"/>
  <c r="Z98" i="399"/>
  <c r="Z100" i="399"/>
  <c r="Z101" i="399"/>
  <c r="Z102" i="399"/>
  <c r="Z103" i="399"/>
  <c r="Z104" i="399"/>
  <c r="Z111" i="399"/>
  <c r="Z114" i="399"/>
  <c r="Z116" i="399"/>
  <c r="Z117" i="399"/>
  <c r="Z119" i="399"/>
  <c r="Z120" i="399"/>
  <c r="Z124" i="399"/>
  <c r="Z127" i="399"/>
  <c r="Z129" i="399"/>
  <c r="Z130" i="399"/>
  <c r="Z131" i="399"/>
  <c r="Z133" i="399"/>
  <c r="Z134" i="399"/>
  <c r="Z136" i="399"/>
  <c r="Z137" i="399"/>
  <c r="Z139" i="399"/>
  <c r="Z140" i="399"/>
  <c r="Z141" i="399"/>
  <c r="Z142" i="399"/>
  <c r="Z145" i="399"/>
  <c r="Z146" i="399"/>
  <c r="Z147" i="399"/>
  <c r="Z148" i="399"/>
  <c r="Z149" i="399"/>
  <c r="Z150" i="399"/>
  <c r="Z151" i="399"/>
  <c r="Z153" i="399"/>
  <c r="Z154" i="399"/>
  <c r="Z155" i="399"/>
  <c r="Z157" i="399"/>
  <c r="Z158" i="399"/>
  <c r="Z159" i="399"/>
  <c r="Z163" i="399"/>
  <c r="Z164" i="399"/>
  <c r="Z166" i="399"/>
  <c r="Z167" i="399"/>
  <c r="Z168" i="399"/>
  <c r="Z169" i="399"/>
  <c r="Z171" i="399"/>
  <c r="Z172" i="399"/>
  <c r="Z174" i="399"/>
  <c r="Z175" i="399"/>
  <c r="Z176" i="399"/>
  <c r="Z178" i="399"/>
  <c r="Z179" i="399"/>
  <c r="Z181" i="399"/>
  <c r="Z182" i="399"/>
  <c r="Z183" i="399"/>
  <c r="Z184" i="399"/>
  <c r="Z185" i="399"/>
  <c r="Z187" i="399"/>
  <c r="Z188" i="399"/>
  <c r="Z189" i="399"/>
  <c r="Z190" i="399"/>
  <c r="Z191" i="399"/>
  <c r="Z192" i="399"/>
  <c r="Z193" i="399"/>
  <c r="Z194" i="399"/>
  <c r="Z195" i="399"/>
  <c r="Z196" i="399"/>
  <c r="Z197" i="399"/>
  <c r="Z198" i="399"/>
  <c r="Z199" i="399"/>
  <c r="Z200" i="399"/>
  <c r="Z201" i="399"/>
  <c r="Z202" i="399"/>
  <c r="Z203" i="399"/>
  <c r="Z204" i="399"/>
  <c r="Z205" i="399"/>
  <c r="Z207" i="399"/>
  <c r="Z209" i="399"/>
  <c r="Z211" i="399"/>
  <c r="Z212" i="399"/>
  <c r="Z213" i="399"/>
  <c r="Z214" i="399"/>
  <c r="Z216" i="399"/>
  <c r="Z217" i="399"/>
  <c r="Z218" i="399"/>
  <c r="Z219" i="399"/>
  <c r="Z220" i="399"/>
  <c r="Z221" i="399"/>
  <c r="Z222" i="399"/>
  <c r="Z223" i="399"/>
  <c r="Z224" i="399"/>
  <c r="Z227" i="399"/>
  <c r="Z228" i="399"/>
  <c r="Z234" i="399"/>
  <c r="Z235" i="399"/>
  <c r="Z236" i="399"/>
  <c r="Z238" i="399"/>
  <c r="Z239" i="399"/>
  <c r="Z240" i="399"/>
  <c r="Z241" i="399"/>
  <c r="Z242" i="399"/>
  <c r="Z243" i="399"/>
  <c r="Z244" i="399"/>
  <c r="Z245" i="399"/>
  <c r="Z246" i="399"/>
  <c r="Z247" i="399"/>
  <c r="Z248" i="399"/>
  <c r="Z249" i="399"/>
  <c r="Z251" i="399"/>
  <c r="Z253" i="399"/>
  <c r="Z254" i="399"/>
  <c r="Z255" i="399"/>
  <c r="Z256" i="399"/>
  <c r="Z257" i="399"/>
  <c r="Z258" i="399"/>
  <c r="Z259" i="399"/>
  <c r="Z260" i="399"/>
  <c r="Z261" i="399"/>
  <c r="Z263" i="399"/>
  <c r="Z264" i="399"/>
  <c r="Z266" i="399"/>
  <c r="Z267" i="399"/>
  <c r="Z268" i="399"/>
  <c r="Z269" i="399"/>
  <c r="Z270" i="399"/>
  <c r="Z271" i="399"/>
  <c r="Z272" i="399"/>
  <c r="Z274" i="399"/>
  <c r="Z276" i="399"/>
  <c r="Z277" i="399"/>
  <c r="Z278" i="399"/>
  <c r="Z279" i="399"/>
  <c r="Z280" i="399"/>
  <c r="Z282" i="399"/>
  <c r="Z283" i="399"/>
  <c r="Z285" i="399"/>
  <c r="Z286" i="399"/>
  <c r="Z287" i="399"/>
  <c r="Z288" i="399"/>
  <c r="Z289" i="399"/>
  <c r="Z290" i="399"/>
  <c r="Z21" i="399"/>
  <c r="Z215" i="399"/>
  <c r="Z49" i="399"/>
  <c r="U49" i="399"/>
  <c r="I474" i="401" s="1" a="1"/>
  <c r="I474" i="401" s="1"/>
  <c r="G474" i="401" s="1"/>
  <c r="U21" i="399"/>
  <c r="I150" i="401" s="1" a="1"/>
  <c r="I150" i="401" s="1"/>
  <c r="G150" i="401" s="1"/>
  <c r="U215" i="399"/>
  <c r="I2232" i="401" s="1" a="1"/>
  <c r="I2232" i="401" s="1"/>
  <c r="G2232" i="401" s="1"/>
  <c r="O21" i="399"/>
  <c r="O215" i="399"/>
  <c r="U7" i="399"/>
  <c r="I11" i="401" s="1" a="1"/>
  <c r="I11" i="401" s="1"/>
  <c r="G11" i="401" s="1"/>
  <c r="U9" i="399"/>
  <c r="I15" i="401" s="1" a="1"/>
  <c r="I15" i="401" s="1"/>
  <c r="G15" i="401" s="1"/>
  <c r="U10" i="399"/>
  <c r="I16" i="401" s="1" a="1"/>
  <c r="I16" i="401" s="1"/>
  <c r="G16" i="401" s="1"/>
  <c r="U11" i="399"/>
  <c r="I17" i="401" s="1" a="1"/>
  <c r="I17" i="401" s="1"/>
  <c r="G17" i="401" s="1"/>
  <c r="U14" i="399"/>
  <c r="I42" i="401" s="1" a="1"/>
  <c r="I42" i="401" s="1"/>
  <c r="G42" i="401" s="1"/>
  <c r="U15" i="399"/>
  <c r="I50" i="401" s="1" a="1"/>
  <c r="I50" i="401" s="1"/>
  <c r="G50" i="401" s="1"/>
  <c r="U16" i="399"/>
  <c r="I75" i="401" s="1" a="1"/>
  <c r="I75" i="401" s="1"/>
  <c r="G75" i="401" s="1"/>
  <c r="U17" i="399"/>
  <c r="I87" i="401" s="1" a="1"/>
  <c r="I87" i="401" s="1"/>
  <c r="G87" i="401" s="1"/>
  <c r="U18" i="399"/>
  <c r="I129" i="401" s="1" a="1"/>
  <c r="I129" i="401" s="1"/>
  <c r="G129" i="401" s="1"/>
  <c r="U19" i="399"/>
  <c r="I130" i="401" s="1" a="1"/>
  <c r="I130" i="401" s="1"/>
  <c r="G130" i="401" s="1"/>
  <c r="U20" i="399"/>
  <c r="I142" i="401" s="1" a="1"/>
  <c r="I142" i="401" s="1"/>
  <c r="G142" i="401" s="1"/>
  <c r="U22" i="399"/>
  <c r="I176" i="401" s="1" a="1"/>
  <c r="I176" i="401" s="1"/>
  <c r="G176" i="401" s="1"/>
  <c r="U24" i="399"/>
  <c r="I197" i="401" s="1" a="1"/>
  <c r="I197" i="401" s="1"/>
  <c r="G197" i="401" s="1"/>
  <c r="U26" i="399"/>
  <c r="I214" i="401" s="1" a="1"/>
  <c r="I214" i="401" s="1"/>
  <c r="G214" i="401" s="1"/>
  <c r="U27" i="399"/>
  <c r="I221" i="401" s="1" a="1"/>
  <c r="I221" i="401" s="1"/>
  <c r="G221" i="401" s="1"/>
  <c r="U28" i="399"/>
  <c r="I222" i="401" s="1" a="1"/>
  <c r="I222" i="401" s="1"/>
  <c r="G222" i="401" s="1"/>
  <c r="U29" i="399"/>
  <c r="I225" i="401" s="1" a="1"/>
  <c r="I225" i="401" s="1"/>
  <c r="G225" i="401" s="1"/>
  <c r="U30" i="399"/>
  <c r="U32" i="399"/>
  <c r="I264" i="401" s="1" a="1"/>
  <c r="I264" i="401" s="1"/>
  <c r="G264" i="401" s="1"/>
  <c r="U33" i="399"/>
  <c r="I279" i="401" s="1" a="1"/>
  <c r="I279" i="401" s="1"/>
  <c r="G279" i="401" s="1"/>
  <c r="U34" i="399"/>
  <c r="I291" i="401" s="1" a="1"/>
  <c r="I291" i="401" s="1"/>
  <c r="G291" i="401" s="1"/>
  <c r="U37" i="399"/>
  <c r="I315" i="401" s="1" a="1"/>
  <c r="I315" i="401" s="1"/>
  <c r="G315" i="401" s="1"/>
  <c r="U38" i="399"/>
  <c r="I320" i="401" s="1" a="1"/>
  <c r="I320" i="401" s="1"/>
  <c r="G320" i="401" s="1"/>
  <c r="U39" i="399"/>
  <c r="I323" i="401" s="1" a="1"/>
  <c r="I323" i="401" s="1"/>
  <c r="G323" i="401" s="1"/>
  <c r="U40" i="399"/>
  <c r="I335" i="401" s="1" a="1"/>
  <c r="I335" i="401" s="1"/>
  <c r="G335" i="401" s="1"/>
  <c r="U41" i="399"/>
  <c r="I338" i="401" s="1" a="1"/>
  <c r="I338" i="401" s="1"/>
  <c r="G338" i="401" s="1"/>
  <c r="U42" i="399"/>
  <c r="I354" i="401" s="1" a="1"/>
  <c r="I354" i="401" s="1"/>
  <c r="G354" i="401" s="1"/>
  <c r="U45" i="399"/>
  <c r="I414" i="401" s="1" a="1"/>
  <c r="I414" i="401" s="1"/>
  <c r="G414" i="401" s="1"/>
  <c r="U46" i="399"/>
  <c r="I420" i="401" s="1" a="1"/>
  <c r="I420" i="401" s="1"/>
  <c r="G420" i="401" s="1"/>
  <c r="U47" i="399"/>
  <c r="I429" i="401" s="1" a="1"/>
  <c r="I429" i="401" s="1"/>
  <c r="G429" i="401" s="1"/>
  <c r="U48" i="399"/>
  <c r="I453" i="401" s="1" a="1"/>
  <c r="I453" i="401" s="1"/>
  <c r="G453" i="401" s="1"/>
  <c r="U50" i="399"/>
  <c r="I483" i="401" s="1" a="1"/>
  <c r="I483" i="401" s="1"/>
  <c r="G483" i="401" s="1"/>
  <c r="U51" i="399"/>
  <c r="I488" i="401" s="1" a="1"/>
  <c r="I488" i="401" s="1"/>
  <c r="G488" i="401" s="1"/>
  <c r="U53" i="399"/>
  <c r="I492" i="401" s="1" a="1"/>
  <c r="I492" i="401" s="1"/>
  <c r="G492" i="401" s="1"/>
  <c r="U55" i="399"/>
  <c r="I514" i="401" s="1" a="1"/>
  <c r="I514" i="401" s="1"/>
  <c r="G514" i="401" s="1"/>
  <c r="U56" i="399"/>
  <c r="I515" i="401" s="1" a="1"/>
  <c r="I515" i="401" s="1"/>
  <c r="G515" i="401" s="1"/>
  <c r="U57" i="399"/>
  <c r="I544" i="401" s="1" a="1"/>
  <c r="I544" i="401" s="1"/>
  <c r="G544" i="401" s="1"/>
  <c r="U58" i="399"/>
  <c r="I546" i="401" s="1" a="1"/>
  <c r="I546" i="401" s="1"/>
  <c r="G546" i="401" s="1"/>
  <c r="U59" i="399"/>
  <c r="I561" i="401" s="1" a="1"/>
  <c r="I561" i="401" s="1"/>
  <c r="G561" i="401" s="1"/>
  <c r="U60" i="399"/>
  <c r="I588" i="401" s="1" a="1"/>
  <c r="I588" i="401" s="1"/>
  <c r="G588" i="401" s="1"/>
  <c r="U63" i="399"/>
  <c r="I614" i="401" s="1" a="1"/>
  <c r="I614" i="401" s="1"/>
  <c r="G614" i="401" s="1"/>
  <c r="U67" i="399"/>
  <c r="I646" i="401" s="1" a="1"/>
  <c r="I646" i="401" s="1"/>
  <c r="G646" i="401" s="1"/>
  <c r="U68" i="399"/>
  <c r="I657" i="401" s="1" a="1"/>
  <c r="I657" i="401" s="1"/>
  <c r="G657" i="401" s="1"/>
  <c r="U69" i="399"/>
  <c r="I689" i="401" s="1" a="1"/>
  <c r="I689" i="401" s="1"/>
  <c r="G689" i="401" s="1"/>
  <c r="U71" i="399"/>
  <c r="I698" i="401" s="1" a="1"/>
  <c r="I698" i="401" s="1"/>
  <c r="G698" i="401" s="1"/>
  <c r="U73" i="399"/>
  <c r="I711" i="401" s="1" a="1"/>
  <c r="I711" i="401" s="1"/>
  <c r="G711" i="401" s="1"/>
  <c r="U74" i="399"/>
  <c r="I733" i="401" s="1" a="1"/>
  <c r="I733" i="401" s="1"/>
  <c r="G733" i="401" s="1"/>
  <c r="U80" i="399"/>
  <c r="I784" i="401" s="1" a="1"/>
  <c r="I784" i="401" s="1"/>
  <c r="G784" i="401" s="1"/>
  <c r="U81" i="399"/>
  <c r="I786" i="401" s="1" a="1"/>
  <c r="I786" i="401" s="1"/>
  <c r="G786" i="401" s="1"/>
  <c r="U83" i="399"/>
  <c r="I848" i="401" s="1" a="1"/>
  <c r="I848" i="401" s="1"/>
  <c r="G848" i="401" s="1"/>
  <c r="U84" i="399"/>
  <c r="I869" i="401" s="1" a="1"/>
  <c r="I869" i="401" s="1"/>
  <c r="G869" i="401" s="1"/>
  <c r="U85" i="399"/>
  <c r="I872" i="401" s="1" a="1"/>
  <c r="I872" i="401" s="1"/>
  <c r="G872" i="401" s="1"/>
  <c r="U86" i="399"/>
  <c r="I891" i="401" s="1" a="1"/>
  <c r="I891" i="401" s="1"/>
  <c r="G891" i="401" s="1"/>
  <c r="U87" i="399"/>
  <c r="I898" i="401" s="1" a="1"/>
  <c r="I898" i="401" s="1"/>
  <c r="G898" i="401" s="1"/>
  <c r="U88" i="399"/>
  <c r="I924" i="401" s="1" a="1"/>
  <c r="I924" i="401" s="1"/>
  <c r="G924" i="401" s="1"/>
  <c r="U89" i="399"/>
  <c r="I942" i="401" s="1" a="1"/>
  <c r="I942" i="401" s="1"/>
  <c r="G942" i="401" s="1"/>
  <c r="U90" i="399"/>
  <c r="I945" i="401" s="1" a="1"/>
  <c r="I945" i="401" s="1"/>
  <c r="G945" i="401" s="1"/>
  <c r="U91" i="399"/>
  <c r="I960" i="401" s="1" a="1"/>
  <c r="I960" i="401" s="1"/>
  <c r="G960" i="401" s="1"/>
  <c r="U92" i="399"/>
  <c r="I963" i="401" s="1" a="1"/>
  <c r="I963" i="401" s="1"/>
  <c r="G963" i="401" s="1"/>
  <c r="U94" i="399"/>
  <c r="I970" i="401" s="1" a="1"/>
  <c r="I970" i="401" s="1"/>
  <c r="G970" i="401" s="1"/>
  <c r="U95" i="399"/>
  <c r="I974" i="401" s="1" a="1"/>
  <c r="I974" i="401" s="1"/>
  <c r="G974" i="401" s="1"/>
  <c r="U96" i="399"/>
  <c r="I976" i="401" s="1" a="1"/>
  <c r="I976" i="401" s="1"/>
  <c r="G976" i="401" s="1"/>
  <c r="U97" i="399"/>
  <c r="I978" i="401" s="1" a="1"/>
  <c r="I978" i="401" s="1"/>
  <c r="G978" i="401" s="1"/>
  <c r="U100" i="399"/>
  <c r="I1041" i="401" s="1" a="1"/>
  <c r="I1041" i="401" s="1"/>
  <c r="G1041" i="401" s="1"/>
  <c r="U101" i="399"/>
  <c r="I1053" i="401" s="1" a="1"/>
  <c r="I1053" i="401" s="1"/>
  <c r="G1053" i="401" s="1"/>
  <c r="U102" i="399"/>
  <c r="I1061" i="401" s="1" a="1"/>
  <c r="I1061" i="401" s="1"/>
  <c r="G1061" i="401" s="1"/>
  <c r="U103" i="399"/>
  <c r="I1065" i="401" s="1" a="1"/>
  <c r="I1065" i="401" s="1"/>
  <c r="G1065" i="401" s="1"/>
  <c r="U104" i="399"/>
  <c r="U111" i="399"/>
  <c r="I1114" i="401" s="1" a="1"/>
  <c r="I1114" i="401" s="1"/>
  <c r="G1114" i="401" s="1"/>
  <c r="U114" i="399"/>
  <c r="I1141" i="401" s="1" a="1"/>
  <c r="I1141" i="401" s="1"/>
  <c r="G1141" i="401" s="1"/>
  <c r="U116" i="399"/>
  <c r="I1161" i="401" s="1" a="1"/>
  <c r="I1161" i="401" s="1"/>
  <c r="G1161" i="401" s="1"/>
  <c r="U117" i="399"/>
  <c r="I1186" i="401" s="1" a="1"/>
  <c r="I1186" i="401" s="1"/>
  <c r="G1186" i="401" s="1"/>
  <c r="U119" i="399"/>
  <c r="I1188" i="401" s="1" a="1"/>
  <c r="I1188" i="401" s="1"/>
  <c r="G1188" i="401" s="1"/>
  <c r="U120" i="399"/>
  <c r="I1190" i="401" s="1" a="1"/>
  <c r="I1190" i="401" s="1"/>
  <c r="G1190" i="401" s="1"/>
  <c r="U124" i="399"/>
  <c r="I1240" i="401" s="1" a="1"/>
  <c r="I1240" i="401" s="1"/>
  <c r="G1240" i="401" s="1"/>
  <c r="U127" i="399"/>
  <c r="I1249" i="401" s="1" a="1"/>
  <c r="I1249" i="401" s="1"/>
  <c r="G1249" i="401" s="1"/>
  <c r="U129" i="399"/>
  <c r="I1257" i="401" s="1" a="1"/>
  <c r="I1257" i="401" s="1"/>
  <c r="G1257" i="401" s="1"/>
  <c r="U130" i="399"/>
  <c r="I1260" i="401" s="1" a="1"/>
  <c r="I1260" i="401" s="1"/>
  <c r="G1260" i="401" s="1"/>
  <c r="U131" i="399"/>
  <c r="I1267" i="401" s="1" a="1"/>
  <c r="I1267" i="401" s="1"/>
  <c r="G1267" i="401" s="1"/>
  <c r="U133" i="399"/>
  <c r="I1274" i="401" s="1" a="1"/>
  <c r="I1274" i="401" s="1"/>
  <c r="G1274" i="401" s="1"/>
  <c r="U134" i="399"/>
  <c r="I1312" i="401" s="1" a="1"/>
  <c r="I1312" i="401" s="1"/>
  <c r="G1312" i="401" s="1"/>
  <c r="U136" i="399"/>
  <c r="I1318" i="401" s="1" a="1"/>
  <c r="I1318" i="401" s="1"/>
  <c r="G1318" i="401" s="1"/>
  <c r="U137" i="399"/>
  <c r="I1324" i="401" s="1" a="1"/>
  <c r="I1324" i="401" s="1"/>
  <c r="G1324" i="401" s="1"/>
  <c r="U139" i="399"/>
  <c r="I1344" i="401" s="1" a="1"/>
  <c r="I1344" i="401" s="1"/>
  <c r="G1344" i="401" s="1"/>
  <c r="U140" i="399"/>
  <c r="I1352" i="401" s="1" a="1"/>
  <c r="I1352" i="401" s="1"/>
  <c r="G1352" i="401" s="1"/>
  <c r="U141" i="399"/>
  <c r="I1355" i="401" s="1" a="1"/>
  <c r="I1355" i="401" s="1"/>
  <c r="G1355" i="401" s="1"/>
  <c r="U142" i="399"/>
  <c r="I1361" i="401" s="1" a="1"/>
  <c r="I1361" i="401" s="1"/>
  <c r="G1361" i="401" s="1"/>
  <c r="U145" i="399"/>
  <c r="I1394" i="401" s="1" a="1"/>
  <c r="I1394" i="401" s="1"/>
  <c r="G1394" i="401" s="1"/>
  <c r="U146" i="399"/>
  <c r="I1396" i="401" s="1" a="1"/>
  <c r="I1396" i="401" s="1"/>
  <c r="G1396" i="401" s="1"/>
  <c r="U147" i="399"/>
  <c r="I1404" i="401" s="1" a="1"/>
  <c r="I1404" i="401" s="1"/>
  <c r="G1404" i="401" s="1"/>
  <c r="U148" i="399"/>
  <c r="I1406" i="401" s="1" a="1"/>
  <c r="I1406" i="401" s="1"/>
  <c r="G1406" i="401" s="1"/>
  <c r="U149" i="399"/>
  <c r="I1418" i="401" s="1" a="1"/>
  <c r="I1418" i="401" s="1"/>
  <c r="G1418" i="401" s="1"/>
  <c r="U150" i="399"/>
  <c r="I1430" i="401" s="1" a="1"/>
  <c r="I1430" i="401" s="1"/>
  <c r="G1430" i="401" s="1"/>
  <c r="U151" i="399"/>
  <c r="I1468" i="401" s="1" a="1"/>
  <c r="I1468" i="401" s="1"/>
  <c r="G1468" i="401" s="1"/>
  <c r="U153" i="399"/>
  <c r="I1475" i="401" s="1" a="1"/>
  <c r="I1475" i="401" s="1"/>
  <c r="G1475" i="401" s="1"/>
  <c r="U154" i="399"/>
  <c r="I1483" i="401" s="1" a="1"/>
  <c r="I1483" i="401" s="1"/>
  <c r="G1483" i="401" s="1"/>
  <c r="U155" i="399"/>
  <c r="I1497" i="401" s="1" a="1"/>
  <c r="I1497" i="401" s="1"/>
  <c r="G1497" i="401" s="1"/>
  <c r="U157" i="399"/>
  <c r="I1513" i="401" s="1" a="1"/>
  <c r="I1513" i="401" s="1"/>
  <c r="G1513" i="401" s="1"/>
  <c r="U158" i="399"/>
  <c r="I1515" i="401" s="1" a="1"/>
  <c r="I1515" i="401" s="1"/>
  <c r="G1515" i="401" s="1"/>
  <c r="U159" i="399"/>
  <c r="I1520" i="401" s="1" a="1"/>
  <c r="I1520" i="401" s="1"/>
  <c r="G1520" i="401" s="1"/>
  <c r="U163" i="399"/>
  <c r="I1555" i="401" s="1" a="1"/>
  <c r="I1555" i="401" s="1"/>
  <c r="G1555" i="401" s="1"/>
  <c r="U164" i="399"/>
  <c r="I1583" i="401" s="1" a="1"/>
  <c r="I1583" i="401" s="1"/>
  <c r="G1583" i="401" s="1"/>
  <c r="U166" i="399"/>
  <c r="I1593" i="401" s="1" a="1"/>
  <c r="I1593" i="401" s="1"/>
  <c r="G1593" i="401" s="1"/>
  <c r="U167" i="399"/>
  <c r="I1594" i="401" s="1" a="1"/>
  <c r="I1594" i="401" s="1"/>
  <c r="G1594" i="401" s="1"/>
  <c r="U168" i="399"/>
  <c r="I1618" i="401" s="1" a="1"/>
  <c r="I1618" i="401" s="1"/>
  <c r="G1618" i="401" s="1"/>
  <c r="U169" i="399"/>
  <c r="I1623" i="401" s="1" a="1"/>
  <c r="I1623" i="401" s="1"/>
  <c r="G1623" i="401" s="1"/>
  <c r="U171" i="399"/>
  <c r="I1672" i="401" s="1" a="1"/>
  <c r="I1672" i="401" s="1"/>
  <c r="G1672" i="401" s="1"/>
  <c r="U172" i="399"/>
  <c r="I1688" i="401" s="1" a="1"/>
  <c r="I1688" i="401" s="1"/>
  <c r="G1688" i="401" s="1"/>
  <c r="U174" i="399"/>
  <c r="I1768" i="401" s="1" a="1"/>
  <c r="I1768" i="401" s="1"/>
  <c r="G1768" i="401" s="1"/>
  <c r="U175" i="399"/>
  <c r="U176" i="399"/>
  <c r="U178" i="399"/>
  <c r="I1795" i="401" s="1" a="1"/>
  <c r="I1795" i="401" s="1"/>
  <c r="G1795" i="401" s="1"/>
  <c r="U179" i="399"/>
  <c r="I1801" i="401" s="1" a="1"/>
  <c r="I1801" i="401" s="1"/>
  <c r="G1801" i="401" s="1"/>
  <c r="U181" i="399"/>
  <c r="I1805" i="401" s="1" a="1"/>
  <c r="I1805" i="401" s="1"/>
  <c r="G1805" i="401" s="1"/>
  <c r="U182" i="399"/>
  <c r="I1815" i="401" s="1" a="1"/>
  <c r="I1815" i="401" s="1"/>
  <c r="G1815" i="401" s="1"/>
  <c r="U183" i="399"/>
  <c r="I1817" i="401" s="1" a="1"/>
  <c r="I1817" i="401" s="1"/>
  <c r="G1817" i="401" s="1"/>
  <c r="U184" i="399"/>
  <c r="I1845" i="401" s="1" a="1"/>
  <c r="I1845" i="401" s="1"/>
  <c r="G1845" i="401" s="1"/>
  <c r="U185" i="399"/>
  <c r="I1853" i="401" s="1" a="1"/>
  <c r="I1853" i="401" s="1"/>
  <c r="G1853" i="401" s="1"/>
  <c r="U187" i="399"/>
  <c r="I1899" i="401" s="1" a="1"/>
  <c r="I1899" i="401" s="1"/>
  <c r="G1899" i="401" s="1"/>
  <c r="U188" i="399"/>
  <c r="I1919" i="401" s="1" a="1"/>
  <c r="I1919" i="401" s="1"/>
  <c r="G1919" i="401" s="1"/>
  <c r="U189" i="399"/>
  <c r="I1926" i="401" s="1" a="1"/>
  <c r="I1926" i="401" s="1"/>
  <c r="G1926" i="401" s="1"/>
  <c r="U190" i="399"/>
  <c r="I1933" i="401" s="1" a="1"/>
  <c r="I1933" i="401" s="1"/>
  <c r="G1933" i="401" s="1"/>
  <c r="U191" i="399"/>
  <c r="I1952" i="401" s="1" a="1"/>
  <c r="I1952" i="401" s="1"/>
  <c r="G1952" i="401" s="1"/>
  <c r="U192" i="399"/>
  <c r="I1959" i="401" s="1" a="1"/>
  <c r="I1959" i="401" s="1"/>
  <c r="G1959" i="401" s="1"/>
  <c r="U193" i="399"/>
  <c r="I1977" i="401" s="1" a="1"/>
  <c r="I1977" i="401" s="1"/>
  <c r="G1977" i="401" s="1"/>
  <c r="U194" i="399"/>
  <c r="I1987" i="401" s="1" a="1"/>
  <c r="I1987" i="401" s="1"/>
  <c r="G1987" i="401" s="1"/>
  <c r="U195" i="399"/>
  <c r="I2007" i="401" s="1" a="1"/>
  <c r="I2007" i="401" s="1"/>
  <c r="G2007" i="401" s="1"/>
  <c r="U196" i="399"/>
  <c r="I2013" i="401" s="1" a="1"/>
  <c r="I2013" i="401" s="1"/>
  <c r="G2013" i="401" s="1"/>
  <c r="U197" i="399"/>
  <c r="I2026" i="401" s="1" a="1"/>
  <c r="I2026" i="401" s="1"/>
  <c r="G2026" i="401" s="1"/>
  <c r="U198" i="399"/>
  <c r="I2043" i="401" s="1" a="1"/>
  <c r="I2043" i="401" s="1"/>
  <c r="G2043" i="401" s="1"/>
  <c r="U199" i="399"/>
  <c r="I2044" i="401" s="1" a="1"/>
  <c r="I2044" i="401" s="1"/>
  <c r="G2044" i="401" s="1"/>
  <c r="U200" i="399"/>
  <c r="I2045" i="401" s="1" a="1"/>
  <c r="I2045" i="401" s="1"/>
  <c r="G2045" i="401" s="1"/>
  <c r="U201" i="399"/>
  <c r="I2050" i="401" s="1" a="1"/>
  <c r="I2050" i="401" s="1"/>
  <c r="G2050" i="401" s="1"/>
  <c r="U202" i="399"/>
  <c r="I2072" i="401" s="1" a="1"/>
  <c r="I2072" i="401" s="1"/>
  <c r="G2072" i="401" s="1"/>
  <c r="U203" i="399"/>
  <c r="I2078" i="401" s="1" a="1"/>
  <c r="I2078" i="401" s="1"/>
  <c r="G2078" i="401" s="1"/>
  <c r="U204" i="399"/>
  <c r="I2092" i="401" s="1" a="1"/>
  <c r="I2092" i="401" s="1"/>
  <c r="G2092" i="401" s="1"/>
  <c r="U205" i="399"/>
  <c r="I2101" i="401" s="1" a="1"/>
  <c r="I2101" i="401" s="1"/>
  <c r="G2101" i="401" s="1"/>
  <c r="U207" i="399"/>
  <c r="I2115" i="401" s="1" a="1"/>
  <c r="I2115" i="401" s="1"/>
  <c r="G2115" i="401" s="1"/>
  <c r="U211" i="399"/>
  <c r="I2178" i="401" s="1" a="1"/>
  <c r="I2178" i="401" s="1"/>
  <c r="G2178" i="401" s="1"/>
  <c r="U212" i="399"/>
  <c r="I2189" i="401" s="1" a="1"/>
  <c r="I2189" i="401" s="1"/>
  <c r="G2189" i="401" s="1"/>
  <c r="U213" i="399"/>
  <c r="I2207" i="401" s="1" a="1"/>
  <c r="I2207" i="401" s="1"/>
  <c r="G2207" i="401" s="1"/>
  <c r="U214" i="399"/>
  <c r="I2213" i="401" s="1" a="1"/>
  <c r="I2213" i="401" s="1"/>
  <c r="G2213" i="401" s="1"/>
  <c r="U216" i="399"/>
  <c r="I2240" i="401" s="1" a="1"/>
  <c r="I2240" i="401" s="1"/>
  <c r="G2240" i="401" s="1"/>
  <c r="U217" i="399"/>
  <c r="I2252" i="401" s="1" a="1"/>
  <c r="I2252" i="401" s="1"/>
  <c r="G2252" i="401" s="1"/>
  <c r="U218" i="399"/>
  <c r="I2276" i="401" s="1" a="1"/>
  <c r="I2276" i="401" s="1"/>
  <c r="G2276" i="401" s="1"/>
  <c r="U219" i="399"/>
  <c r="I2279" i="401" s="1" a="1"/>
  <c r="I2279" i="401" s="1"/>
  <c r="G2279" i="401" s="1"/>
  <c r="U220" i="399"/>
  <c r="I2281" i="401" s="1" a="1"/>
  <c r="I2281" i="401" s="1"/>
  <c r="G2281" i="401" s="1"/>
  <c r="U221" i="399"/>
  <c r="I2283" i="401" s="1" a="1"/>
  <c r="I2283" i="401" s="1"/>
  <c r="G2283" i="401" s="1"/>
  <c r="U222" i="399"/>
  <c r="I2301" i="401" s="1" a="1"/>
  <c r="I2301" i="401" s="1"/>
  <c r="G2301" i="401" s="1"/>
  <c r="U223" i="399"/>
  <c r="I2305" i="401" s="1" a="1"/>
  <c r="I2305" i="401" s="1"/>
  <c r="G2305" i="401" s="1"/>
  <c r="U224" i="399"/>
  <c r="I2308" i="401" s="1" a="1"/>
  <c r="I2308" i="401" s="1"/>
  <c r="G2308" i="401" s="1"/>
  <c r="U227" i="399"/>
  <c r="I2326" i="401" s="1" a="1"/>
  <c r="I2326" i="401" s="1"/>
  <c r="G2326" i="401" s="1"/>
  <c r="U228" i="399"/>
  <c r="I2333" i="401" s="1" a="1"/>
  <c r="I2333" i="401" s="1"/>
  <c r="G2333" i="401" s="1"/>
  <c r="U234" i="399"/>
  <c r="I2373" i="401" s="1" a="1"/>
  <c r="I2373" i="401" s="1"/>
  <c r="G2373" i="401" s="1"/>
  <c r="U235" i="399"/>
  <c r="I2375" i="401" s="1" a="1"/>
  <c r="I2375" i="401" s="1"/>
  <c r="G2375" i="401" s="1"/>
  <c r="U236" i="399"/>
  <c r="I2383" i="401" s="1" a="1"/>
  <c r="I2383" i="401" s="1"/>
  <c r="G2383" i="401" s="1"/>
  <c r="U238" i="399"/>
  <c r="I2404" i="401" s="1" a="1"/>
  <c r="I2404" i="401" s="1"/>
  <c r="G2404" i="401" s="1"/>
  <c r="U239" i="399"/>
  <c r="I2405" i="401" s="1" a="1"/>
  <c r="I2405" i="401" s="1"/>
  <c r="G2405" i="401" s="1"/>
  <c r="U240" i="399"/>
  <c r="I2410" i="401" s="1" a="1"/>
  <c r="I2410" i="401" s="1"/>
  <c r="G2410" i="401" s="1"/>
  <c r="U241" i="399"/>
  <c r="I2414" i="401" s="1" a="1"/>
  <c r="I2414" i="401" s="1"/>
  <c r="G2414" i="401" s="1"/>
  <c r="U242" i="399"/>
  <c r="I2420" i="401" s="1" a="1"/>
  <c r="I2420" i="401" s="1"/>
  <c r="G2420" i="401" s="1"/>
  <c r="U243" i="399"/>
  <c r="I2445" i="401" s="1" a="1"/>
  <c r="I2445" i="401" s="1"/>
  <c r="G2445" i="401" s="1"/>
  <c r="U244" i="399"/>
  <c r="I2452" i="401" s="1" a="1"/>
  <c r="I2452" i="401" s="1"/>
  <c r="G2452" i="401" s="1"/>
  <c r="U245" i="399"/>
  <c r="I2468" i="401" s="1" a="1"/>
  <c r="I2468" i="401" s="1"/>
  <c r="G2468" i="401" s="1"/>
  <c r="U246" i="399"/>
  <c r="I2483" i="401" s="1" a="1"/>
  <c r="I2483" i="401" s="1"/>
  <c r="G2483" i="401" s="1"/>
  <c r="U247" i="399"/>
  <c r="U248" i="399"/>
  <c r="I2509" i="401" s="1" a="1"/>
  <c r="I2509" i="401" s="1"/>
  <c r="G2509" i="401" s="1"/>
  <c r="U249" i="399"/>
  <c r="I2510" i="401" s="1" a="1"/>
  <c r="I2510" i="401" s="1"/>
  <c r="G2510" i="401" s="1"/>
  <c r="U251" i="399"/>
  <c r="I2523" i="401" s="1" a="1"/>
  <c r="I2523" i="401" s="1"/>
  <c r="G2523" i="401" s="1"/>
  <c r="U253" i="399"/>
  <c r="I2540" i="401" s="1" a="1"/>
  <c r="I2540" i="401" s="1"/>
  <c r="G2540" i="401" s="1"/>
  <c r="U254" i="399"/>
  <c r="I2581" i="401" s="1" a="1"/>
  <c r="I2581" i="401" s="1"/>
  <c r="G2581" i="401" s="1"/>
  <c r="U255" i="399"/>
  <c r="I2599" i="401" s="1" a="1"/>
  <c r="I2599" i="401" s="1"/>
  <c r="G2599" i="401" s="1"/>
  <c r="U256" i="399"/>
  <c r="I2600" i="401" s="1" a="1"/>
  <c r="I2600" i="401" s="1"/>
  <c r="G2600" i="401" s="1"/>
  <c r="U257" i="399"/>
  <c r="I2602" i="401" s="1" a="1"/>
  <c r="I2602" i="401" s="1"/>
  <c r="G2602" i="401" s="1"/>
  <c r="U258" i="399"/>
  <c r="I2603" i="401" s="1" a="1"/>
  <c r="I2603" i="401" s="1"/>
  <c r="G2603" i="401" s="1"/>
  <c r="U259" i="399"/>
  <c r="I2604" i="401" s="1" a="1"/>
  <c r="I2604" i="401" s="1"/>
  <c r="G2604" i="401" s="1"/>
  <c r="U260" i="399"/>
  <c r="U261" i="399"/>
  <c r="I2613" i="401" s="1" a="1"/>
  <c r="I2613" i="401" s="1"/>
  <c r="G2613" i="401" s="1"/>
  <c r="U264" i="399"/>
  <c r="U266" i="399"/>
  <c r="I2698" i="401" s="1" a="1"/>
  <c r="I2698" i="401" s="1"/>
  <c r="G2698" i="401" s="1"/>
  <c r="U267" i="399"/>
  <c r="I2708" i="401" s="1" a="1"/>
  <c r="I2708" i="401" s="1"/>
  <c r="G2708" i="401" s="1"/>
  <c r="U268" i="399"/>
  <c r="I2730" i="401" s="1" a="1"/>
  <c r="I2730" i="401" s="1"/>
  <c r="G2730" i="401" s="1"/>
  <c r="U269" i="399"/>
  <c r="I2760" i="401" s="1" a="1"/>
  <c r="I2760" i="401" s="1"/>
  <c r="G2760" i="401" s="1"/>
  <c r="U270" i="399"/>
  <c r="I2761" i="401" s="1" a="1"/>
  <c r="I2761" i="401" s="1"/>
  <c r="G2761" i="401" s="1"/>
  <c r="U271" i="399"/>
  <c r="I2785" i="401" s="1" a="1"/>
  <c r="I2785" i="401" s="1"/>
  <c r="G2785" i="401" s="1"/>
  <c r="U272" i="399"/>
  <c r="I2803" i="401" s="1" a="1"/>
  <c r="I2803" i="401" s="1"/>
  <c r="G2803" i="401" s="1"/>
  <c r="U274" i="399"/>
  <c r="I2832" i="401" s="1" a="1"/>
  <c r="I2832" i="401" s="1"/>
  <c r="G2832" i="401" s="1"/>
  <c r="U276" i="399"/>
  <c r="I2847" i="401" s="1" a="1"/>
  <c r="I2847" i="401" s="1"/>
  <c r="G2847" i="401" s="1"/>
  <c r="U277" i="399"/>
  <c r="I2862" i="401" s="1" a="1"/>
  <c r="I2862" i="401" s="1"/>
  <c r="G2862" i="401" s="1"/>
  <c r="U278" i="399"/>
  <c r="I2869" i="401" s="1" a="1"/>
  <c r="I2869" i="401" s="1"/>
  <c r="G2869" i="401" s="1"/>
  <c r="U279" i="399"/>
  <c r="I2887" i="401" s="1" a="1"/>
  <c r="I2887" i="401" s="1"/>
  <c r="G2887" i="401" s="1"/>
  <c r="U280" i="399"/>
  <c r="U282" i="399"/>
  <c r="I2898" i="401" s="1" a="1"/>
  <c r="I2898" i="401" s="1"/>
  <c r="G2898" i="401" s="1"/>
  <c r="U283" i="399"/>
  <c r="I2906" i="401" s="1" a="1"/>
  <c r="I2906" i="401" s="1"/>
  <c r="G2906" i="401" s="1"/>
  <c r="U285" i="399"/>
  <c r="I2928" i="401" s="1" a="1"/>
  <c r="I2928" i="401" s="1"/>
  <c r="G2928" i="401" s="1"/>
  <c r="U286" i="399"/>
  <c r="I2934" i="401" s="1" a="1"/>
  <c r="I2934" i="401" s="1"/>
  <c r="G2934" i="401" s="1"/>
  <c r="U287" i="399"/>
  <c r="I2940" i="401" s="1" a="1"/>
  <c r="I2940" i="401" s="1"/>
  <c r="G2940" i="401" s="1"/>
  <c r="U288" i="399"/>
  <c r="I2946" i="401" s="1" a="1"/>
  <c r="I2946" i="401" s="1"/>
  <c r="G2946" i="401" s="1"/>
  <c r="U289" i="399"/>
  <c r="I2955" i="401" s="1" a="1"/>
  <c r="I2955" i="401" s="1"/>
  <c r="G2955" i="401" s="1"/>
  <c r="U290" i="399"/>
  <c r="I2957" i="401" s="1" a="1"/>
  <c r="I2957" i="401" s="1"/>
  <c r="G2957" i="401" s="1"/>
  <c r="U23" i="399"/>
  <c r="I193" i="401" s="1" a="1"/>
  <c r="I193" i="401" s="1"/>
  <c r="G193" i="401" s="1"/>
  <c r="U209" i="399"/>
  <c r="I2159" i="401" s="1" a="1"/>
  <c r="I2159" i="401" s="1"/>
  <c r="G2159" i="401" s="1"/>
  <c r="U263" i="399"/>
  <c r="I2635" i="401" s="1" a="1"/>
  <c r="I2635" i="401" s="1"/>
  <c r="G2635" i="401" s="1"/>
  <c r="U98" i="399"/>
  <c r="I1001" i="401" s="1" a="1"/>
  <c r="I1001" i="401" s="1"/>
  <c r="G1001" i="401" s="1"/>
  <c r="O14" i="399"/>
  <c r="O15" i="399"/>
  <c r="O19" i="399"/>
  <c r="O20" i="399"/>
  <c r="O22" i="399"/>
  <c r="O24" i="399"/>
  <c r="O26" i="399"/>
  <c r="O27" i="399"/>
  <c r="O28" i="399"/>
  <c r="O29" i="399"/>
  <c r="O30" i="399"/>
  <c r="O33" i="399"/>
  <c r="O34" i="399"/>
  <c r="O38" i="399"/>
  <c r="O39" i="399"/>
  <c r="O40" i="399"/>
  <c r="O41" i="399"/>
  <c r="O42" i="399"/>
  <c r="O45" i="399"/>
  <c r="O46" i="399"/>
  <c r="O47" i="399"/>
  <c r="O48" i="399"/>
  <c r="O50" i="399"/>
  <c r="O53" i="399"/>
  <c r="O55" i="399"/>
  <c r="O56" i="399"/>
  <c r="O57" i="399"/>
  <c r="O58" i="399"/>
  <c r="O59" i="399"/>
  <c r="O60" i="399"/>
  <c r="O63" i="399"/>
  <c r="O69" i="399"/>
  <c r="O71" i="399"/>
  <c r="O74" i="399"/>
  <c r="O80" i="399"/>
  <c r="O83" i="399"/>
  <c r="O84" i="399"/>
  <c r="O85" i="399"/>
  <c r="O86" i="399"/>
  <c r="O87" i="399"/>
  <c r="O88" i="399"/>
  <c r="O89" i="399"/>
  <c r="O90" i="399"/>
  <c r="O91" i="399"/>
  <c r="O95" i="399"/>
  <c r="O96" i="399"/>
  <c r="O97" i="399"/>
  <c r="O100" i="399"/>
  <c r="O101" i="399"/>
  <c r="O102" i="399"/>
  <c r="O103" i="399"/>
  <c r="O104" i="399"/>
  <c r="O111" i="399"/>
  <c r="O114" i="399"/>
  <c r="O116" i="399"/>
  <c r="O120" i="399"/>
  <c r="O124" i="399"/>
  <c r="O127" i="399"/>
  <c r="O129" i="399"/>
  <c r="O130" i="399"/>
  <c r="O131" i="399"/>
  <c r="O133" i="399"/>
  <c r="O134" i="399"/>
  <c r="O136" i="399"/>
  <c r="O137" i="399"/>
  <c r="O139" i="399"/>
  <c r="O140" i="399"/>
  <c r="O141" i="399"/>
  <c r="O142" i="399"/>
  <c r="O145" i="399"/>
  <c r="O146" i="399"/>
  <c r="O147" i="399"/>
  <c r="O148" i="399"/>
  <c r="O149" i="399"/>
  <c r="O150" i="399"/>
  <c r="O151" i="399"/>
  <c r="O153" i="399"/>
  <c r="O154" i="399"/>
  <c r="O155" i="399"/>
  <c r="O158" i="399"/>
  <c r="O159" i="399"/>
  <c r="O163" i="399"/>
  <c r="B128" i="400"/>
  <c r="O164" i="399"/>
  <c r="O166" i="399"/>
  <c r="O167" i="399"/>
  <c r="O168" i="399"/>
  <c r="O169" i="399"/>
  <c r="O171" i="399"/>
  <c r="O172" i="399"/>
  <c r="O174" i="399"/>
  <c r="O175" i="399"/>
  <c r="O182" i="399"/>
  <c r="O183" i="399"/>
  <c r="O184" i="399"/>
  <c r="O185" i="399"/>
  <c r="O188" i="399"/>
  <c r="O189" i="399"/>
  <c r="O190" i="399"/>
  <c r="O191" i="399"/>
  <c r="O192" i="399"/>
  <c r="O193" i="399"/>
  <c r="O194" i="399"/>
  <c r="O195" i="399"/>
  <c r="O196" i="399"/>
  <c r="O197" i="399"/>
  <c r="O199" i="399"/>
  <c r="O200" i="399"/>
  <c r="O201" i="399"/>
  <c r="O202" i="399"/>
  <c r="O203" i="399"/>
  <c r="O205" i="399"/>
  <c r="O207" i="399"/>
  <c r="O211" i="399"/>
  <c r="O212" i="399"/>
  <c r="O213" i="399"/>
  <c r="O214" i="399"/>
  <c r="O216" i="399"/>
  <c r="O217" i="399"/>
  <c r="O218" i="399"/>
  <c r="O219" i="399"/>
  <c r="O220" i="399"/>
  <c r="O221" i="399"/>
  <c r="O222" i="399"/>
  <c r="O223" i="399"/>
  <c r="O224" i="399"/>
  <c r="O227" i="399"/>
  <c r="O228" i="399"/>
  <c r="O234" i="399"/>
  <c r="O235" i="399"/>
  <c r="O238" i="399"/>
  <c r="O239" i="399"/>
  <c r="O240" i="399"/>
  <c r="O241" i="399"/>
  <c r="O242" i="399"/>
  <c r="O243" i="399"/>
  <c r="O244" i="399"/>
  <c r="O245" i="399"/>
  <c r="O246" i="399"/>
  <c r="O247" i="399"/>
  <c r="O248" i="399"/>
  <c r="O249" i="399"/>
  <c r="O251" i="399"/>
  <c r="O253" i="399"/>
  <c r="O254" i="399"/>
  <c r="O255" i="399"/>
  <c r="O256" i="399"/>
  <c r="O257" i="399"/>
  <c r="O258" i="399"/>
  <c r="O261" i="399"/>
  <c r="O266" i="399"/>
  <c r="O267" i="399"/>
  <c r="O268" i="399"/>
  <c r="O269" i="399"/>
  <c r="O270" i="399"/>
  <c r="B103" i="400"/>
  <c r="O271" i="399"/>
  <c r="O272" i="399"/>
  <c r="O274" i="399"/>
  <c r="O276" i="399"/>
  <c r="O277" i="399"/>
  <c r="O278" i="399"/>
  <c r="O279" i="399"/>
  <c r="O280" i="399"/>
  <c r="O282" i="399"/>
  <c r="O283" i="399"/>
  <c r="O285" i="399"/>
  <c r="O286" i="399"/>
  <c r="O287" i="399"/>
  <c r="O289" i="399"/>
  <c r="O290" i="399"/>
  <c r="O209" i="399"/>
  <c r="O263" i="399"/>
  <c r="O98" i="399"/>
  <c r="Y108" i="399" l="1"/>
  <c r="Y230" i="399"/>
  <c r="Y161" i="399"/>
  <c r="Y65" i="399"/>
  <c r="Y62" i="399"/>
  <c r="Y281" i="399"/>
  <c r="Y132" i="399"/>
  <c r="Y284" i="399"/>
  <c r="Y250" i="399"/>
  <c r="Y79" i="399"/>
  <c r="Y106" i="399"/>
  <c r="Y170" i="399"/>
  <c r="Y231" i="399"/>
  <c r="Y160" i="399"/>
  <c r="Y99" i="399"/>
  <c r="Y208" i="399"/>
  <c r="Y66" i="399"/>
  <c r="Y76" i="399"/>
  <c r="Y118" i="399"/>
  <c r="Y291" i="399"/>
  <c r="Y206" i="399"/>
  <c r="Y165" i="399"/>
  <c r="Y105" i="399"/>
  <c r="Y43" i="399"/>
  <c r="Y82" i="399"/>
  <c r="Y70" i="399"/>
  <c r="Y52" i="399"/>
  <c r="Y61" i="399"/>
  <c r="Y35" i="399"/>
  <c r="Y233" i="399"/>
  <c r="Y123" i="399"/>
  <c r="Y77" i="399"/>
  <c r="Y229" i="399"/>
  <c r="Y252" i="399"/>
  <c r="Y125" i="399"/>
  <c r="Y232" i="399"/>
  <c r="Y177" i="399"/>
  <c r="Y275" i="399"/>
  <c r="Y156" i="399"/>
  <c r="O204" i="399"/>
  <c r="B139" i="400"/>
  <c r="O259" i="399"/>
  <c r="B129" i="400"/>
  <c r="B132" i="400"/>
  <c r="B119" i="400"/>
  <c r="B117" i="400"/>
  <c r="T2" i="399"/>
  <c r="R2" i="399" s="1"/>
  <c r="B108" i="400"/>
  <c r="B101" i="400"/>
  <c r="B102" i="400"/>
  <c r="B104" i="400"/>
  <c r="G40" i="400"/>
  <c r="F40" i="400"/>
  <c r="G28" i="400"/>
  <c r="F28" i="400"/>
  <c r="G16" i="400"/>
  <c r="F16" i="400"/>
  <c r="G4" i="400"/>
  <c r="F4" i="400"/>
  <c r="G47" i="400"/>
  <c r="F47" i="400"/>
  <c r="G15" i="400"/>
  <c r="F15" i="400"/>
  <c r="G3" i="400"/>
  <c r="F3" i="400"/>
  <c r="F46" i="400"/>
  <c r="G46" i="400"/>
  <c r="G39" i="400"/>
  <c r="F39" i="400"/>
  <c r="G27" i="400"/>
  <c r="F27" i="400"/>
  <c r="G38" i="400"/>
  <c r="F38" i="400"/>
  <c r="G26" i="400"/>
  <c r="F26" i="400"/>
  <c r="G14" i="400"/>
  <c r="F14" i="400"/>
  <c r="G51" i="400"/>
  <c r="F51" i="400"/>
  <c r="G37" i="400"/>
  <c r="F37" i="400"/>
  <c r="G25" i="400"/>
  <c r="F25" i="400"/>
  <c r="G13" i="400"/>
  <c r="F13" i="400"/>
  <c r="F58" i="400"/>
  <c r="G58" i="400"/>
  <c r="G50" i="400"/>
  <c r="F50" i="400"/>
  <c r="G36" i="400"/>
  <c r="F36" i="400"/>
  <c r="G24" i="400"/>
  <c r="F24" i="400"/>
  <c r="G12" i="400"/>
  <c r="F12" i="400"/>
  <c r="G49" i="400"/>
  <c r="F49" i="400"/>
  <c r="G35" i="400"/>
  <c r="F35" i="400"/>
  <c r="G23" i="400"/>
  <c r="F23" i="400"/>
  <c r="G11" i="400"/>
  <c r="F11" i="400"/>
  <c r="G59" i="400"/>
  <c r="F59" i="400"/>
  <c r="G48" i="400"/>
  <c r="F48" i="400"/>
  <c r="F57" i="400"/>
  <c r="G57" i="400"/>
  <c r="F34" i="400"/>
  <c r="G34" i="400"/>
  <c r="F22" i="400"/>
  <c r="G22" i="400"/>
  <c r="F10" i="400"/>
  <c r="G10" i="400"/>
  <c r="F55" i="400"/>
  <c r="G55" i="400"/>
  <c r="F45" i="400"/>
  <c r="G45" i="400"/>
  <c r="F33" i="400"/>
  <c r="G33" i="400"/>
  <c r="F21" i="400"/>
  <c r="G21" i="400"/>
  <c r="F9" i="400"/>
  <c r="G9" i="400"/>
  <c r="G61" i="400"/>
  <c r="F61" i="400"/>
  <c r="G54" i="400"/>
  <c r="F54" i="400"/>
  <c r="F44" i="400"/>
  <c r="G44" i="400"/>
  <c r="F32" i="400"/>
  <c r="G32" i="400"/>
  <c r="F20" i="400"/>
  <c r="G20" i="400"/>
  <c r="F8" i="400"/>
  <c r="G8" i="400"/>
  <c r="G53" i="400"/>
  <c r="F53" i="400"/>
  <c r="F43" i="400"/>
  <c r="G43" i="400"/>
  <c r="F31" i="400"/>
  <c r="G31" i="400"/>
  <c r="F19" i="400"/>
  <c r="G19" i="400"/>
  <c r="F7" i="400"/>
  <c r="G7" i="400"/>
  <c r="G52" i="400"/>
  <c r="F52" i="400"/>
  <c r="G42" i="400"/>
  <c r="F42" i="400"/>
  <c r="G30" i="400"/>
  <c r="F30" i="400"/>
  <c r="G18" i="400"/>
  <c r="F18" i="400"/>
  <c r="G6" i="400"/>
  <c r="F6" i="400"/>
  <c r="G41" i="400"/>
  <c r="F41" i="400"/>
  <c r="G29" i="400"/>
  <c r="F29" i="400"/>
  <c r="G17" i="400"/>
  <c r="F17" i="400"/>
  <c r="G5" i="400"/>
  <c r="F5" i="400"/>
  <c r="F56" i="400"/>
  <c r="G56" i="400"/>
  <c r="M218" i="399"/>
  <c r="R218" i="399" s="1"/>
  <c r="O264" i="399"/>
  <c r="N11" i="399"/>
  <c r="O11" i="399"/>
  <c r="N49" i="399"/>
  <c r="O49" i="399"/>
  <c r="N128" i="399"/>
  <c r="O128" i="399"/>
  <c r="N10" i="399"/>
  <c r="O10" i="399"/>
  <c r="N119" i="399"/>
  <c r="O119" i="399"/>
  <c r="N9" i="399"/>
  <c r="O9" i="399"/>
  <c r="N68" i="399"/>
  <c r="O68" i="399"/>
  <c r="N37" i="399"/>
  <c r="O37" i="399"/>
  <c r="N7" i="399"/>
  <c r="O7" i="399"/>
  <c r="N178" i="399"/>
  <c r="O178" i="399"/>
  <c r="N67" i="399"/>
  <c r="O67" i="399"/>
  <c r="N176" i="399"/>
  <c r="O176" i="399"/>
  <c r="N94" i="399"/>
  <c r="O94" i="399"/>
  <c r="N18" i="399"/>
  <c r="O18" i="399"/>
  <c r="N32" i="399"/>
  <c r="O32" i="399"/>
  <c r="N17" i="399"/>
  <c r="O17" i="399"/>
  <c r="N181" i="399"/>
  <c r="O181" i="399"/>
  <c r="N179" i="399"/>
  <c r="O179" i="399"/>
  <c r="N117" i="399"/>
  <c r="O117" i="399"/>
  <c r="N51" i="399"/>
  <c r="O51" i="399"/>
  <c r="N23" i="399"/>
  <c r="O23" i="399"/>
  <c r="N236" i="399"/>
  <c r="O236" i="399"/>
  <c r="N92" i="399"/>
  <c r="O92" i="399"/>
  <c r="N81" i="399"/>
  <c r="O81" i="399"/>
  <c r="N288" i="399"/>
  <c r="O288" i="399"/>
  <c r="N260" i="399"/>
  <c r="O260" i="399"/>
  <c r="N198" i="399"/>
  <c r="O198" i="399"/>
  <c r="N187" i="399"/>
  <c r="O187" i="399"/>
  <c r="N16" i="399"/>
  <c r="O16" i="399"/>
  <c r="N157" i="399"/>
  <c r="O157" i="399"/>
  <c r="N73" i="399"/>
  <c r="O73" i="399"/>
  <c r="W283" i="399"/>
  <c r="S283" i="399" s="1" a="1"/>
  <c r="S283" i="399" s="1"/>
  <c r="N283" i="399"/>
  <c r="P283" i="399" s="1" a="1"/>
  <c r="P283" i="399" s="1"/>
  <c r="W116" i="399"/>
  <c r="S116" i="399" s="1" a="1"/>
  <c r="S116" i="399" s="1"/>
  <c r="N116" i="399"/>
  <c r="P116" i="399" s="1" a="1"/>
  <c r="P116" i="399" s="1"/>
  <c r="W95" i="399"/>
  <c r="S95" i="399" s="1" a="1"/>
  <c r="S95" i="399" s="1"/>
  <c r="N95" i="399"/>
  <c r="P95" i="399" s="1" a="1"/>
  <c r="P95" i="399" s="1"/>
  <c r="W85" i="399"/>
  <c r="S85" i="399" s="1" a="1"/>
  <c r="S85" i="399" s="1"/>
  <c r="N85" i="399"/>
  <c r="P85" i="399" s="1" a="1"/>
  <c r="P85" i="399" s="1"/>
  <c r="W50" i="399"/>
  <c r="S50" i="399" s="1" a="1"/>
  <c r="S50" i="399" s="1"/>
  <c r="N50" i="399"/>
  <c r="P50" i="399" s="1" a="1"/>
  <c r="P50" i="399" s="1"/>
  <c r="W34" i="399"/>
  <c r="S34" i="399" s="1" a="1"/>
  <c r="S34" i="399" s="1"/>
  <c r="N34" i="399"/>
  <c r="P34" i="399" s="1" a="1"/>
  <c r="P34" i="399" s="1"/>
  <c r="W19" i="399"/>
  <c r="S19" i="399" s="1" a="1"/>
  <c r="S19" i="399" s="1"/>
  <c r="N19" i="399"/>
  <c r="P19" i="399" s="1" a="1"/>
  <c r="P19" i="399" s="1"/>
  <c r="W207" i="399"/>
  <c r="S207" i="399" s="1" a="1"/>
  <c r="S207" i="399" s="1"/>
  <c r="N207" i="399"/>
  <c r="P207" i="399" s="1" a="1"/>
  <c r="P207" i="399" s="1"/>
  <c r="W141" i="399"/>
  <c r="S141" i="399" s="1" a="1"/>
  <c r="S141" i="399" s="1"/>
  <c r="N141" i="399"/>
  <c r="P141" i="399" s="1" a="1"/>
  <c r="P141" i="399" s="1"/>
  <c r="W40" i="399"/>
  <c r="S40" i="399" s="1" a="1"/>
  <c r="S40" i="399" s="1"/>
  <c r="N40" i="399"/>
  <c r="P40" i="399" s="1" a="1"/>
  <c r="P40" i="399" s="1"/>
  <c r="W192" i="399"/>
  <c r="S192" i="399" s="1" a="1"/>
  <c r="S192" i="399" s="1"/>
  <c r="N192" i="399"/>
  <c r="P192" i="399" s="1" a="1"/>
  <c r="P192" i="399" s="1"/>
  <c r="W96" i="399"/>
  <c r="S96" i="399" s="1" a="1"/>
  <c r="S96" i="399" s="1"/>
  <c r="N96" i="399"/>
  <c r="P96" i="399" s="1" a="1"/>
  <c r="P96" i="399" s="1"/>
  <c r="W219" i="399"/>
  <c r="S219" i="399" s="1" a="1"/>
  <c r="S219" i="399" s="1"/>
  <c r="N219" i="399"/>
  <c r="P219" i="399" s="1" a="1"/>
  <c r="P219" i="399" s="1"/>
  <c r="W150" i="399"/>
  <c r="S150" i="399" s="1" a="1"/>
  <c r="S150" i="399" s="1"/>
  <c r="N150" i="399"/>
  <c r="P150" i="399" s="1" a="1"/>
  <c r="P150" i="399" s="1"/>
  <c r="W218" i="399"/>
  <c r="S218" i="399" s="1" a="1"/>
  <c r="S218" i="399" s="1"/>
  <c r="N218" i="399"/>
  <c r="P218" i="399" s="1" a="1"/>
  <c r="P218" i="399" s="1"/>
  <c r="W149" i="399"/>
  <c r="S149" i="399" s="1" a="1"/>
  <c r="S149" i="399" s="1"/>
  <c r="N149" i="399"/>
  <c r="W84" i="399"/>
  <c r="S84" i="399" s="1" a="1"/>
  <c r="S84" i="399" s="1"/>
  <c r="N84" i="399"/>
  <c r="P84" i="399" s="1" a="1"/>
  <c r="P84" i="399" s="1"/>
  <c r="W33" i="399"/>
  <c r="S33" i="399" s="1" a="1"/>
  <c r="S33" i="399" s="1"/>
  <c r="N33" i="399"/>
  <c r="P33" i="399" s="1" a="1"/>
  <c r="P33" i="399" s="1"/>
  <c r="W277" i="399"/>
  <c r="S277" i="399" s="1" a="1"/>
  <c r="S277" i="399" s="1"/>
  <c r="N277" i="399"/>
  <c r="P277" i="399" s="1" a="1"/>
  <c r="P277" i="399" s="1"/>
  <c r="W264" i="399"/>
  <c r="S264" i="399" s="1" a="1"/>
  <c r="S264" i="399" s="1"/>
  <c r="N264" i="399"/>
  <c r="W249" i="399"/>
  <c r="S249" i="399" s="1" a="1"/>
  <c r="S249" i="399" s="1"/>
  <c r="N249" i="399"/>
  <c r="P249" i="399" s="1" a="1"/>
  <c r="P249" i="399" s="1"/>
  <c r="W217" i="399"/>
  <c r="S217" i="399" s="1" a="1"/>
  <c r="S217" i="399" s="1"/>
  <c r="N217" i="399"/>
  <c r="P217" i="399" s="1" a="1"/>
  <c r="P217" i="399" s="1"/>
  <c r="W270" i="399"/>
  <c r="S270" i="399" s="1" a="1"/>
  <c r="S270" i="399" s="1"/>
  <c r="N270" i="399"/>
  <c r="P270" i="399" s="1" a="1"/>
  <c r="P270" i="399" s="1"/>
  <c r="W243" i="399"/>
  <c r="S243" i="399" s="1" a="1"/>
  <c r="S243" i="399" s="1"/>
  <c r="N243" i="399"/>
  <c r="P243" i="399" s="1" a="1"/>
  <c r="P243" i="399" s="1"/>
  <c r="W195" i="399"/>
  <c r="S195" i="399" s="1" a="1"/>
  <c r="S195" i="399" s="1"/>
  <c r="N195" i="399"/>
  <c r="W71" i="399"/>
  <c r="S71" i="399" s="1" a="1"/>
  <c r="S71" i="399" s="1"/>
  <c r="N71" i="399"/>
  <c r="W269" i="399"/>
  <c r="S269" i="399" s="1" a="1"/>
  <c r="S269" i="399" s="1"/>
  <c r="N269" i="399"/>
  <c r="P269" i="399" s="1" a="1"/>
  <c r="P269" i="399" s="1"/>
  <c r="W242" i="399"/>
  <c r="S242" i="399" s="1" a="1"/>
  <c r="S242" i="399" s="1"/>
  <c r="N242" i="399"/>
  <c r="P242" i="399" s="1" a="1"/>
  <c r="P242" i="399" s="1"/>
  <c r="W205" i="399"/>
  <c r="S205" i="399" s="1" a="1"/>
  <c r="S205" i="399" s="1"/>
  <c r="N205" i="399"/>
  <c r="P205" i="399" s="1" a="1"/>
  <c r="P205" i="399" s="1"/>
  <c r="W182" i="399"/>
  <c r="S182" i="399" s="1" a="1"/>
  <c r="S182" i="399" s="1"/>
  <c r="N182" i="399"/>
  <c r="P182" i="399" s="1" a="1"/>
  <c r="P182" i="399" s="1"/>
  <c r="W154" i="399"/>
  <c r="S154" i="399" s="1" a="1"/>
  <c r="S154" i="399" s="1"/>
  <c r="N154" i="399"/>
  <c r="P154" i="399" s="1" a="1"/>
  <c r="P154" i="399" s="1"/>
  <c r="W120" i="399"/>
  <c r="S120" i="399" s="1" a="1"/>
  <c r="S120" i="399" s="1"/>
  <c r="N120" i="399"/>
  <c r="P120" i="399" s="1" a="1"/>
  <c r="P120" i="399" s="1"/>
  <c r="W100" i="399"/>
  <c r="S100" i="399" s="1" a="1"/>
  <c r="S100" i="399" s="1"/>
  <c r="N100" i="399"/>
  <c r="P100" i="399" s="1" a="1"/>
  <c r="P100" i="399" s="1"/>
  <c r="W55" i="399"/>
  <c r="S55" i="399" s="1" a="1"/>
  <c r="S55" i="399" s="1"/>
  <c r="N55" i="399"/>
  <c r="P55" i="399" s="1" a="1"/>
  <c r="P55" i="399" s="1"/>
  <c r="W22" i="399"/>
  <c r="S22" i="399" s="1" a="1"/>
  <c r="S22" i="399" s="1"/>
  <c r="N22" i="399"/>
  <c r="P22" i="399" s="1" a="1"/>
  <c r="P22" i="399" s="1"/>
  <c r="W215" i="399"/>
  <c r="S215" i="399" s="1" a="1"/>
  <c r="S215" i="399" s="1"/>
  <c r="N215" i="399"/>
  <c r="P215" i="399" s="1" a="1"/>
  <c r="P215" i="399" s="1"/>
  <c r="W268" i="399"/>
  <c r="S268" i="399" s="1" a="1"/>
  <c r="S268" i="399" s="1"/>
  <c r="N268" i="399"/>
  <c r="P268" i="399" s="1" a="1"/>
  <c r="P268" i="399" s="1"/>
  <c r="W241" i="399"/>
  <c r="S241" i="399" s="1" a="1"/>
  <c r="S241" i="399" s="1"/>
  <c r="N241" i="399"/>
  <c r="P241" i="399" s="1" a="1"/>
  <c r="P241" i="399" s="1"/>
  <c r="W204" i="399"/>
  <c r="S204" i="399" s="1" a="1"/>
  <c r="S204" i="399" s="1"/>
  <c r="N204" i="399"/>
  <c r="W153" i="399"/>
  <c r="S153" i="399" s="1" a="1"/>
  <c r="S153" i="399" s="1"/>
  <c r="N153" i="399"/>
  <c r="P153" i="399" s="1" a="1"/>
  <c r="P153" i="399" s="1"/>
  <c r="W86" i="399"/>
  <c r="S86" i="399" s="1" a="1"/>
  <c r="S86" i="399" s="1"/>
  <c r="N86" i="399"/>
  <c r="P86" i="399" s="1" a="1"/>
  <c r="P86" i="399" s="1"/>
  <c r="W38" i="399"/>
  <c r="S38" i="399" s="1" a="1"/>
  <c r="S38" i="399" s="1"/>
  <c r="N38" i="399"/>
  <c r="P38" i="399" s="1" a="1"/>
  <c r="P38" i="399" s="1"/>
  <c r="W220" i="399"/>
  <c r="S220" i="399" s="1" a="1"/>
  <c r="S220" i="399" s="1"/>
  <c r="N220" i="399"/>
  <c r="P220" i="399" s="1" a="1"/>
  <c r="P220" i="399" s="1"/>
  <c r="W151" i="399"/>
  <c r="S151" i="399" s="1" a="1"/>
  <c r="S151" i="399" s="1"/>
  <c r="N151" i="399"/>
  <c r="P151" i="399" s="1" a="1"/>
  <c r="P151" i="399" s="1"/>
  <c r="W267" i="399"/>
  <c r="S267" i="399" s="1" a="1"/>
  <c r="S267" i="399" s="1"/>
  <c r="N267" i="399"/>
  <c r="P267" i="399" s="1" a="1"/>
  <c r="P267" i="399" s="1"/>
  <c r="W239" i="399"/>
  <c r="S239" i="399" s="1" a="1"/>
  <c r="S239" i="399" s="1"/>
  <c r="N239" i="399"/>
  <c r="P239" i="399" s="1" a="1"/>
  <c r="P239" i="399" s="1"/>
  <c r="W202" i="399"/>
  <c r="S202" i="399" s="1" a="1"/>
  <c r="S202" i="399" s="1"/>
  <c r="N202" i="399"/>
  <c r="P202" i="399" s="1" a="1"/>
  <c r="P202" i="399" s="1"/>
  <c r="W136" i="399"/>
  <c r="S136" i="399" s="1" a="1"/>
  <c r="S136" i="399" s="1"/>
  <c r="N136" i="399"/>
  <c r="P136" i="399" s="1" a="1"/>
  <c r="P136" i="399" s="1"/>
  <c r="W278" i="399"/>
  <c r="S278" i="399" s="1" a="1"/>
  <c r="S278" i="399" s="1"/>
  <c r="N278" i="399"/>
  <c r="P278" i="399" s="1" a="1"/>
  <c r="P278" i="399" s="1"/>
  <c r="W251" i="399"/>
  <c r="S251" i="399" s="1" a="1"/>
  <c r="S251" i="399" s="1"/>
  <c r="N251" i="399"/>
  <c r="P251" i="399" s="1" a="1"/>
  <c r="P251" i="399" s="1"/>
  <c r="W201" i="399"/>
  <c r="S201" i="399" s="1" a="1"/>
  <c r="S201" i="399" s="1"/>
  <c r="N201" i="399"/>
  <c r="P201" i="399" s="1" a="1"/>
  <c r="P201" i="399" s="1"/>
  <c r="W134" i="399"/>
  <c r="S134" i="399" s="1" a="1"/>
  <c r="S134" i="399" s="1"/>
  <c r="N134" i="399"/>
  <c r="P134" i="399" s="1" a="1"/>
  <c r="P134" i="399" s="1"/>
  <c r="W200" i="399"/>
  <c r="S200" i="399" s="1" a="1"/>
  <c r="S200" i="399" s="1"/>
  <c r="N200" i="399"/>
  <c r="P200" i="399" s="1" a="1"/>
  <c r="P200" i="399" s="1"/>
  <c r="W189" i="399"/>
  <c r="S189" i="399" s="1" a="1"/>
  <c r="S189" i="399" s="1"/>
  <c r="N189" i="399"/>
  <c r="P189" i="399" s="1" a="1"/>
  <c r="P189" i="399" s="1"/>
  <c r="W175" i="399"/>
  <c r="S175" i="399" s="1" a="1"/>
  <c r="S175" i="399" s="1"/>
  <c r="N175" i="399"/>
  <c r="P175" i="399" s="1" a="1"/>
  <c r="P175" i="399" s="1"/>
  <c r="W148" i="399"/>
  <c r="S148" i="399" s="1" a="1"/>
  <c r="S148" i="399" s="1"/>
  <c r="N148" i="399"/>
  <c r="P148" i="399" s="1" a="1"/>
  <c r="P148" i="399" s="1"/>
  <c r="X133" i="399"/>
  <c r="N133" i="399"/>
  <c r="P133" i="399" s="1" a="1"/>
  <c r="P133" i="399" s="1"/>
  <c r="W114" i="399"/>
  <c r="S114" i="399" s="1" a="1"/>
  <c r="S114" i="399" s="1"/>
  <c r="N114" i="399"/>
  <c r="P114" i="399" s="1" a="1"/>
  <c r="P114" i="399" s="1"/>
  <c r="W83" i="399"/>
  <c r="S83" i="399" s="1" a="1"/>
  <c r="S83" i="399" s="1"/>
  <c r="N83" i="399"/>
  <c r="P83" i="399" s="1" a="1"/>
  <c r="P83" i="399" s="1"/>
  <c r="W63" i="399"/>
  <c r="S63" i="399" s="1" a="1"/>
  <c r="S63" i="399" s="1"/>
  <c r="N63" i="399"/>
  <c r="P63" i="399" s="1" a="1"/>
  <c r="P63" i="399" s="1"/>
  <c r="W276" i="399"/>
  <c r="S276" i="399" s="1" a="1"/>
  <c r="S276" i="399" s="1"/>
  <c r="N276" i="399"/>
  <c r="P276" i="399" s="1" a="1"/>
  <c r="P276" i="399" s="1"/>
  <c r="W261" i="399"/>
  <c r="S261" i="399" s="1" a="1"/>
  <c r="S261" i="399" s="1"/>
  <c r="N261" i="399"/>
  <c r="P261" i="399" s="1" a="1"/>
  <c r="P261" i="399" s="1"/>
  <c r="W216" i="399"/>
  <c r="S216" i="399" s="1" a="1"/>
  <c r="S216" i="399" s="1"/>
  <c r="N216" i="399"/>
  <c r="P216" i="399" s="1" a="1"/>
  <c r="P216" i="399" s="1"/>
  <c r="W199" i="399"/>
  <c r="S199" i="399" s="1" a="1"/>
  <c r="S199" i="399" s="1"/>
  <c r="N199" i="399"/>
  <c r="P199" i="399" s="1" a="1"/>
  <c r="P199" i="399" s="1"/>
  <c r="W174" i="399"/>
  <c r="S174" i="399" s="1" a="1"/>
  <c r="S174" i="399" s="1"/>
  <c r="N174" i="399"/>
  <c r="P174" i="399" s="1" a="1"/>
  <c r="P174" i="399" s="1"/>
  <c r="W147" i="399"/>
  <c r="S147" i="399" s="1" a="1"/>
  <c r="S147" i="399" s="1"/>
  <c r="N147" i="399"/>
  <c r="W111" i="399"/>
  <c r="S111" i="399" s="1" a="1"/>
  <c r="S111" i="399" s="1"/>
  <c r="N111" i="399"/>
  <c r="W234" i="399"/>
  <c r="S234" i="399" s="1" a="1"/>
  <c r="S234" i="399" s="1"/>
  <c r="N234" i="399"/>
  <c r="P234" i="399" s="1" a="1"/>
  <c r="P234" i="399" s="1"/>
  <c r="W172" i="399"/>
  <c r="S172" i="399" s="1" a="1"/>
  <c r="S172" i="399" s="1"/>
  <c r="N172" i="399"/>
  <c r="P172" i="399" s="1" a="1"/>
  <c r="P172" i="399" s="1"/>
  <c r="W130" i="399"/>
  <c r="S130" i="399" s="1" a="1"/>
  <c r="S130" i="399" s="1"/>
  <c r="N130" i="399"/>
  <c r="P130" i="399" s="1" a="1"/>
  <c r="P130" i="399" s="1"/>
  <c r="W90" i="399"/>
  <c r="S90" i="399" s="1" a="1"/>
  <c r="S90" i="399" s="1"/>
  <c r="N90" i="399"/>
  <c r="P90" i="399" s="1" a="1"/>
  <c r="P90" i="399" s="1"/>
  <c r="W29" i="399"/>
  <c r="S29" i="399" s="1" a="1"/>
  <c r="S29" i="399" s="1"/>
  <c r="N29" i="399"/>
  <c r="P29" i="399" s="1" a="1"/>
  <c r="P29" i="399" s="1"/>
  <c r="W287" i="399"/>
  <c r="S287" i="399" s="1" a="1"/>
  <c r="S287" i="399" s="1"/>
  <c r="N287" i="399"/>
  <c r="P287" i="399" s="1" a="1"/>
  <c r="P287" i="399" s="1"/>
  <c r="W272" i="399"/>
  <c r="S272" i="399" s="1" a="1"/>
  <c r="S272" i="399" s="1"/>
  <c r="N272" i="399"/>
  <c r="P272" i="399" s="1" a="1"/>
  <c r="P272" i="399" s="1"/>
  <c r="W259" i="399"/>
  <c r="S259" i="399" s="1" a="1"/>
  <c r="S259" i="399" s="1"/>
  <c r="N259" i="399"/>
  <c r="W246" i="399"/>
  <c r="S246" i="399" s="1" a="1"/>
  <c r="S246" i="399" s="1"/>
  <c r="N246" i="399"/>
  <c r="P246" i="399" s="1" a="1"/>
  <c r="P246" i="399" s="1"/>
  <c r="W228" i="399"/>
  <c r="S228" i="399" s="1" a="1"/>
  <c r="S228" i="399" s="1"/>
  <c r="N228" i="399"/>
  <c r="P228" i="399" s="1" a="1"/>
  <c r="P228" i="399" s="1"/>
  <c r="W213" i="399"/>
  <c r="S213" i="399" s="1" a="1"/>
  <c r="S213" i="399" s="1"/>
  <c r="N213" i="399"/>
  <c r="P213" i="399" s="1" a="1"/>
  <c r="P213" i="399" s="1"/>
  <c r="W145" i="399"/>
  <c r="S145" i="399" s="1" a="1"/>
  <c r="S145" i="399" s="1"/>
  <c r="N145" i="399"/>
  <c r="P145" i="399" s="1" a="1"/>
  <c r="P145" i="399" s="1"/>
  <c r="W103" i="399"/>
  <c r="S103" i="399" s="1" a="1"/>
  <c r="S103" i="399" s="1"/>
  <c r="N103" i="399"/>
  <c r="P103" i="399" s="1" a="1"/>
  <c r="P103" i="399" s="1"/>
  <c r="W89" i="399"/>
  <c r="S89" i="399" s="1" a="1"/>
  <c r="S89" i="399" s="1"/>
  <c r="N89" i="399"/>
  <c r="P89" i="399" s="1" a="1"/>
  <c r="P89" i="399" s="1"/>
  <c r="W59" i="399"/>
  <c r="S59" i="399" s="1" a="1"/>
  <c r="S59" i="399" s="1"/>
  <c r="N59" i="399"/>
  <c r="P59" i="399" s="1" a="1"/>
  <c r="P59" i="399" s="1"/>
  <c r="W28" i="399"/>
  <c r="S28" i="399" s="1" a="1"/>
  <c r="S28" i="399" s="1"/>
  <c r="N28" i="399"/>
  <c r="P28" i="399" s="1" a="1"/>
  <c r="P28" i="399" s="1"/>
  <c r="W58" i="399"/>
  <c r="S58" i="399" s="1" a="1"/>
  <c r="S58" i="399" s="1"/>
  <c r="N58" i="399"/>
  <c r="P58" i="399" s="1" a="1"/>
  <c r="P58" i="399" s="1"/>
  <c r="W42" i="399"/>
  <c r="S42" i="399" s="1" a="1"/>
  <c r="S42" i="399" s="1"/>
  <c r="N42" i="399"/>
  <c r="W27" i="399"/>
  <c r="S27" i="399" s="1" a="1"/>
  <c r="S27" i="399" s="1"/>
  <c r="N27" i="399"/>
  <c r="P27" i="399" s="1" a="1"/>
  <c r="P27" i="399" s="1"/>
  <c r="W14" i="399"/>
  <c r="S14" i="399" s="1" a="1"/>
  <c r="S14" i="399" s="1"/>
  <c r="N14" i="399"/>
  <c r="P14" i="399" s="1" a="1"/>
  <c r="P14" i="399" s="1"/>
  <c r="W263" i="399"/>
  <c r="S263" i="399" s="1" a="1"/>
  <c r="S263" i="399" s="1"/>
  <c r="N263" i="399"/>
  <c r="P263" i="399" s="1" a="1"/>
  <c r="P263" i="399" s="1"/>
  <c r="W256" i="399"/>
  <c r="S256" i="399" s="1" a="1"/>
  <c r="S256" i="399" s="1"/>
  <c r="N256" i="399"/>
  <c r="W223" i="399"/>
  <c r="S223" i="399" s="1" a="1"/>
  <c r="S223" i="399" s="1"/>
  <c r="N223" i="399"/>
  <c r="P223" i="399" s="1" a="1"/>
  <c r="P223" i="399" s="1"/>
  <c r="W183" i="399"/>
  <c r="S183" i="399" s="1" a="1"/>
  <c r="S183" i="399" s="1"/>
  <c r="N183" i="399"/>
  <c r="W167" i="399"/>
  <c r="S167" i="399" s="1" a="1"/>
  <c r="S167" i="399" s="1"/>
  <c r="N167" i="399"/>
  <c r="P167" i="399" s="1" a="1"/>
  <c r="P167" i="399" s="1"/>
  <c r="W56" i="399"/>
  <c r="S56" i="399" s="1" a="1"/>
  <c r="S56" i="399" s="1"/>
  <c r="N56" i="399"/>
  <c r="P56" i="399" s="1" a="1"/>
  <c r="P56" i="399" s="1"/>
  <c r="W24" i="399"/>
  <c r="S24" i="399" s="1" a="1"/>
  <c r="S24" i="399" s="1"/>
  <c r="N24" i="399"/>
  <c r="P24" i="399" s="1" a="1"/>
  <c r="P24" i="399" s="1"/>
  <c r="W255" i="399"/>
  <c r="S255" i="399" s="1" a="1"/>
  <c r="S255" i="399" s="1"/>
  <c r="N255" i="399"/>
  <c r="P255" i="399" s="1" a="1"/>
  <c r="P255" i="399" s="1"/>
  <c r="W222" i="399"/>
  <c r="S222" i="399" s="1" a="1"/>
  <c r="S222" i="399" s="1"/>
  <c r="N222" i="399"/>
  <c r="P222" i="399" s="1" a="1"/>
  <c r="P222" i="399" s="1"/>
  <c r="W194" i="399"/>
  <c r="S194" i="399" s="1" a="1"/>
  <c r="S194" i="399" s="1"/>
  <c r="N194" i="399"/>
  <c r="P194" i="399" s="1" a="1"/>
  <c r="P194" i="399" s="1"/>
  <c r="W166" i="399"/>
  <c r="S166" i="399" s="1" a="1"/>
  <c r="S166" i="399" s="1"/>
  <c r="N166" i="399"/>
  <c r="P166" i="399" s="1" a="1"/>
  <c r="P166" i="399" s="1"/>
  <c r="W140" i="399"/>
  <c r="S140" i="399" s="1" a="1"/>
  <c r="S140" i="399" s="1"/>
  <c r="N140" i="399"/>
  <c r="P140" i="399" s="1" a="1"/>
  <c r="P140" i="399" s="1"/>
  <c r="W87" i="399"/>
  <c r="S87" i="399" s="1" a="1"/>
  <c r="S87" i="399" s="1"/>
  <c r="N87" i="399"/>
  <c r="P87" i="399" s="1" a="1"/>
  <c r="P87" i="399" s="1"/>
  <c r="W69" i="399"/>
  <c r="S69" i="399" s="1" a="1"/>
  <c r="S69" i="399" s="1"/>
  <c r="N69" i="399"/>
  <c r="P69" i="399" s="1" a="1"/>
  <c r="P69" i="399" s="1"/>
  <c r="W39" i="399"/>
  <c r="S39" i="399" s="1" a="1"/>
  <c r="S39" i="399" s="1"/>
  <c r="N39" i="399"/>
  <c r="P39" i="399" s="1" a="1"/>
  <c r="P39" i="399" s="1"/>
  <c r="W209" i="399"/>
  <c r="S209" i="399" s="1" a="1"/>
  <c r="S209" i="399" s="1"/>
  <c r="N209" i="399"/>
  <c r="P209" i="399" s="1" a="1"/>
  <c r="P209" i="399" s="1"/>
  <c r="W282" i="399"/>
  <c r="S282" i="399" s="1" a="1"/>
  <c r="S282" i="399" s="1"/>
  <c r="N282" i="399"/>
  <c r="P282" i="399" s="1" a="1"/>
  <c r="P282" i="399" s="1"/>
  <c r="W254" i="399"/>
  <c r="S254" i="399" s="1" a="1"/>
  <c r="S254" i="399" s="1"/>
  <c r="N254" i="399"/>
  <c r="P254" i="399" s="1" a="1"/>
  <c r="P254" i="399" s="1"/>
  <c r="W221" i="399"/>
  <c r="S221" i="399" s="1" a="1"/>
  <c r="S221" i="399" s="1"/>
  <c r="N221" i="399"/>
  <c r="P221" i="399" s="1" a="1"/>
  <c r="P221" i="399" s="1"/>
  <c r="W193" i="399"/>
  <c r="S193" i="399" s="1" a="1"/>
  <c r="S193" i="399" s="1"/>
  <c r="N193" i="399"/>
  <c r="P193" i="399" s="1" a="1"/>
  <c r="P193" i="399" s="1"/>
  <c r="X164" i="399"/>
  <c r="N164" i="399"/>
  <c r="P164" i="399" s="1" a="1"/>
  <c r="P164" i="399" s="1"/>
  <c r="W139" i="399"/>
  <c r="S139" i="399" s="1" a="1"/>
  <c r="S139" i="399" s="1"/>
  <c r="N139" i="399"/>
  <c r="P139" i="399" s="1" a="1"/>
  <c r="P139" i="399" s="1"/>
  <c r="W97" i="399"/>
  <c r="S97" i="399" s="1" a="1"/>
  <c r="S97" i="399" s="1"/>
  <c r="N97" i="399"/>
  <c r="P97" i="399" s="1" a="1"/>
  <c r="P97" i="399" s="1"/>
  <c r="W53" i="399"/>
  <c r="S53" i="399" s="1" a="1"/>
  <c r="S53" i="399" s="1"/>
  <c r="N53" i="399"/>
  <c r="P53" i="399" s="1" a="1"/>
  <c r="P53" i="399" s="1"/>
  <c r="W20" i="399"/>
  <c r="S20" i="399" s="1" a="1"/>
  <c r="S20" i="399" s="1"/>
  <c r="N20" i="399"/>
  <c r="P20" i="399" s="1" a="1"/>
  <c r="P20" i="399" s="1"/>
  <c r="W21" i="399"/>
  <c r="S21" i="399" s="1" a="1"/>
  <c r="S21" i="399" s="1"/>
  <c r="N21" i="399"/>
  <c r="P21" i="399" s="1" a="1"/>
  <c r="P21" i="399" s="1"/>
  <c r="W280" i="399"/>
  <c r="S280" i="399" s="1" a="1"/>
  <c r="S280" i="399" s="1"/>
  <c r="N280" i="399"/>
  <c r="P280" i="399" s="1" a="1"/>
  <c r="P280" i="399" s="1"/>
  <c r="W240" i="399"/>
  <c r="S240" i="399" s="1" a="1"/>
  <c r="S240" i="399" s="1"/>
  <c r="N240" i="399"/>
  <c r="P240" i="399" s="1" a="1"/>
  <c r="P240" i="399" s="1"/>
  <c r="W203" i="399"/>
  <c r="S203" i="399" s="1" a="1"/>
  <c r="S203" i="399" s="1"/>
  <c r="N203" i="399"/>
  <c r="P203" i="399" s="1" a="1"/>
  <c r="P203" i="399" s="1"/>
  <c r="W137" i="399"/>
  <c r="S137" i="399" s="1" a="1"/>
  <c r="S137" i="399" s="1"/>
  <c r="N137" i="399"/>
  <c r="P137" i="399" s="1" a="1"/>
  <c r="P137" i="399" s="1"/>
  <c r="W279" i="399"/>
  <c r="S279" i="399" s="1" a="1"/>
  <c r="S279" i="399" s="1"/>
  <c r="N279" i="399"/>
  <c r="P279" i="399" s="1" a="1"/>
  <c r="P279" i="399" s="1"/>
  <c r="W253" i="399"/>
  <c r="S253" i="399" s="1" a="1"/>
  <c r="S253" i="399" s="1"/>
  <c r="N253" i="399"/>
  <c r="P253" i="399" s="1" a="1"/>
  <c r="P253" i="399" s="1"/>
  <c r="W191" i="399"/>
  <c r="S191" i="399" s="1" a="1"/>
  <c r="S191" i="399" s="1"/>
  <c r="N191" i="399"/>
  <c r="W266" i="399"/>
  <c r="S266" i="399" s="1" a="1"/>
  <c r="S266" i="399" s="1"/>
  <c r="N266" i="399"/>
  <c r="P266" i="399" s="1" a="1"/>
  <c r="P266" i="399" s="1"/>
  <c r="W238" i="399"/>
  <c r="S238" i="399" s="1" a="1"/>
  <c r="S238" i="399" s="1"/>
  <c r="N238" i="399"/>
  <c r="P238" i="399" s="1" a="1"/>
  <c r="P238" i="399" s="1"/>
  <c r="W190" i="399"/>
  <c r="S190" i="399" s="1" a="1"/>
  <c r="S190" i="399" s="1"/>
  <c r="N190" i="399"/>
  <c r="P190" i="399" s="1" a="1"/>
  <c r="P190" i="399" s="1"/>
  <c r="W48" i="399"/>
  <c r="S48" i="399" s="1" a="1"/>
  <c r="S48" i="399" s="1"/>
  <c r="N48" i="399"/>
  <c r="P48" i="399" s="1" a="1"/>
  <c r="P48" i="399" s="1"/>
  <c r="W290" i="399"/>
  <c r="S290" i="399" s="1" a="1"/>
  <c r="S290" i="399" s="1"/>
  <c r="N290" i="399"/>
  <c r="W289" i="399"/>
  <c r="S289" i="399" s="1" a="1"/>
  <c r="S289" i="399" s="1"/>
  <c r="N289" i="399"/>
  <c r="P289" i="399" s="1" a="1"/>
  <c r="P289" i="399" s="1"/>
  <c r="W248" i="399"/>
  <c r="S248" i="399" s="1" a="1"/>
  <c r="S248" i="399" s="1"/>
  <c r="N248" i="399"/>
  <c r="P248" i="399" s="1" a="1"/>
  <c r="P248" i="399" s="1"/>
  <c r="W235" i="399"/>
  <c r="S235" i="399" s="1" a="1"/>
  <c r="S235" i="399" s="1"/>
  <c r="N235" i="399"/>
  <c r="P235" i="399" s="1" a="1"/>
  <c r="P235" i="399" s="1"/>
  <c r="W188" i="399"/>
  <c r="S188" i="399" s="1" a="1"/>
  <c r="S188" i="399" s="1"/>
  <c r="N188" i="399"/>
  <c r="P188" i="399" s="1" a="1"/>
  <c r="P188" i="399" s="1"/>
  <c r="W163" i="399"/>
  <c r="S163" i="399" s="1" a="1"/>
  <c r="S163" i="399" s="1"/>
  <c r="N163" i="399"/>
  <c r="P163" i="399" s="1" a="1"/>
  <c r="P163" i="399" s="1"/>
  <c r="W131" i="399"/>
  <c r="S131" i="399" s="1" a="1"/>
  <c r="S131" i="399" s="1"/>
  <c r="N131" i="399"/>
  <c r="P131" i="399" s="1" a="1"/>
  <c r="P131" i="399" s="1"/>
  <c r="W91" i="399"/>
  <c r="S91" i="399" s="1" a="1"/>
  <c r="S91" i="399" s="1"/>
  <c r="N91" i="399"/>
  <c r="P91" i="399" s="1" a="1"/>
  <c r="P91" i="399" s="1"/>
  <c r="W60" i="399"/>
  <c r="S60" i="399" s="1" a="1"/>
  <c r="S60" i="399" s="1"/>
  <c r="N60" i="399"/>
  <c r="P60" i="399" s="1" a="1"/>
  <c r="P60" i="399" s="1"/>
  <c r="W47" i="399"/>
  <c r="S47" i="399" s="1" a="1"/>
  <c r="S47" i="399" s="1"/>
  <c r="N47" i="399"/>
  <c r="P47" i="399" s="1" a="1"/>
  <c r="P47" i="399" s="1"/>
  <c r="W30" i="399"/>
  <c r="S30" i="399" s="1" a="1"/>
  <c r="S30" i="399" s="1"/>
  <c r="N30" i="399"/>
  <c r="P30" i="399" s="1" a="1"/>
  <c r="P30" i="399" s="1"/>
  <c r="W274" i="399"/>
  <c r="S274" i="399" s="1" a="1"/>
  <c r="S274" i="399" s="1"/>
  <c r="N274" i="399"/>
  <c r="P274" i="399" s="1" a="1"/>
  <c r="P274" i="399" s="1"/>
  <c r="W247" i="399"/>
  <c r="S247" i="399" s="1" a="1"/>
  <c r="S247" i="399" s="1"/>
  <c r="N247" i="399"/>
  <c r="P247" i="399" s="1" a="1"/>
  <c r="P247" i="399" s="1"/>
  <c r="W214" i="399"/>
  <c r="S214" i="399" s="1" a="1"/>
  <c r="S214" i="399" s="1"/>
  <c r="N214" i="399"/>
  <c r="P214" i="399" s="1" a="1"/>
  <c r="P214" i="399" s="1"/>
  <c r="W159" i="399"/>
  <c r="S159" i="399" s="1" a="1"/>
  <c r="S159" i="399" s="1"/>
  <c r="N159" i="399"/>
  <c r="P159" i="399" s="1" a="1"/>
  <c r="P159" i="399" s="1"/>
  <c r="W146" i="399"/>
  <c r="S146" i="399" s="1" a="1"/>
  <c r="S146" i="399" s="1"/>
  <c r="N146" i="399"/>
  <c r="P146" i="399" s="1" a="1"/>
  <c r="P146" i="399" s="1"/>
  <c r="W104" i="399"/>
  <c r="S104" i="399" s="1" a="1"/>
  <c r="S104" i="399" s="1"/>
  <c r="N104" i="399"/>
  <c r="P104" i="399" s="1" a="1"/>
  <c r="P104" i="399" s="1"/>
  <c r="W80" i="399"/>
  <c r="S80" i="399" s="1" a="1"/>
  <c r="S80" i="399" s="1"/>
  <c r="N80" i="399"/>
  <c r="P80" i="399" s="1" a="1"/>
  <c r="P80" i="399" s="1"/>
  <c r="W46" i="399"/>
  <c r="S46" i="399" s="1" a="1"/>
  <c r="S46" i="399" s="1"/>
  <c r="N46" i="399"/>
  <c r="P46" i="399" s="1" a="1"/>
  <c r="P46" i="399" s="1"/>
  <c r="W171" i="399"/>
  <c r="S171" i="399" s="1" a="1"/>
  <c r="S171" i="399" s="1"/>
  <c r="N171" i="399"/>
  <c r="P171" i="399" s="1" a="1"/>
  <c r="P171" i="399" s="1"/>
  <c r="W158" i="399"/>
  <c r="S158" i="399" s="1" a="1"/>
  <c r="S158" i="399" s="1"/>
  <c r="N158" i="399"/>
  <c r="P158" i="399" s="1" a="1"/>
  <c r="P158" i="399" s="1"/>
  <c r="X129" i="399"/>
  <c r="N129" i="399"/>
  <c r="P129" i="399" s="1" a="1"/>
  <c r="P129" i="399" s="1"/>
  <c r="W74" i="399"/>
  <c r="S74" i="399" s="1" a="1"/>
  <c r="S74" i="399" s="1"/>
  <c r="N74" i="399"/>
  <c r="P74" i="399" s="1" a="1"/>
  <c r="P74" i="399" s="1"/>
  <c r="W45" i="399"/>
  <c r="S45" i="399" s="1" a="1"/>
  <c r="S45" i="399" s="1"/>
  <c r="N45" i="399"/>
  <c r="P45" i="399" s="1" a="1"/>
  <c r="P45" i="399" s="1"/>
  <c r="W15" i="399"/>
  <c r="S15" i="399" s="1" a="1"/>
  <c r="S15" i="399" s="1"/>
  <c r="N15" i="399"/>
  <c r="P15" i="399" s="1" a="1"/>
  <c r="P15" i="399" s="1"/>
  <c r="W286" i="399"/>
  <c r="S286" i="399" s="1" a="1"/>
  <c r="S286" i="399" s="1"/>
  <c r="N286" i="399"/>
  <c r="P286" i="399" s="1" a="1"/>
  <c r="P286" i="399" s="1"/>
  <c r="W271" i="399"/>
  <c r="S271" i="399" s="1" a="1"/>
  <c r="S271" i="399" s="1"/>
  <c r="N271" i="399"/>
  <c r="P271" i="399" s="1" a="1"/>
  <c r="P271" i="399" s="1"/>
  <c r="W258" i="399"/>
  <c r="S258" i="399" s="1" a="1"/>
  <c r="S258" i="399" s="1"/>
  <c r="N258" i="399"/>
  <c r="P258" i="399" s="1" a="1"/>
  <c r="P258" i="399" s="1"/>
  <c r="W245" i="399"/>
  <c r="S245" i="399" s="1" a="1"/>
  <c r="S245" i="399" s="1"/>
  <c r="N245" i="399"/>
  <c r="P245" i="399" s="1" a="1"/>
  <c r="P245" i="399" s="1"/>
  <c r="W227" i="399"/>
  <c r="S227" i="399" s="1" a="1"/>
  <c r="S227" i="399" s="1"/>
  <c r="N227" i="399"/>
  <c r="W212" i="399"/>
  <c r="S212" i="399" s="1" a="1"/>
  <c r="S212" i="399" s="1"/>
  <c r="N212" i="399"/>
  <c r="W197" i="399"/>
  <c r="S197" i="399" s="1" a="1"/>
  <c r="S197" i="399" s="1"/>
  <c r="N197" i="399"/>
  <c r="P197" i="399" s="1" a="1"/>
  <c r="P197" i="399" s="1"/>
  <c r="W185" i="399"/>
  <c r="S185" i="399" s="1" a="1"/>
  <c r="S185" i="399" s="1"/>
  <c r="N185" i="399"/>
  <c r="P185" i="399" s="1" a="1"/>
  <c r="P185" i="399" s="1"/>
  <c r="W169" i="399"/>
  <c r="S169" i="399" s="1" a="1"/>
  <c r="S169" i="399" s="1"/>
  <c r="N169" i="399"/>
  <c r="P169" i="399" s="1" a="1"/>
  <c r="P169" i="399" s="1"/>
  <c r="W127" i="399"/>
  <c r="S127" i="399" s="1" a="1"/>
  <c r="S127" i="399" s="1"/>
  <c r="N127" i="399"/>
  <c r="W102" i="399"/>
  <c r="S102" i="399" s="1" a="1"/>
  <c r="S102" i="399" s="1"/>
  <c r="N102" i="399"/>
  <c r="P102" i="399" s="1" a="1"/>
  <c r="P102" i="399" s="1"/>
  <c r="W98" i="399"/>
  <c r="S98" i="399" s="1" a="1"/>
  <c r="S98" i="399" s="1"/>
  <c r="N98" i="399"/>
  <c r="W285" i="399"/>
  <c r="S285" i="399" s="1" a="1"/>
  <c r="S285" i="399" s="1"/>
  <c r="N285" i="399"/>
  <c r="P285" i="399" s="1" a="1"/>
  <c r="P285" i="399" s="1"/>
  <c r="W257" i="399"/>
  <c r="S257" i="399" s="1" a="1"/>
  <c r="S257" i="399" s="1"/>
  <c r="N257" i="399"/>
  <c r="P257" i="399" s="1" a="1"/>
  <c r="P257" i="399" s="1"/>
  <c r="W244" i="399"/>
  <c r="S244" i="399" s="1" a="1"/>
  <c r="S244" i="399" s="1"/>
  <c r="N244" i="399"/>
  <c r="P244" i="399" s="1" a="1"/>
  <c r="P244" i="399" s="1"/>
  <c r="W224" i="399"/>
  <c r="S224" i="399" s="1" a="1"/>
  <c r="S224" i="399" s="1"/>
  <c r="N224" i="399"/>
  <c r="P224" i="399" s="1" a="1"/>
  <c r="P224" i="399" s="1"/>
  <c r="W211" i="399"/>
  <c r="S211" i="399" s="1" a="1"/>
  <c r="S211" i="399" s="1"/>
  <c r="N211" i="399"/>
  <c r="P211" i="399" s="1" a="1"/>
  <c r="P211" i="399" s="1"/>
  <c r="W196" i="399"/>
  <c r="S196" i="399" s="1" a="1"/>
  <c r="S196" i="399" s="1"/>
  <c r="N196" i="399"/>
  <c r="P196" i="399" s="1" a="1"/>
  <c r="P196" i="399" s="1"/>
  <c r="W184" i="399"/>
  <c r="S184" i="399" s="1" a="1"/>
  <c r="S184" i="399" s="1"/>
  <c r="N184" i="399"/>
  <c r="P184" i="399" s="1" a="1"/>
  <c r="P184" i="399" s="1"/>
  <c r="W168" i="399"/>
  <c r="S168" i="399" s="1" a="1"/>
  <c r="S168" i="399" s="1"/>
  <c r="N168" i="399"/>
  <c r="P168" i="399" s="1" a="1"/>
  <c r="P168" i="399" s="1"/>
  <c r="W155" i="399"/>
  <c r="S155" i="399" s="1" a="1"/>
  <c r="S155" i="399" s="1"/>
  <c r="N155" i="399"/>
  <c r="P155" i="399" s="1" a="1"/>
  <c r="P155" i="399" s="1"/>
  <c r="W142" i="399"/>
  <c r="S142" i="399" s="1" a="1"/>
  <c r="S142" i="399" s="1"/>
  <c r="N142" i="399"/>
  <c r="P142" i="399" s="1" a="1"/>
  <c r="P142" i="399" s="1"/>
  <c r="W124" i="399"/>
  <c r="S124" i="399" s="1" a="1"/>
  <c r="S124" i="399" s="1"/>
  <c r="N124" i="399"/>
  <c r="P124" i="399" s="1" a="1"/>
  <c r="P124" i="399" s="1"/>
  <c r="W101" i="399"/>
  <c r="S101" i="399" s="1" a="1"/>
  <c r="S101" i="399" s="1"/>
  <c r="N101" i="399"/>
  <c r="P101" i="399" s="1" a="1"/>
  <c r="P101" i="399" s="1"/>
  <c r="W88" i="399"/>
  <c r="S88" i="399" s="1" a="1"/>
  <c r="S88" i="399" s="1"/>
  <c r="N88" i="399"/>
  <c r="P88" i="399" s="1" a="1"/>
  <c r="P88" i="399" s="1"/>
  <c r="W57" i="399"/>
  <c r="S57" i="399" s="1" a="1"/>
  <c r="S57" i="399" s="1"/>
  <c r="N57" i="399"/>
  <c r="P57" i="399" s="1" a="1"/>
  <c r="P57" i="399" s="1"/>
  <c r="X41" i="399"/>
  <c r="N41" i="399"/>
  <c r="P41" i="399" s="1" a="1"/>
  <c r="P41" i="399" s="1"/>
  <c r="W26" i="399"/>
  <c r="S26" i="399" s="1" a="1"/>
  <c r="S26" i="399" s="1"/>
  <c r="N26" i="399"/>
  <c r="P26" i="399" s="1" a="1"/>
  <c r="P26" i="399" s="1"/>
  <c r="M153" i="399"/>
  <c r="M223" i="399"/>
  <c r="R223" i="399" s="1"/>
  <c r="M185" i="399"/>
  <c r="R185" i="399" s="1"/>
  <c r="M102" i="399"/>
  <c r="R102" i="399" s="1"/>
  <c r="M63" i="399"/>
  <c r="R63" i="399" s="1"/>
  <c r="M158" i="399"/>
  <c r="M203" i="399"/>
  <c r="R203" i="399" s="1"/>
  <c r="M244" i="399"/>
  <c r="M215" i="399"/>
  <c r="R215" i="399" s="1"/>
  <c r="M199" i="399"/>
  <c r="M188" i="399"/>
  <c r="M171" i="399"/>
  <c r="R171" i="399" s="1"/>
  <c r="M103" i="399"/>
  <c r="M90" i="399"/>
  <c r="R90" i="399" s="1"/>
  <c r="M21" i="399"/>
  <c r="R21" i="399" s="1"/>
  <c r="M256" i="399"/>
  <c r="M187" i="399"/>
  <c r="R187" i="399" s="1"/>
  <c r="M130" i="399"/>
  <c r="R130" i="399" s="1"/>
  <c r="M221" i="399"/>
  <c r="M268" i="399"/>
  <c r="R268" i="399" s="1"/>
  <c r="M243" i="399"/>
  <c r="M277" i="399"/>
  <c r="M136" i="399"/>
  <c r="R136" i="399" s="1"/>
  <c r="M83" i="399"/>
  <c r="R83" i="399" s="1"/>
  <c r="M211" i="399"/>
  <c r="R211" i="399" s="1"/>
  <c r="M270" i="399"/>
  <c r="R270" i="399" s="1"/>
  <c r="M131" i="399"/>
  <c r="M46" i="399"/>
  <c r="R46" i="399" s="1"/>
  <c r="M209" i="399"/>
  <c r="M197" i="399"/>
  <c r="R197" i="399" s="1"/>
  <c r="M157" i="399"/>
  <c r="M166" i="399"/>
  <c r="R166" i="399" s="1"/>
  <c r="M239" i="399"/>
  <c r="M181" i="399"/>
  <c r="M288" i="399"/>
  <c r="R288" i="399" s="1"/>
  <c r="M96" i="399"/>
  <c r="R96" i="399" s="1"/>
  <c r="M68" i="399"/>
  <c r="R68" i="399" s="1"/>
  <c r="M7" i="399"/>
  <c r="M261" i="399"/>
  <c r="R261" i="399" s="1"/>
  <c r="M248" i="399"/>
  <c r="R248" i="399" s="1"/>
  <c r="M235" i="399"/>
  <c r="R235" i="399" s="1"/>
  <c r="M201" i="399"/>
  <c r="R201" i="399" s="1"/>
  <c r="M80" i="399"/>
  <c r="M139" i="399"/>
  <c r="M87" i="399"/>
  <c r="R87" i="399" s="1"/>
  <c r="M189" i="399"/>
  <c r="M18" i="399"/>
  <c r="R18" i="399" s="1"/>
  <c r="M74" i="399"/>
  <c r="M59" i="399"/>
  <c r="R59" i="399" s="1"/>
  <c r="M15" i="399"/>
  <c r="R15" i="399" s="1"/>
  <c r="M242" i="399"/>
  <c r="R242" i="399" s="1"/>
  <c r="M155" i="399"/>
  <c r="R155" i="399" s="1"/>
  <c r="M254" i="399"/>
  <c r="R254" i="399" s="1"/>
  <c r="M24" i="399"/>
  <c r="M172" i="399"/>
  <c r="R172" i="399" s="1"/>
  <c r="M17" i="399"/>
  <c r="R17" i="399" s="1"/>
  <c r="M16" i="399"/>
  <c r="M128" i="399"/>
  <c r="R128" i="399" s="1"/>
  <c r="M255" i="399"/>
  <c r="M207" i="399"/>
  <c r="R207" i="399" s="1"/>
  <c r="M168" i="399"/>
  <c r="R168" i="399" s="1"/>
  <c r="M101" i="399"/>
  <c r="R101" i="399" s="1"/>
  <c r="M73" i="399"/>
  <c r="R73" i="399" s="1"/>
  <c r="M205" i="399"/>
  <c r="M57" i="399"/>
  <c r="R57" i="399" s="1"/>
  <c r="M69" i="399"/>
  <c r="R69" i="399" s="1"/>
  <c r="M276" i="399"/>
  <c r="R276" i="399" s="1"/>
  <c r="M192" i="399"/>
  <c r="M9" i="399"/>
  <c r="M236" i="399"/>
  <c r="M178" i="399"/>
  <c r="M204" i="399"/>
  <c r="R204" i="399" s="1"/>
  <c r="M182" i="399"/>
  <c r="R182" i="399" s="1"/>
  <c r="M100" i="399"/>
  <c r="M39" i="399"/>
  <c r="M272" i="399"/>
  <c r="R272" i="399" s="1"/>
  <c r="M190" i="399"/>
  <c r="R190" i="399" s="1"/>
  <c r="M95" i="399"/>
  <c r="M67" i="399"/>
  <c r="R67" i="399" s="1"/>
  <c r="M45" i="399"/>
  <c r="R45" i="399" s="1"/>
  <c r="M271" i="399"/>
  <c r="R271" i="399" s="1"/>
  <c r="M133" i="399"/>
  <c r="R133" i="399" s="1"/>
  <c r="M114" i="399"/>
  <c r="R114" i="399" s="1"/>
  <c r="M94" i="399"/>
  <c r="R94" i="399" s="1"/>
  <c r="M48" i="399"/>
  <c r="R48" i="399" s="1"/>
  <c r="M213" i="399"/>
  <c r="R213" i="399" s="1"/>
  <c r="M159" i="399"/>
  <c r="R159" i="399" s="1"/>
  <c r="M91" i="399"/>
  <c r="R91" i="399" s="1"/>
  <c r="M81" i="399"/>
  <c r="R81" i="399" s="1"/>
  <c r="M47" i="399"/>
  <c r="R47" i="399" s="1"/>
  <c r="M89" i="399"/>
  <c r="M278" i="399"/>
  <c r="R278" i="399" s="1"/>
  <c r="M194" i="399"/>
  <c r="R194" i="399" s="1"/>
  <c r="M154" i="399"/>
  <c r="M120" i="399"/>
  <c r="M42" i="399"/>
  <c r="M27" i="399"/>
  <c r="M196" i="399"/>
  <c r="R196" i="399" s="1"/>
  <c r="M98" i="399"/>
  <c r="R98" i="399" s="1"/>
  <c r="M179" i="399"/>
  <c r="M287" i="399"/>
  <c r="M202" i="399"/>
  <c r="R202" i="399" s="1"/>
  <c r="M150" i="399"/>
  <c r="R150" i="399" s="1"/>
  <c r="M34" i="399"/>
  <c r="R34" i="399" s="1"/>
  <c r="M149" i="399"/>
  <c r="M50" i="399"/>
  <c r="R50" i="399" s="1"/>
  <c r="M260" i="399"/>
  <c r="M234" i="399"/>
  <c r="R234" i="399" s="1"/>
  <c r="M269" i="399"/>
  <c r="M224" i="399"/>
  <c r="M28" i="399"/>
  <c r="M142" i="399"/>
  <c r="R142" i="399" s="1"/>
  <c r="M58" i="399"/>
  <c r="M290" i="399"/>
  <c r="M241" i="399"/>
  <c r="M195" i="399"/>
  <c r="M167" i="399"/>
  <c r="M141" i="399"/>
  <c r="M40" i="399"/>
  <c r="M219" i="399"/>
  <c r="R219" i="399" s="1"/>
  <c r="M56" i="399"/>
  <c r="R56" i="399" s="1"/>
  <c r="M263" i="399"/>
  <c r="R263" i="399" s="1"/>
  <c r="M249" i="399"/>
  <c r="R249" i="399" s="1"/>
  <c r="M134" i="399"/>
  <c r="M19" i="399"/>
  <c r="R19" i="399" s="1"/>
  <c r="M285" i="399"/>
  <c r="M148" i="399"/>
  <c r="R148" i="399" s="1"/>
  <c r="M84" i="399"/>
  <c r="R84" i="399" s="1"/>
  <c r="M246" i="399"/>
  <c r="R246" i="399" s="1"/>
  <c r="M174" i="399"/>
  <c r="M147" i="399"/>
  <c r="M111" i="399"/>
  <c r="M92" i="399"/>
  <c r="M283" i="399"/>
  <c r="M258" i="399"/>
  <c r="M104" i="399"/>
  <c r="M257" i="399"/>
  <c r="R257" i="399" s="1"/>
  <c r="M145" i="399"/>
  <c r="R145" i="399" s="1"/>
  <c r="M129" i="399"/>
  <c r="M169" i="399"/>
  <c r="M184" i="399"/>
  <c r="R184" i="399" s="1"/>
  <c r="M124" i="399"/>
  <c r="R124" i="399" s="1"/>
  <c r="M279" i="399"/>
  <c r="R279" i="399" s="1"/>
  <c r="M220" i="399"/>
  <c r="R220" i="399" s="1"/>
  <c r="M289" i="399"/>
  <c r="M266" i="399"/>
  <c r="R266" i="399" s="1"/>
  <c r="M240" i="399"/>
  <c r="R240" i="399" s="1"/>
  <c r="M193" i="399"/>
  <c r="M55" i="399"/>
  <c r="M264" i="399"/>
  <c r="M251" i="399"/>
  <c r="M117" i="399"/>
  <c r="R117" i="399" s="1"/>
  <c r="M53" i="399"/>
  <c r="R53" i="399" s="1"/>
  <c r="M20" i="399"/>
  <c r="R20" i="399" s="1"/>
  <c r="M176" i="399"/>
  <c r="M85" i="399"/>
  <c r="R85" i="399" s="1"/>
  <c r="M33" i="399"/>
  <c r="R33" i="399" s="1"/>
  <c r="M247" i="399"/>
  <c r="M214" i="399"/>
  <c r="M259" i="399"/>
  <c r="M228" i="399"/>
  <c r="M163" i="399"/>
  <c r="R163" i="399" s="1"/>
  <c r="M30" i="399"/>
  <c r="M227" i="399"/>
  <c r="M198" i="399"/>
  <c r="R198" i="399" s="1"/>
  <c r="M29" i="399"/>
  <c r="R29" i="399" s="1"/>
  <c r="M282" i="399"/>
  <c r="R282" i="399" s="1"/>
  <c r="M127" i="399"/>
  <c r="M280" i="399"/>
  <c r="M222" i="399"/>
  <c r="M41" i="399"/>
  <c r="M26" i="399"/>
  <c r="M14" i="399"/>
  <c r="M267" i="399"/>
  <c r="R267" i="399" s="1"/>
  <c r="M183" i="399"/>
  <c r="M88" i="399"/>
  <c r="M140" i="399"/>
  <c r="M71" i="399"/>
  <c r="M23" i="399"/>
  <c r="R23" i="399" s="1"/>
  <c r="M11" i="399"/>
  <c r="M253" i="399"/>
  <c r="R253" i="399" s="1"/>
  <c r="M164" i="399"/>
  <c r="R164" i="399" s="1"/>
  <c r="M119" i="399"/>
  <c r="M38" i="399"/>
  <c r="M22" i="399"/>
  <c r="M10" i="399"/>
  <c r="M238" i="399"/>
  <c r="R238" i="399" s="1"/>
  <c r="M151" i="399"/>
  <c r="M137" i="399"/>
  <c r="M97" i="399"/>
  <c r="M86" i="399"/>
  <c r="R86" i="399" s="1"/>
  <c r="M37" i="399"/>
  <c r="M49" i="399"/>
  <c r="R49" i="399" s="1"/>
  <c r="M274" i="399"/>
  <c r="M217" i="399"/>
  <c r="M191" i="399"/>
  <c r="R191" i="399" s="1"/>
  <c r="M116" i="399"/>
  <c r="M51" i="399"/>
  <c r="R51" i="399" s="1"/>
  <c r="M286" i="399"/>
  <c r="R286" i="399" s="1"/>
  <c r="M216" i="399"/>
  <c r="M200" i="399"/>
  <c r="R200" i="399" s="1"/>
  <c r="M175" i="399"/>
  <c r="M32" i="399"/>
  <c r="M245" i="399"/>
  <c r="M212" i="399"/>
  <c r="M146" i="399"/>
  <c r="R146" i="399" s="1"/>
  <c r="M60" i="399"/>
  <c r="R60" i="399" s="1"/>
  <c r="W128" i="399"/>
  <c r="S128" i="399" s="1" a="1"/>
  <c r="S128" i="399" s="1"/>
  <c r="X128" i="399"/>
  <c r="W157" i="399"/>
  <c r="S157" i="399" s="1" a="1"/>
  <c r="S157" i="399" s="1"/>
  <c r="W18" i="399"/>
  <c r="S18" i="399" s="1" a="1"/>
  <c r="S18" i="399" s="1"/>
  <c r="W11" i="399"/>
  <c r="S11" i="399" s="1" a="1"/>
  <c r="S11" i="399" s="1"/>
  <c r="W10" i="399"/>
  <c r="S10" i="399" s="1" a="1"/>
  <c r="S10" i="399" s="1"/>
  <c r="W16" i="399"/>
  <c r="S16" i="399" s="1" a="1"/>
  <c r="S16" i="399" s="1"/>
  <c r="W49" i="399"/>
  <c r="S49" i="399" s="1" a="1"/>
  <c r="S49" i="399" s="1"/>
  <c r="X49" i="399"/>
  <c r="X117" i="399"/>
  <c r="W117" i="399"/>
  <c r="S117" i="399" s="1" a="1"/>
  <c r="S117" i="399" s="1"/>
  <c r="W23" i="399"/>
  <c r="S23" i="399" s="1" a="1"/>
  <c r="S23" i="399" s="1"/>
  <c r="X181" i="399"/>
  <c r="W181" i="399"/>
  <c r="S181" i="399" s="1" a="1"/>
  <c r="S181" i="399" s="1"/>
  <c r="X119" i="399"/>
  <c r="W119" i="399"/>
  <c r="S119" i="399" s="1" a="1"/>
  <c r="S119" i="399" s="1"/>
  <c r="W9" i="399"/>
  <c r="S9" i="399" s="1" a="1"/>
  <c r="S9" i="399" s="1"/>
  <c r="X68" i="399"/>
  <c r="W68" i="399"/>
  <c r="S68" i="399" s="1" a="1"/>
  <c r="S68" i="399" s="1"/>
  <c r="X176" i="399"/>
  <c r="W176" i="399"/>
  <c r="S176" i="399" s="1" a="1"/>
  <c r="S176" i="399" s="1"/>
  <c r="X92" i="399"/>
  <c r="W92" i="399"/>
  <c r="S92" i="399" s="1" a="1"/>
  <c r="S92" i="399" s="1"/>
  <c r="X32" i="399"/>
  <c r="W32" i="399"/>
  <c r="S32" i="399" s="1" a="1"/>
  <c r="S32" i="399" s="1"/>
  <c r="W164" i="399"/>
  <c r="S164" i="399" s="1" a="1"/>
  <c r="S164" i="399" s="1"/>
  <c r="X179" i="399"/>
  <c r="W179" i="399"/>
  <c r="S179" i="399" s="1" a="1"/>
  <c r="S179" i="399" s="1"/>
  <c r="X236" i="399"/>
  <c r="W236" i="399"/>
  <c r="S236" i="399" s="1" a="1"/>
  <c r="S236" i="399" s="1"/>
  <c r="X17" i="399"/>
  <c r="W17" i="399"/>
  <c r="S17" i="399" s="1" a="1"/>
  <c r="S17" i="399" s="1"/>
  <c r="X198" i="399"/>
  <c r="W198" i="399"/>
  <c r="S198" i="399" s="1" a="1"/>
  <c r="S198" i="399" s="1"/>
  <c r="X260" i="399"/>
  <c r="W260" i="399"/>
  <c r="S260" i="399" s="1" a="1"/>
  <c r="S260" i="399" s="1"/>
  <c r="W133" i="399"/>
  <c r="S133" i="399" s="1" a="1"/>
  <c r="S133" i="399" s="1"/>
  <c r="X51" i="399"/>
  <c r="W51" i="399"/>
  <c r="S51" i="399" s="1" a="1"/>
  <c r="S51" i="399" s="1"/>
  <c r="X37" i="399"/>
  <c r="W37" i="399"/>
  <c r="S37" i="399" s="1" a="1"/>
  <c r="S37" i="399" s="1"/>
  <c r="X288" i="399"/>
  <c r="W288" i="399"/>
  <c r="S288" i="399" s="1" a="1"/>
  <c r="S288" i="399" s="1"/>
  <c r="X81" i="399"/>
  <c r="W81" i="399"/>
  <c r="S81" i="399" s="1" a="1"/>
  <c r="S81" i="399" s="1"/>
  <c r="X187" i="399"/>
  <c r="W187" i="399"/>
  <c r="S187" i="399" s="1" a="1"/>
  <c r="S187" i="399" s="1"/>
  <c r="X178" i="399"/>
  <c r="W178" i="399"/>
  <c r="S178" i="399" s="1" a="1"/>
  <c r="S178" i="399" s="1"/>
  <c r="X67" i="399"/>
  <c r="W67" i="399"/>
  <c r="S67" i="399" s="1" a="1"/>
  <c r="S67" i="399" s="1"/>
  <c r="X94" i="399"/>
  <c r="W94" i="399"/>
  <c r="S94" i="399" s="1" a="1"/>
  <c r="S94" i="399" s="1"/>
  <c r="W129" i="399"/>
  <c r="S129" i="399" s="1" a="1"/>
  <c r="S129" i="399" s="1"/>
  <c r="W41" i="399"/>
  <c r="S41" i="399" s="1" a="1"/>
  <c r="S41" i="399" s="1"/>
  <c r="X73" i="399"/>
  <c r="W73" i="399"/>
  <c r="S73" i="399" s="1" a="1"/>
  <c r="S73" i="399" s="1"/>
  <c r="W7" i="399"/>
  <c r="S7" i="399" s="1" a="1"/>
  <c r="S7" i="399" s="1"/>
  <c r="X215" i="399"/>
  <c r="X21" i="399"/>
  <c r="X158" i="399"/>
  <c r="X150" i="399"/>
  <c r="X149" i="399"/>
  <c r="X235" i="399"/>
  <c r="X57" i="399"/>
  <c r="X259" i="399"/>
  <c r="X228" i="399"/>
  <c r="X55" i="399"/>
  <c r="X214" i="399"/>
  <c r="X38" i="399"/>
  <c r="X282" i="399"/>
  <c r="X219" i="399"/>
  <c r="X279" i="399"/>
  <c r="X59" i="399"/>
  <c r="X280" i="399"/>
  <c r="X234" i="399"/>
  <c r="X242" i="399"/>
  <c r="X271" i="399"/>
  <c r="X69" i="399"/>
  <c r="X188" i="399"/>
  <c r="X90" i="399"/>
  <c r="X269" i="399"/>
  <c r="X159" i="399"/>
  <c r="X89" i="399"/>
  <c r="X251" i="399"/>
  <c r="X201" i="399"/>
  <c r="X47" i="399"/>
  <c r="X194" i="399"/>
  <c r="X142" i="399"/>
  <c r="X263" i="399"/>
  <c r="X249" i="399"/>
  <c r="X193" i="399"/>
  <c r="X141" i="399"/>
  <c r="X23" i="399"/>
  <c r="X248" i="399"/>
  <c r="X140" i="399"/>
  <c r="X71" i="399"/>
  <c r="X34" i="399"/>
  <c r="X258" i="399"/>
  <c r="X83" i="399"/>
  <c r="X243" i="399"/>
  <c r="X27" i="399"/>
  <c r="X26" i="399"/>
  <c r="X167" i="399"/>
  <c r="X116" i="399"/>
  <c r="X14" i="399"/>
  <c r="X268" i="399"/>
  <c r="X166" i="399"/>
  <c r="X58" i="399"/>
  <c r="X155" i="399"/>
  <c r="X145" i="399"/>
  <c r="X276" i="399"/>
  <c r="X267" i="399"/>
  <c r="X111" i="399"/>
  <c r="X278" i="399"/>
  <c r="X127" i="399"/>
  <c r="X87" i="399"/>
  <c r="X60" i="399"/>
  <c r="X124" i="399"/>
  <c r="X175" i="399"/>
  <c r="X185" i="399"/>
  <c r="X172" i="399"/>
  <c r="X256" i="399"/>
  <c r="X246" i="399"/>
  <c r="X10" i="399"/>
  <c r="X7" i="399"/>
  <c r="X95" i="399"/>
  <c r="X146" i="399"/>
  <c r="X247" i="399"/>
  <c r="X239" i="399"/>
  <c r="X224" i="399"/>
  <c r="X217" i="399"/>
  <c r="X207" i="399"/>
  <c r="X199" i="399"/>
  <c r="X277" i="399"/>
  <c r="X191" i="399"/>
  <c r="X184" i="399"/>
  <c r="X63" i="399"/>
  <c r="X42" i="399"/>
  <c r="X33" i="399"/>
  <c r="X24" i="399"/>
  <c r="X104" i="399"/>
  <c r="X137" i="399"/>
  <c r="X286" i="399"/>
  <c r="X53" i="399"/>
  <c r="X241" i="399"/>
  <c r="X227" i="399"/>
  <c r="X218" i="399"/>
  <c r="X200" i="399"/>
  <c r="X192" i="399"/>
  <c r="X255" i="399"/>
  <c r="X86" i="399"/>
  <c r="X139" i="399"/>
  <c r="X136" i="399"/>
  <c r="X285" i="399"/>
  <c r="X157" i="399"/>
  <c r="X91" i="399"/>
  <c r="X266" i="399"/>
  <c r="X205" i="399"/>
  <c r="X88" i="399"/>
  <c r="X50" i="399"/>
  <c r="X16" i="399"/>
  <c r="X197" i="399"/>
  <c r="X29" i="399"/>
  <c r="X264" i="399"/>
  <c r="X223" i="399"/>
  <c r="X204" i="399"/>
  <c r="X171" i="399"/>
  <c r="X103" i="399"/>
  <c r="X48" i="399"/>
  <c r="X28" i="399"/>
  <c r="X15" i="399"/>
  <c r="X98" i="399"/>
  <c r="X283" i="399"/>
  <c r="X245" i="399"/>
  <c r="X30" i="399"/>
  <c r="X244" i="399"/>
  <c r="X213" i="399"/>
  <c r="X189" i="399"/>
  <c r="X163" i="399"/>
  <c r="X261" i="399"/>
  <c r="X222" i="399"/>
  <c r="X203" i="399"/>
  <c r="X169" i="399"/>
  <c r="X154" i="399"/>
  <c r="X102" i="399"/>
  <c r="X212" i="399"/>
  <c r="X131" i="399"/>
  <c r="X221" i="399"/>
  <c r="X202" i="399"/>
  <c r="X190" i="399"/>
  <c r="X168" i="399"/>
  <c r="X153" i="399"/>
  <c r="X134" i="399"/>
  <c r="X101" i="399"/>
  <c r="X209" i="399"/>
  <c r="X19" i="399"/>
  <c r="X220" i="399"/>
  <c r="X151" i="399"/>
  <c r="X45" i="399"/>
  <c r="X11" i="399"/>
  <c r="X270" i="399"/>
  <c r="X46" i="399"/>
  <c r="X18" i="399"/>
  <c r="X290" i="399"/>
  <c r="X100" i="399"/>
  <c r="X85" i="399"/>
  <c r="X148" i="399"/>
  <c r="X289" i="399"/>
  <c r="X274" i="399"/>
  <c r="X254" i="399"/>
  <c r="X240" i="399"/>
  <c r="X97" i="399"/>
  <c r="X84" i="399"/>
  <c r="X9" i="399"/>
  <c r="X147" i="399"/>
  <c r="X114" i="399"/>
  <c r="X80" i="399"/>
  <c r="X272" i="399"/>
  <c r="X196" i="399"/>
  <c r="X183" i="399"/>
  <c r="X96" i="399"/>
  <c r="X40" i="399"/>
  <c r="X22" i="399"/>
  <c r="X257" i="399"/>
  <c r="X174" i="399"/>
  <c r="X287" i="399"/>
  <c r="X253" i="399"/>
  <c r="X238" i="399"/>
  <c r="X216" i="399"/>
  <c r="X195" i="399"/>
  <c r="X182" i="399"/>
  <c r="X120" i="399"/>
  <c r="X74" i="399"/>
  <c r="X56" i="399"/>
  <c r="X39" i="399"/>
  <c r="X20" i="399"/>
  <c r="X211" i="399"/>
  <c r="X130" i="399"/>
  <c r="B3" i="398"/>
  <c r="P6" i="398"/>
  <c r="P7" i="398"/>
  <c r="P8" i="398"/>
  <c r="P9" i="398"/>
  <c r="P10" i="398"/>
  <c r="P11" i="398"/>
  <c r="P12" i="398"/>
  <c r="P13" i="398"/>
  <c r="P14" i="398"/>
  <c r="P15" i="398"/>
  <c r="P16" i="398"/>
  <c r="P17" i="398"/>
  <c r="P18" i="398"/>
  <c r="P19" i="398"/>
  <c r="P20" i="398"/>
  <c r="P21" i="398"/>
  <c r="P22" i="398"/>
  <c r="P23" i="398"/>
  <c r="P24" i="398"/>
  <c r="P25" i="398"/>
  <c r="P26" i="398"/>
  <c r="P27" i="398"/>
  <c r="P28" i="398"/>
  <c r="P29" i="398"/>
  <c r="P30" i="398"/>
  <c r="P31" i="398"/>
  <c r="P32" i="398"/>
  <c r="P33" i="398"/>
  <c r="P34" i="398"/>
  <c r="P35" i="398"/>
  <c r="P36" i="398"/>
  <c r="P37" i="398"/>
  <c r="P38" i="398"/>
  <c r="P39" i="398"/>
  <c r="P40" i="398"/>
  <c r="P41" i="398"/>
  <c r="P42" i="398"/>
  <c r="P43" i="398"/>
  <c r="P44" i="398"/>
  <c r="P45" i="398"/>
  <c r="P46" i="398"/>
  <c r="P47" i="398"/>
  <c r="P48" i="398"/>
  <c r="P49" i="398"/>
  <c r="P50" i="398"/>
  <c r="P51" i="398"/>
  <c r="P52" i="398"/>
  <c r="P53" i="398"/>
  <c r="P54" i="398"/>
  <c r="P55" i="398"/>
  <c r="P56" i="398"/>
  <c r="P57" i="398"/>
  <c r="P58" i="398"/>
  <c r="P59" i="398"/>
  <c r="P60" i="398"/>
  <c r="P61" i="398"/>
  <c r="P62" i="398"/>
  <c r="P63" i="398"/>
  <c r="P64" i="398"/>
  <c r="P65" i="398"/>
  <c r="P66" i="398"/>
  <c r="P67" i="398"/>
  <c r="P68" i="398"/>
  <c r="P69" i="398"/>
  <c r="P70" i="398"/>
  <c r="P71" i="398"/>
  <c r="P72" i="398"/>
  <c r="P73" i="398"/>
  <c r="P74" i="398"/>
  <c r="P75" i="398"/>
  <c r="P76" i="398"/>
  <c r="P77" i="398"/>
  <c r="P78" i="398"/>
  <c r="P79" i="398"/>
  <c r="P80" i="398"/>
  <c r="P81" i="398"/>
  <c r="P82" i="398"/>
  <c r="P83" i="398"/>
  <c r="P84" i="398"/>
  <c r="O50" i="398"/>
  <c r="O6" i="398"/>
  <c r="O7" i="398"/>
  <c r="O8" i="398"/>
  <c r="O9" i="398"/>
  <c r="O10" i="398"/>
  <c r="O11" i="398"/>
  <c r="O12" i="398"/>
  <c r="O13" i="398"/>
  <c r="O14" i="398"/>
  <c r="O15" i="398"/>
  <c r="O16" i="398"/>
  <c r="O17" i="398"/>
  <c r="O18" i="398"/>
  <c r="O19" i="398"/>
  <c r="O20" i="398"/>
  <c r="O21" i="398"/>
  <c r="O22" i="398"/>
  <c r="O23" i="398"/>
  <c r="O24" i="398"/>
  <c r="O25" i="398"/>
  <c r="O26" i="398"/>
  <c r="O27" i="398"/>
  <c r="O28" i="398"/>
  <c r="O29" i="398"/>
  <c r="O30" i="398"/>
  <c r="O31" i="398"/>
  <c r="O32" i="398"/>
  <c r="O33" i="398"/>
  <c r="O34" i="398"/>
  <c r="O35" i="398"/>
  <c r="O36" i="398"/>
  <c r="O37" i="398"/>
  <c r="O38" i="398"/>
  <c r="O39" i="398"/>
  <c r="O40" i="398"/>
  <c r="O41" i="398"/>
  <c r="O42" i="398"/>
  <c r="O43" i="398"/>
  <c r="O44" i="398"/>
  <c r="O45" i="398"/>
  <c r="O46" i="398"/>
  <c r="O47" i="398"/>
  <c r="O48" i="398"/>
  <c r="O49" i="398"/>
  <c r="O51" i="398"/>
  <c r="O52" i="398"/>
  <c r="O53" i="398"/>
  <c r="O54" i="398"/>
  <c r="O55" i="398"/>
  <c r="O56" i="398"/>
  <c r="O57" i="398"/>
  <c r="O58" i="398"/>
  <c r="O59" i="398"/>
  <c r="O60" i="398"/>
  <c r="O61" i="398"/>
  <c r="O62" i="398"/>
  <c r="O63" i="398"/>
  <c r="O64" i="398"/>
  <c r="O65" i="398"/>
  <c r="O66" i="398"/>
  <c r="O67" i="398"/>
  <c r="O68" i="398"/>
  <c r="O69" i="398"/>
  <c r="O70" i="398"/>
  <c r="O71" i="398"/>
  <c r="O72" i="398"/>
  <c r="O73" i="398"/>
  <c r="O74" i="398"/>
  <c r="O75" i="398"/>
  <c r="O76" i="398"/>
  <c r="O77" i="398"/>
  <c r="O78" i="398"/>
  <c r="O79" i="398"/>
  <c r="O80" i="398"/>
  <c r="O81" i="398"/>
  <c r="O82" i="398"/>
  <c r="O83" i="398"/>
  <c r="O84" i="398"/>
  <c r="I6" i="398"/>
  <c r="I7" i="398"/>
  <c r="I8" i="398"/>
  <c r="I9" i="398"/>
  <c r="I10" i="398"/>
  <c r="I11" i="398"/>
  <c r="I12" i="398"/>
  <c r="I13" i="398"/>
  <c r="I14" i="398"/>
  <c r="I15" i="398"/>
  <c r="I16" i="398"/>
  <c r="I17" i="398"/>
  <c r="I18" i="398"/>
  <c r="I19" i="398"/>
  <c r="I20" i="398"/>
  <c r="I21" i="398"/>
  <c r="I22" i="398"/>
  <c r="I23" i="398"/>
  <c r="I24" i="398"/>
  <c r="I25" i="398"/>
  <c r="I26" i="398"/>
  <c r="I27" i="398"/>
  <c r="I28" i="398"/>
  <c r="I29" i="398"/>
  <c r="I30" i="398"/>
  <c r="I31" i="398"/>
  <c r="I32" i="398"/>
  <c r="I33" i="398"/>
  <c r="I34" i="398"/>
  <c r="I35" i="398"/>
  <c r="I36" i="398"/>
  <c r="I37" i="398"/>
  <c r="I38" i="398"/>
  <c r="I39" i="398"/>
  <c r="I40" i="398"/>
  <c r="I41" i="398"/>
  <c r="I42" i="398"/>
  <c r="I43" i="398"/>
  <c r="I44" i="398"/>
  <c r="I45" i="398"/>
  <c r="I46" i="398"/>
  <c r="I47" i="398"/>
  <c r="I48" i="398"/>
  <c r="I49" i="398"/>
  <c r="I50" i="398"/>
  <c r="I51" i="398"/>
  <c r="I52" i="398"/>
  <c r="I53" i="398"/>
  <c r="I54" i="398"/>
  <c r="I55" i="398"/>
  <c r="I56" i="398"/>
  <c r="I57" i="398"/>
  <c r="I58" i="398"/>
  <c r="I59" i="398"/>
  <c r="I60" i="398"/>
  <c r="I61" i="398"/>
  <c r="I62" i="398"/>
  <c r="I63" i="398"/>
  <c r="I64" i="398"/>
  <c r="I65" i="398"/>
  <c r="I66" i="398"/>
  <c r="I67" i="398"/>
  <c r="I68" i="398"/>
  <c r="I69" i="398"/>
  <c r="I70" i="398"/>
  <c r="I71" i="398"/>
  <c r="I72" i="398"/>
  <c r="I73" i="398"/>
  <c r="I74" i="398"/>
  <c r="I75" i="398"/>
  <c r="I76" i="398"/>
  <c r="I77" i="398"/>
  <c r="I78" i="398"/>
  <c r="I79" i="398"/>
  <c r="I80" i="398"/>
  <c r="I81" i="398"/>
  <c r="I82" i="398"/>
  <c r="I83" i="398"/>
  <c r="I84" i="398"/>
  <c r="H6" i="398"/>
  <c r="H7" i="398"/>
  <c r="H8" i="398"/>
  <c r="H9" i="398"/>
  <c r="H10" i="398"/>
  <c r="H11" i="398"/>
  <c r="H12" i="398"/>
  <c r="H13" i="398"/>
  <c r="H14" i="398"/>
  <c r="H15" i="398"/>
  <c r="H16" i="398"/>
  <c r="H17" i="398"/>
  <c r="H18" i="398"/>
  <c r="H19" i="398"/>
  <c r="H20" i="398"/>
  <c r="H21" i="398"/>
  <c r="H22" i="398"/>
  <c r="H23" i="398"/>
  <c r="H24" i="398"/>
  <c r="H25" i="398"/>
  <c r="H26" i="398"/>
  <c r="H27" i="398"/>
  <c r="H28" i="398"/>
  <c r="H29" i="398"/>
  <c r="H30" i="398"/>
  <c r="H31" i="398"/>
  <c r="H32" i="398"/>
  <c r="H33" i="398"/>
  <c r="H34" i="398"/>
  <c r="H35" i="398"/>
  <c r="H36" i="398"/>
  <c r="H37" i="398"/>
  <c r="H38" i="398"/>
  <c r="H39" i="398"/>
  <c r="H40" i="398"/>
  <c r="H41" i="398"/>
  <c r="H42" i="398"/>
  <c r="H43" i="398"/>
  <c r="H44" i="398"/>
  <c r="H45" i="398"/>
  <c r="H46" i="398"/>
  <c r="H47" i="398"/>
  <c r="H48" i="398"/>
  <c r="H49" i="398"/>
  <c r="H50" i="398"/>
  <c r="H51" i="398"/>
  <c r="H52" i="398"/>
  <c r="H53" i="398"/>
  <c r="H54" i="398"/>
  <c r="H55" i="398"/>
  <c r="H56" i="398"/>
  <c r="H57" i="398"/>
  <c r="H58" i="398"/>
  <c r="H59" i="398"/>
  <c r="H60" i="398"/>
  <c r="H61" i="398"/>
  <c r="H62" i="398"/>
  <c r="H63" i="398"/>
  <c r="H64" i="398"/>
  <c r="H65" i="398"/>
  <c r="H66" i="398"/>
  <c r="H67" i="398"/>
  <c r="H68" i="398"/>
  <c r="H69" i="398"/>
  <c r="H70" i="398"/>
  <c r="H71" i="398"/>
  <c r="H72" i="398"/>
  <c r="H73" i="398"/>
  <c r="H74" i="398"/>
  <c r="H75" i="398"/>
  <c r="H76" i="398"/>
  <c r="H77" i="398"/>
  <c r="H78" i="398"/>
  <c r="H79" i="398"/>
  <c r="H80" i="398"/>
  <c r="H81" i="398"/>
  <c r="H82" i="398"/>
  <c r="H83" i="398"/>
  <c r="H84" i="398"/>
  <c r="G6" i="398"/>
  <c r="G7" i="398"/>
  <c r="G8" i="398"/>
  <c r="G9" i="398"/>
  <c r="G10" i="398"/>
  <c r="G11" i="398"/>
  <c r="G12" i="398"/>
  <c r="G13" i="398"/>
  <c r="G14" i="398"/>
  <c r="G15" i="398"/>
  <c r="G16" i="398"/>
  <c r="G17" i="398"/>
  <c r="G18" i="398"/>
  <c r="G19" i="398"/>
  <c r="G20" i="398"/>
  <c r="G21" i="398"/>
  <c r="G22" i="398"/>
  <c r="G23" i="398"/>
  <c r="G24" i="398"/>
  <c r="G25" i="398"/>
  <c r="G26" i="398"/>
  <c r="G27" i="398"/>
  <c r="G28" i="398"/>
  <c r="G29" i="398"/>
  <c r="G30" i="398"/>
  <c r="G31" i="398"/>
  <c r="G32" i="398"/>
  <c r="G33" i="398"/>
  <c r="G34" i="398"/>
  <c r="G35" i="398"/>
  <c r="G36" i="398"/>
  <c r="G37" i="398"/>
  <c r="G38" i="398"/>
  <c r="G39" i="398"/>
  <c r="G40" i="398"/>
  <c r="G41" i="398"/>
  <c r="G42" i="398"/>
  <c r="G43" i="398"/>
  <c r="G44" i="398"/>
  <c r="G45" i="398"/>
  <c r="G46" i="398"/>
  <c r="G47" i="398"/>
  <c r="G48" i="398"/>
  <c r="G49" i="398"/>
  <c r="G50" i="398"/>
  <c r="G51" i="398"/>
  <c r="G52" i="398"/>
  <c r="G53" i="398"/>
  <c r="G54" i="398"/>
  <c r="G55" i="398"/>
  <c r="G56" i="398"/>
  <c r="G57" i="398"/>
  <c r="G58" i="398"/>
  <c r="G59" i="398"/>
  <c r="G60" i="398"/>
  <c r="G61" i="398"/>
  <c r="G62" i="398"/>
  <c r="G63" i="398"/>
  <c r="G64" i="398"/>
  <c r="G65" i="398"/>
  <c r="G66" i="398"/>
  <c r="G67" i="398"/>
  <c r="G68" i="398"/>
  <c r="G69" i="398"/>
  <c r="G70" i="398"/>
  <c r="G71" i="398"/>
  <c r="G72" i="398"/>
  <c r="G73" i="398"/>
  <c r="G74" i="398"/>
  <c r="G75" i="398"/>
  <c r="G76" i="398"/>
  <c r="G77" i="398"/>
  <c r="G78" i="398"/>
  <c r="G79" i="398"/>
  <c r="G80" i="398"/>
  <c r="G81" i="398"/>
  <c r="G82" i="398"/>
  <c r="G83" i="398"/>
  <c r="G84" i="398"/>
  <c r="F6" i="398"/>
  <c r="F7" i="398"/>
  <c r="F8" i="398"/>
  <c r="F9" i="398"/>
  <c r="F10" i="398"/>
  <c r="F11" i="398"/>
  <c r="F12" i="398"/>
  <c r="F13" i="398"/>
  <c r="F14" i="398"/>
  <c r="F15" i="398"/>
  <c r="F16" i="398"/>
  <c r="F17" i="398"/>
  <c r="F18" i="398"/>
  <c r="F19" i="398"/>
  <c r="F20" i="398"/>
  <c r="F21" i="398"/>
  <c r="F22" i="398"/>
  <c r="F23" i="398"/>
  <c r="F24" i="398"/>
  <c r="F25" i="398"/>
  <c r="F26" i="398"/>
  <c r="F27" i="398"/>
  <c r="F28" i="398"/>
  <c r="F29" i="398"/>
  <c r="F30" i="398"/>
  <c r="F31" i="398"/>
  <c r="F32" i="398"/>
  <c r="F33" i="398"/>
  <c r="F34" i="398"/>
  <c r="F35" i="398"/>
  <c r="F36" i="398"/>
  <c r="F37" i="398"/>
  <c r="F38" i="398"/>
  <c r="F39" i="398"/>
  <c r="F40" i="398"/>
  <c r="F41" i="398"/>
  <c r="F42" i="398"/>
  <c r="F43" i="398"/>
  <c r="F44" i="398"/>
  <c r="F45" i="398"/>
  <c r="F46" i="398"/>
  <c r="F47" i="398"/>
  <c r="F48" i="398"/>
  <c r="F49" i="398"/>
  <c r="F50" i="398"/>
  <c r="F51" i="398"/>
  <c r="F52" i="398"/>
  <c r="F53" i="398"/>
  <c r="F54" i="398"/>
  <c r="F55" i="398"/>
  <c r="F56" i="398"/>
  <c r="F57" i="398"/>
  <c r="F58" i="398"/>
  <c r="F59" i="398"/>
  <c r="F60" i="398"/>
  <c r="F61" i="398"/>
  <c r="F62" i="398"/>
  <c r="F63" i="398"/>
  <c r="F64" i="398"/>
  <c r="F65" i="398"/>
  <c r="F66" i="398"/>
  <c r="F67" i="398"/>
  <c r="F68" i="398"/>
  <c r="F69" i="398"/>
  <c r="F70" i="398"/>
  <c r="F71" i="398"/>
  <c r="F72" i="398"/>
  <c r="F73" i="398"/>
  <c r="F74" i="398"/>
  <c r="F75" i="398"/>
  <c r="F76" i="398"/>
  <c r="F77" i="398"/>
  <c r="F78" i="398"/>
  <c r="F79" i="398"/>
  <c r="F80" i="398"/>
  <c r="F81" i="398"/>
  <c r="F82" i="398"/>
  <c r="F83" i="398"/>
  <c r="F84" i="398"/>
  <c r="Y107" i="399" l="1"/>
  <c r="P204" i="399" a="1"/>
  <c r="P204" i="399" s="1"/>
  <c r="P259" i="399" a="1"/>
  <c r="P259" i="399" s="1"/>
  <c r="S5" i="399"/>
  <c r="Q6" i="398" a="1"/>
  <c r="Q6" i="398" s="1"/>
  <c r="R5" i="399"/>
  <c r="P264" i="399" a="1"/>
  <c r="P264" i="399" s="1"/>
  <c r="P198" i="399" a="1"/>
  <c r="P198" i="399" s="1"/>
  <c r="P92" i="399" a="1"/>
  <c r="P92" i="399" s="1"/>
  <c r="P117" i="399" a="1"/>
  <c r="P117" i="399" s="1"/>
  <c r="P7" i="399" a="1"/>
  <c r="P7" i="399" s="1"/>
  <c r="Q49" i="399"/>
  <c r="P111" i="399" a="1"/>
  <c r="P111" i="399" s="1"/>
  <c r="Q111" i="399"/>
  <c r="P183" i="399" a="1"/>
  <c r="P183" i="399" s="1"/>
  <c r="Q183" i="399"/>
  <c r="P71" i="399" a="1"/>
  <c r="P71" i="399" s="1"/>
  <c r="Q71" i="399"/>
  <c r="P42" i="399" a="1"/>
  <c r="P42" i="399" s="1"/>
  <c r="Q42" i="399"/>
  <c r="P256" i="399" a="1"/>
  <c r="P256" i="399" s="1"/>
  <c r="Q256" i="399"/>
  <c r="P149" i="399" a="1"/>
  <c r="P149" i="399" s="1"/>
  <c r="Q149" i="399"/>
  <c r="P260" i="399" a="1"/>
  <c r="P260" i="399" s="1"/>
  <c r="P236" i="399" a="1"/>
  <c r="P236" i="399" s="1"/>
  <c r="P179" i="399" a="1"/>
  <c r="P179" i="399" s="1"/>
  <c r="P18" i="399" a="1"/>
  <c r="P18" i="399" s="1"/>
  <c r="P37" i="399" a="1"/>
  <c r="P37" i="399" s="1"/>
  <c r="Q37" i="399"/>
  <c r="P212" i="399" a="1"/>
  <c r="P212" i="399" s="1"/>
  <c r="Q212" i="399"/>
  <c r="P191" i="399" a="1"/>
  <c r="P191" i="399" s="1"/>
  <c r="Q191" i="399"/>
  <c r="P147" i="399" a="1"/>
  <c r="P147" i="399" s="1"/>
  <c r="Q147" i="399"/>
  <c r="P195" i="399" a="1"/>
  <c r="P195" i="399" s="1"/>
  <c r="Q195" i="399"/>
  <c r="P73" i="399" a="1"/>
  <c r="P73" i="399" s="1"/>
  <c r="P288" i="399" a="1"/>
  <c r="P288" i="399" s="1"/>
  <c r="P23" i="399" a="1"/>
  <c r="P23" i="399" s="1"/>
  <c r="P181" i="399" a="1"/>
  <c r="P181" i="399" s="1"/>
  <c r="P94" i="399" a="1"/>
  <c r="P94" i="399" s="1"/>
  <c r="P68" i="399" a="1"/>
  <c r="P68" i="399" s="1"/>
  <c r="P10" i="399" a="1"/>
  <c r="P10" i="399" s="1"/>
  <c r="Q10" i="399"/>
  <c r="P127" i="399" a="1"/>
  <c r="P127" i="399" s="1"/>
  <c r="Q127" i="399"/>
  <c r="P227" i="399" a="1"/>
  <c r="P227" i="399" s="1"/>
  <c r="Q227" i="399"/>
  <c r="P290" i="399" a="1"/>
  <c r="P290" i="399" s="1"/>
  <c r="Q290" i="399"/>
  <c r="P98" i="399" a="1"/>
  <c r="P98" i="399" s="1"/>
  <c r="Q98" i="399"/>
  <c r="P187" i="399" a="1"/>
  <c r="P187" i="399" s="1"/>
  <c r="P51" i="399" a="1"/>
  <c r="P51" i="399" s="1"/>
  <c r="P178" i="399" a="1"/>
  <c r="P178" i="399" s="1"/>
  <c r="P119" i="399" a="1"/>
  <c r="P119" i="399" s="1"/>
  <c r="P11" i="399" a="1"/>
  <c r="P11" i="399" s="1"/>
  <c r="P157" i="399" a="1"/>
  <c r="P157" i="399" s="1"/>
  <c r="P81" i="399" a="1"/>
  <c r="P81" i="399" s="1"/>
  <c r="P17" i="399" a="1"/>
  <c r="P17" i="399" s="1"/>
  <c r="P176" i="399" a="1"/>
  <c r="P176" i="399" s="1"/>
  <c r="P128" i="399" a="1"/>
  <c r="P128" i="399" s="1"/>
  <c r="P16" i="399" a="1"/>
  <c r="P16" i="399" s="1"/>
  <c r="P32" i="399" a="1"/>
  <c r="P32" i="399" s="1"/>
  <c r="P67" i="399" a="1"/>
  <c r="P67" i="399" s="1"/>
  <c r="P9" i="399" a="1"/>
  <c r="P9" i="399" s="1"/>
  <c r="P49" i="399" a="1"/>
  <c r="P49" i="399" s="1"/>
  <c r="B6" i="398" a="1"/>
  <c r="B6" i="398" l="1"/>
  <c r="Q7" i="398" a="1"/>
  <c r="Q7" i="398" s="1"/>
  <c r="Q8" i="398" s="1" a="1"/>
  <c r="Q8" i="398" s="1"/>
  <c r="Y25" i="399"/>
  <c r="Y152" i="399"/>
  <c r="Y64" i="399"/>
  <c r="Y72" i="399"/>
  <c r="Y209" i="399"/>
  <c r="Y31" i="399"/>
  <c r="Y237" i="399"/>
  <c r="Y21" i="399"/>
  <c r="Y144" i="399"/>
  <c r="Y54" i="399"/>
  <c r="Y225" i="399"/>
  <c r="Y36" i="399"/>
  <c r="Y78" i="399"/>
  <c r="Y8" i="399"/>
  <c r="Y113" i="399"/>
  <c r="Y180" i="399"/>
  <c r="Y112" i="399"/>
  <c r="Y128" i="399"/>
  <c r="Y210" i="399"/>
  <c r="Y109" i="399"/>
  <c r="Y173" i="399"/>
  <c r="Y143" i="399"/>
  <c r="Y12" i="399"/>
  <c r="Y262" i="399"/>
  <c r="Y110" i="399"/>
  <c r="Q5" i="399"/>
  <c r="P5" i="399"/>
  <c r="Y115" i="399"/>
  <c r="Y162" i="399"/>
  <c r="Y273" i="399"/>
  <c r="Y138" i="399"/>
  <c r="Y126" i="399"/>
  <c r="Y44" i="399"/>
  <c r="Y226" i="399"/>
  <c r="Y186" i="399"/>
  <c r="Y265" i="399"/>
  <c r="Y75" i="399"/>
  <c r="Y93" i="399"/>
  <c r="Y13" i="399"/>
  <c r="Y122" i="399"/>
  <c r="Y135" i="399"/>
  <c r="Y215" i="399"/>
  <c r="Y49" i="399"/>
  <c r="Y263" i="399"/>
  <c r="Y23" i="399"/>
  <c r="Y227" i="399"/>
  <c r="Y95" i="399"/>
  <c r="Y111" i="399"/>
  <c r="Y98" i="399"/>
  <c r="B7" i="398" a="1"/>
  <c r="B8" i="398" a="1"/>
  <c r="B8" i="398" l="1"/>
  <c r="B7" i="398"/>
  <c r="K7" i="398" s="1"/>
  <c r="Q9" i="398" a="1"/>
  <c r="Q9" i="398" s="1"/>
  <c r="P3" i="399"/>
  <c r="H5" i="401"/>
  <c r="Y120" i="399"/>
  <c r="Y175" i="399"/>
  <c r="Y37" i="399"/>
  <c r="Y224" i="399"/>
  <c r="Y26" i="399"/>
  <c r="Y68" i="399"/>
  <c r="Y28" i="399"/>
  <c r="Y235" i="399"/>
  <c r="Y195" i="399"/>
  <c r="Y261" i="399"/>
  <c r="Y245" i="399"/>
  <c r="Y17" i="399"/>
  <c r="Y30" i="399"/>
  <c r="Y247" i="399"/>
  <c r="Y157" i="399"/>
  <c r="Y136" i="399"/>
  <c r="Y189" i="399"/>
  <c r="Y33" i="399"/>
  <c r="Y287" i="399"/>
  <c r="Y40" i="399"/>
  <c r="Y253" i="399"/>
  <c r="Y97" i="399"/>
  <c r="Y290" i="399"/>
  <c r="Y259" i="399"/>
  <c r="Y140" i="399"/>
  <c r="Y9" i="399"/>
  <c r="Y96" i="399"/>
  <c r="Y57" i="399"/>
  <c r="Y192" i="399"/>
  <c r="Y27" i="399"/>
  <c r="Y58" i="399"/>
  <c r="Y55" i="399"/>
  <c r="Y260" i="399"/>
  <c r="Y153" i="399"/>
  <c r="Y202" i="399"/>
  <c r="Y84" i="399"/>
  <c r="Y94" i="399"/>
  <c r="Y222" i="399"/>
  <c r="Y56" i="399"/>
  <c r="Y198" i="399"/>
  <c r="Y53" i="399"/>
  <c r="Y63" i="399"/>
  <c r="Y286" i="399"/>
  <c r="Y266" i="399"/>
  <c r="Y159" i="399"/>
  <c r="Y238" i="399"/>
  <c r="Y220" i="399"/>
  <c r="Y276" i="399"/>
  <c r="Y279" i="399"/>
  <c r="Y10" i="399"/>
  <c r="Y188" i="399"/>
  <c r="Y171" i="399"/>
  <c r="Y169" i="399"/>
  <c r="Y130" i="399"/>
  <c r="Y272" i="399"/>
  <c r="Y244" i="399"/>
  <c r="Y182" i="399"/>
  <c r="Y199" i="399"/>
  <c r="Y32" i="399"/>
  <c r="Y42" i="399"/>
  <c r="Y219" i="399"/>
  <c r="Y155" i="399"/>
  <c r="Y67" i="399"/>
  <c r="Y204" i="399"/>
  <c r="Y190" i="399"/>
  <c r="Y145" i="399"/>
  <c r="Y181" i="399"/>
  <c r="Y24" i="399"/>
  <c r="Y29" i="399"/>
  <c r="Y139" i="399"/>
  <c r="Y163" i="399"/>
  <c r="Y124" i="399"/>
  <c r="Y218" i="399"/>
  <c r="Y257" i="399"/>
  <c r="Y214" i="399"/>
  <c r="Y264" i="399"/>
  <c r="Y91" i="399"/>
  <c r="Y150" i="399"/>
  <c r="Y87" i="399"/>
  <c r="Y88" i="399"/>
  <c r="Y133" i="399"/>
  <c r="Y147" i="399"/>
  <c r="Y289" i="399"/>
  <c r="Y164" i="399"/>
  <c r="Y148" i="399"/>
  <c r="Y196" i="399"/>
  <c r="Y141" i="399"/>
  <c r="Y236" i="399"/>
  <c r="Y100" i="399"/>
  <c r="Y22" i="399"/>
  <c r="Y207" i="399"/>
  <c r="Y74" i="399"/>
  <c r="Y228" i="399"/>
  <c r="Y269" i="399"/>
  <c r="Y86" i="399"/>
  <c r="Y45" i="399"/>
  <c r="Y142" i="399"/>
  <c r="Y246" i="399"/>
  <c r="Y200" i="399"/>
  <c r="Y213" i="399"/>
  <c r="Y211" i="399"/>
  <c r="Y217" i="399"/>
  <c r="Y176" i="399"/>
  <c r="Y127" i="399"/>
  <c r="Y205" i="399"/>
  <c r="Y167" i="399"/>
  <c r="Y278" i="399"/>
  <c r="Y50" i="399"/>
  <c r="Y92" i="399"/>
  <c r="Y14" i="399"/>
  <c r="Y183" i="399"/>
  <c r="Y149" i="399"/>
  <c r="Y283" i="399"/>
  <c r="Y185" i="399"/>
  <c r="Y268" i="399"/>
  <c r="Y248" i="399"/>
  <c r="Y90" i="399"/>
  <c r="Y249" i="399"/>
  <c r="Y80" i="399"/>
  <c r="Y48" i="399"/>
  <c r="Y158" i="399"/>
  <c r="Y194" i="399"/>
  <c r="Y288" i="399"/>
  <c r="Y15" i="399"/>
  <c r="Y267" i="399"/>
  <c r="Y137" i="399"/>
  <c r="Y172" i="399"/>
  <c r="Y234" i="399"/>
  <c r="Y197" i="399"/>
  <c r="Y134" i="399"/>
  <c r="Y193" i="399"/>
  <c r="Y18" i="399"/>
  <c r="Y216" i="399"/>
  <c r="Y19" i="399"/>
  <c r="Y89" i="399"/>
  <c r="Y255" i="399"/>
  <c r="Y270" i="399"/>
  <c r="Y103" i="399"/>
  <c r="Y154" i="399"/>
  <c r="Y221" i="399"/>
  <c r="Y168" i="399"/>
  <c r="Y271" i="399"/>
  <c r="Y101" i="399"/>
  <c r="Y41" i="399"/>
  <c r="Y243" i="399"/>
  <c r="Y203" i="399"/>
  <c r="Y280" i="399"/>
  <c r="Y34" i="399"/>
  <c r="Y212" i="399"/>
  <c r="Y240" i="399"/>
  <c r="Y116" i="399"/>
  <c r="Y239" i="399"/>
  <c r="Y242" i="399"/>
  <c r="Y184" i="399"/>
  <c r="Y71" i="399"/>
  <c r="Y20" i="399"/>
  <c r="Y179" i="399"/>
  <c r="Y223" i="399"/>
  <c r="Y146" i="399"/>
  <c r="Y274" i="399"/>
  <c r="Y254" i="399"/>
  <c r="Y131" i="399"/>
  <c r="Y285" i="399"/>
  <c r="Y16" i="399"/>
  <c r="Y38" i="399"/>
  <c r="Y251" i="399"/>
  <c r="Y241" i="399"/>
  <c r="Y85" i="399"/>
  <c r="Y102" i="399"/>
  <c r="Y81" i="399"/>
  <c r="Y7" i="399"/>
  <c r="Y151" i="399"/>
  <c r="Y191" i="399"/>
  <c r="Y39" i="399"/>
  <c r="Y282" i="399"/>
  <c r="Y178" i="399"/>
  <c r="Y258" i="399"/>
  <c r="Y73" i="399"/>
  <c r="Y46" i="399"/>
  <c r="Y11" i="399"/>
  <c r="Y59" i="399"/>
  <c r="Y117" i="399"/>
  <c r="Y166" i="399"/>
  <c r="Y119" i="399"/>
  <c r="Y256" i="399"/>
  <c r="Y51" i="399"/>
  <c r="Y83" i="399"/>
  <c r="Y174" i="399"/>
  <c r="Y201" i="399"/>
  <c r="Y104" i="399"/>
  <c r="Y129" i="399"/>
  <c r="Y114" i="399"/>
  <c r="Y69" i="399"/>
  <c r="Y60" i="399"/>
  <c r="Y277" i="399"/>
  <c r="Y187" i="399"/>
  <c r="Y47" i="399"/>
  <c r="I218" i="407"/>
  <c r="J218" i="407" s="1" a="1"/>
  <c r="J218" i="407" s="1"/>
  <c r="K218" i="407" s="1"/>
  <c r="I376" i="407"/>
  <c r="J376" i="407" s="1" a="1"/>
  <c r="J376" i="407" s="1"/>
  <c r="K376" i="407" s="1"/>
  <c r="I555" i="407"/>
  <c r="J555" i="407" s="1" a="1"/>
  <c r="J555" i="407" s="1"/>
  <c r="K555" i="407" s="1"/>
  <c r="I787" i="407"/>
  <c r="J787" i="407" s="1" a="1"/>
  <c r="J787" i="407" s="1"/>
  <c r="K787" i="407" s="1"/>
  <c r="I462" i="407"/>
  <c r="J462" i="407" s="1" a="1"/>
  <c r="J462" i="407" s="1"/>
  <c r="K462" i="407" s="1"/>
  <c r="I781" i="407"/>
  <c r="J781" i="407" s="1" a="1"/>
  <c r="J781" i="407" s="1"/>
  <c r="K781" i="407" s="1"/>
  <c r="I149" i="407"/>
  <c r="J149" i="407" s="1" a="1"/>
  <c r="J149" i="407" s="1"/>
  <c r="K149" i="407" s="1"/>
  <c r="I136" i="407"/>
  <c r="J136" i="407" s="1" a="1"/>
  <c r="J136" i="407" s="1"/>
  <c r="K136" i="407" s="1"/>
  <c r="I704" i="407"/>
  <c r="J704" i="407" s="1" a="1"/>
  <c r="J704" i="407" s="1"/>
  <c r="K704" i="407" s="1"/>
  <c r="I302" i="407"/>
  <c r="J302" i="407" s="1" a="1"/>
  <c r="J302" i="407" s="1"/>
  <c r="K302" i="407" s="1"/>
  <c r="I727" i="407"/>
  <c r="J727" i="407" s="1" a="1"/>
  <c r="J727" i="407" s="1"/>
  <c r="K727" i="407" s="1"/>
  <c r="I559" i="407"/>
  <c r="J559" i="407" s="1" a="1"/>
  <c r="J559" i="407" s="1"/>
  <c r="K559" i="407" s="1"/>
  <c r="I678" i="407"/>
  <c r="J678" i="407" s="1" a="1"/>
  <c r="J678" i="407" s="1"/>
  <c r="K678" i="407" s="1"/>
  <c r="I289" i="407"/>
  <c r="J289" i="407" s="1" a="1"/>
  <c r="J289" i="407" s="1"/>
  <c r="K289" i="407" s="1"/>
  <c r="I444" i="407"/>
  <c r="J444" i="407" s="1" a="1"/>
  <c r="J444" i="407" s="1"/>
  <c r="K444" i="407" s="1"/>
  <c r="I706" i="407"/>
  <c r="J706" i="407" s="1" a="1"/>
  <c r="J706" i="407" s="1"/>
  <c r="K706" i="407" s="1"/>
  <c r="I747" i="407"/>
  <c r="J747" i="407" s="1" a="1"/>
  <c r="J747" i="407" s="1"/>
  <c r="K747" i="407" s="1"/>
  <c r="I164" i="407"/>
  <c r="J164" i="407" s="1" a="1"/>
  <c r="J164" i="407" s="1"/>
  <c r="K164" i="407" s="1"/>
  <c r="I151" i="407"/>
  <c r="J151" i="407" s="1" a="1"/>
  <c r="J151" i="407" s="1"/>
  <c r="K151" i="407" s="1"/>
  <c r="I67" i="407"/>
  <c r="J67" i="407" s="1" a="1"/>
  <c r="J67" i="407" s="1"/>
  <c r="K67" i="407" s="1"/>
  <c r="I592" i="407"/>
  <c r="J592" i="407" s="1" a="1"/>
  <c r="J592" i="407" s="1"/>
  <c r="K592" i="407" s="1"/>
  <c r="I527" i="407"/>
  <c r="J527" i="407" s="1" a="1"/>
  <c r="J527" i="407" s="1"/>
  <c r="K527" i="407" s="1"/>
  <c r="I548" i="407"/>
  <c r="J548" i="407" s="1" a="1"/>
  <c r="J548" i="407" s="1"/>
  <c r="K548" i="407" s="1"/>
  <c r="I318" i="407"/>
  <c r="J318" i="407" s="1" a="1"/>
  <c r="J318" i="407" s="1"/>
  <c r="K318" i="407" s="1"/>
  <c r="I262" i="407"/>
  <c r="J262" i="407" s="1" a="1"/>
  <c r="J262" i="407" s="1"/>
  <c r="K262" i="407" s="1"/>
  <c r="I182" i="407"/>
  <c r="J182" i="407" s="1" a="1"/>
  <c r="J182" i="407" s="1"/>
  <c r="K182" i="407" s="1"/>
  <c r="I343" i="407"/>
  <c r="J343" i="407" s="1" a="1"/>
  <c r="J343" i="407" s="1"/>
  <c r="K343" i="407" s="1"/>
  <c r="I778" i="407"/>
  <c r="J778" i="407" s="1" a="1"/>
  <c r="J778" i="407" s="1"/>
  <c r="K778" i="407" s="1"/>
  <c r="I261" i="407"/>
  <c r="J261" i="407" s="1" a="1"/>
  <c r="J261" i="407" s="1"/>
  <c r="K261" i="407" s="1"/>
  <c r="I84" i="407"/>
  <c r="J84" i="407" s="1" a="1"/>
  <c r="J84" i="407" s="1"/>
  <c r="K84" i="407" s="1"/>
  <c r="I246" i="407"/>
  <c r="J246" i="407" s="1" a="1"/>
  <c r="J246" i="407" s="1"/>
  <c r="K246" i="407" s="1"/>
  <c r="I32" i="407"/>
  <c r="J32" i="407" s="1" a="1"/>
  <c r="J32" i="407" s="1"/>
  <c r="K32" i="407" s="1"/>
  <c r="I744" i="407"/>
  <c r="J744" i="407" s="1" a="1"/>
  <c r="J744" i="407" s="1"/>
  <c r="K744" i="407" s="1"/>
  <c r="I660" i="407"/>
  <c r="J660" i="407" s="1" a="1"/>
  <c r="J660" i="407" s="1"/>
  <c r="K660" i="407" s="1"/>
  <c r="I628" i="407"/>
  <c r="J628" i="407" s="1" a="1"/>
  <c r="J628" i="407" s="1"/>
  <c r="K628" i="407" s="1"/>
  <c r="I677" i="407"/>
  <c r="J677" i="407" s="1" a="1"/>
  <c r="J677" i="407" s="1"/>
  <c r="K677" i="407" s="1"/>
  <c r="I671" i="407"/>
  <c r="J671" i="407" s="1" a="1"/>
  <c r="J671" i="407" s="1"/>
  <c r="K671" i="407" s="1"/>
  <c r="I634" i="407"/>
  <c r="J634" i="407" s="1" a="1"/>
  <c r="J634" i="407" s="1"/>
  <c r="K634" i="407" s="1"/>
  <c r="I64" i="407"/>
  <c r="J64" i="407" s="1" a="1"/>
  <c r="J64" i="407" s="1"/>
  <c r="K64" i="407" s="1"/>
  <c r="I565" i="407"/>
  <c r="J565" i="407" s="1" a="1"/>
  <c r="J565" i="407" s="1"/>
  <c r="K565" i="407" s="1"/>
  <c r="I204" i="407"/>
  <c r="J204" i="407" s="1" a="1"/>
  <c r="J204" i="407" s="1"/>
  <c r="K204" i="407" s="1"/>
  <c r="I767" i="407"/>
  <c r="J767" i="407" s="1" a="1"/>
  <c r="J767" i="407" s="1"/>
  <c r="K767" i="407" s="1"/>
  <c r="I69" i="407"/>
  <c r="J69" i="407" s="1" a="1"/>
  <c r="J69" i="407" s="1"/>
  <c r="K69" i="407" s="1"/>
  <c r="I631" i="407"/>
  <c r="J631" i="407" s="1" a="1"/>
  <c r="J631" i="407" s="1"/>
  <c r="K631" i="407" s="1"/>
  <c r="I627" i="407"/>
  <c r="J627" i="407" s="1" a="1"/>
  <c r="J627" i="407" s="1"/>
  <c r="K627" i="407" s="1"/>
  <c r="I479" i="407"/>
  <c r="J479" i="407" s="1" a="1"/>
  <c r="J479" i="407" s="1"/>
  <c r="K479" i="407" s="1"/>
  <c r="I703" i="407"/>
  <c r="J703" i="407" s="1" a="1"/>
  <c r="J703" i="407" s="1"/>
  <c r="K703" i="407" s="1"/>
  <c r="I106" i="407"/>
  <c r="J106" i="407" s="1" a="1"/>
  <c r="J106" i="407" s="1"/>
  <c r="K106" i="407" s="1"/>
  <c r="I589" i="407"/>
  <c r="J589" i="407" s="1" a="1"/>
  <c r="J589" i="407" s="1"/>
  <c r="K589" i="407" s="1"/>
  <c r="I267" i="407"/>
  <c r="J267" i="407" s="1" a="1"/>
  <c r="J267" i="407" s="1"/>
  <c r="K267" i="407" s="1"/>
  <c r="I243" i="407"/>
  <c r="J243" i="407" s="1" a="1"/>
  <c r="J243" i="407" s="1"/>
  <c r="K243" i="407" s="1"/>
  <c r="I225" i="407"/>
  <c r="J225" i="407" s="1" a="1"/>
  <c r="J225" i="407" s="1"/>
  <c r="K225" i="407" s="1"/>
  <c r="I223" i="407"/>
  <c r="J223" i="407" s="1" a="1"/>
  <c r="J223" i="407" s="1"/>
  <c r="K223" i="407" s="1"/>
  <c r="I275" i="407"/>
  <c r="J275" i="407" s="1" a="1"/>
  <c r="J275" i="407" s="1"/>
  <c r="K275" i="407" s="1"/>
  <c r="I216" i="407"/>
  <c r="J216" i="407" s="1" a="1"/>
  <c r="J216" i="407" s="1"/>
  <c r="K216" i="407" s="1"/>
  <c r="I604" i="407"/>
  <c r="J604" i="407" s="1" a="1"/>
  <c r="J604" i="407" s="1"/>
  <c r="K604" i="407" s="1"/>
  <c r="I348" i="407"/>
  <c r="J348" i="407" s="1" a="1"/>
  <c r="J348" i="407" s="1"/>
  <c r="K348" i="407" s="1"/>
  <c r="I128" i="407"/>
  <c r="J128" i="407" s="1" a="1"/>
  <c r="J128" i="407" s="1"/>
  <c r="K128" i="407" s="1"/>
  <c r="I682" i="407"/>
  <c r="J682" i="407" s="1" a="1"/>
  <c r="J682" i="407" s="1"/>
  <c r="K682" i="407" s="1"/>
  <c r="I714" i="407"/>
  <c r="J714" i="407" s="1" a="1"/>
  <c r="J714" i="407" s="1"/>
  <c r="K714" i="407" s="1"/>
  <c r="I313" i="407"/>
  <c r="J313" i="407" s="1" a="1"/>
  <c r="J313" i="407" s="1"/>
  <c r="K313" i="407" s="1"/>
  <c r="I529" i="407"/>
  <c r="J529" i="407" s="1" a="1"/>
  <c r="J529" i="407" s="1"/>
  <c r="K529" i="407" s="1"/>
  <c r="I62" i="407"/>
  <c r="J62" i="407" s="1" a="1"/>
  <c r="J62" i="407" s="1"/>
  <c r="K62" i="407" s="1"/>
  <c r="I335" i="407"/>
  <c r="J335" i="407" s="1" a="1"/>
  <c r="J335" i="407" s="1"/>
  <c r="K335" i="407" s="1"/>
  <c r="I743" i="407"/>
  <c r="J743" i="407" s="1" a="1"/>
  <c r="J743" i="407" s="1"/>
  <c r="K743" i="407" s="1"/>
  <c r="I70" i="407"/>
  <c r="J70" i="407" s="1" a="1"/>
  <c r="J70" i="407" s="1"/>
  <c r="K70" i="407" s="1"/>
  <c r="I708" i="407"/>
  <c r="J708" i="407" s="1" a="1"/>
  <c r="J708" i="407" s="1"/>
  <c r="K708" i="407" s="1"/>
  <c r="I667" i="407"/>
  <c r="J667" i="407" s="1" a="1"/>
  <c r="J667" i="407" s="1"/>
  <c r="K667" i="407" s="1"/>
  <c r="I784" i="407"/>
  <c r="J784" i="407" s="1" a="1"/>
  <c r="J784" i="407" s="1"/>
  <c r="K784" i="407" s="1"/>
  <c r="I74" i="407"/>
  <c r="J74" i="407" s="1" a="1"/>
  <c r="J74" i="407" s="1"/>
  <c r="K74" i="407" s="1"/>
  <c r="I596" i="407"/>
  <c r="J596" i="407" s="1" a="1"/>
  <c r="J596" i="407" s="1"/>
  <c r="K596" i="407" s="1"/>
  <c r="I416" i="407"/>
  <c r="J416" i="407" s="1" a="1"/>
  <c r="J416" i="407" s="1"/>
  <c r="K416" i="407" s="1"/>
  <c r="I795" i="407"/>
  <c r="J795" i="407" s="1" a="1"/>
  <c r="J795" i="407" s="1"/>
  <c r="K795" i="407" s="1"/>
  <c r="I785" i="407"/>
  <c r="J785" i="407" s="1" a="1"/>
  <c r="J785" i="407" s="1"/>
  <c r="K785" i="407" s="1"/>
  <c r="I658" i="407"/>
  <c r="J658" i="407" s="1" a="1"/>
  <c r="J658" i="407" s="1"/>
  <c r="K658" i="407" s="1"/>
  <c r="I522" i="407"/>
  <c r="J522" i="407" s="1" a="1"/>
  <c r="J522" i="407" s="1"/>
  <c r="K522" i="407" s="1"/>
  <c r="I410" i="407"/>
  <c r="J410" i="407" s="1" a="1"/>
  <c r="J410" i="407" s="1"/>
  <c r="K410" i="407" s="1"/>
  <c r="I93" i="407"/>
  <c r="J93" i="407" s="1" a="1"/>
  <c r="J93" i="407" s="1"/>
  <c r="K93" i="407" s="1"/>
  <c r="I55" i="407"/>
  <c r="J55" i="407" s="1" a="1"/>
  <c r="J55" i="407" s="1"/>
  <c r="K55" i="407" s="1"/>
  <c r="I712" i="407"/>
  <c r="J712" i="407" s="1" a="1"/>
  <c r="J712" i="407" s="1"/>
  <c r="K712" i="407" s="1"/>
  <c r="I534" i="407"/>
  <c r="J534" i="407" s="1" a="1"/>
  <c r="J534" i="407" s="1"/>
  <c r="K534" i="407" s="1"/>
  <c r="I420" i="407"/>
  <c r="J420" i="407" s="1" a="1"/>
  <c r="J420" i="407" s="1"/>
  <c r="K420" i="407" s="1"/>
  <c r="I412" i="407"/>
  <c r="J412" i="407" s="1" a="1"/>
  <c r="J412" i="407" s="1"/>
  <c r="K412" i="407" s="1"/>
  <c r="I443" i="407"/>
  <c r="J443" i="407" s="1" a="1"/>
  <c r="J443" i="407" s="1"/>
  <c r="K443" i="407" s="1"/>
  <c r="I234" i="407"/>
  <c r="J234" i="407" s="1" a="1"/>
  <c r="J234" i="407" s="1"/>
  <c r="K234" i="407" s="1"/>
  <c r="I798" i="407"/>
  <c r="J798" i="407" s="1" a="1"/>
  <c r="J798" i="407" s="1"/>
  <c r="K798" i="407" s="1"/>
  <c r="I404" i="407"/>
  <c r="J404" i="407" s="1" a="1"/>
  <c r="J404" i="407" s="1"/>
  <c r="K404" i="407" s="1"/>
  <c r="I88" i="407"/>
  <c r="J88" i="407" s="1" a="1"/>
  <c r="J88" i="407" s="1"/>
  <c r="K88" i="407" s="1"/>
  <c r="I649" i="407"/>
  <c r="J649" i="407" s="1" a="1"/>
  <c r="J649" i="407" s="1"/>
  <c r="K649" i="407" s="1"/>
  <c r="I543" i="407"/>
  <c r="J543" i="407" s="1" a="1"/>
  <c r="J543" i="407" s="1"/>
  <c r="K543" i="407" s="1"/>
  <c r="I465" i="407"/>
  <c r="J465" i="407" s="1" a="1"/>
  <c r="J465" i="407" s="1"/>
  <c r="K465" i="407" s="1"/>
  <c r="I822" i="407"/>
  <c r="J822" i="407" s="1" a="1"/>
  <c r="J822" i="407" s="1"/>
  <c r="K822" i="407" s="1"/>
  <c r="I34" i="407"/>
  <c r="J34" i="407" s="1" a="1"/>
  <c r="J34" i="407" s="1"/>
  <c r="K34" i="407" s="1"/>
  <c r="I578" i="407"/>
  <c r="J578" i="407" s="1" a="1"/>
  <c r="J578" i="407" s="1"/>
  <c r="K578" i="407" s="1"/>
  <c r="I587" i="407"/>
  <c r="J587" i="407" s="1" a="1"/>
  <c r="J587" i="407" s="1"/>
  <c r="K587" i="407" s="1"/>
  <c r="I334" i="407"/>
  <c r="J334" i="407" s="1" a="1"/>
  <c r="J334" i="407" s="1"/>
  <c r="K334" i="407" s="1"/>
  <c r="I117" i="407"/>
  <c r="J117" i="407" s="1" a="1"/>
  <c r="J117" i="407" s="1"/>
  <c r="K117" i="407" s="1"/>
  <c r="I516" i="407"/>
  <c r="J516" i="407" s="1" a="1"/>
  <c r="J516" i="407" s="1"/>
  <c r="K516" i="407" s="1"/>
  <c r="I666" i="407"/>
  <c r="J666" i="407" s="1" a="1"/>
  <c r="J666" i="407" s="1"/>
  <c r="K666" i="407" s="1"/>
  <c r="I533" i="407"/>
  <c r="J533" i="407" s="1" a="1"/>
  <c r="J533" i="407" s="1"/>
  <c r="K533" i="407" s="1"/>
  <c r="I399" i="407"/>
  <c r="J399" i="407" s="1" a="1"/>
  <c r="J399" i="407" s="1"/>
  <c r="K399" i="407" s="1"/>
  <c r="I593" i="407"/>
  <c r="J593" i="407" s="1" a="1"/>
  <c r="J593" i="407" s="1"/>
  <c r="K593" i="407" s="1"/>
  <c r="I36" i="407"/>
  <c r="J36" i="407" s="1" a="1"/>
  <c r="J36" i="407" s="1"/>
  <c r="K36" i="407" s="1"/>
  <c r="I531" i="407"/>
  <c r="J531" i="407" s="1" a="1"/>
  <c r="J531" i="407" s="1"/>
  <c r="K531" i="407" s="1"/>
  <c r="I398" i="407"/>
  <c r="J398" i="407" s="1" a="1"/>
  <c r="J398" i="407" s="1"/>
  <c r="K398" i="407" s="1"/>
  <c r="I395" i="407"/>
  <c r="J395" i="407" s="1" a="1"/>
  <c r="J395" i="407" s="1"/>
  <c r="K395" i="407" s="1"/>
  <c r="I147" i="407"/>
  <c r="J147" i="407" s="1" a="1"/>
  <c r="J147" i="407" s="1"/>
  <c r="K147" i="407" s="1"/>
  <c r="I664" i="407"/>
  <c r="J664" i="407" s="1" a="1"/>
  <c r="J664" i="407" s="1"/>
  <c r="K664" i="407" s="1"/>
  <c r="I595" i="407"/>
  <c r="J595" i="407" s="1" a="1"/>
  <c r="J595" i="407" s="1"/>
  <c r="K595" i="407" s="1"/>
  <c r="I786" i="407"/>
  <c r="J786" i="407" s="1" a="1"/>
  <c r="J786" i="407" s="1"/>
  <c r="K786" i="407" s="1"/>
  <c r="I670" i="407"/>
  <c r="J670" i="407" s="1" a="1"/>
  <c r="J670" i="407" s="1"/>
  <c r="K670" i="407" s="1"/>
  <c r="I777" i="407"/>
  <c r="J777" i="407" s="1" a="1"/>
  <c r="J777" i="407" s="1"/>
  <c r="K777" i="407" s="1"/>
  <c r="I260" i="407"/>
  <c r="J260" i="407" s="1" a="1"/>
  <c r="J260" i="407" s="1"/>
  <c r="K260" i="407" s="1"/>
  <c r="I51" i="407"/>
  <c r="J51" i="407" s="1" a="1"/>
  <c r="J51" i="407" s="1"/>
  <c r="K51" i="407" s="1"/>
  <c r="I326" i="407"/>
  <c r="J326" i="407" s="1" a="1"/>
  <c r="J326" i="407" s="1"/>
  <c r="K326" i="407" s="1"/>
  <c r="I572" i="407"/>
  <c r="J572" i="407" s="1" a="1"/>
  <c r="J572" i="407" s="1"/>
  <c r="K572" i="407" s="1"/>
  <c r="I573" i="407"/>
  <c r="J573" i="407" s="1" a="1"/>
  <c r="J573" i="407" s="1"/>
  <c r="K573" i="407" s="1"/>
  <c r="I310" i="407"/>
  <c r="J310" i="407" s="1" a="1"/>
  <c r="J310" i="407" s="1"/>
  <c r="K310" i="407" s="1"/>
  <c r="I281" i="407"/>
  <c r="J281" i="407" s="1" a="1"/>
  <c r="J281" i="407" s="1"/>
  <c r="K281" i="407" s="1"/>
  <c r="I725" i="407"/>
  <c r="J725" i="407" s="1" a="1"/>
  <c r="J725" i="407" s="1"/>
  <c r="K725" i="407" s="1"/>
  <c r="I766" i="407"/>
  <c r="J766" i="407" s="1" a="1"/>
  <c r="J766" i="407" s="1"/>
  <c r="K766" i="407" s="1"/>
  <c r="I761" i="407"/>
  <c r="J761" i="407" s="1" a="1"/>
  <c r="J761" i="407" s="1"/>
  <c r="K761" i="407" s="1"/>
  <c r="I526" i="407"/>
  <c r="J526" i="407" s="1" a="1"/>
  <c r="J526" i="407" s="1"/>
  <c r="K526" i="407" s="1"/>
  <c r="I500" i="407"/>
  <c r="J500" i="407" s="1" a="1"/>
  <c r="J500" i="407" s="1"/>
  <c r="K500" i="407" s="1"/>
  <c r="I442" i="407"/>
  <c r="J442" i="407" s="1" a="1"/>
  <c r="J442" i="407" s="1"/>
  <c r="K442" i="407" s="1"/>
  <c r="I815" i="407"/>
  <c r="J815" i="407" s="1" a="1"/>
  <c r="J815" i="407" s="1"/>
  <c r="K815" i="407" s="1"/>
  <c r="I464" i="407"/>
  <c r="J464" i="407" s="1" a="1"/>
  <c r="J464" i="407" s="1"/>
  <c r="K464" i="407" s="1"/>
  <c r="I367" i="407"/>
  <c r="J367" i="407" s="1" a="1"/>
  <c r="J367" i="407" s="1"/>
  <c r="K367" i="407" s="1"/>
  <c r="I684" i="407"/>
  <c r="J684" i="407" s="1" a="1"/>
  <c r="J684" i="407" s="1"/>
  <c r="K684" i="407" s="1"/>
  <c r="I494" i="407"/>
  <c r="J494" i="407" s="1" a="1"/>
  <c r="J494" i="407" s="1"/>
  <c r="K494" i="407" s="1"/>
  <c r="I633" i="407"/>
  <c r="J633" i="407" s="1" a="1"/>
  <c r="J633" i="407" s="1"/>
  <c r="K633" i="407" s="1"/>
  <c r="I582" i="407"/>
  <c r="J582" i="407" s="1" a="1"/>
  <c r="J582" i="407" s="1"/>
  <c r="K582" i="407" s="1"/>
  <c r="I165" i="407"/>
  <c r="J165" i="407" s="1" a="1"/>
  <c r="J165" i="407" s="1"/>
  <c r="K165" i="407" s="1"/>
  <c r="I553" i="407"/>
  <c r="J553" i="407" s="1" a="1"/>
  <c r="J553" i="407" s="1"/>
  <c r="K553" i="407" s="1"/>
  <c r="I235" i="407"/>
  <c r="J235" i="407" s="1" a="1"/>
  <c r="J235" i="407" s="1"/>
  <c r="K235" i="407" s="1"/>
  <c r="I790" i="407"/>
  <c r="J790" i="407" s="1" a="1"/>
  <c r="J790" i="407" s="1"/>
  <c r="K790" i="407" s="1"/>
  <c r="I156" i="407"/>
  <c r="J156" i="407" s="1" a="1"/>
  <c r="J156" i="407" s="1"/>
  <c r="K156" i="407" s="1"/>
  <c r="I625" i="407"/>
  <c r="J625" i="407" s="1" a="1"/>
  <c r="J625" i="407" s="1"/>
  <c r="K625" i="407" s="1"/>
  <c r="I276" i="407"/>
  <c r="J276" i="407" s="1" a="1"/>
  <c r="J276" i="407" s="1"/>
  <c r="K276" i="407" s="1"/>
  <c r="I135" i="407"/>
  <c r="J135" i="407" s="1" a="1"/>
  <c r="J135" i="407" s="1"/>
  <c r="K135" i="407" s="1"/>
  <c r="I475" i="407"/>
  <c r="J475" i="407" s="1" a="1"/>
  <c r="J475" i="407" s="1"/>
  <c r="K475" i="407" s="1"/>
  <c r="I711" i="407"/>
  <c r="J711" i="407" s="1" a="1"/>
  <c r="J711" i="407" s="1"/>
  <c r="K711" i="407" s="1"/>
  <c r="I775" i="407"/>
  <c r="J775" i="407" s="1" a="1"/>
  <c r="J775" i="407" s="1"/>
  <c r="K775" i="407" s="1"/>
  <c r="I701" i="407"/>
  <c r="J701" i="407" s="1" a="1"/>
  <c r="J701" i="407" s="1"/>
  <c r="K701" i="407" s="1"/>
  <c r="I520" i="407"/>
  <c r="J520" i="407" s="1" a="1"/>
  <c r="J520" i="407" s="1"/>
  <c r="K520" i="407" s="1"/>
  <c r="I138" i="407"/>
  <c r="J138" i="407" s="1" a="1"/>
  <c r="J138" i="407" s="1"/>
  <c r="K138" i="407" s="1"/>
  <c r="I567" i="407"/>
  <c r="J567" i="407" s="1" a="1"/>
  <c r="J567" i="407" s="1"/>
  <c r="K567" i="407" s="1"/>
  <c r="I208" i="407"/>
  <c r="J208" i="407" s="1" a="1"/>
  <c r="J208" i="407" s="1"/>
  <c r="K208" i="407" s="1"/>
  <c r="I209" i="407"/>
  <c r="J209" i="407" s="1" a="1"/>
  <c r="J209" i="407" s="1"/>
  <c r="K209" i="407" s="1"/>
  <c r="I560" i="407"/>
  <c r="J560" i="407" s="1" a="1"/>
  <c r="J560" i="407" s="1"/>
  <c r="K560" i="407" s="1"/>
  <c r="I214" i="407"/>
  <c r="J214" i="407" s="1" a="1"/>
  <c r="J214" i="407" s="1"/>
  <c r="K214" i="407" s="1"/>
  <c r="I765" i="407"/>
  <c r="J765" i="407" s="1" a="1"/>
  <c r="J765" i="407" s="1"/>
  <c r="K765" i="407" s="1"/>
  <c r="I306" i="407"/>
  <c r="J306" i="407" s="1" a="1"/>
  <c r="J306" i="407" s="1"/>
  <c r="K306" i="407" s="1"/>
  <c r="I772" i="407"/>
  <c r="J772" i="407" s="1" a="1"/>
  <c r="J772" i="407" s="1"/>
  <c r="K772" i="407" s="1"/>
  <c r="I726" i="407"/>
  <c r="J726" i="407" s="1" a="1"/>
  <c r="J726" i="407" s="1"/>
  <c r="K726" i="407" s="1"/>
  <c r="I73" i="407"/>
  <c r="J73" i="407" s="1" a="1"/>
  <c r="J73" i="407" s="1"/>
  <c r="K73" i="407" s="1"/>
  <c r="I101" i="407"/>
  <c r="J101" i="407" s="1" a="1"/>
  <c r="J101" i="407" s="1"/>
  <c r="K101" i="407" s="1"/>
  <c r="I486" i="407"/>
  <c r="J486" i="407" s="1" a="1"/>
  <c r="J486" i="407" s="1"/>
  <c r="K486" i="407" s="1"/>
  <c r="I213" i="407"/>
  <c r="J213" i="407" s="1" a="1"/>
  <c r="J213" i="407" s="1"/>
  <c r="K213" i="407" s="1"/>
  <c r="I217" i="407"/>
  <c r="J217" i="407" s="1" a="1"/>
  <c r="J217" i="407" s="1"/>
  <c r="K217" i="407" s="1"/>
  <c r="I102" i="407"/>
  <c r="J102" i="407" s="1" a="1"/>
  <c r="J102" i="407" s="1"/>
  <c r="K102" i="407" s="1"/>
  <c r="I742" i="407"/>
  <c r="J742" i="407" s="1" a="1"/>
  <c r="J742" i="407" s="1"/>
  <c r="K742" i="407" s="1"/>
  <c r="I365" i="407"/>
  <c r="J365" i="407" s="1" a="1"/>
  <c r="J365" i="407" s="1"/>
  <c r="K365" i="407" s="1"/>
  <c r="I621" i="407"/>
  <c r="J621" i="407" s="1" a="1"/>
  <c r="J621" i="407" s="1"/>
  <c r="K621" i="407" s="1"/>
  <c r="I550" i="407"/>
  <c r="J550" i="407" s="1" a="1"/>
  <c r="J550" i="407" s="1"/>
  <c r="K550" i="407" s="1"/>
  <c r="I259" i="407"/>
  <c r="J259" i="407" s="1" a="1"/>
  <c r="J259" i="407" s="1"/>
  <c r="K259" i="407" s="1"/>
  <c r="I229" i="407"/>
  <c r="J229" i="407" s="1" a="1"/>
  <c r="J229" i="407" s="1"/>
  <c r="K229" i="407" s="1"/>
  <c r="I248" i="407"/>
  <c r="J248" i="407" s="1" a="1"/>
  <c r="J248" i="407" s="1"/>
  <c r="K248" i="407" s="1"/>
  <c r="I810" i="407"/>
  <c r="J810" i="407" s="1" a="1"/>
  <c r="J810" i="407" s="1"/>
  <c r="K810" i="407" s="1"/>
  <c r="I484" i="407"/>
  <c r="J484" i="407" s="1" a="1"/>
  <c r="J484" i="407" s="1"/>
  <c r="K484" i="407" s="1"/>
  <c r="I231" i="407"/>
  <c r="J231" i="407" s="1" a="1"/>
  <c r="J231" i="407" s="1"/>
  <c r="K231" i="407" s="1"/>
  <c r="I316" i="407"/>
  <c r="J316" i="407" s="1" a="1"/>
  <c r="J316" i="407" s="1"/>
  <c r="K316" i="407" s="1"/>
  <c r="I390" i="407"/>
  <c r="J390" i="407" s="1" a="1"/>
  <c r="J390" i="407" s="1"/>
  <c r="K390" i="407" s="1"/>
  <c r="I755" i="407"/>
  <c r="J755" i="407" s="1" a="1"/>
  <c r="J755" i="407" s="1"/>
  <c r="K755" i="407" s="1"/>
  <c r="I721" i="407"/>
  <c r="J721" i="407" s="1" a="1"/>
  <c r="J721" i="407" s="1"/>
  <c r="K721" i="407" s="1"/>
  <c r="I609" i="407"/>
  <c r="J609" i="407" s="1" a="1"/>
  <c r="J609" i="407" s="1"/>
  <c r="K609" i="407" s="1"/>
  <c r="I207" i="407"/>
  <c r="J207" i="407" s="1" a="1"/>
  <c r="J207" i="407" s="1"/>
  <c r="K207" i="407" s="1"/>
  <c r="I89" i="407"/>
  <c r="J89" i="407" s="1" a="1"/>
  <c r="J89" i="407" s="1"/>
  <c r="K89" i="407" s="1"/>
  <c r="I381" i="407"/>
  <c r="J381" i="407" s="1" a="1"/>
  <c r="J381" i="407" s="1"/>
  <c r="K381" i="407" s="1"/>
  <c r="I741" i="407"/>
  <c r="J741" i="407" s="1" a="1"/>
  <c r="J741" i="407" s="1"/>
  <c r="K741" i="407" s="1"/>
  <c r="I796" i="407"/>
  <c r="J796" i="407" s="1" a="1"/>
  <c r="J796" i="407" s="1"/>
  <c r="K796" i="407" s="1"/>
  <c r="I447" i="407"/>
  <c r="J447" i="407" s="1" a="1"/>
  <c r="J447" i="407" s="1"/>
  <c r="K447" i="407" s="1"/>
  <c r="I668" i="407"/>
  <c r="J668" i="407" s="1" a="1"/>
  <c r="J668" i="407" s="1"/>
  <c r="K668" i="407" s="1"/>
  <c r="I123" i="407"/>
  <c r="J123" i="407" s="1" a="1"/>
  <c r="J123" i="407" s="1"/>
  <c r="K123" i="407" s="1"/>
  <c r="I681" i="407"/>
  <c r="J681" i="407" s="1" a="1"/>
  <c r="J681" i="407" s="1"/>
  <c r="K681" i="407" s="1"/>
  <c r="I722" i="407"/>
  <c r="J722" i="407" s="1" a="1"/>
  <c r="J722" i="407" s="1"/>
  <c r="K722" i="407" s="1"/>
  <c r="I203" i="407"/>
  <c r="J203" i="407" s="1" a="1"/>
  <c r="J203" i="407" s="1"/>
  <c r="K203" i="407" s="1"/>
  <c r="I118" i="407"/>
  <c r="J118" i="407" s="1" a="1"/>
  <c r="J118" i="407" s="1"/>
  <c r="K118" i="407" s="1"/>
  <c r="I603" i="407"/>
  <c r="J603" i="407" s="1" a="1"/>
  <c r="J603" i="407" s="1"/>
  <c r="K603" i="407" s="1"/>
  <c r="I247" i="407"/>
  <c r="J247" i="407" s="1" a="1"/>
  <c r="J247" i="407" s="1"/>
  <c r="K247" i="407" s="1"/>
  <c r="I812" i="407"/>
  <c r="J812" i="407" s="1" a="1"/>
  <c r="J812" i="407" s="1"/>
  <c r="K812" i="407" s="1"/>
  <c r="I564" i="407"/>
  <c r="J564" i="407" s="1" a="1"/>
  <c r="J564" i="407" s="1"/>
  <c r="K564" i="407" s="1"/>
  <c r="I613" i="407"/>
  <c r="J613" i="407" s="1" a="1"/>
  <c r="J613" i="407" s="1"/>
  <c r="K613" i="407" s="1"/>
  <c r="I524" i="407"/>
  <c r="J524" i="407" s="1" a="1"/>
  <c r="J524" i="407" s="1"/>
  <c r="K524" i="407" s="1"/>
  <c r="I385" i="407"/>
  <c r="J385" i="407" s="1" a="1"/>
  <c r="J385" i="407" s="1"/>
  <c r="K385" i="407" s="1"/>
  <c r="I375" i="407"/>
  <c r="J375" i="407" s="1" a="1"/>
  <c r="J375" i="407" s="1"/>
  <c r="K375" i="407" s="1"/>
  <c r="I166" i="407"/>
  <c r="J166" i="407" s="1" a="1"/>
  <c r="J166" i="407" s="1"/>
  <c r="K166" i="407" s="1"/>
  <c r="I90" i="407"/>
  <c r="J90" i="407" s="1" a="1"/>
  <c r="J90" i="407" s="1"/>
  <c r="K90" i="407" s="1"/>
  <c r="I78" i="407"/>
  <c r="J78" i="407" s="1" a="1"/>
  <c r="J78" i="407" s="1"/>
  <c r="K78" i="407" s="1"/>
  <c r="I751" i="407"/>
  <c r="J751" i="407" s="1" a="1"/>
  <c r="J751" i="407" s="1"/>
  <c r="K751" i="407" s="1"/>
  <c r="I626" i="407"/>
  <c r="J626" i="407" s="1" a="1"/>
  <c r="J626" i="407" s="1"/>
  <c r="K626" i="407" s="1"/>
  <c r="I505" i="407"/>
  <c r="J505" i="407" s="1" a="1"/>
  <c r="J505" i="407" s="1"/>
  <c r="K505" i="407" s="1"/>
  <c r="I379" i="407"/>
  <c r="J379" i="407" s="1" a="1"/>
  <c r="J379" i="407" s="1"/>
  <c r="K379" i="407" s="1"/>
  <c r="I175" i="407"/>
  <c r="J175" i="407" s="1" a="1"/>
  <c r="J175" i="407" s="1"/>
  <c r="K175" i="407" s="1"/>
  <c r="I794" i="407"/>
  <c r="J794" i="407" s="1" a="1"/>
  <c r="J794" i="407" s="1"/>
  <c r="K794" i="407" s="1"/>
  <c r="I278" i="407"/>
  <c r="J278" i="407" s="1" a="1"/>
  <c r="J278" i="407" s="1"/>
  <c r="K278" i="407" s="1"/>
  <c r="I440" i="407"/>
  <c r="J440" i="407" s="1" a="1"/>
  <c r="J440" i="407" s="1"/>
  <c r="K440" i="407" s="1"/>
  <c r="I240" i="407"/>
  <c r="J240" i="407" s="1" a="1"/>
  <c r="J240" i="407" s="1"/>
  <c r="K240" i="407" s="1"/>
  <c r="I336" i="407"/>
  <c r="J336" i="407" s="1" a="1"/>
  <c r="J336" i="407" s="1"/>
  <c r="K336" i="407" s="1"/>
  <c r="I232" i="407"/>
  <c r="J232" i="407" s="1" a="1"/>
  <c r="J232" i="407" s="1"/>
  <c r="K232" i="407" s="1"/>
  <c r="I382" i="407"/>
  <c r="J382" i="407" s="1" a="1"/>
  <c r="J382" i="407" s="1"/>
  <c r="K382" i="407" s="1"/>
  <c r="I236" i="407"/>
  <c r="J236" i="407" s="1" a="1"/>
  <c r="J236" i="407" s="1"/>
  <c r="K236" i="407" s="1"/>
  <c r="I271" i="407"/>
  <c r="J271" i="407" s="1" a="1"/>
  <c r="J271" i="407" s="1"/>
  <c r="K271" i="407" s="1"/>
  <c r="I652" i="407"/>
  <c r="J652" i="407" s="1" a="1"/>
  <c r="J652" i="407" s="1"/>
  <c r="K652" i="407" s="1"/>
  <c r="I734" i="407"/>
  <c r="J734" i="407" s="1" a="1"/>
  <c r="J734" i="407" s="1"/>
  <c r="K734" i="407" s="1"/>
  <c r="I762" i="407"/>
  <c r="J762" i="407" s="1" a="1"/>
  <c r="J762" i="407" s="1"/>
  <c r="K762" i="407" s="1"/>
  <c r="I364" i="407"/>
  <c r="J364" i="407" s="1" a="1"/>
  <c r="J364" i="407" s="1"/>
  <c r="K364" i="407" s="1"/>
  <c r="I393" i="407"/>
  <c r="J393" i="407" s="1" a="1"/>
  <c r="J393" i="407" s="1"/>
  <c r="K393" i="407" s="1"/>
  <c r="I298" i="407"/>
  <c r="J298" i="407" s="1" a="1"/>
  <c r="J298" i="407" s="1"/>
  <c r="K298" i="407" s="1"/>
  <c r="I515" i="407"/>
  <c r="J515" i="407" s="1" a="1"/>
  <c r="J515" i="407" s="1"/>
  <c r="K515" i="407" s="1"/>
  <c r="I75" i="407"/>
  <c r="J75" i="407" s="1" a="1"/>
  <c r="J75" i="407" s="1"/>
  <c r="K75" i="407" s="1"/>
  <c r="I611" i="407"/>
  <c r="J611" i="407" s="1" a="1"/>
  <c r="J611" i="407" s="1"/>
  <c r="K611" i="407" s="1"/>
  <c r="I196" i="407"/>
  <c r="J196" i="407" s="1" a="1"/>
  <c r="J196" i="407" s="1"/>
  <c r="K196" i="407" s="1"/>
  <c r="I707" i="407"/>
  <c r="J707" i="407" s="1" a="1"/>
  <c r="J707" i="407" s="1"/>
  <c r="K707" i="407" s="1"/>
  <c r="I720" i="407"/>
  <c r="J720" i="407" s="1" a="1"/>
  <c r="J720" i="407" s="1"/>
  <c r="K720" i="407" s="1"/>
  <c r="I656" i="407"/>
  <c r="J656" i="407" s="1" a="1"/>
  <c r="J656" i="407" s="1"/>
  <c r="K656" i="407" s="1"/>
  <c r="I212" i="407"/>
  <c r="J212" i="407" s="1" a="1"/>
  <c r="J212" i="407" s="1"/>
  <c r="K212" i="407" s="1"/>
  <c r="I258" i="407"/>
  <c r="J258" i="407" s="1" a="1"/>
  <c r="J258" i="407" s="1"/>
  <c r="K258" i="407" s="1"/>
  <c r="I724" i="407"/>
  <c r="J724" i="407" s="1" a="1"/>
  <c r="J724" i="407" s="1"/>
  <c r="K724" i="407" s="1"/>
  <c r="I417" i="407"/>
  <c r="J417" i="407" s="1" a="1"/>
  <c r="J417" i="407" s="1"/>
  <c r="K417" i="407" s="1"/>
  <c r="I566" i="407"/>
  <c r="J566" i="407" s="1" a="1"/>
  <c r="J566" i="407" s="1"/>
  <c r="K566" i="407" s="1"/>
  <c r="I477" i="407"/>
  <c r="J477" i="407" s="1" a="1"/>
  <c r="J477" i="407" s="1"/>
  <c r="K477" i="407" s="1"/>
  <c r="I56" i="407"/>
  <c r="J56" i="407" s="1" a="1"/>
  <c r="J56" i="407" s="1"/>
  <c r="K56" i="407" s="1"/>
  <c r="I585" i="407"/>
  <c r="J585" i="407" s="1" a="1"/>
  <c r="J585" i="407" s="1"/>
  <c r="K585" i="407" s="1"/>
  <c r="I600" i="407"/>
  <c r="J600" i="407" s="1" a="1"/>
  <c r="J600" i="407" s="1"/>
  <c r="K600" i="407" s="1"/>
  <c r="I764" i="407"/>
  <c r="J764" i="407" s="1" a="1"/>
  <c r="J764" i="407" s="1"/>
  <c r="K764" i="407" s="1"/>
  <c r="I116" i="407"/>
  <c r="J116" i="407" s="1" a="1"/>
  <c r="J116" i="407" s="1"/>
  <c r="K116" i="407" s="1"/>
  <c r="I769" i="407"/>
  <c r="J769" i="407" s="1" a="1"/>
  <c r="J769" i="407" s="1"/>
  <c r="K769" i="407" s="1"/>
  <c r="I54" i="407"/>
  <c r="J54" i="407" s="1" a="1"/>
  <c r="J54" i="407" s="1"/>
  <c r="K54" i="407" s="1"/>
  <c r="I716" i="407"/>
  <c r="J716" i="407" s="1" a="1"/>
  <c r="J716" i="407" s="1"/>
  <c r="K716" i="407" s="1"/>
  <c r="I227" i="407"/>
  <c r="J227" i="407" s="1" a="1"/>
  <c r="J227" i="407" s="1"/>
  <c r="K227" i="407" s="1"/>
  <c r="I452" i="407"/>
  <c r="J452" i="407" s="1" a="1"/>
  <c r="J452" i="407" s="1"/>
  <c r="K452" i="407" s="1"/>
  <c r="I428" i="407"/>
  <c r="J428" i="407" s="1" a="1"/>
  <c r="J428" i="407" s="1"/>
  <c r="K428" i="407" s="1"/>
  <c r="I514" i="407"/>
  <c r="J514" i="407" s="1" a="1"/>
  <c r="J514" i="407" s="1"/>
  <c r="K514" i="407" s="1"/>
  <c r="I463" i="407"/>
  <c r="J463" i="407" s="1" a="1"/>
  <c r="J463" i="407" s="1"/>
  <c r="K463" i="407" s="1"/>
  <c r="I191" i="407"/>
  <c r="J191" i="407" s="1" a="1"/>
  <c r="J191" i="407" s="1"/>
  <c r="K191" i="407" s="1"/>
  <c r="I333" i="407"/>
  <c r="J333" i="407" s="1" a="1"/>
  <c r="J333" i="407" s="1"/>
  <c r="K333" i="407" s="1"/>
  <c r="I750" i="407"/>
  <c r="J750" i="407" s="1" a="1"/>
  <c r="J750" i="407" s="1"/>
  <c r="K750" i="407" s="1"/>
  <c r="I821" i="407"/>
  <c r="J821" i="407" s="1" a="1"/>
  <c r="J821" i="407" s="1"/>
  <c r="K821" i="407" s="1"/>
  <c r="I79" i="407"/>
  <c r="J79" i="407" s="1" a="1"/>
  <c r="J79" i="407" s="1"/>
  <c r="K79" i="407" s="1"/>
  <c r="I400" i="407"/>
  <c r="J400" i="407" s="1" a="1"/>
  <c r="J400" i="407" s="1"/>
  <c r="K400" i="407" s="1"/>
  <c r="I662" i="407"/>
  <c r="J662" i="407" s="1" a="1"/>
  <c r="J662" i="407" s="1"/>
  <c r="K662" i="407" s="1"/>
  <c r="I814" i="407"/>
  <c r="J814" i="407" s="1" a="1"/>
  <c r="J814" i="407" s="1"/>
  <c r="K814" i="407" s="1"/>
  <c r="I620" i="407"/>
  <c r="J620" i="407" s="1" a="1"/>
  <c r="J620" i="407" s="1"/>
  <c r="K620" i="407" s="1"/>
  <c r="I145" i="407"/>
  <c r="J145" i="407" s="1" a="1"/>
  <c r="J145" i="407" s="1"/>
  <c r="K145" i="407" s="1"/>
  <c r="I838" i="407"/>
  <c r="J838" i="407" s="1" a="1"/>
  <c r="J838" i="407" s="1"/>
  <c r="K838" i="407" s="1"/>
  <c r="I683" i="407"/>
  <c r="J683" i="407" s="1" a="1"/>
  <c r="J683" i="407" s="1"/>
  <c r="K683" i="407" s="1"/>
  <c r="I301" i="407"/>
  <c r="J301" i="407" s="1" a="1"/>
  <c r="J301" i="407" s="1"/>
  <c r="K301" i="407" s="1"/>
  <c r="I183" i="407"/>
  <c r="J183" i="407" s="1" a="1"/>
  <c r="J183" i="407" s="1"/>
  <c r="K183" i="407" s="1"/>
  <c r="I646" i="407"/>
  <c r="J646" i="407" s="1" a="1"/>
  <c r="J646" i="407" s="1"/>
  <c r="K646" i="407" s="1"/>
  <c r="I657" i="407"/>
  <c r="J657" i="407" s="1" a="1"/>
  <c r="J657" i="407" s="1"/>
  <c r="K657" i="407" s="1"/>
  <c r="I307" i="407"/>
  <c r="J307" i="407" s="1" a="1"/>
  <c r="J307" i="407" s="1"/>
  <c r="K307" i="407" s="1"/>
  <c r="I87" i="407"/>
  <c r="J87" i="407" s="1" a="1"/>
  <c r="J87" i="407" s="1"/>
  <c r="K87" i="407" s="1"/>
  <c r="I280" i="407"/>
  <c r="J280" i="407" s="1" a="1"/>
  <c r="J280" i="407" s="1"/>
  <c r="K280" i="407" s="1"/>
  <c r="I350" i="407"/>
  <c r="J350" i="407" s="1" a="1"/>
  <c r="J350" i="407" s="1"/>
  <c r="K350" i="407" s="1"/>
  <c r="I282" i="407"/>
  <c r="J282" i="407" s="1" a="1"/>
  <c r="J282" i="407" s="1"/>
  <c r="K282" i="407" s="1"/>
  <c r="I95" i="407"/>
  <c r="J95" i="407" s="1" a="1"/>
  <c r="J95" i="407" s="1"/>
  <c r="K95" i="407" s="1"/>
  <c r="I837" i="407"/>
  <c r="J837" i="407" s="1" a="1"/>
  <c r="J837" i="407" s="1"/>
  <c r="K837" i="407" s="1"/>
  <c r="I485" i="407"/>
  <c r="J485" i="407" s="1" a="1"/>
  <c r="J485" i="407" s="1"/>
  <c r="K485" i="407" s="1"/>
  <c r="I425" i="407"/>
  <c r="J425" i="407" s="1" a="1"/>
  <c r="J425" i="407" s="1"/>
  <c r="K425" i="407" s="1"/>
  <c r="I414" i="407"/>
  <c r="J414" i="407" s="1" a="1"/>
  <c r="J414" i="407" s="1"/>
  <c r="K414" i="407" s="1"/>
  <c r="I363" i="407"/>
  <c r="J363" i="407" s="1" a="1"/>
  <c r="J363" i="407" s="1"/>
  <c r="K363" i="407" s="1"/>
  <c r="I698" i="407"/>
  <c r="J698" i="407" s="1" a="1"/>
  <c r="J698" i="407" s="1"/>
  <c r="K698" i="407" s="1"/>
  <c r="I274" i="407"/>
  <c r="J274" i="407" s="1" a="1"/>
  <c r="J274" i="407" s="1"/>
  <c r="K274" i="407" s="1"/>
  <c r="I793" i="407"/>
  <c r="J793" i="407" s="1" a="1"/>
  <c r="J793" i="407" s="1"/>
  <c r="K793" i="407" s="1"/>
  <c r="I728" i="407"/>
  <c r="J728" i="407" s="1" a="1"/>
  <c r="J728" i="407" s="1"/>
  <c r="K728" i="407" s="1"/>
  <c r="I508" i="407"/>
  <c r="J508" i="407" s="1" a="1"/>
  <c r="J508" i="407" s="1"/>
  <c r="K508" i="407" s="1"/>
  <c r="I705" i="407"/>
  <c r="J705" i="407" s="1" a="1"/>
  <c r="J705" i="407" s="1"/>
  <c r="K705" i="407" s="1"/>
  <c r="I836" i="407"/>
  <c r="J836" i="407" s="1" a="1"/>
  <c r="J836" i="407" s="1"/>
  <c r="K836" i="407" s="1"/>
  <c r="I272" i="407"/>
  <c r="J272" i="407" s="1" a="1"/>
  <c r="J272" i="407" s="1"/>
  <c r="K272" i="407" s="1"/>
  <c r="I324" i="407"/>
  <c r="J324" i="407" s="1" a="1"/>
  <c r="J324" i="407" s="1"/>
  <c r="K324" i="407" s="1"/>
  <c r="I80" i="407"/>
  <c r="J80" i="407" s="1" a="1"/>
  <c r="J80" i="407" s="1"/>
  <c r="K80" i="407" s="1"/>
  <c r="I835" i="407"/>
  <c r="J835" i="407" s="1" a="1"/>
  <c r="J835" i="407" s="1"/>
  <c r="K835" i="407" s="1"/>
  <c r="I77" i="407"/>
  <c r="J77" i="407" s="1" a="1"/>
  <c r="J77" i="407" s="1"/>
  <c r="K77" i="407" s="1"/>
  <c r="I624" i="407"/>
  <c r="J624" i="407" s="1" a="1"/>
  <c r="J624" i="407" s="1"/>
  <c r="K624" i="407" s="1"/>
  <c r="I638" i="407"/>
  <c r="J638" i="407" s="1" a="1"/>
  <c r="J638" i="407" s="1"/>
  <c r="K638" i="407" s="1"/>
  <c r="I802" i="407"/>
  <c r="J802" i="407" s="1" a="1"/>
  <c r="J802" i="407" s="1"/>
  <c r="K802" i="407" s="1"/>
  <c r="I478" i="407"/>
  <c r="J478" i="407" s="1" a="1"/>
  <c r="J478" i="407" s="1"/>
  <c r="K478" i="407" s="1"/>
  <c r="I776" i="407"/>
  <c r="J776" i="407" s="1" a="1"/>
  <c r="J776" i="407" s="1"/>
  <c r="K776" i="407" s="1"/>
  <c r="I648" i="407"/>
  <c r="J648" i="407" s="1" a="1"/>
  <c r="J648" i="407" s="1"/>
  <c r="K648" i="407" s="1"/>
  <c r="I834" i="407"/>
  <c r="J834" i="407" s="1" a="1"/>
  <c r="J834" i="407" s="1"/>
  <c r="K834" i="407" s="1"/>
  <c r="I758" i="407"/>
  <c r="J758" i="407" s="1" a="1"/>
  <c r="J758" i="407" s="1"/>
  <c r="K758" i="407" s="1"/>
  <c r="I672" i="407"/>
  <c r="J672" i="407" s="1" a="1"/>
  <c r="J672" i="407" s="1"/>
  <c r="K672" i="407" s="1"/>
  <c r="I146" i="407"/>
  <c r="J146" i="407" s="1" a="1"/>
  <c r="J146" i="407" s="1"/>
  <c r="K146" i="407" s="1"/>
  <c r="I129" i="407"/>
  <c r="J129" i="407" s="1" a="1"/>
  <c r="J129" i="407" s="1"/>
  <c r="K129" i="407" s="1"/>
  <c r="I473" i="407"/>
  <c r="J473" i="407" s="1" a="1"/>
  <c r="J473" i="407" s="1"/>
  <c r="K473" i="407" s="1"/>
  <c r="I538" i="407"/>
  <c r="J538" i="407" s="1" a="1"/>
  <c r="J538" i="407" s="1"/>
  <c r="K538" i="407" s="1"/>
  <c r="I655" i="407"/>
  <c r="J655" i="407" s="1" a="1"/>
  <c r="J655" i="407" s="1"/>
  <c r="K655" i="407" s="1"/>
  <c r="I676" i="407"/>
  <c r="J676" i="407" s="1" a="1"/>
  <c r="J676" i="407" s="1"/>
  <c r="K676" i="407" s="1"/>
  <c r="I554" i="407"/>
  <c r="J554" i="407" s="1" a="1"/>
  <c r="J554" i="407" s="1"/>
  <c r="K554" i="407" s="1"/>
  <c r="I771" i="407"/>
  <c r="J771" i="407" s="1" a="1"/>
  <c r="J771" i="407" s="1"/>
  <c r="K771" i="407" s="1"/>
  <c r="I422" i="407"/>
  <c r="J422" i="407" s="1" a="1"/>
  <c r="J422" i="407" s="1"/>
  <c r="K422" i="407" s="1"/>
  <c r="I263" i="407"/>
  <c r="J263" i="407" s="1" a="1"/>
  <c r="J263" i="407" s="1"/>
  <c r="K263" i="407" s="1"/>
  <c r="I163" i="407"/>
  <c r="J163" i="407" s="1" a="1"/>
  <c r="J163" i="407" s="1"/>
  <c r="K163" i="407" s="1"/>
  <c r="I391" i="407"/>
  <c r="J391" i="407" s="1" a="1"/>
  <c r="J391" i="407" s="1"/>
  <c r="K391" i="407" s="1"/>
  <c r="I172" i="407"/>
  <c r="J172" i="407" s="1" a="1"/>
  <c r="J172" i="407" s="1"/>
  <c r="K172" i="407" s="1"/>
  <c r="I132" i="407"/>
  <c r="J132" i="407" s="1" a="1"/>
  <c r="J132" i="407" s="1"/>
  <c r="K132" i="407" s="1"/>
  <c r="I733" i="407"/>
  <c r="J733" i="407" s="1" a="1"/>
  <c r="J733" i="407" s="1"/>
  <c r="K733" i="407" s="1"/>
  <c r="I406" i="407"/>
  <c r="J406" i="407" s="1" a="1"/>
  <c r="J406" i="407" s="1"/>
  <c r="K406" i="407" s="1"/>
  <c r="I238" i="407"/>
  <c r="J238" i="407" s="1" a="1"/>
  <c r="J238" i="407" s="1"/>
  <c r="K238" i="407" s="1"/>
  <c r="I33" i="407"/>
  <c r="J33" i="407" s="1" a="1"/>
  <c r="J33" i="407" s="1"/>
  <c r="K33" i="407" s="1"/>
  <c r="I799" i="407"/>
  <c r="J799" i="407" s="1" a="1"/>
  <c r="J799" i="407" s="1"/>
  <c r="K799" i="407" s="1"/>
  <c r="I125" i="407"/>
  <c r="J125" i="407" s="1" a="1"/>
  <c r="J125" i="407" s="1"/>
  <c r="K125" i="407" s="1"/>
  <c r="I59" i="407"/>
  <c r="J59" i="407" s="1" a="1"/>
  <c r="J59" i="407" s="1"/>
  <c r="K59" i="407" s="1"/>
  <c r="I544" i="407"/>
  <c r="J544" i="407" s="1" a="1"/>
  <c r="J544" i="407" s="1"/>
  <c r="K544" i="407" s="1"/>
  <c r="I65" i="407"/>
  <c r="J65" i="407" s="1" a="1"/>
  <c r="J65" i="407" s="1"/>
  <c r="K65" i="407" s="1"/>
  <c r="I60" i="407"/>
  <c r="J60" i="407" s="1" a="1"/>
  <c r="J60" i="407" s="1"/>
  <c r="K60" i="407" s="1"/>
  <c r="I239" i="407"/>
  <c r="J239" i="407" s="1" a="1"/>
  <c r="J239" i="407" s="1"/>
  <c r="K239" i="407" s="1"/>
  <c r="I641" i="407"/>
  <c r="J641" i="407" s="1" a="1"/>
  <c r="J641" i="407" s="1"/>
  <c r="K641" i="407" s="1"/>
  <c r="I449" i="407"/>
  <c r="J449" i="407" s="1" a="1"/>
  <c r="J449" i="407" s="1"/>
  <c r="K449" i="407" s="1"/>
  <c r="I403" i="407"/>
  <c r="J403" i="407" s="1" a="1"/>
  <c r="J403" i="407" s="1"/>
  <c r="K403" i="407" s="1"/>
  <c r="I230" i="407"/>
  <c r="J230" i="407" s="1" a="1"/>
  <c r="J230" i="407" s="1"/>
  <c r="K230" i="407" s="1"/>
  <c r="I510" i="407"/>
  <c r="J510" i="407" s="1" a="1"/>
  <c r="J510" i="407" s="1"/>
  <c r="K510" i="407" s="1"/>
  <c r="I472" i="407"/>
  <c r="J472" i="407" s="1" a="1"/>
  <c r="J472" i="407" s="1"/>
  <c r="K472" i="407" s="1"/>
  <c r="I189" i="407"/>
  <c r="J189" i="407" s="1" a="1"/>
  <c r="J189" i="407" s="1"/>
  <c r="K189" i="407" s="1"/>
  <c r="I471" i="407"/>
  <c r="J471" i="407" s="1" a="1"/>
  <c r="J471" i="407" s="1"/>
  <c r="K471" i="407" s="1"/>
  <c r="I483" i="407"/>
  <c r="J483" i="407" s="1" a="1"/>
  <c r="J483" i="407" s="1"/>
  <c r="K483" i="407" s="1"/>
  <c r="I177" i="407"/>
  <c r="J177" i="407" s="1" a="1"/>
  <c r="J177" i="407" s="1"/>
  <c r="K177" i="407" s="1"/>
  <c r="I251" i="407"/>
  <c r="J251" i="407" s="1" a="1"/>
  <c r="J251" i="407" s="1"/>
  <c r="K251" i="407" s="1"/>
  <c r="I686" i="407"/>
  <c r="J686" i="407" s="1" a="1"/>
  <c r="J686" i="407" s="1"/>
  <c r="K686" i="407" s="1"/>
  <c r="I387" i="407"/>
  <c r="J387" i="407" s="1" a="1"/>
  <c r="J387" i="407" s="1"/>
  <c r="K387" i="407" s="1"/>
  <c r="I317" i="407"/>
  <c r="J317" i="407" s="1" a="1"/>
  <c r="J317" i="407" s="1"/>
  <c r="K317" i="407" s="1"/>
  <c r="I141" i="407"/>
  <c r="J141" i="407" s="1" a="1"/>
  <c r="J141" i="407" s="1"/>
  <c r="K141" i="407" s="1"/>
  <c r="I569" i="407"/>
  <c r="J569" i="407" s="1" a="1"/>
  <c r="J569" i="407" s="1"/>
  <c r="K569" i="407" s="1"/>
  <c r="I254" i="407"/>
  <c r="J254" i="407" s="1" a="1"/>
  <c r="J254" i="407" s="1"/>
  <c r="K254" i="407" s="1"/>
  <c r="I76" i="407"/>
  <c r="J76" i="407" s="1" a="1"/>
  <c r="J76" i="407" s="1"/>
  <c r="K76" i="407" s="1"/>
  <c r="I547" i="407"/>
  <c r="J547" i="407" s="1" a="1"/>
  <c r="J547" i="407" s="1"/>
  <c r="K547" i="407" s="1"/>
  <c r="I94" i="407"/>
  <c r="J94" i="407" s="1" a="1"/>
  <c r="J94" i="407" s="1"/>
  <c r="K94" i="407" s="1"/>
  <c r="I286" i="407"/>
  <c r="J286" i="407" s="1" a="1"/>
  <c r="J286" i="407" s="1"/>
  <c r="K286" i="407" s="1"/>
  <c r="I590" i="407"/>
  <c r="J590" i="407" s="1" a="1"/>
  <c r="J590" i="407" s="1"/>
  <c r="K590" i="407" s="1"/>
  <c r="I525" i="407"/>
  <c r="J525" i="407" s="1" a="1"/>
  <c r="J525" i="407" s="1"/>
  <c r="K525" i="407" s="1"/>
  <c r="I491" i="407"/>
  <c r="J491" i="407" s="1" a="1"/>
  <c r="J491" i="407" s="1"/>
  <c r="K491" i="407" s="1"/>
  <c r="I746" i="407"/>
  <c r="J746" i="407" s="1" a="1"/>
  <c r="J746" i="407" s="1"/>
  <c r="K746" i="407" s="1"/>
  <c r="I635" i="407"/>
  <c r="J635" i="407" s="1" a="1"/>
  <c r="J635" i="407" s="1"/>
  <c r="K635" i="407" s="1"/>
  <c r="I517" i="407"/>
  <c r="J517" i="407" s="1" a="1"/>
  <c r="J517" i="407" s="1"/>
  <c r="K517" i="407" s="1"/>
  <c r="I242" i="407"/>
  <c r="J242" i="407" s="1" a="1"/>
  <c r="J242" i="407" s="1"/>
  <c r="K242" i="407" s="1"/>
  <c r="I133" i="407"/>
  <c r="J133" i="407" s="1" a="1"/>
  <c r="J133" i="407" s="1"/>
  <c r="K133" i="407" s="1"/>
  <c r="I630" i="407"/>
  <c r="J630" i="407" s="1" a="1"/>
  <c r="J630" i="407" s="1"/>
  <c r="K630" i="407" s="1"/>
  <c r="I169" i="407"/>
  <c r="J169" i="407" s="1" a="1"/>
  <c r="J169" i="407" s="1"/>
  <c r="K169" i="407" s="1"/>
  <c r="I487" i="407"/>
  <c r="J487" i="407" s="1" a="1"/>
  <c r="J487" i="407" s="1"/>
  <c r="K487" i="407" s="1"/>
  <c r="I277" i="407"/>
  <c r="J277" i="407" s="1" a="1"/>
  <c r="J277" i="407" s="1"/>
  <c r="K277" i="407" s="1"/>
  <c r="I374" i="407"/>
  <c r="J374" i="407" s="1" a="1"/>
  <c r="J374" i="407" s="1"/>
  <c r="K374" i="407" s="1"/>
  <c r="I546" i="407"/>
  <c r="J546" i="407" s="1" a="1"/>
  <c r="J546" i="407" s="1"/>
  <c r="K546" i="407" s="1"/>
  <c r="I506" i="407"/>
  <c r="J506" i="407" s="1" a="1"/>
  <c r="J506" i="407" s="1"/>
  <c r="K506" i="407" s="1"/>
  <c r="I71" i="407"/>
  <c r="J71" i="407" s="1" a="1"/>
  <c r="J71" i="407" s="1"/>
  <c r="K71" i="407" s="1"/>
  <c r="I206" i="407"/>
  <c r="J206" i="407" s="1" a="1"/>
  <c r="J206" i="407" s="1"/>
  <c r="K206" i="407" s="1"/>
  <c r="I450" i="407"/>
  <c r="J450" i="407" s="1" a="1"/>
  <c r="J450" i="407" s="1"/>
  <c r="K450" i="407" s="1"/>
  <c r="I803" i="407"/>
  <c r="J803" i="407" s="1" a="1"/>
  <c r="J803" i="407" s="1"/>
  <c r="K803" i="407" s="1"/>
  <c r="I200" i="407"/>
  <c r="J200" i="407" s="1" a="1"/>
  <c r="J200" i="407" s="1"/>
  <c r="K200" i="407" s="1"/>
  <c r="I143" i="407"/>
  <c r="J143" i="407" s="1" a="1"/>
  <c r="J143" i="407" s="1"/>
  <c r="K143" i="407" s="1"/>
  <c r="I120" i="407"/>
  <c r="J120" i="407" s="1" a="1"/>
  <c r="J120" i="407" s="1"/>
  <c r="K120" i="407" s="1"/>
  <c r="I586" i="407"/>
  <c r="J586" i="407" s="1" a="1"/>
  <c r="J586" i="407" s="1"/>
  <c r="K586" i="407" s="1"/>
  <c r="I360" i="407"/>
  <c r="J360" i="407" s="1" a="1"/>
  <c r="J360" i="407" s="1"/>
  <c r="K360" i="407" s="1"/>
  <c r="I171" i="407"/>
  <c r="J171" i="407" s="1" a="1"/>
  <c r="J171" i="407" s="1"/>
  <c r="K171" i="407" s="1"/>
  <c r="I181" i="407"/>
  <c r="J181" i="407" s="1" a="1"/>
  <c r="J181" i="407" s="1"/>
  <c r="K181" i="407" s="1"/>
  <c r="I137" i="407"/>
  <c r="J137" i="407" s="1" a="1"/>
  <c r="J137" i="407" s="1"/>
  <c r="K137" i="407" s="1"/>
  <c r="I820" i="407"/>
  <c r="J820" i="407" s="1" a="1"/>
  <c r="J820" i="407" s="1"/>
  <c r="K820" i="407" s="1"/>
  <c r="I576" i="407"/>
  <c r="J576" i="407" s="1" a="1"/>
  <c r="J576" i="407" s="1"/>
  <c r="K576" i="407" s="1"/>
  <c r="I507" i="407"/>
  <c r="J507" i="407" s="1" a="1"/>
  <c r="J507" i="407" s="1"/>
  <c r="K507" i="407" s="1"/>
  <c r="I490" i="407"/>
  <c r="J490" i="407" s="1" a="1"/>
  <c r="J490" i="407" s="1"/>
  <c r="K490" i="407" s="1"/>
  <c r="I476" i="407"/>
  <c r="J476" i="407" s="1" a="1"/>
  <c r="J476" i="407" s="1"/>
  <c r="K476" i="407" s="1"/>
  <c r="I185" i="407"/>
  <c r="J185" i="407" s="1" a="1"/>
  <c r="J185" i="407" s="1"/>
  <c r="K185" i="407" s="1"/>
  <c r="I697" i="407"/>
  <c r="J697" i="407" s="1" a="1"/>
  <c r="J697" i="407" s="1"/>
  <c r="K697" i="407" s="1"/>
  <c r="I575" i="407"/>
  <c r="J575" i="407" s="1" a="1"/>
  <c r="J575" i="407" s="1"/>
  <c r="K575" i="407" s="1"/>
  <c r="I519" i="407"/>
  <c r="J519" i="407" s="1" a="1"/>
  <c r="J519" i="407" s="1"/>
  <c r="K519" i="407" s="1"/>
  <c r="I819" i="407"/>
  <c r="J819" i="407" s="1" a="1"/>
  <c r="J819" i="407" s="1"/>
  <c r="K819" i="407" s="1"/>
  <c r="I308" i="407"/>
  <c r="J308" i="407" s="1" a="1"/>
  <c r="J308" i="407" s="1"/>
  <c r="K308" i="407" s="1"/>
  <c r="I332" i="407"/>
  <c r="J332" i="407" s="1" a="1"/>
  <c r="J332" i="407" s="1"/>
  <c r="K332" i="407" s="1"/>
  <c r="I740" i="407"/>
  <c r="J740" i="407" s="1" a="1"/>
  <c r="J740" i="407" s="1"/>
  <c r="K740" i="407" s="1"/>
  <c r="I824" i="407"/>
  <c r="J824" i="407" s="1" a="1"/>
  <c r="J824" i="407" s="1"/>
  <c r="K824" i="407" s="1"/>
  <c r="I331" i="407"/>
  <c r="J331" i="407" s="1" a="1"/>
  <c r="J331" i="407" s="1"/>
  <c r="K331" i="407" s="1"/>
  <c r="I342" i="407"/>
  <c r="J342" i="407" s="1" a="1"/>
  <c r="J342" i="407" s="1"/>
  <c r="K342" i="407" s="1"/>
  <c r="I330" i="407"/>
  <c r="J330" i="407" s="1" a="1"/>
  <c r="J330" i="407" s="1"/>
  <c r="K330" i="407" s="1"/>
  <c r="I377" i="407"/>
  <c r="J377" i="407" s="1" a="1"/>
  <c r="J377" i="407" s="1"/>
  <c r="K377" i="407" s="1"/>
  <c r="I66" i="407"/>
  <c r="J66" i="407" s="1" a="1"/>
  <c r="J66" i="407" s="1"/>
  <c r="K66" i="407" s="1"/>
  <c r="I329" i="407"/>
  <c r="J329" i="407" s="1" a="1"/>
  <c r="J329" i="407" s="1"/>
  <c r="K329" i="407" s="1"/>
  <c r="I305" i="407"/>
  <c r="J305" i="407" s="1" a="1"/>
  <c r="J305" i="407" s="1"/>
  <c r="K305" i="407" s="1"/>
  <c r="I680" i="407"/>
  <c r="J680" i="407" s="1" a="1"/>
  <c r="J680" i="407" s="1"/>
  <c r="K680" i="407" s="1"/>
  <c r="I568" i="407"/>
  <c r="J568" i="407" s="1" a="1"/>
  <c r="J568" i="407" s="1"/>
  <c r="K568" i="407" s="1"/>
  <c r="I583" i="407"/>
  <c r="J583" i="407" s="1" a="1"/>
  <c r="J583" i="407" s="1"/>
  <c r="K583" i="407" s="1"/>
  <c r="I437" i="407"/>
  <c r="J437" i="407" s="1" a="1"/>
  <c r="J437" i="407" s="1"/>
  <c r="K437" i="407" s="1"/>
  <c r="I561" i="407"/>
  <c r="J561" i="407" s="1" a="1"/>
  <c r="J561" i="407" s="1"/>
  <c r="K561" i="407" s="1"/>
  <c r="I244" i="407"/>
  <c r="J244" i="407" s="1" a="1"/>
  <c r="J244" i="407" s="1"/>
  <c r="K244" i="407" s="1"/>
  <c r="I502" i="407"/>
  <c r="J502" i="407" s="1" a="1"/>
  <c r="J502" i="407" s="1"/>
  <c r="K502" i="407" s="1"/>
  <c r="I501" i="407"/>
  <c r="J501" i="407" s="1" a="1"/>
  <c r="J501" i="407" s="1"/>
  <c r="K501" i="407" s="1"/>
  <c r="I345" i="407"/>
  <c r="J345" i="407" s="1" a="1"/>
  <c r="J345" i="407" s="1"/>
  <c r="K345" i="407" s="1"/>
  <c r="I640" i="407"/>
  <c r="J640" i="407" s="1" a="1"/>
  <c r="J640" i="407" s="1"/>
  <c r="K640" i="407" s="1"/>
  <c r="I373" i="407"/>
  <c r="J373" i="407" s="1" a="1"/>
  <c r="J373" i="407" s="1"/>
  <c r="K373" i="407" s="1"/>
  <c r="I173" i="407"/>
  <c r="J173" i="407" s="1" a="1"/>
  <c r="J173" i="407" s="1"/>
  <c r="K173" i="407" s="1"/>
  <c r="I419" i="407"/>
  <c r="J419" i="407" s="1" a="1"/>
  <c r="J419" i="407" s="1"/>
  <c r="K419" i="407" s="1"/>
  <c r="I436" i="407"/>
  <c r="J436" i="407" s="1" a="1"/>
  <c r="J436" i="407" s="1"/>
  <c r="K436" i="407" s="1"/>
  <c r="I188" i="407"/>
  <c r="J188" i="407" s="1" a="1"/>
  <c r="J188" i="407" s="1"/>
  <c r="K188" i="407" s="1"/>
  <c r="I392" i="407"/>
  <c r="J392" i="407" s="1" a="1"/>
  <c r="J392" i="407" s="1"/>
  <c r="K392" i="407" s="1"/>
  <c r="I168" i="407"/>
  <c r="J168" i="407" s="1" a="1"/>
  <c r="J168" i="407" s="1"/>
  <c r="K168" i="407" s="1"/>
  <c r="I518" i="407"/>
  <c r="J518" i="407" s="1" a="1"/>
  <c r="J518" i="407" s="1"/>
  <c r="K518" i="407" s="1"/>
  <c r="I523" i="407"/>
  <c r="J523" i="407" s="1" a="1"/>
  <c r="J523" i="407" s="1"/>
  <c r="K523" i="407" s="1"/>
  <c r="I97" i="407"/>
  <c r="J97" i="407" s="1" a="1"/>
  <c r="J97" i="407" s="1"/>
  <c r="K97" i="407" s="1"/>
  <c r="I489" i="407"/>
  <c r="J489" i="407" s="1" a="1"/>
  <c r="J489" i="407" s="1"/>
  <c r="K489" i="407" s="1"/>
  <c r="I481" i="407"/>
  <c r="J481" i="407" s="1" a="1"/>
  <c r="J481" i="407" s="1"/>
  <c r="K481" i="407" s="1"/>
  <c r="I632" i="407"/>
  <c r="J632" i="407" s="1" a="1"/>
  <c r="J632" i="407" s="1"/>
  <c r="K632" i="407" s="1"/>
  <c r="I184" i="407"/>
  <c r="J184" i="407" s="1" a="1"/>
  <c r="J184" i="407" s="1"/>
  <c r="K184" i="407" s="1"/>
  <c r="I82" i="407"/>
  <c r="J82" i="407" s="1" a="1"/>
  <c r="J82" i="407" s="1"/>
  <c r="K82" i="407" s="1"/>
  <c r="I614" i="407"/>
  <c r="J614" i="407" s="1" a="1"/>
  <c r="J614" i="407" s="1"/>
  <c r="K614" i="407" s="1"/>
  <c r="I574" i="407"/>
  <c r="J574" i="407" s="1" a="1"/>
  <c r="J574" i="407" s="1"/>
  <c r="K574" i="407" s="1"/>
  <c r="I148" i="407"/>
  <c r="J148" i="407" s="1" a="1"/>
  <c r="J148" i="407" s="1"/>
  <c r="K148" i="407" s="1"/>
  <c r="I405" i="407"/>
  <c r="J405" i="407" s="1" a="1"/>
  <c r="J405" i="407" s="1"/>
  <c r="K405" i="407" s="1"/>
  <c r="I696" i="407"/>
  <c r="J696" i="407" s="1" a="1"/>
  <c r="J696" i="407" s="1"/>
  <c r="K696" i="407" s="1"/>
  <c r="I610" i="407"/>
  <c r="J610" i="407" s="1" a="1"/>
  <c r="J610" i="407" s="1"/>
  <c r="K610" i="407" s="1"/>
  <c r="I174" i="407"/>
  <c r="J174" i="407" s="1" a="1"/>
  <c r="J174" i="407" s="1"/>
  <c r="K174" i="407" s="1"/>
  <c r="I434" i="407"/>
  <c r="J434" i="407" s="1" a="1"/>
  <c r="J434" i="407" s="1"/>
  <c r="K434" i="407" s="1"/>
  <c r="I643" i="407"/>
  <c r="J643" i="407" s="1" a="1"/>
  <c r="J643" i="407" s="1"/>
  <c r="K643" i="407" s="1"/>
  <c r="I411" i="407"/>
  <c r="J411" i="407" s="1" a="1"/>
  <c r="J411" i="407" s="1"/>
  <c r="K411" i="407" s="1"/>
  <c r="I528" i="407"/>
  <c r="J528" i="407" s="1" a="1"/>
  <c r="J528" i="407" s="1"/>
  <c r="K528" i="407" s="1"/>
  <c r="I695" i="407"/>
  <c r="J695" i="407" s="1" a="1"/>
  <c r="J695" i="407" s="1"/>
  <c r="K695" i="407" s="1"/>
  <c r="I763" i="407"/>
  <c r="J763" i="407" s="1" a="1"/>
  <c r="J763" i="407" s="1"/>
  <c r="K763" i="407" s="1"/>
  <c r="I492" i="407"/>
  <c r="J492" i="407" s="1" a="1"/>
  <c r="J492" i="407" s="1"/>
  <c r="K492" i="407" s="1"/>
  <c r="I424" i="407"/>
  <c r="J424" i="407" s="1" a="1"/>
  <c r="J424" i="407" s="1"/>
  <c r="K424" i="407" s="1"/>
  <c r="I359" i="407"/>
  <c r="J359" i="407" s="1" a="1"/>
  <c r="J359" i="407" s="1"/>
  <c r="K359" i="407" s="1"/>
  <c r="I608" i="407"/>
  <c r="J608" i="407" s="1" a="1"/>
  <c r="J608" i="407" s="1"/>
  <c r="K608" i="407" s="1"/>
  <c r="I588" i="407"/>
  <c r="J588" i="407" s="1" a="1"/>
  <c r="J588" i="407" s="1"/>
  <c r="K588" i="407" s="1"/>
  <c r="I468" i="407"/>
  <c r="J468" i="407" s="1" a="1"/>
  <c r="J468" i="407" s="1"/>
  <c r="K468" i="407" s="1"/>
  <c r="I144" i="407"/>
  <c r="J144" i="407" s="1" a="1"/>
  <c r="J144" i="407" s="1"/>
  <c r="K144" i="407" s="1"/>
  <c r="I193" i="407"/>
  <c r="J193" i="407" s="1" a="1"/>
  <c r="J193" i="407" s="1"/>
  <c r="K193" i="407" s="1"/>
  <c r="I220" i="407"/>
  <c r="J220" i="407" s="1" a="1"/>
  <c r="J220" i="407" s="1"/>
  <c r="K220" i="407" s="1"/>
  <c r="I446" i="407"/>
  <c r="J446" i="407" s="1" a="1"/>
  <c r="J446" i="407" s="1"/>
  <c r="K446" i="407" s="1"/>
  <c r="I43" i="407"/>
  <c r="J43" i="407" s="1" a="1"/>
  <c r="J43" i="407" s="1"/>
  <c r="K43" i="407" s="1"/>
  <c r="I806" i="407"/>
  <c r="J806" i="407" s="1" a="1"/>
  <c r="J806" i="407" s="1"/>
  <c r="K806" i="407" s="1"/>
  <c r="I694" i="407"/>
  <c r="J694" i="407" s="1" a="1"/>
  <c r="J694" i="407" s="1"/>
  <c r="K694" i="407" s="1"/>
  <c r="I291" i="407"/>
  <c r="J291" i="407" s="1" a="1"/>
  <c r="J291" i="407" s="1"/>
  <c r="K291" i="407" s="1"/>
  <c r="I53" i="407"/>
  <c r="J53" i="407" s="1" a="1"/>
  <c r="J53" i="407" s="1"/>
  <c r="K53" i="407" s="1"/>
  <c r="I397" i="407"/>
  <c r="J397" i="407" s="1" a="1"/>
  <c r="J397" i="407" s="1"/>
  <c r="K397" i="407" s="1"/>
  <c r="I433" i="407"/>
  <c r="J433" i="407" s="1" a="1"/>
  <c r="J433" i="407" s="1"/>
  <c r="K433" i="407" s="1"/>
  <c r="I358" i="407"/>
  <c r="J358" i="407" s="1" a="1"/>
  <c r="J358" i="407" s="1"/>
  <c r="K358" i="407" s="1"/>
  <c r="I257" i="407"/>
  <c r="J257" i="407" s="1" a="1"/>
  <c r="J257" i="407" s="1"/>
  <c r="K257" i="407" s="1"/>
  <c r="I224" i="407"/>
  <c r="J224" i="407" s="1" a="1"/>
  <c r="J224" i="407" s="1"/>
  <c r="K224" i="407" s="1"/>
  <c r="I180" i="407"/>
  <c r="J180" i="407" s="1" a="1"/>
  <c r="J180" i="407" s="1"/>
  <c r="K180" i="407" s="1"/>
  <c r="I749" i="407"/>
  <c r="J749" i="407" s="1" a="1"/>
  <c r="J749" i="407" s="1"/>
  <c r="K749" i="407" s="1"/>
  <c r="I380" i="407"/>
  <c r="J380" i="407" s="1" a="1"/>
  <c r="J380" i="407" s="1"/>
  <c r="K380" i="407" s="1"/>
  <c r="I637" i="407"/>
  <c r="J637" i="407" s="1" a="1"/>
  <c r="J637" i="407" s="1"/>
  <c r="K637" i="407" s="1"/>
  <c r="I222" i="407"/>
  <c r="J222" i="407" s="1" a="1"/>
  <c r="J222" i="407" s="1"/>
  <c r="K222" i="407" s="1"/>
  <c r="I346" i="407"/>
  <c r="J346" i="407" s="1" a="1"/>
  <c r="J346" i="407" s="1"/>
  <c r="K346" i="407" s="1"/>
  <c r="I783" i="407"/>
  <c r="J783" i="407" s="1" a="1"/>
  <c r="J783" i="407" s="1"/>
  <c r="K783" i="407" s="1"/>
  <c r="I739" i="407"/>
  <c r="J739" i="407" s="1" a="1"/>
  <c r="J739" i="407" s="1"/>
  <c r="K739" i="407" s="1"/>
  <c r="I456" i="407"/>
  <c r="J456" i="407" s="1" a="1"/>
  <c r="J456" i="407" s="1"/>
  <c r="K456" i="407" s="1"/>
  <c r="I645" i="407"/>
  <c r="J645" i="407" s="1" a="1"/>
  <c r="J645" i="407" s="1"/>
  <c r="K645" i="407" s="1"/>
  <c r="I41" i="407"/>
  <c r="J41" i="407" s="1" a="1"/>
  <c r="J41" i="407" s="1"/>
  <c r="K41" i="407" s="1"/>
  <c r="I789" i="407"/>
  <c r="J789" i="407" s="1" a="1"/>
  <c r="J789" i="407" s="1"/>
  <c r="K789" i="407" s="1"/>
  <c r="I754" i="407"/>
  <c r="J754" i="407" s="1" a="1"/>
  <c r="J754" i="407" s="1"/>
  <c r="K754" i="407" s="1"/>
  <c r="I713" i="407"/>
  <c r="J713" i="407" s="1" a="1"/>
  <c r="J713" i="407" s="1"/>
  <c r="K713" i="407" s="1"/>
  <c r="I808" i="407"/>
  <c r="J808" i="407" s="1" a="1"/>
  <c r="J808" i="407" s="1"/>
  <c r="K808" i="407" s="1"/>
  <c r="I832" i="407"/>
  <c r="J832" i="407" s="1" a="1"/>
  <c r="J832" i="407" s="1"/>
  <c r="K832" i="407" s="1"/>
  <c r="I719" i="407"/>
  <c r="J719" i="407" s="1" a="1"/>
  <c r="J719" i="407" s="1"/>
  <c r="K719" i="407" s="1"/>
  <c r="I673" i="407"/>
  <c r="J673" i="407" s="1" a="1"/>
  <c r="J673" i="407" s="1"/>
  <c r="K673" i="407" s="1"/>
  <c r="I619" i="407"/>
  <c r="J619" i="407" s="1" a="1"/>
  <c r="J619" i="407" s="1"/>
  <c r="K619" i="407" s="1"/>
  <c r="I186" i="407"/>
  <c r="J186" i="407" s="1" a="1"/>
  <c r="J186" i="407" s="1"/>
  <c r="K186" i="407" s="1"/>
  <c r="I40" i="407"/>
  <c r="J40" i="407" s="1" a="1"/>
  <c r="J40" i="407" s="1"/>
  <c r="K40" i="407" s="1"/>
  <c r="I818" i="407"/>
  <c r="J818" i="407" s="1" a="1"/>
  <c r="J818" i="407" s="1"/>
  <c r="K818" i="407" s="1"/>
  <c r="I357" i="407"/>
  <c r="J357" i="407" s="1" a="1"/>
  <c r="J357" i="407" s="1"/>
  <c r="K357" i="407" s="1"/>
  <c r="I644" i="407"/>
  <c r="J644" i="407" s="1" a="1"/>
  <c r="J644" i="407" s="1"/>
  <c r="K644" i="407" s="1"/>
  <c r="I389" i="407"/>
  <c r="J389" i="407" s="1" a="1"/>
  <c r="J389" i="407" s="1"/>
  <c r="K389" i="407" s="1"/>
  <c r="I488" i="407"/>
  <c r="J488" i="407" s="1" a="1"/>
  <c r="J488" i="407" s="1"/>
  <c r="K488" i="407" s="1"/>
  <c r="I226" i="407"/>
  <c r="J226" i="407" s="1" a="1"/>
  <c r="J226" i="407" s="1"/>
  <c r="K226" i="407" s="1"/>
  <c r="I273" i="407"/>
  <c r="J273" i="407" s="1" a="1"/>
  <c r="J273" i="407" s="1"/>
  <c r="K273" i="407" s="1"/>
  <c r="I466" i="407"/>
  <c r="J466" i="407" s="1" a="1"/>
  <c r="J466" i="407" s="1"/>
  <c r="K466" i="407" s="1"/>
  <c r="I199" i="407"/>
  <c r="J199" i="407" s="1" a="1"/>
  <c r="J199" i="407" s="1"/>
  <c r="K199" i="407" s="1"/>
  <c r="I679" i="407"/>
  <c r="J679" i="407" s="1" a="1"/>
  <c r="J679" i="407" s="1"/>
  <c r="K679" i="407" s="1"/>
  <c r="I432" i="407"/>
  <c r="J432" i="407" s="1" a="1"/>
  <c r="J432" i="407" s="1"/>
  <c r="K432" i="407" s="1"/>
  <c r="I356" i="407"/>
  <c r="J356" i="407" s="1" a="1"/>
  <c r="J356" i="407" s="1"/>
  <c r="K356" i="407" s="1"/>
  <c r="I757" i="407"/>
  <c r="J757" i="407" s="1" a="1"/>
  <c r="J757" i="407" s="1"/>
  <c r="K757" i="407" s="1"/>
  <c r="I355" i="407"/>
  <c r="J355" i="407" s="1" a="1"/>
  <c r="J355" i="407" s="1"/>
  <c r="K355" i="407" s="1"/>
  <c r="I710" i="407"/>
  <c r="J710" i="407" s="1" a="1"/>
  <c r="J710" i="407" s="1"/>
  <c r="K710" i="407" s="1"/>
  <c r="I155" i="407"/>
  <c r="J155" i="407" s="1" a="1"/>
  <c r="J155" i="407" s="1"/>
  <c r="K155" i="407" s="1"/>
  <c r="I81" i="407"/>
  <c r="J81" i="407" s="1" a="1"/>
  <c r="J81" i="407" s="1"/>
  <c r="K81" i="407" s="1"/>
  <c r="I115" i="407"/>
  <c r="J115" i="407" s="1" a="1"/>
  <c r="J115" i="407" s="1"/>
  <c r="K115" i="407" s="1"/>
  <c r="I760" i="407"/>
  <c r="J760" i="407" s="1" a="1"/>
  <c r="J760" i="407" s="1"/>
  <c r="K760" i="407" s="1"/>
  <c r="I61" i="407"/>
  <c r="J61" i="407" s="1" a="1"/>
  <c r="J61" i="407" s="1"/>
  <c r="K61" i="407" s="1"/>
  <c r="I198" i="407"/>
  <c r="J198" i="407" s="1" a="1"/>
  <c r="J198" i="407" s="1"/>
  <c r="K198" i="407" s="1"/>
  <c r="I616" i="407"/>
  <c r="J616" i="407" s="1" a="1"/>
  <c r="J616" i="407" s="1"/>
  <c r="K616" i="407" s="1"/>
  <c r="I320" i="407"/>
  <c r="J320" i="407" s="1" a="1"/>
  <c r="J320" i="407" s="1"/>
  <c r="K320" i="407" s="1"/>
  <c r="I114" i="407"/>
  <c r="J114" i="407" s="1" a="1"/>
  <c r="J114" i="407" s="1"/>
  <c r="K114" i="407" s="1"/>
  <c r="I504" i="407"/>
  <c r="J504" i="407" s="1" a="1"/>
  <c r="J504" i="407" s="1"/>
  <c r="K504" i="407" s="1"/>
  <c r="I154" i="407"/>
  <c r="J154" i="407" s="1" a="1"/>
  <c r="J154" i="407" s="1"/>
  <c r="K154" i="407" s="1"/>
  <c r="I805" i="407"/>
  <c r="J805" i="407" s="1" a="1"/>
  <c r="J805" i="407" s="1"/>
  <c r="K805" i="407" s="1"/>
  <c r="I378" i="407"/>
  <c r="J378" i="407" s="1" a="1"/>
  <c r="J378" i="407" s="1"/>
  <c r="K378" i="407" s="1"/>
  <c r="I325" i="407"/>
  <c r="J325" i="407" s="1" a="1"/>
  <c r="J325" i="407" s="1"/>
  <c r="K325" i="407" s="1"/>
  <c r="I179" i="407"/>
  <c r="J179" i="407" s="1" a="1"/>
  <c r="J179" i="407" s="1"/>
  <c r="K179" i="407" s="1"/>
  <c r="I674" i="407"/>
  <c r="J674" i="407" s="1" a="1"/>
  <c r="J674" i="407" s="1"/>
  <c r="K674" i="407" s="1"/>
  <c r="I512" i="407"/>
  <c r="J512" i="407" s="1" a="1"/>
  <c r="J512" i="407" s="1"/>
  <c r="K512" i="407" s="1"/>
  <c r="I386" i="407"/>
  <c r="J386" i="407" s="1" a="1"/>
  <c r="J386" i="407" s="1"/>
  <c r="K386" i="407" s="1"/>
  <c r="I383" i="407"/>
  <c r="J383" i="407" s="1" a="1"/>
  <c r="J383" i="407" s="1"/>
  <c r="K383" i="407" s="1"/>
  <c r="I300" i="407"/>
  <c r="J300" i="407" s="1" a="1"/>
  <c r="J300" i="407" s="1"/>
  <c r="K300" i="407" s="1"/>
  <c r="I190" i="407"/>
  <c r="J190" i="407" s="1" a="1"/>
  <c r="J190" i="407" s="1"/>
  <c r="K190" i="407" s="1"/>
  <c r="I158" i="407"/>
  <c r="J158" i="407" s="1" a="1"/>
  <c r="J158" i="407" s="1"/>
  <c r="K158" i="407" s="1"/>
  <c r="I105" i="407"/>
  <c r="J105" i="407" s="1" a="1"/>
  <c r="J105" i="407" s="1"/>
  <c r="K105" i="407" s="1"/>
  <c r="I49" i="407"/>
  <c r="J49" i="407" s="1" a="1"/>
  <c r="J49" i="407" s="1"/>
  <c r="K49" i="407" s="1"/>
  <c r="I83" i="407"/>
  <c r="J83" i="407" s="1" a="1"/>
  <c r="J83" i="407" s="1"/>
  <c r="K83" i="407" s="1"/>
  <c r="I685" i="407"/>
  <c r="J685" i="407" s="1" a="1"/>
  <c r="J685" i="407" s="1"/>
  <c r="K685" i="407" s="1"/>
  <c r="I315" i="407"/>
  <c r="J315" i="407" s="1" a="1"/>
  <c r="J315" i="407" s="1"/>
  <c r="K315" i="407" s="1"/>
  <c r="I825" i="407"/>
  <c r="J825" i="407" s="1" a="1"/>
  <c r="J825" i="407" s="1"/>
  <c r="K825" i="407" s="1"/>
  <c r="I748" i="407"/>
  <c r="J748" i="407" s="1" a="1"/>
  <c r="J748" i="407" s="1"/>
  <c r="K748" i="407" s="1"/>
  <c r="I292" i="407"/>
  <c r="J292" i="407" s="1" a="1"/>
  <c r="J292" i="407" s="1"/>
  <c r="K292" i="407" s="1"/>
  <c r="I584" i="407"/>
  <c r="J584" i="407" s="1" a="1"/>
  <c r="J584" i="407" s="1"/>
  <c r="K584" i="407" s="1"/>
  <c r="I513" i="407"/>
  <c r="J513" i="407" s="1" a="1"/>
  <c r="J513" i="407" s="1"/>
  <c r="K513" i="407" s="1"/>
  <c r="I264" i="407"/>
  <c r="J264" i="407" s="1" a="1"/>
  <c r="J264" i="407" s="1"/>
  <c r="K264" i="407" s="1"/>
  <c r="I150" i="407"/>
  <c r="J150" i="407" s="1" a="1"/>
  <c r="J150" i="407" s="1"/>
  <c r="K150" i="407" s="1"/>
  <c r="I801" i="407"/>
  <c r="J801" i="407" s="1" a="1"/>
  <c r="J801" i="407" s="1"/>
  <c r="K801" i="407" s="1"/>
  <c r="I92" i="407"/>
  <c r="J92" i="407" s="1" a="1"/>
  <c r="J92" i="407" s="1"/>
  <c r="K92" i="407" s="1"/>
  <c r="I349" i="407"/>
  <c r="J349" i="407" s="1" a="1"/>
  <c r="J349" i="407" s="1"/>
  <c r="K349" i="407" s="1"/>
  <c r="I623" i="407"/>
  <c r="J623" i="407" s="1" a="1"/>
  <c r="J623" i="407" s="1"/>
  <c r="K623" i="407" s="1"/>
  <c r="I161" i="407"/>
  <c r="J161" i="407" s="1" a="1"/>
  <c r="J161" i="407" s="1"/>
  <c r="K161" i="407" s="1"/>
  <c r="I800" i="407"/>
  <c r="J800" i="407" s="1" a="1"/>
  <c r="J800" i="407" s="1"/>
  <c r="K800" i="407" s="1"/>
  <c r="I354" i="407"/>
  <c r="J354" i="407" s="1" a="1"/>
  <c r="J354" i="407" s="1"/>
  <c r="K354" i="407" s="1"/>
  <c r="I252" i="407"/>
  <c r="J252" i="407" s="1" a="1"/>
  <c r="J252" i="407" s="1"/>
  <c r="K252" i="407" s="1"/>
  <c r="I104" i="407"/>
  <c r="J104" i="407" s="1" a="1"/>
  <c r="J104" i="407" s="1"/>
  <c r="K104" i="407" s="1"/>
  <c r="I730" i="407"/>
  <c r="J730" i="407" s="1" a="1"/>
  <c r="J730" i="407" s="1"/>
  <c r="K730" i="407" s="1"/>
  <c r="I558" i="407"/>
  <c r="J558" i="407" s="1" a="1"/>
  <c r="J558" i="407" s="1"/>
  <c r="K558" i="407" s="1"/>
  <c r="I455" i="407"/>
  <c r="J455" i="407" s="1" a="1"/>
  <c r="J455" i="407" s="1"/>
  <c r="K455" i="407" s="1"/>
  <c r="I328" i="407"/>
  <c r="J328" i="407" s="1" a="1"/>
  <c r="J328" i="407" s="1"/>
  <c r="K328" i="407" s="1"/>
  <c r="I737" i="407"/>
  <c r="J737" i="407" s="1" a="1"/>
  <c r="J737" i="407" s="1"/>
  <c r="K737" i="407" s="1"/>
  <c r="I68" i="407"/>
  <c r="J68" i="407" s="1" a="1"/>
  <c r="J68" i="407" s="1"/>
  <c r="K68" i="407" s="1"/>
  <c r="I431" i="407"/>
  <c r="J431" i="407" s="1" a="1"/>
  <c r="J431" i="407" s="1"/>
  <c r="K431" i="407" s="1"/>
  <c r="I693" i="407"/>
  <c r="J693" i="407" s="1" a="1"/>
  <c r="J693" i="407" s="1"/>
  <c r="K693" i="407" s="1"/>
  <c r="I797" i="407"/>
  <c r="J797" i="407" s="1" a="1"/>
  <c r="J797" i="407" s="1"/>
  <c r="K797" i="407" s="1"/>
  <c r="I153" i="407"/>
  <c r="J153" i="407" s="1" a="1"/>
  <c r="J153" i="407" s="1"/>
  <c r="K153" i="407" s="1"/>
  <c r="I549" i="407"/>
  <c r="J549" i="407" s="1" a="1"/>
  <c r="J549" i="407" s="1"/>
  <c r="K549" i="407" s="1"/>
  <c r="I831" i="407"/>
  <c r="J831" i="407" s="1" a="1"/>
  <c r="J831" i="407" s="1"/>
  <c r="K831" i="407" s="1"/>
  <c r="I347" i="407"/>
  <c r="J347" i="407" s="1" a="1"/>
  <c r="J347" i="407" s="1"/>
  <c r="K347" i="407" s="1"/>
  <c r="I113" i="407"/>
  <c r="J113" i="407" s="1" a="1"/>
  <c r="J113" i="407" s="1"/>
  <c r="K113" i="407" s="1"/>
  <c r="I535" i="407"/>
  <c r="J535" i="407" s="1" a="1"/>
  <c r="J535" i="407" s="1"/>
  <c r="K535" i="407" s="1"/>
  <c r="I37" i="407"/>
  <c r="J37" i="407" s="1" a="1"/>
  <c r="J37" i="407" s="1"/>
  <c r="K37" i="407" s="1"/>
  <c r="I353" i="407"/>
  <c r="J353" i="407" s="1" a="1"/>
  <c r="J353" i="407" s="1"/>
  <c r="K353" i="407" s="1"/>
  <c r="I577" i="407"/>
  <c r="J577" i="407" s="1" a="1"/>
  <c r="J577" i="407" s="1"/>
  <c r="K577" i="407" s="1"/>
  <c r="I532" i="407"/>
  <c r="J532" i="407" s="1" a="1"/>
  <c r="J532" i="407" s="1"/>
  <c r="K532" i="407" s="1"/>
  <c r="I415" i="407"/>
  <c r="J415" i="407" s="1" a="1"/>
  <c r="J415" i="407" s="1"/>
  <c r="K415" i="407" s="1"/>
  <c r="I270" i="407"/>
  <c r="J270" i="407" s="1" a="1"/>
  <c r="J270" i="407" s="1"/>
  <c r="K270" i="407" s="1"/>
  <c r="I453" i="407"/>
  <c r="J453" i="407" s="1" a="1"/>
  <c r="J453" i="407" s="1"/>
  <c r="K453" i="407" s="1"/>
  <c r="I430" i="407"/>
  <c r="J430" i="407" s="1" a="1"/>
  <c r="J430" i="407" s="1"/>
  <c r="K430" i="407" s="1"/>
  <c r="I823" i="407"/>
  <c r="J823" i="407" s="1" a="1"/>
  <c r="J823" i="407" s="1"/>
  <c r="K823" i="407" s="1"/>
  <c r="I352" i="407"/>
  <c r="J352" i="407" s="1" a="1"/>
  <c r="J352" i="407" s="1"/>
  <c r="K352" i="407" s="1"/>
  <c r="I215" i="407"/>
  <c r="J215" i="407" s="1" a="1"/>
  <c r="J215" i="407" s="1"/>
  <c r="K215" i="407" s="1"/>
  <c r="I599" i="407"/>
  <c r="J599" i="407" s="1" a="1"/>
  <c r="J599" i="407" s="1"/>
  <c r="K599" i="407" s="1"/>
  <c r="I817" i="407"/>
  <c r="J817" i="407" s="1" a="1"/>
  <c r="J817" i="407" s="1"/>
  <c r="K817" i="407" s="1"/>
  <c r="I521" i="407"/>
  <c r="J521" i="407" s="1" a="1"/>
  <c r="J521" i="407" s="1"/>
  <c r="K521" i="407" s="1"/>
  <c r="I469" i="407"/>
  <c r="J469" i="407" s="1" a="1"/>
  <c r="J469" i="407" s="1"/>
  <c r="K469" i="407" s="1"/>
  <c r="I654" i="407"/>
  <c r="J654" i="407" s="1" a="1"/>
  <c r="J654" i="407" s="1"/>
  <c r="K654" i="407" s="1"/>
  <c r="I618" i="407"/>
  <c r="J618" i="407" s="1" a="1"/>
  <c r="J618" i="407" s="1"/>
  <c r="K618" i="407" s="1"/>
  <c r="I192" i="407"/>
  <c r="J192" i="407" s="1" a="1"/>
  <c r="J192" i="407" s="1"/>
  <c r="K192" i="407" s="1"/>
  <c r="I50" i="407"/>
  <c r="J50" i="407" s="1" a="1"/>
  <c r="J50" i="407" s="1"/>
  <c r="K50" i="407" s="1"/>
  <c r="I745" i="407"/>
  <c r="J745" i="407" s="1" a="1"/>
  <c r="J745" i="407" s="1"/>
  <c r="K745" i="407" s="1"/>
  <c r="I830" i="407"/>
  <c r="J830" i="407" s="1" a="1"/>
  <c r="J830" i="407" s="1"/>
  <c r="K830" i="407" s="1"/>
  <c r="I402" i="407"/>
  <c r="J402" i="407" s="1" a="1"/>
  <c r="J402" i="407" s="1"/>
  <c r="K402" i="407" s="1"/>
  <c r="I675" i="407"/>
  <c r="J675" i="407" s="1" a="1"/>
  <c r="J675" i="407" s="1"/>
  <c r="K675" i="407" s="1"/>
  <c r="I327" i="407"/>
  <c r="J327" i="407" s="1" a="1"/>
  <c r="J327" i="407" s="1"/>
  <c r="K327" i="407" s="1"/>
  <c r="I250" i="407"/>
  <c r="J250" i="407" s="1" a="1"/>
  <c r="J250" i="407" s="1"/>
  <c r="K250" i="407" s="1"/>
  <c r="I423" i="407"/>
  <c r="J423" i="407" s="1" a="1"/>
  <c r="J423" i="407" s="1"/>
  <c r="K423" i="407" s="1"/>
  <c r="I736" i="407"/>
  <c r="J736" i="407" s="1" a="1"/>
  <c r="J736" i="407" s="1"/>
  <c r="K736" i="407" s="1"/>
  <c r="I480" i="407"/>
  <c r="J480" i="407" s="1" a="1"/>
  <c r="J480" i="407" s="1"/>
  <c r="K480" i="407" s="1"/>
  <c r="I451" i="407"/>
  <c r="J451" i="407" s="1" a="1"/>
  <c r="J451" i="407" s="1"/>
  <c r="K451" i="407" s="1"/>
  <c r="I253" i="407"/>
  <c r="J253" i="407" s="1" a="1"/>
  <c r="J253" i="407" s="1"/>
  <c r="K253" i="407" s="1"/>
  <c r="I842" i="407"/>
  <c r="J842" i="407" s="1" a="1"/>
  <c r="J842" i="407" s="1"/>
  <c r="K842" i="407" s="1"/>
  <c r="I256" i="407"/>
  <c r="J256" i="407" s="1" a="1"/>
  <c r="J256" i="407" s="1"/>
  <c r="K256" i="407" s="1"/>
  <c r="I311" i="407"/>
  <c r="J311" i="407" s="1" a="1"/>
  <c r="J311" i="407" s="1"/>
  <c r="K311" i="407" s="1"/>
  <c r="I344" i="407"/>
  <c r="J344" i="407" s="1" a="1"/>
  <c r="J344" i="407" s="1"/>
  <c r="K344" i="407" s="1"/>
  <c r="I659" i="407"/>
  <c r="J659" i="407" s="1" a="1"/>
  <c r="J659" i="407" s="1"/>
  <c r="K659" i="407" s="1"/>
  <c r="I591" i="407"/>
  <c r="J591" i="407" s="1" a="1"/>
  <c r="J591" i="407" s="1"/>
  <c r="K591" i="407" s="1"/>
  <c r="I396" i="407"/>
  <c r="J396" i="407" s="1" a="1"/>
  <c r="J396" i="407" s="1"/>
  <c r="K396" i="407" s="1"/>
  <c r="I85" i="407"/>
  <c r="J85" i="407" s="1" a="1"/>
  <c r="J85" i="407" s="1"/>
  <c r="K85" i="407" s="1"/>
  <c r="I647" i="407"/>
  <c r="J647" i="407" s="1" a="1"/>
  <c r="J647" i="407" s="1"/>
  <c r="K647" i="407" s="1"/>
  <c r="I779" i="407"/>
  <c r="J779" i="407" s="1" a="1"/>
  <c r="J779" i="407" s="1"/>
  <c r="K779" i="407" s="1"/>
  <c r="I290" i="407"/>
  <c r="J290" i="407" s="1" a="1"/>
  <c r="J290" i="407" s="1"/>
  <c r="K290" i="407" s="1"/>
  <c r="I121" i="407"/>
  <c r="J121" i="407" s="1" a="1"/>
  <c r="J121" i="407" s="1"/>
  <c r="K121" i="407" s="1"/>
  <c r="I691" i="407"/>
  <c r="J691" i="407" s="1" a="1"/>
  <c r="J691" i="407" s="1"/>
  <c r="K691" i="407" s="1"/>
  <c r="I371" i="407"/>
  <c r="J371" i="407" s="1" a="1"/>
  <c r="J371" i="407" s="1"/>
  <c r="K371" i="407" s="1"/>
  <c r="I134" i="407"/>
  <c r="J134" i="407" s="1" a="1"/>
  <c r="J134" i="407" s="1"/>
  <c r="K134" i="407" s="1"/>
  <c r="I57" i="407"/>
  <c r="J57" i="407" s="1" a="1"/>
  <c r="J57" i="407" s="1"/>
  <c r="K57" i="407" s="1"/>
  <c r="I615" i="407"/>
  <c r="J615" i="407" s="1" a="1"/>
  <c r="J615" i="407" s="1"/>
  <c r="K615" i="407" s="1"/>
  <c r="I642" i="407"/>
  <c r="J642" i="407" s="1" a="1"/>
  <c r="J642" i="407" s="1"/>
  <c r="K642" i="407" s="1"/>
  <c r="I340" i="407"/>
  <c r="J340" i="407" s="1" a="1"/>
  <c r="J340" i="407" s="1"/>
  <c r="K340" i="407" s="1"/>
  <c r="I718" i="407"/>
  <c r="J718" i="407" s="1" a="1"/>
  <c r="J718" i="407" s="1"/>
  <c r="K718" i="407" s="1"/>
  <c r="I63" i="407"/>
  <c r="J63" i="407" s="1" a="1"/>
  <c r="J63" i="407" s="1"/>
  <c r="K63" i="407" s="1"/>
  <c r="I545" i="407"/>
  <c r="J545" i="407" s="1" a="1"/>
  <c r="J545" i="407" s="1"/>
  <c r="K545" i="407" s="1"/>
  <c r="I495" i="407"/>
  <c r="J495" i="407" s="1" a="1"/>
  <c r="J495" i="407" s="1"/>
  <c r="K495" i="407" s="1"/>
  <c r="I454" i="407"/>
  <c r="J454" i="407" s="1" a="1"/>
  <c r="J454" i="407" s="1"/>
  <c r="K454" i="407" s="1"/>
  <c r="I265" i="407"/>
  <c r="J265" i="407" s="1" a="1"/>
  <c r="J265" i="407" s="1"/>
  <c r="K265" i="407" s="1"/>
  <c r="I651" i="407"/>
  <c r="J651" i="407" s="1" a="1"/>
  <c r="J651" i="407" s="1"/>
  <c r="K651" i="407" s="1"/>
  <c r="I197" i="407"/>
  <c r="J197" i="407" s="1" a="1"/>
  <c r="J197" i="407" s="1"/>
  <c r="K197" i="407" s="1"/>
  <c r="I72" i="407"/>
  <c r="J72" i="407" s="1" a="1"/>
  <c r="J72" i="407" s="1"/>
  <c r="K72" i="407" s="1"/>
  <c r="I829" i="407"/>
  <c r="J829" i="407" s="1" a="1"/>
  <c r="J829" i="407" s="1"/>
  <c r="K829" i="407" s="1"/>
  <c r="I205" i="407"/>
  <c r="J205" i="407" s="1" a="1"/>
  <c r="J205" i="407" s="1"/>
  <c r="K205" i="407" s="1"/>
  <c r="I314" i="407"/>
  <c r="J314" i="407" s="1" a="1"/>
  <c r="J314" i="407" s="1"/>
  <c r="K314" i="407" s="1"/>
  <c r="I110" i="407"/>
  <c r="J110" i="407" s="1" a="1"/>
  <c r="J110" i="407" s="1"/>
  <c r="K110" i="407" s="1"/>
  <c r="I394" i="407"/>
  <c r="J394" i="407" s="1" a="1"/>
  <c r="J394" i="407" s="1"/>
  <c r="K394" i="407" s="1"/>
  <c r="I202" i="407"/>
  <c r="J202" i="407" s="1" a="1"/>
  <c r="J202" i="407" s="1"/>
  <c r="K202" i="407" s="1"/>
  <c r="I322" i="407"/>
  <c r="J322" i="407" s="1" a="1"/>
  <c r="J322" i="407" s="1"/>
  <c r="K322" i="407" s="1"/>
  <c r="I731" i="407"/>
  <c r="J731" i="407" s="1" a="1"/>
  <c r="J731" i="407" s="1"/>
  <c r="K731" i="407" s="1"/>
  <c r="I99" i="407"/>
  <c r="J99" i="407" s="1" a="1"/>
  <c r="J99" i="407" s="1"/>
  <c r="K99" i="407" s="1"/>
  <c r="I828" i="407"/>
  <c r="J828" i="407" s="1" a="1"/>
  <c r="J828" i="407" s="1"/>
  <c r="K828" i="407" s="1"/>
  <c r="I142" i="407"/>
  <c r="J142" i="407" s="1" a="1"/>
  <c r="J142" i="407" s="1"/>
  <c r="K142" i="407" s="1"/>
  <c r="I788" i="407"/>
  <c r="J788" i="407" s="1" a="1"/>
  <c r="J788" i="407" s="1"/>
  <c r="K788" i="407" s="1"/>
  <c r="I723" i="407"/>
  <c r="J723" i="407" s="1" a="1"/>
  <c r="J723" i="407" s="1"/>
  <c r="K723" i="407" s="1"/>
  <c r="I607" i="407"/>
  <c r="J607" i="407" s="1" a="1"/>
  <c r="J607" i="407" s="1"/>
  <c r="K607" i="407" s="1"/>
  <c r="I370" i="407"/>
  <c r="J370" i="407" s="1" a="1"/>
  <c r="J370" i="407" s="1"/>
  <c r="K370" i="407" s="1"/>
  <c r="I201" i="407"/>
  <c r="J201" i="407" s="1" a="1"/>
  <c r="J201" i="407" s="1"/>
  <c r="K201" i="407" s="1"/>
  <c r="I139" i="407"/>
  <c r="J139" i="407" s="1" a="1"/>
  <c r="J139" i="407" s="1"/>
  <c r="K139" i="407" s="1"/>
  <c r="I497" i="407"/>
  <c r="J497" i="407" s="1" a="1"/>
  <c r="J497" i="407" s="1"/>
  <c r="K497" i="407" s="1"/>
  <c r="I124" i="407"/>
  <c r="J124" i="407" s="1" a="1"/>
  <c r="J124" i="407" s="1"/>
  <c r="K124" i="407" s="1"/>
  <c r="I598" i="407"/>
  <c r="J598" i="407" s="1" a="1"/>
  <c r="J598" i="407" s="1"/>
  <c r="K598" i="407" s="1"/>
  <c r="I612" i="407"/>
  <c r="J612" i="407" s="1" a="1"/>
  <c r="J612" i="407" s="1"/>
  <c r="K612" i="407" s="1"/>
  <c r="I160" i="407"/>
  <c r="J160" i="407" s="1" a="1"/>
  <c r="J160" i="407" s="1"/>
  <c r="K160" i="407" s="1"/>
  <c r="I467" i="407"/>
  <c r="J467" i="407" s="1" a="1"/>
  <c r="J467" i="407" s="1"/>
  <c r="K467" i="407" s="1"/>
  <c r="I241" i="407"/>
  <c r="J241" i="407" s="1" a="1"/>
  <c r="J241" i="407" s="1"/>
  <c r="K241" i="407" s="1"/>
  <c r="I295" i="407"/>
  <c r="J295" i="407" s="1" a="1"/>
  <c r="J295" i="407" s="1"/>
  <c r="K295" i="407" s="1"/>
  <c r="I109" i="407"/>
  <c r="J109" i="407" s="1" a="1"/>
  <c r="J109" i="407" s="1"/>
  <c r="K109" i="407" s="1"/>
  <c r="I369" i="407"/>
  <c r="J369" i="407" s="1" a="1"/>
  <c r="J369" i="407" s="1"/>
  <c r="K369" i="407" s="1"/>
  <c r="I511" i="407"/>
  <c r="J511" i="407" s="1" a="1"/>
  <c r="J511" i="407" s="1"/>
  <c r="K511" i="407" s="1"/>
  <c r="I482" i="407"/>
  <c r="J482" i="407" s="1" a="1"/>
  <c r="J482" i="407" s="1"/>
  <c r="K482" i="407" s="1"/>
  <c r="I228" i="407"/>
  <c r="J228" i="407" s="1" a="1"/>
  <c r="J228" i="407" s="1"/>
  <c r="K228" i="407" s="1"/>
  <c r="I219" i="407"/>
  <c r="J219" i="407" s="1" a="1"/>
  <c r="J219" i="407" s="1"/>
  <c r="K219" i="407" s="1"/>
  <c r="I368" i="407"/>
  <c r="J368" i="407" s="1" a="1"/>
  <c r="J368" i="407" s="1"/>
  <c r="K368" i="407" s="1"/>
  <c r="I96" i="407"/>
  <c r="J96" i="407" s="1" a="1"/>
  <c r="J96" i="407" s="1"/>
  <c r="K96" i="407" s="1"/>
  <c r="I661" i="407"/>
  <c r="J661" i="407" s="1" a="1"/>
  <c r="J661" i="407" s="1"/>
  <c r="K661" i="407" s="1"/>
  <c r="I807" i="407"/>
  <c r="J807" i="407" s="1" a="1"/>
  <c r="J807" i="407" s="1"/>
  <c r="K807" i="407" s="1"/>
  <c r="I108" i="407"/>
  <c r="J108" i="407" s="1" a="1"/>
  <c r="J108" i="407" s="1"/>
  <c r="K108" i="407" s="1"/>
  <c r="I617" i="407"/>
  <c r="J617" i="407" s="1" a="1"/>
  <c r="J617" i="407" s="1"/>
  <c r="K617" i="407" s="1"/>
  <c r="I211" i="407"/>
  <c r="J211" i="407" s="1" a="1"/>
  <c r="J211" i="407" s="1"/>
  <c r="K211" i="407" s="1"/>
  <c r="I152" i="407"/>
  <c r="J152" i="407" s="1" a="1"/>
  <c r="J152" i="407" s="1"/>
  <c r="K152" i="407" s="1"/>
  <c r="I689" i="407"/>
  <c r="J689" i="407" s="1" a="1"/>
  <c r="J689" i="407" s="1"/>
  <c r="K689" i="407" s="1"/>
  <c r="I426" i="407"/>
  <c r="J426" i="407" s="1" a="1"/>
  <c r="J426" i="407" s="1"/>
  <c r="K426" i="407" s="1"/>
  <c r="I131" i="407"/>
  <c r="J131" i="407" s="1" a="1"/>
  <c r="J131" i="407" s="1"/>
  <c r="K131" i="407" s="1"/>
  <c r="I688" i="407"/>
  <c r="J688" i="407" s="1" a="1"/>
  <c r="J688" i="407" s="1"/>
  <c r="K688" i="407" s="1"/>
  <c r="I556" i="407"/>
  <c r="J556" i="407" s="1" a="1"/>
  <c r="J556" i="407" s="1"/>
  <c r="K556" i="407" s="1"/>
  <c r="I293" i="407"/>
  <c r="J293" i="407" s="1" a="1"/>
  <c r="J293" i="407" s="1"/>
  <c r="K293" i="407" s="1"/>
  <c r="I167" i="407"/>
  <c r="J167" i="407" s="1" a="1"/>
  <c r="J167" i="407" s="1"/>
  <c r="K167" i="407" s="1"/>
  <c r="I816" i="407"/>
  <c r="J816" i="407" s="1" a="1"/>
  <c r="J816" i="407" s="1"/>
  <c r="K816" i="407" s="1"/>
  <c r="I159" i="407"/>
  <c r="J159" i="407" s="1" a="1"/>
  <c r="J159" i="407" s="1"/>
  <c r="K159" i="407" s="1"/>
  <c r="I735" i="407"/>
  <c r="J735" i="407" s="1" a="1"/>
  <c r="J735" i="407" s="1"/>
  <c r="K735" i="407" s="1"/>
  <c r="I429" i="407"/>
  <c r="J429" i="407" s="1" a="1"/>
  <c r="J429" i="407" s="1"/>
  <c r="K429" i="407" s="1"/>
  <c r="I409" i="407"/>
  <c r="J409" i="407" s="1" a="1"/>
  <c r="J409" i="407" s="1"/>
  <c r="K409" i="407" s="1"/>
  <c r="I503" i="407"/>
  <c r="J503" i="407" s="1" a="1"/>
  <c r="J503" i="407" s="1"/>
  <c r="K503" i="407" s="1"/>
  <c r="I768" i="407"/>
  <c r="J768" i="407" s="1" a="1"/>
  <c r="J768" i="407" s="1"/>
  <c r="K768" i="407" s="1"/>
  <c r="I551" i="407"/>
  <c r="J551" i="407" s="1" a="1"/>
  <c r="J551" i="407" s="1"/>
  <c r="K551" i="407" s="1"/>
  <c r="I579" i="407"/>
  <c r="J579" i="407" s="1" a="1"/>
  <c r="J579" i="407" s="1"/>
  <c r="K579" i="407" s="1"/>
  <c r="I221" i="407"/>
  <c r="J221" i="407" s="1" a="1"/>
  <c r="J221" i="407" s="1"/>
  <c r="K221" i="407" s="1"/>
  <c r="I813" i="407"/>
  <c r="J813" i="407" s="1" a="1"/>
  <c r="J813" i="407" s="1"/>
  <c r="K813" i="407" s="1"/>
  <c r="I194" i="407"/>
  <c r="J194" i="407" s="1" a="1"/>
  <c r="J194" i="407" s="1"/>
  <c r="K194" i="407" s="1"/>
  <c r="I107" i="407"/>
  <c r="J107" i="407" s="1" a="1"/>
  <c r="J107" i="407" s="1"/>
  <c r="K107" i="407" s="1"/>
  <c r="I580" i="407"/>
  <c r="J580" i="407" s="1" a="1"/>
  <c r="J580" i="407" s="1"/>
  <c r="K580" i="407" s="1"/>
  <c r="I321" i="407"/>
  <c r="J321" i="407" s="1" a="1"/>
  <c r="J321" i="407" s="1"/>
  <c r="K321" i="407" s="1"/>
  <c r="I496" i="407"/>
  <c r="J496" i="407" s="1" a="1"/>
  <c r="J496" i="407" s="1"/>
  <c r="K496" i="407" s="1"/>
  <c r="I266" i="407"/>
  <c r="J266" i="407" s="1" a="1"/>
  <c r="J266" i="407" s="1"/>
  <c r="K266" i="407" s="1"/>
  <c r="I844" i="407"/>
  <c r="J844" i="407" s="1" a="1"/>
  <c r="J844" i="407" s="1"/>
  <c r="K844" i="407" s="1"/>
  <c r="I709" i="407"/>
  <c r="J709" i="407" s="1" a="1"/>
  <c r="J709" i="407" s="1"/>
  <c r="K709" i="407" s="1"/>
  <c r="I827" i="407"/>
  <c r="J827" i="407" s="1" a="1"/>
  <c r="J827" i="407" s="1"/>
  <c r="K827" i="407" s="1"/>
  <c r="I122" i="407"/>
  <c r="J122" i="407" s="1" a="1"/>
  <c r="J122" i="407" s="1"/>
  <c r="K122" i="407" s="1"/>
  <c r="I729" i="407"/>
  <c r="J729" i="407" s="1" a="1"/>
  <c r="J729" i="407" s="1"/>
  <c r="K729" i="407" s="1"/>
  <c r="I351" i="407"/>
  <c r="J351" i="407" s="1" a="1"/>
  <c r="J351" i="407" s="1"/>
  <c r="K351" i="407" s="1"/>
  <c r="I255" i="407"/>
  <c r="J255" i="407" s="1" a="1"/>
  <c r="J255" i="407" s="1"/>
  <c r="K255" i="407" s="1"/>
  <c r="I288" i="407"/>
  <c r="J288" i="407" s="1" a="1"/>
  <c r="J288" i="407" s="1"/>
  <c r="K288" i="407" s="1"/>
  <c r="I509" i="407"/>
  <c r="J509" i="407" s="1" a="1"/>
  <c r="J509" i="407" s="1"/>
  <c r="K509" i="407" s="1"/>
  <c r="I843" i="407"/>
  <c r="J843" i="407" s="1" a="1"/>
  <c r="J843" i="407" s="1"/>
  <c r="K843" i="407" s="1"/>
  <c r="I773" i="407"/>
  <c r="J773" i="407" s="1" a="1"/>
  <c r="J773" i="407" s="1"/>
  <c r="K773" i="407" s="1"/>
  <c r="I287" i="407"/>
  <c r="J287" i="407" s="1" a="1"/>
  <c r="J287" i="407" s="1"/>
  <c r="K287" i="407" s="1"/>
  <c r="I237" i="407"/>
  <c r="J237" i="407" s="1" a="1"/>
  <c r="J237" i="407" s="1"/>
  <c r="K237" i="407" s="1"/>
  <c r="I563" i="407"/>
  <c r="J563" i="407" s="1" a="1"/>
  <c r="J563" i="407" s="1"/>
  <c r="K563" i="407" s="1"/>
  <c r="I756" i="407"/>
  <c r="J756" i="407" s="1" a="1"/>
  <c r="J756" i="407" s="1"/>
  <c r="K756" i="407" s="1"/>
  <c r="I780" i="407"/>
  <c r="J780" i="407" s="1" a="1"/>
  <c r="J780" i="407" s="1"/>
  <c r="K780" i="407" s="1"/>
  <c r="I493" i="407"/>
  <c r="J493" i="407" s="1" a="1"/>
  <c r="J493" i="407" s="1"/>
  <c r="K493" i="407" s="1"/>
  <c r="I605" i="407"/>
  <c r="J605" i="407" s="1" a="1"/>
  <c r="J605" i="407" s="1"/>
  <c r="K605" i="407" s="1"/>
  <c r="I809" i="407"/>
  <c r="J809" i="407" s="1" a="1"/>
  <c r="J809" i="407" s="1"/>
  <c r="K809" i="407" s="1"/>
  <c r="I28" i="407"/>
  <c r="J28" i="407" s="1" a="1"/>
  <c r="J28" i="407" s="1"/>
  <c r="K28" i="407" s="1"/>
  <c r="I602" i="407"/>
  <c r="J602" i="407" s="1" a="1"/>
  <c r="J602" i="407" s="1"/>
  <c r="K602" i="407" s="1"/>
  <c r="I372" i="407"/>
  <c r="J372" i="407" s="1" a="1"/>
  <c r="J372" i="407" s="1"/>
  <c r="K372" i="407" s="1"/>
  <c r="I499" i="407"/>
  <c r="J499" i="407" s="1" a="1"/>
  <c r="J499" i="407" s="1"/>
  <c r="K499" i="407" s="1"/>
  <c r="I111" i="407"/>
  <c r="J111" i="407" s="1" a="1"/>
  <c r="J111" i="407" s="1"/>
  <c r="K111" i="407" s="1"/>
  <c r="I690" i="407"/>
  <c r="J690" i="407" s="1" a="1"/>
  <c r="J690" i="407" s="1"/>
  <c r="K690" i="407" s="1"/>
  <c r="I845" i="407"/>
  <c r="J845" i="407" s="1" a="1"/>
  <c r="J845" i="407" s="1"/>
  <c r="K845" i="407" s="1"/>
  <c r="I418" i="407"/>
  <c r="J418" i="407" s="1" a="1"/>
  <c r="J418" i="407" s="1"/>
  <c r="K418" i="407" s="1"/>
  <c r="I629" i="407"/>
  <c r="J629" i="407" s="1" a="1"/>
  <c r="J629" i="407" s="1"/>
  <c r="K629" i="407" s="1"/>
  <c r="I401" i="407"/>
  <c r="J401" i="407" s="1" a="1"/>
  <c r="J401" i="407" s="1"/>
  <c r="K401" i="407" s="1"/>
  <c r="I717" i="407"/>
  <c r="J717" i="407" s="1" a="1"/>
  <c r="J717" i="407" s="1"/>
  <c r="K717" i="407" s="1"/>
  <c r="I9" i="407"/>
  <c r="J9" i="407" s="1" a="1"/>
  <c r="J9" i="407" s="1"/>
  <c r="K9" i="407" s="1"/>
  <c r="I24" i="407"/>
  <c r="J24" i="407" s="1" a="1"/>
  <c r="J24" i="407" s="1"/>
  <c r="K24" i="407" s="1"/>
  <c r="I7" i="407"/>
  <c r="J7" i="407" s="1" a="1"/>
  <c r="J7" i="407" s="1"/>
  <c r="K7" i="407" s="1"/>
  <c r="I25" i="407"/>
  <c r="J25" i="407" s="1" a="1"/>
  <c r="J25" i="407" s="1"/>
  <c r="K25" i="407" s="1"/>
  <c r="I847" i="407"/>
  <c r="J847" i="407" s="1" a="1"/>
  <c r="J847" i="407" s="1"/>
  <c r="K847" i="407" s="1"/>
  <c r="I460" i="407"/>
  <c r="J460" i="407" s="1" a="1"/>
  <c r="J460" i="407" s="1"/>
  <c r="K460" i="407" s="1"/>
  <c r="I296" i="407"/>
  <c r="J296" i="407" s="1" a="1"/>
  <c r="J296" i="407" s="1"/>
  <c r="K296" i="407" s="1"/>
  <c r="I303" i="407"/>
  <c r="J303" i="407" s="1" a="1"/>
  <c r="J303" i="407" s="1"/>
  <c r="K303" i="407" s="1"/>
  <c r="I279" i="407"/>
  <c r="J279" i="407" s="1" a="1"/>
  <c r="J279" i="407" s="1"/>
  <c r="K279" i="407" s="1"/>
  <c r="I826" i="407"/>
  <c r="J826" i="407" s="1" a="1"/>
  <c r="J826" i="407" s="1"/>
  <c r="K826" i="407" s="1"/>
  <c r="I98" i="407"/>
  <c r="J98" i="407" s="1" a="1"/>
  <c r="J98" i="407" s="1"/>
  <c r="K98" i="407" s="1"/>
  <c r="I421" i="407"/>
  <c r="J421" i="407" s="1" a="1"/>
  <c r="J421" i="407" s="1"/>
  <c r="K421" i="407" s="1"/>
  <c r="I341" i="407"/>
  <c r="J341" i="407" s="1" a="1"/>
  <c r="J341" i="407" s="1"/>
  <c r="K341" i="407" s="1"/>
  <c r="I268" i="407"/>
  <c r="J268" i="407" s="1" a="1"/>
  <c r="J268" i="407" s="1"/>
  <c r="K268" i="407" s="1"/>
  <c r="I5" i="407"/>
  <c r="J5" i="407" s="1" a="1"/>
  <c r="J5" i="407" s="1"/>
  <c r="K5" i="407" s="1"/>
  <c r="I846" i="407"/>
  <c r="J846" i="407" s="1" a="1"/>
  <c r="J846" i="407" s="1"/>
  <c r="K846" i="407" s="1"/>
  <c r="I39" i="407"/>
  <c r="J39" i="407" s="1" a="1"/>
  <c r="J39" i="407" s="1"/>
  <c r="K39" i="407" s="1"/>
  <c r="I22" i="407"/>
  <c r="J22" i="407" s="1" a="1"/>
  <c r="J22" i="407" s="1"/>
  <c r="K22" i="407" s="1"/>
  <c r="I458" i="407"/>
  <c r="J458" i="407" s="1" a="1"/>
  <c r="J458" i="407" s="1"/>
  <c r="K458" i="407" s="1"/>
  <c r="I233" i="407"/>
  <c r="J233" i="407" s="1" a="1"/>
  <c r="J233" i="407" s="1"/>
  <c r="K233" i="407" s="1"/>
  <c r="I338" i="407"/>
  <c r="J338" i="407" s="1" a="1"/>
  <c r="J338" i="407" s="1"/>
  <c r="K338" i="407" s="1"/>
  <c r="I285" i="407"/>
  <c r="J285" i="407" s="1" a="1"/>
  <c r="J285" i="407" s="1"/>
  <c r="K285" i="407" s="1"/>
  <c r="I13" i="407"/>
  <c r="J13" i="407" s="1" a="1"/>
  <c r="J13" i="407" s="1"/>
  <c r="K13" i="407" s="1"/>
  <c r="I16" i="407"/>
  <c r="J16" i="407" s="1" a="1"/>
  <c r="J16" i="407" s="1"/>
  <c r="K16" i="407" s="1"/>
  <c r="I702" i="407"/>
  <c r="J702" i="407" s="1" a="1"/>
  <c r="J702" i="407" s="1"/>
  <c r="K702" i="407" s="1"/>
  <c r="I636" i="407"/>
  <c r="J636" i="407" s="1" a="1"/>
  <c r="J636" i="407" s="1"/>
  <c r="K636" i="407" s="1"/>
  <c r="I42" i="407"/>
  <c r="J42" i="407" s="1" a="1"/>
  <c r="J42" i="407" s="1"/>
  <c r="K42" i="407" s="1"/>
  <c r="I23" i="407"/>
  <c r="J23" i="407" s="1" a="1"/>
  <c r="J23" i="407" s="1"/>
  <c r="K23" i="407" s="1"/>
  <c r="I597" i="407"/>
  <c r="J597" i="407" s="1" a="1"/>
  <c r="J597" i="407" s="1"/>
  <c r="K597" i="407" s="1"/>
  <c r="I384" i="407"/>
  <c r="J384" i="407" s="1" a="1"/>
  <c r="J384" i="407" s="1"/>
  <c r="K384" i="407" s="1"/>
  <c r="I407" i="407"/>
  <c r="J407" i="407" s="1" a="1"/>
  <c r="J407" i="407" s="1"/>
  <c r="K407" i="407" s="1"/>
  <c r="I187" i="407"/>
  <c r="J187" i="407" s="1" a="1"/>
  <c r="J187" i="407" s="1"/>
  <c r="K187" i="407" s="1"/>
  <c r="I692" i="407"/>
  <c r="J692" i="407" s="1" a="1"/>
  <c r="J692" i="407" s="1"/>
  <c r="K692" i="407" s="1"/>
  <c r="I853" i="407"/>
  <c r="J853" i="407" s="1" a="1"/>
  <c r="J853" i="407" s="1"/>
  <c r="K853" i="407" s="1"/>
  <c r="I470" i="407"/>
  <c r="J470" i="407" s="1" a="1"/>
  <c r="J470" i="407" s="1"/>
  <c r="K470" i="407" s="1"/>
  <c r="I851" i="407"/>
  <c r="J851" i="407" s="1" a="1"/>
  <c r="J851" i="407" s="1"/>
  <c r="K851" i="407" s="1"/>
  <c r="I669" i="407"/>
  <c r="J669" i="407" s="1" a="1"/>
  <c r="J669" i="407" s="1"/>
  <c r="K669" i="407" s="1"/>
  <c r="I850" i="407"/>
  <c r="J850" i="407" s="1" a="1"/>
  <c r="J850" i="407" s="1"/>
  <c r="K850" i="407" s="1"/>
  <c r="I119" i="407"/>
  <c r="J119" i="407" s="1" a="1"/>
  <c r="J119" i="407" s="1"/>
  <c r="K119" i="407" s="1"/>
  <c r="I38" i="407"/>
  <c r="J38" i="407" s="1" a="1"/>
  <c r="J38" i="407" s="1"/>
  <c r="K38" i="407" s="1"/>
  <c r="I8" i="407"/>
  <c r="J8" i="407" s="1" a="1"/>
  <c r="J8" i="407" s="1"/>
  <c r="K8" i="407" s="1"/>
  <c r="I804" i="407"/>
  <c r="J804" i="407" s="1" a="1"/>
  <c r="J804" i="407" s="1"/>
  <c r="K804" i="407" s="1"/>
  <c r="I157" i="407"/>
  <c r="J157" i="407" s="1" a="1"/>
  <c r="J157" i="407" s="1"/>
  <c r="K157" i="407" s="1"/>
  <c r="I700" i="407"/>
  <c r="J700" i="407" s="1" a="1"/>
  <c r="J700" i="407" s="1"/>
  <c r="K700" i="407" s="1"/>
  <c r="I852" i="407"/>
  <c r="J852" i="407" s="1" a="1"/>
  <c r="J852" i="407" s="1"/>
  <c r="K852" i="407" s="1"/>
  <c r="I304" i="407"/>
  <c r="J304" i="407" s="1" a="1"/>
  <c r="J304" i="407" s="1"/>
  <c r="K304" i="407" s="1"/>
  <c r="I459" i="407"/>
  <c r="J459" i="407" s="1" a="1"/>
  <c r="J459" i="407" s="1"/>
  <c r="K459" i="407" s="1"/>
  <c r="I14" i="407"/>
  <c r="J14" i="407" s="1" a="1"/>
  <c r="J14" i="407" s="1"/>
  <c r="K14" i="407" s="1"/>
  <c r="I17" i="407"/>
  <c r="J17" i="407" s="1" a="1"/>
  <c r="J17" i="407" s="1"/>
  <c r="K17" i="407" s="1"/>
  <c r="I44" i="407"/>
  <c r="J44" i="407" s="1" a="1"/>
  <c r="J44" i="407" s="1"/>
  <c r="K44" i="407" s="1"/>
  <c r="I47" i="407"/>
  <c r="J47" i="407" s="1" a="1"/>
  <c r="J47" i="407" s="1"/>
  <c r="K47" i="407" s="1"/>
  <c r="I19" i="407"/>
  <c r="J19" i="407" s="1" a="1"/>
  <c r="J19" i="407" s="1"/>
  <c r="K19" i="407" s="1"/>
  <c r="I91" i="407"/>
  <c r="J91" i="407" s="1" a="1"/>
  <c r="J91" i="407" s="1"/>
  <c r="K91" i="407" s="1"/>
  <c r="I11" i="407"/>
  <c r="J11" i="407" s="1" a="1"/>
  <c r="J11" i="407" s="1"/>
  <c r="K11" i="407" s="1"/>
  <c r="I337" i="407"/>
  <c r="J337" i="407" s="1" a="1"/>
  <c r="J337" i="407" s="1"/>
  <c r="K337" i="407" s="1"/>
  <c r="I140" i="407"/>
  <c r="J140" i="407" s="1" a="1"/>
  <c r="J140" i="407" s="1"/>
  <c r="K140" i="407" s="1"/>
  <c r="I162" i="407"/>
  <c r="J162" i="407" s="1" a="1"/>
  <c r="J162" i="407" s="1"/>
  <c r="K162" i="407" s="1"/>
  <c r="I52" i="407"/>
  <c r="J52" i="407" s="1" a="1"/>
  <c r="J52" i="407" s="1"/>
  <c r="K52" i="407" s="1"/>
  <c r="I539" i="407"/>
  <c r="J539" i="407" s="1" a="1"/>
  <c r="J539" i="407" s="1"/>
  <c r="K539" i="407" s="1"/>
  <c r="I849" i="407"/>
  <c r="J849" i="407" s="1" a="1"/>
  <c r="J849" i="407" s="1"/>
  <c r="K849" i="407" s="1"/>
  <c r="I46" i="407"/>
  <c r="J46" i="407" s="1" a="1"/>
  <c r="J46" i="407" s="1"/>
  <c r="K46" i="407" s="1"/>
  <c r="I839" i="407"/>
  <c r="J839" i="407" s="1" a="1"/>
  <c r="J839" i="407" s="1"/>
  <c r="K839" i="407" s="1"/>
  <c r="I10" i="407"/>
  <c r="J10" i="407" s="1" a="1"/>
  <c r="J10" i="407" s="1"/>
  <c r="K10" i="407" s="1"/>
  <c r="I663" i="407"/>
  <c r="J663" i="407" s="1" a="1"/>
  <c r="J663" i="407" s="1"/>
  <c r="K663" i="407" s="1"/>
  <c r="I103" i="407"/>
  <c r="J103" i="407" s="1" a="1"/>
  <c r="J103" i="407" s="1"/>
  <c r="K103" i="407" s="1"/>
  <c r="I284" i="407"/>
  <c r="J284" i="407" s="1" a="1"/>
  <c r="J284" i="407" s="1"/>
  <c r="K284" i="407" s="1"/>
  <c r="I474" i="407"/>
  <c r="J474" i="407" s="1" a="1"/>
  <c r="J474" i="407" s="1"/>
  <c r="K474" i="407" s="1"/>
  <c r="I126" i="407"/>
  <c r="J126" i="407" s="1" a="1"/>
  <c r="J126" i="407" s="1"/>
  <c r="K126" i="407" s="1"/>
  <c r="I552" i="407"/>
  <c r="J552" i="407" s="1" a="1"/>
  <c r="J552" i="407" s="1"/>
  <c r="K552" i="407" s="1"/>
  <c r="I594" i="407"/>
  <c r="J594" i="407" s="1" a="1"/>
  <c r="J594" i="407" s="1"/>
  <c r="K594" i="407" s="1"/>
  <c r="I540" i="407"/>
  <c r="J540" i="407" s="1" a="1"/>
  <c r="J540" i="407" s="1"/>
  <c r="K540" i="407" s="1"/>
  <c r="I408" i="407"/>
  <c r="J408" i="407" s="1" a="1"/>
  <c r="J408" i="407" s="1"/>
  <c r="K408" i="407" s="1"/>
  <c r="I606" i="407"/>
  <c r="J606" i="407" s="1" a="1"/>
  <c r="J606" i="407" s="1"/>
  <c r="K606" i="407" s="1"/>
  <c r="I439" i="407"/>
  <c r="J439" i="407" s="1" a="1"/>
  <c r="J439" i="407" s="1"/>
  <c r="K439" i="407" s="1"/>
  <c r="I854" i="407"/>
  <c r="J854" i="407" s="1" a="1"/>
  <c r="J854" i="407" s="1"/>
  <c r="K854" i="407" s="1"/>
  <c r="I435" i="407"/>
  <c r="J435" i="407" s="1" a="1"/>
  <c r="J435" i="407" s="1"/>
  <c r="K435" i="407" s="1"/>
  <c r="I653" i="407"/>
  <c r="J653" i="407" s="1" a="1"/>
  <c r="J653" i="407" s="1"/>
  <c r="K653" i="407" s="1"/>
  <c r="I622" i="407"/>
  <c r="J622" i="407" s="1" a="1"/>
  <c r="J622" i="407" s="1"/>
  <c r="K622" i="407" s="1"/>
  <c r="I732" i="407"/>
  <c r="J732" i="407" s="1" a="1"/>
  <c r="J732" i="407" s="1"/>
  <c r="K732" i="407" s="1"/>
  <c r="I170" i="407"/>
  <c r="J170" i="407" s="1" a="1"/>
  <c r="J170" i="407" s="1"/>
  <c r="K170" i="407" s="1"/>
  <c r="I3" i="407"/>
  <c r="J3" i="407" s="1" a="1"/>
  <c r="J3" i="407" s="1"/>
  <c r="K3" i="407" s="1"/>
  <c r="I176" i="407"/>
  <c r="J176" i="407" s="1" a="1"/>
  <c r="J176" i="407" s="1"/>
  <c r="K176" i="407" s="1"/>
  <c r="I361" i="407"/>
  <c r="J361" i="407" s="1" a="1"/>
  <c r="J361" i="407" s="1"/>
  <c r="K361" i="407" s="1"/>
  <c r="I4" i="407"/>
  <c r="J4" i="407" s="1" a="1"/>
  <c r="J4" i="407" s="1"/>
  <c r="K4" i="407" s="1"/>
  <c r="I571" i="407"/>
  <c r="J571" i="407" s="1" a="1"/>
  <c r="J571" i="407" s="1"/>
  <c r="K571" i="407" s="1"/>
  <c r="I127" i="407"/>
  <c r="J127" i="407" s="1" a="1"/>
  <c r="J127" i="407" s="1"/>
  <c r="K127" i="407" s="1"/>
  <c r="I112" i="407"/>
  <c r="J112" i="407" s="1" a="1"/>
  <c r="J112" i="407" s="1"/>
  <c r="K112" i="407" s="1"/>
  <c r="I178" i="407"/>
  <c r="J178" i="407" s="1" a="1"/>
  <c r="J178" i="407" s="1"/>
  <c r="K178" i="407" s="1"/>
  <c r="I195" i="407"/>
  <c r="J195" i="407" s="1" a="1"/>
  <c r="J195" i="407" s="1"/>
  <c r="K195" i="407" s="1"/>
  <c r="I557" i="407"/>
  <c r="J557" i="407" s="1" a="1"/>
  <c r="J557" i="407" s="1"/>
  <c r="K557" i="407" s="1"/>
  <c r="I30" i="407"/>
  <c r="J30" i="407" s="1" a="1"/>
  <c r="J30" i="407" s="1"/>
  <c r="K30" i="407" s="1"/>
  <c r="I840" i="407"/>
  <c r="J840" i="407" s="1" a="1"/>
  <c r="J840" i="407" s="1"/>
  <c r="K840" i="407" s="1"/>
  <c r="I210" i="407"/>
  <c r="J210" i="407" s="1" a="1"/>
  <c r="J210" i="407" s="1"/>
  <c r="K210" i="407" s="1"/>
  <c r="I791" i="407"/>
  <c r="J791" i="407" s="1" a="1"/>
  <c r="J791" i="407" s="1"/>
  <c r="K791" i="407" s="1"/>
  <c r="I20" i="407"/>
  <c r="J20" i="407" s="1" a="1"/>
  <c r="J20" i="407" s="1"/>
  <c r="K20" i="407" s="1"/>
  <c r="I687" i="407"/>
  <c r="J687" i="407" s="1" a="1"/>
  <c r="J687" i="407" s="1"/>
  <c r="K687" i="407" s="1"/>
  <c r="I12" i="407"/>
  <c r="J12" i="407" s="1" a="1"/>
  <c r="J12" i="407" s="1"/>
  <c r="K12" i="407" s="1"/>
  <c r="I699" i="407"/>
  <c r="J699" i="407" s="1" a="1"/>
  <c r="J699" i="407" s="1"/>
  <c r="K699" i="407" s="1"/>
  <c r="I31" i="407"/>
  <c r="J31" i="407" s="1" a="1"/>
  <c r="J31" i="407" s="1"/>
  <c r="K31" i="407" s="1"/>
  <c r="I283" i="407"/>
  <c r="J283" i="407" s="1" a="1"/>
  <c r="J283" i="407" s="1"/>
  <c r="K283" i="407" s="1"/>
  <c r="I715" i="407"/>
  <c r="J715" i="407" s="1" a="1"/>
  <c r="J715" i="407" s="1"/>
  <c r="K715" i="407" s="1"/>
  <c r="I27" i="407"/>
  <c r="J27" i="407" s="1" a="1"/>
  <c r="J27" i="407" s="1"/>
  <c r="K27" i="407" s="1"/>
  <c r="I570" i="407"/>
  <c r="J570" i="407" s="1" a="1"/>
  <c r="J570" i="407" s="1"/>
  <c r="K570" i="407" s="1"/>
  <c r="I738" i="407"/>
  <c r="J738" i="407" s="1" a="1"/>
  <c r="J738" i="407" s="1"/>
  <c r="K738" i="407" s="1"/>
  <c r="I811" i="407"/>
  <c r="J811" i="407" s="1" a="1"/>
  <c r="J811" i="407" s="1"/>
  <c r="K811" i="407" s="1"/>
  <c r="I319" i="407"/>
  <c r="J319" i="407" s="1" a="1"/>
  <c r="J319" i="407" s="1"/>
  <c r="K319" i="407" s="1"/>
  <c r="I35" i="407"/>
  <c r="J35" i="407" s="1" a="1"/>
  <c r="J35" i="407" s="1"/>
  <c r="K35" i="407" s="1"/>
  <c r="I753" i="407"/>
  <c r="J753" i="407" s="1" a="1"/>
  <c r="J753" i="407" s="1"/>
  <c r="K753" i="407" s="1"/>
  <c r="I366" i="407"/>
  <c r="J366" i="407" s="1" a="1"/>
  <c r="J366" i="407" s="1"/>
  <c r="K366" i="407" s="1"/>
  <c r="I26" i="407"/>
  <c r="J26" i="407" s="1" a="1"/>
  <c r="J26" i="407" s="1"/>
  <c r="K26" i="407" s="1"/>
  <c r="I457" i="407"/>
  <c r="J457" i="407" s="1" a="1"/>
  <c r="J457" i="407" s="1"/>
  <c r="K457" i="407" s="1"/>
  <c r="I855" i="407"/>
  <c r="J855" i="407" s="1" a="1"/>
  <c r="J855" i="407" s="1"/>
  <c r="K855" i="407" s="1"/>
  <c r="I498" i="407"/>
  <c r="J498" i="407" s="1" a="1"/>
  <c r="J498" i="407" s="1"/>
  <c r="K498" i="407" s="1"/>
  <c r="I841" i="407"/>
  <c r="J841" i="407" s="1" a="1"/>
  <c r="J841" i="407" s="1"/>
  <c r="K841" i="407" s="1"/>
  <c r="I15" i="407"/>
  <c r="J15" i="407" s="1" a="1"/>
  <c r="J15" i="407" s="1"/>
  <c r="K15" i="407" s="1"/>
  <c r="I441" i="407"/>
  <c r="J441" i="407" s="1" a="1"/>
  <c r="J441" i="407" s="1"/>
  <c r="K441" i="407" s="1"/>
  <c r="I536" i="407"/>
  <c r="J536" i="407" s="1" a="1"/>
  <c r="J536" i="407" s="1"/>
  <c r="K536" i="407" s="1"/>
  <c r="I6" i="407"/>
  <c r="J6" i="407" s="1" a="1"/>
  <c r="J6" i="407" s="1"/>
  <c r="K6" i="407" s="1"/>
  <c r="I601" i="407"/>
  <c r="J601" i="407" s="1" a="1"/>
  <c r="J601" i="407" s="1"/>
  <c r="K601" i="407" s="1"/>
  <c r="I130" i="407"/>
  <c r="J130" i="407" s="1" a="1"/>
  <c r="J130" i="407" s="1"/>
  <c r="K130" i="407" s="1"/>
  <c r="I21" i="407"/>
  <c r="J21" i="407" s="1" a="1"/>
  <c r="J21" i="407" s="1"/>
  <c r="K21" i="407" s="1"/>
  <c r="I438" i="407"/>
  <c r="J438" i="407" s="1" a="1"/>
  <c r="J438" i="407" s="1"/>
  <c r="K438" i="407" s="1"/>
  <c r="I297" i="407"/>
  <c r="J297" i="407" s="1" a="1"/>
  <c r="J297" i="407" s="1"/>
  <c r="K297" i="407" s="1"/>
  <c r="I362" i="407"/>
  <c r="J362" i="407" s="1" a="1"/>
  <c r="J362" i="407" s="1"/>
  <c r="K362" i="407" s="1"/>
  <c r="I245" i="407"/>
  <c r="J245" i="407" s="1" a="1"/>
  <c r="J245" i="407" s="1"/>
  <c r="K245" i="407" s="1"/>
  <c r="I309" i="407"/>
  <c r="J309" i="407" s="1" a="1"/>
  <c r="J309" i="407" s="1"/>
  <c r="K309" i="407" s="1"/>
  <c r="I542" i="407"/>
  <c r="J542" i="407" s="1" a="1"/>
  <c r="J542" i="407" s="1"/>
  <c r="K542" i="407" s="1"/>
  <c r="I541" i="407"/>
  <c r="J541" i="407" s="1" a="1"/>
  <c r="J541" i="407" s="1"/>
  <c r="K541" i="407" s="1"/>
  <c r="I249" i="407"/>
  <c r="J249" i="407" s="1" a="1"/>
  <c r="J249" i="407" s="1"/>
  <c r="K249" i="407" s="1"/>
  <c r="I299" i="407"/>
  <c r="J299" i="407" s="1" a="1"/>
  <c r="J299" i="407" s="1"/>
  <c r="K299" i="407" s="1"/>
  <c r="I294" i="407"/>
  <c r="J294" i="407" s="1" a="1"/>
  <c r="J294" i="407" s="1"/>
  <c r="K294" i="407" s="1"/>
  <c r="I445" i="407"/>
  <c r="J445" i="407" s="1" a="1"/>
  <c r="J445" i="407" s="1"/>
  <c r="K445" i="407" s="1"/>
  <c r="I537" i="407"/>
  <c r="J537" i="407" s="1" a="1"/>
  <c r="J537" i="407" s="1"/>
  <c r="K537" i="407" s="1"/>
  <c r="I665" i="407"/>
  <c r="J665" i="407" s="1" a="1"/>
  <c r="J665" i="407" s="1"/>
  <c r="K665" i="407" s="1"/>
  <c r="I269" i="407"/>
  <c r="J269" i="407" s="1" a="1"/>
  <c r="J269" i="407" s="1"/>
  <c r="K269" i="407" s="1"/>
  <c r="I29" i="407"/>
  <c r="J29" i="407" s="1" a="1"/>
  <c r="J29" i="407" s="1"/>
  <c r="K29" i="407" s="1"/>
  <c r="I461" i="407"/>
  <c r="J461" i="407" s="1" a="1"/>
  <c r="J461" i="407" s="1"/>
  <c r="K461" i="407" s="1"/>
  <c r="I792" i="407"/>
  <c r="J792" i="407" s="1" a="1"/>
  <c r="J792" i="407" s="1"/>
  <c r="K792" i="407" s="1"/>
  <c r="I774" i="407"/>
  <c r="J774" i="407" s="1" a="1"/>
  <c r="J774" i="407" s="1"/>
  <c r="K774" i="407" s="1"/>
  <c r="I413" i="407"/>
  <c r="J413" i="407" s="1" a="1"/>
  <c r="J413" i="407" s="1"/>
  <c r="K413" i="407" s="1"/>
  <c r="I388" i="407"/>
  <c r="J388" i="407" s="1" a="1"/>
  <c r="J388" i="407" s="1"/>
  <c r="K388" i="407" s="1"/>
  <c r="I530" i="407"/>
  <c r="J530" i="407" s="1" a="1"/>
  <c r="J530" i="407" s="1"/>
  <c r="K530" i="407" s="1"/>
  <c r="I448" i="407"/>
  <c r="J448" i="407" s="1" a="1"/>
  <c r="J448" i="407" s="1"/>
  <c r="K448" i="407" s="1"/>
  <c r="I848" i="407"/>
  <c r="J848" i="407" s="1" a="1"/>
  <c r="J848" i="407" s="1"/>
  <c r="K848" i="407" s="1"/>
  <c r="I323" i="407"/>
  <c r="J323" i="407" s="1" a="1"/>
  <c r="J323" i="407" s="1"/>
  <c r="K323" i="407" s="1"/>
  <c r="I45" i="407"/>
  <c r="J45" i="407" s="1" a="1"/>
  <c r="J45" i="407" s="1"/>
  <c r="K45" i="407" s="1"/>
  <c r="I18" i="407"/>
  <c r="J18" i="407" s="1" a="1"/>
  <c r="J18" i="407" s="1"/>
  <c r="K18" i="407" s="1"/>
  <c r="I650" i="407"/>
  <c r="J650" i="407" s="1" a="1"/>
  <c r="J650" i="407" s="1"/>
  <c r="K650" i="407" s="1"/>
  <c r="I581" i="407"/>
  <c r="J581" i="407" s="1" a="1"/>
  <c r="J581" i="407" s="1"/>
  <c r="K581" i="407" s="1"/>
  <c r="I782" i="407"/>
  <c r="J782" i="407" s="1" a="1"/>
  <c r="J782" i="407" s="1"/>
  <c r="K782" i="407" s="1"/>
  <c r="I833" i="407"/>
  <c r="J833" i="407" s="1" a="1"/>
  <c r="J833" i="407" s="1"/>
  <c r="K833" i="407" s="1"/>
  <c r="I759" i="407"/>
  <c r="J759" i="407" s="1" a="1"/>
  <c r="J759" i="407" s="1"/>
  <c r="K759" i="407" s="1"/>
  <c r="I770" i="407"/>
  <c r="J770" i="407" s="1" a="1"/>
  <c r="J770" i="407" s="1"/>
  <c r="K770" i="407" s="1"/>
  <c r="I312" i="407"/>
  <c r="J312" i="407" s="1" a="1"/>
  <c r="J312" i="407" s="1"/>
  <c r="K312" i="407" s="1"/>
  <c r="I86" i="407"/>
  <c r="J86" i="407" s="1" a="1"/>
  <c r="J86" i="407" s="1"/>
  <c r="K86" i="407" s="1"/>
  <c r="I339" i="407"/>
  <c r="J339" i="407" s="1" a="1"/>
  <c r="J339" i="407" s="1"/>
  <c r="K339" i="407" s="1"/>
  <c r="I48" i="407"/>
  <c r="J48" i="407" s="1" a="1"/>
  <c r="J48" i="407" s="1"/>
  <c r="K48" i="407" s="1"/>
  <c r="I752" i="407"/>
  <c r="J752" i="407" s="1" a="1"/>
  <c r="J752" i="407" s="1"/>
  <c r="K752" i="407" s="1"/>
  <c r="I427" i="407"/>
  <c r="J427" i="407" s="1" a="1"/>
  <c r="J427" i="407" s="1"/>
  <c r="K427" i="407" s="1"/>
  <c r="I100" i="407"/>
  <c r="J100" i="407" s="1" a="1"/>
  <c r="J100" i="407" s="1"/>
  <c r="K100" i="407" s="1"/>
  <c r="I562" i="407"/>
  <c r="J562" i="407" s="1" a="1"/>
  <c r="J562" i="407" s="1"/>
  <c r="K562" i="407" s="1"/>
  <c r="I58" i="407"/>
  <c r="J58" i="407" s="1" a="1"/>
  <c r="J58" i="407" s="1"/>
  <c r="K58" i="407" s="1"/>
  <c r="I639" i="407"/>
  <c r="J639" i="407" s="1" a="1"/>
  <c r="J639" i="407" s="1"/>
  <c r="K639" i="407" s="1"/>
  <c r="J177" i="408" a="1"/>
  <c r="J177" i="408" s="1"/>
  <c r="I177" i="408"/>
  <c r="J153" i="408" a="1"/>
  <c r="J153" i="408" s="1"/>
  <c r="I153" i="408"/>
  <c r="J66" i="408" a="1"/>
  <c r="J66" i="408" s="1"/>
  <c r="I66" i="408"/>
  <c r="J176" i="408" a="1"/>
  <c r="J176" i="408" s="1"/>
  <c r="I176" i="408"/>
  <c r="J61" i="408" a="1"/>
  <c r="J61" i="408" s="1"/>
  <c r="I61" i="408"/>
  <c r="J6" i="408" a="1"/>
  <c r="J6" i="408" s="1"/>
  <c r="I6" i="408"/>
  <c r="J47" i="408" a="1"/>
  <c r="J47" i="408" s="1"/>
  <c r="I47" i="408"/>
  <c r="J128" i="408" a="1"/>
  <c r="J128" i="408" s="1"/>
  <c r="I128" i="408"/>
  <c r="J166" i="408" a="1"/>
  <c r="J166" i="408" s="1"/>
  <c r="I166" i="408"/>
  <c r="J81" i="408" a="1"/>
  <c r="J81" i="408" s="1"/>
  <c r="I81" i="408"/>
  <c r="J43" i="408" a="1"/>
  <c r="J43" i="408" s="1"/>
  <c r="I43" i="408"/>
  <c r="J162" i="408" a="1"/>
  <c r="J162" i="408" s="1"/>
  <c r="I162" i="408"/>
  <c r="J13" i="408" a="1"/>
  <c r="J13" i="408" s="1"/>
  <c r="I13" i="408"/>
  <c r="J57" i="408" a="1"/>
  <c r="J57" i="408" s="1"/>
  <c r="I57" i="408"/>
  <c r="J142" i="408" a="1"/>
  <c r="J142" i="408" s="1"/>
  <c r="I142" i="408"/>
  <c r="J167" i="408" a="1"/>
  <c r="J167" i="408" s="1"/>
  <c r="I167" i="408"/>
  <c r="J95" i="408" a="1"/>
  <c r="J95" i="408" s="1"/>
  <c r="I95" i="408"/>
  <c r="J175" i="408" a="1"/>
  <c r="J175" i="408" s="1"/>
  <c r="I175" i="408"/>
  <c r="J96" i="408" a="1"/>
  <c r="J96" i="408" s="1"/>
  <c r="I96" i="408"/>
  <c r="J33" i="408" a="1"/>
  <c r="J33" i="408" s="1"/>
  <c r="I33" i="408"/>
  <c r="J25" i="408" a="1"/>
  <c r="J25" i="408" s="1"/>
  <c r="I25" i="408"/>
  <c r="J170" i="408" a="1"/>
  <c r="J170" i="408" s="1"/>
  <c r="I170" i="408"/>
  <c r="J85" i="408" a="1"/>
  <c r="J85" i="408" s="1"/>
  <c r="I85" i="408"/>
  <c r="J113" i="408" a="1"/>
  <c r="J113" i="408" s="1"/>
  <c r="I113" i="408"/>
  <c r="J50" i="408" a="1"/>
  <c r="J50" i="408" s="1"/>
  <c r="I50" i="408"/>
  <c r="J46" i="408" a="1"/>
  <c r="J46" i="408" s="1"/>
  <c r="I46" i="408"/>
  <c r="J4" i="408" a="1"/>
  <c r="J4" i="408" s="1"/>
  <c r="I4" i="408"/>
  <c r="J74" i="408" a="1"/>
  <c r="J74" i="408" s="1"/>
  <c r="I74" i="408"/>
  <c r="J158" i="408" a="1"/>
  <c r="J158" i="408" s="1"/>
  <c r="I158" i="408"/>
  <c r="J120" i="408" a="1"/>
  <c r="J120" i="408" s="1"/>
  <c r="I120" i="408"/>
  <c r="J152" i="408" a="1"/>
  <c r="J152" i="408" s="1"/>
  <c r="I152" i="408"/>
  <c r="J159" i="408" a="1"/>
  <c r="J159" i="408" s="1"/>
  <c r="I159" i="408"/>
  <c r="J164" i="408" a="1"/>
  <c r="J164" i="408" s="1"/>
  <c r="I164" i="408"/>
  <c r="J163" i="408" a="1"/>
  <c r="J163" i="408" s="1"/>
  <c r="I163" i="408"/>
  <c r="J171" i="408" a="1"/>
  <c r="J171" i="408" s="1"/>
  <c r="I171" i="408"/>
  <c r="J62" i="408" a="1"/>
  <c r="J62" i="408" s="1"/>
  <c r="I62" i="408"/>
  <c r="J31" i="408" a="1"/>
  <c r="J31" i="408" s="1"/>
  <c r="I31" i="408"/>
  <c r="J72" i="408" a="1"/>
  <c r="J72" i="408" s="1"/>
  <c r="I72" i="408"/>
  <c r="J80" i="408" a="1"/>
  <c r="J80" i="408" s="1"/>
  <c r="I80" i="408"/>
  <c r="J155" i="408" a="1"/>
  <c r="J155" i="408" s="1"/>
  <c r="I155" i="408"/>
  <c r="J18" i="408" a="1"/>
  <c r="J18" i="408" s="1"/>
  <c r="I18" i="408"/>
  <c r="J139" i="408" a="1"/>
  <c r="J139" i="408" s="1"/>
  <c r="I139" i="408"/>
  <c r="J19" i="408" a="1"/>
  <c r="J19" i="408" s="1"/>
  <c r="I19" i="408"/>
  <c r="J53" i="408" a="1"/>
  <c r="J53" i="408" s="1"/>
  <c r="I53" i="408"/>
  <c r="J105" i="408" a="1"/>
  <c r="J105" i="408" s="1"/>
  <c r="I105" i="408"/>
  <c r="J119" i="408" a="1"/>
  <c r="J119" i="408" s="1"/>
  <c r="I119" i="408"/>
  <c r="J88" i="408" a="1"/>
  <c r="J88" i="408" s="1"/>
  <c r="I88" i="408"/>
  <c r="J145" i="408" a="1"/>
  <c r="J145" i="408" s="1"/>
  <c r="I145" i="408"/>
  <c r="J67" i="408" a="1"/>
  <c r="J67" i="408" s="1"/>
  <c r="I67" i="408"/>
  <c r="J182" i="408" a="1"/>
  <c r="J182" i="408" s="1"/>
  <c r="I182" i="408"/>
  <c r="J21" i="408" a="1"/>
  <c r="J21" i="408" s="1"/>
  <c r="I21" i="408"/>
  <c r="J144" i="408" a="1"/>
  <c r="J144" i="408" s="1"/>
  <c r="I144" i="408"/>
  <c r="J136" i="408" a="1"/>
  <c r="J136" i="408" s="1"/>
  <c r="I136" i="408"/>
  <c r="J129" i="408" a="1"/>
  <c r="J129" i="408" s="1"/>
  <c r="I129" i="408"/>
  <c r="J3" i="408" a="1"/>
  <c r="J3" i="408" s="1"/>
  <c r="I3" i="408"/>
  <c r="J40" i="408" a="1"/>
  <c r="J40" i="408" s="1"/>
  <c r="I40" i="408"/>
  <c r="J110" i="408" a="1"/>
  <c r="J110" i="408" s="1"/>
  <c r="I110" i="408"/>
  <c r="J39" i="408" a="1"/>
  <c r="J39" i="408" s="1"/>
  <c r="I39" i="408"/>
  <c r="J10" i="408" a="1"/>
  <c r="J10" i="408" s="1"/>
  <c r="I10" i="408"/>
  <c r="J173" i="408" a="1"/>
  <c r="J173" i="408" s="1"/>
  <c r="I173" i="408"/>
  <c r="J147" i="408" a="1"/>
  <c r="J147" i="408" s="1"/>
  <c r="I147" i="408"/>
  <c r="J24" i="408" a="1"/>
  <c r="J24" i="408" s="1"/>
  <c r="I24" i="408"/>
  <c r="J125" i="408" a="1"/>
  <c r="J125" i="408" s="1"/>
  <c r="I125" i="408"/>
  <c r="J178" i="408" a="1"/>
  <c r="J178" i="408" s="1"/>
  <c r="I178" i="408"/>
  <c r="J135" i="408" a="1"/>
  <c r="J135" i="408" s="1"/>
  <c r="I135" i="408"/>
  <c r="J9" i="408" a="1"/>
  <c r="J9" i="408" s="1"/>
  <c r="I9" i="408"/>
  <c r="J93" i="408" a="1"/>
  <c r="J93" i="408" s="1"/>
  <c r="I93" i="408"/>
  <c r="J48" i="408" a="1"/>
  <c r="J48" i="408" s="1"/>
  <c r="I48" i="408"/>
  <c r="J107" i="408" a="1"/>
  <c r="J107" i="408" s="1"/>
  <c r="I107" i="408"/>
  <c r="J148" i="408" a="1"/>
  <c r="J148" i="408" s="1"/>
  <c r="I148" i="408"/>
  <c r="J23" i="408" a="1"/>
  <c r="J23" i="408" s="1"/>
  <c r="I23" i="408"/>
  <c r="J44" i="408" a="1"/>
  <c r="J44" i="408" s="1"/>
  <c r="I44" i="408"/>
  <c r="J102" i="408" a="1"/>
  <c r="J102" i="408" s="1"/>
  <c r="I102" i="408"/>
  <c r="J63" i="408" a="1"/>
  <c r="J63" i="408" s="1"/>
  <c r="I63" i="408"/>
  <c r="J126" i="408" a="1"/>
  <c r="J126" i="408" s="1"/>
  <c r="I126" i="408"/>
  <c r="J52" i="408" a="1"/>
  <c r="J52" i="408" s="1"/>
  <c r="I52" i="408"/>
  <c r="J79" i="408" a="1"/>
  <c r="J79" i="408" s="1"/>
  <c r="I79" i="408"/>
  <c r="J108" i="408" a="1"/>
  <c r="J108" i="408" s="1"/>
  <c r="I108" i="408"/>
  <c r="J16" i="408" a="1"/>
  <c r="J16" i="408" s="1"/>
  <c r="I16" i="408"/>
  <c r="J123" i="408" a="1"/>
  <c r="J123" i="408" s="1"/>
  <c r="I123" i="408"/>
  <c r="J156" i="408" a="1"/>
  <c r="J156" i="408" s="1"/>
  <c r="I156" i="408"/>
  <c r="J112" i="408" a="1"/>
  <c r="J112" i="408" s="1"/>
  <c r="I112" i="408"/>
  <c r="J84" i="408" a="1"/>
  <c r="J84" i="408" s="1"/>
  <c r="I84" i="408"/>
  <c r="J91" i="408" a="1"/>
  <c r="J91" i="408" s="1"/>
  <c r="I91" i="408"/>
  <c r="J92" i="408" a="1"/>
  <c r="J92" i="408" s="1"/>
  <c r="I92" i="408"/>
  <c r="J58" i="408" a="1"/>
  <c r="J58" i="408" s="1"/>
  <c r="I58" i="408"/>
  <c r="J54" i="408" a="1"/>
  <c r="J54" i="408" s="1"/>
  <c r="I54" i="408"/>
  <c r="J12" i="408" a="1"/>
  <c r="J12" i="408" s="1"/>
  <c r="I12" i="408"/>
  <c r="J36" i="408" a="1"/>
  <c r="J36" i="408" s="1"/>
  <c r="I36" i="408"/>
  <c r="J121" i="408" a="1"/>
  <c r="J121" i="408" s="1"/>
  <c r="I121" i="408"/>
  <c r="J17" i="408" a="1"/>
  <c r="J17" i="408" s="1"/>
  <c r="I17" i="408"/>
  <c r="J11" i="408" a="1"/>
  <c r="J11" i="408" s="1"/>
  <c r="I11" i="408"/>
  <c r="J49" i="408" a="1"/>
  <c r="J49" i="408" s="1"/>
  <c r="I49" i="408"/>
  <c r="J27" i="408" a="1"/>
  <c r="J27" i="408" s="1"/>
  <c r="I27" i="408"/>
  <c r="J51" i="408" a="1"/>
  <c r="J51" i="408" s="1"/>
  <c r="I51" i="408"/>
  <c r="J45" i="408" a="1"/>
  <c r="J45" i="408" s="1"/>
  <c r="I45" i="408"/>
  <c r="J132" i="408" a="1"/>
  <c r="J132" i="408" s="1"/>
  <c r="I132" i="408"/>
  <c r="J55" i="408" a="1"/>
  <c r="J55" i="408" s="1"/>
  <c r="I55" i="408"/>
  <c r="J117" i="408" a="1"/>
  <c r="J117" i="408" s="1"/>
  <c r="I117" i="408"/>
  <c r="J60" i="408" a="1"/>
  <c r="J60" i="408" s="1"/>
  <c r="I60" i="408"/>
  <c r="J28" i="408" a="1"/>
  <c r="J28" i="408" s="1"/>
  <c r="I28" i="408"/>
  <c r="J87" i="408" a="1"/>
  <c r="J87" i="408" s="1"/>
  <c r="I87" i="408"/>
  <c r="J82" i="408" a="1"/>
  <c r="J82" i="408" s="1"/>
  <c r="I82" i="408"/>
  <c r="J118" i="408" a="1"/>
  <c r="J118" i="408" s="1"/>
  <c r="I118" i="408"/>
  <c r="J104" i="408" a="1"/>
  <c r="J104" i="408" s="1"/>
  <c r="I104" i="408"/>
  <c r="J65" i="408" a="1"/>
  <c r="J65" i="408" s="1"/>
  <c r="I65" i="408"/>
  <c r="J143" i="408" a="1"/>
  <c r="J143" i="408" s="1"/>
  <c r="I143" i="408"/>
  <c r="J86" i="408" a="1"/>
  <c r="J86" i="408" s="1"/>
  <c r="I86" i="408"/>
  <c r="J179" i="408" a="1"/>
  <c r="J179" i="408" s="1"/>
  <c r="I179" i="408"/>
  <c r="J172" i="408" a="1"/>
  <c r="J172" i="408" s="1"/>
  <c r="I172" i="408"/>
  <c r="J165" i="408" a="1"/>
  <c r="J165" i="408" s="1"/>
  <c r="I165" i="408"/>
  <c r="J89" i="408" a="1"/>
  <c r="J89" i="408" s="1"/>
  <c r="I89" i="408"/>
  <c r="J34" i="408" a="1"/>
  <c r="J34" i="408" s="1"/>
  <c r="I34" i="408"/>
  <c r="J83" i="408" a="1"/>
  <c r="J83" i="408" s="1"/>
  <c r="I83" i="408"/>
  <c r="J161" i="408" a="1"/>
  <c r="J161" i="408" s="1"/>
  <c r="I161" i="408"/>
  <c r="J68" i="408" a="1"/>
  <c r="J68" i="408" s="1"/>
  <c r="I68" i="408"/>
  <c r="J114" i="408" a="1"/>
  <c r="J114" i="408" s="1"/>
  <c r="I114" i="408"/>
  <c r="J42" i="408" a="1"/>
  <c r="J42" i="408" s="1"/>
  <c r="I42" i="408"/>
  <c r="J94" i="408" a="1"/>
  <c r="J94" i="408" s="1"/>
  <c r="I94" i="408"/>
  <c r="J77" i="408" a="1"/>
  <c r="J77" i="408" s="1"/>
  <c r="I77" i="408"/>
  <c r="J168" i="408" a="1"/>
  <c r="J168" i="408" s="1"/>
  <c r="I168" i="408"/>
  <c r="J138" i="408" a="1"/>
  <c r="J138" i="408" s="1"/>
  <c r="I138" i="408"/>
  <c r="J75" i="408" a="1"/>
  <c r="J75" i="408" s="1"/>
  <c r="I75" i="408"/>
  <c r="J109" i="408" a="1"/>
  <c r="J109" i="408" s="1"/>
  <c r="I109" i="408"/>
  <c r="J154" i="408" a="1"/>
  <c r="J154" i="408" s="1"/>
  <c r="I154" i="408"/>
  <c r="J131" i="408" a="1"/>
  <c r="J131" i="408" s="1"/>
  <c r="I131" i="408"/>
  <c r="J116" i="408" a="1"/>
  <c r="J116" i="408" s="1"/>
  <c r="I116" i="408"/>
  <c r="J160" i="408" a="1"/>
  <c r="J160" i="408" s="1"/>
  <c r="I160" i="408"/>
  <c r="J76" i="408" a="1"/>
  <c r="J76" i="408" s="1"/>
  <c r="I76" i="408"/>
  <c r="J149" i="408" a="1"/>
  <c r="J149" i="408" s="1"/>
  <c r="I149" i="408"/>
  <c r="J174" i="408" a="1"/>
  <c r="J174" i="408" s="1"/>
  <c r="I174" i="408"/>
  <c r="J106" i="408" a="1"/>
  <c r="J106" i="408" s="1"/>
  <c r="I106" i="408"/>
  <c r="J71" i="408" a="1"/>
  <c r="J71" i="408" s="1"/>
  <c r="I71" i="408"/>
  <c r="J150" i="408" a="1"/>
  <c r="J150" i="408" s="1"/>
  <c r="I150" i="408"/>
  <c r="J157" i="408" a="1"/>
  <c r="J157" i="408" s="1"/>
  <c r="I157" i="408"/>
  <c r="J56" i="408" a="1"/>
  <c r="J56" i="408" s="1"/>
  <c r="I56" i="408"/>
  <c r="J169" i="408" a="1"/>
  <c r="J169" i="408" s="1"/>
  <c r="I169" i="408"/>
  <c r="J73" i="408" a="1"/>
  <c r="J73" i="408" s="1"/>
  <c r="I73" i="408"/>
  <c r="J99" i="408" a="1"/>
  <c r="J99" i="408" s="1"/>
  <c r="I99" i="408"/>
  <c r="J137" i="408" a="1"/>
  <c r="J137" i="408" s="1"/>
  <c r="I137" i="408"/>
  <c r="J8" i="408" a="1"/>
  <c r="J8" i="408" s="1"/>
  <c r="I8" i="408"/>
  <c r="J41" i="408" a="1"/>
  <c r="J41" i="408" s="1"/>
  <c r="I41" i="408"/>
  <c r="J35" i="408" a="1"/>
  <c r="J35" i="408" s="1"/>
  <c r="I35" i="408"/>
  <c r="J30" i="408" a="1"/>
  <c r="J30" i="408" s="1"/>
  <c r="I30" i="408"/>
  <c r="J146" i="408" a="1"/>
  <c r="J146" i="408" s="1"/>
  <c r="I146" i="408"/>
  <c r="J180" i="408" a="1"/>
  <c r="J180" i="408" s="1"/>
  <c r="I180" i="408"/>
  <c r="J26" i="408" a="1"/>
  <c r="J26" i="408" s="1"/>
  <c r="I26" i="408"/>
  <c r="J103" i="408" a="1"/>
  <c r="J103" i="408" s="1"/>
  <c r="I103" i="408"/>
  <c r="J181" i="408" a="1"/>
  <c r="J181" i="408" s="1"/>
  <c r="I181" i="408"/>
  <c r="J101" i="408" a="1"/>
  <c r="J101" i="408" s="1"/>
  <c r="I101" i="408"/>
  <c r="J133" i="408" a="1"/>
  <c r="J133" i="408" s="1"/>
  <c r="I133" i="408"/>
  <c r="J22" i="408" a="1"/>
  <c r="J22" i="408" s="1"/>
  <c r="I22" i="408"/>
  <c r="J100" i="408" a="1"/>
  <c r="J100" i="408" s="1"/>
  <c r="I100" i="408"/>
  <c r="J15" i="408" a="1"/>
  <c r="J15" i="408" s="1"/>
  <c r="I15" i="408"/>
  <c r="J98" i="408" a="1"/>
  <c r="J98" i="408" s="1"/>
  <c r="I98" i="408"/>
  <c r="J32" i="408" a="1"/>
  <c r="J32" i="408" s="1"/>
  <c r="I32" i="408"/>
  <c r="J70" i="408" a="1"/>
  <c r="J70" i="408" s="1"/>
  <c r="I70" i="408"/>
  <c r="J29" i="408" a="1"/>
  <c r="J29" i="408" s="1"/>
  <c r="I29" i="408"/>
  <c r="J127" i="408" a="1"/>
  <c r="J127" i="408" s="1"/>
  <c r="I127" i="408"/>
  <c r="J97" i="408" a="1"/>
  <c r="J97" i="408" s="1"/>
  <c r="I97" i="408"/>
  <c r="J134" i="408" a="1"/>
  <c r="J134" i="408" s="1"/>
  <c r="I134" i="408"/>
  <c r="J38" i="408" a="1"/>
  <c r="J38" i="408" s="1"/>
  <c r="I38" i="408"/>
  <c r="J115" i="408" a="1"/>
  <c r="J115" i="408" s="1"/>
  <c r="I115" i="408"/>
  <c r="J122" i="408" a="1"/>
  <c r="J122" i="408" s="1"/>
  <c r="I122" i="408"/>
  <c r="J124" i="408" a="1"/>
  <c r="J124" i="408" s="1"/>
  <c r="I124" i="408"/>
  <c r="J69" i="408" a="1"/>
  <c r="J69" i="408" s="1"/>
  <c r="I69" i="408"/>
  <c r="J7" i="408" a="1"/>
  <c r="J7" i="408" s="1"/>
  <c r="I7" i="408"/>
  <c r="J14" i="408" a="1"/>
  <c r="J14" i="408" s="1"/>
  <c r="I14" i="408"/>
  <c r="J5" i="408" a="1"/>
  <c r="J5" i="408" s="1"/>
  <c r="I5" i="408"/>
  <c r="J37" i="408" a="1"/>
  <c r="J37" i="408" s="1"/>
  <c r="I37" i="408"/>
  <c r="J90" i="408" a="1"/>
  <c r="J90" i="408" s="1"/>
  <c r="I90" i="408"/>
  <c r="J64" i="408" a="1"/>
  <c r="J64" i="408" s="1"/>
  <c r="I64" i="408"/>
  <c r="J111" i="408" a="1"/>
  <c r="J111" i="408" s="1"/>
  <c r="I111" i="408"/>
  <c r="J141" i="408" a="1"/>
  <c r="J141" i="408" s="1"/>
  <c r="I141" i="408"/>
  <c r="J151" i="408" a="1"/>
  <c r="J151" i="408" s="1"/>
  <c r="I151" i="408"/>
  <c r="J20" i="408" a="1"/>
  <c r="J20" i="408" s="1"/>
  <c r="I20" i="408"/>
  <c r="J130" i="408" a="1"/>
  <c r="J130" i="408" s="1"/>
  <c r="I130" i="408"/>
  <c r="J59" i="408" a="1"/>
  <c r="J59" i="408" s="1"/>
  <c r="I59" i="408"/>
  <c r="J140" i="408" a="1"/>
  <c r="J140" i="408" s="1"/>
  <c r="I140" i="408"/>
  <c r="J78" i="408" a="1"/>
  <c r="J78" i="408" s="1"/>
  <c r="I78" i="408"/>
  <c r="A3" i="401"/>
  <c r="H3" i="403"/>
  <c r="M57" i="400"/>
  <c r="M45" i="400"/>
  <c r="M44" i="400"/>
  <c r="M43" i="400"/>
  <c r="M42" i="400"/>
  <c r="M41" i="400"/>
  <c r="M40" i="400"/>
  <c r="M39" i="400"/>
  <c r="M38" i="400"/>
  <c r="M37" i="400"/>
  <c r="M36" i="400"/>
  <c r="M35" i="400"/>
  <c r="M34" i="400"/>
  <c r="M33" i="400"/>
  <c r="M32" i="400"/>
  <c r="M31" i="400"/>
  <c r="M30" i="400"/>
  <c r="M29" i="400"/>
  <c r="M28" i="400"/>
  <c r="M27" i="400"/>
  <c r="M26" i="400"/>
  <c r="M25" i="400"/>
  <c r="M24" i="400"/>
  <c r="M23" i="400"/>
  <c r="M22" i="400"/>
  <c r="M21" i="400"/>
  <c r="M20" i="400"/>
  <c r="M19" i="400"/>
  <c r="M18" i="400"/>
  <c r="M17" i="400"/>
  <c r="M16" i="400"/>
  <c r="M15" i="400"/>
  <c r="M14" i="400"/>
  <c r="M13" i="400"/>
  <c r="M12" i="400"/>
  <c r="M11" i="400"/>
  <c r="M10" i="400"/>
  <c r="M9" i="400"/>
  <c r="M8" i="400"/>
  <c r="M7" i="400"/>
  <c r="M6" i="400"/>
  <c r="M5" i="400"/>
  <c r="M4" i="400"/>
  <c r="M3" i="400"/>
  <c r="B371" i="399"/>
  <c r="B370" i="399"/>
  <c r="B369" i="399"/>
  <c r="B368" i="399"/>
  <c r="B367" i="399"/>
  <c r="B366" i="399"/>
  <c r="B365" i="399"/>
  <c r="B364" i="399"/>
  <c r="B363" i="399"/>
  <c r="B362" i="399"/>
  <c r="B361" i="399"/>
  <c r="B360" i="399"/>
  <c r="B359" i="399"/>
  <c r="B358" i="399"/>
  <c r="B357" i="399"/>
  <c r="B356" i="399"/>
  <c r="B355" i="399"/>
  <c r="B354" i="399"/>
  <c r="B353" i="399"/>
  <c r="B352" i="399"/>
  <c r="B351" i="399"/>
  <c r="B350" i="399"/>
  <c r="B349" i="399"/>
  <c r="B348" i="399"/>
  <c r="B347" i="399"/>
  <c r="B346" i="399"/>
  <c r="B345" i="399"/>
  <c r="B344" i="399"/>
  <c r="B343" i="399"/>
  <c r="B342" i="399"/>
  <c r="B341" i="399"/>
  <c r="B340" i="399"/>
  <c r="B339" i="399"/>
  <c r="B338" i="399"/>
  <c r="B337" i="399"/>
  <c r="B336" i="399"/>
  <c r="B335" i="399"/>
  <c r="B334" i="399"/>
  <c r="B333" i="399"/>
  <c r="B332" i="399"/>
  <c r="B331" i="399"/>
  <c r="B330" i="399"/>
  <c r="B329" i="399"/>
  <c r="B328" i="399"/>
  <c r="B327" i="399"/>
  <c r="B326" i="399"/>
  <c r="B325" i="399"/>
  <c r="B324" i="399"/>
  <c r="B323" i="399"/>
  <c r="B322" i="399"/>
  <c r="B321" i="399"/>
  <c r="B320" i="399"/>
  <c r="B319" i="399"/>
  <c r="B318" i="399"/>
  <c r="B317" i="399"/>
  <c r="B316" i="399"/>
  <c r="B315" i="399"/>
  <c r="B314" i="399"/>
  <c r="B313" i="399"/>
  <c r="B312" i="399"/>
  <c r="B311" i="399"/>
  <c r="B310" i="399"/>
  <c r="B309" i="399"/>
  <c r="B308" i="399"/>
  <c r="B307" i="399"/>
  <c r="B306" i="399"/>
  <c r="B305" i="399"/>
  <c r="B304" i="399"/>
  <c r="B303" i="399"/>
  <c r="B302" i="399"/>
  <c r="B301" i="399"/>
  <c r="B300" i="399"/>
  <c r="B299" i="399"/>
  <c r="B298" i="399"/>
  <c r="B297" i="399"/>
  <c r="B296" i="399"/>
  <c r="B295" i="399"/>
  <c r="B294" i="399"/>
  <c r="B293" i="399"/>
  <c r="B292" i="399"/>
  <c r="B291" i="399"/>
  <c r="B290" i="399"/>
  <c r="B289" i="399"/>
  <c r="B288" i="399"/>
  <c r="B287" i="399"/>
  <c r="B286" i="399"/>
  <c r="B285" i="399"/>
  <c r="B284" i="399"/>
  <c r="B283" i="399"/>
  <c r="B282" i="399"/>
  <c r="B281" i="399"/>
  <c r="B280" i="399"/>
  <c r="B279" i="399"/>
  <c r="B278" i="399"/>
  <c r="B277" i="399"/>
  <c r="B276" i="399"/>
  <c r="B275" i="399"/>
  <c r="B274" i="399"/>
  <c r="B273" i="399"/>
  <c r="B272" i="399"/>
  <c r="B271" i="399"/>
  <c r="B270" i="399"/>
  <c r="B269" i="399"/>
  <c r="B268" i="399"/>
  <c r="B267" i="399"/>
  <c r="B266" i="399"/>
  <c r="B265" i="399"/>
  <c r="B264" i="399"/>
  <c r="B263" i="399"/>
  <c r="B262" i="399"/>
  <c r="B261" i="399"/>
  <c r="B260" i="399"/>
  <c r="B259" i="399"/>
  <c r="B258" i="399"/>
  <c r="B257" i="399"/>
  <c r="B256" i="399"/>
  <c r="B255" i="399"/>
  <c r="B254" i="399"/>
  <c r="B253" i="399"/>
  <c r="B252" i="399"/>
  <c r="B251" i="399"/>
  <c r="B250" i="399"/>
  <c r="B249" i="399"/>
  <c r="B248" i="399"/>
  <c r="B247" i="399"/>
  <c r="B246" i="399"/>
  <c r="B245" i="399"/>
  <c r="B244" i="399"/>
  <c r="B243" i="399"/>
  <c r="B242" i="399"/>
  <c r="B241" i="399"/>
  <c r="B240" i="399"/>
  <c r="B239" i="399"/>
  <c r="B238" i="399"/>
  <c r="B237" i="399"/>
  <c r="B236" i="399"/>
  <c r="B235" i="399"/>
  <c r="B234" i="399"/>
  <c r="B233" i="399"/>
  <c r="B232" i="399"/>
  <c r="B231" i="399"/>
  <c r="B230" i="399"/>
  <c r="B229" i="399"/>
  <c r="B228" i="399"/>
  <c r="B227" i="399"/>
  <c r="B226" i="399"/>
  <c r="B225" i="399"/>
  <c r="B224" i="399"/>
  <c r="B223" i="399"/>
  <c r="B222" i="399"/>
  <c r="B221" i="399"/>
  <c r="B220" i="399"/>
  <c r="B219" i="399"/>
  <c r="B218" i="399"/>
  <c r="B217" i="399"/>
  <c r="B216" i="399"/>
  <c r="B215" i="399"/>
  <c r="B214" i="399"/>
  <c r="B213" i="399"/>
  <c r="B212" i="399"/>
  <c r="B211" i="399"/>
  <c r="B210" i="399"/>
  <c r="B209" i="399"/>
  <c r="B208" i="399"/>
  <c r="B207" i="399"/>
  <c r="B206" i="399"/>
  <c r="B205" i="399"/>
  <c r="B204" i="399"/>
  <c r="B203" i="399"/>
  <c r="B202" i="399"/>
  <c r="B201" i="399"/>
  <c r="B200" i="399"/>
  <c r="B199" i="399"/>
  <c r="B198" i="399"/>
  <c r="B197" i="399"/>
  <c r="B196" i="399"/>
  <c r="B195" i="399"/>
  <c r="B194" i="399"/>
  <c r="B193" i="399"/>
  <c r="B192" i="399"/>
  <c r="B191" i="399"/>
  <c r="B190" i="399"/>
  <c r="B189" i="399"/>
  <c r="B188" i="399"/>
  <c r="B187" i="399"/>
  <c r="B186" i="399"/>
  <c r="B185" i="399"/>
  <c r="B184" i="399"/>
  <c r="B183" i="399"/>
  <c r="B182" i="399"/>
  <c r="B181" i="399"/>
  <c r="B180" i="399"/>
  <c r="B179" i="399"/>
  <c r="B178" i="399"/>
  <c r="B177" i="399"/>
  <c r="B176" i="399"/>
  <c r="B175" i="399"/>
  <c r="B174" i="399"/>
  <c r="B173" i="399"/>
  <c r="B172" i="399"/>
  <c r="B171" i="399"/>
  <c r="B170" i="399"/>
  <c r="B169" i="399"/>
  <c r="B168" i="399"/>
  <c r="B167" i="399"/>
  <c r="B166" i="399"/>
  <c r="B165" i="399"/>
  <c r="B164" i="399"/>
  <c r="B163" i="399"/>
  <c r="B162" i="399"/>
  <c r="B161" i="399"/>
  <c r="B160" i="399"/>
  <c r="B159" i="399"/>
  <c r="B158" i="399"/>
  <c r="B157" i="399"/>
  <c r="B156" i="399"/>
  <c r="B155" i="399"/>
  <c r="B154" i="399"/>
  <c r="B153" i="399"/>
  <c r="B152" i="399"/>
  <c r="B151" i="399"/>
  <c r="B150" i="399"/>
  <c r="B149" i="399"/>
  <c r="B148" i="399"/>
  <c r="B147" i="399"/>
  <c r="B146" i="399"/>
  <c r="B145" i="399"/>
  <c r="B144" i="399"/>
  <c r="B143" i="399"/>
  <c r="B142" i="399"/>
  <c r="B141" i="399"/>
  <c r="B140" i="399"/>
  <c r="B139" i="399"/>
  <c r="B138" i="399"/>
  <c r="B137" i="399"/>
  <c r="B136" i="399"/>
  <c r="B135" i="399"/>
  <c r="B134" i="399"/>
  <c r="B133" i="399"/>
  <c r="B132" i="399"/>
  <c r="B131" i="399"/>
  <c r="B130" i="399"/>
  <c r="B129" i="399"/>
  <c r="B128" i="399"/>
  <c r="B127" i="399"/>
  <c r="B126" i="399"/>
  <c r="B125" i="399"/>
  <c r="B124" i="399"/>
  <c r="B123" i="399"/>
  <c r="B122" i="399"/>
  <c r="B121" i="399"/>
  <c r="B120" i="399"/>
  <c r="B119" i="399"/>
  <c r="B118" i="399"/>
  <c r="B117" i="399"/>
  <c r="B116" i="399"/>
  <c r="B115" i="399"/>
  <c r="B114" i="399"/>
  <c r="B113" i="399"/>
  <c r="B112" i="399"/>
  <c r="B111" i="399"/>
  <c r="B110" i="399"/>
  <c r="B109" i="399"/>
  <c r="B108" i="399"/>
  <c r="B107" i="399"/>
  <c r="B106" i="399"/>
  <c r="B105" i="399"/>
  <c r="B104" i="399"/>
  <c r="B103" i="399"/>
  <c r="B102" i="399"/>
  <c r="B101" i="399"/>
  <c r="B100" i="399"/>
  <c r="B99" i="399"/>
  <c r="B98" i="399"/>
  <c r="B97" i="399"/>
  <c r="B96" i="399"/>
  <c r="B95" i="399"/>
  <c r="B94" i="399"/>
  <c r="B93" i="399"/>
  <c r="B92" i="399"/>
  <c r="B91" i="399"/>
  <c r="B90" i="399"/>
  <c r="B89" i="399"/>
  <c r="B88" i="399"/>
  <c r="B87" i="399"/>
  <c r="B86" i="399"/>
  <c r="B85" i="399"/>
  <c r="B84" i="399"/>
  <c r="B83" i="399"/>
  <c r="B82" i="399"/>
  <c r="B81" i="399"/>
  <c r="B80" i="399"/>
  <c r="B79" i="399"/>
  <c r="B78" i="399"/>
  <c r="B77" i="399"/>
  <c r="B76" i="399"/>
  <c r="B75" i="399"/>
  <c r="B74" i="399"/>
  <c r="B73" i="399"/>
  <c r="B72" i="399"/>
  <c r="B71" i="399"/>
  <c r="B70" i="399"/>
  <c r="B69" i="399"/>
  <c r="B68" i="399"/>
  <c r="B67" i="399"/>
  <c r="B66" i="399"/>
  <c r="B65" i="399"/>
  <c r="B64" i="399"/>
  <c r="B63" i="399"/>
  <c r="B62" i="399"/>
  <c r="B61" i="399"/>
  <c r="B60" i="399"/>
  <c r="B59" i="399"/>
  <c r="B58" i="399"/>
  <c r="B57" i="399"/>
  <c r="B56" i="399"/>
  <c r="B55" i="399"/>
  <c r="B54" i="399"/>
  <c r="B53" i="399"/>
  <c r="B52" i="399"/>
  <c r="B51" i="399"/>
  <c r="B50" i="399"/>
  <c r="B49" i="399"/>
  <c r="B48" i="399"/>
  <c r="B47" i="399"/>
  <c r="B46" i="399"/>
  <c r="B45" i="399"/>
  <c r="B44" i="399"/>
  <c r="B43" i="399"/>
  <c r="B42" i="399"/>
  <c r="B41" i="399"/>
  <c r="B40" i="399"/>
  <c r="B39" i="399"/>
  <c r="B38" i="399"/>
  <c r="B37" i="399"/>
  <c r="B36" i="399"/>
  <c r="B35" i="399"/>
  <c r="B34" i="399"/>
  <c r="B33" i="399"/>
  <c r="B32" i="399"/>
  <c r="B31" i="399"/>
  <c r="B30" i="399"/>
  <c r="B29" i="399"/>
  <c r="B28" i="399"/>
  <c r="B27" i="399"/>
  <c r="B26" i="399"/>
  <c r="B25" i="399"/>
  <c r="B24" i="399"/>
  <c r="B23" i="399"/>
  <c r="B22" i="399"/>
  <c r="B21" i="399"/>
  <c r="B20" i="399"/>
  <c r="B19" i="399"/>
  <c r="B18" i="399"/>
  <c r="B17" i="399"/>
  <c r="B16" i="399"/>
  <c r="B15" i="399"/>
  <c r="B14" i="399"/>
  <c r="B13" i="399"/>
  <c r="B12" i="399"/>
  <c r="B11" i="399"/>
  <c r="B10" i="399"/>
  <c r="B9" i="399"/>
  <c r="B8" i="399"/>
  <c r="B7" i="399"/>
  <c r="B5" i="399"/>
  <c r="F11" i="406"/>
  <c r="E11" i="406"/>
  <c r="G10" i="406" a="1"/>
  <c r="G10" i="406" s="1"/>
  <c r="G9" i="406" a="1"/>
  <c r="G9" i="406" s="1"/>
  <c r="G8" i="406" a="1"/>
  <c r="G8" i="406" s="1"/>
  <c r="G7" i="406" a="1"/>
  <c r="G7" i="406" s="1"/>
  <c r="G6" i="406" a="1"/>
  <c r="G6" i="406" s="1"/>
  <c r="G5" i="406" a="1"/>
  <c r="G5" i="406" s="1"/>
  <c r="D3" i="406"/>
  <c r="B3" i="406" s="1" a="1"/>
  <c r="B3" i="406" s="1"/>
  <c r="B9" i="398" a="1"/>
  <c r="H6" i="406" a="1"/>
  <c r="H10" i="406" a="1"/>
  <c r="H8" i="406" a="1"/>
  <c r="H5" i="406" a="1"/>
  <c r="H7" i="406" a="1"/>
  <c r="H9" i="406" a="1"/>
  <c r="B9" i="398" l="1"/>
  <c r="K9" i="398" s="1"/>
  <c r="Q10" i="398" a="1"/>
  <c r="Q10" i="398" s="1"/>
  <c r="K6" i="398"/>
  <c r="K8" i="398"/>
  <c r="A182" i="400"/>
  <c r="A196" i="400"/>
  <c r="A189" i="400"/>
  <c r="G11" i="406"/>
  <c r="H8" i="406"/>
  <c r="H5" i="406"/>
  <c r="H6" i="406"/>
  <c r="H10" i="406"/>
  <c r="H9" i="406"/>
  <c r="H7" i="406"/>
  <c r="B10" i="398" a="1"/>
  <c r="L164" i="407" a="1"/>
  <c r="B10" i="398" l="1"/>
  <c r="K10" i="398" s="1"/>
  <c r="Q11" i="398" a="1"/>
  <c r="Q11" i="398" s="1"/>
  <c r="L164" i="407"/>
  <c r="A203" i="400"/>
  <c r="H11" i="406"/>
  <c r="B11" i="398" a="1"/>
  <c r="L435" i="407" a="1"/>
  <c r="L814" i="407" a="1"/>
  <c r="L753" i="407" a="1"/>
  <c r="L792" i="407" a="1"/>
  <c r="L700" i="407" a="1"/>
  <c r="L101" i="407" a="1"/>
  <c r="L532" i="407" a="1"/>
  <c r="L428" i="407" a="1"/>
  <c r="L281" i="407" a="1"/>
  <c r="L403" i="407" a="1"/>
  <c r="L609" i="407" a="1"/>
  <c r="L244" i="407" a="1"/>
  <c r="L301" i="407" a="1"/>
  <c r="L285" i="407" a="1"/>
  <c r="L83" i="407" a="1"/>
  <c r="L10" i="407" a="1"/>
  <c r="L720" i="407" a="1"/>
  <c r="L94" i="407" a="1"/>
  <c r="L158" i="407" a="1"/>
  <c r="L326" i="407" a="1"/>
  <c r="L674" i="407" a="1"/>
  <c r="L727" i="407" a="1"/>
  <c r="L478" i="407" a="1"/>
  <c r="L97" i="407" a="1"/>
  <c r="L134" i="407" a="1"/>
  <c r="L498" i="407" a="1"/>
  <c r="L488" i="407" a="1"/>
  <c r="L748" i="407" a="1"/>
  <c r="L547" i="407" a="1"/>
  <c r="L739" i="407" a="1"/>
  <c r="L518" i="407" a="1"/>
  <c r="L638" i="407" a="1"/>
  <c r="L479" i="407" a="1"/>
  <c r="L93" i="407" a="1"/>
  <c r="L683" i="407" a="1"/>
  <c r="L243" i="407" a="1"/>
  <c r="L295" i="407" a="1"/>
  <c r="L28" i="407" a="1"/>
  <c r="L389" i="407" a="1"/>
  <c r="L643" i="407" a="1"/>
  <c r="L513" i="407" a="1"/>
  <c r="L666" i="407" a="1"/>
  <c r="L665" i="407" a="1"/>
  <c r="L6" i="407" a="1"/>
  <c r="L678" i="407" a="1"/>
  <c r="L157" i="407" a="1"/>
  <c r="L252" i="407" a="1"/>
  <c r="L306" i="407" a="1"/>
  <c r="L316" i="407" a="1"/>
  <c r="L451" i="407" a="1"/>
  <c r="L686" i="407" a="1"/>
  <c r="L337" i="407" a="1"/>
  <c r="L731" i="407" a="1"/>
  <c r="L693" i="407" a="1"/>
  <c r="L564" i="407" a="1"/>
  <c r="L300" i="407" a="1"/>
  <c r="L526" i="407" a="1"/>
  <c r="L204" i="407" a="1"/>
  <c r="L277" i="407" a="1"/>
  <c r="L773" i="407" a="1"/>
  <c r="L439" i="407" a="1"/>
  <c r="L741" i="407" a="1"/>
  <c r="L76" i="407" a="1"/>
  <c r="L687" i="407" a="1"/>
  <c r="L148" i="407" a="1"/>
  <c r="L356" i="407" a="1"/>
  <c r="L20" i="407" a="1"/>
  <c r="L60" i="407" a="1"/>
  <c r="L437" i="407" a="1"/>
  <c r="L766" i="407" a="1"/>
  <c r="L664" i="407" a="1"/>
  <c r="L834" i="407" a="1"/>
  <c r="L794" i="407" a="1"/>
  <c r="L671" i="407" a="1"/>
  <c r="L238" i="407" a="1"/>
  <c r="L208" i="407" a="1"/>
  <c r="L669" i="407" a="1"/>
  <c r="L476" i="407" a="1"/>
  <c r="L23" i="407" a="1"/>
  <c r="L160" i="407" a="1"/>
  <c r="L417" i="407" a="1"/>
  <c r="L756" i="407" a="1"/>
  <c r="L137" i="407" a="1"/>
  <c r="L86" i="407" a="1"/>
  <c r="L418" i="407" a="1"/>
  <c r="L634" i="407" a="1"/>
  <c r="L184" i="407" a="1"/>
  <c r="L670" i="407" a="1"/>
  <c r="L7" i="407" a="1"/>
  <c r="L172" i="407" a="1"/>
  <c r="L305" i="407" a="1"/>
  <c r="L566" i="407" a="1"/>
  <c r="L111" i="407" a="1"/>
  <c r="L171" i="407" a="1"/>
  <c r="L419" i="407" a="1"/>
  <c r="L344" i="407" a="1"/>
  <c r="L817" i="407" a="1"/>
  <c r="L303" i="407" a="1"/>
  <c r="L67" i="407" a="1"/>
  <c r="L633" i="407" a="1"/>
  <c r="L663" i="407" a="1"/>
  <c r="L123" i="407" a="1"/>
  <c r="L106" i="407" a="1"/>
  <c r="L516" i="407" a="1"/>
  <c r="L313" i="407" a="1"/>
  <c r="L762" i="407" a="1"/>
  <c r="L769" i="407" a="1"/>
  <c r="L470" i="407" a="1"/>
  <c r="L561" i="407" a="1"/>
  <c r="L186" i="407" a="1"/>
  <c r="L182" i="407" a="1"/>
  <c r="L636" i="407" a="1"/>
  <c r="L442" i="407" a="1"/>
  <c r="L169" i="407" a="1"/>
  <c r="L265" i="407" a="1"/>
  <c r="L260" i="407" a="1"/>
  <c r="L27" i="407" a="1"/>
  <c r="L838" i="407" a="1"/>
  <c r="L699" i="407" a="1"/>
  <c r="L155" i="407" a="1"/>
  <c r="L627" i="407" a="1"/>
  <c r="L393" i="407" a="1"/>
  <c r="L702" i="407" a="1"/>
  <c r="L560" i="407" a="1"/>
  <c r="L210" i="407" a="1"/>
  <c r="L585" i="407" a="1"/>
  <c r="L600" i="407" a="1"/>
  <c r="L660" i="407" a="1"/>
  <c r="L732" i="407" a="1"/>
  <c r="L815" i="407" a="1"/>
  <c r="L790" i="407" a="1"/>
  <c r="L358" i="407" a="1"/>
  <c r="L292" i="407" a="1"/>
  <c r="L177" i="407" a="1"/>
  <c r="L284" i="407" a="1"/>
  <c r="L209" i="407" a="1"/>
  <c r="L19" i="407" a="1"/>
  <c r="L477" i="407" a="1"/>
  <c r="L653" i="407" a="1"/>
  <c r="L761" i="407" a="1"/>
  <c r="L205" i="407" a="1"/>
  <c r="L54" i="407" a="1"/>
  <c r="L456" i="407" a="1"/>
  <c r="L168" i="407" a="1"/>
  <c r="L71" i="407" a="1"/>
  <c r="L681" i="407" a="1"/>
  <c r="L329" i="407" a="1"/>
  <c r="L50" i="407" a="1"/>
  <c r="L632" i="407" a="1"/>
  <c r="L599" i="407" a="1"/>
  <c r="L271" i="407" a="1"/>
  <c r="L789" i="407" a="1"/>
  <c r="L517" i="407" a="1"/>
  <c r="L178" i="407" a="1"/>
  <c r="L268" i="407" a="1"/>
  <c r="L611" i="407" a="1"/>
  <c r="L296" i="407" a="1"/>
  <c r="L195" i="407" a="1"/>
  <c r="L649" i="407" a="1"/>
  <c r="L822" i="407" a="1"/>
  <c r="L776" i="407" a="1"/>
  <c r="L363" i="407" a="1"/>
  <c r="L386" i="407" a="1"/>
  <c r="L772" i="407" a="1"/>
  <c r="L212" i="407" a="1"/>
  <c r="L379" i="407" a="1"/>
  <c r="L595" i="407" a="1"/>
  <c r="L377" i="407" a="1"/>
  <c r="L647" i="407" a="1"/>
  <c r="L314" i="407" a="1"/>
  <c r="L196" i="407" a="1"/>
  <c r="L847" i="407" a="1"/>
  <c r="L273" i="407" a="1"/>
  <c r="L853" i="407" a="1"/>
  <c r="L353" i="407" a="1"/>
  <c r="L763" i="407" a="1"/>
  <c r="L530" i="407" a="1"/>
  <c r="L420" i="407" a="1"/>
  <c r="L320" i="407" a="1"/>
  <c r="L346" i="407" a="1"/>
  <c r="L509" i="407" a="1"/>
  <c r="L110" i="407" a="1"/>
  <c r="L501" i="407" a="1"/>
  <c r="L768" i="407" a="1"/>
  <c r="L805" i="407" a="1"/>
  <c r="L293" i="407" a="1"/>
  <c r="L294" i="407" a="1"/>
  <c r="L315" i="407" a="1"/>
  <c r="L159" i="407" a="1"/>
  <c r="L65" i="407" a="1"/>
  <c r="L459" i="407" a="1"/>
  <c r="L767" i="407" a="1"/>
  <c r="L778" i="407" a="1"/>
  <c r="L47" i="407" a="1"/>
  <c r="L615" i="407" a="1"/>
  <c r="L381" i="407" a="1"/>
  <c r="L467" i="407" a="1"/>
  <c r="L8" i="407" a="1"/>
  <c r="L622" i="407" a="1"/>
  <c r="L535" i="407" a="1"/>
  <c r="L241" i="407" a="1"/>
  <c r="L764" i="407" a="1"/>
  <c r="L434" i="407" a="1"/>
  <c r="L673" i="407" a="1"/>
  <c r="L192" i="407" a="1"/>
  <c r="L614" i="407" a="1"/>
  <c r="L590" i="407" a="1"/>
  <c r="L813" i="407" a="1"/>
  <c r="L718" i="407" a="1"/>
  <c r="L742" i="407" a="1"/>
  <c r="L246" i="407" a="1"/>
  <c r="L657" i="407" a="1"/>
  <c r="L406" i="407" a="1"/>
  <c r="L441" i="407" a="1"/>
  <c r="L540" i="407" a="1"/>
  <c r="L207" i="407" a="1"/>
  <c r="L642" i="407" a="1"/>
  <c r="L269" i="407" a="1"/>
  <c r="L562" i="407" a="1"/>
  <c r="L89" i="407" a="1"/>
  <c r="L723" i="407" a="1"/>
  <c r="L282" i="407" a="1"/>
  <c r="L376" i="407" a="1"/>
  <c r="L675" i="407" a="1"/>
  <c r="L274" i="407" a="1"/>
  <c r="L552" i="407" a="1"/>
  <c r="L99" i="407" a="1"/>
  <c r="L323" i="407" a="1"/>
  <c r="L597" i="407" a="1"/>
  <c r="L651" i="407" a="1"/>
  <c r="L709" i="407" a="1"/>
  <c r="L366" i="407" a="1"/>
  <c r="L567" i="407" a="1"/>
  <c r="L424" i="407" a="1"/>
  <c r="L542" i="407" a="1"/>
  <c r="L91" i="407" a="1"/>
  <c r="L795" i="407" a="1"/>
  <c r="L729" i="407" a="1"/>
  <c r="L635" i="407" a="1"/>
  <c r="L480" i="407" a="1"/>
  <c r="L650" i="407" a="1"/>
  <c r="L96" i="407" a="1"/>
  <c r="L855" i="407" a="1"/>
  <c r="L222" i="407" a="1"/>
  <c r="L396" i="407" a="1"/>
  <c r="L578" i="407" a="1"/>
  <c r="L584" i="407" a="1"/>
  <c r="L341" i="407" a="1"/>
  <c r="L572" i="407" a="1"/>
  <c r="L798" i="407" a="1"/>
  <c r="L695" i="407" a="1"/>
  <c r="L95" i="407" a="1"/>
  <c r="L290" i="407" a="1"/>
  <c r="L36" i="407" a="1"/>
  <c r="L46" i="407" a="1"/>
  <c r="L827" i="407" a="1"/>
  <c r="L197" i="407" a="1"/>
  <c r="L51" i="407" a="1"/>
  <c r="L52" i="407" a="1"/>
  <c r="L100" i="407" a="1"/>
  <c r="L136" i="407" a="1"/>
  <c r="L809" i="407" a="1"/>
  <c r="L644" i="407" a="1"/>
  <c r="L191" i="407" a="1"/>
  <c r="L129" i="407" a="1"/>
  <c r="L391" i="407" a="1"/>
  <c r="L325" i="407" a="1"/>
  <c r="L45" i="407" a="1"/>
  <c r="L751" i="407" a="1"/>
  <c r="L495" i="407" a="1"/>
  <c r="L382" i="407" a="1"/>
  <c r="L706" i="407" a="1"/>
  <c r="L360" i="407" a="1"/>
  <c r="L79" i="407" a="1"/>
  <c r="L13" i="407" a="1"/>
  <c r="L811" i="407" a="1"/>
  <c r="L266" i="407" a="1"/>
  <c r="L652" i="407" a="1"/>
  <c r="L471" i="407" a="1"/>
  <c r="L430" i="407" a="1"/>
  <c r="L849" i="407" a="1"/>
  <c r="L496" i="407" a="1"/>
  <c r="L340" i="407" a="1"/>
  <c r="L844" i="407" a="1"/>
  <c r="L310" i="407" a="1"/>
  <c r="L384" i="407" a="1"/>
  <c r="L141" i="407" a="1"/>
  <c r="L821" i="407" a="1"/>
  <c r="L835" i="407" a="1"/>
  <c r="L227" i="407" a="1"/>
  <c r="L582" i="407" a="1"/>
  <c r="L330" i="407" a="1"/>
  <c r="L29" i="407" a="1"/>
  <c r="L82" i="407" a="1"/>
  <c r="L254" i="407" a="1"/>
  <c r="L519" i="407" a="1"/>
  <c r="L672" i="407" a="1"/>
  <c r="L432" i="407" a="1"/>
  <c r="L546" i="407" a="1"/>
  <c r="L771" i="407" a="1"/>
  <c r="L539" i="407" a="1"/>
  <c r="L119" i="407" a="1"/>
  <c r="L711" i="407" a="1"/>
  <c r="L605" i="407" a="1"/>
  <c r="L631" i="407" a="1"/>
  <c r="L283" i="407" a="1"/>
  <c r="L395" i="407" a="1"/>
  <c r="L550" i="407" a="1"/>
  <c r="L140" i="407" a="1"/>
  <c r="L394" i="407" a="1"/>
  <c r="L412" i="407" a="1"/>
  <c r="L707" i="407" a="1"/>
  <c r="L272" i="407" a="1"/>
  <c r="L716" i="407" a="1"/>
  <c r="L126" i="407" a="1"/>
  <c r="L232" i="407" a="1"/>
  <c r="L705" i="407" a="1"/>
  <c r="L529" i="407" a="1"/>
  <c r="L788" i="407" a="1"/>
  <c r="L431" i="407" a="1"/>
  <c r="L545" i="407" a="1"/>
  <c r="L630" i="407" a="1"/>
  <c r="L757" i="407" a="1"/>
  <c r="L690" i="407" a="1"/>
  <c r="L179" i="407" a="1"/>
  <c r="L549" i="407" a="1"/>
  <c r="L39" i="407" a="1"/>
  <c r="L88" i="407" a="1"/>
  <c r="L455" i="407" a="1"/>
  <c r="L719" i="407" a="1"/>
  <c r="L200" i="407" a="1"/>
  <c r="L515" i="407" a="1"/>
  <c r="L55" i="407" a="1"/>
  <c r="L154" i="407" a="1"/>
  <c r="L133" i="407" a="1"/>
  <c r="L667" i="407" a="1"/>
  <c r="L845" i="407" a="1"/>
  <c r="L400" i="407" a="1"/>
  <c r="L704" i="407" a="1"/>
  <c r="L264" i="407" a="1"/>
  <c r="L41" i="407" a="1"/>
  <c r="L820" i="407" a="1"/>
  <c r="L217" i="407" a="1"/>
  <c r="L701" i="407" a="1"/>
  <c r="L438" i="407" a="1"/>
  <c r="L75" i="407" a="1"/>
  <c r="L24" i="407" a="1"/>
  <c r="L538" i="407" a="1"/>
  <c r="L493" i="407" a="1"/>
  <c r="L596" i="407" a="1"/>
  <c r="L392" i="407" a="1"/>
  <c r="L464" i="407" a="1"/>
  <c r="L73" i="407" a="1"/>
  <c r="L494" i="407" a="1"/>
  <c r="L461" i="407" a="1"/>
  <c r="L573" i="407" a="1"/>
  <c r="L610" i="407" a="1"/>
  <c r="L280" i="407" a="1"/>
  <c r="L122" i="407" a="1"/>
  <c r="L235" i="407" a="1"/>
  <c r="L460" i="407" a="1"/>
  <c r="L183" i="407" a="1"/>
  <c r="L118" i="407" a="1"/>
  <c r="L352" i="407" a="1"/>
  <c r="L216" i="407" a="1"/>
  <c r="L850" i="407" a="1"/>
  <c r="L559" i="407" a="1"/>
  <c r="L404" i="407" a="1"/>
  <c r="L34" i="407" a="1"/>
  <c r="L388" i="407" a="1"/>
  <c r="L791" i="407" a="1"/>
  <c r="L818" i="407" a="1"/>
  <c r="L22" i="407" a="1"/>
  <c r="L563" i="407" a="1"/>
  <c r="L130" i="407" a="1"/>
  <c r="L74" i="407" a="1"/>
  <c r="L713" i="407" a="1"/>
  <c r="L228" i="407" a="1"/>
  <c r="L163" i="407" a="1"/>
  <c r="L528" i="407" a="1"/>
  <c r="L248" i="407" a="1"/>
  <c r="L405" i="407" a="1"/>
  <c r="L317" i="407" a="1"/>
  <c r="L43" i="407" a="1"/>
  <c r="L218" i="407" a="1"/>
  <c r="L770" i="407" a="1"/>
  <c r="L618" i="407" a="1"/>
  <c r="L311" i="407" a="1"/>
  <c r="L12" i="407" a="1"/>
  <c r="L174" i="407" a="1"/>
  <c r="L275" i="407" a="1"/>
  <c r="L796" i="407" a="1"/>
  <c r="L481" i="407" a="1"/>
  <c r="L236" i="407" a="1"/>
  <c r="L423" i="407" a="1"/>
  <c r="L401" i="407" a="1"/>
  <c r="L85" i="407" a="1"/>
  <c r="L170" i="407" a="1"/>
  <c r="L576" i="407" a="1"/>
  <c r="L251" i="407" a="1"/>
  <c r="L201" i="407" a="1"/>
  <c r="L846" i="407" a="1"/>
  <c r="L203" i="407" a="1"/>
  <c r="L87" i="407" a="1"/>
  <c r="L499" i="407" a="1"/>
  <c r="L555" i="407" a="1"/>
  <c r="L48" i="407" a="1"/>
  <c r="L372" i="407" a="1"/>
  <c r="L755" i="407" a="1"/>
  <c r="L289" i="407" a="1"/>
  <c r="L231" i="407" a="1"/>
  <c r="L760" i="407" a="1"/>
  <c r="L786" i="407" a="1"/>
  <c r="L211" i="407" a="1"/>
  <c r="L355" i="407" a="1"/>
  <c r="L348" i="407" a="1"/>
  <c r="L444" i="407" a="1"/>
  <c r="L708" i="407" a="1"/>
  <c r="L637" i="407" a="1"/>
  <c r="L676" i="407" a="1"/>
  <c r="L135" i="407" a="1"/>
  <c r="L32" i="407" a="1"/>
  <c r="L525" i="407" a="1"/>
  <c r="L514" i="407" a="1"/>
  <c r="L206" i="407" a="1"/>
  <c r="L612" i="407" a="1"/>
  <c r="L256" i="407" a="1"/>
  <c r="L750" i="407" a="1"/>
  <c r="L744" i="407" a="1"/>
  <c r="L102" i="407" a="1"/>
  <c r="L684" i="407" a="1"/>
  <c r="L193" i="407" a="1"/>
  <c r="L586" i="407" a="1"/>
  <c r="L440" i="407" a="1"/>
  <c r="L380" i="407" a="1"/>
  <c r="L250" i="407" a="1"/>
  <c r="L445" i="407" a="1"/>
  <c r="L677" i="407" a="1"/>
  <c r="L646" i="407" a="1"/>
  <c r="L785" i="407" a="1"/>
  <c r="L104" i="407" a="1"/>
  <c r="L679" i="407" a="1"/>
  <c r="L688" i="407" a="1"/>
  <c r="L463" i="407" a="1"/>
  <c r="L808" i="407" a="1"/>
  <c r="L108" i="407" a="1"/>
  <c r="L446" i="407" a="1"/>
  <c r="L661" i="407" a="1"/>
  <c r="L114" i="407" a="1"/>
  <c r="L175" i="407" a="1"/>
  <c r="L825" i="407" a="1"/>
  <c r="L648" i="407" a="1"/>
  <c r="L18" i="407" a="1"/>
  <c r="L620" i="407" a="1"/>
  <c r="L270" i="407" a="1"/>
  <c r="L15" i="407" a="1"/>
  <c r="L730" i="407" a="1"/>
  <c r="L146" i="407" a="1"/>
  <c r="L37" i="407" a="1"/>
  <c r="L522" i="407" a="1"/>
  <c r="L500" i="407" a="1"/>
  <c r="L779" i="407" a="1"/>
  <c r="L84" i="407" a="1"/>
  <c r="L851" i="407" a="1"/>
  <c r="L512" i="407" a="1"/>
  <c r="L712" i="407" a="1"/>
  <c r="L797" i="407" a="1"/>
  <c r="L784" i="407" a="1"/>
  <c r="L832" i="407" a="1"/>
  <c r="L31" i="407" a="1"/>
  <c r="L608" i="407" a="1"/>
  <c r="L448" i="407" a="1"/>
  <c r="L187" i="407" a="1"/>
  <c r="L556" i="407" a="1"/>
  <c r="L262" i="407" a="1"/>
  <c r="L725" i="407" a="1"/>
  <c r="L297" i="407" a="1"/>
  <c r="L629" i="407" a="1"/>
  <c r="L468" i="407" a="1"/>
  <c r="L53" i="407" a="1"/>
  <c r="L426" i="407" a="1"/>
  <c r="L466" i="407" a="1"/>
  <c r="L333" i="407" a="1"/>
  <c r="L570" i="407" a="1"/>
  <c r="L685" i="407" a="1"/>
  <c r="L752" i="407" a="1"/>
  <c r="L56" i="407" a="1"/>
  <c r="L691" i="407" a="1"/>
  <c r="L245" i="407" a="1"/>
  <c r="L349" i="407" a="1"/>
  <c r="L237" i="407" a="1"/>
  <c r="L398" i="407" a="1"/>
  <c r="L743" i="407" a="1"/>
  <c r="L240" i="407" a="1"/>
  <c r="L658" i="407" a="1"/>
  <c r="L491" i="407" a="1"/>
  <c r="L312" i="407" a="1"/>
  <c r="L185" i="407" a="1"/>
  <c r="L299" i="407" a="1"/>
  <c r="L202" i="407" a="1"/>
  <c r="L331" i="407" a="1"/>
  <c r="L361" i="407" a="1"/>
  <c r="L782" i="407" a="1"/>
  <c r="L810" i="407" a="1"/>
  <c r="L804" i="407" a="1"/>
  <c r="L848" i="407" a="1"/>
  <c r="L606" i="407" a="1"/>
  <c r="L765" i="407" a="1"/>
  <c r="L223" i="407" a="1"/>
  <c r="L370" i="407" a="1"/>
  <c r="L3" i="407" a="1"/>
  <c r="L717" i="407" a="1"/>
  <c r="L90" i="407" a="1"/>
  <c r="L544" i="407" a="1"/>
  <c r="L165" i="407" a="1"/>
  <c r="L127" i="407" a="1"/>
  <c r="L124" i="407" a="1"/>
  <c r="L659" i="407" a="1"/>
  <c r="L149" i="407" a="1"/>
  <c r="L507" i="407" a="1"/>
  <c r="L436" i="407" a="1"/>
  <c r="L626" i="407" a="1"/>
  <c r="L259" i="407" a="1"/>
  <c r="L151" i="407" a="1"/>
  <c r="L453" i="407" a="1"/>
  <c r="L745" i="407" a="1"/>
  <c r="L4" i="407" a="1"/>
  <c r="L239" i="407" a="1"/>
  <c r="L746" i="407" a="1"/>
  <c r="L255" i="407" a="1"/>
  <c r="L125" i="407" a="1"/>
  <c r="L454" i="407" a="1"/>
  <c r="L602" i="407" a="1"/>
  <c r="L531" i="407" a="1"/>
  <c r="L278" i="407" a="1"/>
  <c r="L354" i="407" a="1"/>
  <c r="L568" i="407" a="1"/>
  <c r="L308" i="407" a="1"/>
  <c r="L816" i="407" a="1"/>
  <c r="L225" i="407" a="1"/>
  <c r="L587" i="407" a="1"/>
  <c r="L824" i="407" a="1"/>
  <c r="L621" i="407" a="1"/>
  <c r="L489" i="407" a="1"/>
  <c r="L551" i="407" a="1"/>
  <c r="L486" i="407" a="1"/>
  <c r="L410" i="407" a="1"/>
  <c r="L414" i="407" a="1"/>
  <c r="L226" i="407" a="1"/>
  <c r="L450" i="407" a="1"/>
  <c r="L504" i="407" a="1"/>
  <c r="L591" i="407" a="1"/>
  <c r="L120" i="407" a="1"/>
  <c r="L641" i="407" a="1"/>
  <c r="L194" i="407" a="1"/>
  <c r="L490" i="407" a="1"/>
  <c r="L836" i="407" a="1"/>
  <c r="L21" i="407" a="1"/>
  <c r="L583" i="407" a="1"/>
  <c r="L342" i="407" a="1"/>
  <c r="L569" i="407" a="1"/>
  <c r="L107" i="407" a="1"/>
  <c r="L144" i="407" a="1"/>
  <c r="L473" i="407" a="1"/>
  <c r="L213" i="407" a="1"/>
  <c r="L565" i="407" a="1"/>
  <c r="L803" i="407" a="1"/>
  <c r="L367" i="407" a="1"/>
  <c r="L327" i="407" a="1"/>
  <c r="L291" i="407" a="1"/>
  <c r="L72" i="407" a="1"/>
  <c r="L654" i="407" a="1"/>
  <c r="L749" i="407" a="1"/>
  <c r="L143" i="407" a="1"/>
  <c r="L334" i="407" a="1"/>
  <c r="L321" i="407" a="1"/>
  <c r="L385" i="407" a="1"/>
  <c r="L613" i="407" a="1"/>
  <c r="L639" i="407" a="1"/>
  <c r="L219" i="407" a="1"/>
  <c r="L371" i="407" a="1"/>
  <c r="L487" i="407" a="1"/>
  <c r="L267" i="407" a="1"/>
  <c r="L680" i="407" a="1"/>
  <c r="L607" i="407" a="1"/>
  <c r="L589" i="407" a="1"/>
  <c r="L338" i="407" a="1"/>
  <c r="L462" i="407" a="1"/>
  <c r="L728" i="407" a="1"/>
  <c r="L593" i="407" a="1"/>
  <c r="L475" i="407" a="1"/>
  <c r="L510" i="407" a="1"/>
  <c r="L533" i="407" a="1"/>
  <c r="L247" i="407" a="1"/>
  <c r="L554" i="407" a="1"/>
  <c r="L131" i="407" a="1"/>
  <c r="L839" i="407" a="1"/>
  <c r="L150" i="407" a="1"/>
  <c r="L249" i="407" a="1"/>
  <c r="L279" i="407" a="1"/>
  <c r="L35" i="407" a="1"/>
  <c r="L787" i="407" a="1"/>
  <c r="L357" i="407" a="1"/>
  <c r="L812" i="407" a="1"/>
  <c r="L364" i="407" a="1"/>
  <c r="L318" i="407" a="1"/>
  <c r="L656" i="407" a="1"/>
  <c r="L601" i="407" a="1"/>
  <c r="L132" i="407" a="1"/>
  <c r="L181" i="407" a="1"/>
  <c r="L800" i="407" a="1"/>
  <c r="L829" i="407" a="1"/>
  <c r="L109" i="407" a="1"/>
  <c r="L598" i="407" a="1"/>
  <c r="L44" i="407" a="1"/>
  <c r="L469" i="407" a="1"/>
  <c r="L62" i="407" a="1"/>
  <c r="L843" i="407" a="1"/>
  <c r="L465" i="407" a="1"/>
  <c r="L623" i="407" a="1"/>
  <c r="L740" i="407" a="1"/>
  <c r="L397" i="407" a="1"/>
  <c r="L230" i="407" a="1"/>
  <c r="L427" i="407" a="1"/>
  <c r="L261" i="407" a="1"/>
  <c r="L335" i="407" a="1"/>
  <c r="L49" i="407" a="1"/>
  <c r="L433" i="407" a="1"/>
  <c r="L523" i="407" a="1"/>
  <c r="L452" i="407" a="1"/>
  <c r="L156" i="407" a="1"/>
  <c r="L351" i="407" a="1"/>
  <c r="L5" i="407" a="1"/>
  <c r="L840" i="407" a="1"/>
  <c r="L332" i="407" a="1"/>
  <c r="L726" i="407" a="1"/>
  <c r="L375" i="407" a="1"/>
  <c r="L276" i="407" a="1"/>
  <c r="L63" i="407" a="1"/>
  <c r="L322" i="407" a="1"/>
  <c r="L543" i="407" a="1"/>
  <c r="L733" i="407" a="1"/>
  <c r="L80" i="407" a="1"/>
  <c r="L374" i="407" a="1"/>
  <c r="L603" i="407" a="1"/>
  <c r="L229" i="407" a="1"/>
  <c r="L831" i="407" a="1"/>
  <c r="L233" i="407" a="1"/>
  <c r="L819" i="407" a="1"/>
  <c r="L689" i="407" a="1"/>
  <c r="L33" i="407" a="1"/>
  <c r="L698" i="407" a="1"/>
  <c r="L842" i="407" a="1"/>
  <c r="L759" i="407" a="1"/>
  <c r="L221" i="407" a="1"/>
  <c r="L783" i="407" a="1"/>
  <c r="L139" i="407" a="1"/>
  <c r="L828" i="407" a="1"/>
  <c r="L59" i="407" a="1"/>
  <c r="L180" i="407" a="1"/>
  <c r="L485" i="407" a="1"/>
  <c r="L505" i="407" a="1"/>
  <c r="L482" i="407" a="1"/>
  <c r="L416" i="407" a="1"/>
  <c r="L369" i="407" a="1"/>
  <c r="L457" i="407" a="1"/>
  <c r="L61" i="407" a="1"/>
  <c r="L16" i="407" a="1"/>
  <c r="L359" i="407" a="1"/>
  <c r="L443" i="407" a="1"/>
  <c r="L616" i="407" a="1"/>
  <c r="L497" i="407" a="1"/>
  <c r="L617" i="407" a="1"/>
  <c r="L324" i="407" a="1"/>
  <c r="L447" i="407" a="1"/>
  <c r="L807" i="407" a="1"/>
  <c r="L339" i="407" a="1"/>
  <c r="L645" i="407" a="1"/>
  <c r="L121" i="407" a="1"/>
  <c r="L199" i="407" a="1"/>
  <c r="L112" i="407" a="1"/>
  <c r="L30" i="407" a="1"/>
  <c r="L81" i="407" a="1"/>
  <c r="L257" i="407" a="1"/>
  <c r="L145" i="407" a="1"/>
  <c r="L604" i="407" a="1"/>
  <c r="L215" i="407" a="1"/>
  <c r="L92" i="407" a="1"/>
  <c r="L527" i="407" a="1"/>
  <c r="L113" i="407" a="1"/>
  <c r="L714" i="407" a="1"/>
  <c r="L715" i="407" a="1"/>
  <c r="L288" i="407" a="1"/>
  <c r="L161" i="407" a="1"/>
  <c r="L402" i="407" a="1"/>
  <c r="L413" i="407" a="1"/>
  <c r="L408" i="407" a="1"/>
  <c r="L128" i="407" a="1"/>
  <c r="L9" i="407" a="1"/>
  <c r="L286" i="407" a="1"/>
  <c r="L328" i="407" a="1"/>
  <c r="L298" i="407" a="1"/>
  <c r="L68" i="407" a="1"/>
  <c r="L189" i="407" a="1"/>
  <c r="L421" i="407" a="1"/>
  <c r="L574" i="407" a="1"/>
  <c r="L319" i="407" a="1"/>
  <c r="L40" i="407" a="1"/>
  <c r="L415" i="407" a="1"/>
  <c r="L25" i="407" a="1"/>
  <c r="L336" i="407" a="1"/>
  <c r="L754" i="407" a="1"/>
  <c r="L167" i="407" a="1"/>
  <c r="L696" i="407" a="1"/>
  <c r="L581" i="407" a="1"/>
  <c r="L662" i="407" a="1"/>
  <c r="L70" i="407" a="1"/>
  <c r="L775" i="407" a="1"/>
  <c r="L682" i="407" a="1"/>
  <c r="L837" i="407" a="1"/>
  <c r="L823" i="407" a="1"/>
  <c r="L142" i="407" a="1"/>
  <c r="L502" i="407" a="1"/>
  <c r="L176" i="407" a="1"/>
  <c r="L105" i="407" a="1"/>
  <c r="L592" i="407" a="1"/>
  <c r="L188" i="407" a="1"/>
  <c r="L628" i="407" a="1"/>
  <c r="L594" i="407" a="1"/>
  <c r="L234" i="407" a="1"/>
  <c r="L534" i="407" a="1"/>
  <c r="L422" i="407" a="1"/>
  <c r="L64" i="407" a="1"/>
  <c r="L524" i="407" a="1"/>
  <c r="L624" i="407" a="1"/>
  <c r="L304" i="407" a="1"/>
  <c r="L38" i="407" a="1"/>
  <c r="L449" i="407" a="1"/>
  <c r="L536" i="407" a="1"/>
  <c r="L553" i="407" a="1"/>
  <c r="L758" i="407" a="1"/>
  <c r="L577" i="407" a="1"/>
  <c r="L826" i="407" a="1"/>
  <c r="L309" i="407" a="1"/>
  <c r="L411" i="407" a="1"/>
  <c r="L854" i="407" a="1"/>
  <c r="L345" i="407" a="1"/>
  <c r="L736" i="407" a="1"/>
  <c r="L383" i="407" a="1"/>
  <c r="L224" i="407" a="1"/>
  <c r="L14" i="407" a="1"/>
  <c r="L541" i="407" a="1"/>
  <c r="L116" i="407" a="1"/>
  <c r="L17" i="407" a="1"/>
  <c r="L830" i="407" a="1"/>
  <c r="L781" i="407" a="1"/>
  <c r="L362" i="407" a="1"/>
  <c r="L640" i="407" a="1"/>
  <c r="L166" i="407" a="1"/>
  <c r="L242" i="407" a="1"/>
  <c r="L117" i="407" a="1"/>
  <c r="L780" i="407" a="1"/>
  <c r="L484" i="407" a="1"/>
  <c r="L387" i="407" a="1"/>
  <c r="L548" i="407" a="1"/>
  <c r="L69" i="407" a="1"/>
  <c r="L153" i="407" a="1"/>
  <c r="L520" i="407" a="1"/>
  <c r="L579" i="407" a="1"/>
  <c r="L492" i="407" a="1"/>
  <c r="L575" i="407" a="1"/>
  <c r="L483" i="407" a="1"/>
  <c r="L378" i="407" a="1"/>
  <c r="L58" i="407" a="1"/>
  <c r="L258" i="407" a="1"/>
  <c r="L619" i="407" a="1"/>
  <c r="L11" i="407" a="1"/>
  <c r="L506" i="407" a="1"/>
  <c r="L721" i="407" a="1"/>
  <c r="L287" i="407" a="1"/>
  <c r="L98" i="407" a="1"/>
  <c r="L503" i="407" a="1"/>
  <c r="L198" i="407" a="1"/>
  <c r="L738" i="407" a="1"/>
  <c r="L724" i="407" a="1"/>
  <c r="L66" i="407" a="1"/>
  <c r="L152" i="407" a="1"/>
  <c r="L458" i="407" a="1"/>
  <c r="L694" i="407" a="1"/>
  <c r="L747" i="407" a="1"/>
  <c r="L474" i="407" a="1"/>
  <c r="L833" i="407" a="1"/>
  <c r="L57" i="407" a="1"/>
  <c r="L429" i="407" a="1"/>
  <c r="L214" i="407" a="1"/>
  <c r="L390" i="407" a="1"/>
  <c r="L508" i="407" a="1"/>
  <c r="L409" i="407" a="1"/>
  <c r="L655" i="407" a="1"/>
  <c r="L777" i="407" a="1"/>
  <c r="L263" i="407" a="1"/>
  <c r="L801" i="407" a="1"/>
  <c r="L138" i="407" a="1"/>
  <c r="L737" i="407" a="1"/>
  <c r="L365" i="407" a="1"/>
  <c r="L147" i="407" a="1"/>
  <c r="L368" i="407" a="1"/>
  <c r="L793" i="407" a="1"/>
  <c r="L734" i="407" a="1"/>
  <c r="L841" i="407" a="1"/>
  <c r="L588" i="407" a="1"/>
  <c r="L343" i="407" a="1"/>
  <c r="L774" i="407" a="1"/>
  <c r="L78" i="407" a="1"/>
  <c r="L571" i="407" a="1"/>
  <c r="L302" i="407" a="1"/>
  <c r="L511" i="407" a="1"/>
  <c r="L537" i="407" a="1"/>
  <c r="L373" i="407" a="1"/>
  <c r="L692" i="407" a="1"/>
  <c r="L472" i="407" a="1"/>
  <c r="L220" i="407" a="1"/>
  <c r="L735" i="407" a="1"/>
  <c r="L668" i="407" a="1"/>
  <c r="L42" i="407" a="1"/>
  <c r="L558" i="407" a="1"/>
  <c r="L852" i="407" a="1"/>
  <c r="L173" i="407" a="1"/>
  <c r="L697" i="407" a="1"/>
  <c r="L799" i="407" a="1"/>
  <c r="L399" i="407" a="1"/>
  <c r="L162" i="407" a="1"/>
  <c r="L26" i="407" a="1"/>
  <c r="L307" i="407" a="1"/>
  <c r="L103" i="407" a="1"/>
  <c r="L190" i="407" a="1"/>
  <c r="L722" i="407" a="1"/>
  <c r="L806" i="407" a="1"/>
  <c r="L580" i="407" a="1"/>
  <c r="L425" i="407" a="1"/>
  <c r="L521" i="407" a="1"/>
  <c r="L115" i="407" a="1"/>
  <c r="L802" i="407" a="1"/>
  <c r="L557" i="407" a="1"/>
  <c r="L710" i="407" a="1"/>
  <c r="L407" i="407" a="1"/>
  <c r="L77" i="407" a="1"/>
  <c r="L703" i="407" a="1"/>
  <c r="L253" i="407" a="1"/>
  <c r="L347" i="407" a="1"/>
  <c r="L350" i="407" a="1"/>
  <c r="L625" i="407" a="1"/>
  <c r="B11" i="398" l="1"/>
  <c r="Q12" i="398" a="1"/>
  <c r="Q12" i="398" s="1"/>
  <c r="Q13" i="398" s="1" a="1"/>
  <c r="Q13" i="398" s="1"/>
  <c r="L641" i="407"/>
  <c r="L50" i="407"/>
  <c r="L261" i="407"/>
  <c r="L580" i="407"/>
  <c r="L755" i="407"/>
  <c r="L563" i="407"/>
  <c r="L690" i="407"/>
  <c r="L212" i="407"/>
  <c r="L590" i="407"/>
  <c r="L619" i="407"/>
  <c r="L221" i="407"/>
  <c r="L455" i="407"/>
  <c r="L27" i="407"/>
  <c r="L314" i="407"/>
  <c r="L246" i="407"/>
  <c r="L337" i="407"/>
  <c r="L785" i="407"/>
  <c r="L693" i="407"/>
  <c r="L804" i="407"/>
  <c r="L45" i="407"/>
  <c r="L294" i="407"/>
  <c r="L569" i="407"/>
  <c r="L105" i="407"/>
  <c r="L701" i="407"/>
  <c r="L264" i="407"/>
  <c r="L87" i="407"/>
  <c r="L473" i="407"/>
  <c r="L9" i="407"/>
  <c r="L497" i="407"/>
  <c r="L829" i="407"/>
  <c r="L244" i="407"/>
  <c r="L210" i="407"/>
  <c r="L8" i="407"/>
  <c r="L552" i="407"/>
  <c r="L699" i="407"/>
  <c r="L435" i="407"/>
  <c r="L136" i="407"/>
  <c r="L596" i="407"/>
  <c r="L56" i="407"/>
  <c r="L403" i="407"/>
  <c r="L732" i="407"/>
  <c r="L776" i="407"/>
  <c r="L309" i="407"/>
  <c r="L59" i="407"/>
  <c r="L687" i="407"/>
  <c r="L307" i="407"/>
  <c r="L53" i="407"/>
  <c r="L542" i="407"/>
  <c r="L26" i="407"/>
  <c r="L471" i="407"/>
  <c r="L104" i="407"/>
  <c r="L494" i="407"/>
  <c r="L86" i="407"/>
  <c r="L491" i="407"/>
  <c r="L220" i="407"/>
  <c r="L373" i="407"/>
  <c r="L238" i="407"/>
  <c r="L550" i="407"/>
  <c r="L169" i="407"/>
  <c r="L5" i="407"/>
  <c r="L207" i="407"/>
  <c r="L466" i="407"/>
  <c r="L311" i="407"/>
  <c r="L141" i="407"/>
  <c r="L811" i="407"/>
  <c r="L37" i="407"/>
  <c r="L571" i="407"/>
  <c r="L58" i="407"/>
  <c r="L547" i="407"/>
  <c r="L229" i="407"/>
  <c r="L79" i="407"/>
  <c r="L394" i="407"/>
  <c r="L407" i="407"/>
  <c r="L844" i="407"/>
  <c r="L758" i="407"/>
  <c r="L76" i="407"/>
  <c r="L39" i="407"/>
  <c r="L522" i="407"/>
  <c r="L794" i="407"/>
  <c r="L700" i="407"/>
  <c r="L576" i="407"/>
  <c r="L205" i="407"/>
  <c r="L4" i="407"/>
  <c r="L361" i="407"/>
  <c r="L377" i="407"/>
  <c r="L501" i="407"/>
  <c r="L409" i="407"/>
  <c r="L846" i="407"/>
  <c r="L129" i="407"/>
  <c r="L405" i="407"/>
  <c r="L338" i="407"/>
  <c r="L42" i="407"/>
  <c r="L788" i="407"/>
  <c r="L851" i="407"/>
  <c r="L620" i="407"/>
  <c r="L730" i="407"/>
  <c r="L513" i="407"/>
  <c r="L479" i="407"/>
  <c r="L790" i="407"/>
  <c r="L724" i="407"/>
  <c r="L103" i="407"/>
  <c r="L119" i="407"/>
  <c r="L716" i="407"/>
  <c r="L223" i="407"/>
  <c r="L75" i="407"/>
  <c r="L562" i="407"/>
  <c r="L396" i="407"/>
  <c r="L102" i="407"/>
  <c r="L275" i="407"/>
  <c r="L692" i="407"/>
  <c r="L440" i="407"/>
  <c r="L290" i="407"/>
  <c r="L356" i="407"/>
  <c r="L80" i="407"/>
  <c r="L28" i="407"/>
  <c r="L55" i="407"/>
  <c r="L549" i="407"/>
  <c r="L602" i="407"/>
  <c r="L506" i="407"/>
  <c r="L47" i="407"/>
  <c r="L554" i="407"/>
  <c r="L671" i="407"/>
  <c r="L830" i="407"/>
  <c r="L147" i="407"/>
  <c r="L253" i="407"/>
  <c r="L214" i="407"/>
  <c r="L637" i="407"/>
  <c r="L33" i="407"/>
  <c r="L344" i="407"/>
  <c r="L266" i="407"/>
  <c r="L279" i="407"/>
  <c r="L144" i="407"/>
  <c r="L84" i="407"/>
  <c r="L657" i="407"/>
  <c r="L156" i="407"/>
  <c r="L185" i="407"/>
  <c r="L211" i="407"/>
  <c r="L353" i="407"/>
  <c r="L13" i="407"/>
  <c r="L747" i="407"/>
  <c r="L774" i="407"/>
  <c r="L512" i="407"/>
  <c r="L853" i="407"/>
  <c r="L272" i="407"/>
  <c r="L638" i="407"/>
  <c r="L628" i="407"/>
  <c r="L355" i="407"/>
  <c r="L369" i="407"/>
  <c r="L498" i="407"/>
  <c r="L236" i="407"/>
  <c r="L485" i="407"/>
  <c r="L22" i="407"/>
  <c r="L810" i="407"/>
  <c r="L334" i="407"/>
  <c r="L190" i="407"/>
  <c r="L770" i="407"/>
  <c r="L595" i="407"/>
  <c r="L74" i="407"/>
  <c r="L839" i="407"/>
  <c r="L36" i="407"/>
  <c r="L81" i="407"/>
  <c r="L696" i="407"/>
  <c r="L734" i="407"/>
  <c r="L143" i="407"/>
  <c r="L381" i="407"/>
  <c r="L634" i="407"/>
  <c r="L218" i="407"/>
  <c r="L669" i="407"/>
  <c r="L73" i="407"/>
  <c r="L255" i="407"/>
  <c r="L217" i="407"/>
  <c r="L280" i="407"/>
  <c r="L650" i="407"/>
  <c r="L20" i="407"/>
  <c r="L460" i="407"/>
  <c r="L438" i="407"/>
  <c r="L852" i="407"/>
  <c r="L803" i="407"/>
  <c r="L560" i="407"/>
  <c r="L82" i="407"/>
  <c r="L475" i="407"/>
  <c r="L419" i="407"/>
  <c r="L91" i="407"/>
  <c r="L391" i="407"/>
  <c r="L842" i="407"/>
  <c r="L386" i="407"/>
  <c r="L445" i="407"/>
  <c r="L820" i="407"/>
  <c r="L325" i="407"/>
  <c r="L160" i="407"/>
  <c r="L303" i="407"/>
  <c r="L315" i="407"/>
  <c r="L841" i="407"/>
  <c r="L384" i="407"/>
  <c r="L348" i="407"/>
  <c r="L817" i="407"/>
  <c r="L172" i="407"/>
  <c r="L98" i="407"/>
  <c r="L118" i="407"/>
  <c r="L90" i="407"/>
  <c r="L610" i="407"/>
  <c r="L444" i="407"/>
  <c r="L351" i="407"/>
  <c r="L662" i="407"/>
  <c r="L157" i="407"/>
  <c r="L197" i="407"/>
  <c r="L270" i="407"/>
  <c r="L665" i="407"/>
  <c r="L322" i="407"/>
  <c r="L108" i="407"/>
  <c r="L289" i="407"/>
  <c r="L422" i="407"/>
  <c r="L94" i="407"/>
  <c r="L112" i="407"/>
  <c r="L737" i="407"/>
  <c r="L644" i="407"/>
  <c r="L167" i="407"/>
  <c r="L358" i="407"/>
  <c r="L284" i="407"/>
  <c r="L133" i="407"/>
  <c r="L61" i="407"/>
  <c r="L786" i="407"/>
  <c r="L93" i="407"/>
  <c r="L848" i="407"/>
  <c r="L477" i="407"/>
  <c r="L247" i="407"/>
  <c r="L106" i="407"/>
  <c r="L536" i="407"/>
  <c r="L720" i="407"/>
  <c r="L110" i="407"/>
  <c r="L171" i="407"/>
  <c r="L126" i="407"/>
  <c r="L840" i="407"/>
  <c r="L826" i="407"/>
  <c r="L410" i="407"/>
  <c r="L772" i="407"/>
  <c r="L162" i="407"/>
  <c r="L598" i="407"/>
  <c r="L111" i="407"/>
  <c r="L753" i="407"/>
  <c r="L524" i="407"/>
  <c r="L259" i="407"/>
  <c r="L615" i="407"/>
  <c r="L347" i="407"/>
  <c r="L668" i="407"/>
  <c r="L681" i="407"/>
  <c r="L574" i="407"/>
  <c r="L366" i="407"/>
  <c r="L34" i="407"/>
  <c r="L450" i="407"/>
  <c r="L480" i="407"/>
  <c r="L173" i="407"/>
  <c r="L591" i="407"/>
  <c r="L706" i="407"/>
  <c r="L614" i="407"/>
  <c r="L454" i="407"/>
  <c r="L186" i="407"/>
  <c r="L789" i="407"/>
  <c r="L807" i="407"/>
  <c r="L175" i="407"/>
  <c r="L216" i="407"/>
  <c r="L777" i="407"/>
  <c r="L248" i="407"/>
  <c r="L191" i="407"/>
  <c r="L735" i="407"/>
  <c r="L194" i="407"/>
  <c r="L778" i="407"/>
  <c r="L579" i="407"/>
  <c r="L428" i="407"/>
  <c r="L713" i="407"/>
  <c r="L679" i="407"/>
  <c r="L250" i="407"/>
  <c r="L458" i="407"/>
  <c r="L708" i="407"/>
  <c r="L376" i="407"/>
  <c r="L89" i="407"/>
  <c r="L622" i="407"/>
  <c r="L306" i="407"/>
  <c r="L821" i="407"/>
  <c r="L399" i="407"/>
  <c r="L532" i="407"/>
  <c r="L676" i="407"/>
  <c r="L242" i="407"/>
  <c r="L288" i="407"/>
  <c r="L198" i="407"/>
  <c r="L551" i="407"/>
  <c r="L838" i="407"/>
  <c r="L640" i="407"/>
  <c r="L393" i="407"/>
  <c r="L100" i="407"/>
  <c r="L702" i="407"/>
  <c r="L298" i="407"/>
  <c r="L199" i="407"/>
  <c r="L390" i="407"/>
  <c r="L670" i="407"/>
  <c r="L389" i="407"/>
  <c r="L423" i="407"/>
  <c r="L798" i="407"/>
  <c r="L332" i="407"/>
  <c r="L661" i="407"/>
  <c r="L431" i="407"/>
  <c r="L478" i="407"/>
  <c r="L380" i="407"/>
  <c r="L649" i="407"/>
  <c r="L578" i="407"/>
  <c r="L265" i="407"/>
  <c r="L239" i="407"/>
  <c r="L721" i="407"/>
  <c r="L96" i="407"/>
  <c r="L601" i="407"/>
  <c r="L153" i="407"/>
  <c r="L465" i="407"/>
  <c r="L675" i="407"/>
  <c r="L342" i="407"/>
  <c r="L117" i="407"/>
  <c r="L245" i="407"/>
  <c r="L274" i="407"/>
  <c r="L800" i="407"/>
  <c r="L827" i="407"/>
  <c r="L225" i="407"/>
  <c r="L25" i="407"/>
  <c r="L773" i="407"/>
  <c r="L495" i="407"/>
  <c r="L318" i="407"/>
  <c r="L120" i="407"/>
  <c r="L729" i="407"/>
  <c r="L251" i="407"/>
  <c r="L742" i="407"/>
  <c r="L488" i="407"/>
  <c r="L113" i="407"/>
  <c r="L346" i="407"/>
  <c r="L282" i="407"/>
  <c r="L413" i="407"/>
  <c r="L304" i="407"/>
  <c r="L613" i="407"/>
  <c r="L467" i="407"/>
  <c r="L310" i="407"/>
  <c r="L241" i="407"/>
  <c r="L313" i="407"/>
  <c r="L656" i="407"/>
  <c r="L816" i="407"/>
  <c r="L688" i="407"/>
  <c r="L188" i="407"/>
  <c r="L722" i="407"/>
  <c r="L584" i="407"/>
  <c r="L300" i="407"/>
  <c r="L504" i="407"/>
  <c r="L757" i="407"/>
  <c r="L558" i="407"/>
  <c r="L489" i="407"/>
  <c r="L44" i="407"/>
  <c r="L317" i="407"/>
  <c r="L320" i="407"/>
  <c r="L286" i="407"/>
  <c r="L305" i="407"/>
  <c r="L19" i="407"/>
  <c r="L16" i="407"/>
  <c r="L607" i="407"/>
  <c r="L107" i="407"/>
  <c r="L222" i="407"/>
  <c r="L564" i="407"/>
  <c r="L739" i="407"/>
  <c r="L14" i="407"/>
  <c r="L541" i="407"/>
  <c r="L809" i="407"/>
  <c r="L453" i="407"/>
  <c r="L21" i="407"/>
  <c r="L287" i="407"/>
  <c r="L341" i="407"/>
  <c r="L204" i="407"/>
  <c r="L470" i="407"/>
  <c r="L854" i="407"/>
  <c r="L503" i="407"/>
  <c r="L487" i="407"/>
  <c r="L630" i="407"/>
  <c r="L652" i="407"/>
  <c r="L482" i="407"/>
  <c r="L184" i="407"/>
  <c r="L66" i="407"/>
  <c r="L797" i="407"/>
  <c r="L643" i="407"/>
  <c r="L233" i="407"/>
  <c r="L46" i="407"/>
  <c r="L52" i="407"/>
  <c r="L805" i="407"/>
  <c r="L368" i="407"/>
  <c r="L401" i="407"/>
  <c r="L749" i="407"/>
  <c r="L412" i="407"/>
  <c r="L655" i="407"/>
  <c r="L791" i="407"/>
  <c r="L415" i="407"/>
  <c r="L267" i="407"/>
  <c r="L799" i="407"/>
  <c r="L232" i="407"/>
  <c r="L824" i="407"/>
  <c r="L674" i="407"/>
  <c r="L88" i="407"/>
  <c r="L647" i="407"/>
  <c r="L528" i="407"/>
  <c r="L557" i="407"/>
  <c r="L68" i="407"/>
  <c r="L54" i="407"/>
  <c r="L372" i="407"/>
  <c r="L339" i="407"/>
  <c r="L588" i="407"/>
  <c r="L48" i="407"/>
  <c r="L135" i="407"/>
  <c r="L395" i="407"/>
  <c r="L780" i="407"/>
  <c r="L718" i="407"/>
  <c r="L635" i="407"/>
  <c r="L159" i="407"/>
  <c r="L819" i="407"/>
  <c r="L321" i="407"/>
  <c r="L570" i="407"/>
  <c r="L715" i="407"/>
  <c r="L182" i="407"/>
  <c r="L375" i="407"/>
  <c r="L850" i="407"/>
  <c r="L589" i="407"/>
  <c r="L768" i="407"/>
  <c r="L196" i="407"/>
  <c r="L745" i="407"/>
  <c r="L775" i="407"/>
  <c r="L23" i="407"/>
  <c r="L756" i="407"/>
  <c r="L828" i="407"/>
  <c r="L684" i="407"/>
  <c r="L237" i="407"/>
  <c r="L526" i="407"/>
  <c r="L534" i="407"/>
  <c r="L99" i="407"/>
  <c r="L64" i="407"/>
  <c r="L752" i="407"/>
  <c r="L514" i="407"/>
  <c r="L249" i="407"/>
  <c r="L404" i="407"/>
  <c r="L530" i="407"/>
  <c r="L561" i="407"/>
  <c r="L427" i="407"/>
  <c r="L743" i="407"/>
  <c r="L533" i="407"/>
  <c r="L606" i="407"/>
  <c r="L138" i="407"/>
  <c r="L767" i="407"/>
  <c r="L744" i="407"/>
  <c r="L115" i="407"/>
  <c r="L174" i="407"/>
  <c r="L235" i="407"/>
  <c r="L367" i="407"/>
  <c r="L605" i="407"/>
  <c r="L559" i="407"/>
  <c r="L18" i="407"/>
  <c r="L653" i="407"/>
  <c r="L833" i="407"/>
  <c r="L312" i="407"/>
  <c r="L352" i="407"/>
  <c r="L38" i="407"/>
  <c r="L252" i="407"/>
  <c r="L539" i="407"/>
  <c r="L12" i="407"/>
  <c r="L726" i="407"/>
  <c r="L291" i="407"/>
  <c r="L459" i="407"/>
  <c r="L187" i="407"/>
  <c r="L795" i="407"/>
  <c r="L568" i="407"/>
  <c r="L262" i="407"/>
  <c r="L35" i="407"/>
  <c r="L493" i="407"/>
  <c r="L170" i="407"/>
  <c r="L319" i="407"/>
  <c r="L131" i="407"/>
  <c r="L452" i="407"/>
  <c r="L801" i="407"/>
  <c r="L709" i="407"/>
  <c r="L420" i="407"/>
  <c r="L128" i="407"/>
  <c r="L192" i="407"/>
  <c r="L163" i="407"/>
  <c r="L269" i="407"/>
  <c r="L15" i="407"/>
  <c r="L397" i="407"/>
  <c r="L365" i="407"/>
  <c r="L350" i="407"/>
  <c r="L609" i="407"/>
  <c r="L363" i="407"/>
  <c r="L707" i="407"/>
  <c r="L281" i="407"/>
  <c r="L371" i="407"/>
  <c r="L486" i="407"/>
  <c r="L585" i="407"/>
  <c r="L388" i="407"/>
  <c r="L69" i="407"/>
  <c r="L387" i="407"/>
  <c r="L577" i="407"/>
  <c r="L30" i="407"/>
  <c r="L276" i="407"/>
  <c r="L629" i="407"/>
  <c r="L137" i="407"/>
  <c r="L472" i="407"/>
  <c r="L277" i="407"/>
  <c r="L145" i="407"/>
  <c r="L51" i="407"/>
  <c r="L694" i="407"/>
  <c r="L183" i="407"/>
  <c r="L633" i="407"/>
  <c r="L520" i="407"/>
  <c r="L31" i="407"/>
  <c r="L333" i="407"/>
  <c r="L293" i="407"/>
  <c r="L60" i="407"/>
  <c r="L424" i="407"/>
  <c r="L224" i="407"/>
  <c r="L697" i="407"/>
  <c r="L741" i="407"/>
  <c r="L572" i="407"/>
  <c r="L78" i="407"/>
  <c r="L256" i="407"/>
  <c r="L125" i="407"/>
  <c r="L781" i="407"/>
  <c r="L326" i="407"/>
  <c r="L414" i="407"/>
  <c r="L761" i="407"/>
  <c r="L330" i="407"/>
  <c r="L83" i="407"/>
  <c r="L260" i="407"/>
  <c r="L723" i="407"/>
  <c r="L464" i="407"/>
  <c r="L683" i="407"/>
  <c r="L680" i="407"/>
  <c r="L823" i="407"/>
  <c r="L206" i="407"/>
  <c r="L67" i="407"/>
  <c r="L328" i="407"/>
  <c r="L535" i="407"/>
  <c r="L11" i="407"/>
  <c r="L417" i="407"/>
  <c r="L283" i="407"/>
  <c r="L308" i="407"/>
  <c r="L492" i="407"/>
  <c r="L3" i="407"/>
  <c r="L517" i="407"/>
  <c r="L349" i="407"/>
  <c r="L254" i="407"/>
  <c r="L510" i="407"/>
  <c r="L10" i="407"/>
  <c r="L544" i="407"/>
  <c r="L447" i="407"/>
  <c r="L593" i="407"/>
  <c r="L705" i="407"/>
  <c r="L603" i="407"/>
  <c r="L682" i="407"/>
  <c r="L645" i="407"/>
  <c r="L642" i="407"/>
  <c r="L782" i="407"/>
  <c r="L201" i="407"/>
  <c r="L379" i="407"/>
  <c r="L180" i="407"/>
  <c r="L565" i="407"/>
  <c r="L406" i="407"/>
  <c r="L442" i="407"/>
  <c r="L783" i="407"/>
  <c r="L802" i="407"/>
  <c r="L695" i="407"/>
  <c r="L659" i="407"/>
  <c r="L17" i="407"/>
  <c r="L402" i="407"/>
  <c r="L483" i="407"/>
  <c r="L240" i="407"/>
  <c r="L202" i="407"/>
  <c r="L796" i="407"/>
  <c r="L324" i="407"/>
  <c r="L213" i="407"/>
  <c r="L594" i="407"/>
  <c r="L24" i="407"/>
  <c r="L814" i="407"/>
  <c r="L736" i="407"/>
  <c r="L149" i="407"/>
  <c r="L825" i="407"/>
  <c r="L41" i="407"/>
  <c r="L648" i="407"/>
  <c r="L195" i="407"/>
  <c r="L150" i="407"/>
  <c r="L651" i="407"/>
  <c r="L625" i="407"/>
  <c r="L462" i="407"/>
  <c r="L327" i="407"/>
  <c r="L698" i="407"/>
  <c r="L7" i="407"/>
  <c r="L181" i="407"/>
  <c r="L130" i="407"/>
  <c r="L123" i="407"/>
  <c r="L845" i="407"/>
  <c r="L502" i="407"/>
  <c r="L116" i="407"/>
  <c r="L109" i="407"/>
  <c r="L335" i="407"/>
  <c r="L818" i="407"/>
  <c r="L456" i="407"/>
  <c r="L719" i="407"/>
  <c r="L323" i="407"/>
  <c r="L664" i="407"/>
  <c r="L611" i="407"/>
  <c r="L808" i="407"/>
  <c r="L230" i="407"/>
  <c r="L849" i="407"/>
  <c r="L521" i="407"/>
  <c r="L597" i="407"/>
  <c r="L429" i="407"/>
  <c r="L70" i="407"/>
  <c r="L243" i="407"/>
  <c r="L166" i="407"/>
  <c r="L165" i="407"/>
  <c r="L121" i="407"/>
  <c r="L392" i="407"/>
  <c r="L711" i="407"/>
  <c r="L515" i="407"/>
  <c r="L263" i="407"/>
  <c r="L815" i="407"/>
  <c r="L336" i="407"/>
  <c r="L612" i="407"/>
  <c r="L481" i="407"/>
  <c r="L855" i="407"/>
  <c r="L469" i="407"/>
  <c r="L836" i="407"/>
  <c r="L436" i="407"/>
  <c r="L234" i="407"/>
  <c r="L496" i="407"/>
  <c r="L573" i="407"/>
  <c r="L582" i="407"/>
  <c r="L146" i="407"/>
  <c r="L32" i="407"/>
  <c r="L179" i="407"/>
  <c r="L329" i="407"/>
  <c r="L364" i="407"/>
  <c r="L667" i="407"/>
  <c r="L140" i="407"/>
  <c r="L616" i="407"/>
  <c r="L408" i="407"/>
  <c r="L124" i="407"/>
  <c r="L463" i="407"/>
  <c r="L792" i="407"/>
  <c r="L451" i="407"/>
  <c r="L703" i="407"/>
  <c r="L457" i="407"/>
  <c r="L345" i="407"/>
  <c r="L178" i="407"/>
  <c r="L433" i="407"/>
  <c r="L209" i="407"/>
  <c r="L672" i="407"/>
  <c r="L299" i="407"/>
  <c r="L476" i="407"/>
  <c r="L507" i="407"/>
  <c r="L663" i="407"/>
  <c r="L258" i="407"/>
  <c r="L624" i="407"/>
  <c r="L677" i="407"/>
  <c r="L432" i="407"/>
  <c r="L6" i="407"/>
  <c r="L449" i="407"/>
  <c r="L608" i="407"/>
  <c r="L604" i="407"/>
  <c r="L421" i="407"/>
  <c r="L71" i="407"/>
  <c r="L158" i="407"/>
  <c r="L168" i="407"/>
  <c r="L566" i="407"/>
  <c r="L567" i="407"/>
  <c r="L529" i="407"/>
  <c r="L787" i="407"/>
  <c r="L586" i="407"/>
  <c r="L764" i="407"/>
  <c r="L762" i="407"/>
  <c r="L203" i="407"/>
  <c r="L226" i="407"/>
  <c r="L621" i="407"/>
  <c r="L531" i="407"/>
  <c r="L437" i="407"/>
  <c r="L362" i="407"/>
  <c r="L746" i="407"/>
  <c r="L666" i="407"/>
  <c r="L759" i="407"/>
  <c r="L519" i="407"/>
  <c r="L411" i="407"/>
  <c r="L62" i="407"/>
  <c r="L434" i="407"/>
  <c r="L155" i="407"/>
  <c r="L543" i="407"/>
  <c r="L302" i="407"/>
  <c r="L760" i="407"/>
  <c r="L101" i="407"/>
  <c r="L43" i="407"/>
  <c r="L49" i="407"/>
  <c r="L439" i="407"/>
  <c r="L227" i="407"/>
  <c r="L448" i="407"/>
  <c r="L189" i="407"/>
  <c r="L354" i="407"/>
  <c r="L208" i="407"/>
  <c r="L296" i="407"/>
  <c r="L556" i="407"/>
  <c r="L712" i="407"/>
  <c r="L72" i="407"/>
  <c r="L525" i="407"/>
  <c r="L228" i="407"/>
  <c r="L627" i="407"/>
  <c r="L678" i="407"/>
  <c r="L546" i="407"/>
  <c r="L831" i="407"/>
  <c r="L769" i="407"/>
  <c r="L231" i="407"/>
  <c r="L398" i="407"/>
  <c r="L639" i="407"/>
  <c r="L673" i="407"/>
  <c r="L134" i="407"/>
  <c r="L813" i="407"/>
  <c r="L152" i="407"/>
  <c r="L301" i="407"/>
  <c r="L784" i="407"/>
  <c r="L127" i="407"/>
  <c r="L717" i="407"/>
  <c r="L631" i="407"/>
  <c r="L623" i="407"/>
  <c r="L97" i="407"/>
  <c r="L176" i="407"/>
  <c r="L538" i="407"/>
  <c r="L728" i="407"/>
  <c r="L359" i="407"/>
  <c r="L646" i="407"/>
  <c r="L754" i="407"/>
  <c r="L378" i="407"/>
  <c r="L57" i="407"/>
  <c r="L763" i="407"/>
  <c r="L771" i="407"/>
  <c r="L592" i="407"/>
  <c r="L738" i="407"/>
  <c r="L658" i="407"/>
  <c r="L92" i="407"/>
  <c r="L142" i="407"/>
  <c r="L847" i="407"/>
  <c r="L316" i="407"/>
  <c r="L812" i="407"/>
  <c r="L599" i="407"/>
  <c r="L527" i="407"/>
  <c r="L834" i="407"/>
  <c r="L426" i="407"/>
  <c r="L545" i="407"/>
  <c r="L581" i="407"/>
  <c r="L835" i="407"/>
  <c r="L331" i="407"/>
  <c r="L832" i="407"/>
  <c r="L200" i="407"/>
  <c r="L295" i="407"/>
  <c r="L505" i="407"/>
  <c r="L714" i="407"/>
  <c r="L77" i="407"/>
  <c r="L132" i="407"/>
  <c r="L740" i="407"/>
  <c r="L382" i="407"/>
  <c r="L360" i="407"/>
  <c r="L292" i="407"/>
  <c r="L177" i="407"/>
  <c r="L751" i="407"/>
  <c r="L400" i="407"/>
  <c r="L600" i="407"/>
  <c r="L383" i="407"/>
  <c r="L219" i="407"/>
  <c r="L343" i="407"/>
  <c r="L268" i="407"/>
  <c r="L793" i="407"/>
  <c r="L548" i="407"/>
  <c r="L193" i="407"/>
  <c r="L779" i="407"/>
  <c r="L446" i="407"/>
  <c r="L271" i="407"/>
  <c r="L468" i="407"/>
  <c r="L509" i="407"/>
  <c r="L727" i="407"/>
  <c r="L843" i="407"/>
  <c r="L122" i="407"/>
  <c r="L689" i="407"/>
  <c r="L516" i="407"/>
  <c r="L357" i="407"/>
  <c r="L461" i="407"/>
  <c r="L704" i="407"/>
  <c r="L685" i="407"/>
  <c r="L733" i="407"/>
  <c r="L766" i="407"/>
  <c r="L686" i="407"/>
  <c r="L626" i="407"/>
  <c r="L441" i="407"/>
  <c r="L139" i="407"/>
  <c r="L837" i="407"/>
  <c r="L285" i="407"/>
  <c r="L40" i="407"/>
  <c r="L587" i="407"/>
  <c r="L725" i="407"/>
  <c r="L617" i="407"/>
  <c r="L418" i="407"/>
  <c r="L511" i="407"/>
  <c r="L765" i="407"/>
  <c r="L484" i="407"/>
  <c r="L618" i="407"/>
  <c r="L490" i="407"/>
  <c r="L385" i="407"/>
  <c r="L370" i="407"/>
  <c r="L63" i="407"/>
  <c r="L215" i="407"/>
  <c r="L822" i="407"/>
  <c r="L575" i="407"/>
  <c r="L154" i="407"/>
  <c r="L430" i="407"/>
  <c r="L710" i="407"/>
  <c r="L148" i="407"/>
  <c r="L583" i="407"/>
  <c r="L500" i="407"/>
  <c r="L555" i="407"/>
  <c r="L297" i="407"/>
  <c r="L474" i="407"/>
  <c r="L750" i="407"/>
  <c r="L518" i="407"/>
  <c r="L340" i="407"/>
  <c r="L731" i="407"/>
  <c r="L273" i="407"/>
  <c r="L632" i="407"/>
  <c r="L523" i="407"/>
  <c r="L29" i="407"/>
  <c r="L537" i="407"/>
  <c r="L660" i="407"/>
  <c r="L161" i="407"/>
  <c r="L85" i="407"/>
  <c r="L540" i="407"/>
  <c r="L114" i="407"/>
  <c r="L374" i="407"/>
  <c r="L553" i="407"/>
  <c r="L691" i="407"/>
  <c r="L654" i="407"/>
  <c r="L257" i="407"/>
  <c r="L508" i="407"/>
  <c r="L499" i="407"/>
  <c r="L151" i="407"/>
  <c r="L636" i="407"/>
  <c r="L443" i="407"/>
  <c r="L416" i="407"/>
  <c r="L278" i="407"/>
  <c r="L95" i="407"/>
  <c r="L806" i="407"/>
  <c r="L425" i="407"/>
  <c r="L65" i="407"/>
  <c r="L748" i="407"/>
  <c r="B12" i="398" a="1"/>
  <c r="B13" i="398" a="1"/>
  <c r="B13" i="398" l="1"/>
  <c r="K13" i="398" s="1"/>
  <c r="B12" i="398"/>
  <c r="K12" i="398" s="1"/>
  <c r="Q14" i="398" a="1"/>
  <c r="Q14" i="398" s="1"/>
  <c r="K11" i="398"/>
  <c r="J10" i="398"/>
  <c r="J9" i="398"/>
  <c r="J6" i="398"/>
  <c r="L6" i="398"/>
  <c r="E6" i="398" s="1" a="1"/>
  <c r="E6" i="398" s="1"/>
  <c r="J7" i="398"/>
  <c r="L7" i="398"/>
  <c r="E7" i="398" s="1" a="1"/>
  <c r="E7" i="398" s="1"/>
  <c r="L10" i="398"/>
  <c r="E10" i="398" s="1" a="1"/>
  <c r="E10" i="398" s="1"/>
  <c r="J8" i="398"/>
  <c r="L8" i="398"/>
  <c r="L9" i="398"/>
  <c r="E9" i="398" s="1" a="1"/>
  <c r="E9" i="398" s="1"/>
  <c r="B14" i="398" a="1"/>
  <c r="B14" i="398" l="1"/>
  <c r="K14" i="398" s="1"/>
  <c r="Q15" i="398" a="1"/>
  <c r="Q15" i="398" s="1"/>
  <c r="N10" i="398"/>
  <c r="N9" i="398"/>
  <c r="N7" i="398"/>
  <c r="N6" i="398"/>
  <c r="J11" i="398"/>
  <c r="L11" i="398"/>
  <c r="E11" i="398" s="1" a="1"/>
  <c r="E11" i="398" s="1"/>
  <c r="E8" i="398" a="1"/>
  <c r="E8" i="398" s="1"/>
  <c r="N8" i="398" s="1"/>
  <c r="M7" i="398"/>
  <c r="M9" i="398"/>
  <c r="M8" i="398"/>
  <c r="M6" i="398"/>
  <c r="M10" i="398"/>
  <c r="B15" i="398" a="1"/>
  <c r="B15" i="398" l="1"/>
  <c r="K15" i="398" s="1"/>
  <c r="N11" i="398"/>
  <c r="M11" i="398"/>
  <c r="J12" i="398" l="1"/>
  <c r="L13" i="398"/>
  <c r="E13" i="398" s="1" a="1"/>
  <c r="E13" i="398" s="1"/>
  <c r="J13" i="398"/>
  <c r="L12" i="398"/>
  <c r="E12" i="398" s="1" a="1"/>
  <c r="E12" i="398" s="1"/>
  <c r="N12" i="398" l="1"/>
  <c r="N13" i="398"/>
  <c r="J14" i="398"/>
  <c r="M13" i="398"/>
  <c r="M12" i="398"/>
  <c r="L14" i="398"/>
  <c r="M14" i="398" s="1"/>
  <c r="E14" i="398" l="1" a="1"/>
  <c r="E14" i="398" s="1"/>
  <c r="N14" i="398" s="1"/>
  <c r="J15" i="398" l="1"/>
  <c r="L15" i="398"/>
  <c r="E15" i="398" s="1" a="1"/>
  <c r="E15" i="398" s="1"/>
  <c r="N15" i="398" l="1"/>
  <c r="M15" i="398"/>
  <c r="Q16" i="398" a="1"/>
  <c r="Q16" i="398" s="1"/>
  <c r="B16" i="398" a="1"/>
  <c r="B16" i="398" l="1"/>
  <c r="K16" i="398" s="1"/>
  <c r="Q17" i="398" a="1"/>
  <c r="Q17" i="398" s="1"/>
  <c r="B17" i="398" a="1"/>
  <c r="B17" i="398" l="1"/>
  <c r="Q18" i="398" a="1"/>
  <c r="Q18" i="398" s="1"/>
  <c r="Q19" i="398" s="1" a="1"/>
  <c r="Q19" i="398" s="1"/>
  <c r="L16" i="398"/>
  <c r="E16" i="398" s="1" a="1"/>
  <c r="E16" i="398" s="1"/>
  <c r="J16" i="398"/>
  <c r="B18" i="398" a="1"/>
  <c r="B19" i="398" a="1"/>
  <c r="B19" i="398" l="1"/>
  <c r="K19" i="398" s="1"/>
  <c r="B18" i="398"/>
  <c r="K18" i="398" s="1"/>
  <c r="K17" i="398"/>
  <c r="N16" i="398"/>
  <c r="M16" i="398"/>
  <c r="Q20" i="398" a="1"/>
  <c r="Q20" i="398" s="1"/>
  <c r="B20" i="398" a="1"/>
  <c r="L18" i="398" l="1"/>
  <c r="E18" i="398" s="1" a="1"/>
  <c r="E18" i="398" s="1"/>
  <c r="J18" i="398"/>
  <c r="B20" i="398"/>
  <c r="K20" i="398" s="1"/>
  <c r="L17" i="398"/>
  <c r="E17" i="398" s="1" a="1"/>
  <c r="E17" i="398" s="1"/>
  <c r="J17" i="398"/>
  <c r="M18" i="398"/>
  <c r="Q21" i="398" a="1"/>
  <c r="Q21" i="398" s="1"/>
  <c r="J19" i="398"/>
  <c r="L19" i="398"/>
  <c r="E19" i="398" s="1" a="1"/>
  <c r="E19" i="398" s="1"/>
  <c r="B21" i="398" a="1"/>
  <c r="N18" i="398" l="1"/>
  <c r="B21" i="398"/>
  <c r="K21" i="398" s="1"/>
  <c r="N19" i="398"/>
  <c r="M17" i="398"/>
  <c r="N17" i="398"/>
  <c r="M19" i="398"/>
  <c r="L20" i="398"/>
  <c r="E20" i="398" s="1" a="1"/>
  <c r="E20" i="398" s="1"/>
  <c r="J20" i="398"/>
  <c r="Q22" i="398" a="1"/>
  <c r="Q22" i="398" s="1"/>
  <c r="B22" i="398" a="1"/>
  <c r="B22" i="398" l="1"/>
  <c r="K22" i="398" s="1"/>
  <c r="N20" i="398"/>
  <c r="M20" i="398"/>
  <c r="J21" i="398"/>
  <c r="L21" i="398"/>
  <c r="E21" i="398" s="1" a="1"/>
  <c r="E21" i="398" s="1"/>
  <c r="Q23" i="398" a="1"/>
  <c r="Q23" i="398" s="1"/>
  <c r="B23" i="398" a="1"/>
  <c r="B23" i="398" l="1"/>
  <c r="K23" i="398" s="1"/>
  <c r="N21" i="398"/>
  <c r="Q24" i="398" a="1"/>
  <c r="Q24" i="398" s="1"/>
  <c r="L22" i="398"/>
  <c r="J22" i="398"/>
  <c r="M21" i="398"/>
  <c r="B24" i="398" a="1"/>
  <c r="B24" i="398" l="1"/>
  <c r="Q25" i="398" a="1"/>
  <c r="Q25" i="398" s="1"/>
  <c r="Q26" i="398" s="1" a="1"/>
  <c r="Q26" i="398" s="1"/>
  <c r="E22" i="398" a="1"/>
  <c r="E22" i="398" s="1"/>
  <c r="N22" i="398" s="1"/>
  <c r="M22" i="398"/>
  <c r="J23" i="398"/>
  <c r="L23" i="398"/>
  <c r="E23" i="398" s="1" a="1"/>
  <c r="E23" i="398" s="1"/>
  <c r="B25" i="398" a="1"/>
  <c r="B26" i="398" a="1"/>
  <c r="B26" i="398" l="1"/>
  <c r="K26" i="398" s="1"/>
  <c r="B25" i="398"/>
  <c r="K25" i="398" s="1"/>
  <c r="N23" i="398"/>
  <c r="K24" i="398"/>
  <c r="M23" i="398"/>
  <c r="Q27" i="398" a="1"/>
  <c r="Q27" i="398" s="1"/>
  <c r="L25" i="398"/>
  <c r="E25" i="398" s="1" a="1"/>
  <c r="E25" i="398" s="1"/>
  <c r="J25" i="398"/>
  <c r="B27" i="398" a="1"/>
  <c r="B27" i="398" l="1"/>
  <c r="K27" i="398" s="1"/>
  <c r="L24" i="398"/>
  <c r="E24" i="398" s="1" a="1"/>
  <c r="E24" i="398" s="1"/>
  <c r="J24" i="398"/>
  <c r="N25" i="398"/>
  <c r="M25" i="398"/>
  <c r="J26" i="398"/>
  <c r="L26" i="398"/>
  <c r="E26" i="398" s="1" a="1"/>
  <c r="E26" i="398" s="1"/>
  <c r="Q28" i="398" a="1"/>
  <c r="Q28" i="398" s="1"/>
  <c r="B28" i="398" a="1"/>
  <c r="B28" i="398" l="1"/>
  <c r="K28" i="398" s="1"/>
  <c r="N26" i="398"/>
  <c r="M24" i="398"/>
  <c r="N24" i="398"/>
  <c r="M26" i="398"/>
  <c r="L27" i="398"/>
  <c r="E27" i="398" s="1" a="1"/>
  <c r="E27" i="398" s="1"/>
  <c r="J27" i="398"/>
  <c r="Q29" i="398" a="1"/>
  <c r="Q29" i="398" s="1"/>
  <c r="B29" i="398" a="1"/>
  <c r="B29" i="398" l="1"/>
  <c r="K29" i="398"/>
  <c r="N27" i="398"/>
  <c r="M27" i="398"/>
  <c r="J28" i="398"/>
  <c r="L28" i="398"/>
  <c r="E28" i="398" s="1" a="1"/>
  <c r="E28" i="398" s="1"/>
  <c r="Q30" i="398" a="1"/>
  <c r="Q30" i="398" s="1"/>
  <c r="B30" i="398" a="1"/>
  <c r="B30" i="398" l="1"/>
  <c r="K30" i="398" s="1"/>
  <c r="N28" i="398"/>
  <c r="Q31" i="398" a="1"/>
  <c r="Q31" i="398" s="1"/>
  <c r="L29" i="398"/>
  <c r="E29" i="398" s="1" a="1"/>
  <c r="E29" i="398" s="1"/>
  <c r="J29" i="398"/>
  <c r="M28" i="398"/>
  <c r="B31" i="398" a="1"/>
  <c r="B31" i="398" l="1"/>
  <c r="Q32" i="398" a="1"/>
  <c r="Q32" i="398" s="1"/>
  <c r="N29" i="398"/>
  <c r="M29" i="398"/>
  <c r="L30" i="398"/>
  <c r="E30" i="398" s="1" a="1"/>
  <c r="E30" i="398" s="1"/>
  <c r="J30" i="398"/>
  <c r="B32" i="398" a="1"/>
  <c r="B32" i="398" l="1"/>
  <c r="K32" i="398" s="1"/>
  <c r="K31" i="398"/>
  <c r="N30" i="398"/>
  <c r="M30" i="398"/>
  <c r="Q33" i="398" a="1"/>
  <c r="Q33" i="398" s="1"/>
  <c r="B33" i="398" a="1"/>
  <c r="J32" i="398" l="1"/>
  <c r="L32" i="398"/>
  <c r="E32" i="398" s="1" a="1"/>
  <c r="E32" i="398" s="1"/>
  <c r="B33" i="398"/>
  <c r="K33" i="398" s="1"/>
  <c r="J31" i="398"/>
  <c r="L31" i="398"/>
  <c r="E31" i="398" s="1" a="1"/>
  <c r="E31" i="398" s="1"/>
  <c r="Q34" i="398" a="1"/>
  <c r="Q34" i="398" s="1"/>
  <c r="B34" i="398" a="1"/>
  <c r="M32" i="398" l="1"/>
  <c r="N32" i="398"/>
  <c r="B34" i="398"/>
  <c r="K34" i="398" s="1"/>
  <c r="N31" i="398"/>
  <c r="M31" i="398"/>
  <c r="L33" i="398"/>
  <c r="E33" i="398" s="1" a="1"/>
  <c r="E33" i="398" s="1"/>
  <c r="J33" i="398"/>
  <c r="Q35" i="398" a="1"/>
  <c r="Q35" i="398" s="1"/>
  <c r="B35" i="398" a="1"/>
  <c r="B35" i="398" l="1"/>
  <c r="M33" i="398"/>
  <c r="N33" i="398"/>
  <c r="K35" i="398"/>
  <c r="Q36" i="398" a="1"/>
  <c r="Q36" i="398" s="1"/>
  <c r="L34" i="398"/>
  <c r="E34" i="398" s="1" a="1"/>
  <c r="E34" i="398" s="1"/>
  <c r="J34" i="398"/>
  <c r="B36" i="398" a="1"/>
  <c r="B36" i="398" l="1"/>
  <c r="Q37" i="398" a="1"/>
  <c r="Q37" i="398" s="1"/>
  <c r="Q38" i="398" s="1" a="1"/>
  <c r="Q38" i="398" s="1"/>
  <c r="N34" i="398"/>
  <c r="J35" i="398"/>
  <c r="L35" i="398"/>
  <c r="E35" i="398" s="1" a="1"/>
  <c r="E35" i="398" s="1"/>
  <c r="M34" i="398"/>
  <c r="B37" i="398" a="1"/>
  <c r="B38" i="398" a="1"/>
  <c r="B38" i="398" l="1"/>
  <c r="B37" i="398"/>
  <c r="K37" i="398" s="1"/>
  <c r="N35" i="398"/>
  <c r="K36" i="398"/>
  <c r="K38" i="398"/>
  <c r="Q39" i="398" a="1"/>
  <c r="Q39" i="398" s="1"/>
  <c r="M35" i="398"/>
  <c r="B39" i="398" a="1"/>
  <c r="L37" i="398" l="1"/>
  <c r="E37" i="398" s="1" a="1"/>
  <c r="E37" i="398" s="1"/>
  <c r="J37" i="398"/>
  <c r="B39" i="398"/>
  <c r="L36" i="398"/>
  <c r="E36" i="398" s="1" a="1"/>
  <c r="E36" i="398" s="1"/>
  <c r="J36" i="398"/>
  <c r="K39" i="398"/>
  <c r="Q40" i="398" a="1"/>
  <c r="Q40" i="398" s="1"/>
  <c r="J38" i="398"/>
  <c r="L38" i="398"/>
  <c r="E38" i="398" s="1" a="1"/>
  <c r="E38" i="398" s="1"/>
  <c r="B40" i="398" a="1"/>
  <c r="M37" i="398" l="1"/>
  <c r="N37" i="398"/>
  <c r="B40" i="398"/>
  <c r="K40" i="398" s="1"/>
  <c r="N36" i="398"/>
  <c r="M36" i="398"/>
  <c r="Q41" i="398" a="1"/>
  <c r="Q41" i="398" s="1"/>
  <c r="N38" i="398"/>
  <c r="M38" i="398"/>
  <c r="L39" i="398"/>
  <c r="E39" i="398" s="1" a="1"/>
  <c r="E39" i="398" s="1"/>
  <c r="J39" i="398"/>
  <c r="B41" i="398" a="1"/>
  <c r="B41" i="398" l="1"/>
  <c r="Q42" i="398" a="1"/>
  <c r="Q42" i="398" s="1"/>
  <c r="N39" i="398"/>
  <c r="L40" i="398"/>
  <c r="E40" i="398" s="1" a="1"/>
  <c r="E40" i="398" s="1"/>
  <c r="J40" i="398"/>
  <c r="M39" i="398"/>
  <c r="B42" i="398" a="1"/>
  <c r="B42" i="398" l="1"/>
  <c r="K42" i="398" s="1"/>
  <c r="K41" i="398"/>
  <c r="N40" i="398"/>
  <c r="M40" i="398"/>
  <c r="Q43" i="398" a="1"/>
  <c r="Q43" i="398" s="1"/>
  <c r="B43" i="398" a="1"/>
  <c r="J42" i="398" l="1"/>
  <c r="L42" i="398"/>
  <c r="E42" i="398" s="1" a="1"/>
  <c r="E42" i="398" s="1"/>
  <c r="N42" i="398" s="1"/>
  <c r="B43" i="398"/>
  <c r="L41" i="398"/>
  <c r="E41" i="398" s="1" a="1"/>
  <c r="E41" i="398" s="1"/>
  <c r="J41" i="398"/>
  <c r="K43" i="398"/>
  <c r="Q44" i="398" a="1"/>
  <c r="Q44" i="398" s="1"/>
  <c r="B44" i="398" a="1"/>
  <c r="M42" i="398" l="1"/>
  <c r="B44" i="398"/>
  <c r="M41" i="398"/>
  <c r="N41" i="398"/>
  <c r="K44" i="398"/>
  <c r="J43" i="398"/>
  <c r="Q45" i="398" a="1"/>
  <c r="Q45" i="398" s="1"/>
  <c r="L43" i="398"/>
  <c r="E43" i="398" s="1" a="1"/>
  <c r="E43" i="398" s="1"/>
  <c r="B45" i="398" a="1"/>
  <c r="B45" i="398" l="1"/>
  <c r="K45" i="398" s="1"/>
  <c r="N43" i="398"/>
  <c r="J44" i="398"/>
  <c r="L44" i="398"/>
  <c r="E44" i="398" s="1" a="1"/>
  <c r="E44" i="398" s="1"/>
  <c r="M43" i="398"/>
  <c r="Q46" i="398" a="1"/>
  <c r="Q46" i="398" s="1"/>
  <c r="B46" i="398" a="1"/>
  <c r="B46" i="398" l="1"/>
  <c r="K46" i="398" s="1"/>
  <c r="N44" i="398"/>
  <c r="M44" i="398"/>
  <c r="Q47" i="398" a="1"/>
  <c r="Q47" i="398" s="1"/>
  <c r="L45" i="398"/>
  <c r="E45" i="398" s="1" a="1"/>
  <c r="E45" i="398" s="1"/>
  <c r="J45" i="398"/>
  <c r="B47" i="398" a="1"/>
  <c r="B47" i="398" l="1"/>
  <c r="K47" i="398" s="1"/>
  <c r="Q48" i="398" a="1"/>
  <c r="Q48" i="398" s="1"/>
  <c r="N45" i="398"/>
  <c r="L46" i="398"/>
  <c r="E46" i="398" s="1" a="1"/>
  <c r="E46" i="398" s="1"/>
  <c r="J46" i="398"/>
  <c r="M45" i="398"/>
  <c r="B48" i="398" a="1"/>
  <c r="B48" i="398" l="1"/>
  <c r="Q49" i="398" a="1"/>
  <c r="Q49" i="398" s="1"/>
  <c r="Q50" i="398" s="1" a="1"/>
  <c r="Q50" i="398" s="1"/>
  <c r="N46" i="398"/>
  <c r="J47" i="398"/>
  <c r="L47" i="398"/>
  <c r="M46" i="398"/>
  <c r="B49" i="398" a="1"/>
  <c r="B50" i="398" a="1"/>
  <c r="B50" i="398" l="1"/>
  <c r="B49" i="398"/>
  <c r="K49" i="398" s="1"/>
  <c r="Q51" i="398" a="1"/>
  <c r="Q51" i="398" s="1"/>
  <c r="Q52" i="398" s="1" a="1"/>
  <c r="Q52" i="398" s="1"/>
  <c r="K48" i="398"/>
  <c r="E47" i="398" a="1"/>
  <c r="E47" i="398" s="1"/>
  <c r="N47" i="398" s="1"/>
  <c r="M47" i="398"/>
  <c r="L49" i="398"/>
  <c r="E49" i="398" s="1" a="1"/>
  <c r="E49" i="398" s="1"/>
  <c r="J49" i="398"/>
  <c r="B51" i="398" a="1"/>
  <c r="B52" i="398" a="1"/>
  <c r="B52" i="398" l="1"/>
  <c r="B51" i="398"/>
  <c r="K51" i="398" s="1"/>
  <c r="Q53" i="398" a="1"/>
  <c r="Q53" i="398" s="1"/>
  <c r="L48" i="398"/>
  <c r="E48" i="398" s="1" a="1"/>
  <c r="E48" i="398" s="1"/>
  <c r="J48" i="398"/>
  <c r="K50" i="398"/>
  <c r="N49" i="398"/>
  <c r="M49" i="398"/>
  <c r="Q54" i="398" a="1"/>
  <c r="Q54" i="398" s="1"/>
  <c r="J51" i="398"/>
  <c r="L51" i="398"/>
  <c r="E51" i="398" s="1" a="1"/>
  <c r="E51" i="398" s="1"/>
  <c r="B53" i="398" a="1"/>
  <c r="B54" i="398" a="1"/>
  <c r="B54" i="398" l="1"/>
  <c r="K54" i="398" s="1"/>
  <c r="B53" i="398"/>
  <c r="K53" i="398" s="1"/>
  <c r="N51" i="398"/>
  <c r="N48" i="398"/>
  <c r="M48" i="398"/>
  <c r="J50" i="398"/>
  <c r="L50" i="398"/>
  <c r="E50" i="398" s="1" a="1"/>
  <c r="E50" i="398" s="1"/>
  <c r="K52" i="398"/>
  <c r="M51" i="398"/>
  <c r="Q55" i="398" a="1"/>
  <c r="Q55" i="398" s="1"/>
  <c r="B55" i="398" a="1"/>
  <c r="L53" i="398" l="1"/>
  <c r="E53" i="398" s="1" a="1"/>
  <c r="E53" i="398" s="1"/>
  <c r="J53" i="398"/>
  <c r="B55" i="398"/>
  <c r="Q56" i="398" a="1"/>
  <c r="Q56" i="398" s="1"/>
  <c r="J52" i="398"/>
  <c r="L52" i="398"/>
  <c r="E52" i="398" s="1" a="1"/>
  <c r="E52" i="398" s="1"/>
  <c r="N50" i="398"/>
  <c r="M50" i="398"/>
  <c r="Q57" i="398" a="1"/>
  <c r="Q57" i="398" s="1"/>
  <c r="J54" i="398"/>
  <c r="L54" i="398"/>
  <c r="B56" i="398" a="1"/>
  <c r="B57" i="398" a="1"/>
  <c r="N53" i="398" l="1"/>
  <c r="M53" i="398"/>
  <c r="B57" i="398"/>
  <c r="B56" i="398"/>
  <c r="K56" i="398" s="1"/>
  <c r="Q58" i="398" a="1"/>
  <c r="Q58" i="398" s="1"/>
  <c r="N52" i="398"/>
  <c r="M52" i="398"/>
  <c r="K55" i="398"/>
  <c r="E54" i="398" a="1"/>
  <c r="E54" i="398" s="1"/>
  <c r="N54" i="398" s="1"/>
  <c r="M54" i="398"/>
  <c r="Q59" i="398" a="1"/>
  <c r="Q59" i="398" s="1"/>
  <c r="B59" i="398" a="1"/>
  <c r="B58" i="398" a="1"/>
  <c r="J56" i="398" l="1"/>
  <c r="L56" i="398"/>
  <c r="E56" i="398" s="1" a="1"/>
  <c r="E56" i="398" s="1"/>
  <c r="N56" i="398" s="1"/>
  <c r="B58" i="398"/>
  <c r="K58" i="398" s="1"/>
  <c r="B59" i="398"/>
  <c r="Q60" i="398" a="1"/>
  <c r="Q60" i="398" s="1"/>
  <c r="L55" i="398"/>
  <c r="M55" i="398" s="1"/>
  <c r="J55" i="398"/>
  <c r="K57" i="398"/>
  <c r="Q61" i="398" a="1"/>
  <c r="Q61" i="398" s="1"/>
  <c r="B61" i="398" a="1"/>
  <c r="B60" i="398" a="1"/>
  <c r="M56" i="398" l="1"/>
  <c r="L58" i="398"/>
  <c r="E58" i="398" s="1" a="1"/>
  <c r="E58" i="398" s="1"/>
  <c r="J58" i="398"/>
  <c r="B60" i="398"/>
  <c r="K60" i="398" s="1"/>
  <c r="B61" i="398"/>
  <c r="L57" i="398"/>
  <c r="M57" i="398" s="1"/>
  <c r="J57" i="398"/>
  <c r="E55" i="398" a="1"/>
  <c r="E55" i="398" s="1"/>
  <c r="N55" i="398" s="1"/>
  <c r="K59" i="398"/>
  <c r="K61" i="398"/>
  <c r="Q62" i="398" a="1"/>
  <c r="Q62" i="398" s="1"/>
  <c r="J60" i="398"/>
  <c r="B62" i="398" a="1"/>
  <c r="L60" i="398" l="1"/>
  <c r="E60" i="398" s="1" a="1"/>
  <c r="E60" i="398" s="1"/>
  <c r="N58" i="398"/>
  <c r="M58" i="398"/>
  <c r="B62" i="398"/>
  <c r="Q63" i="398" a="1"/>
  <c r="Q63" i="398" s="1"/>
  <c r="J59" i="398"/>
  <c r="E57" i="398" a="1"/>
  <c r="E57" i="398" s="1"/>
  <c r="N57" i="398" s="1"/>
  <c r="L59" i="398"/>
  <c r="E59" i="398" s="1" a="1"/>
  <c r="E59" i="398" s="1"/>
  <c r="N60" i="398"/>
  <c r="M60" i="398"/>
  <c r="Q64" i="398" a="1"/>
  <c r="Q64" i="398" s="1"/>
  <c r="L61" i="398"/>
  <c r="E61" i="398" s="1" a="1"/>
  <c r="E61" i="398" s="1"/>
  <c r="J61" i="398"/>
  <c r="B63" i="398" a="1"/>
  <c r="B64" i="398" a="1"/>
  <c r="B64" i="398" l="1"/>
  <c r="B63" i="398"/>
  <c r="K63" i="398" s="1"/>
  <c r="N59" i="398"/>
  <c r="M59" i="398"/>
  <c r="K62" i="398"/>
  <c r="N61" i="398"/>
  <c r="M61" i="398"/>
  <c r="K64" i="398"/>
  <c r="Q65" i="398" a="1"/>
  <c r="Q65" i="398" s="1"/>
  <c r="J63" i="398"/>
  <c r="L63" i="398"/>
  <c r="E63" i="398" s="1" a="1"/>
  <c r="E63" i="398" s="1"/>
  <c r="B65" i="398" a="1"/>
  <c r="B65" i="398" l="1"/>
  <c r="N63" i="398"/>
  <c r="L62" i="398"/>
  <c r="E62" i="398" s="1" a="1"/>
  <c r="E62" i="398" s="1"/>
  <c r="J62" i="398"/>
  <c r="K65" i="398"/>
  <c r="Q66" i="398" a="1"/>
  <c r="Q66" i="398" s="1"/>
  <c r="M63" i="398"/>
  <c r="L64" i="398"/>
  <c r="E64" i="398" s="1" a="1"/>
  <c r="E64" i="398" s="1"/>
  <c r="J64" i="398"/>
  <c r="B66" i="398" a="1"/>
  <c r="B66" i="398" l="1"/>
  <c r="N62" i="398"/>
  <c r="M62" i="398"/>
  <c r="M64" i="398"/>
  <c r="N64" i="398"/>
  <c r="K66" i="398"/>
  <c r="J65" i="398"/>
  <c r="L65" i="398"/>
  <c r="E65" i="398" s="1" a="1"/>
  <c r="E65" i="398" s="1"/>
  <c r="N65" i="398" l="1"/>
  <c r="M65" i="398"/>
  <c r="J66" i="398"/>
  <c r="L66" i="398"/>
  <c r="E66" i="398" s="1" a="1"/>
  <c r="E66" i="398" s="1"/>
  <c r="N66" i="398" l="1"/>
  <c r="M66" i="398"/>
  <c r="Q67" i="398" a="1"/>
  <c r="Q67" i="398" s="1"/>
  <c r="B67" i="398" a="1"/>
  <c r="B67" i="398" l="1"/>
  <c r="Q68" i="398" a="1"/>
  <c r="Q68" i="398" s="1"/>
  <c r="Q69" i="398" s="1" a="1"/>
  <c r="Q69" i="398" s="1"/>
  <c r="B68" i="398" a="1"/>
  <c r="B69" i="398" a="1"/>
  <c r="B69" i="398" l="1"/>
  <c r="K69" i="398" s="1"/>
  <c r="B68" i="398"/>
  <c r="K68" i="398" s="1"/>
  <c r="K67" i="398"/>
  <c r="Q70" i="398" a="1"/>
  <c r="Q70" i="398" s="1"/>
  <c r="B70" i="398" a="1"/>
  <c r="J68" i="398" l="1"/>
  <c r="L68" i="398"/>
  <c r="E68" i="398" s="1" a="1"/>
  <c r="E68" i="398" s="1"/>
  <c r="N68" i="398" s="1"/>
  <c r="B70" i="398"/>
  <c r="J67" i="398"/>
  <c r="L67" i="398"/>
  <c r="E67" i="398" s="1" a="1"/>
  <c r="E67" i="398" s="1"/>
  <c r="L69" i="398"/>
  <c r="E69" i="398" s="1" a="1"/>
  <c r="E69" i="398" s="1"/>
  <c r="J69" i="398"/>
  <c r="K70" i="398"/>
  <c r="Q71" i="398" a="1"/>
  <c r="Q71" i="398" s="1"/>
  <c r="B71" i="398" a="1"/>
  <c r="B71" i="398" l="1"/>
  <c r="K71" i="398" s="1"/>
  <c r="N67" i="398"/>
  <c r="N69" i="398"/>
  <c r="L70" i="398"/>
  <c r="E70" i="398" s="1" a="1"/>
  <c r="E70" i="398" s="1"/>
  <c r="J70" i="398"/>
  <c r="Q72" i="398" a="1"/>
  <c r="Q72" i="398" s="1"/>
  <c r="B72" i="398" a="1"/>
  <c r="B72" i="398" l="1"/>
  <c r="L71" i="398"/>
  <c r="E71" i="398" s="1" a="1"/>
  <c r="E71" i="398" s="1"/>
  <c r="N70" i="398"/>
  <c r="J71" i="398"/>
  <c r="K72" i="398"/>
  <c r="Q73" i="398" a="1"/>
  <c r="Q73" i="398" s="1"/>
  <c r="B73" i="398" a="1"/>
  <c r="B73" i="398" l="1"/>
  <c r="L72" i="398"/>
  <c r="E72" i="398" s="1" a="1"/>
  <c r="E72" i="398" s="1"/>
  <c r="N71" i="398"/>
  <c r="J72" i="398"/>
  <c r="K73" i="398"/>
  <c r="Q74" i="398" a="1"/>
  <c r="Q74" i="398" s="1"/>
  <c r="B74" i="398" a="1"/>
  <c r="B74" i="398" l="1"/>
  <c r="N72" i="398"/>
  <c r="L73" i="398"/>
  <c r="E73" i="398" s="1" a="1"/>
  <c r="E73" i="398" s="1"/>
  <c r="J73" i="398"/>
  <c r="K74" i="398"/>
  <c r="Q75" i="398" a="1"/>
  <c r="Q75" i="398" s="1"/>
  <c r="B75" i="398" a="1"/>
  <c r="B75" i="398" l="1"/>
  <c r="K75" i="398" s="1"/>
  <c r="N73" i="398"/>
  <c r="L74" i="398"/>
  <c r="E74" i="398" s="1" a="1"/>
  <c r="E74" i="398" s="1"/>
  <c r="J74" i="398"/>
  <c r="Q76" i="398" a="1"/>
  <c r="Q76" i="398" s="1"/>
  <c r="B76" i="398" a="1"/>
  <c r="B76" i="398" l="1"/>
  <c r="K76" i="398" s="1"/>
  <c r="L75" i="398"/>
  <c r="E75" i="398" s="1" a="1"/>
  <c r="E75" i="398" s="1"/>
  <c r="N74" i="398"/>
  <c r="J75" i="398"/>
  <c r="Q77" i="398" a="1"/>
  <c r="Q77" i="398" s="1"/>
  <c r="B77" i="398" a="1"/>
  <c r="B77" i="398" l="1"/>
  <c r="K77" i="398" s="1"/>
  <c r="N75" i="398"/>
  <c r="L76" i="398"/>
  <c r="E76" i="398" s="1" a="1"/>
  <c r="E76" i="398" s="1"/>
  <c r="J76" i="398"/>
  <c r="Q78" i="398" a="1"/>
  <c r="Q78" i="398" s="1"/>
  <c r="B78" i="398" a="1"/>
  <c r="B78" i="398" l="1"/>
  <c r="N76" i="398"/>
  <c r="J77" i="398"/>
  <c r="L77" i="398"/>
  <c r="K78" i="398"/>
  <c r="Q79" i="398" a="1"/>
  <c r="Q79" i="398" s="1"/>
  <c r="B79" i="398" a="1"/>
  <c r="B79" i="398" l="1"/>
  <c r="K79" i="398" s="1"/>
  <c r="L78" i="398"/>
  <c r="E78" i="398" s="1" a="1"/>
  <c r="E78" i="398" s="1"/>
  <c r="J78" i="398"/>
  <c r="Q80" i="398" a="1"/>
  <c r="Q80" i="398" s="1"/>
  <c r="B80" i="398" a="1"/>
  <c r="B80" i="398" l="1"/>
  <c r="K80" i="398" s="1"/>
  <c r="N78" i="398"/>
  <c r="L79" i="398"/>
  <c r="E79" i="398" s="1" a="1"/>
  <c r="E79" i="398" s="1"/>
  <c r="J79" i="398"/>
  <c r="Q81" i="398" a="1"/>
  <c r="Q81" i="398" s="1"/>
  <c r="B81" i="398" a="1"/>
  <c r="B81" i="398" l="1"/>
  <c r="K81" i="398" s="1"/>
  <c r="N79" i="398"/>
  <c r="L80" i="398"/>
  <c r="E80" i="398" s="1" a="1"/>
  <c r="E80" i="398" s="1"/>
  <c r="J80" i="398"/>
  <c r="Q82" i="398" a="1"/>
  <c r="Q82" i="398" s="1"/>
  <c r="B82" i="398" a="1"/>
  <c r="B82" i="398" l="1"/>
  <c r="N80" i="398"/>
  <c r="J81" i="398"/>
  <c r="L81" i="398"/>
  <c r="E81" i="398" s="1" a="1"/>
  <c r="E81" i="398" s="1"/>
  <c r="K82" i="398"/>
  <c r="Q83" i="398" a="1"/>
  <c r="Q83" i="398" s="1"/>
  <c r="B83" i="398" a="1"/>
  <c r="B83" i="398" l="1"/>
  <c r="N81" i="398"/>
  <c r="L82" i="398"/>
  <c r="E82" i="398" s="1" a="1"/>
  <c r="E82" i="398" s="1"/>
  <c r="J82" i="398"/>
  <c r="K83" i="398"/>
  <c r="Q84" i="398" a="1"/>
  <c r="Q84" i="398" s="1"/>
  <c r="B84" i="398" a="1"/>
  <c r="B84" i="398" l="1"/>
  <c r="N82" i="398"/>
  <c r="J83" i="398"/>
  <c r="L83" i="398"/>
  <c r="E83" i="398" s="1" a="1"/>
  <c r="E83" i="398" s="1"/>
  <c r="K84" i="398"/>
  <c r="Q85" i="398" a="1"/>
  <c r="Q85" i="398" s="1"/>
  <c r="B85" i="398" a="1"/>
  <c r="B85" i="398" l="1"/>
  <c r="N83" i="398"/>
  <c r="L84" i="398"/>
  <c r="E84" i="398" s="1" a="1"/>
  <c r="E84" i="398" s="1"/>
  <c r="J84" i="398"/>
  <c r="K85" i="398"/>
  <c r="Q86" i="398" a="1"/>
  <c r="Q86" i="398" s="1"/>
  <c r="B86" i="398" a="1"/>
  <c r="B86" i="398" l="1"/>
  <c r="K86" i="398" s="1"/>
  <c r="N84" i="398"/>
  <c r="L85" i="398"/>
  <c r="E85" i="398" s="1" a="1"/>
  <c r="E85" i="398" s="1"/>
  <c r="J85" i="398"/>
  <c r="Q87" i="398" a="1"/>
  <c r="Q87" i="398" s="1"/>
  <c r="B87" i="398" a="1"/>
  <c r="B87" i="398" l="1"/>
  <c r="K87" i="398" s="1"/>
  <c r="N85" i="398"/>
  <c r="L86" i="398"/>
  <c r="E86" i="398" s="1" a="1"/>
  <c r="E86" i="398" s="1"/>
  <c r="J86" i="398"/>
  <c r="Q88" i="398" a="1"/>
  <c r="Q88" i="398" s="1"/>
  <c r="B88" i="398" a="1"/>
  <c r="B88" i="398" l="1"/>
  <c r="N86" i="398"/>
  <c r="L87" i="398"/>
  <c r="E87" i="398" s="1" a="1"/>
  <c r="E87" i="398" s="1"/>
  <c r="J87" i="398"/>
  <c r="K88" i="398"/>
  <c r="Q89" i="398" a="1"/>
  <c r="Q89" i="398" s="1"/>
  <c r="B89" i="398" a="1"/>
  <c r="B89" i="398" l="1"/>
  <c r="N87" i="398"/>
  <c r="L88" i="398"/>
  <c r="E88" i="398" s="1" a="1"/>
  <c r="E88" i="398" s="1"/>
  <c r="J88" i="398"/>
  <c r="K89" i="398"/>
  <c r="Q90" i="398" a="1"/>
  <c r="Q90" i="398" s="1"/>
  <c r="B90" i="398" a="1"/>
  <c r="B90" i="398" l="1"/>
  <c r="N88" i="398"/>
  <c r="L89" i="398"/>
  <c r="E89" i="398" s="1" a="1"/>
  <c r="E89" i="398" s="1"/>
  <c r="J89" i="398"/>
  <c r="K90" i="398"/>
  <c r="Q91" i="398" a="1"/>
  <c r="Q91" i="398" s="1"/>
  <c r="B91" i="398" a="1"/>
  <c r="B91" i="398" l="1"/>
  <c r="N89" i="398"/>
  <c r="L90" i="398"/>
  <c r="E90" i="398" s="1" a="1"/>
  <c r="E90" i="398" s="1"/>
  <c r="J90" i="398"/>
  <c r="K91" i="398"/>
  <c r="Q92" i="398" a="1"/>
  <c r="Q92" i="398" s="1"/>
  <c r="B92" i="398" a="1"/>
  <c r="B92" i="398" l="1"/>
  <c r="K92" i="398" s="1"/>
  <c r="N90" i="398"/>
  <c r="J91" i="398"/>
  <c r="L91" i="398"/>
  <c r="E91" i="398" s="1" a="1"/>
  <c r="E91" i="398" s="1"/>
  <c r="Q93" i="398" a="1"/>
  <c r="Q93" i="398" s="1"/>
  <c r="B93" i="398" a="1"/>
  <c r="B93" i="398" l="1"/>
  <c r="N91" i="398"/>
  <c r="J92" i="398"/>
  <c r="L92" i="398"/>
  <c r="E92" i="398" s="1" a="1"/>
  <c r="E92" i="398" s="1"/>
  <c r="K93" i="398"/>
  <c r="Q94" i="398" a="1"/>
  <c r="Q94" i="398" s="1"/>
  <c r="B94" i="398" a="1"/>
  <c r="B94" i="398" l="1"/>
  <c r="N92" i="398"/>
  <c r="L93" i="398"/>
  <c r="E93" i="398" s="1" a="1"/>
  <c r="E93" i="398" s="1"/>
  <c r="J93" i="398"/>
  <c r="K94" i="398"/>
  <c r="Q95" i="398" a="1"/>
  <c r="Q95" i="398" s="1"/>
  <c r="B95" i="398" a="1"/>
  <c r="B95" i="398" l="1"/>
  <c r="N93" i="398"/>
  <c r="L94" i="398"/>
  <c r="E94" i="398" s="1" a="1"/>
  <c r="E94" i="398" s="1"/>
  <c r="J94" i="398"/>
  <c r="K95" i="398"/>
  <c r="Q96" i="398" a="1"/>
  <c r="Q96" i="398" s="1"/>
  <c r="B96" i="398" a="1"/>
  <c r="B96" i="398" l="1"/>
  <c r="N94" i="398"/>
  <c r="L95" i="398"/>
  <c r="E95" i="398" s="1" a="1"/>
  <c r="E95" i="398" s="1"/>
  <c r="J95" i="398"/>
  <c r="K96" i="398"/>
  <c r="Q97" i="398" a="1"/>
  <c r="Q97" i="398" s="1"/>
  <c r="B97" i="398" a="1"/>
  <c r="B97" i="398" l="1"/>
  <c r="K97" i="398" s="1"/>
  <c r="L96" i="398"/>
  <c r="E96" i="398" s="1" a="1"/>
  <c r="E96" i="398" s="1"/>
  <c r="N95" i="398"/>
  <c r="J96" i="398"/>
  <c r="Q98" i="398" a="1"/>
  <c r="Q98" i="398" s="1"/>
  <c r="B98" i="398" a="1"/>
  <c r="B98" i="398" l="1"/>
  <c r="J97" i="398"/>
  <c r="N96" i="398"/>
  <c r="L97" i="398"/>
  <c r="E97" i="398" s="1" a="1"/>
  <c r="E97" i="398" s="1"/>
  <c r="K98" i="398"/>
  <c r="Q99" i="398" a="1"/>
  <c r="Q99" i="398" s="1"/>
  <c r="B99" i="398" a="1"/>
  <c r="B99" i="398" l="1"/>
  <c r="N97" i="398"/>
  <c r="L98" i="398"/>
  <c r="E98" i="398" s="1" a="1"/>
  <c r="E98" i="398" s="1"/>
  <c r="J98" i="398"/>
  <c r="K99" i="398"/>
  <c r="Q100" i="398" a="1"/>
  <c r="Q100" i="398" s="1"/>
  <c r="B100" i="398" a="1"/>
  <c r="B100" i="398" l="1"/>
  <c r="L99" i="398"/>
  <c r="E99" i="398" s="1" a="1"/>
  <c r="E99" i="398" s="1"/>
  <c r="N98" i="398"/>
  <c r="J99" i="398"/>
  <c r="K100" i="398"/>
  <c r="Q101" i="398" a="1"/>
  <c r="Q101" i="398" s="1"/>
  <c r="B101" i="398" a="1"/>
  <c r="B101" i="398" l="1"/>
  <c r="N99" i="398"/>
  <c r="L100" i="398"/>
  <c r="E100" i="398" s="1" a="1"/>
  <c r="E100" i="398" s="1"/>
  <c r="J100" i="398"/>
  <c r="K101" i="398"/>
  <c r="Q102" i="398" a="1"/>
  <c r="Q102" i="398" s="1"/>
  <c r="B102" i="398" a="1"/>
  <c r="B102" i="398" l="1"/>
  <c r="K102" i="398" s="1"/>
  <c r="L101" i="398"/>
  <c r="E101" i="398" s="1" a="1"/>
  <c r="E101" i="398" s="1"/>
  <c r="N100" i="398"/>
  <c r="J101" i="398"/>
  <c r="Q103" i="398" a="1"/>
  <c r="Q103" i="398" s="1"/>
  <c r="B103" i="398" a="1"/>
  <c r="B103" i="398" l="1"/>
  <c r="N101" i="398"/>
  <c r="L102" i="398"/>
  <c r="E102" i="398" s="1" a="1"/>
  <c r="E102" i="398" s="1"/>
  <c r="J102" i="398"/>
  <c r="K103" i="398"/>
  <c r="Q104" i="398" a="1"/>
  <c r="Q104" i="398" s="1"/>
  <c r="B104" i="398" a="1"/>
  <c r="B104" i="398" l="1"/>
  <c r="N102" i="398"/>
  <c r="L103" i="398"/>
  <c r="E103" i="398" s="1" a="1"/>
  <c r="E103" i="398" s="1"/>
  <c r="J103" i="398"/>
  <c r="K104" i="398"/>
  <c r="Q105" i="398" a="1"/>
  <c r="Q105" i="398" s="1"/>
  <c r="B105" i="398" a="1"/>
  <c r="B105" i="398" l="1"/>
  <c r="N103" i="398"/>
  <c r="L104" i="398"/>
  <c r="E104" i="398" s="1" a="1"/>
  <c r="E104" i="398" s="1"/>
  <c r="J104" i="398"/>
  <c r="K105" i="398"/>
  <c r="Q106" i="398" a="1"/>
  <c r="Q106" i="398" s="1"/>
  <c r="B106" i="398" a="1"/>
  <c r="B106" i="398" l="1"/>
  <c r="N104" i="398"/>
  <c r="J105" i="398"/>
  <c r="L105" i="398"/>
  <c r="E105" i="398" s="1" a="1"/>
  <c r="E105" i="398" s="1"/>
  <c r="K106" i="398"/>
  <c r="Q107" i="398" a="1"/>
  <c r="Q107" i="398" s="1"/>
  <c r="B107" i="398" a="1"/>
  <c r="B107" i="398" l="1"/>
  <c r="N105" i="398"/>
  <c r="L106" i="398"/>
  <c r="E106" i="398" s="1" a="1"/>
  <c r="E106" i="398" s="1"/>
  <c r="J106" i="398"/>
  <c r="K107" i="398"/>
  <c r="Q108" i="398" a="1"/>
  <c r="Q108" i="398" s="1"/>
  <c r="B108" i="398" a="1"/>
  <c r="B108" i="398" l="1"/>
  <c r="N106" i="398"/>
  <c r="L107" i="398"/>
  <c r="E107" i="398" s="1" a="1"/>
  <c r="E107" i="398" s="1"/>
  <c r="J107" i="398"/>
  <c r="K108" i="398"/>
  <c r="Q109" i="398" a="1"/>
  <c r="Q109" i="398" s="1"/>
  <c r="B109" i="398" a="1"/>
  <c r="B109" i="398" l="1"/>
  <c r="K109" i="398" s="1"/>
  <c r="N107" i="398"/>
  <c r="L108" i="398"/>
  <c r="E108" i="398" s="1" a="1"/>
  <c r="E108" i="398" s="1"/>
  <c r="J108" i="398"/>
  <c r="Q110" i="398" a="1"/>
  <c r="Q110" i="398" s="1"/>
  <c r="B110" i="398" a="1"/>
  <c r="B110" i="398" l="1"/>
  <c r="L109" i="398"/>
  <c r="E109" i="398" s="1" a="1"/>
  <c r="E109" i="398" s="1"/>
  <c r="N108" i="398"/>
  <c r="J109" i="398"/>
  <c r="K110" i="398"/>
  <c r="Q111" i="398" a="1"/>
  <c r="Q111" i="398" s="1"/>
  <c r="B111" i="398" a="1"/>
  <c r="B111" i="398" l="1"/>
  <c r="N109" i="398"/>
  <c r="L110" i="398"/>
  <c r="E110" i="398" s="1" a="1"/>
  <c r="E110" i="398" s="1"/>
  <c r="J110" i="398"/>
  <c r="K111" i="398"/>
  <c r="Q112" i="398" a="1"/>
  <c r="Q112" i="398" s="1"/>
  <c r="B112" i="398" a="1"/>
  <c r="B112" i="398" l="1"/>
  <c r="N110" i="398"/>
  <c r="L111" i="398"/>
  <c r="E111" i="398" s="1" a="1"/>
  <c r="E111" i="398" s="1"/>
  <c r="J111" i="398"/>
  <c r="K112" i="398"/>
  <c r="Q113" i="398" a="1"/>
  <c r="Q113" i="398" s="1"/>
  <c r="B113" i="398" a="1"/>
  <c r="B113" i="398" l="1"/>
  <c r="N111" i="398"/>
  <c r="L112" i="398"/>
  <c r="E112" i="398" s="1" a="1"/>
  <c r="E112" i="398" s="1"/>
  <c r="J112" i="398"/>
  <c r="K113" i="398"/>
  <c r="Q114" i="398" a="1"/>
  <c r="Q114" i="398" s="1"/>
  <c r="B114" i="398" a="1"/>
  <c r="B114" i="398" l="1"/>
  <c r="N112" i="398"/>
  <c r="L113" i="398"/>
  <c r="E113" i="398" s="1" a="1"/>
  <c r="E113" i="398" s="1"/>
  <c r="J113" i="398"/>
  <c r="K114" i="398"/>
  <c r="Q115" i="398" a="1"/>
  <c r="Q115" i="398" s="1"/>
  <c r="B115" i="398" a="1"/>
  <c r="B115" i="398" l="1"/>
  <c r="N113" i="398"/>
  <c r="L114" i="398"/>
  <c r="E114" i="398" s="1" a="1"/>
  <c r="E114" i="398" s="1"/>
  <c r="J114" i="398"/>
  <c r="K115" i="398"/>
  <c r="Q116" i="398" a="1"/>
  <c r="Q116" i="398" s="1"/>
  <c r="B116" i="398" a="1"/>
  <c r="B116" i="398" l="1"/>
  <c r="N114" i="398"/>
  <c r="L115" i="398"/>
  <c r="E115" i="398" s="1" a="1"/>
  <c r="E115" i="398" s="1"/>
  <c r="J115" i="398"/>
  <c r="K116" i="398"/>
  <c r="Q117" i="398" a="1"/>
  <c r="Q117" i="398" s="1"/>
  <c r="B117" i="398" a="1"/>
  <c r="B117" i="398" l="1"/>
  <c r="J116" i="398"/>
  <c r="N115" i="398"/>
  <c r="L116" i="398"/>
  <c r="E116" i="398" s="1" a="1"/>
  <c r="E116" i="398" s="1"/>
  <c r="K117" i="398"/>
  <c r="Q118" i="398" a="1"/>
  <c r="Q118" i="398" s="1"/>
  <c r="B118" i="398" a="1"/>
  <c r="B118" i="398" l="1"/>
  <c r="N116" i="398"/>
  <c r="L117" i="398"/>
  <c r="E117" i="398" s="1" a="1"/>
  <c r="E117" i="398" s="1"/>
  <c r="J117" i="398"/>
  <c r="K118" i="398"/>
  <c r="Q119" i="398" a="1"/>
  <c r="Q119" i="398" s="1"/>
  <c r="B119" i="398" a="1"/>
  <c r="B119" i="398" l="1"/>
  <c r="N117" i="398"/>
  <c r="L118" i="398"/>
  <c r="E118" i="398" s="1" a="1"/>
  <c r="E118" i="398" s="1"/>
  <c r="J118" i="398"/>
  <c r="K119" i="398"/>
  <c r="Q120" i="398" a="1"/>
  <c r="Q120" i="398" s="1"/>
  <c r="B120" i="398" a="1"/>
  <c r="B120" i="398" l="1"/>
  <c r="N118" i="398"/>
  <c r="L119" i="398"/>
  <c r="E119" i="398" s="1" a="1"/>
  <c r="E119" i="398" s="1"/>
  <c r="J119" i="398"/>
  <c r="K120" i="398"/>
  <c r="Q121" i="398" a="1"/>
  <c r="Q121" i="398" s="1"/>
  <c r="B121" i="398" a="1"/>
  <c r="B121" i="398" l="1"/>
  <c r="K121" i="398" s="1"/>
  <c r="N119" i="398"/>
  <c r="L120" i="398"/>
  <c r="E120" i="398" s="1" a="1"/>
  <c r="E120" i="398" s="1"/>
  <c r="J120" i="398"/>
  <c r="Q122" i="398" a="1"/>
  <c r="Q122" i="398" s="1"/>
  <c r="B122" i="398" a="1"/>
  <c r="B122" i="398" l="1"/>
  <c r="K122" i="398" s="1"/>
  <c r="L121" i="398"/>
  <c r="E121" i="398" s="1" a="1"/>
  <c r="E121" i="398" s="1"/>
  <c r="N120" i="398"/>
  <c r="J121" i="398"/>
  <c r="Q123" i="398" a="1"/>
  <c r="Q123" i="398" s="1"/>
  <c r="B123" i="398" a="1"/>
  <c r="B123" i="398" l="1"/>
  <c r="N121" i="398"/>
  <c r="J122" i="398"/>
  <c r="L122" i="398"/>
  <c r="E122" i="398" s="1" a="1"/>
  <c r="E122" i="398" s="1"/>
  <c r="K123" i="398"/>
  <c r="Q124" i="398" a="1"/>
  <c r="Q124" i="398" s="1"/>
  <c r="B124" i="398" a="1"/>
  <c r="B124" i="398" l="1"/>
  <c r="N122" i="398"/>
  <c r="L123" i="398"/>
  <c r="E123" i="398" s="1" a="1"/>
  <c r="E123" i="398" s="1"/>
  <c r="J123" i="398"/>
  <c r="K124" i="398"/>
  <c r="Q125" i="398" a="1"/>
  <c r="Q125" i="398" s="1"/>
  <c r="B125" i="398" a="1"/>
  <c r="B125" i="398" l="1"/>
  <c r="N123" i="398"/>
  <c r="J124" i="398"/>
  <c r="K125" i="398"/>
  <c r="Q126" i="398" a="1"/>
  <c r="Q126" i="398" s="1"/>
  <c r="B126" i="398" a="1"/>
  <c r="B126" i="398" l="1"/>
  <c r="J125" i="398"/>
  <c r="K126" i="398"/>
  <c r="Q127" i="398" a="1"/>
  <c r="Q127" i="398" s="1"/>
  <c r="B127" i="398" a="1"/>
  <c r="B127" i="398" l="1"/>
  <c r="J126" i="398"/>
  <c r="K127" i="398"/>
  <c r="Q128" i="398" a="1"/>
  <c r="Q128" i="398" s="1"/>
  <c r="B128" i="398" a="1"/>
  <c r="B128" i="398" l="1"/>
  <c r="K128" i="398" s="1"/>
  <c r="J127" i="398"/>
  <c r="Q129" i="398" a="1"/>
  <c r="Q129" i="398" s="1"/>
  <c r="B129" i="398" a="1"/>
  <c r="B129" i="398" l="1"/>
  <c r="J128" i="398"/>
  <c r="K129" i="398"/>
  <c r="Q130" i="398" a="1"/>
  <c r="Q130" i="398" s="1"/>
  <c r="B130" i="398" a="1"/>
  <c r="B130" i="398" l="1"/>
  <c r="K130" i="398" s="1"/>
  <c r="J129" i="398"/>
  <c r="Q131" i="398" a="1"/>
  <c r="Q131" i="398" s="1"/>
  <c r="B131" i="398" a="1"/>
  <c r="B131" i="398" l="1"/>
  <c r="K131" i="398" s="1"/>
  <c r="J130" i="398"/>
  <c r="Q132" i="398" a="1"/>
  <c r="Q132" i="398" s="1"/>
  <c r="B132" i="398" a="1"/>
  <c r="B132" i="398" l="1"/>
  <c r="J131" i="398"/>
  <c r="K132" i="398"/>
  <c r="Q133" i="398" a="1"/>
  <c r="Q133" i="398" s="1"/>
  <c r="B133" i="398" a="1"/>
  <c r="B133" i="398" l="1"/>
  <c r="J132" i="398"/>
  <c r="Q134" i="398" a="1"/>
  <c r="Q134" i="398" s="1"/>
  <c r="B134" i="398" a="1"/>
  <c r="B134" i="398" l="1"/>
  <c r="J133" i="398"/>
  <c r="K133" i="398"/>
  <c r="Q135" i="398" a="1"/>
  <c r="Q135" i="398" s="1"/>
  <c r="B135" i="398" a="1"/>
  <c r="B135" i="398" l="1"/>
  <c r="J134" i="398"/>
  <c r="K134" i="398"/>
  <c r="Q136" i="398" a="1"/>
  <c r="Q136" i="398" s="1"/>
  <c r="M79" i="398"/>
  <c r="M75" i="398"/>
  <c r="M103" i="398"/>
  <c r="M74" i="398"/>
  <c r="M104" i="398"/>
  <c r="M105" i="398"/>
  <c r="M78" i="398"/>
  <c r="M69" i="398"/>
  <c r="M116" i="398"/>
  <c r="M76" i="398"/>
  <c r="M80" i="398"/>
  <c r="M88" i="398"/>
  <c r="L132" i="398"/>
  <c r="L128" i="398"/>
  <c r="M89" i="398"/>
  <c r="M113" i="398"/>
  <c r="M86" i="398"/>
  <c r="M73" i="398"/>
  <c r="M98" i="398"/>
  <c r="M67" i="398"/>
  <c r="M119" i="398"/>
  <c r="M117" i="398"/>
  <c r="M109" i="398"/>
  <c r="M111" i="398"/>
  <c r="M70" i="398"/>
  <c r="L125" i="398"/>
  <c r="L130" i="398"/>
  <c r="M108" i="398"/>
  <c r="L126" i="398"/>
  <c r="M95" i="398"/>
  <c r="M85" i="398"/>
  <c r="M101" i="398"/>
  <c r="M90" i="398"/>
  <c r="M110" i="398"/>
  <c r="L131" i="398"/>
  <c r="M102" i="398"/>
  <c r="M96" i="398"/>
  <c r="M68" i="398"/>
  <c r="M107" i="398"/>
  <c r="M72" i="398"/>
  <c r="M94" i="398"/>
  <c r="M91" i="398"/>
  <c r="L134" i="398"/>
  <c r="E134" i="398" s="1" a="1"/>
  <c r="E134" i="398" s="1"/>
  <c r="M106" i="398"/>
  <c r="M71" i="398"/>
  <c r="M123" i="398"/>
  <c r="M118" i="398"/>
  <c r="M87" i="398"/>
  <c r="M112" i="398"/>
  <c r="M83" i="398"/>
  <c r="M81" i="398"/>
  <c r="M82" i="398"/>
  <c r="L124" i="398"/>
  <c r="M93" i="398"/>
  <c r="M115" i="398"/>
  <c r="M84" i="398"/>
  <c r="M121" i="398"/>
  <c r="M100" i="398"/>
  <c r="M97" i="398"/>
  <c r="E77" i="398" a="1"/>
  <c r="E77" i="398" s="1"/>
  <c r="N77" i="398" s="1"/>
  <c r="L129" i="398"/>
  <c r="M122" i="398"/>
  <c r="M99" i="398"/>
  <c r="M120" i="398"/>
  <c r="M114" i="398"/>
  <c r="M92" i="398"/>
  <c r="L127" i="398"/>
  <c r="L133" i="398"/>
  <c r="B136" i="398" a="1"/>
  <c r="B136" i="398" l="1"/>
  <c r="Q137" i="398" a="1"/>
  <c r="Q137" i="398" s="1"/>
  <c r="J135" i="398"/>
  <c r="K135" i="398"/>
  <c r="M134" i="398"/>
  <c r="N134" i="398"/>
  <c r="L135" i="398"/>
  <c r="E135" i="398" s="1" a="1"/>
  <c r="E135" i="398" s="1"/>
  <c r="E133" i="398" a="1"/>
  <c r="E133" i="398" s="1"/>
  <c r="N133" i="398" s="1"/>
  <c r="M133" i="398"/>
  <c r="M131" i="398"/>
  <c r="E131" i="398" a="1"/>
  <c r="E131" i="398" s="1"/>
  <c r="N131" i="398" s="1"/>
  <c r="M132" i="398"/>
  <c r="E132" i="398" a="1"/>
  <c r="E132" i="398" s="1"/>
  <c r="N132" i="398" s="1"/>
  <c r="M127" i="398"/>
  <c r="E127" i="398" a="1"/>
  <c r="E127" i="398" s="1"/>
  <c r="N127" i="398" s="1"/>
  <c r="M125" i="398"/>
  <c r="E125" i="398" a="1"/>
  <c r="E125" i="398" s="1"/>
  <c r="N125" i="398" s="1"/>
  <c r="M124" i="398"/>
  <c r="E124" i="398" a="1"/>
  <c r="E124" i="398" s="1"/>
  <c r="N124" i="398" s="1"/>
  <c r="M126" i="398"/>
  <c r="E126" i="398" a="1"/>
  <c r="E126" i="398" s="1"/>
  <c r="N126" i="398" s="1"/>
  <c r="M130" i="398"/>
  <c r="E130" i="398" a="1"/>
  <c r="E130" i="398" s="1"/>
  <c r="N130" i="398" s="1"/>
  <c r="M128" i="398"/>
  <c r="E128" i="398" a="1"/>
  <c r="E128" i="398" s="1"/>
  <c r="N128" i="398" s="1"/>
  <c r="M129" i="398"/>
  <c r="E129" i="398" a="1"/>
  <c r="E129" i="398" s="1"/>
  <c r="N129" i="398" s="1"/>
  <c r="M77" i="398"/>
  <c r="B137" i="398" a="1"/>
  <c r="B137" i="398" l="1"/>
  <c r="M135" i="398"/>
  <c r="N135" i="398"/>
  <c r="J137" i="398"/>
  <c r="Q138" i="398" a="1"/>
  <c r="Q138" i="398" s="1"/>
  <c r="J136" i="398"/>
  <c r="K136" i="398"/>
  <c r="L136" i="398"/>
  <c r="E136" i="398" s="1" a="1"/>
  <c r="E136" i="398" s="1"/>
  <c r="B138" i="398" a="1"/>
  <c r="B138" i="398" l="1"/>
  <c r="L137" i="398"/>
  <c r="E137" i="398" s="1" a="1"/>
  <c r="E137" i="398" s="1"/>
  <c r="N137" i="398" s="1"/>
  <c r="Q139" i="398" a="1"/>
  <c r="Q139" i="398" s="1"/>
  <c r="M136" i="398"/>
  <c r="N136" i="398"/>
  <c r="K137" i="398"/>
  <c r="B139" i="398" a="1"/>
  <c r="B139" i="398" l="1"/>
  <c r="M137" i="398"/>
  <c r="Q140" i="398" a="1"/>
  <c r="Q140" i="398" s="1"/>
  <c r="J138" i="398"/>
  <c r="K138" i="398"/>
  <c r="L138" i="398"/>
  <c r="E138" i="398" s="1" a="1"/>
  <c r="E138" i="398" s="1"/>
  <c r="B140" i="398" a="1"/>
  <c r="B140" i="398" l="1"/>
  <c r="M138" i="398"/>
  <c r="N138" i="398"/>
  <c r="Q141" i="398" a="1"/>
  <c r="Q141" i="398" s="1"/>
  <c r="L139" i="398"/>
  <c r="E139" i="398" s="1" a="1"/>
  <c r="E139" i="398" s="1"/>
  <c r="K139" i="398"/>
  <c r="J139" i="398"/>
  <c r="B141" i="398" a="1"/>
  <c r="B141" i="398" l="1"/>
  <c r="Q142" i="398" a="1"/>
  <c r="Q142" i="398" s="1"/>
  <c r="N139" i="398"/>
  <c r="J140" i="398"/>
  <c r="K140" i="398"/>
  <c r="L140" i="398"/>
  <c r="E140" i="398" s="1" a="1"/>
  <c r="E140" i="398" s="1"/>
  <c r="M139" i="398"/>
  <c r="B142" i="398" a="1"/>
  <c r="B142" i="398" l="1"/>
  <c r="K141" i="398"/>
  <c r="N140" i="398"/>
  <c r="J141" i="398"/>
  <c r="L141" i="398"/>
  <c r="E141" i="398" s="1" a="1"/>
  <c r="E141" i="398" s="1"/>
  <c r="M140" i="398"/>
  <c r="Q143" i="398" l="1" a="1"/>
  <c r="Q143" i="398" s="1"/>
  <c r="Q144" i="398" s="1" a="1"/>
  <c r="Q144" i="398" s="1"/>
  <c r="J142" i="398"/>
  <c r="K142" i="398"/>
  <c r="N141" i="398"/>
  <c r="M141" i="398"/>
  <c r="L142" i="398"/>
  <c r="B143" i="398" a="1"/>
  <c r="B144" i="398" a="1"/>
  <c r="B144" i="398" l="1"/>
  <c r="J144" i="398" s="1"/>
  <c r="B143" i="398"/>
  <c r="M142" i="398"/>
  <c r="E142" i="398" a="1"/>
  <c r="E142" i="398" s="1"/>
  <c r="N142" i="398" s="1"/>
  <c r="Q145" i="398" a="1"/>
  <c r="Q145" i="398" s="1"/>
  <c r="J143" i="398"/>
  <c r="K143" i="398"/>
  <c r="L143" i="398"/>
  <c r="E143" i="398" s="1" a="1"/>
  <c r="E143" i="398" s="1"/>
  <c r="B145" i="398" a="1"/>
  <c r="B145" i="398" l="1"/>
  <c r="Q146" i="398" a="1"/>
  <c r="Q146" i="398" s="1"/>
  <c r="L144" i="398"/>
  <c r="E144" i="398" s="1" a="1"/>
  <c r="E144" i="398" s="1"/>
  <c r="N144" i="398" s="1"/>
  <c r="K144" i="398"/>
  <c r="M143" i="398"/>
  <c r="N143" i="398"/>
  <c r="B146" i="398" a="1"/>
  <c r="B146" i="398" l="1"/>
  <c r="J146" i="398" s="1"/>
  <c r="Q147" i="398" a="1"/>
  <c r="Q147" i="398" s="1"/>
  <c r="L145" i="398"/>
  <c r="E145" i="398" s="1" a="1"/>
  <c r="E145" i="398" s="1"/>
  <c r="K145" i="398"/>
  <c r="M144" i="398"/>
  <c r="J145" i="398"/>
  <c r="B147" i="398" a="1"/>
  <c r="B147" i="398" l="1"/>
  <c r="J147" i="398" s="1"/>
  <c r="L146" i="398"/>
  <c r="E146" i="398" s="1" a="1"/>
  <c r="E146" i="398" s="1"/>
  <c r="N146" i="398" s="1"/>
  <c r="K146" i="398"/>
  <c r="N145" i="398"/>
  <c r="Q148" i="398" a="1"/>
  <c r="Q148" i="398" s="1"/>
  <c r="M145" i="398"/>
  <c r="B148" i="398" a="1"/>
  <c r="B148" i="398" l="1"/>
  <c r="L147" i="398"/>
  <c r="E147" i="398" s="1" a="1"/>
  <c r="E147" i="398" s="1"/>
  <c r="N147" i="398" s="1"/>
  <c r="M146" i="398"/>
  <c r="K147" i="398"/>
  <c r="Q149" i="398" a="1"/>
  <c r="Q149" i="398" s="1"/>
  <c r="B149" i="398" a="1"/>
  <c r="B149" i="398" l="1"/>
  <c r="Q150" i="398" a="1"/>
  <c r="Q150" i="398" s="1"/>
  <c r="M147" i="398"/>
  <c r="K148" i="398"/>
  <c r="L148" i="398"/>
  <c r="E148" i="398" s="1" a="1"/>
  <c r="E148" i="398" s="1"/>
  <c r="J148" i="398"/>
  <c r="B150" i="398" a="1"/>
  <c r="B150" i="398" l="1"/>
  <c r="K150" i="398" s="1"/>
  <c r="Q151" i="398" a="1"/>
  <c r="Q151" i="398" s="1"/>
  <c r="N148" i="398"/>
  <c r="K149" i="398"/>
  <c r="M148" i="398"/>
  <c r="L149" i="398"/>
  <c r="E149" i="398" s="1" a="1"/>
  <c r="E149" i="398" s="1"/>
  <c r="J149" i="398"/>
  <c r="B151" i="398" a="1"/>
  <c r="J150" i="398" l="1"/>
  <c r="L150" i="398"/>
  <c r="E150" i="398" s="1" a="1"/>
  <c r="E150" i="398" s="1"/>
  <c r="N150" i="398" s="1"/>
  <c r="B151" i="398"/>
  <c r="Q152" i="398" a="1"/>
  <c r="Q152" i="398" s="1"/>
  <c r="Q153" i="398" s="1" a="1"/>
  <c r="Q153" i="398" s="1"/>
  <c r="M149" i="398"/>
  <c r="N149" i="398"/>
  <c r="B152" i="398" a="1"/>
  <c r="B153" i="398" a="1"/>
  <c r="M150" i="398" l="1"/>
  <c r="B153" i="398"/>
  <c r="B152" i="398"/>
  <c r="Q154" i="398" a="1"/>
  <c r="Q154" i="398" s="1"/>
  <c r="K151" i="398"/>
  <c r="L151" i="398"/>
  <c r="J151" i="398"/>
  <c r="B154" i="398" a="1"/>
  <c r="B154" i="398" l="1"/>
  <c r="Q155" i="398" a="1"/>
  <c r="Q155" i="398" s="1"/>
  <c r="Q156" i="398" s="1" a="1"/>
  <c r="Q156" i="398" s="1"/>
  <c r="L152" i="398"/>
  <c r="E152" i="398" s="1" a="1"/>
  <c r="E152" i="398" s="1"/>
  <c r="N152" i="398" s="1"/>
  <c r="J152" i="398"/>
  <c r="K152" i="398"/>
  <c r="E151" i="398" a="1"/>
  <c r="E151" i="398" s="1"/>
  <c r="N151" i="398" s="1"/>
  <c r="M151" i="398"/>
  <c r="K153" i="398"/>
  <c r="L153" i="398"/>
  <c r="J153" i="398"/>
  <c r="B155" i="398" a="1"/>
  <c r="B156" i="398" a="1"/>
  <c r="M152" i="398" l="1"/>
  <c r="B156" i="398"/>
  <c r="B155" i="398"/>
  <c r="Q157" i="398" a="1"/>
  <c r="Q157" i="398" s="1"/>
  <c r="E153" i="398" a="1"/>
  <c r="E153" i="398" s="1"/>
  <c r="N153" i="398" s="1"/>
  <c r="M153" i="398"/>
  <c r="K154" i="398"/>
  <c r="J154" i="398"/>
  <c r="L154" i="398"/>
  <c r="B157" i="398" a="1"/>
  <c r="B157" i="398" l="1"/>
  <c r="E154" i="398" a="1"/>
  <c r="E154" i="398" s="1"/>
  <c r="N154" i="398" s="1"/>
  <c r="M154" i="398"/>
  <c r="K155" i="398"/>
  <c r="L155" i="398"/>
  <c r="E155" i="398" s="1" a="1"/>
  <c r="E155" i="398" s="1"/>
  <c r="J155" i="398"/>
  <c r="L156" i="398"/>
  <c r="K156" i="398"/>
  <c r="J156" i="398"/>
  <c r="K179" i="398"/>
  <c r="N155" i="398" l="1"/>
  <c r="M155" i="398"/>
  <c r="E156" i="398" a="1"/>
  <c r="E156" i="398" s="1"/>
  <c r="N156" i="398" s="1"/>
  <c r="M156" i="398"/>
  <c r="L157" i="398"/>
  <c r="J157" i="398"/>
  <c r="K157" i="398"/>
  <c r="M179" i="398"/>
  <c r="E157" i="398" l="1" a="1"/>
  <c r="E157" i="398" s="1"/>
  <c r="N157" i="398" s="1"/>
  <c r="M157" i="398"/>
  <c r="K178" i="398"/>
  <c r="M178" i="398" l="1"/>
  <c r="E178" i="398" a="1"/>
  <c r="E178" i="398" s="1"/>
  <c r="Q158" i="398" a="1"/>
  <c r="Q158" i="398" s="1"/>
  <c r="B158" i="398" a="1"/>
  <c r="B158" i="398" l="1"/>
  <c r="Q159" i="398" a="1"/>
  <c r="Q159" i="398" s="1"/>
  <c r="E179" i="398" a="1"/>
  <c r="E179" i="398" s="1"/>
  <c r="B159" i="398" a="1"/>
  <c r="B159" i="398" l="1"/>
  <c r="Q160" i="398" a="1"/>
  <c r="Q160" i="398" s="1"/>
  <c r="L158" i="398"/>
  <c r="E158" i="398" s="1" a="1"/>
  <c r="E158" i="398" s="1"/>
  <c r="B160" i="398" a="1"/>
  <c r="B160" i="398" l="1"/>
  <c r="Q161" i="398" a="1"/>
  <c r="Q161" i="398" s="1"/>
  <c r="J158" i="398"/>
  <c r="N158" i="398" s="1"/>
  <c r="Q162" i="398" a="1"/>
  <c r="Q162" i="398" s="1"/>
  <c r="L159" i="398"/>
  <c r="E159" i="398" s="1" a="1"/>
  <c r="E159" i="398" s="1"/>
  <c r="B161" i="398" a="1"/>
  <c r="B162" i="398" a="1"/>
  <c r="B162" i="398" l="1"/>
  <c r="B161" i="398"/>
  <c r="J159" i="398"/>
  <c r="N159" i="398" s="1"/>
  <c r="Q163" i="398" a="1"/>
  <c r="Q163" i="398" s="1"/>
  <c r="L160" i="398"/>
  <c r="E160" i="398" s="1" a="1"/>
  <c r="E160" i="398" s="1"/>
  <c r="B163" i="398" a="1"/>
  <c r="B163" i="398" l="1"/>
  <c r="J160" i="398"/>
  <c r="N160" i="398"/>
  <c r="Q164" i="398" a="1"/>
  <c r="Q164" i="398" s="1"/>
  <c r="L161" i="398"/>
  <c r="E161" i="398" s="1" a="1"/>
  <c r="E161" i="398" s="1"/>
  <c r="B164" i="398" a="1"/>
  <c r="B164" i="398" l="1"/>
  <c r="J161" i="398"/>
  <c r="N161" i="398" s="1"/>
  <c r="Q165" i="398" a="1"/>
  <c r="Q165" i="398" s="1"/>
  <c r="B165" i="398" a="1"/>
  <c r="B165" i="398" l="1"/>
  <c r="J162" i="398"/>
  <c r="L162" i="398" l="1"/>
  <c r="E162" i="398" s="1" a="1"/>
  <c r="E162" i="398" s="1"/>
  <c r="N162" i="398" s="1"/>
  <c r="L163" i="398"/>
  <c r="E163" i="398" s="1" a="1"/>
  <c r="E163" i="398" s="1"/>
  <c r="J163" i="398" l="1"/>
  <c r="N163" i="398" s="1"/>
  <c r="L164" i="398"/>
  <c r="E164" i="398" s="1" a="1"/>
  <c r="E164" i="398" s="1"/>
  <c r="J164" i="398" l="1"/>
  <c r="N164" i="398" s="1"/>
  <c r="L165" i="398"/>
  <c r="E165" i="398" s="1" a="1"/>
  <c r="E165" i="398" s="1"/>
  <c r="M164" i="398"/>
  <c r="K164" i="398"/>
  <c r="M162" i="398"/>
  <c r="K162" i="398"/>
  <c r="M163" i="398"/>
  <c r="K163" i="398"/>
  <c r="M161" i="398"/>
  <c r="K161" i="398"/>
  <c r="M160" i="398"/>
  <c r="K160" i="398"/>
  <c r="M159" i="398"/>
  <c r="K159" i="398"/>
  <c r="M158" i="398"/>
  <c r="K158" i="398"/>
  <c r="Q166" i="398" a="1"/>
  <c r="Q166" i="398" s="1"/>
  <c r="B166" i="398" a="1"/>
  <c r="B166" i="398" l="1"/>
  <c r="Q167" i="398" a="1"/>
  <c r="Q167" i="398" s="1"/>
  <c r="K165" i="398"/>
  <c r="J165" i="398"/>
  <c r="N165" i="398" s="1"/>
  <c r="M165" i="398"/>
  <c r="Q168" i="398" a="1"/>
  <c r="Q168" i="398" s="1"/>
  <c r="B167" i="398" a="1"/>
  <c r="B168" i="398" a="1"/>
  <c r="B168" i="398" l="1"/>
  <c r="B167" i="398"/>
  <c r="Q169" i="398" a="1"/>
  <c r="Q169" i="398" s="1"/>
  <c r="Q170" i="398" s="1" a="1"/>
  <c r="Q170" i="398" s="1"/>
  <c r="B169" i="398" a="1"/>
  <c r="B170" i="398" a="1"/>
  <c r="B170" i="398" l="1"/>
  <c r="B169" i="398"/>
  <c r="Q171" i="398" a="1"/>
  <c r="Q171" i="398" s="1"/>
  <c r="Q172" i="398" s="1" a="1"/>
  <c r="Q172" i="398" s="1"/>
  <c r="J166" i="398"/>
  <c r="B171" i="398" a="1"/>
  <c r="B172" i="398" a="1"/>
  <c r="B172" i="398" l="1"/>
  <c r="B171" i="398"/>
  <c r="Q173" i="398" a="1"/>
  <c r="Q173" i="398" s="1"/>
  <c r="Q174" i="398" s="1" a="1"/>
  <c r="Q174" i="398" s="1"/>
  <c r="L166" i="398"/>
  <c r="E166" i="398" s="1" a="1"/>
  <c r="E166" i="398" s="1"/>
  <c r="N166" i="398" s="1"/>
  <c r="L167" i="398"/>
  <c r="E167" i="398" s="1" a="1"/>
  <c r="E167" i="398" s="1"/>
  <c r="B173" i="398" a="1"/>
  <c r="B174" i="398" a="1"/>
  <c r="B174" i="398" l="1"/>
  <c r="B173" i="398"/>
  <c r="J167" i="398"/>
  <c r="N167" i="398" s="1"/>
  <c r="Q175" i="398" a="1"/>
  <c r="Q175" i="398" s="1"/>
  <c r="J168" i="398"/>
  <c r="B175" i="398" a="1"/>
  <c r="B175" i="398" l="1"/>
  <c r="L168" i="398"/>
  <c r="E168" i="398" s="1" a="1"/>
  <c r="E168" i="398" s="1"/>
  <c r="N168" i="398" s="1"/>
  <c r="Q176" i="398" a="1"/>
  <c r="Q176" i="398" s="1"/>
  <c r="B176" i="398" a="1"/>
  <c r="B176" i="398" l="1"/>
  <c r="J169" i="398"/>
  <c r="L169" i="398" l="1"/>
  <c r="E169" i="398" s="1" a="1"/>
  <c r="E169" i="398" s="1"/>
  <c r="N169" i="398" s="1"/>
  <c r="J170" i="398"/>
  <c r="L170" i="398" l="1"/>
  <c r="E170" i="398" s="1" a="1"/>
  <c r="E170" i="398" s="1"/>
  <c r="N170" i="398" s="1"/>
  <c r="L171" i="398"/>
  <c r="E171" i="398" s="1" a="1"/>
  <c r="E171" i="398" s="1"/>
  <c r="J171" i="398" l="1"/>
  <c r="N171" i="398"/>
  <c r="L172" i="398"/>
  <c r="E172" i="398" s="1" a="1"/>
  <c r="E172" i="398" s="1"/>
  <c r="J172" i="398" l="1"/>
  <c r="N172" i="398" s="1"/>
  <c r="E182" i="398" a="1"/>
  <c r="E182" i="398" s="1"/>
  <c r="E183" i="398" a="1"/>
  <c r="E183" i="398" s="1"/>
  <c r="E184" i="398" l="1" a="1"/>
  <c r="E184" i="398" s="1"/>
  <c r="E185" i="398" l="1" a="1"/>
  <c r="E185" i="398" s="1"/>
  <c r="L173" i="398" l="1"/>
  <c r="E173" i="398" s="1" a="1"/>
  <c r="E173" i="398" s="1"/>
  <c r="J173" i="398" l="1"/>
  <c r="N173" i="398" s="1"/>
  <c r="E181" i="398" a="1"/>
  <c r="E181" i="398" s="1"/>
  <c r="L174" i="398" l="1"/>
  <c r="E174" i="398" s="1" a="1"/>
  <c r="E174" i="398" s="1"/>
  <c r="J174" i="398" l="1"/>
  <c r="N174" i="398" s="1"/>
  <c r="L175" i="398"/>
  <c r="E175" i="398" s="1" a="1"/>
  <c r="E175" i="398" s="1"/>
  <c r="J175" i="398" l="1"/>
  <c r="N175" i="398" s="1"/>
  <c r="L176" i="398"/>
  <c r="E176" i="398" s="1" a="1"/>
  <c r="E176" i="398" s="1"/>
  <c r="J176" i="398" l="1"/>
  <c r="N176" i="398" s="1"/>
  <c r="K176" i="398" l="1"/>
  <c r="M176" i="398"/>
  <c r="M175" i="398"/>
  <c r="K175" i="398"/>
  <c r="M174" i="398"/>
  <c r="K174" i="398"/>
  <c r="K181" i="398"/>
  <c r="M181" i="398"/>
  <c r="M180" i="398"/>
  <c r="K180" i="398"/>
  <c r="K173" i="398"/>
  <c r="M173" i="398"/>
  <c r="M185" i="398"/>
  <c r="K185" i="398"/>
  <c r="K184" i="398"/>
  <c r="M184" i="398"/>
  <c r="K183" i="398"/>
  <c r="M183" i="398"/>
  <c r="M182" i="398"/>
  <c r="K182" i="398"/>
  <c r="M172" i="398"/>
  <c r="K172" i="398"/>
  <c r="K171" i="398"/>
  <c r="M171" i="398"/>
  <c r="K170" i="398"/>
  <c r="M170" i="398"/>
  <c r="K169" i="398"/>
  <c r="M169" i="398"/>
  <c r="K168" i="398"/>
  <c r="M168" i="398"/>
  <c r="M167" i="398"/>
  <c r="K167" i="398"/>
  <c r="K166" i="398"/>
  <c r="M166" i="398"/>
  <c r="Q177" i="398" l="1" a="1"/>
  <c r="Q177" i="398" s="1"/>
  <c r="B177" i="398" a="1"/>
  <c r="B177" i="398" l="1"/>
  <c r="Q192" i="398" a="1"/>
  <c r="Q192" i="398" s="1"/>
  <c r="Q198" i="398" a="1"/>
  <c r="Q198" i="398" s="1"/>
  <c r="Q203" i="398" a="1"/>
  <c r="Q203" i="398" s="1"/>
  <c r="Q184" i="398" a="1"/>
  <c r="Q184" i="398" s="1"/>
  <c r="Q182" i="398" a="1"/>
  <c r="Q182" i="398" s="1"/>
  <c r="Q181" i="398" a="1"/>
  <c r="Q181" i="398" s="1"/>
  <c r="Q188" i="398" a="1"/>
  <c r="Q188" i="398" s="1"/>
  <c r="Q179" i="398" a="1"/>
  <c r="Q179" i="398" s="1"/>
  <c r="Q189" i="398" a="1"/>
  <c r="Q189" i="398" s="1"/>
  <c r="Q201" i="398" a="1"/>
  <c r="Q201" i="398" s="1"/>
  <c r="Q180" i="398" a="1"/>
  <c r="Q180" i="398" s="1"/>
  <c r="Q178" i="398" a="1"/>
  <c r="Q178" i="398" s="1"/>
  <c r="Q185" i="398" a="1"/>
  <c r="Q185" i="398" s="1"/>
  <c r="Q194" i="398" a="1"/>
  <c r="Q194" i="398" s="1"/>
  <c r="Q186" i="398" a="1"/>
  <c r="Q186" i="398" s="1"/>
  <c r="Q191" i="398" a="1"/>
  <c r="Q191" i="398" s="1"/>
  <c r="Q187" i="398" a="1"/>
  <c r="Q187" i="398" s="1"/>
  <c r="Q183" i="398" a="1"/>
  <c r="Q183" i="398" s="1"/>
  <c r="Q193" i="398" a="1"/>
  <c r="Q193" i="398" s="1"/>
  <c r="Q190" i="398" a="1"/>
  <c r="Q190" i="398" s="1"/>
  <c r="Q195" i="398" a="1"/>
  <c r="Q195" i="398" s="1"/>
  <c r="Q196" i="398" a="1"/>
  <c r="Q196" i="398" s="1"/>
  <c r="Q197" i="398" a="1"/>
  <c r="Q197" i="398" s="1"/>
  <c r="Q199" i="398" a="1"/>
  <c r="Q199" i="398" s="1"/>
  <c r="Q200" i="398" a="1"/>
  <c r="Q200" i="398" s="1"/>
  <c r="Q202" i="398" a="1"/>
  <c r="Q202" i="398" s="1"/>
  <c r="Q204" i="398" a="1"/>
  <c r="Q204" i="398" s="1"/>
  <c r="B178" i="398" a="1"/>
  <c r="B199" i="398" a="1"/>
  <c r="B192" i="398" a="1"/>
  <c r="B200" i="398" a="1"/>
  <c r="B183" i="398" a="1"/>
  <c r="B193" i="398" a="1"/>
  <c r="B195" i="398" a="1"/>
  <c r="B196" i="398" a="1"/>
  <c r="B185" i="398" a="1"/>
  <c r="B201" i="398" a="1"/>
  <c r="B198" i="398" a="1"/>
  <c r="B194" i="398" a="1"/>
  <c r="B202" i="398" a="1"/>
  <c r="B179" i="398" a="1"/>
  <c r="B203" i="398" a="1"/>
  <c r="B186" i="398" a="1"/>
  <c r="B204" i="398" a="1"/>
  <c r="B184" i="398" a="1"/>
  <c r="B191" i="398" a="1"/>
  <c r="B188" i="398" a="1"/>
  <c r="B189" i="398" a="1"/>
  <c r="B180" i="398" a="1"/>
  <c r="B182" i="398" a="1"/>
  <c r="B187" i="398" a="1"/>
  <c r="B190" i="398" a="1"/>
  <c r="B181" i="398" a="1"/>
  <c r="B197" i="398" a="1"/>
  <c r="B197" i="398" l="1"/>
  <c r="J197" i="398" s="1"/>
  <c r="N197" i="398" s="1"/>
  <c r="B181" i="398"/>
  <c r="B190" i="398"/>
  <c r="J190" i="398" s="1"/>
  <c r="N190" i="398" s="1"/>
  <c r="B187" i="398"/>
  <c r="L187" i="398" s="1"/>
  <c r="B182" i="398"/>
  <c r="B180" i="398"/>
  <c r="B189" i="398"/>
  <c r="B188" i="398"/>
  <c r="B191" i="398"/>
  <c r="J191" i="398" s="1"/>
  <c r="N191" i="398" s="1"/>
  <c r="B184" i="398"/>
  <c r="B204" i="398"/>
  <c r="J204" i="398" s="1"/>
  <c r="N204" i="398" s="1"/>
  <c r="B186" i="398"/>
  <c r="J186" i="398" s="1"/>
  <c r="N186" i="398" s="1"/>
  <c r="B203" i="398"/>
  <c r="B179" i="398"/>
  <c r="B202" i="398"/>
  <c r="J202" i="398" s="1"/>
  <c r="N202" i="398" s="1"/>
  <c r="B194" i="398"/>
  <c r="L194" i="398" s="1"/>
  <c r="B198" i="398"/>
  <c r="B201" i="398"/>
  <c r="B185" i="398"/>
  <c r="J185" i="398" s="1"/>
  <c r="N185" i="398" s="1"/>
  <c r="B196" i="398"/>
  <c r="J196" i="398" s="1"/>
  <c r="N196" i="398" s="1"/>
  <c r="B195" i="398"/>
  <c r="J195" i="398" s="1"/>
  <c r="N195" i="398" s="1"/>
  <c r="B193" i="398"/>
  <c r="J193" i="398" s="1"/>
  <c r="N193" i="398" s="1"/>
  <c r="B183" i="398"/>
  <c r="J183" i="398" s="1"/>
  <c r="N183" i="398" s="1"/>
  <c r="B200" i="398"/>
  <c r="J200" i="398" s="1"/>
  <c r="N200" i="398" s="1"/>
  <c r="B192" i="398"/>
  <c r="B199" i="398"/>
  <c r="J199" i="398" s="1"/>
  <c r="N199" i="398" s="1"/>
  <c r="B178" i="398"/>
  <c r="J178" i="398" s="1"/>
  <c r="N178" i="398" s="1"/>
  <c r="J187" i="398"/>
  <c r="N187" i="398" s="1"/>
  <c r="J177" i="398"/>
  <c r="K177" i="398"/>
  <c r="L177" i="398"/>
  <c r="E177" i="398" s="1" a="1"/>
  <c r="E177" i="398" s="1"/>
  <c r="D214" i="398" l="1" a="1"/>
  <c r="D214" i="398" s="1"/>
  <c r="L197" i="398"/>
  <c r="L178" i="398"/>
  <c r="J194" i="398"/>
  <c r="N194" i="398" s="1"/>
  <c r="L195" i="398"/>
  <c r="L183" i="398"/>
  <c r="L191" i="398"/>
  <c r="M177" i="398"/>
  <c r="N177" i="398"/>
  <c r="L186" i="398"/>
  <c r="L182" i="398"/>
  <c r="J182" i="398"/>
  <c r="N182" i="398" s="1"/>
  <c r="J188" i="398"/>
  <c r="N188" i="398" s="1"/>
  <c r="L188" i="398"/>
  <c r="L185" i="398"/>
  <c r="J189" i="398"/>
  <c r="N189" i="398" s="1"/>
  <c r="L189" i="398"/>
  <c r="J179" i="398"/>
  <c r="N179" i="398" s="1"/>
  <c r="L179" i="398"/>
  <c r="L180" i="398"/>
  <c r="E180" i="398" s="1" a="1"/>
  <c r="E180" i="398" s="1"/>
  <c r="J180" i="398"/>
  <c r="N180" i="398" s="1"/>
  <c r="L184" i="398"/>
  <c r="J184" i="398"/>
  <c r="N184" i="398" s="1"/>
  <c r="J192" i="398"/>
  <c r="N192" i="398" s="1"/>
  <c r="L192" i="398"/>
  <c r="L193" i="398"/>
  <c r="J201" i="398"/>
  <c r="N201" i="398" s="1"/>
  <c r="L201" i="398"/>
  <c r="J198" i="398"/>
  <c r="N198" i="398" s="1"/>
  <c r="L198" i="398"/>
  <c r="J181" i="398"/>
  <c r="N181" i="398" s="1"/>
  <c r="L181" i="398"/>
  <c r="L190" i="398"/>
  <c r="J203" i="398"/>
  <c r="N203" i="398" s="1"/>
  <c r="L203" i="398"/>
  <c r="L199" i="398"/>
  <c r="L200" i="398"/>
  <c r="L202" i="398"/>
  <c r="L204" i="398"/>
  <c r="L196" i="398"/>
  <c r="D207" i="398" l="1" a="1"/>
  <c r="D207" i="39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0CEF0C8-C368-4B32-84C1-FD7F8B84D055}" keepAlive="1" name="ModelConnection_ExternalData_1" description="Data Model" type="5" refreshedVersion="8" minRefreshableVersion="5" saveData="1">
    <dbPr connection="Data Model Connection" command="AllowedID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4DE9C-E2C9-4024-A064-D76141CD6053}" keepAlive="1" name="ModelConnection_ExternalData_11" description="Data Model" type="5" refreshedVersion="8" minRefreshableVersion="5" saveData="1">
    <dbPr connection="Data Model Connection" command="Active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BEB54247-5139-4769-9DC4-7656D4DC8D9C}" name="Query - Active" description="Connection to the 'Active' query in the workbook." type="100" refreshedVersion="8" minRefreshableVersion="5" saveData="1">
    <extLst>
      <ext xmlns:x15="http://schemas.microsoft.com/office/spreadsheetml/2010/11/main" uri="{DE250136-89BD-433C-8126-D09CA5730AF9}">
        <x15:connection id="73bfb30b-02ee-4519-a73b-c9613fd33a0d">
          <x15:oledbPr connection="Provider=Microsoft.Mashup.OleDb.1;Data Source=$Workbook$;Location=Active;Extended Properties=&quot;&quot;">
            <x15:dbTables>
              <x15:dbTable name="Active"/>
            </x15:dbTables>
          </x15:oledbPr>
        </x15:connection>
      </ext>
    </extLst>
  </connection>
  <connection id="4" xr16:uid="{5103740A-53C1-46B4-8B62-6FEDDE062319}" name="Query - AllowedIDs" description="Connection to the 'AllowedIDs' query in the workbook." type="100" refreshedVersion="8" minRefreshableVersion="5" saveData="1">
    <extLst>
      <ext xmlns:x15="http://schemas.microsoft.com/office/spreadsheetml/2010/11/main" uri="{DE250136-89BD-433C-8126-D09CA5730AF9}">
        <x15:connection id="3371284b-f670-4184-9c97-208ebef23d18"/>
      </ext>
    </extLst>
  </connection>
  <connection id="5" xr16:uid="{470B840F-C439-48F3-9AC5-B8213A94F5ED}" name="Query - AllowedRanges" description="Connection to the 'AllowedRanges' query in the workbook." type="100" refreshedVersion="8" minRefreshableVersion="5" saveData="1">
    <extLst>
      <ext xmlns:x15="http://schemas.microsoft.com/office/spreadsheetml/2010/11/main" uri="{DE250136-89BD-433C-8126-D09CA5730AF9}">
        <x15:connection id="cab45fc7-fc36-4ced-8903-107a8250b397" excludeFromRefreshAll="1">
          <x15:oledbPr connection="Provider=Microsoft.Mashup.OleDb.1;Data Source=$Workbook$;Location=AllowedRanges;Extended Properties=&quot;&quot;">
            <x15:dbTables>
              <x15:dbTable name="AllowedRanges"/>
            </x15:dbTables>
          </x15:oledbPr>
        </x15:connection>
      </ext>
    </extLst>
  </connection>
  <connection id="6" xr16:uid="{57173D89-C91D-40C8-95E0-26E1462E4010}" name="Query - AllStaffHRTable" description="Connection to the 'AllStaffHRTable' query in the workbook." type="100" refreshedVersion="8" minRefreshableVersion="5" saveData="1">
    <extLst>
      <ext xmlns:x15="http://schemas.microsoft.com/office/spreadsheetml/2010/11/main" uri="{DE250136-89BD-433C-8126-D09CA5730AF9}">
        <x15:connection id="01984c47-a70c-4a6f-b76e-b3e72f1eb0f8" excludeFromRefreshAll="1">
          <x15:oledbPr connection="Provider=Microsoft.Mashup.OleDb.1;Data Source=$Workbook$;Location=AllStaffHRTable;Extended Properties=&quot;&quot;">
            <x15:dbTables>
              <x15:dbTable name="AllStaffHRTable"/>
            </x15:dbTables>
          </x15:oledbPr>
        </x15:connection>
      </ext>
    </extLst>
  </connection>
  <connection id="7" xr16:uid="{50F99BB6-DC89-4E2F-B8FD-3E04910A07B7}" keepAlive="1" name="Query - CheckBadgeNo" description="Connection to the 'CheckBadgeNo' query in the workbook." type="5" refreshedVersion="0" background="1">
    <dbPr connection="Provider=Microsoft.Mashup.OleDb.1;Data Source=$Workbook$;Location=CheckBadgeNo;Extended Properties=&quot;&quot;" command="SELECT * FROM [CheckBadgeNo]"/>
  </connection>
  <connection id="8" xr16:uid="{9C92655D-452C-45A9-BFA6-2B4CA7A52F2E}" keepAlive="1" name="Query - CheckDept" description="Connection to the 'CheckDept' query in the workbook." type="5" refreshedVersion="0" background="1">
    <dbPr connection="Provider=Microsoft.Mashup.OleDb.1;Data Source=$Workbook$;Location=CheckDept;Extended Properties=&quot;&quot;" command="SELECT * FROM [CheckDept]"/>
  </connection>
  <connection id="9" xr16:uid="{CFB0170A-3E1E-4655-B699-EA7074B511F0}" keepAlive="1" name="Query - CheckIDNo" description="Connection to the 'CheckIDNo' query in the workbook." type="5" refreshedVersion="0" background="1">
    <dbPr connection="Provider=Microsoft.Mashup.OleDb.1;Data Source=$Workbook$;Location=CheckIDNo;Extended Properties=&quot;&quot;" command="SELECT * FROM [CheckIDNo]"/>
  </connection>
  <connection id="10" xr16:uid="{0FE7B551-EE75-4D76-BF29-A577535B80DE}" keepAlive="1" name="Query - CheckName" description="Connection to the 'CheckName' query in the workbook." type="5" refreshedVersion="0" background="1">
    <dbPr connection="Provider=Microsoft.Mashup.OleDb.1;Data Source=$Workbook$;Location=CheckName;Extended Properties=&quot;&quot;" command="SELECT * FROM [CheckName]"/>
  </connection>
  <connection id="11" xr16:uid="{2EFB21DF-10C7-4CF2-9064-928EA2916213}" name="Query - CurrentWorkbook" description="Connection to the 'CurrentWorkbook' query in the workbook." type="100" refreshedVersion="8" minRefreshableVersion="5" saveData="1">
    <extLst>
      <ext xmlns:x15="http://schemas.microsoft.com/office/spreadsheetml/2010/11/main" uri="{DE250136-89BD-433C-8126-D09CA5730AF9}">
        <x15:connection id="89140c9e-e1b9-4999-9f2c-501e67ff4421" excludeFromRefreshAll="1">
          <x15:oledbPr connection="Provider=Microsoft.Mashup.OleDb.1;Data Source=$Workbook$;Location=CurrentWorkbook;Extended Properties=&quot;&quot;">
            <x15:dbTables>
              <x15:dbTable name="CurrentWorkbook"/>
            </x15:dbTables>
          </x15:oledbPr>
        </x15:connection>
      </ext>
    </extLst>
  </connection>
  <connection id="12" xr16:uid="{5DCCBDA6-2F63-4EFE-8AFC-67B95C62A4EA}" name="Query - DeptTable" description="Connection to the 'DeptTable' query in the workbook." type="100" refreshedVersion="8" minRefreshableVersion="5" saveData="1">
    <extLst>
      <ext xmlns:x15="http://schemas.microsoft.com/office/spreadsheetml/2010/11/main" uri="{DE250136-89BD-433C-8126-D09CA5730AF9}">
        <x15:connection id="fc3ac917-c17c-47a1-ab3e-11094ba91f27" excludeFromRefreshAll="1">
          <x15:oledbPr connection="Provider=Microsoft.Mashup.OleDb.1;Data Source=$Workbook$;Location=DeptTable;Extended Properties=&quot;&quot;">
            <x15:dbTables>
              <x15:dbTable name="DeptTable"/>
            </x15:dbTables>
          </x15:oledbPr>
        </x15:connection>
      </ext>
    </extLst>
  </connection>
  <connection id="13" xr16:uid="{53035776-65AC-40BE-8B98-F8065A7CD7FE}" name="Query - DT_Active" description="Connection to the 'DT_Active' query in the workbook." type="100" refreshedVersion="8" minRefreshableVersion="5" saveData="1">
    <extLst>
      <ext xmlns:x15="http://schemas.microsoft.com/office/spreadsheetml/2010/11/main" uri="{DE250136-89BD-433C-8126-D09CA5730AF9}">
        <x15:connection id="4d2281c0-ad23-4c52-9ba1-863884ae85d0">
          <x15:oledbPr connection="Provider=Microsoft.Mashup.OleDb.1;Data Source=$Workbook$;Location=DT_Active;Extended Properties=&quot;&quot;">
            <x15:dbTables>
              <x15:dbTable name="DT_Active"/>
            </x15:dbTables>
          </x15:oledbPr>
        </x15:connection>
      </ext>
    </extLst>
  </connection>
  <connection id="14" xr16:uid="{24A0EE73-E792-411B-BC4D-5987D018F2A6}" name="Query - DT_RemoveCheck" description="Connection to the 'DT_RemoveCheck' query in the workbook." type="100" refreshedVersion="8" minRefreshableVersion="5" saveData="1">
    <extLst>
      <ext xmlns:x15="http://schemas.microsoft.com/office/spreadsheetml/2010/11/main" uri="{DE250136-89BD-433C-8126-D09CA5730AF9}">
        <x15:connection id="74bdd6f8-dfa6-4b8f-967c-9765fde90cd1">
          <x15:oledbPr connection="Provider=Microsoft.Mashup.OleDb.1;Data Source=$Workbook$;Location=DT_RemoveCheck;Extended Properties=&quot;&quot;">
            <x15:dbTables>
              <x15:dbTable name="DT_RemoveCheck"/>
            </x15:dbTables>
          </x15:oledbPr>
        </x15:connection>
      </ext>
    </extLst>
  </connection>
  <connection id="15" xr16:uid="{051650DA-C0E4-47AC-B3ED-10677BC2568E}" name="Query - EmployeesByDept" description="Connection to the 'EmployeesByDept' query in the workbook." type="100" refreshedVersion="8" minRefreshableVersion="5" saveData="1">
    <extLst>
      <ext xmlns:x15="http://schemas.microsoft.com/office/spreadsheetml/2010/11/main" uri="{DE250136-89BD-433C-8126-D09CA5730AF9}">
        <x15:connection id="674b49ab-bf70-4efc-bab7-723b307f4a2a" excludeFromRefreshAll="1">
          <x15:oledbPr connection="Provider=Microsoft.Mashup.OleDb.1;Data Source=$Workbook$;Location=EmployeesByDept;Extended Properties=&quot;&quot;">
            <x15:dbTables>
              <x15:dbTable name="EmployeesByDept"/>
            </x15:dbTables>
          </x15:oledbPr>
        </x15:connection>
      </ext>
    </extLst>
  </connection>
  <connection id="16" xr16:uid="{AA61AE94-3571-4F60-90C1-27D3771E3ADF}" name="Query - ErrorSQLQuery" description="Connection to the 'ErrorSQLQuery' query in the workbook." type="100" refreshedVersion="8" minRefreshableVersion="5">
    <extLst>
      <ext xmlns:x15="http://schemas.microsoft.com/office/spreadsheetml/2010/11/main" uri="{DE250136-89BD-433C-8126-D09CA5730AF9}">
        <x15:connection id="0abaaff3-8ff4-4650-bef7-20217a8434aa"/>
      </ext>
    </extLst>
  </connection>
  <connection id="17" xr16:uid="{8595297D-157F-46DE-AF86-6424FDFBE7CB}" name="Query - ErrorSQLUpdate" description="Connection to the 'ErrorSQLUpdate' query in the workbook." type="100" refreshedVersion="8" minRefreshableVersion="5">
    <extLst>
      <ext xmlns:x15="http://schemas.microsoft.com/office/spreadsheetml/2010/11/main" uri="{DE250136-89BD-433C-8126-D09CA5730AF9}">
        <x15:connection id="fec68423-ecd6-4271-85b8-f3ba5c2900d8">
          <x15:oledbPr connection="Provider=Microsoft.Mashup.OleDb.1;Data Source=$Workbook$;Location=ErrorSQLUpdate;Extended Properties=&quot;&quot;">
            <x15:dbTables>
              <x15:dbTable name="ErrorSQLUpdate"/>
            </x15:dbTables>
          </x15:oledbPr>
        </x15:connection>
      </ext>
    </extLst>
  </connection>
  <connection id="18" xr16:uid="{7F672FBE-B795-4FDD-8CC6-BD07FA32D971}" name="Query - Inactive" description="Connection to the 'Inactive' query in the workbook." type="100" refreshedVersion="8" minRefreshableVersion="5" saveData="1">
    <extLst>
      <ext xmlns:x15="http://schemas.microsoft.com/office/spreadsheetml/2010/11/main" uri="{DE250136-89BD-433C-8126-D09CA5730AF9}">
        <x15:connection id="8bec934e-4b55-489f-963c-7b0c9df97c12" excludeFromRefreshAll="1">
          <x15:oledbPr connection="Provider=Microsoft.Mashup.OleDb.1;Data Source=$Workbook$;Location=Inactive;Extended Properties=&quot;&quot;">
            <x15:dbTables>
              <x15:dbTable name="Inactive"/>
            </x15:dbTables>
          </x15:oledbPr>
        </x15:connection>
      </ext>
    </extLst>
  </connection>
  <connection id="19" xr16:uid="{2C5CBDA5-BBEB-4D94-8BC7-FD815D0B446A}" keepAlive="1" name="Query - ListGen" description="Connection to the 'ListGen' query in the workbook." type="5" refreshedVersion="0" background="1">
    <dbPr connection="Provider=Microsoft.Mashup.OleDb.1;Data Source=$Workbook$;Location=ListGen;Extended Properties=&quot;&quot;" command="SELECT * FROM [ListGen]"/>
  </connection>
  <connection id="20" xr16:uid="{856426F5-CF26-47A1-AE75-64AE2BB1055C}" name="Query - OperatorShiftTable" description="Connection to the 'OperatorShiftTable' query in the workbook." type="100" refreshedVersion="8" minRefreshableVersion="5" saveData="1">
    <extLst>
      <ext xmlns:x15="http://schemas.microsoft.com/office/spreadsheetml/2010/11/main" uri="{DE250136-89BD-433C-8126-D09CA5730AF9}">
        <x15:connection id="f2b8bb8a-bcee-4697-9592-ac562673ba8d" excludeFromRefreshAll="1">
          <x15:oledbPr connection="Provider=Microsoft.Mashup.OleDb.1;Data Source=$Workbook$;Location=OperatorShiftTable;Extended Properties=&quot;&quot;">
            <x15:dbTables>
              <x15:dbTable name="OperatorShiftTable"/>
            </x15:dbTables>
          </x15:oledbPr>
        </x15:connection>
      </ext>
    </extLst>
  </connection>
  <connection id="21" xr16:uid="{58DDA76F-233C-4DD7-9766-FAB48233242C}" name="Query - ShiftCodes" description="Connection to the 'ShiftCodes' query in the workbook." type="100" refreshedVersion="8" minRefreshableVersion="5" saveData="1">
    <extLst>
      <ext xmlns:x15="http://schemas.microsoft.com/office/spreadsheetml/2010/11/main" uri="{DE250136-89BD-433C-8126-D09CA5730AF9}">
        <x15:connection id="45b19bee-df14-4f34-8f26-10befddf7c24" excludeFromRefreshAll="1">
          <x15:oledbPr connection="Provider=Microsoft.Mashup.OleDb.1;Data Source=$Workbook$;Location=ShiftCodes;Extended Properties=&quot;&quot;">
            <x15:dbTables>
              <x15:dbTable name="ShiftCodes"/>
            </x15:dbTables>
          </x15:oledbPr>
        </x15:connection>
      </ext>
    </extLst>
  </connection>
  <connection id="22" xr16:uid="{2CB813C0-485E-4BEE-ADFB-AAD8FDAB0FED}" name="Query - ShiftTable" description="Connection to the 'ShiftTable' query in the workbook." type="100" refreshedVersion="8" minRefreshableVersion="5" saveData="1">
    <extLst>
      <ext xmlns:x15="http://schemas.microsoft.com/office/spreadsheetml/2010/11/main" uri="{DE250136-89BD-433C-8126-D09CA5730AF9}">
        <x15:connection id="935130ff-7567-4098-90c0-a4beec0ac6bf" excludeFromRefreshAll="1">
          <x15:oledbPr connection="Provider=Microsoft.Mashup.OleDb.1;Data Source=$Workbook$;Location=ShiftTable;Extended Properties=&quot;&quot;">
            <x15:dbTables>
              <x15:dbTable name="ShiftTable"/>
            </x15:dbTables>
          </x15:oledbPr>
        </x15:connection>
      </ext>
    </extLst>
  </connection>
  <connection id="23" xr16:uid="{4032DCFA-6105-4009-A9C6-8389FC5BD372}" odcFile="C:\Users\johntay4\Documents\My Data Sources\Query - SQLOperators.odc" keepAlive="1" name="Query - SQLOperators" description="Connection to the 'SQLOperators' query in the workbook." type="5" refreshedVersion="8" saveData="1">
    <dbPr connection="Provider=Microsoft.Mashup.OleDb.1;Data Source=$Workbook$;Location=SQLOperators;Extended Properties=&quot;&quot;" command="SELECT * FROM [SQLOperators]"/>
  </connection>
  <connection id="24" xr16:uid="{26A413F6-2D7A-4116-9D4A-40616D3A478B}" keepAlive="1" name="Query - SQLOperators_DT" description="Connection to the 'SQLOperators_DT' query in the workbook." type="5" refreshedVersion="8" saveData="1">
    <dbPr connection="Provider=Microsoft.Mashup.OleDb.1;Data Source=$Workbook$;Location=SQLOperators_DT;Extended Properties=&quot;&quot;" command="SELECT * FROM [SQLOperators_DT]"/>
    <extLst>
      <ext xmlns:x15="http://schemas.microsoft.com/office/spreadsheetml/2010/11/main" uri="{DE250136-89BD-433C-8126-D09CA5730AF9}">
        <x15:connection id="" excludeFromRefreshAll="1"/>
      </ext>
    </extLst>
  </connection>
  <connection id="25" xr16:uid="{6180D600-676F-468F-B840-3654B837B1B4}" keepAlive="1" name="Query - SQLOperators_WS" description="Connection to the 'SQLOperators_WS' query in the workbook." type="5" refreshedVersion="8" saveData="1">
    <dbPr connection="Provider=Microsoft.Mashup.OleDb.1;Data Source=$Workbook$;Location=SQLOperators_WS;Extended Properties=&quot;&quot;" command="SELECT * FROM [SQLOperators_WS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FAFEC9E9-6FFA-45AB-A41D-0B12D6ED8C19}" keepAlive="1" name="Query - SQLTable" description="Connection to the 'SQLTable' query in the workbook." type="5" refreshedVersion="0" background="1">
    <dbPr connection="Provider=Microsoft.Mashup.OleDb.1;Data Source=$Workbook$;Location=SQLTable;Extended Properties=&quot;&quot;" command="SELECT * FROM [SQLTable]"/>
  </connection>
  <connection id="27" xr16:uid="{D9E7B9EA-44F7-45EE-96BC-693A8455BFE3}" keepAlive="1" name="Query - TableSelectRange" description="Connection to the 'TableSelectRange' query in the workbook." type="5" refreshedVersion="0" background="1">
    <dbPr connection="Provider=Microsoft.Mashup.OleDb.1;Data Source=$Workbook$;Location=TableSelectRange;Extended Properties=&quot;&quot;" command="SELECT * FROM [TableSelectRange]"/>
  </connection>
  <connection id="28" xr16:uid="{C5C664FE-001B-46D2-A8C5-A4108AB1BAC6}" name="Query - ValidIDs" description="Connection to the 'ValidIDs' query in the workbook." type="100" refreshedVersion="8" minRefreshableVersion="5" saveData="1">
    <extLst>
      <ext xmlns:x15="http://schemas.microsoft.com/office/spreadsheetml/2010/11/main" uri="{DE250136-89BD-433C-8126-D09CA5730AF9}">
        <x15:connection id="cbd26339-b35e-4e24-9af4-eaa31c2d65e4" excludeFromRefreshAll="1">
          <x15:oledbPr connection="Provider=Microsoft.Mashup.OleDb.1;Data Source=$Workbook$;Location=ValidIDs;Extended Properties=&quot;&quot;">
            <x15:dbTables>
              <x15:dbTable name="ValidIDs"/>
            </x15:dbTables>
          </x15:oledbPr>
        </x15:connection>
      </ext>
    </extLst>
  </connection>
  <connection id="29" xr16:uid="{BF5D04A8-D8B1-4194-B55A-0D20786AA14A}" name="Query - WS_Active" description="Connection to the 'WS_Active' query in the workbook." type="100" refreshedVersion="8" minRefreshableVersion="5" saveData="1">
    <extLst>
      <ext xmlns:x15="http://schemas.microsoft.com/office/spreadsheetml/2010/11/main" uri="{DE250136-89BD-433C-8126-D09CA5730AF9}">
        <x15:connection id="aec3d3c0-70f9-4055-acce-6b9e1c95fcce">
          <x15:oledbPr connection="Provider=Microsoft.Mashup.OleDb.1;Data Source=$Workbook$;Location=WS_Active;Extended Properties=&quot;&quot;">
            <x15:dbTables>
              <x15:dbTable name="WS_Active"/>
            </x15:dbTables>
          </x15:oledbPr>
        </x15:connection>
      </ext>
    </extLst>
  </connection>
  <connection id="30" xr16:uid="{BBE6977B-A5FB-4E94-9E87-60FE0815D595}" name="Query - WS_RemoveCheck" description="Connection to the 'WS_RemoveCheck' query in the workbook." type="100" refreshedVersion="8" minRefreshableVersion="5" saveData="1">
    <extLst>
      <ext xmlns:x15="http://schemas.microsoft.com/office/spreadsheetml/2010/11/main" uri="{DE250136-89BD-433C-8126-D09CA5730AF9}">
        <x15:connection id="7090431e-695b-416d-9729-9a6598d023d8">
          <x15:oledbPr connection="Provider=Microsoft.Mashup.OleDb.1;Data Source=$Workbook$;Location=WS_RemoveCheck;Extended Properties=&quot;&quot;">
            <x15:dbTables>
              <x15:dbTable name="WS_RemoveCheck"/>
            </x15:dbTables>
          </x15:oledbPr>
        </x15:connection>
      </ext>
    </extLst>
  </connection>
  <connection id="31" xr16:uid="{3303BDA0-609A-417B-AE7B-37C4E936A8A5}" keepAlive="1" name="Query - XLLink" description="Connection to the 'XLLink' query in the workbook." type="5" refreshedVersion="0" background="1">
    <dbPr connection="Provider=Microsoft.Mashup.OleDb.1;Data Source=$Workbook$;Location=XLLink;Extended Properties=&quot;&quot;" command="SELECT * FROM [XLLink]"/>
  </connection>
  <connection id="32" xr16:uid="{D73BCA87-5250-4672-8856-5E9F95CC4E58}" keepAlive="1" name="ThisWorkbookDataModel" description="Data Model" type="5" refreshedVersion="8" minRefreshableVersion="5" saveData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<sst xmlns="http://schemas.openxmlformats.org/spreadsheetml/2006/main" count="28203" uniqueCount="9637">
  <si>
    <t>Operator Addition</t>
  </si>
  <si>
    <t>Manual shift entry</t>
  </si>
  <si>
    <t>Shift from staffing list</t>
  </si>
  <si>
    <t>Label IPL file. Paste into a text document, and FTP to a printer.</t>
  </si>
  <si>
    <t>For adding operators with the button.</t>
  </si>
  <si>
    <t>Next ID Calculation</t>
  </si>
  <si>
    <t>= Next available SQL ID</t>
  </si>
  <si>
    <t>Area</t>
  </si>
  <si>
    <t>Operators</t>
  </si>
  <si>
    <t>Calc</t>
  </si>
  <si>
    <t>Shift</t>
  </si>
  <si>
    <t>Badge Label</t>
  </si>
  <si>
    <t>SQL Line</t>
  </si>
  <si>
    <t>ID</t>
  </si>
  <si>
    <t>name</t>
  </si>
  <si>
    <t>dept_ID</t>
  </si>
  <si>
    <t>domain</t>
  </si>
  <si>
    <t>email</t>
  </si>
  <si>
    <t>Column1</t>
  </si>
  <si>
    <t>Column2</t>
  </si>
  <si>
    <t>mes_id</t>
  </si>
  <si>
    <t>Value</t>
  </si>
  <si>
    <t>Label IPL</t>
  </si>
  <si>
    <t>InsertIntoLine</t>
  </si>
  <si>
    <t>Added</t>
  </si>
  <si>
    <t>Index</t>
  </si>
  <si>
    <t>Count</t>
  </si>
  <si>
    <t>Anthony Pride</t>
  </si>
  <si>
    <t>Daelon Pollard</t>
  </si>
  <si>
    <t>Dayton Holland</t>
  </si>
  <si>
    <t>Latesh Mitchell</t>
  </si>
  <si>
    <t>Tayshawn Moore</t>
  </si>
  <si>
    <t>Aejah Jefferson</t>
  </si>
  <si>
    <t>David Sanford</t>
  </si>
  <si>
    <t>Kenya Wilkins</t>
  </si>
  <si>
    <t>Michael Chapman</t>
  </si>
  <si>
    <t>Terrance Lindsey</t>
  </si>
  <si>
    <t>Caprice Webster</t>
  </si>
  <si>
    <t>Henry Copeland</t>
  </si>
  <si>
    <t>Demetrius Butler</t>
  </si>
  <si>
    <t>Marcus Hill</t>
  </si>
  <si>
    <t>Richard Austin</t>
  </si>
  <si>
    <t>Janay Gadie</t>
  </si>
  <si>
    <t>Erik Barker</t>
  </si>
  <si>
    <t>Ashanti Pierre</t>
  </si>
  <si>
    <t>Darius Goodwin-Siebert</t>
  </si>
  <si>
    <t>Robert French II</t>
  </si>
  <si>
    <t>Brandie Cureton</t>
  </si>
  <si>
    <t>Charles Trexler</t>
  </si>
  <si>
    <t>Anthony King</t>
  </si>
  <si>
    <t>David Ervan</t>
  </si>
  <si>
    <t>Senthilnathan Selvarajan</t>
  </si>
  <si>
    <t>Dezmond Robinson</t>
  </si>
  <si>
    <t>Brittany Lindsey</t>
  </si>
  <si>
    <t>Alante Jenkins</t>
  </si>
  <si>
    <t>Jalen Vines</t>
  </si>
  <si>
    <t>Jalen Robinson</t>
  </si>
  <si>
    <t>Abdullah Muzher</t>
  </si>
  <si>
    <t>Wendy Finn</t>
  </si>
  <si>
    <t>Eric Webster</t>
  </si>
  <si>
    <t>Latabia Quinn</t>
  </si>
  <si>
    <t>Anthony Moon</t>
  </si>
  <si>
    <t>Tierra Burleigh</t>
  </si>
  <si>
    <t>Anthony Bryant Jr</t>
  </si>
  <si>
    <t>Brandian Smith</t>
  </si>
  <si>
    <t>Messiah Hicks</t>
  </si>
  <si>
    <t>Ellis Young</t>
  </si>
  <si>
    <t>Sharina Lock</t>
  </si>
  <si>
    <t>Rapheal Solomom</t>
  </si>
  <si>
    <t>Eric Nader</t>
  </si>
  <si>
    <t>Raymoni Hawkins</t>
  </si>
  <si>
    <t>Jordan Thomas</t>
  </si>
  <si>
    <t>Ryan Walker</t>
  </si>
  <si>
    <t>Yvonne Wilson</t>
  </si>
  <si>
    <t>Jaunea Waller-Bey</t>
  </si>
  <si>
    <t>Assane Seck</t>
  </si>
  <si>
    <t>Michelle Allen</t>
  </si>
  <si>
    <t>DeShaun Jackson</t>
  </si>
  <si>
    <t>Natia Stinnes</t>
  </si>
  <si>
    <t>Tamara Williams</t>
  </si>
  <si>
    <t>Grant Carter</t>
  </si>
  <si>
    <t>Tayshauna Rogers</t>
  </si>
  <si>
    <t>Zemar Polk</t>
  </si>
  <si>
    <t>Antoinae Randall</t>
  </si>
  <si>
    <t>Linda Hoskin</t>
  </si>
  <si>
    <t>LaBryea Wright</t>
  </si>
  <si>
    <t>Raevin Williams</t>
  </si>
  <si>
    <t>Johnathon Smith</t>
  </si>
  <si>
    <t>LaToya Walker</t>
  </si>
  <si>
    <t>Tyrik McClellan</t>
  </si>
  <si>
    <t>Cortez Poindexter</t>
  </si>
  <si>
    <t>Cortez Smith</t>
  </si>
  <si>
    <t>Paris Riley</t>
  </si>
  <si>
    <t>Candice Smith</t>
  </si>
  <si>
    <t>Rickey Edwards</t>
  </si>
  <si>
    <t>MD Adul Hamid</t>
  </si>
  <si>
    <t>Darjay Travis Sr</t>
  </si>
  <si>
    <t>Sheikh Khaled</t>
  </si>
  <si>
    <t>Preston Hunt</t>
  </si>
  <si>
    <t>Mercedes Robinson</t>
  </si>
  <si>
    <t>Jennifer Roebuck</t>
  </si>
  <si>
    <t>Jamier Murphy</t>
  </si>
  <si>
    <t>Justin Nolff</t>
  </si>
  <si>
    <t>Jordan Taylor</t>
  </si>
  <si>
    <t>Breyunt Alexander</t>
  </si>
  <si>
    <t>Shatonia Mercer</t>
  </si>
  <si>
    <t>Kamyla Reynolds</t>
  </si>
  <si>
    <t>Devin Choice</t>
  </si>
  <si>
    <t>Michael Hurling</t>
  </si>
  <si>
    <t>David Williams</t>
  </si>
  <si>
    <t>Gabrielle Gordon-Brooks</t>
  </si>
  <si>
    <t>Javion Matthews</t>
  </si>
  <si>
    <t>Adrian Carr</t>
  </si>
  <si>
    <t>Quantez Wise</t>
  </si>
  <si>
    <t>Jereke Dickerson</t>
  </si>
  <si>
    <t>T1XX 1st</t>
  </si>
  <si>
    <t>Romona Hill-Holmes</t>
  </si>
  <si>
    <t>T1XX 2nd</t>
  </si>
  <si>
    <t>Deshone Terry</t>
  </si>
  <si>
    <t>James Morris</t>
  </si>
  <si>
    <t>T1XX 3rd</t>
  </si>
  <si>
    <t>Kamyra Sanders</t>
  </si>
  <si>
    <t>Tamiya Jones</t>
  </si>
  <si>
    <t>Add MES01 Operators Query</t>
  </si>
  <si>
    <t>Response</t>
  </si>
  <si>
    <t>Insert Template</t>
  </si>
  <si>
    <t>Update Template</t>
  </si>
  <si>
    <t>INSERT INTO operators (ID, name, dept_ID, mes_id) VALUES $$items$$;</t>
  </si>
  <si>
    <t>UPDATE operators SET deactive_date = NULL WHERE ID IN ($$edit_items$$)</t>
  </si>
  <si>
    <t>Add DT Operators Query</t>
  </si>
  <si>
    <t>Lbl Qty</t>
  </si>
  <si>
    <t>Label Template</t>
  </si>
  <si>
    <t>ID Pool</t>
  </si>
  <si>
    <t>First</t>
  </si>
  <si>
    <t>2300</t>
  </si>
  <si>
    <t>Last:</t>
  </si>
  <si>
    <t>2899</t>
  </si>
  <si>
    <t>Allowed Ranges</t>
  </si>
  <si>
    <t>Used:</t>
  </si>
  <si>
    <t>Available:</t>
  </si>
  <si>
    <t>AllowedRangeIndex</t>
  </si>
  <si>
    <t>CountUsed</t>
  </si>
  <si>
    <t>Remaining</t>
  </si>
  <si>
    <t>Start</t>
  </si>
  <si>
    <t>End</t>
  </si>
  <si>
    <t>Available</t>
  </si>
  <si>
    <t>HR Dept List</t>
  </si>
  <si>
    <t>New Staffing List</t>
  </si>
  <si>
    <t>Quick Lookup</t>
  </si>
  <si>
    <t>Supplied by HR to help identify phantom operator logins</t>
  </si>
  <si>
    <t>Name:</t>
  </si>
  <si>
    <t>Aaron Foster</t>
  </si>
  <si>
    <t>All Employees from HR</t>
  </si>
  <si>
    <t>Name</t>
  </si>
  <si>
    <t>FixedName</t>
  </si>
  <si>
    <t>Dept.</t>
  </si>
  <si>
    <t>Position</t>
  </si>
  <si>
    <t>BP-DT</t>
  </si>
  <si>
    <t>BPA-DT</t>
  </si>
  <si>
    <t>BP-WS</t>
  </si>
  <si>
    <t>BPA-WS</t>
  </si>
  <si>
    <t>BP-MES01</t>
  </si>
  <si>
    <t>BPA-MES01</t>
  </si>
  <si>
    <t>AnyBP</t>
  </si>
  <si>
    <t>Active-DT</t>
  </si>
  <si>
    <t>Active-WS</t>
  </si>
  <si>
    <t>Materials Has No Access</t>
  </si>
  <si>
    <t>Operators Have No Bypass</t>
  </si>
  <si>
    <t>DeptShift</t>
  </si>
  <si>
    <t>DeptID</t>
  </si>
  <si>
    <t>Remove</t>
  </si>
  <si>
    <t>Label</t>
  </si>
  <si>
    <t>Abbott, Lauree</t>
  </si>
  <si>
    <t>T1XX</t>
  </si>
  <si>
    <t>3rd</t>
  </si>
  <si>
    <t>Team Lead</t>
  </si>
  <si>
    <t>Abernathy, Steven Jerome</t>
  </si>
  <si>
    <t>Aaron Romero</t>
  </si>
  <si>
    <t>LEAN</t>
  </si>
  <si>
    <t>1st</t>
  </si>
  <si>
    <t>Manager</t>
  </si>
  <si>
    <t>Adams, James</t>
  </si>
  <si>
    <t>Aaron Tobar</t>
  </si>
  <si>
    <t>Materials</t>
  </si>
  <si>
    <t>2nd</t>
  </si>
  <si>
    <t>Supervisor</t>
  </si>
  <si>
    <t>Ahern, Shante</t>
  </si>
  <si>
    <t>Maintenance</t>
  </si>
  <si>
    <t>Ahmed, Dolul</t>
  </si>
  <si>
    <t>DT FEM</t>
  </si>
  <si>
    <t>Operator</t>
  </si>
  <si>
    <t>Ahmed, Muhammad Masnun</t>
  </si>
  <si>
    <t>Alex Amnath</t>
  </si>
  <si>
    <t>Quality</t>
  </si>
  <si>
    <t>WTAP Liason</t>
  </si>
  <si>
    <t>Ahmed, Nahid</t>
  </si>
  <si>
    <t>Alexandria Tobar</t>
  </si>
  <si>
    <t>Alam, Sahid</t>
  </si>
  <si>
    <t>Amir Kazemi</t>
  </si>
  <si>
    <t>Automation</t>
  </si>
  <si>
    <t>Technician</t>
  </si>
  <si>
    <t>Allevato, Steven Thomas</t>
  </si>
  <si>
    <t>Andre Tobar Jr</t>
  </si>
  <si>
    <t>Amnath, Alex</t>
  </si>
  <si>
    <t>Anthony Hinkle</t>
  </si>
  <si>
    <t>Andrews, Marshaun</t>
  </si>
  <si>
    <t>Anthony Hogains</t>
  </si>
  <si>
    <t>Aubry, John</t>
  </si>
  <si>
    <t>Bailey, Sade</t>
  </si>
  <si>
    <t>Anthony Ruffin</t>
  </si>
  <si>
    <t>Bailey, Samantha J</t>
  </si>
  <si>
    <t>Baker, James</t>
  </si>
  <si>
    <t>Arshdeep Dhindsa</t>
  </si>
  <si>
    <t>Engineer</t>
  </si>
  <si>
    <t>Ball, Earnest Michael</t>
  </si>
  <si>
    <t>Service</t>
  </si>
  <si>
    <t>Ballard, Kimberly Marie</t>
  </si>
  <si>
    <t>Austin Ciesiolka</t>
  </si>
  <si>
    <t>Bandi, Pavan</t>
  </si>
  <si>
    <t>Banks, Danya</t>
  </si>
  <si>
    <t>Brandon Curtis</t>
  </si>
  <si>
    <t>Basavarajappa, Shankar</t>
  </si>
  <si>
    <t>Brandon Davis</t>
  </si>
  <si>
    <t>Bates, Rayshawn</t>
  </si>
  <si>
    <t>Brandon Elmore</t>
  </si>
  <si>
    <t>Batts, Mark</t>
  </si>
  <si>
    <t>Brandon Hattaway</t>
  </si>
  <si>
    <t>Molding</t>
  </si>
  <si>
    <t>Beckner, Bradley</t>
  </si>
  <si>
    <t>Bell Jr., Ralph</t>
  </si>
  <si>
    <t>Briana Seals</t>
  </si>
  <si>
    <t>SHAP Liason</t>
  </si>
  <si>
    <t>Bell, Keith T</t>
  </si>
  <si>
    <t>Bennett, Matthew</t>
  </si>
  <si>
    <t>Byson Broaden</t>
  </si>
  <si>
    <t>Billings, Kyle</t>
  </si>
  <si>
    <t>Black, Gamar</t>
  </si>
  <si>
    <t>Carlton Smith</t>
  </si>
  <si>
    <t>Boczkowski, Keith M</t>
  </si>
  <si>
    <t>Carter Buchanan</t>
  </si>
  <si>
    <t>IT</t>
  </si>
  <si>
    <t>B</t>
  </si>
  <si>
    <t>Bommarito, Kathy Ward</t>
  </si>
  <si>
    <t>Cassie Seals</t>
  </si>
  <si>
    <t>Bondy, Kimberly</t>
  </si>
  <si>
    <t>Chad Yeskey</t>
  </si>
  <si>
    <t>Bostle, Victoria</t>
  </si>
  <si>
    <t>Chai Lor</t>
  </si>
  <si>
    <t>Bowen, Shirek</t>
  </si>
  <si>
    <t>Boyd, Kenton Edward</t>
  </si>
  <si>
    <t>Christopher Fikes</t>
  </si>
  <si>
    <t>Broaden, Byson</t>
  </si>
  <si>
    <t>Christopher Johnson</t>
  </si>
  <si>
    <t>Brooks, Zakayla</t>
  </si>
  <si>
    <t>Christopher Wright</t>
  </si>
  <si>
    <t>Brown, Christopher</t>
  </si>
  <si>
    <t>Brown, Deshawne</t>
  </si>
  <si>
    <t>Clifton Lawson</t>
  </si>
  <si>
    <t>Brown, Karen Dianne</t>
  </si>
  <si>
    <t>Bryant, Larry</t>
  </si>
  <si>
    <t>Crystal Jenkins</t>
  </si>
  <si>
    <t>Bryant, Rebecca</t>
  </si>
  <si>
    <t>Curtis Hardison</t>
  </si>
  <si>
    <t>Burman, James John</t>
  </si>
  <si>
    <t>Cynthia Osborn</t>
  </si>
  <si>
    <t>Burns Jr., Sandale</t>
  </si>
  <si>
    <t>Dale Wanamaker</t>
  </si>
  <si>
    <t>Byrd, Deondre Demon</t>
  </si>
  <si>
    <t>Damanuel Hutcherson</t>
  </si>
  <si>
    <t>Cadarette, Darryl I</t>
  </si>
  <si>
    <t>Daniel Otto</t>
  </si>
  <si>
    <t>Capers, Jason</t>
  </si>
  <si>
    <t>Daniel Rattee</t>
  </si>
  <si>
    <t>Admin</t>
  </si>
  <si>
    <t>Challis, Zachary</t>
  </si>
  <si>
    <t>Daopaseud Jernnalet</t>
  </si>
  <si>
    <t>Chang, Bobby</t>
  </si>
  <si>
    <t>Darren Thomas</t>
  </si>
  <si>
    <t>Chang, Chou</t>
  </si>
  <si>
    <t>David Friedland</t>
  </si>
  <si>
    <t>Chang, Lue</t>
  </si>
  <si>
    <t>Charles, Tirrell</t>
  </si>
  <si>
    <t>Deantwaun Tippins</t>
  </si>
  <si>
    <t>Charleston, Sterling</t>
  </si>
  <si>
    <t>Deja Craft</t>
  </si>
  <si>
    <t>Ciesiolka, Austin</t>
  </si>
  <si>
    <t>Demetria Patterson</t>
  </si>
  <si>
    <t>Claybrooks, Elisnea Mariel</t>
  </si>
  <si>
    <t>Demetrius Loyd</t>
  </si>
  <si>
    <t>Cook, Nathan</t>
  </si>
  <si>
    <t>Demetrius Plant</t>
  </si>
  <si>
    <t>Corbat, Grant Jonathan</t>
  </si>
  <si>
    <t>Denzel Pitts</t>
  </si>
  <si>
    <t>Cotton, Michelle R</t>
  </si>
  <si>
    <t>Derrick Stephens</t>
  </si>
  <si>
    <t>Craft, Deja</t>
  </si>
  <si>
    <t>Crosby, Drakkar</t>
  </si>
  <si>
    <t>Dianne Brown</t>
  </si>
  <si>
    <t>Crossley, Michael J</t>
  </si>
  <si>
    <t>DiGiorgio Jacobs</t>
  </si>
  <si>
    <t>Crutcher, Caleb</t>
  </si>
  <si>
    <t>Drakkar Crosby</t>
  </si>
  <si>
    <t>Cureton, Brandie</t>
  </si>
  <si>
    <t>Early Wright</t>
  </si>
  <si>
    <t>Curry, Iyania Asunia</t>
  </si>
  <si>
    <t>Ebony Hubbard</t>
  </si>
  <si>
    <t>Curtis, Brandon</t>
  </si>
  <si>
    <t>Edward Gregory</t>
  </si>
  <si>
    <t>Curtis, Todd Anthony</t>
  </si>
  <si>
    <t>Elijah Vang</t>
  </si>
  <si>
    <t>Dalrymple, Jeremy James</t>
  </si>
  <si>
    <t>Daniel, Jermaine</t>
  </si>
  <si>
    <t>Erica Evans</t>
  </si>
  <si>
    <t>Daniels, Frederick</t>
  </si>
  <si>
    <t>Davis, Antoine</t>
  </si>
  <si>
    <t>Farrah Richardson Gillette</t>
  </si>
  <si>
    <t>Engineering</t>
  </si>
  <si>
    <t>Program Manager</t>
  </si>
  <si>
    <t>Davis, Blake</t>
  </si>
  <si>
    <t>Felicia OLeary</t>
  </si>
  <si>
    <t>Davis, Brandon</t>
  </si>
  <si>
    <t>Fred Daniels</t>
  </si>
  <si>
    <t>WS</t>
  </si>
  <si>
    <t>Day, Terrell M.</t>
  </si>
  <si>
    <t>Fue Lee</t>
  </si>
  <si>
    <t>Delaney, Janis</t>
  </si>
  <si>
    <t>Gamar Black</t>
  </si>
  <si>
    <t>Dewan, Abuhuraira</t>
  </si>
  <si>
    <t>Gary Hifko</t>
  </si>
  <si>
    <t>Dewan, Mubeen C</t>
  </si>
  <si>
    <t>Gary House</t>
  </si>
  <si>
    <t>Dhindsa, Arshdeep</t>
  </si>
  <si>
    <t>Gaurav Mathur</t>
  </si>
  <si>
    <t>Diallo, Mamadou Kindy</t>
  </si>
  <si>
    <t>Dillard, Richard</t>
  </si>
  <si>
    <t>Ian Lovell</t>
  </si>
  <si>
    <t>Dixon, Matthew James</t>
  </si>
  <si>
    <t>Inpone Phothisane</t>
  </si>
  <si>
    <t>Donnelly, Paul</t>
  </si>
  <si>
    <t>Ivory Jackson</t>
  </si>
  <si>
    <t>Dumas, Melinda Cire</t>
  </si>
  <si>
    <t>Ja Lor</t>
  </si>
  <si>
    <t>Production</t>
  </si>
  <si>
    <t>Dyer, Nathan</t>
  </si>
  <si>
    <t>Jackie Jackson</t>
  </si>
  <si>
    <t>Elmore, Brandon</t>
  </si>
  <si>
    <t>James Adams</t>
  </si>
  <si>
    <t>Elmore, Patrick</t>
  </si>
  <si>
    <t>James Smith</t>
  </si>
  <si>
    <t>Ervan, David Lee</t>
  </si>
  <si>
    <t>Evans, Erica</t>
  </si>
  <si>
    <t>Fikes, Christopher</t>
  </si>
  <si>
    <t>Janis Delaney</t>
  </si>
  <si>
    <t>Scheduler</t>
  </si>
  <si>
    <t>Flannery, Ethan Robert</t>
  </si>
  <si>
    <t>Jasmine Stephens</t>
  </si>
  <si>
    <t>Flowers, Joseph</t>
  </si>
  <si>
    <t>Jason Capers</t>
  </si>
  <si>
    <t>Foster, Aaron</t>
  </si>
  <si>
    <t>Jason Konrad</t>
  </si>
  <si>
    <t>Fournier, Michael F</t>
  </si>
  <si>
    <t>Jaya Jones</t>
  </si>
  <si>
    <t>French, Robert</t>
  </si>
  <si>
    <t>Jayelin Hawkins</t>
  </si>
  <si>
    <t>Friday Jr., Gregory Jerome</t>
  </si>
  <si>
    <t>Jeanette Provencher</t>
  </si>
  <si>
    <t>Fridley, Joanne</t>
  </si>
  <si>
    <t>Jeffrey Muthleb</t>
  </si>
  <si>
    <t>Friedland, David J</t>
  </si>
  <si>
    <t>Jennifer Patrick</t>
  </si>
  <si>
    <t>Gaigalas, Scott P</t>
  </si>
  <si>
    <t>Garner, Jaron</t>
  </si>
  <si>
    <t>Jeremy Dalrymple</t>
  </si>
  <si>
    <t>GM</t>
  </si>
  <si>
    <t>Garrett, Doreen</t>
  </si>
  <si>
    <t>Jeremy Johnson</t>
  </si>
  <si>
    <t>Gerds, Jaruwan</t>
  </si>
  <si>
    <t>Jermaine Daniel</t>
  </si>
  <si>
    <t>Gilbert, Shalinda</t>
  </si>
  <si>
    <t>Jerode Williams</t>
  </si>
  <si>
    <t>Gillcrase, Melvin</t>
  </si>
  <si>
    <t>Jiuan Reese</t>
  </si>
  <si>
    <t>Gillespie, Chelsea</t>
  </si>
  <si>
    <t>Joann Karagiannakis</t>
  </si>
  <si>
    <t>HR</t>
  </si>
  <si>
    <t>Generalist</t>
  </si>
  <si>
    <t>Glide, Patrick</t>
  </si>
  <si>
    <t>JoAnn Wachtel</t>
  </si>
  <si>
    <t>Graham, Xzavier De'ondre</t>
  </si>
  <si>
    <t>Joel Heabeart</t>
  </si>
  <si>
    <t>Grant III, James A</t>
  </si>
  <si>
    <t>John Rozzisi</t>
  </si>
  <si>
    <t>Grant, Anthony</t>
  </si>
  <si>
    <t>John Taylor</t>
  </si>
  <si>
    <t>C</t>
  </si>
  <si>
    <t>Grant, Tyrese Lashay</t>
  </si>
  <si>
    <t>John Yang</t>
  </si>
  <si>
    <t>Gray, Terry Darnell</t>
  </si>
  <si>
    <t>Johnnie Gunn</t>
  </si>
  <si>
    <t>Gregory, Edward Lee</t>
  </si>
  <si>
    <t>Griffin, Nikasha</t>
  </si>
  <si>
    <t>Joseph Flowers</t>
  </si>
  <si>
    <t>Gross, Pertrice</t>
  </si>
  <si>
    <t>Joseph Hang</t>
  </si>
  <si>
    <t>Gunn, Johnnie</t>
  </si>
  <si>
    <t>Joseph Kolassa</t>
  </si>
  <si>
    <t>Hang, Henry</t>
  </si>
  <si>
    <t>Joseph Prazuch</t>
  </si>
  <si>
    <t>Hang, Joseph</t>
  </si>
  <si>
    <t>Joshua Lasure</t>
  </si>
  <si>
    <t>Hang, Toua</t>
  </si>
  <si>
    <t>Juan Patino</t>
  </si>
  <si>
    <t>Hannan, Mohammed Abdul</t>
  </si>
  <si>
    <t>Hardison Jr., Curtis Adrien</t>
  </si>
  <si>
    <t>Kamari Stevenson</t>
  </si>
  <si>
    <t>Harris, Marcellis</t>
  </si>
  <si>
    <t>Kao Yang</t>
  </si>
  <si>
    <t>Hattaway, Brandon</t>
  </si>
  <si>
    <t>Karthik Kandasamy</t>
  </si>
  <si>
    <t>Haywood, Raphal</t>
  </si>
  <si>
    <t>Kaydan Johnson</t>
  </si>
  <si>
    <t>Hazelwood, Yia</t>
  </si>
  <si>
    <t>Keith Bell</t>
  </si>
  <si>
    <t>Heabeart, Joel F</t>
  </si>
  <si>
    <t>Keith Boczkowski</t>
  </si>
  <si>
    <t>Hernandez, Javier Angelo</t>
  </si>
  <si>
    <t>Kelly Hoehner</t>
  </si>
  <si>
    <t>Hicks, Katrice</t>
  </si>
  <si>
    <t>Kenton Boyd</t>
  </si>
  <si>
    <t>Hifko Jr, Gary Dean</t>
  </si>
  <si>
    <t>Hill, Savannah</t>
  </si>
  <si>
    <t>Kevin Hobson Jr</t>
  </si>
  <si>
    <t>Hinkle, Anthony</t>
  </si>
  <si>
    <t>Kevin Lee</t>
  </si>
  <si>
    <t>Hinton, Demarcus</t>
  </si>
  <si>
    <t>Khamchan Sai Urat</t>
  </si>
  <si>
    <t>Hodges, Joyce</t>
  </si>
  <si>
    <t>Kim Ballard</t>
  </si>
  <si>
    <t>Hoehner, Kelly</t>
  </si>
  <si>
    <t>Kim Bondy</t>
  </si>
  <si>
    <t>Sales Manager</t>
  </si>
  <si>
    <t>Hogains, Anthony</t>
  </si>
  <si>
    <t>Krystal Hollaman</t>
  </si>
  <si>
    <t>Hollaman, Krystal</t>
  </si>
  <si>
    <t>Kyle Billings</t>
  </si>
  <si>
    <t>House Jr., Gary Lynn</t>
  </si>
  <si>
    <t>Larry Bryant</t>
  </si>
  <si>
    <t>Hubbard, Ebony Michelle</t>
  </si>
  <si>
    <t>Humitz, Rebecca</t>
  </si>
  <si>
    <t>Hurd, Jessica Sue</t>
  </si>
  <si>
    <t>Love Lee</t>
  </si>
  <si>
    <t>Hutcherson, Damanuel</t>
  </si>
  <si>
    <t>Lynn Rayner</t>
  </si>
  <si>
    <t>Islam, Mohammed Forthad</t>
  </si>
  <si>
    <t>Lynnette Underwood</t>
  </si>
  <si>
    <t>Jackson III, Ivory J</t>
  </si>
  <si>
    <t>Malachi Williams</t>
  </si>
  <si>
    <t>Jackson, Jacqueline</t>
  </si>
  <si>
    <t>Malik Waites</t>
  </si>
  <si>
    <t>Jackson, Tamita</t>
  </si>
  <si>
    <t>Malika Lewis</t>
  </si>
  <si>
    <t>Jackson-O'Quinn, Adonis Jordan</t>
  </si>
  <si>
    <t>Mamadou Diallo</t>
  </si>
  <si>
    <t>Jacobs, DiGiorgio</t>
  </si>
  <si>
    <t>Marcia Pore</t>
  </si>
  <si>
    <t>James, Shanika</t>
  </si>
  <si>
    <t>Jenkins, Crystal Kay</t>
  </si>
  <si>
    <t>Mark Batts</t>
  </si>
  <si>
    <t>Jernnalat, Daopaseud</t>
  </si>
  <si>
    <t>Marketta Perry</t>
  </si>
  <si>
    <t>Johnson, Christopher</t>
  </si>
  <si>
    <t>Marshaun Andrews</t>
  </si>
  <si>
    <t>Johnson, Gerald</t>
  </si>
  <si>
    <t>Matthew Dixon</t>
  </si>
  <si>
    <t>Johnson, Jeremy</t>
  </si>
  <si>
    <t>Maxwell Slater</t>
  </si>
  <si>
    <t>Johnson, Kaydan</t>
  </si>
  <si>
    <t>Johnson, Marlon</t>
  </si>
  <si>
    <t>Melinda Dumas</t>
  </si>
  <si>
    <t>Johnson, Stephen James</t>
  </si>
  <si>
    <t>Melvin Gillcrase</t>
  </si>
  <si>
    <t>Joiner, Rena</t>
  </si>
  <si>
    <t>Jones, Jaya</t>
  </si>
  <si>
    <t>Jones, Milton Eugene</t>
  </si>
  <si>
    <t>Michael Fournier</t>
  </si>
  <si>
    <t>A</t>
  </si>
  <si>
    <t>Lead Technician</t>
  </si>
  <si>
    <t>Joseph, Dianna Christine</t>
  </si>
  <si>
    <t>Kaiser, Matthew J</t>
  </si>
  <si>
    <t>Michael Rocker</t>
  </si>
  <si>
    <t>Kandasamy, Karthik</t>
  </si>
  <si>
    <t>Michelle Cotton</t>
  </si>
  <si>
    <t>Karagiannakis, Joann Christine</t>
  </si>
  <si>
    <t>Mike Todorovich</t>
  </si>
  <si>
    <t>Kegler, Shantae</t>
  </si>
  <si>
    <t>Milton Jones</t>
  </si>
  <si>
    <t>Kelly Jr, Robert</t>
  </si>
  <si>
    <t>Mohammed Islam</t>
  </si>
  <si>
    <t>Keranen, Barbara</t>
  </si>
  <si>
    <t>Monique Reynolds</t>
  </si>
  <si>
    <t>Khan, Syadur</t>
  </si>
  <si>
    <t>Mubeen Dewan</t>
  </si>
  <si>
    <t>King, Anthony</t>
  </si>
  <si>
    <t>Mugeshkumar Rathinasabapathy</t>
  </si>
  <si>
    <t>Kohloff, Thomas</t>
  </si>
  <si>
    <t>Muhammad Ahmed</t>
  </si>
  <si>
    <t>Kolassa Jr, Joseph John</t>
  </si>
  <si>
    <t>Myron Young</t>
  </si>
  <si>
    <t>Konrad, Jason Henry</t>
  </si>
  <si>
    <t>Nathan Dyer</t>
  </si>
  <si>
    <t>Kuhn, Todd Leland</t>
  </si>
  <si>
    <t>Nathan Wilson</t>
  </si>
  <si>
    <t>Lamb, Andre</t>
  </si>
  <si>
    <t>Lao, Soua</t>
  </si>
  <si>
    <t>Nicholas Novak</t>
  </si>
  <si>
    <t>LaSure, Joshua</t>
  </si>
  <si>
    <t>Nick Tomei</t>
  </si>
  <si>
    <t>Safety</t>
  </si>
  <si>
    <t>Lawson, Andre</t>
  </si>
  <si>
    <t>Nina West</t>
  </si>
  <si>
    <t>Lawson, Clifton D</t>
  </si>
  <si>
    <t>Patrick Glide</t>
  </si>
  <si>
    <t>Lee, Fue</t>
  </si>
  <si>
    <t>Peng Yang</t>
  </si>
  <si>
    <t>Lee, Kevin Tou</t>
  </si>
  <si>
    <t>Phil Yax</t>
  </si>
  <si>
    <t>Production Manager</t>
  </si>
  <si>
    <t>Lee, Love</t>
  </si>
  <si>
    <t>Portia Smiles</t>
  </si>
  <si>
    <t>Lee, Meng</t>
  </si>
  <si>
    <t>Priyen Patel</t>
  </si>
  <si>
    <t>Lee, Phayhoung</t>
  </si>
  <si>
    <t>Lee, Robert</t>
  </si>
  <si>
    <t>Ramana Varma</t>
  </si>
  <si>
    <t>Lead Engineer</t>
  </si>
  <si>
    <t>Lee, Solyna</t>
  </si>
  <si>
    <t>Raphal Haywood</t>
  </si>
  <si>
    <t>Lee, Yeng</t>
  </si>
  <si>
    <t>Raven Walker</t>
  </si>
  <si>
    <t>Lewis, Malikia</t>
  </si>
  <si>
    <t>Raynard Lewis</t>
  </si>
  <si>
    <t>Lewis, Raynard</t>
  </si>
  <si>
    <t>Rayshawn Bates</t>
  </si>
  <si>
    <t>Liston, Charles T</t>
  </si>
  <si>
    <t>Rayshawn Reeves</t>
  </si>
  <si>
    <t>Lor, Chai</t>
  </si>
  <si>
    <t>Rebecca Bryant</t>
  </si>
  <si>
    <t>Lor, Ja</t>
  </si>
  <si>
    <t>Richard Dillard</t>
  </si>
  <si>
    <t>Lor, Joulia</t>
  </si>
  <si>
    <t>Richard Neely</t>
  </si>
  <si>
    <t>Lor, Va</t>
  </si>
  <si>
    <t>Richard Scott</t>
  </si>
  <si>
    <t>Senior Engineer</t>
  </si>
  <si>
    <t>Lor, Yer</t>
  </si>
  <si>
    <t>Love, LeAndre</t>
  </si>
  <si>
    <t>Loyd, Demetrius</t>
  </si>
  <si>
    <t>Robert Myers</t>
  </si>
  <si>
    <t>Process Engineer</t>
  </si>
  <si>
    <t>Lyles, Rosalind Lee</t>
  </si>
  <si>
    <t>Ron Pomeroy</t>
  </si>
  <si>
    <t>Marmon, Wesley Carroll</t>
  </si>
  <si>
    <t>Ronald Pomeroy Jr</t>
  </si>
  <si>
    <t>Marulappa, Kalavathi</t>
  </si>
  <si>
    <t>Rosalind Lyles</t>
  </si>
  <si>
    <t>Mathur, Gaurav</t>
  </si>
  <si>
    <t>Matt, Vincent</t>
  </si>
  <si>
    <t>Ryan Wheater</t>
  </si>
  <si>
    <t>Maxwell, Olivia Faye</t>
  </si>
  <si>
    <t>Sade Bailey</t>
  </si>
  <si>
    <t>McCollum, Jawine</t>
  </si>
  <si>
    <t>Sahil Sharma</t>
  </si>
  <si>
    <t>McDonald, Jeffrey Kincaid</t>
  </si>
  <si>
    <t>Samantha Bailey</t>
  </si>
  <si>
    <t>Mckinney, Jeremiah</t>
  </si>
  <si>
    <t>Savannah Hill</t>
  </si>
  <si>
    <t>McLarty, Timothy S</t>
  </si>
  <si>
    <t>Sead Rasljanin</t>
  </si>
  <si>
    <t>Meckens, Brandon</t>
  </si>
  <si>
    <t>Miah, Wais</t>
  </si>
  <si>
    <t>Shalinda Gilbert</t>
  </si>
  <si>
    <t>Miks, Robert</t>
  </si>
  <si>
    <t>Shankar Basavarajappa</t>
  </si>
  <si>
    <t>Miles, Omari</t>
  </si>
  <si>
    <t>Shante Ahern</t>
  </si>
  <si>
    <t>Mohamed, Yosif Ahmed</t>
  </si>
  <si>
    <t>Shante Kegler</t>
  </si>
  <si>
    <t>Morgan, Eric Andros</t>
  </si>
  <si>
    <t>Sharon Woods</t>
  </si>
  <si>
    <t>Murphy, Lisa</t>
  </si>
  <si>
    <t>Muthleb, Jeffrey Scott</t>
  </si>
  <si>
    <t>Shayla Williams</t>
  </si>
  <si>
    <t>Myers, Robert</t>
  </si>
  <si>
    <t>Solyna Lee</t>
  </si>
  <si>
    <t>Nader, Eric Richard</t>
  </si>
  <si>
    <t>Stephen Johnson</t>
  </si>
  <si>
    <t>Neely, Richoun</t>
  </si>
  <si>
    <t>Stephen Patterson</t>
  </si>
  <si>
    <t>Warehouse Manager</t>
  </si>
  <si>
    <t>Nemens, Ronald E</t>
  </si>
  <si>
    <t>Stephen Yon</t>
  </si>
  <si>
    <t>Nix, Stanley</t>
  </si>
  <si>
    <t>Sterling Charleston</t>
  </si>
  <si>
    <t>Novak, Nicholas</t>
  </si>
  <si>
    <t>Steve Allevato</t>
  </si>
  <si>
    <t>AGM</t>
  </si>
  <si>
    <t>O'Leary, Felicia Rachelle</t>
  </si>
  <si>
    <t>Steve Xiong</t>
  </si>
  <si>
    <t>OReilly, William Sean</t>
  </si>
  <si>
    <t>Steven Abernathy</t>
  </si>
  <si>
    <t>Ortisi, James Robert</t>
  </si>
  <si>
    <t>Osborn, Cynthia</t>
  </si>
  <si>
    <t>Tami Spiece</t>
  </si>
  <si>
    <t>Plant Controller</t>
  </si>
  <si>
    <t>Otis, Myzell Samuel James</t>
  </si>
  <si>
    <t>Otto Jr., Daniel</t>
  </si>
  <si>
    <t>Terrell Day</t>
  </si>
  <si>
    <t>Owens, Veronica M</t>
  </si>
  <si>
    <t>Terry Gray</t>
  </si>
  <si>
    <t>Palazzolo, Jonathon M</t>
  </si>
  <si>
    <t>Thomas Patterson</t>
  </si>
  <si>
    <t>Parks, Daira Lanette</t>
  </si>
  <si>
    <t>Tianta Williams</t>
  </si>
  <si>
    <t>Parrish, Asr</t>
  </si>
  <si>
    <t>Todd Curtis</t>
  </si>
  <si>
    <t>Parton, Noah</t>
  </si>
  <si>
    <t>Todd Kuhn</t>
  </si>
  <si>
    <t>Patel, Priyen</t>
  </si>
  <si>
    <t>Toirima Giles</t>
  </si>
  <si>
    <t>Patino, Juan M</t>
  </si>
  <si>
    <t>Tou Vang</t>
  </si>
  <si>
    <t>Patrick, Jennifer</t>
  </si>
  <si>
    <t>Trenton Walker</t>
  </si>
  <si>
    <t>Patterson, Demetria</t>
  </si>
  <si>
    <t>Tyrese Grant</t>
  </si>
  <si>
    <t>Process Technician</t>
  </si>
  <si>
    <t>Patterson, Stephen A</t>
  </si>
  <si>
    <t>Patterson, Thomas James</t>
  </si>
  <si>
    <t>Va Lor</t>
  </si>
  <si>
    <t>Payne, Walter</t>
  </si>
  <si>
    <t>Veronica Owens</t>
  </si>
  <si>
    <t>Peck, Paul</t>
  </si>
  <si>
    <t>Victoria Bostle</t>
  </si>
  <si>
    <t>Percy, Bobby</t>
  </si>
  <si>
    <t>Wais Miah</t>
  </si>
  <si>
    <t>Perry, Marketta</t>
  </si>
  <si>
    <t>Walter Payne</t>
  </si>
  <si>
    <t>Phothisane, Inpone</t>
  </si>
  <si>
    <t>Pitts, Denzel</t>
  </si>
  <si>
    <t>William OReilly</t>
  </si>
  <si>
    <t>Plant, Demetrius M</t>
  </si>
  <si>
    <t>Wisam Sami</t>
  </si>
  <si>
    <t>Pomeroy Jr, Ronald George</t>
  </si>
  <si>
    <t>Xzavier Graham</t>
  </si>
  <si>
    <t>Pomeroy Sr., Ronald George</t>
  </si>
  <si>
    <t>Yeng Lee</t>
  </si>
  <si>
    <t>Pomeroy, Mikayla C</t>
  </si>
  <si>
    <t>Yia Hazelwood</t>
  </si>
  <si>
    <t>Pore, Marcia Donnita</t>
  </si>
  <si>
    <t>Zach Challis</t>
  </si>
  <si>
    <t>Potter, Joshua Adam</t>
  </si>
  <si>
    <t>Zachary Rench</t>
  </si>
  <si>
    <t>Master Scheduler</t>
  </si>
  <si>
    <t>Prazuch, Joseph</t>
  </si>
  <si>
    <t>Provencher, Jeanette</t>
  </si>
  <si>
    <t>Quinn, Latabia</t>
  </si>
  <si>
    <t>Rammurthy, Ramana</t>
  </si>
  <si>
    <t>Rasljanin, Sead</t>
  </si>
  <si>
    <t>Rathinasabapathy, Mugeshkumar</t>
  </si>
  <si>
    <t>Rattee, Daniel</t>
  </si>
  <si>
    <t>Rayner, Lynn Francis</t>
  </si>
  <si>
    <t>Denise Broxton</t>
  </si>
  <si>
    <t>Reese, Jiuan Mactice</t>
  </si>
  <si>
    <t>Rench, Zachary David</t>
  </si>
  <si>
    <t>Reyna, Arnoldo</t>
  </si>
  <si>
    <t>Reyna, Christine Marie</t>
  </si>
  <si>
    <t>Reynolds, Monique</t>
  </si>
  <si>
    <t>Rhodes, Deante</t>
  </si>
  <si>
    <t>Richard, Marcus</t>
  </si>
  <si>
    <t>Richards, Jacquoia</t>
  </si>
  <si>
    <t>Richardson-Gillette, Farrah</t>
  </si>
  <si>
    <t>Rocker, Michael R</t>
  </si>
  <si>
    <t>Romanowski, Joseph Vincent</t>
  </si>
  <si>
    <t>Romero, Aaron</t>
  </si>
  <si>
    <t>Ross, Nick D</t>
  </si>
  <si>
    <t>Rozzisi, John Anthony</t>
  </si>
  <si>
    <t>Ruffin, Anthony</t>
  </si>
  <si>
    <t>Russaw, Erik Deneal</t>
  </si>
  <si>
    <t>Saha, Shishutosh</t>
  </si>
  <si>
    <t>Sai-Urat, Khamchan</t>
  </si>
  <si>
    <t>Sami, Wisam Basil</t>
  </si>
  <si>
    <t>Sanders Jr, William Lee</t>
  </si>
  <si>
    <t>Scates-Walker, Trenton Dean</t>
  </si>
  <si>
    <t>Scott, Joshaunda</t>
  </si>
  <si>
    <t>Scott, Richard</t>
  </si>
  <si>
    <t>Seals, Briana</t>
  </si>
  <si>
    <t>Seals, Cassie Danielle</t>
  </si>
  <si>
    <t>Seals, Lemark Deshawn</t>
  </si>
  <si>
    <t>Seals, Meria D</t>
  </si>
  <si>
    <t>Selvarajan, Senthilnathan</t>
  </si>
  <si>
    <t>Shahid, Muhammed</t>
  </si>
  <si>
    <t>Shannon, Willie Edward</t>
  </si>
  <si>
    <t>Sharma, Sahil</t>
  </si>
  <si>
    <t>Sharp, Latasha</t>
  </si>
  <si>
    <t>Shepherd, Derrick</t>
  </si>
  <si>
    <t>Simmons, Jakhari</t>
  </si>
  <si>
    <t>Simon, Timothy Gerard</t>
  </si>
  <si>
    <t>Slater, Maxwell</t>
  </si>
  <si>
    <t>Smiles, Portia Tiana</t>
  </si>
  <si>
    <t>Smith, Amy</t>
  </si>
  <si>
    <t>Smith, Bernard</t>
  </si>
  <si>
    <t>Smith, Carlton</t>
  </si>
  <si>
    <t>Smith, James A</t>
  </si>
  <si>
    <t>Smith, Kenyetta</t>
  </si>
  <si>
    <t>Smith, Orlando</t>
  </si>
  <si>
    <t>Smith, Richard</t>
  </si>
  <si>
    <t>Spiece, Tamara</t>
  </si>
  <si>
    <t>Stafford, Kyle</t>
  </si>
  <si>
    <t>Stafford, Nytia</t>
  </si>
  <si>
    <t>Starks, Damontae</t>
  </si>
  <si>
    <t>Stephens Jr, Derrick Douglas</t>
  </si>
  <si>
    <t>Stephens, Jasmine</t>
  </si>
  <si>
    <t>Stevenson, Kamari</t>
  </si>
  <si>
    <t>Stewart, Marcus</t>
  </si>
  <si>
    <t>Stewart, Matthew</t>
  </si>
  <si>
    <t>Sullen, Rodawn S</t>
  </si>
  <si>
    <t>Taylor, John</t>
  </si>
  <si>
    <t>Thomas, Darren Darnell</t>
  </si>
  <si>
    <t>Thomas, Jordan Tyler</t>
  </si>
  <si>
    <t>Thomas, Joseph</t>
  </si>
  <si>
    <t>Thomas, Sean</t>
  </si>
  <si>
    <t>Thompson, Andjron</t>
  </si>
  <si>
    <t>Thurman, Thomas Jay</t>
  </si>
  <si>
    <t>Tippins, Deantwuan</t>
  </si>
  <si>
    <t>Tobar Jr, Andre</t>
  </si>
  <si>
    <t>Tobar, Aaron</t>
  </si>
  <si>
    <t>Tobar, Alexandria</t>
  </si>
  <si>
    <t>Todorovich, Mike</t>
  </si>
  <si>
    <t>Tomei, Nicholas</t>
  </si>
  <si>
    <t>Travis, Ijamun</t>
  </si>
  <si>
    <t>Trexler, Charles</t>
  </si>
  <si>
    <t>Turner, Tiffaney</t>
  </si>
  <si>
    <t>Underwood, Lynnette D</t>
  </si>
  <si>
    <t>Vance, Luther Cornelius</t>
  </si>
  <si>
    <t>Vang, Elijah</t>
  </si>
  <si>
    <t>Vang, Sol</t>
  </si>
  <si>
    <t>Vang, Tou</t>
  </si>
  <si>
    <t>Virgin, Jessie</t>
  </si>
  <si>
    <t>Wachtel, Jo Ann</t>
  </si>
  <si>
    <t>Waites, Malik</t>
  </si>
  <si>
    <t>Wakil, Salam</t>
  </si>
  <si>
    <t>Walker Jr., Brandon</t>
  </si>
  <si>
    <t>Walker, Raven</t>
  </si>
  <si>
    <t>Walker, Ryan</t>
  </si>
  <si>
    <t>Waller, LaGrace</t>
  </si>
  <si>
    <t>Wanamaker, Dale</t>
  </si>
  <si>
    <t>Washington, Dorian Kaleel</t>
  </si>
  <si>
    <t>Webster II, Eric Trent</t>
  </si>
  <si>
    <t>Weitherspoon, Darfet</t>
  </si>
  <si>
    <t>Weitherspoon, Mitesha</t>
  </si>
  <si>
    <t>West, Nina</t>
  </si>
  <si>
    <t>Wheater, Ryan David</t>
  </si>
  <si>
    <t>White, James Edward</t>
  </si>
  <si>
    <t>White, Shelby Kristen</t>
  </si>
  <si>
    <t>Wiley, James</t>
  </si>
  <si>
    <t>Williams, Jerode M</t>
  </si>
  <si>
    <t>Williams, Malachi</t>
  </si>
  <si>
    <t>Williams, Shayla</t>
  </si>
  <si>
    <t>Williams, Tianta Damar</t>
  </si>
  <si>
    <t>Williams, Traynell</t>
  </si>
  <si>
    <t>Wilson, Nathan</t>
  </si>
  <si>
    <t>Woods, Sharon D</t>
  </si>
  <si>
    <t>Wright, Christopher</t>
  </si>
  <si>
    <t>Wright, Early Dewayne</t>
  </si>
  <si>
    <t>Wrobel, Kyle Joseph</t>
  </si>
  <si>
    <t>Xiong, Steve</t>
  </si>
  <si>
    <t>Yang, John Vang</t>
  </si>
  <si>
    <t>Yang, Kao</t>
  </si>
  <si>
    <t>Yang, Peng</t>
  </si>
  <si>
    <t>Yax, Phillip</t>
  </si>
  <si>
    <t>Yeskey, Chad Michael</t>
  </si>
  <si>
    <t>Yon, Stephen</t>
  </si>
  <si>
    <t>Young, Myron</t>
  </si>
  <si>
    <t>Young, Robert</t>
  </si>
  <si>
    <t>Young, Terez Jaidyn</t>
  </si>
  <si>
    <t>Operator Removal</t>
  </si>
  <si>
    <t>In Staff Table?</t>
  </si>
  <si>
    <t>Active?</t>
  </si>
  <si>
    <t>In DT?</t>
  </si>
  <si>
    <t>In WS?</t>
  </si>
  <si>
    <t>In SD?</t>
  </si>
  <si>
    <t>In UG?</t>
  </si>
  <si>
    <t>Notes</t>
  </si>
  <si>
    <t>Reverse</t>
  </si>
  <si>
    <t>Needs PW</t>
  </si>
  <si>
    <t>Deprovision?</t>
  </si>
  <si>
    <t>Elisnea Claybrooks</t>
  </si>
  <si>
    <t>Completed</t>
  </si>
  <si>
    <t>Phillip Davis</t>
  </si>
  <si>
    <t>Darrell Bell</t>
  </si>
  <si>
    <t>No ID</t>
  </si>
  <si>
    <t>Jacob Mitchum</t>
  </si>
  <si>
    <t>Daira Parks</t>
  </si>
  <si>
    <t>Nikasha Griffin</t>
  </si>
  <si>
    <t>SQL Only</t>
  </si>
  <si>
    <t>Marcus Richard</t>
  </si>
  <si>
    <t>John Aubry</t>
  </si>
  <si>
    <t>dt,ws,ug</t>
  </si>
  <si>
    <t>sd</t>
  </si>
  <si>
    <t>Matthew Bennett</t>
  </si>
  <si>
    <t>Erik Russaw</t>
  </si>
  <si>
    <t>Harrison Dorsey</t>
  </si>
  <si>
    <t>Shankin James</t>
  </si>
  <si>
    <t>Kemah Holmes</t>
  </si>
  <si>
    <t>sd,ug</t>
  </si>
  <si>
    <t>Bobby Percy</t>
  </si>
  <si>
    <t>sd,ug,dt,ws</t>
  </si>
  <si>
    <t>Deondre Byrd</t>
  </si>
  <si>
    <t>LeAndre Love</t>
  </si>
  <si>
    <t>dt,ws</t>
  </si>
  <si>
    <t>Olivia Maxwell</t>
  </si>
  <si>
    <t>dt,ws,sd</t>
  </si>
  <si>
    <t>VaShaun Rhodes</t>
  </si>
  <si>
    <t>Andjron Thompson</t>
  </si>
  <si>
    <t>Thomas Todd III</t>
  </si>
  <si>
    <t>Scott Gaigalas</t>
  </si>
  <si>
    <t>sd, dt, ws</t>
  </si>
  <si>
    <t>Scott Gaigalas-Bypass</t>
  </si>
  <si>
    <t>Wesley Marmon</t>
  </si>
  <si>
    <t>sd,ug,dt,ds</t>
  </si>
  <si>
    <t>Katrice Hicks</t>
  </si>
  <si>
    <t>Derik Wannamaker</t>
  </si>
  <si>
    <t>Kenyetta Smith</t>
  </si>
  <si>
    <t>Shirek Bowen</t>
  </si>
  <si>
    <t>Jeffrey McDonald</t>
  </si>
  <si>
    <t>Willie Marable Jr</t>
  </si>
  <si>
    <t>Ijamun Travis</t>
  </si>
  <si>
    <t>ws,sd,ug</t>
  </si>
  <si>
    <t>Chou Chang</t>
  </si>
  <si>
    <t>Todo</t>
  </si>
  <si>
    <t>Darfet Weitherspoon</t>
  </si>
  <si>
    <t>Remove MES01 Operators Query</t>
  </si>
  <si>
    <t>Remove NYSUS DT Operators Query</t>
  </si>
  <si>
    <t>Remove NYSUS WS Operators Query</t>
  </si>
  <si>
    <t>Solidat Filter</t>
  </si>
  <si>
    <t>Departments</t>
  </si>
  <si>
    <t>Misc.</t>
  </si>
  <si>
    <t>OF</t>
  </si>
  <si>
    <t>dept_name</t>
  </si>
  <si>
    <t>Dept</t>
  </si>
  <si>
    <t>ShiftPart</t>
  </si>
  <si>
    <t>Code</t>
  </si>
  <si>
    <t>Boolean</t>
  </si>
  <si>
    <t>NewLine</t>
  </si>
  <si>
    <t>YNBool</t>
  </si>
  <si>
    <t>Status</t>
  </si>
  <si>
    <t>Yes</t>
  </si>
  <si>
    <t>No</t>
  </si>
  <si>
    <t>DT &amp; DS/WS FEMs</t>
  </si>
  <si>
    <t>DT FEM 1st</t>
  </si>
  <si>
    <t>DT FEM 2nd</t>
  </si>
  <si>
    <t>DT FEM 3rd</t>
  </si>
  <si>
    <t>Management A.</t>
  </si>
  <si>
    <t>WS 1st</t>
  </si>
  <si>
    <t>Purchasing</t>
  </si>
  <si>
    <t>Finance</t>
  </si>
  <si>
    <t>WCM</t>
  </si>
  <si>
    <t>IT Support</t>
  </si>
  <si>
    <t>Management</t>
  </si>
  <si>
    <t>Program Management</t>
  </si>
  <si>
    <t>Logistics</t>
  </si>
  <si>
    <t>Sales</t>
  </si>
  <si>
    <t>MES01 SQL Staff List</t>
  </si>
  <si>
    <t>#</t>
  </si>
  <si>
    <t>Department</t>
  </si>
  <si>
    <t>All Staff</t>
  </si>
  <si>
    <t>deactive_date</t>
  </si>
  <si>
    <t>Provisioned</t>
  </si>
  <si>
    <t>Last Name</t>
  </si>
  <si>
    <t>label</t>
  </si>
  <si>
    <t>Row</t>
  </si>
  <si>
    <t>HasEntry</t>
  </si>
  <si>
    <t>****AIM-HELPDESK****</t>
  </si>
  <si>
    <t/>
  </si>
  <si>
    <t>***AIM-HR***</t>
  </si>
  <si>
    <t>1224</t>
  </si>
  <si>
    <t>9957</t>
  </si>
  <si>
    <t>Foster</t>
  </si>
  <si>
    <t>Aaron Foster-Bypass</t>
  </si>
  <si>
    <t>Foster-Bypass</t>
  </si>
  <si>
    <t>Aaron Johnson</t>
  </si>
  <si>
    <t>Johnson</t>
  </si>
  <si>
    <t>Romero</t>
  </si>
  <si>
    <t>Tobar</t>
  </si>
  <si>
    <t>Muzher</t>
  </si>
  <si>
    <t>Abhishek Sohane</t>
  </si>
  <si>
    <t>Sohane</t>
  </si>
  <si>
    <t>Abuhuraira Dewan</t>
  </si>
  <si>
    <t>Dewan</t>
  </si>
  <si>
    <t>Adam Estrins</t>
  </si>
  <si>
    <t>Estrins</t>
  </si>
  <si>
    <t>Adam Hifko</t>
  </si>
  <si>
    <t>Hifko</t>
  </si>
  <si>
    <t>Adam Sherman</t>
  </si>
  <si>
    <t>Sherman</t>
  </si>
  <si>
    <t>Adam Vang</t>
  </si>
  <si>
    <t>Vang</t>
  </si>
  <si>
    <t>Adaris Cook</t>
  </si>
  <si>
    <t>Cook</t>
  </si>
  <si>
    <t>Adaris Crook</t>
  </si>
  <si>
    <t>Crook</t>
  </si>
  <si>
    <t>Adonis Jackson-OQuinn</t>
  </si>
  <si>
    <t>Jackson-OQuinn</t>
  </si>
  <si>
    <t>Adrian Anderson</t>
  </si>
  <si>
    <t>Anderson</t>
  </si>
  <si>
    <t>Carr</t>
  </si>
  <si>
    <t>Adrienne Benson</t>
  </si>
  <si>
    <t>Benson</t>
  </si>
  <si>
    <t>Jefferson</t>
  </si>
  <si>
    <t>Ahmed Kahlif Ash Shaheed</t>
  </si>
  <si>
    <t>Kahlif Ash Shaheed</t>
  </si>
  <si>
    <t>Ahmed Tenant</t>
  </si>
  <si>
    <t>Tenant</t>
  </si>
  <si>
    <t>Aiera Wright</t>
  </si>
  <si>
    <t>Wright</t>
  </si>
  <si>
    <t>Ajahnae Lockhart</t>
  </si>
  <si>
    <t>Lockhart</t>
  </si>
  <si>
    <t>Ajamu Johnson</t>
  </si>
  <si>
    <t>Alan Bastianon</t>
  </si>
  <si>
    <t>Bastianon</t>
  </si>
  <si>
    <t>Alan Johnson</t>
  </si>
  <si>
    <t>Jenkins</t>
  </si>
  <si>
    <t>Albert Greer</t>
  </si>
  <si>
    <t>Greer</t>
  </si>
  <si>
    <t>Albert Hardy</t>
  </si>
  <si>
    <t>Hardy</t>
  </si>
  <si>
    <t>Amnath</t>
  </si>
  <si>
    <t>Alex Kue</t>
  </si>
  <si>
    <t>Kue</t>
  </si>
  <si>
    <t>Alex Ployngam</t>
  </si>
  <si>
    <t>Ployngam</t>
  </si>
  <si>
    <t>Alex Ravenscroft</t>
  </si>
  <si>
    <t>Ravenscroft</t>
  </si>
  <si>
    <t>Alexander Bell</t>
  </si>
  <si>
    <t>Bell</t>
  </si>
  <si>
    <t>Alexander ODay</t>
  </si>
  <si>
    <t>ODay</t>
  </si>
  <si>
    <t>Alexandra Clark</t>
  </si>
  <si>
    <t>Clark</t>
  </si>
  <si>
    <t>Alexandria Bell</t>
  </si>
  <si>
    <t>Alexis Howard</t>
  </si>
  <si>
    <t>Howard</t>
  </si>
  <si>
    <t>Alexis Johnson</t>
  </si>
  <si>
    <t>Alexis Powers</t>
  </si>
  <si>
    <t>Powers</t>
  </si>
  <si>
    <t>Alexis Smith</t>
  </si>
  <si>
    <t>Smith</t>
  </si>
  <si>
    <t>Alexzander Valice</t>
  </si>
  <si>
    <t>Valice</t>
  </si>
  <si>
    <t>Alfred Brown</t>
  </si>
  <si>
    <t>Brown</t>
  </si>
  <si>
    <t>Alfred Campbell</t>
  </si>
  <si>
    <t>Campbell</t>
  </si>
  <si>
    <t>Alfred Johnson</t>
  </si>
  <si>
    <t>Alice Lor</t>
  </si>
  <si>
    <t>Lor</t>
  </si>
  <si>
    <t>Alicia Sutton</t>
  </si>
  <si>
    <t>Sutton</t>
  </si>
  <si>
    <t>Alicia Williams</t>
  </si>
  <si>
    <t>Williams</t>
  </si>
  <si>
    <t>Alisha Starks</t>
  </si>
  <si>
    <t>Starks</t>
  </si>
  <si>
    <t>Allan Bisaro</t>
  </si>
  <si>
    <t>Bisaro</t>
  </si>
  <si>
    <t>Allison Bates</t>
  </si>
  <si>
    <t>Bates</t>
  </si>
  <si>
    <t>Allison Valley</t>
  </si>
  <si>
    <t>Valley</t>
  </si>
  <si>
    <t>Allizaha McDaniel</t>
  </si>
  <si>
    <t>McDaniel</t>
  </si>
  <si>
    <t>Alonjajuan Jackson</t>
  </si>
  <si>
    <t>Jackson</t>
  </si>
  <si>
    <t>Alonzo Delaney</t>
  </si>
  <si>
    <t>Delaney</t>
  </si>
  <si>
    <t>Aloonte Parker</t>
  </si>
  <si>
    <t>Parker</t>
  </si>
  <si>
    <t>Alton King</t>
  </si>
  <si>
    <t>King</t>
  </si>
  <si>
    <t>amanda benjamin</t>
  </si>
  <si>
    <t>benjamin</t>
  </si>
  <si>
    <t>Amanda Nye</t>
  </si>
  <si>
    <t>Nye</t>
  </si>
  <si>
    <t>Amanda Ybarra</t>
  </si>
  <si>
    <t>Ybarra</t>
  </si>
  <si>
    <t>Ambrye Patterson</t>
  </si>
  <si>
    <t>Patterson</t>
  </si>
  <si>
    <t>Kazemi</t>
  </si>
  <si>
    <t>Amondo Hill</t>
  </si>
  <si>
    <t>Hill</t>
  </si>
  <si>
    <t>Amonyea Carter</t>
  </si>
  <si>
    <t>Carter</t>
  </si>
  <si>
    <t>Amy Smith</t>
  </si>
  <si>
    <t>Anaya Pettigrew</t>
  </si>
  <si>
    <t>Pettigrew</t>
  </si>
  <si>
    <t>Ancel Rodgers</t>
  </si>
  <si>
    <t>Rodgers</t>
  </si>
  <si>
    <t>Thompson</t>
  </si>
  <si>
    <t>Andre Dortch</t>
  </si>
  <si>
    <t>Dortch</t>
  </si>
  <si>
    <t>Andre Holmes</t>
  </si>
  <si>
    <t>Holmes</t>
  </si>
  <si>
    <t>Andre Lamb</t>
  </si>
  <si>
    <t>Lamb</t>
  </si>
  <si>
    <t>Andre Talley</t>
  </si>
  <si>
    <t>Talley</t>
  </si>
  <si>
    <t>Andre Tobar</t>
  </si>
  <si>
    <t>Tobar Jr</t>
  </si>
  <si>
    <t>Andrea Chattam</t>
  </si>
  <si>
    <t>Chattam</t>
  </si>
  <si>
    <t>Andrea Hampton</t>
  </si>
  <si>
    <t>Hampton</t>
  </si>
  <si>
    <t>Andrea James</t>
  </si>
  <si>
    <t>James</t>
  </si>
  <si>
    <t>Andrea Johnson</t>
  </si>
  <si>
    <t>Andrea Jordan</t>
  </si>
  <si>
    <t>Jordan</t>
  </si>
  <si>
    <t>Andrea Stoudemire</t>
  </si>
  <si>
    <t>Stoudemire</t>
  </si>
  <si>
    <t>Andrew Geddes</t>
  </si>
  <si>
    <t>Geddes</t>
  </si>
  <si>
    <t>Andrew Jones</t>
  </si>
  <si>
    <t>Jones</t>
  </si>
  <si>
    <t>Andrew Kinaia</t>
  </si>
  <si>
    <t>Kinaia</t>
  </si>
  <si>
    <t>Andrew Macorkindale</t>
  </si>
  <si>
    <t>Macorkindale</t>
  </si>
  <si>
    <t>Andrew Palmer Jr</t>
  </si>
  <si>
    <t>Palmer Jr</t>
  </si>
  <si>
    <t>Andrey Wilson</t>
  </si>
  <si>
    <t>Wilson</t>
  </si>
  <si>
    <t>Angel Franks</t>
  </si>
  <si>
    <t>Franks</t>
  </si>
  <si>
    <t>Angel Price</t>
  </si>
  <si>
    <t>Price</t>
  </si>
  <si>
    <t>Angel Raines</t>
  </si>
  <si>
    <t>Raines</t>
  </si>
  <si>
    <t>Angela Ellington</t>
  </si>
  <si>
    <t>Ellington</t>
  </si>
  <si>
    <t>Angela Hardy</t>
  </si>
  <si>
    <t>Angela Hawkins</t>
  </si>
  <si>
    <t>Hawkins</t>
  </si>
  <si>
    <t>Angela Lyles</t>
  </si>
  <si>
    <t>Lyles</t>
  </si>
  <si>
    <t>Angelette Christian</t>
  </si>
  <si>
    <t>Christian</t>
  </si>
  <si>
    <t>Angelica Gave</t>
  </si>
  <si>
    <t>Gave</t>
  </si>
  <si>
    <t>Angelica Maxwell</t>
  </si>
  <si>
    <t>Maxwell</t>
  </si>
  <si>
    <t>Angelica Medley</t>
  </si>
  <si>
    <t>Medley</t>
  </si>
  <si>
    <t>Angelica Peters</t>
  </si>
  <si>
    <t>Peters</t>
  </si>
  <si>
    <t>Angelo Baker</t>
  </si>
  <si>
    <t>Baker</t>
  </si>
  <si>
    <t>Anglee Robertson</t>
  </si>
  <si>
    <t>Robertson</t>
  </si>
  <si>
    <t>Anglee Robinson</t>
  </si>
  <si>
    <t>Robinson</t>
  </si>
  <si>
    <t>Angleo Glass Jr</t>
  </si>
  <si>
    <t>Glass Jr</t>
  </si>
  <si>
    <t>Anissa Humbarger</t>
  </si>
  <si>
    <t>Humbarger</t>
  </si>
  <si>
    <t>Anna Zwolinski</t>
  </si>
  <si>
    <t>Zwolinski</t>
  </si>
  <si>
    <t>Anothony Ruffin</t>
  </si>
  <si>
    <t>Ruffin</t>
  </si>
  <si>
    <t>Anshanay Washington</t>
  </si>
  <si>
    <t>Washington</t>
  </si>
  <si>
    <t>Antajuan Carson</t>
  </si>
  <si>
    <t>Carson</t>
  </si>
  <si>
    <t>Anthony Andrews</t>
  </si>
  <si>
    <t>Andrews</t>
  </si>
  <si>
    <t>Anthony Black</t>
  </si>
  <si>
    <t>Black</t>
  </si>
  <si>
    <t>Anthony Brown</t>
  </si>
  <si>
    <t>Bryant Jr</t>
  </si>
  <si>
    <t>Anthony Devon</t>
  </si>
  <si>
    <t>Devon</t>
  </si>
  <si>
    <t>Anthony Grant</t>
  </si>
  <si>
    <t>Grant</t>
  </si>
  <si>
    <t>Anthony Greene</t>
  </si>
  <si>
    <t>Greene</t>
  </si>
  <si>
    <t>Hinkle</t>
  </si>
  <si>
    <t>Hogains</t>
  </si>
  <si>
    <t>Anthony Jones</t>
  </si>
  <si>
    <t>Anthony Jones-Stewart</t>
  </si>
  <si>
    <t>Jones-Stewart</t>
  </si>
  <si>
    <t>Anthony Lewis Jr</t>
  </si>
  <si>
    <t>Lewis Jr</t>
  </si>
  <si>
    <t>Anthony McCadney</t>
  </si>
  <si>
    <t>McCadney</t>
  </si>
  <si>
    <t>Anthony McCullum</t>
  </si>
  <si>
    <t>McCullum</t>
  </si>
  <si>
    <t>Moon</t>
  </si>
  <si>
    <t>Anthony Nelson</t>
  </si>
  <si>
    <t>Nelson</t>
  </si>
  <si>
    <t>Anthony Phillips</t>
  </si>
  <si>
    <t>Phillips</t>
  </si>
  <si>
    <t>Anthony Porter</t>
  </si>
  <si>
    <t>Porter</t>
  </si>
  <si>
    <t>Pride</t>
  </si>
  <si>
    <t>Anthony Stewart</t>
  </si>
  <si>
    <t>Stewart</t>
  </si>
  <si>
    <t>Anthony Stewart-Bypass</t>
  </si>
  <si>
    <t>Stewart-Bypass</t>
  </si>
  <si>
    <t>Anthony Williams</t>
  </si>
  <si>
    <t>Anthony Wilson</t>
  </si>
  <si>
    <t>Antia Watts</t>
  </si>
  <si>
    <t>Watts</t>
  </si>
  <si>
    <t>Antionio Smiley</t>
  </si>
  <si>
    <t>Smiley</t>
  </si>
  <si>
    <t>Randall</t>
  </si>
  <si>
    <t>Antoine Cross</t>
  </si>
  <si>
    <t>Cross</t>
  </si>
  <si>
    <t>Antoine Davis</t>
  </si>
  <si>
    <t>Davis</t>
  </si>
  <si>
    <t>Antoine Flow</t>
  </si>
  <si>
    <t>Flow</t>
  </si>
  <si>
    <t>Antoine Pierce</t>
  </si>
  <si>
    <t>Pierce</t>
  </si>
  <si>
    <t>Antoine Tyler</t>
  </si>
  <si>
    <t>Tyler</t>
  </si>
  <si>
    <t>Antoinette Hendon</t>
  </si>
  <si>
    <t>Hendon</t>
  </si>
  <si>
    <t>Antoinette Johnson</t>
  </si>
  <si>
    <t>Anton Davenport</t>
  </si>
  <si>
    <t>Davenport</t>
  </si>
  <si>
    <t>Anton Swift</t>
  </si>
  <si>
    <t>Swift</t>
  </si>
  <si>
    <t>Antonia Rambus</t>
  </si>
  <si>
    <t>Rambus</t>
  </si>
  <si>
    <t>Antonio Armstrong</t>
  </si>
  <si>
    <t>Armstrong</t>
  </si>
  <si>
    <t>Antonio Ivery</t>
  </si>
  <si>
    <t>Ivery</t>
  </si>
  <si>
    <t>Antonio Redmond</t>
  </si>
  <si>
    <t>Redmond</t>
  </si>
  <si>
    <t>Antonio Smiley</t>
  </si>
  <si>
    <t>Antonio Whitsett</t>
  </si>
  <si>
    <t>Whitsett</t>
  </si>
  <si>
    <t>Antonio Woods</t>
  </si>
  <si>
    <t>Woods</t>
  </si>
  <si>
    <t>Anzio Harris</t>
  </si>
  <si>
    <t>Harris</t>
  </si>
  <si>
    <t>April Little</t>
  </si>
  <si>
    <t>Little</t>
  </si>
  <si>
    <t>April Padgett</t>
  </si>
  <si>
    <t>Padgett</t>
  </si>
  <si>
    <t>Aqueelah Scott</t>
  </si>
  <si>
    <t>Scott</t>
  </si>
  <si>
    <t>Arbenesa Vojnika</t>
  </si>
  <si>
    <t>Vojnika</t>
  </si>
  <si>
    <t>Ariel Craighead</t>
  </si>
  <si>
    <t>Craighead</t>
  </si>
  <si>
    <t>Arnoldo Reyna</t>
  </si>
  <si>
    <t>Reyna</t>
  </si>
  <si>
    <t>Arpri Gibbs-Cook</t>
  </si>
  <si>
    <t>Gibbs-Cook</t>
  </si>
  <si>
    <t>Arrion Worsham</t>
  </si>
  <si>
    <t>Worsham</t>
  </si>
  <si>
    <t>Dhindsa</t>
  </si>
  <si>
    <t>Artenas Anderson</t>
  </si>
  <si>
    <t>Arthur Robinson</t>
  </si>
  <si>
    <t>Artrice Scotts</t>
  </si>
  <si>
    <t>Scotts</t>
  </si>
  <si>
    <t>Aruah Anderson</t>
  </si>
  <si>
    <t>Aryah Anderson</t>
  </si>
  <si>
    <t>Ashanti Heard</t>
  </si>
  <si>
    <t>Heard</t>
  </si>
  <si>
    <t>Pierre</t>
  </si>
  <si>
    <t>Ashle Powell</t>
  </si>
  <si>
    <t>Powell</t>
  </si>
  <si>
    <t>Ashleigh Washington</t>
  </si>
  <si>
    <t>Ashley Garrett</t>
  </si>
  <si>
    <t>Garrett</t>
  </si>
  <si>
    <t>Ashley Hamilton</t>
  </si>
  <si>
    <t>Hamilton</t>
  </si>
  <si>
    <t>Ashley Johnson</t>
  </si>
  <si>
    <t>Ashley Love</t>
  </si>
  <si>
    <t>Love</t>
  </si>
  <si>
    <t>Ashley Simon</t>
  </si>
  <si>
    <t>Simon</t>
  </si>
  <si>
    <t>Seck</t>
  </si>
  <si>
    <t>Atitiuna Hill</t>
  </si>
  <si>
    <t>Aures Curtis</t>
  </si>
  <si>
    <t>Curtis</t>
  </si>
  <si>
    <t>Ciesiolka</t>
  </si>
  <si>
    <t>Austin Ciesiolka-Bypass</t>
  </si>
  <si>
    <t>Ciesiolka-Bypass</t>
  </si>
  <si>
    <t>Austin Clark</t>
  </si>
  <si>
    <t>Austin Meredith</t>
  </si>
  <si>
    <t>Meredith</t>
  </si>
  <si>
    <t>Ayesha Wilson</t>
  </si>
  <si>
    <t>Barbara Keranen</t>
  </si>
  <si>
    <t>Keranen</t>
  </si>
  <si>
    <t>Bernard Smith</t>
  </si>
  <si>
    <t>Bhavesh Gandhi</t>
  </si>
  <si>
    <t>Gandhi</t>
  </si>
  <si>
    <t>Bianca Moon</t>
  </si>
  <si>
    <t>Blake Davis</t>
  </si>
  <si>
    <t>Bobby Chang</t>
  </si>
  <si>
    <t>Chang</t>
  </si>
  <si>
    <t>Percy</t>
  </si>
  <si>
    <t>Brad Beckner</t>
  </si>
  <si>
    <t>Beckner</t>
  </si>
  <si>
    <t>Bradley Joacim</t>
  </si>
  <si>
    <t>Joacim</t>
  </si>
  <si>
    <t>Brandee Reynolds</t>
  </si>
  <si>
    <t>Reynolds</t>
  </si>
  <si>
    <t>Cureton</t>
  </si>
  <si>
    <t>Brandion Smith</t>
  </si>
  <si>
    <t>Brandon Armstrong</t>
  </si>
  <si>
    <t>Brandon Bergen</t>
  </si>
  <si>
    <t>Bergen</t>
  </si>
  <si>
    <t>Brandon Brown</t>
  </si>
  <si>
    <t>Brandon Burnham</t>
  </si>
  <si>
    <t>Burnham</t>
  </si>
  <si>
    <t>Brandon Cleveland</t>
  </si>
  <si>
    <t>Cleveland</t>
  </si>
  <si>
    <t>Brandon Cole</t>
  </si>
  <si>
    <t>Cole</t>
  </si>
  <si>
    <t>Brandon Easley</t>
  </si>
  <si>
    <t>Easley</t>
  </si>
  <si>
    <t>Elmore</t>
  </si>
  <si>
    <t>Brandon Foster</t>
  </si>
  <si>
    <t>Brandon Graham</t>
  </si>
  <si>
    <t>Graham</t>
  </si>
  <si>
    <t>Hattaway</t>
  </si>
  <si>
    <t>Brandon Heaphe</t>
  </si>
  <si>
    <t>Heaphe</t>
  </si>
  <si>
    <t>Brandon Horton</t>
  </si>
  <si>
    <t>Horton</t>
  </si>
  <si>
    <t>Brandon Jacobs</t>
  </si>
  <si>
    <t>Jacobs</t>
  </si>
  <si>
    <t>Brandon Meckens</t>
  </si>
  <si>
    <t>Meckens</t>
  </si>
  <si>
    <t>Brandon Norman</t>
  </si>
  <si>
    <t>Norman</t>
  </si>
  <si>
    <t>Brandon Riley</t>
  </si>
  <si>
    <t>Riley</t>
  </si>
  <si>
    <t>Brandon Sytsma</t>
  </si>
  <si>
    <t>Sytsma</t>
  </si>
  <si>
    <t>Brandon Walker</t>
  </si>
  <si>
    <t>Walker</t>
  </si>
  <si>
    <t>Brandon Wilk</t>
  </si>
  <si>
    <t>Wilk</t>
  </si>
  <si>
    <t>Brandy Cohens</t>
  </si>
  <si>
    <t>Cohens</t>
  </si>
  <si>
    <t>Brandy Davis</t>
  </si>
  <si>
    <t>Brandy Hill</t>
  </si>
  <si>
    <t>Brandy Jacobs</t>
  </si>
  <si>
    <t>BreakRoom</t>
  </si>
  <si>
    <t>Breana Haywood</t>
  </si>
  <si>
    <t>Haywood</t>
  </si>
  <si>
    <t>Breanna Moore</t>
  </si>
  <si>
    <t>Moore</t>
  </si>
  <si>
    <t>Breanna Wallace</t>
  </si>
  <si>
    <t>Wallace</t>
  </si>
  <si>
    <t>Brendan Heaphy1</t>
  </si>
  <si>
    <t>Heaphy1</t>
  </si>
  <si>
    <t>Brendan Osterlund</t>
  </si>
  <si>
    <t>Osterlund</t>
  </si>
  <si>
    <t>Brent Watson</t>
  </si>
  <si>
    <t>Watson</t>
  </si>
  <si>
    <t>Brenton Krawcke</t>
  </si>
  <si>
    <t>Krawcke</t>
  </si>
  <si>
    <t>Brett LaClair</t>
  </si>
  <si>
    <t>LaClair</t>
  </si>
  <si>
    <t>Brett Miller</t>
  </si>
  <si>
    <t>Miller</t>
  </si>
  <si>
    <t>Alexander</t>
  </si>
  <si>
    <t>Briale Parham</t>
  </si>
  <si>
    <t>Parham</t>
  </si>
  <si>
    <t>Brian Andrzejewski</t>
  </si>
  <si>
    <t>Andrzejewski</t>
  </si>
  <si>
    <t>Brian Griffin</t>
  </si>
  <si>
    <t>Griffin</t>
  </si>
  <si>
    <t>Brian Joyner</t>
  </si>
  <si>
    <t>Joyner</t>
  </si>
  <si>
    <t>Brian Niver</t>
  </si>
  <si>
    <t>Niver</t>
  </si>
  <si>
    <t>Brian Ruch</t>
  </si>
  <si>
    <t>Ruch</t>
  </si>
  <si>
    <t>Brian Watson</t>
  </si>
  <si>
    <t>Briana Cooper</t>
  </si>
  <si>
    <t>Cooper</t>
  </si>
  <si>
    <t>Briana Langevin</t>
  </si>
  <si>
    <t>Langevin</t>
  </si>
  <si>
    <t>Seals</t>
  </si>
  <si>
    <t>Brianna Anderson</t>
  </si>
  <si>
    <t>Brianna Black</t>
  </si>
  <si>
    <t>Brianna Broodnax</t>
  </si>
  <si>
    <t>Broodnax</t>
  </si>
  <si>
    <t>Brianna Byrne</t>
  </si>
  <si>
    <t>Byrne</t>
  </si>
  <si>
    <t>Brianna Canty</t>
  </si>
  <si>
    <t>Canty</t>
  </si>
  <si>
    <t>Brianna Jones</t>
  </si>
  <si>
    <t>Brianna Reynolds</t>
  </si>
  <si>
    <t>Brianna Ruggero</t>
  </si>
  <si>
    <t>Ruggero</t>
  </si>
  <si>
    <t>Brianna Scott</t>
  </si>
  <si>
    <t>Brianna White</t>
  </si>
  <si>
    <t>White</t>
  </si>
  <si>
    <t>Britani Joshua</t>
  </si>
  <si>
    <t>Joshua</t>
  </si>
  <si>
    <t>Brittani Klimczak</t>
  </si>
  <si>
    <t>Klimczak</t>
  </si>
  <si>
    <t>Brittany Bowes</t>
  </si>
  <si>
    <t>Bowes</t>
  </si>
  <si>
    <t>Brittany Daniels</t>
  </si>
  <si>
    <t>Daniels</t>
  </si>
  <si>
    <t>Lindsey</t>
  </si>
  <si>
    <t>Brittany Wilson</t>
  </si>
  <si>
    <t>Brittney McCants-Smith</t>
  </si>
  <si>
    <t>McCants-Smith</t>
  </si>
  <si>
    <t>Brock Rowe</t>
  </si>
  <si>
    <t>Rowe</t>
  </si>
  <si>
    <t>Bruce Stuss</t>
  </si>
  <si>
    <t>Stuss</t>
  </si>
  <si>
    <t>Bryan Berra</t>
  </si>
  <si>
    <t>Berra</t>
  </si>
  <si>
    <t>Bryan Pypkowski</t>
  </si>
  <si>
    <t>Pypkowski</t>
  </si>
  <si>
    <t>Bryan Smith</t>
  </si>
  <si>
    <t>Bryana Hollins</t>
  </si>
  <si>
    <t>Hollins</t>
  </si>
  <si>
    <t>Byron Askew</t>
  </si>
  <si>
    <t>Askew</t>
  </si>
  <si>
    <t>Byron Belcher</t>
  </si>
  <si>
    <t>Belcher</t>
  </si>
  <si>
    <t>Byron Green</t>
  </si>
  <si>
    <t>Green</t>
  </si>
  <si>
    <t>Broaden</t>
  </si>
  <si>
    <t>Caleb Crutcher</t>
  </si>
  <si>
    <t>Crutcher</t>
  </si>
  <si>
    <t>Calthe Howell</t>
  </si>
  <si>
    <t>Howell</t>
  </si>
  <si>
    <t>Calve Coles</t>
  </si>
  <si>
    <t>Coles</t>
  </si>
  <si>
    <t>Calvin Hasberry</t>
  </si>
  <si>
    <t>Hasberry</t>
  </si>
  <si>
    <t>Cameille Talley</t>
  </si>
  <si>
    <t>Cameron Sullivan</t>
  </si>
  <si>
    <t>Sullivan</t>
  </si>
  <si>
    <t>Candace Lewis</t>
  </si>
  <si>
    <t>Lewis</t>
  </si>
  <si>
    <t>Candace Mcglown</t>
  </si>
  <si>
    <t>Mcglown</t>
  </si>
  <si>
    <t>Candace Miller</t>
  </si>
  <si>
    <t>Caprice Hartley</t>
  </si>
  <si>
    <t>Hartley</t>
  </si>
  <si>
    <t>Webster</t>
  </si>
  <si>
    <t>Cardi Jefferson</t>
  </si>
  <si>
    <t>Carissa Smith</t>
  </si>
  <si>
    <t>Carl Chambliss</t>
  </si>
  <si>
    <t>Chambliss</t>
  </si>
  <si>
    <t>Carl Fletcher</t>
  </si>
  <si>
    <t>Fletcher</t>
  </si>
  <si>
    <t>Carl Lewis</t>
  </si>
  <si>
    <t>Carl Pamplin Jr</t>
  </si>
  <si>
    <t>Pamplin Jr</t>
  </si>
  <si>
    <t>Carl Villanueva</t>
  </si>
  <si>
    <t>Villanueva</t>
  </si>
  <si>
    <t>Carlos Hernandez</t>
  </si>
  <si>
    <t>Hernandez</t>
  </si>
  <si>
    <t>Carlos Lee</t>
  </si>
  <si>
    <t>Lee</t>
  </si>
  <si>
    <t>Carlton Taylor</t>
  </si>
  <si>
    <t>Taylor</t>
  </si>
  <si>
    <t>Carmela Collins</t>
  </si>
  <si>
    <t>Collins</t>
  </si>
  <si>
    <t>Carol Crosby</t>
  </si>
  <si>
    <t>Crosby</t>
  </si>
  <si>
    <t>Caroline Maniaci</t>
  </si>
  <si>
    <t>Maniaci</t>
  </si>
  <si>
    <t>Buchanan</t>
  </si>
  <si>
    <t>Casey Hassam</t>
  </si>
  <si>
    <t>Hassam</t>
  </si>
  <si>
    <t>Cashmere Hudson</t>
  </si>
  <si>
    <t>Hudson</t>
  </si>
  <si>
    <t>Cassie Seals-Bypass</t>
  </si>
  <si>
    <t>Seals-Bypass</t>
  </si>
  <si>
    <t>Catera Hollan</t>
  </si>
  <si>
    <t>Hollan</t>
  </si>
  <si>
    <t>Cathy Bailey</t>
  </si>
  <si>
    <t>Bailey</t>
  </si>
  <si>
    <t>Cathy Lewis</t>
  </si>
  <si>
    <t>Ceantha Gross</t>
  </si>
  <si>
    <t>Gross</t>
  </si>
  <si>
    <t>Cecelia Riley</t>
  </si>
  <si>
    <t>Cedric Dumo</t>
  </si>
  <si>
    <t>Dumo</t>
  </si>
  <si>
    <t>Cedric Parker</t>
  </si>
  <si>
    <t>Cedric Skelton</t>
  </si>
  <si>
    <t>Skelton</t>
  </si>
  <si>
    <t>Cedric Wilkins</t>
  </si>
  <si>
    <t>Wilkins</t>
  </si>
  <si>
    <t>Cedrick Steen</t>
  </si>
  <si>
    <t>Steen</t>
  </si>
  <si>
    <t>Yeskey</t>
  </si>
  <si>
    <t>Chadd Chisholm</t>
  </si>
  <si>
    <t>Chisholm</t>
  </si>
  <si>
    <t>Chadwick Brown</t>
  </si>
  <si>
    <t>Chanissa Seals</t>
  </si>
  <si>
    <t>Channa Lipski</t>
  </si>
  <si>
    <t>Lipski</t>
  </si>
  <si>
    <t>Chantel Howse</t>
  </si>
  <si>
    <t>Howse</t>
  </si>
  <si>
    <t>Chantele Willis</t>
  </si>
  <si>
    <t>Willis</t>
  </si>
  <si>
    <t>Chanthong Yang</t>
  </si>
  <si>
    <t>Yang</t>
  </si>
  <si>
    <t>Chao Lor</t>
  </si>
  <si>
    <t>Charles Chapman</t>
  </si>
  <si>
    <t>Chapman</t>
  </si>
  <si>
    <t>Charles Cunigan</t>
  </si>
  <si>
    <t>Cunigan</t>
  </si>
  <si>
    <t>Charles Dawson</t>
  </si>
  <si>
    <t>Dawson</t>
  </si>
  <si>
    <t>Charles Dowdell</t>
  </si>
  <si>
    <t>Dowdell</t>
  </si>
  <si>
    <t>Charles Liston</t>
  </si>
  <si>
    <t>Liston</t>
  </si>
  <si>
    <t>Charles Poth</t>
  </si>
  <si>
    <t>Poth</t>
  </si>
  <si>
    <t>Charles Pryor</t>
  </si>
  <si>
    <t>Pryor</t>
  </si>
  <si>
    <t>Charles Thomas</t>
  </si>
  <si>
    <t>Thomas</t>
  </si>
  <si>
    <t>Trexler</t>
  </si>
  <si>
    <t>Charles Walker</t>
  </si>
  <si>
    <t>Charlie Alexander</t>
  </si>
  <si>
    <t>Charlsie Jones</t>
  </si>
  <si>
    <t>Charmain Stevenson</t>
  </si>
  <si>
    <t>Stevenson</t>
  </si>
  <si>
    <t>Charmaine Maxwell</t>
  </si>
  <si>
    <t>Charon Charr</t>
  </si>
  <si>
    <t>Charr</t>
  </si>
  <si>
    <t>Chase Mitchell</t>
  </si>
  <si>
    <t>Mitchell</t>
  </si>
  <si>
    <t>Chaunta Dokes</t>
  </si>
  <si>
    <t>Dokes</t>
  </si>
  <si>
    <t>Chava Herr</t>
  </si>
  <si>
    <t>Herr</t>
  </si>
  <si>
    <t>Chee Ching Yang</t>
  </si>
  <si>
    <t>Ching Yang</t>
  </si>
  <si>
    <t>Cheneada Gunter</t>
  </si>
  <si>
    <t>Gunter</t>
  </si>
  <si>
    <t>Cheng Chang</t>
  </si>
  <si>
    <t>Cheng Her</t>
  </si>
  <si>
    <t>Her</t>
  </si>
  <si>
    <t>Cherelle Wilkins</t>
  </si>
  <si>
    <t>Cherita King</t>
  </si>
  <si>
    <t>Cherry Simmon</t>
  </si>
  <si>
    <t>Simmon</t>
  </si>
  <si>
    <t>Cheryl Jarrell</t>
  </si>
  <si>
    <t>Jarrell</t>
  </si>
  <si>
    <t>Chia Yang</t>
  </si>
  <si>
    <t>China Avery</t>
  </si>
  <si>
    <t>Avery</t>
  </si>
  <si>
    <t>China Brown</t>
  </si>
  <si>
    <t>China Graves-Singleton</t>
  </si>
  <si>
    <t>Graves-Singleton</t>
  </si>
  <si>
    <t>China Reynolds</t>
  </si>
  <si>
    <t>China Taylor</t>
  </si>
  <si>
    <t>Chove Hin</t>
  </si>
  <si>
    <t>Hin</t>
  </si>
  <si>
    <t>Chris Bryant</t>
  </si>
  <si>
    <t>Bryant</t>
  </si>
  <si>
    <t>Chris Cotton</t>
  </si>
  <si>
    <t>Cotton</t>
  </si>
  <si>
    <t>Chris Kobylas</t>
  </si>
  <si>
    <t>Kobylas</t>
  </si>
  <si>
    <t>Chris Leach</t>
  </si>
  <si>
    <t>Leach</t>
  </si>
  <si>
    <t>Chris Magnampo</t>
  </si>
  <si>
    <t>Magnampo</t>
  </si>
  <si>
    <t>Chris Miller</t>
  </si>
  <si>
    <t>Chris Pryzbylo</t>
  </si>
  <si>
    <t>Pryzbylo</t>
  </si>
  <si>
    <t>Chris Ramey</t>
  </si>
  <si>
    <t>Ramey</t>
  </si>
  <si>
    <t>Chris Robeson</t>
  </si>
  <si>
    <t>Robeson</t>
  </si>
  <si>
    <t>Chris Stephens</t>
  </si>
  <si>
    <t>Stephens</t>
  </si>
  <si>
    <t>Chris White</t>
  </si>
  <si>
    <t>Chris Wooddell</t>
  </si>
  <si>
    <t>Wooddell</t>
  </si>
  <si>
    <t>Chrislynn Chisholm</t>
  </si>
  <si>
    <t>Chrissy Gouin</t>
  </si>
  <si>
    <t>Gouin</t>
  </si>
  <si>
    <t>Christen Vanner-Ross</t>
  </si>
  <si>
    <t>Vanner-Ross</t>
  </si>
  <si>
    <t>Christian Fox</t>
  </si>
  <si>
    <t>Fox</t>
  </si>
  <si>
    <t>Christian Gilbert</t>
  </si>
  <si>
    <t>Gilbert</t>
  </si>
  <si>
    <t>Christian Gray</t>
  </si>
  <si>
    <t>Gray</t>
  </si>
  <si>
    <t>Christian Morgan</t>
  </si>
  <si>
    <t>Morgan</t>
  </si>
  <si>
    <t>Christian Thomas</t>
  </si>
  <si>
    <t>Christian Tucker</t>
  </si>
  <si>
    <t>Tucker</t>
  </si>
  <si>
    <t>Christian Vanner Ross</t>
  </si>
  <si>
    <t>Vanner Ross</t>
  </si>
  <si>
    <t>Christina Grady</t>
  </si>
  <si>
    <t>Grady</t>
  </si>
  <si>
    <t>Christina Hill</t>
  </si>
  <si>
    <t>Christina Jarrell</t>
  </si>
  <si>
    <t>Christina Underwood</t>
  </si>
  <si>
    <t>Underwood</t>
  </si>
  <si>
    <t>Christine Hewelt</t>
  </si>
  <si>
    <t>Hewelt</t>
  </si>
  <si>
    <t>Christine Reyna</t>
  </si>
  <si>
    <t>Christopher Appolson</t>
  </si>
  <si>
    <t>Appolson</t>
  </si>
  <si>
    <t>Christopher Brown</t>
  </si>
  <si>
    <t>Christopher Cheney</t>
  </si>
  <si>
    <t>Cheney</t>
  </si>
  <si>
    <t>Fikes</t>
  </si>
  <si>
    <t>Christopher Fikes-Bypass</t>
  </si>
  <si>
    <t>Fikes-Bypass</t>
  </si>
  <si>
    <t>Christopher Fuller</t>
  </si>
  <si>
    <t>Fuller</t>
  </si>
  <si>
    <t>Christopher Glover</t>
  </si>
  <si>
    <t>Glover</t>
  </si>
  <si>
    <t>Christopher Holloway</t>
  </si>
  <si>
    <t>Holloway</t>
  </si>
  <si>
    <t>Christopher Lewis</t>
  </si>
  <si>
    <t>Christopher Lombardo</t>
  </si>
  <si>
    <t>Lombardo</t>
  </si>
  <si>
    <t>Christopher Lyles</t>
  </si>
  <si>
    <t>Christopher Mcknight</t>
  </si>
  <si>
    <t>Mcknight</t>
  </si>
  <si>
    <t>Christopher Murphy</t>
  </si>
  <si>
    <t>Murphy</t>
  </si>
  <si>
    <t>Christopher Ng</t>
  </si>
  <si>
    <t>Ng</t>
  </si>
  <si>
    <t>Christopher Warchol</t>
  </si>
  <si>
    <t>Warchol</t>
  </si>
  <si>
    <t>Christopher Whitman</t>
  </si>
  <si>
    <t>Whitman</t>
  </si>
  <si>
    <t>Chuck Pentilla</t>
  </si>
  <si>
    <t>Pentilla</t>
  </si>
  <si>
    <t>Chue Lee</t>
  </si>
  <si>
    <t>Chue Lo</t>
  </si>
  <si>
    <t>Lo</t>
  </si>
  <si>
    <t>Chyna Fennoy</t>
  </si>
  <si>
    <t>Fennoy</t>
  </si>
  <si>
    <t>Chyna Hazzard</t>
  </si>
  <si>
    <t>Hazzard</t>
  </si>
  <si>
    <t>Ciara Taylor</t>
  </si>
  <si>
    <t>Cidnee White</t>
  </si>
  <si>
    <t>Cierra Richardson</t>
  </si>
  <si>
    <t>Richardson</t>
  </si>
  <si>
    <t>Cindy Wellen</t>
  </si>
  <si>
    <t>Wellen</t>
  </si>
  <si>
    <t>Clanta Barnes</t>
  </si>
  <si>
    <t>Barnes</t>
  </si>
  <si>
    <t>Clarence Benson</t>
  </si>
  <si>
    <t>Clarence Brown</t>
  </si>
  <si>
    <t>Clarence Johnson</t>
  </si>
  <si>
    <t>Clarence Torres</t>
  </si>
  <si>
    <t>Torres</t>
  </si>
  <si>
    <t>Clarene McCord</t>
  </si>
  <si>
    <t>McCord</t>
  </si>
  <si>
    <t>Clarion Johnson</t>
  </si>
  <si>
    <t>Cliff Wilson</t>
  </si>
  <si>
    <t>Clifford Jarrell</t>
  </si>
  <si>
    <t>Clifford Moss</t>
  </si>
  <si>
    <t>Moss</t>
  </si>
  <si>
    <t>Clifford Smith Jr</t>
  </si>
  <si>
    <t>Smith Jr</t>
  </si>
  <si>
    <t>Lawson</t>
  </si>
  <si>
    <t>Clinton Lacy</t>
  </si>
  <si>
    <t>Lacy</t>
  </si>
  <si>
    <t>Cody Joyce</t>
  </si>
  <si>
    <t>Joyce</t>
  </si>
  <si>
    <t>Cody Messerschmidt</t>
  </si>
  <si>
    <t>Messerschmidt</t>
  </si>
  <si>
    <t>Cody Polkowski</t>
  </si>
  <si>
    <t>Polkowski</t>
  </si>
  <si>
    <t>Colby Lucus</t>
  </si>
  <si>
    <t>Lucus</t>
  </si>
  <si>
    <t>Colin Powell</t>
  </si>
  <si>
    <t>Colleen Sharp</t>
  </si>
  <si>
    <t>Sharp</t>
  </si>
  <si>
    <t>Collin Blandford</t>
  </si>
  <si>
    <t>Blandford</t>
  </si>
  <si>
    <t>Collin Clark</t>
  </si>
  <si>
    <t>Colton Hamilton</t>
  </si>
  <si>
    <t>Corbyn Rebel</t>
  </si>
  <si>
    <t>Rebel</t>
  </si>
  <si>
    <t>Cordell Smith</t>
  </si>
  <si>
    <t>Cordero Shelton</t>
  </si>
  <si>
    <t>Shelton</t>
  </si>
  <si>
    <t>Corey Kneeland</t>
  </si>
  <si>
    <t>Kneeland</t>
  </si>
  <si>
    <t>Corey Morgan</t>
  </si>
  <si>
    <t>Corianna Burt</t>
  </si>
  <si>
    <t>Burt</t>
  </si>
  <si>
    <t>Cornell Johnson</t>
  </si>
  <si>
    <t>Coronodo Marshall</t>
  </si>
  <si>
    <t>Marshall</t>
  </si>
  <si>
    <t>Cortez Hall</t>
  </si>
  <si>
    <t>Hall</t>
  </si>
  <si>
    <t>Poindexter</t>
  </si>
  <si>
    <t>Cory Bryan</t>
  </si>
  <si>
    <t>Bryan</t>
  </si>
  <si>
    <t>Cory Williams</t>
  </si>
  <si>
    <t>Courtney Harris</t>
  </si>
  <si>
    <t>Courtney Lafrance-Boutell</t>
  </si>
  <si>
    <t>Lafrance-Boutell</t>
  </si>
  <si>
    <t>Craig Williams</t>
  </si>
  <si>
    <t>Crystal Bradford</t>
  </si>
  <si>
    <t>Bradford</t>
  </si>
  <si>
    <t>Crystal Cruce</t>
  </si>
  <si>
    <t>Cruce</t>
  </si>
  <si>
    <t>Crystal Davis</t>
  </si>
  <si>
    <t>Crystal Jones</t>
  </si>
  <si>
    <t>Curtis Cleveland</t>
  </si>
  <si>
    <t>Curtis Davis</t>
  </si>
  <si>
    <t>Hardison</t>
  </si>
  <si>
    <t>Curtis Holder</t>
  </si>
  <si>
    <t>Holder</t>
  </si>
  <si>
    <t>Curtis Turner</t>
  </si>
  <si>
    <t>Turner</t>
  </si>
  <si>
    <t>Osborn</t>
  </si>
  <si>
    <t>D' andre King</t>
  </si>
  <si>
    <t>andre King</t>
  </si>
  <si>
    <t>Pollard</t>
  </si>
  <si>
    <t>Daeshawn Jones</t>
  </si>
  <si>
    <t>Daetionna Jackson</t>
  </si>
  <si>
    <t>Daijah Vinson</t>
  </si>
  <si>
    <t>Vinson</t>
  </si>
  <si>
    <t>Parks</t>
  </si>
  <si>
    <t>D'aira Parks</t>
  </si>
  <si>
    <t>Daizon Hudson</t>
  </si>
  <si>
    <t>Daja Ellis</t>
  </si>
  <si>
    <t>Ellis</t>
  </si>
  <si>
    <t>Daja Sanchez</t>
  </si>
  <si>
    <t>Sanchez</t>
  </si>
  <si>
    <t>Dajanay Riley</t>
  </si>
  <si>
    <t>Dajanique Harris-Beckham</t>
  </si>
  <si>
    <t>Harris-Beckham</t>
  </si>
  <si>
    <t>Dajanique Harrison-Beckham</t>
  </si>
  <si>
    <t>Harrison-Beckham</t>
  </si>
  <si>
    <t>DaJohn Byrd</t>
  </si>
  <si>
    <t>Byrd</t>
  </si>
  <si>
    <t>Da'John Byrd</t>
  </si>
  <si>
    <t>Dakia Taylor</t>
  </si>
  <si>
    <t>Dakota Perna</t>
  </si>
  <si>
    <t>Perna</t>
  </si>
  <si>
    <t>Dakwan Dillard</t>
  </si>
  <si>
    <t>Dillard</t>
  </si>
  <si>
    <t>Dale Thompson</t>
  </si>
  <si>
    <t>Wanamaker</t>
  </si>
  <si>
    <t>Hutcherson</t>
  </si>
  <si>
    <t>Damar Brown</t>
  </si>
  <si>
    <t>Damian Derrick</t>
  </si>
  <si>
    <t>Derrick</t>
  </si>
  <si>
    <t>Damian Lee</t>
  </si>
  <si>
    <t>Damian Perkins</t>
  </si>
  <si>
    <t>Perkins</t>
  </si>
  <si>
    <t>Damian Thomas</t>
  </si>
  <si>
    <t>Damion Matsey</t>
  </si>
  <si>
    <t>Matsey</t>
  </si>
  <si>
    <t>damon</t>
  </si>
  <si>
    <t>Damon Carlton</t>
  </si>
  <si>
    <t>Carlton</t>
  </si>
  <si>
    <t>Damon Cooley</t>
  </si>
  <si>
    <t>Cooley</t>
  </si>
  <si>
    <t>Damon Jordan</t>
  </si>
  <si>
    <t>Damontae Starks</t>
  </si>
  <si>
    <t>Dan Danko</t>
  </si>
  <si>
    <t>Danko</t>
  </si>
  <si>
    <t>Dan Przeslawski</t>
  </si>
  <si>
    <t>Przeslawski</t>
  </si>
  <si>
    <t>Danario Jackson</t>
  </si>
  <si>
    <t>Danay Johnson</t>
  </si>
  <si>
    <t>Dandre williams</t>
  </si>
  <si>
    <t>williams</t>
  </si>
  <si>
    <t>D'andre Williams</t>
  </si>
  <si>
    <t>DAngelo Gee</t>
  </si>
  <si>
    <t>Gee</t>
  </si>
  <si>
    <t>DAngelo Trawick</t>
  </si>
  <si>
    <t>Trawick</t>
  </si>
  <si>
    <t>Daniel Allen Jr.</t>
  </si>
  <si>
    <t>Allen Jr.</t>
  </si>
  <si>
    <t>Daniel Bunn</t>
  </si>
  <si>
    <t>Bunn</t>
  </si>
  <si>
    <t>Daniel Coleman</t>
  </si>
  <si>
    <t>Coleman</t>
  </si>
  <si>
    <t>Daniel Davis</t>
  </si>
  <si>
    <t>Daniel Delpier</t>
  </si>
  <si>
    <t>Delpier</t>
  </si>
  <si>
    <t>Daniel Fielder</t>
  </si>
  <si>
    <t>Fielder</t>
  </si>
  <si>
    <t>Daniel French</t>
  </si>
  <si>
    <t>French</t>
  </si>
  <si>
    <t>Daniel Guy</t>
  </si>
  <si>
    <t>Guy</t>
  </si>
  <si>
    <t>Daniel Jackson</t>
  </si>
  <si>
    <t>Otto</t>
  </si>
  <si>
    <t>Daniel Platt</t>
  </si>
  <si>
    <t>Platt</t>
  </si>
  <si>
    <t>Rattee</t>
  </si>
  <si>
    <t>Daniel Searls</t>
  </si>
  <si>
    <t>Searls</t>
  </si>
  <si>
    <t>Daniel Stewart</t>
  </si>
  <si>
    <t>Daniel taradonia</t>
  </si>
  <si>
    <t>taradonia</t>
  </si>
  <si>
    <t>Daniell Butts</t>
  </si>
  <si>
    <t>Butts</t>
  </si>
  <si>
    <t>Danielle Cochran</t>
  </si>
  <si>
    <t>Cochran</t>
  </si>
  <si>
    <t>Danielle Goldston</t>
  </si>
  <si>
    <t>Goldston</t>
  </si>
  <si>
    <t>Danielle McCall</t>
  </si>
  <si>
    <t>McCall</t>
  </si>
  <si>
    <t>DanNae Washington</t>
  </si>
  <si>
    <t>Dannesha Hutchinson</t>
  </si>
  <si>
    <t>Hutchinson</t>
  </si>
  <si>
    <t>Dannielle Tucker</t>
  </si>
  <si>
    <t>Dante Rockingham</t>
  </si>
  <si>
    <t>Rockingham</t>
  </si>
  <si>
    <t>DAnthony Small</t>
  </si>
  <si>
    <t>Small</t>
  </si>
  <si>
    <t>Danya Banks</t>
  </si>
  <si>
    <t>Banks</t>
  </si>
  <si>
    <t>Dao Kue</t>
  </si>
  <si>
    <t>Jernnalet</t>
  </si>
  <si>
    <t>Daquan Walker</t>
  </si>
  <si>
    <t>Daquan Washington</t>
  </si>
  <si>
    <t>Daquane Cross</t>
  </si>
  <si>
    <t>Dar Redmond</t>
  </si>
  <si>
    <t>Dara Elleby</t>
  </si>
  <si>
    <t>Elleby</t>
  </si>
  <si>
    <t>Daraille Mack</t>
  </si>
  <si>
    <t>Mack</t>
  </si>
  <si>
    <t>Weitherspoon</t>
  </si>
  <si>
    <t>Darian McKinney</t>
  </si>
  <si>
    <t>McKinney</t>
  </si>
  <si>
    <t>Darian Reilly</t>
  </si>
  <si>
    <t>Reilly</t>
  </si>
  <si>
    <t>Darius Brooks</t>
  </si>
  <si>
    <t>Brooks</t>
  </si>
  <si>
    <t>Darius Chapman</t>
  </si>
  <si>
    <t>Goodwin-Siebert</t>
  </si>
  <si>
    <t>Darius Gordon</t>
  </si>
  <si>
    <t>Gordon</t>
  </si>
  <si>
    <t>Darius Hudson</t>
  </si>
  <si>
    <t>Darius Mariner</t>
  </si>
  <si>
    <t>Mariner</t>
  </si>
  <si>
    <t>Darius Stewart</t>
  </si>
  <si>
    <t>Darius Turner</t>
  </si>
  <si>
    <t>Darlene Tyler</t>
  </si>
  <si>
    <t>Darnell Clark</t>
  </si>
  <si>
    <t>Darnell Leshore</t>
  </si>
  <si>
    <t>Leshore</t>
  </si>
  <si>
    <t>Darrell Brown Mills</t>
  </si>
  <si>
    <t>Brown Mills</t>
  </si>
  <si>
    <t>Darrell Flournoy</t>
  </si>
  <si>
    <t>Flournoy</t>
  </si>
  <si>
    <t>Darren Biernacki</t>
  </si>
  <si>
    <t>Biernacki</t>
  </si>
  <si>
    <t>Darren Morris</t>
  </si>
  <si>
    <t>Morris</t>
  </si>
  <si>
    <t>Darren Pruitt</t>
  </si>
  <si>
    <t>Pruitt</t>
  </si>
  <si>
    <t>Darrico Upshaw</t>
  </si>
  <si>
    <t>Upshaw</t>
  </si>
  <si>
    <t>Darrin Green</t>
  </si>
  <si>
    <t>Darrin Wimbush</t>
  </si>
  <si>
    <t>Wimbush</t>
  </si>
  <si>
    <t>Darrius Walker</t>
  </si>
  <si>
    <t>Darryl Barbier Jr</t>
  </si>
  <si>
    <t>Barbier Jr</t>
  </si>
  <si>
    <t>Darryl Cadarette</t>
  </si>
  <si>
    <t>Cadarette</t>
  </si>
  <si>
    <t>Darryl Richardson</t>
  </si>
  <si>
    <t>Darryl Williams</t>
  </si>
  <si>
    <t>Darshawn Brown</t>
  </si>
  <si>
    <t>Darshil Patel</t>
  </si>
  <si>
    <t>Patel</t>
  </si>
  <si>
    <t>Darvell Smith</t>
  </si>
  <si>
    <t>Daseur Jones</t>
  </si>
  <si>
    <t>Dashaun Talton</t>
  </si>
  <si>
    <t>Talton</t>
  </si>
  <si>
    <t>Dashawn Nevitt</t>
  </si>
  <si>
    <t>Nevitt</t>
  </si>
  <si>
    <t>Daveion Frazier</t>
  </si>
  <si>
    <t>Frazier</t>
  </si>
  <si>
    <t>Daveyante Douglas</t>
  </si>
  <si>
    <t>Douglas</t>
  </si>
  <si>
    <t>David Bailey</t>
  </si>
  <si>
    <t>David Brown</t>
  </si>
  <si>
    <t>David Buchanon</t>
  </si>
  <si>
    <t>Buchanon</t>
  </si>
  <si>
    <t>David Canada</t>
  </si>
  <si>
    <t>Canada</t>
  </si>
  <si>
    <t>David Dorch</t>
  </si>
  <si>
    <t>Dorch</t>
  </si>
  <si>
    <t>David Dunaway</t>
  </si>
  <si>
    <t>Dunaway</t>
  </si>
  <si>
    <t>Ervan</t>
  </si>
  <si>
    <t>Friedland</t>
  </si>
  <si>
    <t>David Gray</t>
  </si>
  <si>
    <t>David Hang</t>
  </si>
  <si>
    <t>Hang</t>
  </si>
  <si>
    <t>David Haynes</t>
  </si>
  <si>
    <t>Haynes</t>
  </si>
  <si>
    <t>David Jewitt</t>
  </si>
  <si>
    <t>Jewitt</t>
  </si>
  <si>
    <t>David Jones</t>
  </si>
  <si>
    <t>David Martin</t>
  </si>
  <si>
    <t>Martin</t>
  </si>
  <si>
    <t>David Parker</t>
  </si>
  <si>
    <t>David Romero</t>
  </si>
  <si>
    <t>Sanford</t>
  </si>
  <si>
    <t>David Sawicki</t>
  </si>
  <si>
    <t>Sawicki</t>
  </si>
  <si>
    <t>David Scott</t>
  </si>
  <si>
    <t>David Smith</t>
  </si>
  <si>
    <t>David Summler</t>
  </si>
  <si>
    <t>Summler</t>
  </si>
  <si>
    <t>David Yang</t>
  </si>
  <si>
    <t>Davion Denning</t>
  </si>
  <si>
    <t>Denning</t>
  </si>
  <si>
    <t>Davion Fuqua</t>
  </si>
  <si>
    <t>Fuqua</t>
  </si>
  <si>
    <t>Davion Holloway</t>
  </si>
  <si>
    <t>Davon Bins</t>
  </si>
  <si>
    <t>Bins</t>
  </si>
  <si>
    <t>Davon Hawkins</t>
  </si>
  <si>
    <t>Davonte Gaines</t>
  </si>
  <si>
    <t>Gaines</t>
  </si>
  <si>
    <t>Dawayne Prior</t>
  </si>
  <si>
    <t>Prior</t>
  </si>
  <si>
    <t>Dawn Cruz</t>
  </si>
  <si>
    <t>Cruz</t>
  </si>
  <si>
    <t>Dawn Hall</t>
  </si>
  <si>
    <t>Dawn Sloney</t>
  </si>
  <si>
    <t>Sloney</t>
  </si>
  <si>
    <t>Dax Tolbert</t>
  </si>
  <si>
    <t>Tolbert</t>
  </si>
  <si>
    <t>Daysha Denson</t>
  </si>
  <si>
    <t>Denson</t>
  </si>
  <si>
    <t>Holland</t>
  </si>
  <si>
    <t>Deandre Collins</t>
  </si>
  <si>
    <t>DeAngelo Christian</t>
  </si>
  <si>
    <t>DeAngelo Ellis</t>
  </si>
  <si>
    <t>Deangelo Henderson</t>
  </si>
  <si>
    <t>Henderson</t>
  </si>
  <si>
    <t>DeAngelo Washington</t>
  </si>
  <si>
    <t>Deangelo Webb</t>
  </si>
  <si>
    <t>Webb</t>
  </si>
  <si>
    <t>Deanna Keene</t>
  </si>
  <si>
    <t>Keene</t>
  </si>
  <si>
    <t>DeAnna Moore</t>
  </si>
  <si>
    <t>Deanne Austin</t>
  </si>
  <si>
    <t>Austin</t>
  </si>
  <si>
    <t>Deante Rhodes</t>
  </si>
  <si>
    <t>Rhodes</t>
  </si>
  <si>
    <t>Tippins</t>
  </si>
  <si>
    <t>Deazha Walker</t>
  </si>
  <si>
    <t>Deazia Simmons</t>
  </si>
  <si>
    <t>Simmons</t>
  </si>
  <si>
    <t>Debbie Hall</t>
  </si>
  <si>
    <t>Debbie Listman</t>
  </si>
  <si>
    <t>Listman</t>
  </si>
  <si>
    <t>Debonair Collins</t>
  </si>
  <si>
    <t>Deborah Cutright</t>
  </si>
  <si>
    <t>Cutright</t>
  </si>
  <si>
    <t>Deborah McCord</t>
  </si>
  <si>
    <t>Deborah McMillion</t>
  </si>
  <si>
    <t>McMillion</t>
  </si>
  <si>
    <t>Debra Hill</t>
  </si>
  <si>
    <t>Decarlo Gardner</t>
  </si>
  <si>
    <t>Gardner</t>
  </si>
  <si>
    <t>Dee Wiegand</t>
  </si>
  <si>
    <t>Wiegand</t>
  </si>
  <si>
    <t>Defontez Davis</t>
  </si>
  <si>
    <t>Deja Chatam</t>
  </si>
  <si>
    <t>Chatam</t>
  </si>
  <si>
    <t>Craft</t>
  </si>
  <si>
    <t>Dejuan Ellis</t>
  </si>
  <si>
    <t>DeJuan Shaw</t>
  </si>
  <si>
    <t>Shaw</t>
  </si>
  <si>
    <t>Dejuan Spivey</t>
  </si>
  <si>
    <t>Spivey</t>
  </si>
  <si>
    <t>Delando Key</t>
  </si>
  <si>
    <t>Key</t>
  </si>
  <si>
    <t>Delano Gordon</t>
  </si>
  <si>
    <t>Deleisha Gaines</t>
  </si>
  <si>
    <t>Delrico Green</t>
  </si>
  <si>
    <t>Delshia Cobb</t>
  </si>
  <si>
    <t>Cobb</t>
  </si>
  <si>
    <t>Demarco Adams</t>
  </si>
  <si>
    <t>Adams</t>
  </si>
  <si>
    <t>Demareio Townsend</t>
  </si>
  <si>
    <t>Townsend</t>
  </si>
  <si>
    <t>Demario Johnson</t>
  </si>
  <si>
    <t>Demario Lee</t>
  </si>
  <si>
    <t>Demarion Burns</t>
  </si>
  <si>
    <t>Burns</t>
  </si>
  <si>
    <t>Demarquill Cole</t>
  </si>
  <si>
    <t>Demetri Smith</t>
  </si>
  <si>
    <t>Demetrius Appleton</t>
  </si>
  <si>
    <t>Appleton</t>
  </si>
  <si>
    <t>Butler</t>
  </si>
  <si>
    <t>Demetrius Davis</t>
  </si>
  <si>
    <t>Demetrius Jackson</t>
  </si>
  <si>
    <t>Demetrius Jenkins</t>
  </si>
  <si>
    <t>Loyd</t>
  </si>
  <si>
    <t>Plant</t>
  </si>
  <si>
    <t>Demond Green</t>
  </si>
  <si>
    <t>Demond Stepp</t>
  </si>
  <si>
    <t>Stepp</t>
  </si>
  <si>
    <t>Demond Taylor</t>
  </si>
  <si>
    <t>Denandre Bennett</t>
  </si>
  <si>
    <t>Bennett</t>
  </si>
  <si>
    <t>Denee Bassett</t>
  </si>
  <si>
    <t>Bassett</t>
  </si>
  <si>
    <t>Deniro Davis</t>
  </si>
  <si>
    <t>Broxton</t>
  </si>
  <si>
    <t>Dennis Frazee</t>
  </si>
  <si>
    <t>Frazee</t>
  </si>
  <si>
    <t>Dennis Johnson</t>
  </si>
  <si>
    <t>Dennis Robinson</t>
  </si>
  <si>
    <t>Denson Green</t>
  </si>
  <si>
    <t>Pitts</t>
  </si>
  <si>
    <t>Denzel Van</t>
  </si>
  <si>
    <t>Van</t>
  </si>
  <si>
    <t>Denzel Washington</t>
  </si>
  <si>
    <t>Deon Clark</t>
  </si>
  <si>
    <t>Deon Williams</t>
  </si>
  <si>
    <t>Deona Belcher</t>
  </si>
  <si>
    <t>Deonte Broom</t>
  </si>
  <si>
    <t>Broom</t>
  </si>
  <si>
    <t>Derek Gray</t>
  </si>
  <si>
    <t>Derek Mcguire</t>
  </si>
  <si>
    <t>Mcguire</t>
  </si>
  <si>
    <t>Dereke James</t>
  </si>
  <si>
    <t>Dernard Waller</t>
  </si>
  <si>
    <t>Waller</t>
  </si>
  <si>
    <t>Derrian E Reed II</t>
  </si>
  <si>
    <t>E Reed II</t>
  </si>
  <si>
    <t>Derrica Smith</t>
  </si>
  <si>
    <t>derrick</t>
  </si>
  <si>
    <t>Derrick Adams</t>
  </si>
  <si>
    <t>Derrick Brinkley</t>
  </si>
  <si>
    <t>Brinkley</t>
  </si>
  <si>
    <t>Derrick Freeman</t>
  </si>
  <si>
    <t>Freeman</t>
  </si>
  <si>
    <t>Derrick Hamilton</t>
  </si>
  <si>
    <t>Derrick Nicholson</t>
  </si>
  <si>
    <t>Nicholson</t>
  </si>
  <si>
    <t>Derrick Shepherd</t>
  </si>
  <si>
    <t>Shepherd</t>
  </si>
  <si>
    <t>Derrick Stanley</t>
  </si>
  <si>
    <t>Stanley</t>
  </si>
  <si>
    <t>Derrick Stephens-Bypass</t>
  </si>
  <si>
    <t>Stephens-Bypass</t>
  </si>
  <si>
    <t>Derrick Stewart</t>
  </si>
  <si>
    <t>Derrika Smith</t>
  </si>
  <si>
    <t>Derrion Walker</t>
  </si>
  <si>
    <t>Derwyn Robinson Jr</t>
  </si>
  <si>
    <t>Robinson Jr</t>
  </si>
  <si>
    <t>Deshaun Apston</t>
  </si>
  <si>
    <t>Apston</t>
  </si>
  <si>
    <t>DeShaun Ellsberry</t>
  </si>
  <si>
    <t>Ellsberry</t>
  </si>
  <si>
    <t>Deshawn Roberson</t>
  </si>
  <si>
    <t>Roberson</t>
  </si>
  <si>
    <t>Deshawne Brown</t>
  </si>
  <si>
    <t>Deshon Davis</t>
  </si>
  <si>
    <t>Terry</t>
  </si>
  <si>
    <t>Deshun Abston</t>
  </si>
  <si>
    <t>Abston</t>
  </si>
  <si>
    <t>Desirae Brewer</t>
  </si>
  <si>
    <t>Brewer</t>
  </si>
  <si>
    <t>Desmond Eubanks</t>
  </si>
  <si>
    <t>Eubanks</t>
  </si>
  <si>
    <t>DesRee Anthony</t>
  </si>
  <si>
    <t>Anthony</t>
  </si>
  <si>
    <t>Destiny Clay</t>
  </si>
  <si>
    <t>Clay</t>
  </si>
  <si>
    <t>Destiny Gaskin</t>
  </si>
  <si>
    <t>Gaskin</t>
  </si>
  <si>
    <t>Destiny Smith</t>
  </si>
  <si>
    <t>Devante Williams</t>
  </si>
  <si>
    <t>Deveron Hill</t>
  </si>
  <si>
    <t>Choice</t>
  </si>
  <si>
    <t>Devin Johnson</t>
  </si>
  <si>
    <t>Devin Tolbert</t>
  </si>
  <si>
    <t>Devon Smiles</t>
  </si>
  <si>
    <t>Smiles</t>
  </si>
  <si>
    <t>Devonta Jones</t>
  </si>
  <si>
    <t>Devontae Russell</t>
  </si>
  <si>
    <t>Russell</t>
  </si>
  <si>
    <t>Devonte Long</t>
  </si>
  <si>
    <t>Long</t>
  </si>
  <si>
    <t>DeVonte Richards</t>
  </si>
  <si>
    <t>Richards</t>
  </si>
  <si>
    <t>Devonte Smith</t>
  </si>
  <si>
    <t>Dewayne Edwards</t>
  </si>
  <si>
    <t>Edwards</t>
  </si>
  <si>
    <t>Dewayne Shelton</t>
  </si>
  <si>
    <t>Dewonda Wagner</t>
  </si>
  <si>
    <t>Wagner</t>
  </si>
  <si>
    <t>Dexter Thomas</t>
  </si>
  <si>
    <t>Deyvion Jefferson</t>
  </si>
  <si>
    <t>dfdfdfdfdf</t>
  </si>
  <si>
    <t>Diallo Alexander</t>
  </si>
  <si>
    <t>Diamond Bolden</t>
  </si>
  <si>
    <t>Bolden</t>
  </si>
  <si>
    <t>Diamond Ford</t>
  </si>
  <si>
    <t>Ford</t>
  </si>
  <si>
    <t>Diamond Horn</t>
  </si>
  <si>
    <t>Horn</t>
  </si>
  <si>
    <t>Diamond McGee</t>
  </si>
  <si>
    <t>McGee</t>
  </si>
  <si>
    <t>Diamond Nelson</t>
  </si>
  <si>
    <t>Diamond Pulham</t>
  </si>
  <si>
    <t>Pulham</t>
  </si>
  <si>
    <t>Diamond Seals</t>
  </si>
  <si>
    <t>Diamond White</t>
  </si>
  <si>
    <t>Diane Baker</t>
  </si>
  <si>
    <t>Dieon Harrell</t>
  </si>
  <si>
    <t>Harrell</t>
  </si>
  <si>
    <t>DiJiorgio Jacobs</t>
  </si>
  <si>
    <t>Dilan Bush</t>
  </si>
  <si>
    <t>Bush</t>
  </si>
  <si>
    <t>Dillan Hemphill</t>
  </si>
  <si>
    <t>Hemphill</t>
  </si>
  <si>
    <t>Dimitrius Wilson</t>
  </si>
  <si>
    <t>Diontae williams</t>
  </si>
  <si>
    <t>Dior Clay</t>
  </si>
  <si>
    <t>Divon Lott</t>
  </si>
  <si>
    <t>Lott</t>
  </si>
  <si>
    <t>Djaun Patterson</t>
  </si>
  <si>
    <t>DJuan Canada</t>
  </si>
  <si>
    <t>Djuan Jackson</t>
  </si>
  <si>
    <t>Djuan Morton</t>
  </si>
  <si>
    <t>Morton</t>
  </si>
  <si>
    <t>Djuan Patterson</t>
  </si>
  <si>
    <t>Djuan Spivey</t>
  </si>
  <si>
    <t>Dolan Hamilton</t>
  </si>
  <si>
    <t>Dolul Ahmed</t>
  </si>
  <si>
    <t>Ahmed</t>
  </si>
  <si>
    <t>Dominick Green</t>
  </si>
  <si>
    <t>Dominique Burton</t>
  </si>
  <si>
    <t>Burton</t>
  </si>
  <si>
    <t>Dominique Davis</t>
  </si>
  <si>
    <t>Dominique Holmes</t>
  </si>
  <si>
    <t>Dominique Johnson</t>
  </si>
  <si>
    <t>Dominique Jones</t>
  </si>
  <si>
    <t>Dominique Key</t>
  </si>
  <si>
    <t>Dominique Moore-Pruitt</t>
  </si>
  <si>
    <t>Moore-Pruitt</t>
  </si>
  <si>
    <t>Dominique Moultrie</t>
  </si>
  <si>
    <t>Moultrie</t>
  </si>
  <si>
    <t>Domnick Givens</t>
  </si>
  <si>
    <t>Givens</t>
  </si>
  <si>
    <t>Domonique Haynes</t>
  </si>
  <si>
    <t>Donald Harp</t>
  </si>
  <si>
    <t>Harp</t>
  </si>
  <si>
    <t>Donald Hinds Jr</t>
  </si>
  <si>
    <t>Hinds Jr</t>
  </si>
  <si>
    <t>Donald Prather</t>
  </si>
  <si>
    <t>Prather</t>
  </si>
  <si>
    <t>Donathan Smith</t>
  </si>
  <si>
    <t>Dondiego Adams</t>
  </si>
  <si>
    <t>Dondre Knight</t>
  </si>
  <si>
    <t>Knight</t>
  </si>
  <si>
    <t>Donille Doster</t>
  </si>
  <si>
    <t>Doster</t>
  </si>
  <si>
    <t>Donna Keblaitis</t>
  </si>
  <si>
    <t>Keblaitis</t>
  </si>
  <si>
    <t>Donna McMeekins</t>
  </si>
  <si>
    <t>McMeekins</t>
  </si>
  <si>
    <t>Donna Rosen</t>
  </si>
  <si>
    <t>Rosen</t>
  </si>
  <si>
    <t>Donna Rossan</t>
  </si>
  <si>
    <t>Rossan</t>
  </si>
  <si>
    <t>Donnell Adkins</t>
  </si>
  <si>
    <t>Adkins</t>
  </si>
  <si>
    <t>Donnie Montgomey</t>
  </si>
  <si>
    <t>Montgomey</t>
  </si>
  <si>
    <t>Donovan Hallums</t>
  </si>
  <si>
    <t>Hallums</t>
  </si>
  <si>
    <t>Donta Jamerson</t>
  </si>
  <si>
    <t>Jamerson</t>
  </si>
  <si>
    <t>Dontay Long</t>
  </si>
  <si>
    <t>Donte Anderson</t>
  </si>
  <si>
    <t>Donte Boyd</t>
  </si>
  <si>
    <t>Boyd</t>
  </si>
  <si>
    <t>Donte Guyton</t>
  </si>
  <si>
    <t>Guyton</t>
  </si>
  <si>
    <t>Donte Harris</t>
  </si>
  <si>
    <t>Donte Stinnett</t>
  </si>
  <si>
    <t>Stinnett</t>
  </si>
  <si>
    <t>Dontez Currington</t>
  </si>
  <si>
    <t>Currington</t>
  </si>
  <si>
    <t>Doreen Garrett</t>
  </si>
  <si>
    <t>Dorian Lile</t>
  </si>
  <si>
    <t>Lile</t>
  </si>
  <si>
    <t>Dorian Washington</t>
  </si>
  <si>
    <t>Doris Leigh</t>
  </si>
  <si>
    <t>Leigh</t>
  </si>
  <si>
    <t>Dorlus Dessin</t>
  </si>
  <si>
    <t>Dessin</t>
  </si>
  <si>
    <t>Dorothy Walker</t>
  </si>
  <si>
    <t>Dorthy Little</t>
  </si>
  <si>
    <t>Douglas Harvey</t>
  </si>
  <si>
    <t>Harvey</t>
  </si>
  <si>
    <t>Douglas Thornburg</t>
  </si>
  <si>
    <t>Thornburg</t>
  </si>
  <si>
    <t>Drake Raphael</t>
  </si>
  <si>
    <t>Raphael</t>
  </si>
  <si>
    <t>Dream Sanford</t>
  </si>
  <si>
    <t>Drew Bush</t>
  </si>
  <si>
    <t>Drew Hitchcock</t>
  </si>
  <si>
    <t>Hitchcock</t>
  </si>
  <si>
    <t>Drew Walker</t>
  </si>
  <si>
    <t>Duane Brumm</t>
  </si>
  <si>
    <t>Brumm</t>
  </si>
  <si>
    <t>Durell Lewis</t>
  </si>
  <si>
    <t>Duwayne Lunsford</t>
  </si>
  <si>
    <t>Lunsford</t>
  </si>
  <si>
    <t>Duwaysia Tarver</t>
  </si>
  <si>
    <t>Tarver</t>
  </si>
  <si>
    <t>Duwyane Lunsford</t>
  </si>
  <si>
    <t>Dwann Underwood</t>
  </si>
  <si>
    <t>Dwayne Mainor</t>
  </si>
  <si>
    <t>Mainor</t>
  </si>
  <si>
    <t>Dwight Browning</t>
  </si>
  <si>
    <t>Browning</t>
  </si>
  <si>
    <t>Dwight Browning Jr.</t>
  </si>
  <si>
    <t>Browning Jr.</t>
  </si>
  <si>
    <t>Dwight Thomas</t>
  </si>
  <si>
    <t>Dylan Carvey</t>
  </si>
  <si>
    <t>Carvey</t>
  </si>
  <si>
    <t>Dymeion Spencer</t>
  </si>
  <si>
    <t>Spencer</t>
  </si>
  <si>
    <t>Dymon Hershey</t>
  </si>
  <si>
    <t>Hershey</t>
  </si>
  <si>
    <t>Earl Harris</t>
  </si>
  <si>
    <t>Earl Owens</t>
  </si>
  <si>
    <t>Owens</t>
  </si>
  <si>
    <t>Ebony Almond</t>
  </si>
  <si>
    <t>Almond</t>
  </si>
  <si>
    <t>Ebony Curry</t>
  </si>
  <si>
    <t>Curry</t>
  </si>
  <si>
    <t>Hubbard</t>
  </si>
  <si>
    <t>Ebony Jones</t>
  </si>
  <si>
    <t>Ed Maddough</t>
  </si>
  <si>
    <t>Maddough</t>
  </si>
  <si>
    <t>Eddie Coleman</t>
  </si>
  <si>
    <t>Eddie Knuckles</t>
  </si>
  <si>
    <t>Knuckles</t>
  </si>
  <si>
    <t>Edgar Sosa</t>
  </si>
  <si>
    <t>Sosa</t>
  </si>
  <si>
    <t>Edmond Weaver</t>
  </si>
  <si>
    <t>Weaver</t>
  </si>
  <si>
    <t>Edris Johnston-Canty</t>
  </si>
  <si>
    <t>Johnston-Canty</t>
  </si>
  <si>
    <t>Edward Gardner</t>
  </si>
  <si>
    <t>Gregory</t>
  </si>
  <si>
    <t>Edward Hamilton</t>
  </si>
  <si>
    <t>Edward Peoples</t>
  </si>
  <si>
    <t>Peoples</t>
  </si>
  <si>
    <t>Edward Pulhuj</t>
  </si>
  <si>
    <t>Pulhuj</t>
  </si>
  <si>
    <t>Edward Richerson</t>
  </si>
  <si>
    <t>Richerson</t>
  </si>
  <si>
    <t>Ejae May</t>
  </si>
  <si>
    <t>May</t>
  </si>
  <si>
    <t>Elantra Hill</t>
  </si>
  <si>
    <t>Eldridge Carr</t>
  </si>
  <si>
    <t>Elijah Black</t>
  </si>
  <si>
    <t>Elijah Williams</t>
  </si>
  <si>
    <t>Claybrooks</t>
  </si>
  <si>
    <t>Elizabeth Jones</t>
  </si>
  <si>
    <t>Elizabeth Shelly</t>
  </si>
  <si>
    <t>Shelly</t>
  </si>
  <si>
    <t>Elizabeth Ware</t>
  </si>
  <si>
    <t>Ware</t>
  </si>
  <si>
    <t>Ella Hollingsworth</t>
  </si>
  <si>
    <t>Hollingsworth</t>
  </si>
  <si>
    <t>Young</t>
  </si>
  <si>
    <t>Elyjah Jones</t>
  </si>
  <si>
    <t>Emily Krysinski</t>
  </si>
  <si>
    <t>Krysinski</t>
  </si>
  <si>
    <t>Enijah King</t>
  </si>
  <si>
    <t>Eric Craig</t>
  </si>
  <si>
    <t>Craig</t>
  </si>
  <si>
    <t>Eric Dailey</t>
  </si>
  <si>
    <t>Dailey</t>
  </si>
  <si>
    <t>Eric Davis</t>
  </si>
  <si>
    <t>Eric Gandy</t>
  </si>
  <si>
    <t>Gandy</t>
  </si>
  <si>
    <t>Eric Giles</t>
  </si>
  <si>
    <t>Giles</t>
  </si>
  <si>
    <t>Eric Heard</t>
  </si>
  <si>
    <t>Eric Holmes</t>
  </si>
  <si>
    <t>Eric Klingenberg</t>
  </si>
  <si>
    <t>Klingenberg</t>
  </si>
  <si>
    <t>Eric Leavy</t>
  </si>
  <si>
    <t>Leavy</t>
  </si>
  <si>
    <t>Eric Morgan</t>
  </si>
  <si>
    <t>Nader</t>
  </si>
  <si>
    <t>Eric Robinson</t>
  </si>
  <si>
    <t>Eric Smith</t>
  </si>
  <si>
    <t>Eric Thurman</t>
  </si>
  <si>
    <t>Thurman</t>
  </si>
  <si>
    <t>Eric Wilkens</t>
  </si>
  <si>
    <t>Wilkens</t>
  </si>
  <si>
    <t>Eric Willis</t>
  </si>
  <si>
    <t>Erica Bynum</t>
  </si>
  <si>
    <t>Bynum</t>
  </si>
  <si>
    <t>Erica Darrell</t>
  </si>
  <si>
    <t>Darrell</t>
  </si>
  <si>
    <t>Evans</t>
  </si>
  <si>
    <t>Erica Horton</t>
  </si>
  <si>
    <t>Erica Johnson</t>
  </si>
  <si>
    <t>Erica Shaver</t>
  </si>
  <si>
    <t>Shaver</t>
  </si>
  <si>
    <t>Erick Kowalski</t>
  </si>
  <si>
    <t>Kowalski</t>
  </si>
  <si>
    <t>Ericka Montgomery</t>
  </si>
  <si>
    <t>Montgomery</t>
  </si>
  <si>
    <t>Barker</t>
  </si>
  <si>
    <t>Erik Taylor</t>
  </si>
  <si>
    <t>Erika Hudson</t>
  </si>
  <si>
    <t>Errol Bell</t>
  </si>
  <si>
    <t>Ethan Flannery</t>
  </si>
  <si>
    <t>Flannery</t>
  </si>
  <si>
    <t>Ethan Taylor</t>
  </si>
  <si>
    <t>Eurania Buggs</t>
  </si>
  <si>
    <t>Buggs</t>
  </si>
  <si>
    <t>Evan Pierce</t>
  </si>
  <si>
    <t>Evan Thomas</t>
  </si>
  <si>
    <t>Evelyn Moore</t>
  </si>
  <si>
    <t>Faith Judkins</t>
  </si>
  <si>
    <t>Judkins</t>
  </si>
  <si>
    <t>Faith Maholmes</t>
  </si>
  <si>
    <t>Maholmes</t>
  </si>
  <si>
    <t>Richardson Gillette</t>
  </si>
  <si>
    <t>Fayth Wilcher</t>
  </si>
  <si>
    <t>Wilcher</t>
  </si>
  <si>
    <t>Fazal Choudhurry</t>
  </si>
  <si>
    <t>Choudhurry</t>
  </si>
  <si>
    <t>OLeary</t>
  </si>
  <si>
    <t>Felicia Tarver</t>
  </si>
  <si>
    <t>Felix Samon</t>
  </si>
  <si>
    <t>Samon</t>
  </si>
  <si>
    <t>Fernando Early</t>
  </si>
  <si>
    <t>Early</t>
  </si>
  <si>
    <t>Fernando Romero</t>
  </si>
  <si>
    <t>Fidel Kinsey</t>
  </si>
  <si>
    <t>Kinsey</t>
  </si>
  <si>
    <t>Fidel Kinsey Jr</t>
  </si>
  <si>
    <t>Kinsey Jr</t>
  </si>
  <si>
    <t>Florence Dixon</t>
  </si>
  <si>
    <t>Dixon</t>
  </si>
  <si>
    <t>Fong Kue</t>
  </si>
  <si>
    <t>Frank Barrow</t>
  </si>
  <si>
    <t>Barrow</t>
  </si>
  <si>
    <t>Frank Cole</t>
  </si>
  <si>
    <t>Frank Luyckx</t>
  </si>
  <si>
    <t>Luyckx</t>
  </si>
  <si>
    <t>Frank Potenza</t>
  </si>
  <si>
    <t>Potenza</t>
  </si>
  <si>
    <t>Frank Ulch</t>
  </si>
  <si>
    <t>Ulch</t>
  </si>
  <si>
    <t>Freddie McGhee Jr</t>
  </si>
  <si>
    <t>McGhee Jr</t>
  </si>
  <si>
    <t>Fue Her</t>
  </si>
  <si>
    <t>Gabriel Akasheh</t>
  </si>
  <si>
    <t>Akasheh</t>
  </si>
  <si>
    <t>Gordon-Brooks</t>
  </si>
  <si>
    <t>Gabrielle Gregory</t>
  </si>
  <si>
    <t>Gabrielle Ross</t>
  </si>
  <si>
    <t>Ross</t>
  </si>
  <si>
    <t>Gail Harold</t>
  </si>
  <si>
    <t>Harold</t>
  </si>
  <si>
    <t>Gaise Albile</t>
  </si>
  <si>
    <t>Albile</t>
  </si>
  <si>
    <t>Garrett Pinkley</t>
  </si>
  <si>
    <t>Pinkley</t>
  </si>
  <si>
    <t>Garrick Rhymes</t>
  </si>
  <si>
    <t>Rhymes</t>
  </si>
  <si>
    <t>Gary Christian</t>
  </si>
  <si>
    <t>House</t>
  </si>
  <si>
    <t>Gary Wilberton</t>
  </si>
  <si>
    <t>Wilberton</t>
  </si>
  <si>
    <t>Mathur</t>
  </si>
  <si>
    <t>Ge Lee</t>
  </si>
  <si>
    <t>Gee Lee</t>
  </si>
  <si>
    <t>George Braggs</t>
  </si>
  <si>
    <t>Braggs</t>
  </si>
  <si>
    <t>George Heidt</t>
  </si>
  <si>
    <t>Heidt</t>
  </si>
  <si>
    <t>George Pomeroy</t>
  </si>
  <si>
    <t>Pomeroy</t>
  </si>
  <si>
    <t>Ger Lee</t>
  </si>
  <si>
    <t>Gerald Dusseau</t>
  </si>
  <si>
    <t>Dusseau</t>
  </si>
  <si>
    <t>Gerald Gray</t>
  </si>
  <si>
    <t>Gerald Uhrig</t>
  </si>
  <si>
    <t>Uhrig</t>
  </si>
  <si>
    <t>Geraldine Rupert</t>
  </si>
  <si>
    <t>Rupert</t>
  </si>
  <si>
    <t>Gerard Curry</t>
  </si>
  <si>
    <t>Germaine McFarland</t>
  </si>
  <si>
    <t>McFarland</t>
  </si>
  <si>
    <t>Germaul Cooper</t>
  </si>
  <si>
    <t>Gerrie Springer</t>
  </si>
  <si>
    <t>Springer</t>
  </si>
  <si>
    <t>Gino Compagnoni</t>
  </si>
  <si>
    <t>Compagnoni</t>
  </si>
  <si>
    <t>Gjon Gjonaj</t>
  </si>
  <si>
    <t>Gjonaj</t>
  </si>
  <si>
    <t>Glendora Lowery</t>
  </si>
  <si>
    <t>Lowery</t>
  </si>
  <si>
    <t>Glenn Ingram</t>
  </si>
  <si>
    <t>Ingram</t>
  </si>
  <si>
    <t>Gloria Morgan</t>
  </si>
  <si>
    <t>Godfrey Ramos</t>
  </si>
  <si>
    <t>Ramos</t>
  </si>
  <si>
    <t>Golden Furgeson</t>
  </si>
  <si>
    <t>Furgeson</t>
  </si>
  <si>
    <t>Gordon Waterworth</t>
  </si>
  <si>
    <t>Waterworth</t>
  </si>
  <si>
    <t>Grant Corbat</t>
  </si>
  <si>
    <t>Corbat</t>
  </si>
  <si>
    <t>Grant Prebee</t>
  </si>
  <si>
    <t>Prebee</t>
  </si>
  <si>
    <t>Greg Davis</t>
  </si>
  <si>
    <t>Greg Friday</t>
  </si>
  <si>
    <t>Friday</t>
  </si>
  <si>
    <t>Gregory Bryant</t>
  </si>
  <si>
    <t>Gregory Gregg</t>
  </si>
  <si>
    <t>Gregg</t>
  </si>
  <si>
    <t>Gregory McCall</t>
  </si>
  <si>
    <t>Gregory Rea</t>
  </si>
  <si>
    <t>Rea</t>
  </si>
  <si>
    <t>Griffen Herr</t>
  </si>
  <si>
    <t>Gunther Chneada</t>
  </si>
  <si>
    <t>Chneada</t>
  </si>
  <si>
    <t>Hailey Woodward</t>
  </si>
  <si>
    <t>Woodward</t>
  </si>
  <si>
    <t>Hakeem Allen</t>
  </si>
  <si>
    <t>Allen</t>
  </si>
  <si>
    <t>Hakeem Whitehead</t>
  </si>
  <si>
    <t>Whitehead</t>
  </si>
  <si>
    <t>Haleanna Abare</t>
  </si>
  <si>
    <t>Abare</t>
  </si>
  <si>
    <t>Hamze Merhi</t>
  </si>
  <si>
    <t>Merhi</t>
  </si>
  <si>
    <t>Hang Vang</t>
  </si>
  <si>
    <t>Hannah Parker</t>
  </si>
  <si>
    <t>Harold Jamison</t>
  </si>
  <si>
    <t>Jamison</t>
  </si>
  <si>
    <t>Heather Miles</t>
  </si>
  <si>
    <t>Miles</t>
  </si>
  <si>
    <t>Hector Medina</t>
  </si>
  <si>
    <t>Medina</t>
  </si>
  <si>
    <t>Heide Ross</t>
  </si>
  <si>
    <t>Helen Brown</t>
  </si>
  <si>
    <t>Copeland</t>
  </si>
  <si>
    <t>Henry Hang</t>
  </si>
  <si>
    <t>Henry James Underwood</t>
  </si>
  <si>
    <t>James Underwood</t>
  </si>
  <si>
    <t>Henry-James Underwood</t>
  </si>
  <si>
    <t>Herbert Richter</t>
  </si>
  <si>
    <t>Richter</t>
  </si>
  <si>
    <t>Herbert Williams</t>
  </si>
  <si>
    <t>Herman Bell</t>
  </si>
  <si>
    <t>Heysam Salami1</t>
  </si>
  <si>
    <t>Salami1</t>
  </si>
  <si>
    <t>hinkle</t>
  </si>
  <si>
    <t>Hollis Jr Lawrence</t>
  </si>
  <si>
    <t>Jr Lawrence</t>
  </si>
  <si>
    <t>Hope Pettis</t>
  </si>
  <si>
    <t>Pettis</t>
  </si>
  <si>
    <t>Houa Lee</t>
  </si>
  <si>
    <t>Howard Holmes</t>
  </si>
  <si>
    <t>Howard White</t>
  </si>
  <si>
    <t>Huawang Lee</t>
  </si>
  <si>
    <t>Ian Deittrick</t>
  </si>
  <si>
    <t>Deittrick</t>
  </si>
  <si>
    <t>Lovell</t>
  </si>
  <si>
    <t>Ian Zinderman</t>
  </si>
  <si>
    <t>Zinderman</t>
  </si>
  <si>
    <t>Iesha Bass</t>
  </si>
  <si>
    <t>Bass</t>
  </si>
  <si>
    <t>Iesha Brown</t>
  </si>
  <si>
    <t>Ifjal Ahmed</t>
  </si>
  <si>
    <t>Travis</t>
  </si>
  <si>
    <t>Ikeisha Cornelius</t>
  </si>
  <si>
    <t>Cornelius</t>
  </si>
  <si>
    <t>Iman Robinson</t>
  </si>
  <si>
    <t>India Joseph</t>
  </si>
  <si>
    <t>Joseph</t>
  </si>
  <si>
    <t>India Pouncey</t>
  </si>
  <si>
    <t>Pouncey</t>
  </si>
  <si>
    <t>Iniquia Snell</t>
  </si>
  <si>
    <t>Snell</t>
  </si>
  <si>
    <t>Inndia Bynum</t>
  </si>
  <si>
    <t>Phothisane</t>
  </si>
  <si>
    <t>Irick Russell</t>
  </si>
  <si>
    <t>Isaiiah Jenkins</t>
  </si>
  <si>
    <t>Isiah Ishamel</t>
  </si>
  <si>
    <t>Ishamel</t>
  </si>
  <si>
    <t>Isiah Lasure</t>
  </si>
  <si>
    <t>Lasure</t>
  </si>
  <si>
    <t>Israel Solomon</t>
  </si>
  <si>
    <t>Solomon</t>
  </si>
  <si>
    <t>Issac White</t>
  </si>
  <si>
    <t>Ivory Cunning</t>
  </si>
  <si>
    <t>Cunning</t>
  </si>
  <si>
    <t>Ivy Manning</t>
  </si>
  <si>
    <t>Manning</t>
  </si>
  <si>
    <t>Iyania Curry</t>
  </si>
  <si>
    <t>Izekiel Dozier</t>
  </si>
  <si>
    <t>Dozier</t>
  </si>
  <si>
    <t>Ja Lor-Bypass</t>
  </si>
  <si>
    <t>Lor-Bypass</t>
  </si>
  <si>
    <t>Jabrea McNeal</t>
  </si>
  <si>
    <t>McNeal</t>
  </si>
  <si>
    <t>Jabril Muhammad</t>
  </si>
  <si>
    <t>Muhammad</t>
  </si>
  <si>
    <t>Jackee Jones-Howard</t>
  </si>
  <si>
    <t>Jones-Howard</t>
  </si>
  <si>
    <t>Jackelina Cooper</t>
  </si>
  <si>
    <t>Jackie Fletcher</t>
  </si>
  <si>
    <t>Jacob Coy</t>
  </si>
  <si>
    <t>Coy</t>
  </si>
  <si>
    <t>Jacob Duzan</t>
  </si>
  <si>
    <t>Duzan</t>
  </si>
  <si>
    <t>Jacob Fisher</t>
  </si>
  <si>
    <t>Fisher</t>
  </si>
  <si>
    <t>Jacob Halprin</t>
  </si>
  <si>
    <t>Halprin</t>
  </si>
  <si>
    <t>Jacob Lockemy</t>
  </si>
  <si>
    <t>Lockemy</t>
  </si>
  <si>
    <t>Jacob Magnes</t>
  </si>
  <si>
    <t>Magnes</t>
  </si>
  <si>
    <t>Mitchum</t>
  </si>
  <si>
    <t>Jacob Roths</t>
  </si>
  <si>
    <t>Roths</t>
  </si>
  <si>
    <t>Jacob Wood</t>
  </si>
  <si>
    <t>Wood</t>
  </si>
  <si>
    <t>Jacolby James</t>
  </si>
  <si>
    <t>Jacqueline Andrews</t>
  </si>
  <si>
    <t>Jacqueline Holmes</t>
  </si>
  <si>
    <t>Jacquoia Richards</t>
  </si>
  <si>
    <t>Jada Broadus</t>
  </si>
  <si>
    <t>Broadus</t>
  </si>
  <si>
    <t>Jaela Brooks</t>
  </si>
  <si>
    <t>Jake Elliot</t>
  </si>
  <si>
    <t>Elliot</t>
  </si>
  <si>
    <t>Jakhari Simmons</t>
  </si>
  <si>
    <t>Jakira Horton</t>
  </si>
  <si>
    <t>Jalaunda Lewis</t>
  </si>
  <si>
    <t>Jaleen Day</t>
  </si>
  <si>
    <t>Day</t>
  </si>
  <si>
    <t>Jalen McGhee</t>
  </si>
  <si>
    <t>McGhee</t>
  </si>
  <si>
    <t>Jalen Spicer</t>
  </si>
  <si>
    <t>Spicer</t>
  </si>
  <si>
    <t>Vines</t>
  </si>
  <si>
    <t>Jalesa Bell</t>
  </si>
  <si>
    <t>Jaletta Owens</t>
  </si>
  <si>
    <t>Jalice Davis</t>
  </si>
  <si>
    <t>Jalil Bell</t>
  </si>
  <si>
    <t>Jamaal Mulligan</t>
  </si>
  <si>
    <t>Mulligan</t>
  </si>
  <si>
    <t>Jamal Reed</t>
  </si>
  <si>
    <t>Reed</t>
  </si>
  <si>
    <t>Jamar Holloway</t>
  </si>
  <si>
    <t>Jamar Pittman</t>
  </si>
  <si>
    <t>Pittman</t>
  </si>
  <si>
    <t>Jameccia Evans</t>
  </si>
  <si>
    <t>Jameceia Evans</t>
  </si>
  <si>
    <t>James Alexander</t>
  </si>
  <si>
    <t>James Augusta</t>
  </si>
  <si>
    <t>Augusta</t>
  </si>
  <si>
    <t>James Baker</t>
  </si>
  <si>
    <t>James Bialk</t>
  </si>
  <si>
    <t>Bialk</t>
  </si>
  <si>
    <t>James Brown</t>
  </si>
  <si>
    <t>James Burch</t>
  </si>
  <si>
    <t>Burch</t>
  </si>
  <si>
    <t>James Burman</t>
  </si>
  <si>
    <t>Burman</t>
  </si>
  <si>
    <t>James Carisle</t>
  </si>
  <si>
    <t>Carisle</t>
  </si>
  <si>
    <t>James Carlisle</t>
  </si>
  <si>
    <t>Carlisle</t>
  </si>
  <si>
    <t>James Clements</t>
  </si>
  <si>
    <t>Clements</t>
  </si>
  <si>
    <t>James Euring</t>
  </si>
  <si>
    <t>Euring</t>
  </si>
  <si>
    <t>James Ford</t>
  </si>
  <si>
    <t>James Grant</t>
  </si>
  <si>
    <t>James Hang</t>
  </si>
  <si>
    <t>James Harrell</t>
  </si>
  <si>
    <t>James Mical</t>
  </si>
  <si>
    <t>Mical</t>
  </si>
  <si>
    <t>James Murray</t>
  </si>
  <si>
    <t>Murray</t>
  </si>
  <si>
    <t>James Rivard</t>
  </si>
  <si>
    <t>Rivard</t>
  </si>
  <si>
    <t>James Robinson</t>
  </si>
  <si>
    <t>James Roby</t>
  </si>
  <si>
    <t>Roby</t>
  </si>
  <si>
    <t>James Sadecki</t>
  </si>
  <si>
    <t>Sadecki</t>
  </si>
  <si>
    <t>James Scott-Tarleton</t>
  </si>
  <si>
    <t>Scott-Tarleton</t>
  </si>
  <si>
    <t>James Sirr</t>
  </si>
  <si>
    <t>Sirr</t>
  </si>
  <si>
    <t>James Stalling</t>
  </si>
  <si>
    <t>Stalling</t>
  </si>
  <si>
    <t>James Story</t>
  </si>
  <si>
    <t>Story</t>
  </si>
  <si>
    <t>James Wiley</t>
  </si>
  <si>
    <t>Wiley</t>
  </si>
  <si>
    <t>James Wilson</t>
  </si>
  <si>
    <t>Jamie Ayers</t>
  </si>
  <si>
    <t>Ayers</t>
  </si>
  <si>
    <t>Jamie Biggs</t>
  </si>
  <si>
    <t>Biggs</t>
  </si>
  <si>
    <t>Jamie Para</t>
  </si>
  <si>
    <t>Para</t>
  </si>
  <si>
    <t>Jamil Kinaia</t>
  </si>
  <si>
    <t>Jamon Thomas</t>
  </si>
  <si>
    <t>Janaiysha Triplett</t>
  </si>
  <si>
    <t>Triplett</t>
  </si>
  <si>
    <t>Janall Walker</t>
  </si>
  <si>
    <t>Gadie</t>
  </si>
  <si>
    <t>Janelle Banks</t>
  </si>
  <si>
    <t>Janice Hamilton</t>
  </si>
  <si>
    <t>Janis Ragland</t>
  </si>
  <si>
    <t>Ragland</t>
  </si>
  <si>
    <t>Janisha Guyton</t>
  </si>
  <si>
    <t>Jantise Norris</t>
  </si>
  <si>
    <t>Norris</t>
  </si>
  <si>
    <t>Jaquan Currington</t>
  </si>
  <si>
    <t>Jaquan Simmons</t>
  </si>
  <si>
    <t>jaquan Simmons</t>
  </si>
  <si>
    <t>Jaquarri Anding</t>
  </si>
  <si>
    <t>Anding</t>
  </si>
  <si>
    <t>Jaquisha Drane</t>
  </si>
  <si>
    <t>Drane</t>
  </si>
  <si>
    <t>Jardell Buck</t>
  </si>
  <si>
    <t>Buck</t>
  </si>
  <si>
    <t>Jarin Lee</t>
  </si>
  <si>
    <t>Jarret Hunt</t>
  </si>
  <si>
    <t>Hunt</t>
  </si>
  <si>
    <t>Jaruwan Gerds</t>
  </si>
  <si>
    <t>Gerds</t>
  </si>
  <si>
    <t>Jasmine Alford</t>
  </si>
  <si>
    <t>Alford</t>
  </si>
  <si>
    <t>Jasmine Brown</t>
  </si>
  <si>
    <t>Jasmine Cannady</t>
  </si>
  <si>
    <t>Cannady</t>
  </si>
  <si>
    <t>Jasmine Embery</t>
  </si>
  <si>
    <t>Embery</t>
  </si>
  <si>
    <t>Jasmine Harris</t>
  </si>
  <si>
    <t>Jasmine Johnson</t>
  </si>
  <si>
    <t>Jasmine Murray</t>
  </si>
  <si>
    <t>Jasmine Pruitt</t>
  </si>
  <si>
    <t>Jasmine Rouse</t>
  </si>
  <si>
    <t>Rouse</t>
  </si>
  <si>
    <t>Jasmine Wiley</t>
  </si>
  <si>
    <t>Capers</t>
  </si>
  <si>
    <t>Jason Hang</t>
  </si>
  <si>
    <t>Konrad</t>
  </si>
  <si>
    <t>Jason Ordish</t>
  </si>
  <si>
    <t>Ordish</t>
  </si>
  <si>
    <t>Jason Pung</t>
  </si>
  <si>
    <t>Pung</t>
  </si>
  <si>
    <t>Jason Sims</t>
  </si>
  <si>
    <t>Sims</t>
  </si>
  <si>
    <t>Jason Stover</t>
  </si>
  <si>
    <t>Stover</t>
  </si>
  <si>
    <t>Jason Thomas</t>
  </si>
  <si>
    <t>Jason Wagner</t>
  </si>
  <si>
    <t>Jason Wylie</t>
  </si>
  <si>
    <t>Wylie</t>
  </si>
  <si>
    <t>Jason Young</t>
  </si>
  <si>
    <t>Waller-Bey</t>
  </si>
  <si>
    <t>Javella Evett Key</t>
  </si>
  <si>
    <t>Evett Key</t>
  </si>
  <si>
    <t>Javier Henry</t>
  </si>
  <si>
    <t>Henry</t>
  </si>
  <si>
    <t>Javier Hernandez</t>
  </si>
  <si>
    <t>Matthews</t>
  </si>
  <si>
    <t>Javon Dixon</t>
  </si>
  <si>
    <t>Javon Jones</t>
  </si>
  <si>
    <t>Javone Haynes</t>
  </si>
  <si>
    <t>Javonte Thomkins</t>
  </si>
  <si>
    <t>Thomkins</t>
  </si>
  <si>
    <t>Jawaune Hayes</t>
  </si>
  <si>
    <t>Hayes</t>
  </si>
  <si>
    <t>Jawine Mccollum</t>
  </si>
  <si>
    <t>Mccollum</t>
  </si>
  <si>
    <t>Jawn Dixon</t>
  </si>
  <si>
    <t>Jay Johnson</t>
  </si>
  <si>
    <t>Jayda Morgan</t>
  </si>
  <si>
    <t>Jayden McFolley</t>
  </si>
  <si>
    <t>McFolley</t>
  </si>
  <si>
    <t>Jaylen Clark</t>
  </si>
  <si>
    <t>Jaylen Posey</t>
  </si>
  <si>
    <t>Posey</t>
  </si>
  <si>
    <t>Jaylin Butler</t>
  </si>
  <si>
    <t>Jaylond McGowan</t>
  </si>
  <si>
    <t>McGowan</t>
  </si>
  <si>
    <t>Jayvon Jackson</t>
  </si>
  <si>
    <t>Jayvon McClendon</t>
  </si>
  <si>
    <t>McClendon</t>
  </si>
  <si>
    <t>Jazmine Ellis</t>
  </si>
  <si>
    <t>Jazmine Wakefield</t>
  </si>
  <si>
    <t>Wakefield</t>
  </si>
  <si>
    <t>Jazmine White</t>
  </si>
  <si>
    <t>Jazunique Pettis</t>
  </si>
  <si>
    <t>Jazzmine McDaniel</t>
  </si>
  <si>
    <t>Provencher</t>
  </si>
  <si>
    <t>Jeff Banks</t>
  </si>
  <si>
    <t>Jeff Grice</t>
  </si>
  <si>
    <t>Grice</t>
  </si>
  <si>
    <t>Jeff Perna</t>
  </si>
  <si>
    <t>Jeff Shaw</t>
  </si>
  <si>
    <t>Jeffery Lee</t>
  </si>
  <si>
    <t>Jeffery Peters</t>
  </si>
  <si>
    <t>Jeffrey Bruce</t>
  </si>
  <si>
    <t>Bruce</t>
  </si>
  <si>
    <t>Jeffrey Crumb</t>
  </si>
  <si>
    <t>Crumb</t>
  </si>
  <si>
    <t>Jeffrey Jones</t>
  </si>
  <si>
    <t>McDonald</t>
  </si>
  <si>
    <t>Muthleb</t>
  </si>
  <si>
    <t>Jeffrey Nicholson</t>
  </si>
  <si>
    <t>Jeneza Baker</t>
  </si>
  <si>
    <t>Jennifer Cummings</t>
  </si>
  <si>
    <t>Cummings</t>
  </si>
  <si>
    <t>Jennifer Davis</t>
  </si>
  <si>
    <t>Jennifer Lyles</t>
  </si>
  <si>
    <t>Jennifer McGlown</t>
  </si>
  <si>
    <t>McGlown</t>
  </si>
  <si>
    <t>Patrick</t>
  </si>
  <si>
    <t>Roebuck</t>
  </si>
  <si>
    <t>Dickerson</t>
  </si>
  <si>
    <t>Jeremiah McKinney</t>
  </si>
  <si>
    <t>Jeremiah Phelps</t>
  </si>
  <si>
    <t>Phelps</t>
  </si>
  <si>
    <t>Jeremy Badder</t>
  </si>
  <si>
    <t>Badder</t>
  </si>
  <si>
    <t>Jeremy Bragg</t>
  </si>
  <si>
    <t>Bragg</t>
  </si>
  <si>
    <t>Jeremy Conners</t>
  </si>
  <si>
    <t>Conners</t>
  </si>
  <si>
    <t>Dalrymple</t>
  </si>
  <si>
    <t>Jeremy Gaines</t>
  </si>
  <si>
    <t>Jeremy Hunt</t>
  </si>
  <si>
    <t>Jeremy Makohn</t>
  </si>
  <si>
    <t>Makohn</t>
  </si>
  <si>
    <t>Jeremy Palmer</t>
  </si>
  <si>
    <t>Palmer</t>
  </si>
  <si>
    <t>Jeremy Pruitt</t>
  </si>
  <si>
    <t>Jeremy Williams</t>
  </si>
  <si>
    <t>Jermain Miller</t>
  </si>
  <si>
    <t>Daniel</t>
  </si>
  <si>
    <t>Jermaine Harrell</t>
  </si>
  <si>
    <t>Jermaine Jefferson</t>
  </si>
  <si>
    <t>Jermaine Jones</t>
  </si>
  <si>
    <t>Jermel Pickett</t>
  </si>
  <si>
    <t>Pickett</t>
  </si>
  <si>
    <t>Jerod Williams</t>
  </si>
  <si>
    <t>Jerome Colbert</t>
  </si>
  <si>
    <t>Colbert</t>
  </si>
  <si>
    <t>Jerome Easterly</t>
  </si>
  <si>
    <t>Easterly</t>
  </si>
  <si>
    <t>Jerome Williams</t>
  </si>
  <si>
    <t>Jeron Binion</t>
  </si>
  <si>
    <t>Binion</t>
  </si>
  <si>
    <t>jerrell christmas</t>
  </si>
  <si>
    <t>christmas</t>
  </si>
  <si>
    <t>Jerrod Tyson</t>
  </si>
  <si>
    <t>Tyson</t>
  </si>
  <si>
    <t>Jerrold Boykin</t>
  </si>
  <si>
    <t>Boykin</t>
  </si>
  <si>
    <t>Jerry Battle Jr</t>
  </si>
  <si>
    <t>Battle Jr</t>
  </si>
  <si>
    <t>Jerry Cavanaugh</t>
  </si>
  <si>
    <t>Cavanaugh</t>
  </si>
  <si>
    <t>Jerry Damico</t>
  </si>
  <si>
    <t>Damico</t>
  </si>
  <si>
    <t>Jerry Tobar</t>
  </si>
  <si>
    <t>Jesse Gaines</t>
  </si>
  <si>
    <t>Jessic Radtke</t>
  </si>
  <si>
    <t>Radtke</t>
  </si>
  <si>
    <t>Jessica Bates</t>
  </si>
  <si>
    <t>Jessica Breen</t>
  </si>
  <si>
    <t>Breen</t>
  </si>
  <si>
    <t>Jessica Green</t>
  </si>
  <si>
    <t>Jessica Harris</t>
  </si>
  <si>
    <t>Jessica Henderson</t>
  </si>
  <si>
    <t>Jessica Hurd</t>
  </si>
  <si>
    <t>Hurd</t>
  </si>
  <si>
    <t>Jessica Keglar</t>
  </si>
  <si>
    <t>Keglar</t>
  </si>
  <si>
    <t>Jessica Sanders</t>
  </si>
  <si>
    <t>Sanders</t>
  </si>
  <si>
    <t>Jessica Small</t>
  </si>
  <si>
    <t>Jessie McMlellan</t>
  </si>
  <si>
    <t>McMlellan</t>
  </si>
  <si>
    <t>Jessie Virgin</t>
  </si>
  <si>
    <t>Virgin</t>
  </si>
  <si>
    <t>Jestan Leonard</t>
  </si>
  <si>
    <t>Leonard</t>
  </si>
  <si>
    <t>Jet Lee</t>
  </si>
  <si>
    <t>Jillian Young</t>
  </si>
  <si>
    <t>Jim Johnson</t>
  </si>
  <si>
    <t>Jim Ortisi</t>
  </si>
  <si>
    <t>Ortisi</t>
  </si>
  <si>
    <t>Jim Skierski</t>
  </si>
  <si>
    <t>Skierski</t>
  </si>
  <si>
    <t>Jim Yang</t>
  </si>
  <si>
    <t>Jimmie Jefferson</t>
  </si>
  <si>
    <t>Jimmie McCall</t>
  </si>
  <si>
    <t>Jimmy Maharath</t>
  </si>
  <si>
    <t>Maharath</t>
  </si>
  <si>
    <t>Jimmy Williams</t>
  </si>
  <si>
    <t>Jintana Dechakhup</t>
  </si>
  <si>
    <t>Dechakhup</t>
  </si>
  <si>
    <t>Reese</t>
  </si>
  <si>
    <t>J'kia Foster</t>
  </si>
  <si>
    <t>Jmario Culler</t>
  </si>
  <si>
    <t>Culler</t>
  </si>
  <si>
    <t>JO Ann Spears</t>
  </si>
  <si>
    <t>Ann Spears</t>
  </si>
  <si>
    <t>Jo Ann Wachtel</t>
  </si>
  <si>
    <t>Ann Wachtel</t>
  </si>
  <si>
    <t>Karagiannakis</t>
  </si>
  <si>
    <t>Wachtel</t>
  </si>
  <si>
    <t>Joanne Fridley</t>
  </si>
  <si>
    <t>Fridley</t>
  </si>
  <si>
    <t>Joe Callahan</t>
  </si>
  <si>
    <t>Callahan</t>
  </si>
  <si>
    <t>Joe Clark</t>
  </si>
  <si>
    <t>Joe Domako</t>
  </si>
  <si>
    <t>Domako</t>
  </si>
  <si>
    <t>Joe Nacianceno</t>
  </si>
  <si>
    <t>Nacianceno</t>
  </si>
  <si>
    <t>Heabeart</t>
  </si>
  <si>
    <t>Joelle Bush</t>
  </si>
  <si>
    <t>Joelle Williams</t>
  </si>
  <si>
    <t>Joesph Pomeroy</t>
  </si>
  <si>
    <t>Joesph Prazuch</t>
  </si>
  <si>
    <t>Prazuch</t>
  </si>
  <si>
    <t>Johann Arzamendi</t>
  </si>
  <si>
    <t>Arzamendi</t>
  </si>
  <si>
    <t>John Adams</t>
  </si>
  <si>
    <t>John Alianell</t>
  </si>
  <si>
    <t>Alianell</t>
  </si>
  <si>
    <t>Aubry</t>
  </si>
  <si>
    <t>John Glover</t>
  </si>
  <si>
    <t>John Greer</t>
  </si>
  <si>
    <t>John Jackson</t>
  </si>
  <si>
    <t>John King</t>
  </si>
  <si>
    <t>John Lee</t>
  </si>
  <si>
    <t>John Logan</t>
  </si>
  <si>
    <t>Logan</t>
  </si>
  <si>
    <t>John Mastin</t>
  </si>
  <si>
    <t>Mastin</t>
  </si>
  <si>
    <t>John Mendoza</t>
  </si>
  <si>
    <t>Mendoza</t>
  </si>
  <si>
    <t>John Mulkey</t>
  </si>
  <si>
    <t>Mulkey</t>
  </si>
  <si>
    <t>Rozzisi</t>
  </si>
  <si>
    <t>John Rozzisi-Bypass</t>
  </si>
  <si>
    <t>Rozzisi-Bypass</t>
  </si>
  <si>
    <t>John Ruffin</t>
  </si>
  <si>
    <t>John Schultz</t>
  </si>
  <si>
    <t>Schultz</t>
  </si>
  <si>
    <t>John Simon</t>
  </si>
  <si>
    <t>John Sinistaj</t>
  </si>
  <si>
    <t>Sinistaj</t>
  </si>
  <si>
    <t>John Smith</t>
  </si>
  <si>
    <t>John Sulivan</t>
  </si>
  <si>
    <t>Sulivan</t>
  </si>
  <si>
    <t>John Vang</t>
  </si>
  <si>
    <t>John Wallace</t>
  </si>
  <si>
    <t>John Zielinski</t>
  </si>
  <si>
    <t>Zielinski</t>
  </si>
  <si>
    <t>Johnathan Watters</t>
  </si>
  <si>
    <t>Watters</t>
  </si>
  <si>
    <t>Johnnetta Dewberry</t>
  </si>
  <si>
    <t>Dewberry</t>
  </si>
  <si>
    <t>Gunn</t>
  </si>
  <si>
    <t>Johnny CantyWilliams</t>
  </si>
  <si>
    <t>CantyWilliams</t>
  </si>
  <si>
    <t>Johnny Holley</t>
  </si>
  <si>
    <t>Holley</t>
  </si>
  <si>
    <t>Johnny Pruitt</t>
  </si>
  <si>
    <t>Jon Gandy</t>
  </si>
  <si>
    <t>Jon Pennington</t>
  </si>
  <si>
    <t>Pennington</t>
  </si>
  <si>
    <t>Jon Vanbael</t>
  </si>
  <si>
    <t>Vanbael</t>
  </si>
  <si>
    <t>Jon Vinette</t>
  </si>
  <si>
    <t>Vinette</t>
  </si>
  <si>
    <t>Jonathan Beauford</t>
  </si>
  <si>
    <t>Beauford</t>
  </si>
  <si>
    <t>Jonathan Conner</t>
  </si>
  <si>
    <t>Conner</t>
  </si>
  <si>
    <t>Jonathan Frederick</t>
  </si>
  <si>
    <t>Frederick</t>
  </si>
  <si>
    <t>Jonathan Hill</t>
  </si>
  <si>
    <t>Jonathan Maharath</t>
  </si>
  <si>
    <t>Jonathon Flack</t>
  </si>
  <si>
    <t>Flack</t>
  </si>
  <si>
    <t>Jonathon Kuntze</t>
  </si>
  <si>
    <t>Kuntze</t>
  </si>
  <si>
    <t>Jonathon Moore</t>
  </si>
  <si>
    <t>Jonathon Palazzolo</t>
  </si>
  <si>
    <t>Palazzolo</t>
  </si>
  <si>
    <t>Jordale Warren-Dallas</t>
  </si>
  <si>
    <t>Warren-Dallas</t>
  </si>
  <si>
    <t>Jordan Jackson</t>
  </si>
  <si>
    <t>Jordan Kinsey</t>
  </si>
  <si>
    <t>Jordan Yang</t>
  </si>
  <si>
    <t>Jordashia King</t>
  </si>
  <si>
    <t>Jorge Flores</t>
  </si>
  <si>
    <t>Flores</t>
  </si>
  <si>
    <t>Jorge Sedano</t>
  </si>
  <si>
    <t>Sedano</t>
  </si>
  <si>
    <t>Jorwin Parker</t>
  </si>
  <si>
    <t>Jose Gaines</t>
  </si>
  <si>
    <t>Jose Martinez</t>
  </si>
  <si>
    <t>Martinez</t>
  </si>
  <si>
    <t>Jose Narro</t>
  </si>
  <si>
    <t>Narro</t>
  </si>
  <si>
    <t>Joseph Behrens</t>
  </si>
  <si>
    <t>Behrens</t>
  </si>
  <si>
    <t>Joseph Briggs</t>
  </si>
  <si>
    <t>Briggs</t>
  </si>
  <si>
    <t>Flowers</t>
  </si>
  <si>
    <t>Joseph Frasard</t>
  </si>
  <si>
    <t>Frasard</t>
  </si>
  <si>
    <t>Joseph Haywood</t>
  </si>
  <si>
    <t>Joseph Hegger</t>
  </si>
  <si>
    <t>Hegger</t>
  </si>
  <si>
    <t>Joseph Henderson</t>
  </si>
  <si>
    <t>Joseph Hollis</t>
  </si>
  <si>
    <t>Hollis</t>
  </si>
  <si>
    <t>Joseph Jabro</t>
  </si>
  <si>
    <t>Jabro</t>
  </si>
  <si>
    <t>Joseph Kendzierki</t>
  </si>
  <si>
    <t>Kendzierki</t>
  </si>
  <si>
    <t>Kolassa</t>
  </si>
  <si>
    <t>Joseph Pizzo</t>
  </si>
  <si>
    <t>Pizzo</t>
  </si>
  <si>
    <t>Joseph Romanowski</t>
  </si>
  <si>
    <t>Romanowski</t>
  </si>
  <si>
    <t>Joseph Siemianowski</t>
  </si>
  <si>
    <t>Siemianowski</t>
  </si>
  <si>
    <t>Joseph Thomas</t>
  </si>
  <si>
    <t>Josh Cox</t>
  </si>
  <si>
    <t>Cox</t>
  </si>
  <si>
    <t>Josh Green</t>
  </si>
  <si>
    <t>Josh Harrison</t>
  </si>
  <si>
    <t>Harrison</t>
  </si>
  <si>
    <t>Josh Lasure</t>
  </si>
  <si>
    <t>Joshara Madison</t>
  </si>
  <si>
    <t>Madison</t>
  </si>
  <si>
    <t>Joshaundra Scott</t>
  </si>
  <si>
    <t>Joshua Clement</t>
  </si>
  <si>
    <t>Clement</t>
  </si>
  <si>
    <t>Joshua Irving</t>
  </si>
  <si>
    <t>Irving</t>
  </si>
  <si>
    <t>Joshua Lee</t>
  </si>
  <si>
    <t>Joshua Massey</t>
  </si>
  <si>
    <t>Massey</t>
  </si>
  <si>
    <t>Joshua McCants</t>
  </si>
  <si>
    <t>McCants</t>
  </si>
  <si>
    <t>Joshua Proctor</t>
  </si>
  <si>
    <t>Proctor</t>
  </si>
  <si>
    <t>Joshua Pruitt</t>
  </si>
  <si>
    <t>Joshua Towns</t>
  </si>
  <si>
    <t>Towns</t>
  </si>
  <si>
    <t>Joshua Vang</t>
  </si>
  <si>
    <t>Joshua Woodward</t>
  </si>
  <si>
    <t>Joulia Lor</t>
  </si>
  <si>
    <t>Jowine McCollum</t>
  </si>
  <si>
    <t>McCollum</t>
  </si>
  <si>
    <t>Joyce Hodges</t>
  </si>
  <si>
    <t>Hodges</t>
  </si>
  <si>
    <t>Patino</t>
  </si>
  <si>
    <t>Juan Thomas</t>
  </si>
  <si>
    <t>Juana Lowery</t>
  </si>
  <si>
    <t>Juanetta Walker</t>
  </si>
  <si>
    <t>Jucinta Mills</t>
  </si>
  <si>
    <t>Mills</t>
  </si>
  <si>
    <t>Judah Loveberry</t>
  </si>
  <si>
    <t>Loveberry</t>
  </si>
  <si>
    <t>Juliana Mardo</t>
  </si>
  <si>
    <t>Mardo</t>
  </si>
  <si>
    <t>Juliana Pohl</t>
  </si>
  <si>
    <t>Pohl</t>
  </si>
  <si>
    <t>Julie Metz</t>
  </si>
  <si>
    <t>Metz</t>
  </si>
  <si>
    <t>Julie Williams</t>
  </si>
  <si>
    <t>Julio Casaigne</t>
  </si>
  <si>
    <t>Casaigne</t>
  </si>
  <si>
    <t>Julius Burks</t>
  </si>
  <si>
    <t>Burks</t>
  </si>
  <si>
    <t>Jumanne Powell</t>
  </si>
  <si>
    <t>Junaid Ul-Hassan</t>
  </si>
  <si>
    <t>Ul-Hassan</t>
  </si>
  <si>
    <t>Junayed Ahmed</t>
  </si>
  <si>
    <t>Jurreau Aldrich</t>
  </si>
  <si>
    <t>Aldrich</t>
  </si>
  <si>
    <t>JUSTICE LEWIS</t>
  </si>
  <si>
    <t>LEWIS</t>
  </si>
  <si>
    <t>Justin Anderson</t>
  </si>
  <si>
    <t>Justin Conner</t>
  </si>
  <si>
    <t>Justin Green</t>
  </si>
  <si>
    <t>Justin Holling</t>
  </si>
  <si>
    <t>Holling</t>
  </si>
  <si>
    <t>Justin Kubert</t>
  </si>
  <si>
    <t>Kubert</t>
  </si>
  <si>
    <t>Nolff</t>
  </si>
  <si>
    <t>Justin Trammell</t>
  </si>
  <si>
    <t>Trammell</t>
  </si>
  <si>
    <t>Justin Wilson</t>
  </si>
  <si>
    <t>Juwan Redd</t>
  </si>
  <si>
    <t>Redd</t>
  </si>
  <si>
    <t>Kalan Willis</t>
  </si>
  <si>
    <t>Kalatoscha Hill</t>
  </si>
  <si>
    <t>Kalatosha Hill</t>
  </si>
  <si>
    <t>Kalavathi Marulappa</t>
  </si>
  <si>
    <t>Marulappa</t>
  </si>
  <si>
    <t>Kaleb Reynolds</t>
  </si>
  <si>
    <t>Kaleb Whitemire</t>
  </si>
  <si>
    <t>Whitemire</t>
  </si>
  <si>
    <t>Kaleiah Wynn</t>
  </si>
  <si>
    <t>Wynn</t>
  </si>
  <si>
    <t>Kalid Muhammad</t>
  </si>
  <si>
    <t>Kalim Culture</t>
  </si>
  <si>
    <t>Culture</t>
  </si>
  <si>
    <t>Kalvin Sinwongsa</t>
  </si>
  <si>
    <t>Sinwongsa</t>
  </si>
  <si>
    <t>KaMaja O''Rear</t>
  </si>
  <si>
    <t>O''Rear</t>
  </si>
  <si>
    <t>Kamari Peterson</t>
  </si>
  <si>
    <t>Peterson</t>
  </si>
  <si>
    <t>Kameron Braddock</t>
  </si>
  <si>
    <t>Braddock</t>
  </si>
  <si>
    <t>Kamrul Islam</t>
  </si>
  <si>
    <t>Islam</t>
  </si>
  <si>
    <t>Kaneisha Paige</t>
  </si>
  <si>
    <t>Paige</t>
  </si>
  <si>
    <t>Kao Ly</t>
  </si>
  <si>
    <t>Ly</t>
  </si>
  <si>
    <t>Kao Yang-Bypass</t>
  </si>
  <si>
    <t>Yang-Bypass</t>
  </si>
  <si>
    <t>Kara Lowery</t>
  </si>
  <si>
    <t>Kareen Dixon</t>
  </si>
  <si>
    <t>Karen Johnson</t>
  </si>
  <si>
    <t>Kari Gilbert</t>
  </si>
  <si>
    <t>Karida Rodgers</t>
  </si>
  <si>
    <t>Karolyn Howard</t>
  </si>
  <si>
    <t>Kandasamy</t>
  </si>
  <si>
    <t>Karyn Johnson</t>
  </si>
  <si>
    <t>Katalosha Hill</t>
  </si>
  <si>
    <t>Katarina Washington</t>
  </si>
  <si>
    <t>Kathi McKinley</t>
  </si>
  <si>
    <t>McKinley</t>
  </si>
  <si>
    <t>Kathie Coleman</t>
  </si>
  <si>
    <t>Kathrine Summers</t>
  </si>
  <si>
    <t>Summers</t>
  </si>
  <si>
    <t>Kathy Bommarito</t>
  </si>
  <si>
    <t>Bommarito</t>
  </si>
  <si>
    <t>Kathy Coy</t>
  </si>
  <si>
    <t>Kathy Iverson</t>
  </si>
  <si>
    <t>Iverson</t>
  </si>
  <si>
    <t>Kathy Wilson</t>
  </si>
  <si>
    <t>Hicks</t>
  </si>
  <si>
    <t>Kawanna Heard</t>
  </si>
  <si>
    <t>Kawon Jordan</t>
  </si>
  <si>
    <t>Kayla Brown</t>
  </si>
  <si>
    <t>Kayla King</t>
  </si>
  <si>
    <t>Kaylah Richardson</t>
  </si>
  <si>
    <t>Kaylen Jackson</t>
  </si>
  <si>
    <t>Kaylin Landrum</t>
  </si>
  <si>
    <t>Landrum</t>
  </si>
  <si>
    <t>Kaylyn Gipson</t>
  </si>
  <si>
    <t>Gipson</t>
  </si>
  <si>
    <t>Kaylynn Stephens</t>
  </si>
  <si>
    <t>Keandre Snider</t>
  </si>
  <si>
    <t>Snider</t>
  </si>
  <si>
    <t>Keante Houston</t>
  </si>
  <si>
    <t>Houston</t>
  </si>
  <si>
    <t>Kearia Wagner</t>
  </si>
  <si>
    <t>Keaton Giberson</t>
  </si>
  <si>
    <t>Giberson</t>
  </si>
  <si>
    <t>Keiana Knox</t>
  </si>
  <si>
    <t>Knox</t>
  </si>
  <si>
    <t>Keimel Lowery</t>
  </si>
  <si>
    <t>Keinan Kennedy</t>
  </si>
  <si>
    <t>Kennedy</t>
  </si>
  <si>
    <t>Keith Bell-Bypass</t>
  </si>
  <si>
    <t>Bell-Bypass</t>
  </si>
  <si>
    <t>Boczkowski</t>
  </si>
  <si>
    <t>Keith Williams</t>
  </si>
  <si>
    <t>Kejuan Jackson</t>
  </si>
  <si>
    <t>Kelisha Wynn</t>
  </si>
  <si>
    <t>Hoehner</t>
  </si>
  <si>
    <t>Kelly Kolassa</t>
  </si>
  <si>
    <t>Kelly Sherrod</t>
  </si>
  <si>
    <t>Sherrod</t>
  </si>
  <si>
    <t>Kelsey Ellis</t>
  </si>
  <si>
    <t>Kenara Jackson</t>
  </si>
  <si>
    <t>Kendra Pressley</t>
  </si>
  <si>
    <t>Pressley</t>
  </si>
  <si>
    <t>Kendra Robinson</t>
  </si>
  <si>
    <t>Kenedi Cain</t>
  </si>
  <si>
    <t>Cain</t>
  </si>
  <si>
    <t>Kenesha Mcgee</t>
  </si>
  <si>
    <t>Mcgee</t>
  </si>
  <si>
    <t>Keng Thao</t>
  </si>
  <si>
    <t>Thao</t>
  </si>
  <si>
    <t>Keng Yang</t>
  </si>
  <si>
    <t>Kenisha Smith</t>
  </si>
  <si>
    <t>Kenita Johnson</t>
  </si>
  <si>
    <t>Kennan Lyons</t>
  </si>
  <si>
    <t>Lyons</t>
  </si>
  <si>
    <t>Kenneth Cannon</t>
  </si>
  <si>
    <t>Cannon</t>
  </si>
  <si>
    <t>Kenneth Gosier</t>
  </si>
  <si>
    <t>Gosier</t>
  </si>
  <si>
    <t>kenneth green</t>
  </si>
  <si>
    <t>green</t>
  </si>
  <si>
    <t>Kenneth Haliburton</t>
  </si>
  <si>
    <t>Haliburton</t>
  </si>
  <si>
    <t>Kenneth Height</t>
  </si>
  <si>
    <t>Height</t>
  </si>
  <si>
    <t>Kenneth Kurzyniec</t>
  </si>
  <si>
    <t>Kurzyniec</t>
  </si>
  <si>
    <t>Kenneth Maxey</t>
  </si>
  <si>
    <t>Maxey</t>
  </si>
  <si>
    <t>Kenneth Mclain</t>
  </si>
  <si>
    <t>Mclain</t>
  </si>
  <si>
    <t>Kenneth Richardson</t>
  </si>
  <si>
    <t>Kenneth Sadorski</t>
  </si>
  <si>
    <t>Sadorski</t>
  </si>
  <si>
    <t>Kenneth Samuel</t>
  </si>
  <si>
    <t>Samuel</t>
  </si>
  <si>
    <t>Kenneth Smith</t>
  </si>
  <si>
    <t>Kenneth Wayland</t>
  </si>
  <si>
    <t>Wayland</t>
  </si>
  <si>
    <t>Kenneth Wilson</t>
  </si>
  <si>
    <t>Kent Potts</t>
  </si>
  <si>
    <t>Potts</t>
  </si>
  <si>
    <t>Kentyra Powell</t>
  </si>
  <si>
    <t>Kenya Brown</t>
  </si>
  <si>
    <t>Keon Smith-McKinney</t>
  </si>
  <si>
    <t>Smith-McKinney</t>
  </si>
  <si>
    <t>Keonna White</t>
  </si>
  <si>
    <t>Keshawn Freeman</t>
  </si>
  <si>
    <t>Keshawn Thomas</t>
  </si>
  <si>
    <t>Keshuan Brown</t>
  </si>
  <si>
    <t>Kevin Dunnigan</t>
  </si>
  <si>
    <t>Dunnigan</t>
  </si>
  <si>
    <t>Hobson Jr</t>
  </si>
  <si>
    <t>Kevin Hummel</t>
  </si>
  <si>
    <t>Hummel</t>
  </si>
  <si>
    <t>Kevin James</t>
  </si>
  <si>
    <t>Kevin Jones</t>
  </si>
  <si>
    <t>Kevin Kamenec</t>
  </si>
  <si>
    <t>Kamenec</t>
  </si>
  <si>
    <t>Kevin Kernen</t>
  </si>
  <si>
    <t>Kernen</t>
  </si>
  <si>
    <t>Kevin Krawcke</t>
  </si>
  <si>
    <t>Kevin Nham</t>
  </si>
  <si>
    <t>Nham</t>
  </si>
  <si>
    <t>Kevin Pearce</t>
  </si>
  <si>
    <t>Pearce</t>
  </si>
  <si>
    <t>Kevin Tou Lee</t>
  </si>
  <si>
    <t>Tou Lee</t>
  </si>
  <si>
    <t>Kewan Herring</t>
  </si>
  <si>
    <t>Herring</t>
  </si>
  <si>
    <t>Khalid Halaq</t>
  </si>
  <si>
    <t>Halaq</t>
  </si>
  <si>
    <t>Khalil Arnold</t>
  </si>
  <si>
    <t>Arnold</t>
  </si>
  <si>
    <t>Khalil Walker</t>
  </si>
  <si>
    <t>Khalyl Sauls</t>
  </si>
  <si>
    <t>Sauls</t>
  </si>
  <si>
    <t>Sai Urat</t>
  </si>
  <si>
    <t>Khary Martin</t>
  </si>
  <si>
    <t>Khoury Johnson</t>
  </si>
  <si>
    <t>Khoury Ross</t>
  </si>
  <si>
    <t>Kiajuana Crosby</t>
  </si>
  <si>
    <t>Kiante Horton</t>
  </si>
  <si>
    <t>Kiara Carroll</t>
  </si>
  <si>
    <t>Carroll</t>
  </si>
  <si>
    <t>Kiara Nobles</t>
  </si>
  <si>
    <t>Nobles</t>
  </si>
  <si>
    <t>Kiewanna Nicholas</t>
  </si>
  <si>
    <t>Nicholas</t>
  </si>
  <si>
    <t>Ballard</t>
  </si>
  <si>
    <t>Bondy</t>
  </si>
  <si>
    <t>Kim Lyles</t>
  </si>
  <si>
    <t>Kim Sanders</t>
  </si>
  <si>
    <t>Kimberly Clark</t>
  </si>
  <si>
    <t>Kimberly Foglietta</t>
  </si>
  <si>
    <t>Foglietta</t>
  </si>
  <si>
    <t>Kimberly Fudge</t>
  </si>
  <si>
    <t>Fudge</t>
  </si>
  <si>
    <t>Kinya Adams</t>
  </si>
  <si>
    <t>Kirby Johnell</t>
  </si>
  <si>
    <t>Johnell</t>
  </si>
  <si>
    <t>Kong Kue</t>
  </si>
  <si>
    <t>Kong Meng</t>
  </si>
  <si>
    <t>Meng</t>
  </si>
  <si>
    <t>Kong Moua</t>
  </si>
  <si>
    <t>Moua</t>
  </si>
  <si>
    <t>Kong Thao</t>
  </si>
  <si>
    <t>Kongmong Kue</t>
  </si>
  <si>
    <t>Korderrick Croff</t>
  </si>
  <si>
    <t>Croff</t>
  </si>
  <si>
    <t>Korey Geier</t>
  </si>
  <si>
    <t>Geier</t>
  </si>
  <si>
    <t>Koua Herr</t>
  </si>
  <si>
    <t>Koua Lor</t>
  </si>
  <si>
    <t>Kris Thomas</t>
  </si>
  <si>
    <t>Krista Ruemler</t>
  </si>
  <si>
    <t>Ruemler</t>
  </si>
  <si>
    <t>Kristen Domanowski</t>
  </si>
  <si>
    <t>Domanowski</t>
  </si>
  <si>
    <t>Kristen Longake</t>
  </si>
  <si>
    <t>Longake</t>
  </si>
  <si>
    <t>Kristine Grochowicz</t>
  </si>
  <si>
    <t>Grochowicz</t>
  </si>
  <si>
    <t>Krystal Carroll</t>
  </si>
  <si>
    <t>Krystal Frame</t>
  </si>
  <si>
    <t>Frame</t>
  </si>
  <si>
    <t>Hollaman</t>
  </si>
  <si>
    <t>Krystal Koykendall</t>
  </si>
  <si>
    <t>Koykendall</t>
  </si>
  <si>
    <t>Kurtina Thompson</t>
  </si>
  <si>
    <t>Kvon Barton</t>
  </si>
  <si>
    <t>Barton</t>
  </si>
  <si>
    <t>Kwamaine Key</t>
  </si>
  <si>
    <t>Billings</t>
  </si>
  <si>
    <t>Kyle Craft</t>
  </si>
  <si>
    <t>Kyle Haupt</t>
  </si>
  <si>
    <t>Haupt</t>
  </si>
  <si>
    <t>Kyle Sinwongsa</t>
  </si>
  <si>
    <t>Kyle Stafford</t>
  </si>
  <si>
    <t>Stafford</t>
  </si>
  <si>
    <t>Kyle Wilcox</t>
  </si>
  <si>
    <t>Wilcox</t>
  </si>
  <si>
    <t>Kyle Wrobel</t>
  </si>
  <si>
    <t>Wrobel</t>
  </si>
  <si>
    <t>Kyre Bellamy</t>
  </si>
  <si>
    <t>Bellamy</t>
  </si>
  <si>
    <t>Kyreisha Ward</t>
  </si>
  <si>
    <t>Ward</t>
  </si>
  <si>
    <t>Kyrese Gilmore</t>
  </si>
  <si>
    <t>Gilmore</t>
  </si>
  <si>
    <t>Lachelle Jones</t>
  </si>
  <si>
    <t>LaDaija Edmonds</t>
  </si>
  <si>
    <t>Edmonds</t>
  </si>
  <si>
    <t>LaDajia Edmonds</t>
  </si>
  <si>
    <t>Ladarius Tinnon</t>
  </si>
  <si>
    <t>Tinnon</t>
  </si>
  <si>
    <t>Lafonda Williams</t>
  </si>
  <si>
    <t>Lakeisha Anderson</t>
  </si>
  <si>
    <t>Lakeishia McCallum</t>
  </si>
  <si>
    <t>McCallum</t>
  </si>
  <si>
    <t>Lakeitha Meeks</t>
  </si>
  <si>
    <t>Meeks</t>
  </si>
  <si>
    <t>Lakesha Barry</t>
  </si>
  <si>
    <t>Barry</t>
  </si>
  <si>
    <t>Lakiea Hall</t>
  </si>
  <si>
    <t>Lakisha Bomar</t>
  </si>
  <si>
    <t>Bomar</t>
  </si>
  <si>
    <t>Lakisha Garth</t>
  </si>
  <si>
    <t>Garth</t>
  </si>
  <si>
    <t>Lakisha Houston</t>
  </si>
  <si>
    <t>Lakisha Wright</t>
  </si>
  <si>
    <t>Lamar Bryant</t>
  </si>
  <si>
    <t>Lamar Fairfax</t>
  </si>
  <si>
    <t>Fairfax</t>
  </si>
  <si>
    <t>Lamar Tatum</t>
  </si>
  <si>
    <t>Tatum</t>
  </si>
  <si>
    <t>lamb</t>
  </si>
  <si>
    <t>Lamekia Brown</t>
  </si>
  <si>
    <t>Lamia Anderson</t>
  </si>
  <si>
    <t>Lance Hang</t>
  </si>
  <si>
    <t>Lance James</t>
  </si>
  <si>
    <t>Lance Papp</t>
  </si>
  <si>
    <t>Papp</t>
  </si>
  <si>
    <t>Landen Tuckett</t>
  </si>
  <si>
    <t>Tuckett</t>
  </si>
  <si>
    <t>Laneeka Roberts</t>
  </si>
  <si>
    <t>Roberts</t>
  </si>
  <si>
    <t>Lanina Shields</t>
  </si>
  <si>
    <t>Shields</t>
  </si>
  <si>
    <t>Laniqueka Sawyer</t>
  </si>
  <si>
    <t>Sawyer</t>
  </si>
  <si>
    <t>LaPortia Watson</t>
  </si>
  <si>
    <t>Laquasia Lomax</t>
  </si>
  <si>
    <t>Lomax</t>
  </si>
  <si>
    <t>Laquita Harris</t>
  </si>
  <si>
    <t>Laquita Johnson</t>
  </si>
  <si>
    <t>Larante Leaster</t>
  </si>
  <si>
    <t>Leaster</t>
  </si>
  <si>
    <t>Lareshia Early</t>
  </si>
  <si>
    <t>Lark DeRquauis</t>
  </si>
  <si>
    <t>DeRquauis</t>
  </si>
  <si>
    <t>Larry Brown</t>
  </si>
  <si>
    <t>Larry Foster</t>
  </si>
  <si>
    <t>Larry Lappe</t>
  </si>
  <si>
    <t>Lappe</t>
  </si>
  <si>
    <t>Larry Spicer</t>
  </si>
  <si>
    <t>Larry Walthall</t>
  </si>
  <si>
    <t>Walthall</t>
  </si>
  <si>
    <t>Lashae Houston</t>
  </si>
  <si>
    <t>Lashanda Jenkins</t>
  </si>
  <si>
    <t>Lashandra Moore</t>
  </si>
  <si>
    <t>LaShaun Lindsey</t>
  </si>
  <si>
    <t>Lashawn Valentine</t>
  </si>
  <si>
    <t>Valentine</t>
  </si>
  <si>
    <t>Lashawna Hardison</t>
  </si>
  <si>
    <t>Lashawndra Baker</t>
  </si>
  <si>
    <t>Lashay Jordan</t>
  </si>
  <si>
    <t>Lashisha Franklin</t>
  </si>
  <si>
    <t>Franklin</t>
  </si>
  <si>
    <t>Lashondra Johnson</t>
  </si>
  <si>
    <t>Lashuna McCants</t>
  </si>
  <si>
    <t>Quinn</t>
  </si>
  <si>
    <t>Latasha Miles</t>
  </si>
  <si>
    <t>Latasha White</t>
  </si>
  <si>
    <t>Latice Jackson</t>
  </si>
  <si>
    <t>Latisha Banks</t>
  </si>
  <si>
    <t>Latisha Perdue</t>
  </si>
  <si>
    <t>Perdue</t>
  </si>
  <si>
    <t>Latoria Graves-Hicks</t>
  </si>
  <si>
    <t>Graves-Hicks</t>
  </si>
  <si>
    <t>Latoya Dawson</t>
  </si>
  <si>
    <t>Latoya Gilbert</t>
  </si>
  <si>
    <t>Latoya Jones</t>
  </si>
  <si>
    <t>Latoya Moore</t>
  </si>
  <si>
    <t>Latoya Smith</t>
  </si>
  <si>
    <t>Latoya Tillerson</t>
  </si>
  <si>
    <t>Tillerson</t>
  </si>
  <si>
    <t>Latrice Brown</t>
  </si>
  <si>
    <t>Laura Sliheet</t>
  </si>
  <si>
    <t>Sliheet</t>
  </si>
  <si>
    <t>Lauree Abbott</t>
  </si>
  <si>
    <t>Abbott</t>
  </si>
  <si>
    <t>Lauren Kelly</t>
  </si>
  <si>
    <t>Kelly</t>
  </si>
  <si>
    <t>Lauren Taylor</t>
  </si>
  <si>
    <t>Laurence Parrish</t>
  </si>
  <si>
    <t>Parrish</t>
  </si>
  <si>
    <t>Laurent Belito</t>
  </si>
  <si>
    <t>Belito</t>
  </si>
  <si>
    <t>Laurent Hailburton</t>
  </si>
  <si>
    <t>Hailburton</t>
  </si>
  <si>
    <t>Lavar Burton</t>
  </si>
  <si>
    <t>Lavonte Brown</t>
  </si>
  <si>
    <t>Lawanda Jones</t>
  </si>
  <si>
    <t>Lawrence Gordon</t>
  </si>
  <si>
    <t>Lawrence Sanders</t>
  </si>
  <si>
    <t>Lawrence Wilson</t>
  </si>
  <si>
    <t>Lawrence Wlson</t>
  </si>
  <si>
    <t>Wlson</t>
  </si>
  <si>
    <t>Laza Beard</t>
  </si>
  <si>
    <t>Beard</t>
  </si>
  <si>
    <t>Lean Thinker</t>
  </si>
  <si>
    <t>Thinker</t>
  </si>
  <si>
    <t>Lecitia Jones</t>
  </si>
  <si>
    <t>Lee Elliot</t>
  </si>
  <si>
    <t>Lee Jones</t>
  </si>
  <si>
    <t>Lee Vang</t>
  </si>
  <si>
    <t>Lee Vang3</t>
  </si>
  <si>
    <t>Vang3</t>
  </si>
  <si>
    <t>Lee Watson</t>
  </si>
  <si>
    <t>Lekicko Scott</t>
  </si>
  <si>
    <t>Lemar Brown</t>
  </si>
  <si>
    <t>Lemark Seals</t>
  </si>
  <si>
    <t>Lemont Simpson</t>
  </si>
  <si>
    <t>Simpson</t>
  </si>
  <si>
    <t>Lemuel Smith</t>
  </si>
  <si>
    <t>Lenard Keith</t>
  </si>
  <si>
    <t>Keith</t>
  </si>
  <si>
    <t>Leng Vang</t>
  </si>
  <si>
    <t>Leo Modlinksi</t>
  </si>
  <si>
    <t>Modlinksi</t>
  </si>
  <si>
    <t>Leon Himes</t>
  </si>
  <si>
    <t>Himes</t>
  </si>
  <si>
    <t>Leon Mitchell</t>
  </si>
  <si>
    <t>Leonard Bell</t>
  </si>
  <si>
    <t>Leonard Jackson</t>
  </si>
  <si>
    <t>Leseandra Baskin</t>
  </si>
  <si>
    <t>Baskin</t>
  </si>
  <si>
    <t>Lesha Bass</t>
  </si>
  <si>
    <t>Liesel Robinson</t>
  </si>
  <si>
    <t>Lildell Morgan</t>
  </si>
  <si>
    <t>Linda Cotton</t>
  </si>
  <si>
    <t>Hoskin</t>
  </si>
  <si>
    <t>Linda Newton</t>
  </si>
  <si>
    <t>Newton</t>
  </si>
  <si>
    <t>Lindsey Edward</t>
  </si>
  <si>
    <t>Edward</t>
  </si>
  <si>
    <t>Lisa Carson</t>
  </si>
  <si>
    <t>Lisa Green</t>
  </si>
  <si>
    <t>Lisa Harris</t>
  </si>
  <si>
    <t>Lisa Patterson</t>
  </si>
  <si>
    <t>Lisa Saha</t>
  </si>
  <si>
    <t>Saha</t>
  </si>
  <si>
    <t>Lisa Thao</t>
  </si>
  <si>
    <t>Liyaa Banks</t>
  </si>
  <si>
    <t>Lolita Isaac</t>
  </si>
  <si>
    <t>Isaac</t>
  </si>
  <si>
    <t>Lon Bodenmiller</t>
  </si>
  <si>
    <t>Bodenmiller</t>
  </si>
  <si>
    <t>Long Pong</t>
  </si>
  <si>
    <t>Pong</t>
  </si>
  <si>
    <t>Lonnie Chamberlain</t>
  </si>
  <si>
    <t>Chamberlain</t>
  </si>
  <si>
    <t>Lorena Ramirez</t>
  </si>
  <si>
    <t>Ramirez</t>
  </si>
  <si>
    <t>Lorenzo Brown</t>
  </si>
  <si>
    <t>Lorenzo Roberson</t>
  </si>
  <si>
    <t>Loretta Lusby</t>
  </si>
  <si>
    <t>Lusby</t>
  </si>
  <si>
    <t>Lorraine Wagner</t>
  </si>
  <si>
    <t>Louis Blessman</t>
  </si>
  <si>
    <t>Blessman</t>
  </si>
  <si>
    <t>Louis Johnson</t>
  </si>
  <si>
    <t>Louis Smith</t>
  </si>
  <si>
    <t>Lucky Three</t>
  </si>
  <si>
    <t>Three</t>
  </si>
  <si>
    <t>Lue Chang</t>
  </si>
  <si>
    <t>Lue Vang</t>
  </si>
  <si>
    <t>Lue yang</t>
  </si>
  <si>
    <t>yang</t>
  </si>
  <si>
    <t>Luelao Youalee</t>
  </si>
  <si>
    <t>Youalee</t>
  </si>
  <si>
    <t>Lukas Baginski</t>
  </si>
  <si>
    <t>Baginski</t>
  </si>
  <si>
    <t>Luke Lavely</t>
  </si>
  <si>
    <t>Lavely</t>
  </si>
  <si>
    <t>Lushana Sanders</t>
  </si>
  <si>
    <t>Luther Vance</t>
  </si>
  <si>
    <t>Vance</t>
  </si>
  <si>
    <t>Lutherance Howard</t>
  </si>
  <si>
    <t>Lyda Asiya</t>
  </si>
  <si>
    <t>Asiya</t>
  </si>
  <si>
    <t>Lydia Brame</t>
  </si>
  <si>
    <t>Brame</t>
  </si>
  <si>
    <t>LyNaiya Fox</t>
  </si>
  <si>
    <t>Lynette Davis</t>
  </si>
  <si>
    <t>Rayner</t>
  </si>
  <si>
    <t>Lynn Rayner-Bypass</t>
  </si>
  <si>
    <t>Rayner-Bypass</t>
  </si>
  <si>
    <t>Mack Crutcher</t>
  </si>
  <si>
    <t>Madelyn Hang</t>
  </si>
  <si>
    <t>Mai Xiong</t>
  </si>
  <si>
    <t>Xiong</t>
  </si>
  <si>
    <t>Maisha Simpson</t>
  </si>
  <si>
    <t>Makayla Simmons</t>
  </si>
  <si>
    <t>Makiah Simmons</t>
  </si>
  <si>
    <t>Maksudur Chowdhury</t>
  </si>
  <si>
    <t>Chowdhury</t>
  </si>
  <si>
    <t>Malachi Williams-Bypass</t>
  </si>
  <si>
    <t>Williams-Bypass</t>
  </si>
  <si>
    <t>Malayshia Bond</t>
  </si>
  <si>
    <t>Bond</t>
  </si>
  <si>
    <t>Malcolm Williams</t>
  </si>
  <si>
    <t>Malek Prophet</t>
  </si>
  <si>
    <t>Prophet</t>
  </si>
  <si>
    <t>Malik Torrance</t>
  </si>
  <si>
    <t>Torrance</t>
  </si>
  <si>
    <t>Waites</t>
  </si>
  <si>
    <t>Malika Martin</t>
  </si>
  <si>
    <t>Malique Cohen</t>
  </si>
  <si>
    <t>Cohen</t>
  </si>
  <si>
    <t>Diallo</t>
  </si>
  <si>
    <t>Manisha Stinson</t>
  </si>
  <si>
    <t>Stinson</t>
  </si>
  <si>
    <t>Manuel Mack</t>
  </si>
  <si>
    <t>Mao Her</t>
  </si>
  <si>
    <t>Marc Hollis</t>
  </si>
  <si>
    <t>Marc Sorsby</t>
  </si>
  <si>
    <t>Sorsby</t>
  </si>
  <si>
    <t>Marcel Reed</t>
  </si>
  <si>
    <t>Marcel Smith</t>
  </si>
  <si>
    <t>Marcellis Harris</t>
  </si>
  <si>
    <t>Marcellius Henderson</t>
  </si>
  <si>
    <t>Pore</t>
  </si>
  <si>
    <t>Marcia Willis</t>
  </si>
  <si>
    <t>Marcus Mabry</t>
  </si>
  <si>
    <t>Mabry</t>
  </si>
  <si>
    <t>Marcus Miller</t>
  </si>
  <si>
    <t>Marcus Rosario</t>
  </si>
  <si>
    <t>Rosario</t>
  </si>
  <si>
    <t>Marcus Sanders</t>
  </si>
  <si>
    <t>Marcus Simpson</t>
  </si>
  <si>
    <t>Marcus Stewart</t>
  </si>
  <si>
    <t>Marcus Tucker</t>
  </si>
  <si>
    <t>Margaret Kerns-Major</t>
  </si>
  <si>
    <t>Kerns-Major</t>
  </si>
  <si>
    <t>Margaret Reeves</t>
  </si>
  <si>
    <t>Reeves</t>
  </si>
  <si>
    <t>Maria Rodriguez</t>
  </si>
  <si>
    <t>Rodriguez</t>
  </si>
  <si>
    <t>Mariah Jackson</t>
  </si>
  <si>
    <t>Mariah Nolan</t>
  </si>
  <si>
    <t>Nolan</t>
  </si>
  <si>
    <t>Mariah Odems</t>
  </si>
  <si>
    <t>Odems</t>
  </si>
  <si>
    <t>Marie Richardson</t>
  </si>
  <si>
    <t>Marie Ritts</t>
  </si>
  <si>
    <t>Ritts</t>
  </si>
  <si>
    <t>Marie Willis</t>
  </si>
  <si>
    <t>Marie Wills</t>
  </si>
  <si>
    <t>Wills</t>
  </si>
  <si>
    <t>Marilyn Coopwood</t>
  </si>
  <si>
    <t>Coopwood</t>
  </si>
  <si>
    <t>Mario Brown</t>
  </si>
  <si>
    <t>Mario Bykins</t>
  </si>
  <si>
    <t>Bykins</t>
  </si>
  <si>
    <t>Mario Smith</t>
  </si>
  <si>
    <t>Mario Vasquez</t>
  </si>
  <si>
    <t>Vasquez</t>
  </si>
  <si>
    <t>Marissa Juncevic</t>
  </si>
  <si>
    <t>Juncevic</t>
  </si>
  <si>
    <t>Marjorie Olson</t>
  </si>
  <si>
    <t>Olson</t>
  </si>
  <si>
    <t>Mark Avery</t>
  </si>
  <si>
    <t>Batts</t>
  </si>
  <si>
    <t>Mark Danzy</t>
  </si>
  <si>
    <t>Danzy</t>
  </si>
  <si>
    <t>Mark Delary</t>
  </si>
  <si>
    <t>Delary</t>
  </si>
  <si>
    <t>Mark Erndt</t>
  </si>
  <si>
    <t>Erndt</t>
  </si>
  <si>
    <t>Mark Kruk</t>
  </si>
  <si>
    <t>Kruk</t>
  </si>
  <si>
    <t>Mark Richardson</t>
  </si>
  <si>
    <t>Mark Smith</t>
  </si>
  <si>
    <t>Mark Trusel</t>
  </si>
  <si>
    <t>Trusel</t>
  </si>
  <si>
    <t>Perry</t>
  </si>
  <si>
    <t>Markeysha Adams</t>
  </si>
  <si>
    <t>Markisha Mack</t>
  </si>
  <si>
    <t>Markita Taylor</t>
  </si>
  <si>
    <t>Markus Sanders</t>
  </si>
  <si>
    <t>Marnesha Mitchell</t>
  </si>
  <si>
    <t>Marquella Hopkins</t>
  </si>
  <si>
    <t>Hopkins</t>
  </si>
  <si>
    <t>Marquellis Bennet</t>
  </si>
  <si>
    <t>Bennet</t>
  </si>
  <si>
    <t>Marquis Cain</t>
  </si>
  <si>
    <t>Marquis Dorsey</t>
  </si>
  <si>
    <t>Dorsey</t>
  </si>
  <si>
    <t>Marquis May</t>
  </si>
  <si>
    <t>Marquis Smith</t>
  </si>
  <si>
    <t>Marquisha Williams</t>
  </si>
  <si>
    <t>Marrnel Newton</t>
  </si>
  <si>
    <t>Marsha Hicklin</t>
  </si>
  <si>
    <t>Hicklin</t>
  </si>
  <si>
    <t>Martece Longmire</t>
  </si>
  <si>
    <t>Longmire</t>
  </si>
  <si>
    <t>Martez Dewberry</t>
  </si>
  <si>
    <t>Martez House</t>
  </si>
  <si>
    <t>Martez King</t>
  </si>
  <si>
    <t>Martez Loyd</t>
  </si>
  <si>
    <t>Martez Moore</t>
  </si>
  <si>
    <t>Martez Robinson</t>
  </si>
  <si>
    <t>Martez Wesley</t>
  </si>
  <si>
    <t>Wesley</t>
  </si>
  <si>
    <t>Martin Alvillar</t>
  </si>
  <si>
    <t>Alvillar</t>
  </si>
  <si>
    <t>Martin Hall</t>
  </si>
  <si>
    <t>Martino Johnson</t>
  </si>
  <si>
    <t>Marvin Hatten</t>
  </si>
  <si>
    <t>Hatten</t>
  </si>
  <si>
    <t>Marvin Jordan</t>
  </si>
  <si>
    <t>Mary Durant</t>
  </si>
  <si>
    <t>Durant</t>
  </si>
  <si>
    <t>Mary Washington</t>
  </si>
  <si>
    <t>Mason Schilling</t>
  </si>
  <si>
    <t>Schilling</t>
  </si>
  <si>
    <t>Mathew Healey</t>
  </si>
  <si>
    <t>Healey</t>
  </si>
  <si>
    <t>Mathew McCullom</t>
  </si>
  <si>
    <t>McCullom</t>
  </si>
  <si>
    <t>Matt Dixon</t>
  </si>
  <si>
    <t>Matt Doyle</t>
  </si>
  <si>
    <t>Doyle</t>
  </si>
  <si>
    <t>Matt Girard</t>
  </si>
  <si>
    <t>Girard</t>
  </si>
  <si>
    <t>Matt Kavanaugh</t>
  </si>
  <si>
    <t>Kavanaugh</t>
  </si>
  <si>
    <t>Matt Lee</t>
  </si>
  <si>
    <t>Matthew Barnes</t>
  </si>
  <si>
    <t>Matthew Bruner</t>
  </si>
  <si>
    <t>Bruner</t>
  </si>
  <si>
    <t>Matthew Cavanaugh</t>
  </si>
  <si>
    <t>Matthew Cooney</t>
  </si>
  <si>
    <t>Cooney</t>
  </si>
  <si>
    <t>Matthew Furman</t>
  </si>
  <si>
    <t>Furman</t>
  </si>
  <si>
    <t>Matthew Gezwich</t>
  </si>
  <si>
    <t>Gezwich</t>
  </si>
  <si>
    <t>Matthew Kaiser</t>
  </si>
  <si>
    <t>Kaiser</t>
  </si>
  <si>
    <t>Matthew May</t>
  </si>
  <si>
    <t>Matthew Mroz</t>
  </si>
  <si>
    <t>Mroz</t>
  </si>
  <si>
    <t>Matthew Petee</t>
  </si>
  <si>
    <t>Petee</t>
  </si>
  <si>
    <t>Matthew Rose</t>
  </si>
  <si>
    <t>Rose</t>
  </si>
  <si>
    <t>Matthew Scott</t>
  </si>
  <si>
    <t>Matthew Ullman</t>
  </si>
  <si>
    <t>Ullman</t>
  </si>
  <si>
    <t>Matthew Valadez</t>
  </si>
  <si>
    <t>Valadez</t>
  </si>
  <si>
    <t>Matthew Yang</t>
  </si>
  <si>
    <t>Matthrew Barch</t>
  </si>
  <si>
    <t>Barch</t>
  </si>
  <si>
    <t>Maurice Dorsey</t>
  </si>
  <si>
    <t>Maurice Ross</t>
  </si>
  <si>
    <t>Maurice Tarver</t>
  </si>
  <si>
    <t>Maurice Thomas</t>
  </si>
  <si>
    <t>Max Ramirz</t>
  </si>
  <si>
    <t>Ramirz</t>
  </si>
  <si>
    <t>Maxine Christian</t>
  </si>
  <si>
    <t>Slater</t>
  </si>
  <si>
    <t>May Kue</t>
  </si>
  <si>
    <t>May Vang</t>
  </si>
  <si>
    <t>Adul Hamid</t>
  </si>
  <si>
    <t>Megan Brown</t>
  </si>
  <si>
    <t>Megan Derwich</t>
  </si>
  <si>
    <t>Derwich</t>
  </si>
  <si>
    <t>Melanie Jackson</t>
  </si>
  <si>
    <t>Dumas</t>
  </si>
  <si>
    <t>Melinda Dumas-Bypass</t>
  </si>
  <si>
    <t>Dumas-Bypass</t>
  </si>
  <si>
    <t>Melisha Tellis</t>
  </si>
  <si>
    <t>Tellis</t>
  </si>
  <si>
    <t>Melissa Almond</t>
  </si>
  <si>
    <t>Melissa Percy</t>
  </si>
  <si>
    <t>Melissa White</t>
  </si>
  <si>
    <t>Melvin Canada</t>
  </si>
  <si>
    <t>Gillcrase</t>
  </si>
  <si>
    <t>Melvin Norman</t>
  </si>
  <si>
    <t>Melvin Stewart</t>
  </si>
  <si>
    <t>Melvin Stewart-Bypass</t>
  </si>
  <si>
    <t>Melvyn Gathers</t>
  </si>
  <si>
    <t>Gathers</t>
  </si>
  <si>
    <t>Memao Vang</t>
  </si>
  <si>
    <t>Meng Lee</t>
  </si>
  <si>
    <t>Mercedes Roberson</t>
  </si>
  <si>
    <t>Meria Seals</t>
  </si>
  <si>
    <t>Mez Reynolds</t>
  </si>
  <si>
    <t>Mia Anthony</t>
  </si>
  <si>
    <t>Micah Dunbar</t>
  </si>
  <si>
    <t>Dunbar</t>
  </si>
  <si>
    <t>Micale Watts</t>
  </si>
  <si>
    <t>Michael Allen</t>
  </si>
  <si>
    <t>Michael Archutowski</t>
  </si>
  <si>
    <t>Archutowski</t>
  </si>
  <si>
    <t>Michael Burdine</t>
  </si>
  <si>
    <t>Burdine</t>
  </si>
  <si>
    <t>Michael Cherry</t>
  </si>
  <si>
    <t>Cherry</t>
  </si>
  <si>
    <t>Michael Crossley</t>
  </si>
  <si>
    <t>Crossley</t>
  </si>
  <si>
    <t>Michael Dawson</t>
  </si>
  <si>
    <t>Michael Estell</t>
  </si>
  <si>
    <t>Estell</t>
  </si>
  <si>
    <t>Michael Evans</t>
  </si>
  <si>
    <t>Michael Farris</t>
  </si>
  <si>
    <t>Farris</t>
  </si>
  <si>
    <t>Fournier</t>
  </si>
  <si>
    <t>Michael Goodwin</t>
  </si>
  <si>
    <t>Goodwin</t>
  </si>
  <si>
    <t>Michael Havis</t>
  </si>
  <si>
    <t>Havis</t>
  </si>
  <si>
    <t>Michael Hixson</t>
  </si>
  <si>
    <t>Hixson</t>
  </si>
  <si>
    <t>Hurling</t>
  </si>
  <si>
    <t>Michael James</t>
  </si>
  <si>
    <t>Michael Kamenec</t>
  </si>
  <si>
    <t>Michael Kue</t>
  </si>
  <si>
    <t>Michael Langworthy</t>
  </si>
  <si>
    <t>Langworthy</t>
  </si>
  <si>
    <t>Michael Lee</t>
  </si>
  <si>
    <t>Michael Logan</t>
  </si>
  <si>
    <t>Michael Merritt</t>
  </si>
  <si>
    <t>Merritt</t>
  </si>
  <si>
    <t>Michael Murphy</t>
  </si>
  <si>
    <t>Michael Myers</t>
  </si>
  <si>
    <t>Myers</t>
  </si>
  <si>
    <t>Michael Neloms</t>
  </si>
  <si>
    <t>Neloms</t>
  </si>
  <si>
    <t>Michael Partinski</t>
  </si>
  <si>
    <t>Partinski</t>
  </si>
  <si>
    <t>Michael Payton</t>
  </si>
  <si>
    <t>Payton</t>
  </si>
  <si>
    <t>Michael Prater</t>
  </si>
  <si>
    <t>Prater</t>
  </si>
  <si>
    <t>Michael Richardson</t>
  </si>
  <si>
    <t>Rocker</t>
  </si>
  <si>
    <t>Michael Schermerhorn</t>
  </si>
  <si>
    <t>Schermerhorn</t>
  </si>
  <si>
    <t>Michael Tobias</t>
  </si>
  <si>
    <t>Tobias</t>
  </si>
  <si>
    <t>Michael Ware</t>
  </si>
  <si>
    <t>Michael Yang</t>
  </si>
  <si>
    <t>Micheal Estell</t>
  </si>
  <si>
    <t>Michele Cunningham-Davis</t>
  </si>
  <si>
    <t>Cunningham-Davis</t>
  </si>
  <si>
    <t>Michele Pilibosian</t>
  </si>
  <si>
    <t>Pilibosian</t>
  </si>
  <si>
    <t>Michelle Chapo</t>
  </si>
  <si>
    <t>Chapo</t>
  </si>
  <si>
    <t>Michelle Watkins</t>
  </si>
  <si>
    <t>Watkins</t>
  </si>
  <si>
    <t>Michelle Watts</t>
  </si>
  <si>
    <t>Michelle Williams</t>
  </si>
  <si>
    <t>Mickey Kraft</t>
  </si>
  <si>
    <t>Kraft</t>
  </si>
  <si>
    <t>Micki Dodson</t>
  </si>
  <si>
    <t>Dodson</t>
  </si>
  <si>
    <t>Micshaba Williams</t>
  </si>
  <si>
    <t>Miguel Brown</t>
  </si>
  <si>
    <t>Miguel Cruder</t>
  </si>
  <si>
    <t>Cruder</t>
  </si>
  <si>
    <t>Miguel Rodriguez</t>
  </si>
  <si>
    <t>Mikaela C Hamilton</t>
  </si>
  <si>
    <t>C Hamilton</t>
  </si>
  <si>
    <t>Mikayla Pomeroy</t>
  </si>
  <si>
    <t>Mikayla Pomeroy-BYPASS</t>
  </si>
  <si>
    <t>Pomeroy-BYPASS</t>
  </si>
  <si>
    <t>Mike Ball</t>
  </si>
  <si>
    <t>Ball</t>
  </si>
  <si>
    <t>Mike Bauder</t>
  </si>
  <si>
    <t>Bauder</t>
  </si>
  <si>
    <t>Mike Bertrand</t>
  </si>
  <si>
    <t>Bertrand</t>
  </si>
  <si>
    <t>Mike Cherry</t>
  </si>
  <si>
    <t>Mike Hanson</t>
  </si>
  <si>
    <t>Hanson</t>
  </si>
  <si>
    <t>Mike Herald</t>
  </si>
  <si>
    <t>Herald</t>
  </si>
  <si>
    <t>Todorovich</t>
  </si>
  <si>
    <t>Mike Ware</t>
  </si>
  <si>
    <t>Mike Wilson</t>
  </si>
  <si>
    <t>Mikiia Yharbrough</t>
  </si>
  <si>
    <t>Yharbrough</t>
  </si>
  <si>
    <t>Mikja Blair</t>
  </si>
  <si>
    <t>Blair</t>
  </si>
  <si>
    <t>Milik Kendrick-Bey</t>
  </si>
  <si>
    <t>Kendrick-Bey</t>
  </si>
  <si>
    <t>Milton Madin</t>
  </si>
  <si>
    <t>Madin</t>
  </si>
  <si>
    <t>Milton Rucker</t>
  </si>
  <si>
    <t>Rucker</t>
  </si>
  <si>
    <t>Miraj Gardenhire</t>
  </si>
  <si>
    <t>Gardenhire</t>
  </si>
  <si>
    <t>Mishelle Robertson</t>
  </si>
  <si>
    <t>Misty Norton</t>
  </si>
  <si>
    <t>Norton</t>
  </si>
  <si>
    <t>Mitchell Lyons</t>
  </si>
  <si>
    <t>Mitchell Smith</t>
  </si>
  <si>
    <t>Mitesha Weitherspoon</t>
  </si>
  <si>
    <t>Miya Foster</t>
  </si>
  <si>
    <t>Mohamad Yosif</t>
  </si>
  <si>
    <t>Yosif</t>
  </si>
  <si>
    <t>Mohamed Betersh</t>
  </si>
  <si>
    <t>Betersh</t>
  </si>
  <si>
    <t>Mohammed Hannan</t>
  </si>
  <si>
    <t>Hannan</t>
  </si>
  <si>
    <t>Moneka Thomas</t>
  </si>
  <si>
    <t>Monete Hall</t>
  </si>
  <si>
    <t>Monica Turnbowel</t>
  </si>
  <si>
    <t>Turnbowel</t>
  </si>
  <si>
    <t>Monika Rhodes</t>
  </si>
  <si>
    <t>Monique Godfrey</t>
  </si>
  <si>
    <t>Godfrey</t>
  </si>
  <si>
    <t>Monqiue Lindsay</t>
  </si>
  <si>
    <t>Lindsay</t>
  </si>
  <si>
    <t>Montez Mullan</t>
  </si>
  <si>
    <t>Mullan</t>
  </si>
  <si>
    <t>Montez Mullen</t>
  </si>
  <si>
    <t>Mullen</t>
  </si>
  <si>
    <t>Monzur Chowdhury</t>
  </si>
  <si>
    <t>Moquzella Johnson</t>
  </si>
  <si>
    <t>Morgan Griffin</t>
  </si>
  <si>
    <t>Morris Lane</t>
  </si>
  <si>
    <t>Lane</t>
  </si>
  <si>
    <t>Moses Washington</t>
  </si>
  <si>
    <t>Moua Hang</t>
  </si>
  <si>
    <t>Rathinasabapathy</t>
  </si>
  <si>
    <t>Muhammed Sahid</t>
  </si>
  <si>
    <t>Sahid</t>
  </si>
  <si>
    <t>Myesha Thomas</t>
  </si>
  <si>
    <t>Mykaila Fears</t>
  </si>
  <si>
    <t>Fears</t>
  </si>
  <si>
    <t>Mykayla Bell</t>
  </si>
  <si>
    <t>Mysti Huff</t>
  </si>
  <si>
    <t>Huff</t>
  </si>
  <si>
    <t>Myzell Otis</t>
  </si>
  <si>
    <t>Otis</t>
  </si>
  <si>
    <t>Nabul Ahmed</t>
  </si>
  <si>
    <t>Nackaya Garvin</t>
  </si>
  <si>
    <t>Garvin</t>
  </si>
  <si>
    <t>Nadine Ngare</t>
  </si>
  <si>
    <t>Ngare</t>
  </si>
  <si>
    <t>Nahid Ahmed</t>
  </si>
  <si>
    <t>Najuan Wilson</t>
  </si>
  <si>
    <t>Nakaela Brown</t>
  </si>
  <si>
    <t>NaKyra Bills</t>
  </si>
  <si>
    <t>Bills</t>
  </si>
  <si>
    <t>Naomi Pizzo</t>
  </si>
  <si>
    <t>Naquika Hall</t>
  </si>
  <si>
    <t>Nasseer Muntaqim</t>
  </si>
  <si>
    <t>Muntaqim</t>
  </si>
  <si>
    <t>Natajun Brown</t>
  </si>
  <si>
    <t>Natalie Clemons</t>
  </si>
  <si>
    <t>Clemons</t>
  </si>
  <si>
    <t>Natasha Key</t>
  </si>
  <si>
    <t>Natasha Speight</t>
  </si>
  <si>
    <t>Speight</t>
  </si>
  <si>
    <t>Nate Bartley</t>
  </si>
  <si>
    <t>Bartley</t>
  </si>
  <si>
    <t>Nateisha Webster</t>
  </si>
  <si>
    <t>Nathan Beck</t>
  </si>
  <si>
    <t>Beck</t>
  </si>
  <si>
    <t>Nathan Cook</t>
  </si>
  <si>
    <t>Dyer</t>
  </si>
  <si>
    <t>Nathan Feltner</t>
  </si>
  <si>
    <t>Feltner</t>
  </si>
  <si>
    <t>Nathan Jenkins</t>
  </si>
  <si>
    <t>Nathan Jennings</t>
  </si>
  <si>
    <t>Jennings</t>
  </si>
  <si>
    <t>Nathan Johnson</t>
  </si>
  <si>
    <t>Nathan Robinson</t>
  </si>
  <si>
    <t>Nathaniel Banks</t>
  </si>
  <si>
    <t>Nathaniel Phenglavanh</t>
  </si>
  <si>
    <t>Phenglavanh</t>
  </si>
  <si>
    <t>Nathaniel Young</t>
  </si>
  <si>
    <t>Stinnes</t>
  </si>
  <si>
    <t>Nazim Ullah</t>
  </si>
  <si>
    <t>Ullah</t>
  </si>
  <si>
    <t>Nefertiti Crowfield</t>
  </si>
  <si>
    <t>Crowfield</t>
  </si>
  <si>
    <t>Neil Alampi</t>
  </si>
  <si>
    <t>Alampi</t>
  </si>
  <si>
    <t>Neil Rowe</t>
  </si>
  <si>
    <t>Neil Taylor</t>
  </si>
  <si>
    <t>Neil Weaver</t>
  </si>
  <si>
    <t>Neng Vang</t>
  </si>
  <si>
    <t>Nhia Yang</t>
  </si>
  <si>
    <t>Novak</t>
  </si>
  <si>
    <t>Nicholas Strach</t>
  </si>
  <si>
    <t>Strach</t>
  </si>
  <si>
    <t>Nicholas Wilson</t>
  </si>
  <si>
    <t>Nichole Fisher</t>
  </si>
  <si>
    <t>Nick Glosser</t>
  </si>
  <si>
    <t>Glosser</t>
  </si>
  <si>
    <t>Nick Riedel</t>
  </si>
  <si>
    <t>Riedel</t>
  </si>
  <si>
    <t>Nick Ross</t>
  </si>
  <si>
    <t>Nick Takahashi</t>
  </si>
  <si>
    <t>Takahashi</t>
  </si>
  <si>
    <t>Nick Takenishi</t>
  </si>
  <si>
    <t>Takenishi</t>
  </si>
  <si>
    <t>Tomei</t>
  </si>
  <si>
    <t>Nickolaus Kuntze</t>
  </si>
  <si>
    <t>Nicola Rhodes</t>
  </si>
  <si>
    <t>Nicola Shirey</t>
  </si>
  <si>
    <t>Shirey</t>
  </si>
  <si>
    <t>Nicole Barksdale</t>
  </si>
  <si>
    <t>Barksdale</t>
  </si>
  <si>
    <t>Nicole Berkholz</t>
  </si>
  <si>
    <t>Berkholz</t>
  </si>
  <si>
    <t>Nicole Deberry</t>
  </si>
  <si>
    <t>Deberry</t>
  </si>
  <si>
    <t>Nicole Derby</t>
  </si>
  <si>
    <t>Derby</t>
  </si>
  <si>
    <t>Nieka Natasha Taylor</t>
  </si>
  <si>
    <t>Natasha Taylor</t>
  </si>
  <si>
    <t>Nikesha Cotton</t>
  </si>
  <si>
    <t>Nikita Bennett</t>
  </si>
  <si>
    <t>Nikita King</t>
  </si>
  <si>
    <t>West</t>
  </si>
  <si>
    <t>Nixon Yang</t>
  </si>
  <si>
    <t>Nizam Ashfaq</t>
  </si>
  <si>
    <t>Ashfaq</t>
  </si>
  <si>
    <t>Njinga Little</t>
  </si>
  <si>
    <t>Noah Greenhouse</t>
  </si>
  <si>
    <t>Greenhouse</t>
  </si>
  <si>
    <t>Noah Parton</t>
  </si>
  <si>
    <t>Parton</t>
  </si>
  <si>
    <t>Noel Esenwa</t>
  </si>
  <si>
    <t>Esenwa</t>
  </si>
  <si>
    <t>Norman McGugan</t>
  </si>
  <si>
    <t>McGugan</t>
  </si>
  <si>
    <t>Nou Vang</t>
  </si>
  <si>
    <t>Nyah Hill</t>
  </si>
  <si>
    <t>NyAsia Jackson</t>
  </si>
  <si>
    <t>Nyesha Gardner</t>
  </si>
  <si>
    <t>Nysus Support</t>
  </si>
  <si>
    <t>Support</t>
  </si>
  <si>
    <t>Nytia Stafford</t>
  </si>
  <si>
    <t>Oanh Danh</t>
  </si>
  <si>
    <t>Danh</t>
  </si>
  <si>
    <t>Octavia Grabowski</t>
  </si>
  <si>
    <t>Grabowski</t>
  </si>
  <si>
    <t>Octavius Thurman</t>
  </si>
  <si>
    <t>Odess Givens</t>
  </si>
  <si>
    <t>Olivia McClendon</t>
  </si>
  <si>
    <t>Omanda Shields-Thigpen</t>
  </si>
  <si>
    <t>Shields-Thigpen</t>
  </si>
  <si>
    <t>Omar Morris</t>
  </si>
  <si>
    <t>Omarr Williams</t>
  </si>
  <si>
    <t>Oneasha Redd</t>
  </si>
  <si>
    <t>Orientyl Boyd</t>
  </si>
  <si>
    <t>Orlando Nichols</t>
  </si>
  <si>
    <t>Nichols</t>
  </si>
  <si>
    <t>Oscar Archie</t>
  </si>
  <si>
    <t>Archie</t>
  </si>
  <si>
    <t>Oshlenay Andrews</t>
  </si>
  <si>
    <t>Otha Hill</t>
  </si>
  <si>
    <t>Pam Thompson</t>
  </si>
  <si>
    <t>Pamela Brown</t>
  </si>
  <si>
    <t>Pamela Garner</t>
  </si>
  <si>
    <t>Garner</t>
  </si>
  <si>
    <t>Pang Yang</t>
  </si>
  <si>
    <t>Pao Vang</t>
  </si>
  <si>
    <t>Pao Yang</t>
  </si>
  <si>
    <t>Parise Perkins</t>
  </si>
  <si>
    <t>Pat Kluck</t>
  </si>
  <si>
    <t>Kluck</t>
  </si>
  <si>
    <t>Patrice Vanpelt</t>
  </si>
  <si>
    <t>Vanpelt</t>
  </si>
  <si>
    <t>Patrick Davis</t>
  </si>
  <si>
    <t>Patrick Elmore</t>
  </si>
  <si>
    <t>Glide</t>
  </si>
  <si>
    <t>Patrick McCray</t>
  </si>
  <si>
    <t>McCray</t>
  </si>
  <si>
    <t>Patrick Nevitt</t>
  </si>
  <si>
    <t>Patrick Shropshire</t>
  </si>
  <si>
    <t>Shropshire</t>
  </si>
  <si>
    <t>Paul Davis</t>
  </si>
  <si>
    <t>Paul Donnelly</t>
  </si>
  <si>
    <t>Donnelly</t>
  </si>
  <si>
    <t>Paul G Cook</t>
  </si>
  <si>
    <t>G Cook</t>
  </si>
  <si>
    <t>Paul Hooper</t>
  </si>
  <si>
    <t>Hooper</t>
  </si>
  <si>
    <t>Paul Peck</t>
  </si>
  <si>
    <t>Peck</t>
  </si>
  <si>
    <t>Paul Ritz</t>
  </si>
  <si>
    <t>Ritz</t>
  </si>
  <si>
    <t>Paul Roberts</t>
  </si>
  <si>
    <t>Paul Singleton</t>
  </si>
  <si>
    <t>Singleton</t>
  </si>
  <si>
    <t>Paul Zammit</t>
  </si>
  <si>
    <t>Zammit</t>
  </si>
  <si>
    <t>Paula Gilbert</t>
  </si>
  <si>
    <t>Payton Yarbrough</t>
  </si>
  <si>
    <t>Yarbrough</t>
  </si>
  <si>
    <t>Pedro Kemeza</t>
  </si>
  <si>
    <t>Kemeza</t>
  </si>
  <si>
    <t>Peng Lor</t>
  </si>
  <si>
    <t>Pete Simoski</t>
  </si>
  <si>
    <t>Simoski</t>
  </si>
  <si>
    <t>Peter Beji</t>
  </si>
  <si>
    <t>Beji</t>
  </si>
  <si>
    <t>Peter Benji</t>
  </si>
  <si>
    <t>Benji</t>
  </si>
  <si>
    <t>Peter Richmond</t>
  </si>
  <si>
    <t>Richmond</t>
  </si>
  <si>
    <t>Peter Smith</t>
  </si>
  <si>
    <t>Peters Reniko</t>
  </si>
  <si>
    <t>Reniko</t>
  </si>
  <si>
    <t>Phayhoung Lee</t>
  </si>
  <si>
    <t>Pheng Vang</t>
  </si>
  <si>
    <t>Phenxue Lee</t>
  </si>
  <si>
    <t>Yax</t>
  </si>
  <si>
    <t>Philip Anderson</t>
  </si>
  <si>
    <t>Philip Winters</t>
  </si>
  <si>
    <t>Winters</t>
  </si>
  <si>
    <t>Phillip Dixon</t>
  </si>
  <si>
    <t>Phillip Hall</t>
  </si>
  <si>
    <t>Phillip Johnson</t>
  </si>
  <si>
    <t>Phillip LaForme</t>
  </si>
  <si>
    <t>LaForme</t>
  </si>
  <si>
    <t>Phillip Mulligan</t>
  </si>
  <si>
    <t>Phillip Williams</t>
  </si>
  <si>
    <t>Phue Lee</t>
  </si>
  <si>
    <t>Ping Yang</t>
  </si>
  <si>
    <t>Porcia Deberry</t>
  </si>
  <si>
    <t>Porcia Watters</t>
  </si>
  <si>
    <t>Porsha Drake</t>
  </si>
  <si>
    <t>Drake</t>
  </si>
  <si>
    <t>Porsha Pettway</t>
  </si>
  <si>
    <t>Pettway</t>
  </si>
  <si>
    <t>Portia Johnson</t>
  </si>
  <si>
    <t>Precious Eason</t>
  </si>
  <si>
    <t>Eason</t>
  </si>
  <si>
    <t>Preshet Jones</t>
  </si>
  <si>
    <t>Preston Brandon</t>
  </si>
  <si>
    <t>Brandon</t>
  </si>
  <si>
    <t>Preston Dukes</t>
  </si>
  <si>
    <t>Dukes</t>
  </si>
  <si>
    <t>Qermaine Toney</t>
  </si>
  <si>
    <t>Toney</t>
  </si>
  <si>
    <t>Quadro Wells</t>
  </si>
  <si>
    <t>Wells</t>
  </si>
  <si>
    <t>Quan Maze</t>
  </si>
  <si>
    <t>Maze</t>
  </si>
  <si>
    <t>Quaniesha Bell</t>
  </si>
  <si>
    <t>Wise</t>
  </si>
  <si>
    <t>QuaShawn Jackson</t>
  </si>
  <si>
    <t>Quenasia Bowen</t>
  </si>
  <si>
    <t>Bowen</t>
  </si>
  <si>
    <t>QueNeice Hayes</t>
  </si>
  <si>
    <t>Quentin Baker</t>
  </si>
  <si>
    <t>Quentin Butler</t>
  </si>
  <si>
    <t>Quirsten Vance</t>
  </si>
  <si>
    <t>Quran Osborne</t>
  </si>
  <si>
    <t>Osborne</t>
  </si>
  <si>
    <t>Qushauna Sellers</t>
  </si>
  <si>
    <t>Sellers</t>
  </si>
  <si>
    <t>Ra’Sean Jones</t>
  </si>
  <si>
    <t>Rachelle Cotton</t>
  </si>
  <si>
    <t>Raekwon Marshall</t>
  </si>
  <si>
    <t>Raelene Forster</t>
  </si>
  <si>
    <t>Forster</t>
  </si>
  <si>
    <t>Rafael Ybarra</t>
  </si>
  <si>
    <t>Raheem Sanders</t>
  </si>
  <si>
    <t>Rahim Mohammed</t>
  </si>
  <si>
    <t>Mohammed</t>
  </si>
  <si>
    <t>Rakim Wright</t>
  </si>
  <si>
    <t>Ralph Mitchell</t>
  </si>
  <si>
    <t>Ralphael Beedley</t>
  </si>
  <si>
    <t>Beedley</t>
  </si>
  <si>
    <t>Varma</t>
  </si>
  <si>
    <t>Ramon Haynes</t>
  </si>
  <si>
    <t>Ramon Spivey</t>
  </si>
  <si>
    <t>Ramon Ward</t>
  </si>
  <si>
    <t>Randford Griffin</t>
  </si>
  <si>
    <t>Randford Grifin</t>
  </si>
  <si>
    <t>Grifin</t>
  </si>
  <si>
    <t>Randolph Blair</t>
  </si>
  <si>
    <t>Randy Billups</t>
  </si>
  <si>
    <t>Billups</t>
  </si>
  <si>
    <t>Randy Gheldof</t>
  </si>
  <si>
    <t>Gheldof</t>
  </si>
  <si>
    <t>Randy James</t>
  </si>
  <si>
    <t>Randyyn Batchelor</t>
  </si>
  <si>
    <t>Batchelor</t>
  </si>
  <si>
    <t>Raphael Thomas</t>
  </si>
  <si>
    <t>Raphal Haywood-Bypass</t>
  </si>
  <si>
    <t>Haywood-Bypass</t>
  </si>
  <si>
    <t>Solomom</t>
  </si>
  <si>
    <t>Rascine Hawes</t>
  </si>
  <si>
    <t>Hawes</t>
  </si>
  <si>
    <t>Rashand Hendricks</t>
  </si>
  <si>
    <t>Hendricks</t>
  </si>
  <si>
    <t>Rashawnda Pearson</t>
  </si>
  <si>
    <t>Pearson</t>
  </si>
  <si>
    <t>RaShonda Hicks</t>
  </si>
  <si>
    <t>Ratrece Sutton</t>
  </si>
  <si>
    <t>Raul Romero</t>
  </si>
  <si>
    <t>Raven Shook</t>
  </si>
  <si>
    <t>Shook</t>
  </si>
  <si>
    <t>Ray Amnath</t>
  </si>
  <si>
    <t>Ray Debose</t>
  </si>
  <si>
    <t>Debose</t>
  </si>
  <si>
    <t>Rayal Gamble</t>
  </si>
  <si>
    <t>Gamble</t>
  </si>
  <si>
    <t>Raymond Bentley</t>
  </si>
  <si>
    <t>Bentley</t>
  </si>
  <si>
    <t>Raymond Brown</t>
  </si>
  <si>
    <t>Raymond Clark</t>
  </si>
  <si>
    <t>Raymond J Babel</t>
  </si>
  <si>
    <t>J Babel</t>
  </si>
  <si>
    <t>Raymond Johnson</t>
  </si>
  <si>
    <t>Raymond Patillo</t>
  </si>
  <si>
    <t>Patillo</t>
  </si>
  <si>
    <t>Raymond Walters</t>
  </si>
  <si>
    <t>Walters</t>
  </si>
  <si>
    <t>Raymone Keys</t>
  </si>
  <si>
    <t>Keys</t>
  </si>
  <si>
    <t>Raynelle Patrick</t>
  </si>
  <si>
    <t>Raynie Delmendo</t>
  </si>
  <si>
    <t>Delmendo</t>
  </si>
  <si>
    <t>Rayshawn Mickle</t>
  </si>
  <si>
    <t>Mickle</t>
  </si>
  <si>
    <t>RCS Temp</t>
  </si>
  <si>
    <t>Temp</t>
  </si>
  <si>
    <t>Rebecca Bryant-Bypass</t>
  </si>
  <si>
    <t>Bryant-Bypass</t>
  </si>
  <si>
    <t>Rebecca Humitz</t>
  </si>
  <si>
    <t>Humitz</t>
  </si>
  <si>
    <t>Reganettia Parker</t>
  </si>
  <si>
    <t>Regina Wheeler</t>
  </si>
  <si>
    <t>Wheeler</t>
  </si>
  <si>
    <t>Reginald Allen</t>
  </si>
  <si>
    <t>Reginald McKenzie</t>
  </si>
  <si>
    <t>McKenzie</t>
  </si>
  <si>
    <t>Reginald Peoples</t>
  </si>
  <si>
    <t>Rena Joiner</t>
  </si>
  <si>
    <t>Joiner</t>
  </si>
  <si>
    <t>Renee Hayes</t>
  </si>
  <si>
    <t>Renee Smiljanic</t>
  </si>
  <si>
    <t>Smiljanic</t>
  </si>
  <si>
    <t>Renee Wester</t>
  </si>
  <si>
    <t>Wester</t>
  </si>
  <si>
    <t>Renell Taylor</t>
  </si>
  <si>
    <t>Reuben Lee</t>
  </si>
  <si>
    <t>Reuben Romero</t>
  </si>
  <si>
    <t>Richard Aryes</t>
  </si>
  <si>
    <t>Aryes</t>
  </si>
  <si>
    <t>Richard Barlow</t>
  </si>
  <si>
    <t>Barlow</t>
  </si>
  <si>
    <t>Richard Dixon</t>
  </si>
  <si>
    <t>Richard Fox</t>
  </si>
  <si>
    <t>Richard Moorelet</t>
  </si>
  <si>
    <t>Moorelet</t>
  </si>
  <si>
    <t>Neely</t>
  </si>
  <si>
    <t>Richard Nimmons</t>
  </si>
  <si>
    <t>Nimmons</t>
  </si>
  <si>
    <t>Richard Smith</t>
  </si>
  <si>
    <t>Richard Smith-Bypass</t>
  </si>
  <si>
    <t>Smith-Bypass</t>
  </si>
  <si>
    <t>Richoun Neely</t>
  </si>
  <si>
    <t>Ricky Vang</t>
  </si>
  <si>
    <t>Rob Demulemeester</t>
  </si>
  <si>
    <t>Demulemeester</t>
  </si>
  <si>
    <t>Robert Bennett</t>
  </si>
  <si>
    <t>Robert Brown</t>
  </si>
  <si>
    <t>Robert Carlton</t>
  </si>
  <si>
    <t>Robert Clark</t>
  </si>
  <si>
    <t>Robert Cleary</t>
  </si>
  <si>
    <t>Cleary</t>
  </si>
  <si>
    <t>Robert Cole</t>
  </si>
  <si>
    <t>Robert Davenport</t>
  </si>
  <si>
    <t>Robert Dillon</t>
  </si>
  <si>
    <t>Dillon</t>
  </si>
  <si>
    <t>Robert Dworzinski</t>
  </si>
  <si>
    <t>Dworzinski</t>
  </si>
  <si>
    <t>Robert Foster</t>
  </si>
  <si>
    <t>French II</t>
  </si>
  <si>
    <t>Robert Holt</t>
  </si>
  <si>
    <t>Holt</t>
  </si>
  <si>
    <t>Robert Howard</t>
  </si>
  <si>
    <t>Robert Jackson</t>
  </si>
  <si>
    <t>Robert LaDuc</t>
  </si>
  <si>
    <t>LaDuc</t>
  </si>
  <si>
    <t>Robert Lee</t>
  </si>
  <si>
    <t>Robert Merriweather</t>
  </si>
  <si>
    <t>Merriweather</t>
  </si>
  <si>
    <t>Robert Mularski</t>
  </si>
  <si>
    <t>Mularski</t>
  </si>
  <si>
    <t>Robert Nabors</t>
  </si>
  <si>
    <t>Nabors</t>
  </si>
  <si>
    <t>Robert Nowicki</t>
  </si>
  <si>
    <t>Nowicki</t>
  </si>
  <si>
    <t>Robert Owens</t>
  </si>
  <si>
    <t>Robert Peyton</t>
  </si>
  <si>
    <t>Peyton</t>
  </si>
  <si>
    <t>Robert Ridling</t>
  </si>
  <si>
    <t>Ridling</t>
  </si>
  <si>
    <t>Robert Robinson</t>
  </si>
  <si>
    <t>Robert Sanders</t>
  </si>
  <si>
    <t>Robert Seaberg</t>
  </si>
  <si>
    <t>Seaberg</t>
  </si>
  <si>
    <t>Robert Sims</t>
  </si>
  <si>
    <t>Robert Syler</t>
  </si>
  <si>
    <t>Syler</t>
  </si>
  <si>
    <t>Robert Walker</t>
  </si>
  <si>
    <t>Robert Yang</t>
  </si>
  <si>
    <t>Robert Ybarra</t>
  </si>
  <si>
    <t>Roberta Badilo</t>
  </si>
  <si>
    <t>Badilo</t>
  </si>
  <si>
    <t>Robin Hunt</t>
  </si>
  <si>
    <t>Robin Watts</t>
  </si>
  <si>
    <t>Robyn Dozier</t>
  </si>
  <si>
    <t>Rodawn Sullen</t>
  </si>
  <si>
    <t>Sullen</t>
  </si>
  <si>
    <t>Roderick Edwards</t>
  </si>
  <si>
    <t>Roderick Shields</t>
  </si>
  <si>
    <t>Rodney Bolden</t>
  </si>
  <si>
    <t>Rodney Bridges</t>
  </si>
  <si>
    <t>Bridges</t>
  </si>
  <si>
    <t>Rodney Byers</t>
  </si>
  <si>
    <t>Byers</t>
  </si>
  <si>
    <t>Rodney Carter</t>
  </si>
  <si>
    <t>Rodolfo Hernandez</t>
  </si>
  <si>
    <t>Rodrick Walker</t>
  </si>
  <si>
    <t>Roger Hurd</t>
  </si>
  <si>
    <t>Rolando Cardoso</t>
  </si>
  <si>
    <t>Cardoso</t>
  </si>
  <si>
    <t>Romell Howard</t>
  </si>
  <si>
    <t>Romerio Lee</t>
  </si>
  <si>
    <t>Hill-Holmes</t>
  </si>
  <si>
    <t>Ron Beun</t>
  </si>
  <si>
    <t>Beun</t>
  </si>
  <si>
    <t>Ron Nemens</t>
  </si>
  <si>
    <t>Nemens</t>
  </si>
  <si>
    <t>Ronald Benson</t>
  </si>
  <si>
    <t>Pomeroy Jr</t>
  </si>
  <si>
    <t>Ronald Smith</t>
  </si>
  <si>
    <t>Ronisha Rayford</t>
  </si>
  <si>
    <t>Rayford</t>
  </si>
  <si>
    <t>Ronna Hampton</t>
  </si>
  <si>
    <t>Ronveal Willis</t>
  </si>
  <si>
    <t>Roodi Odeesh</t>
  </si>
  <si>
    <t>Odeesh</t>
  </si>
  <si>
    <t>Roosevelt Outlaw</t>
  </si>
  <si>
    <t>Outlaw</t>
  </si>
  <si>
    <t>Rory Keenan</t>
  </si>
  <si>
    <t>Keenan</t>
  </si>
  <si>
    <t>Rosalind Lyles-Bypass</t>
  </si>
  <si>
    <t>Lyles-Bypass</t>
  </si>
  <si>
    <t>Rosalynn Jacks</t>
  </si>
  <si>
    <t>Jacks</t>
  </si>
  <si>
    <t>Roscoe Fountain</t>
  </si>
  <si>
    <t>Fountain</t>
  </si>
  <si>
    <t>Rose Thomas</t>
  </si>
  <si>
    <t>Roshoad Sullivan</t>
  </si>
  <si>
    <t>Roy Carter</t>
  </si>
  <si>
    <t>Roy Holbrook</t>
  </si>
  <si>
    <t>Holbrook</t>
  </si>
  <si>
    <t>Roy Strome</t>
  </si>
  <si>
    <t>Strome</t>
  </si>
  <si>
    <t>Royce Davis</t>
  </si>
  <si>
    <t>Ruben Romero</t>
  </si>
  <si>
    <t>Ruby Jimenez</t>
  </si>
  <si>
    <t>Jimenez</t>
  </si>
  <si>
    <t>Rudolph Burgess</t>
  </si>
  <si>
    <t>Burgess</t>
  </si>
  <si>
    <t>Russ Pilette</t>
  </si>
  <si>
    <t>Pilette</t>
  </si>
  <si>
    <t>Ryan Fleming</t>
  </si>
  <si>
    <t>Fleming</t>
  </si>
  <si>
    <t>Ryan Forester</t>
  </si>
  <si>
    <t>Forester</t>
  </si>
  <si>
    <t>Ryan Halperin</t>
  </si>
  <si>
    <t>Halperin</t>
  </si>
  <si>
    <t>Ryan Harris</t>
  </si>
  <si>
    <t>Ryan Kinaia</t>
  </si>
  <si>
    <t>Ryan Renwick</t>
  </si>
  <si>
    <t>Renwick</t>
  </si>
  <si>
    <t>Wheater</t>
  </si>
  <si>
    <t>Ryan Wolverton</t>
  </si>
  <si>
    <t>Wolverton</t>
  </si>
  <si>
    <t>Sabrina Hill</t>
  </si>
  <si>
    <t>Sabrina Manigault</t>
  </si>
  <si>
    <t>Manigault</t>
  </si>
  <si>
    <t>Sadarian Iverson</t>
  </si>
  <si>
    <t>Sade Campbell</t>
  </si>
  <si>
    <t>Sadie Prather</t>
  </si>
  <si>
    <t>Sahid Alam</t>
  </si>
  <si>
    <t>Alam</t>
  </si>
  <si>
    <t>Sharma</t>
  </si>
  <si>
    <t>Salam Wakil</t>
  </si>
  <si>
    <t>Wakil</t>
  </si>
  <si>
    <t>Sam Forsetti</t>
  </si>
  <si>
    <t>Forsetti</t>
  </si>
  <si>
    <t>Sam Little</t>
  </si>
  <si>
    <t>Sam Majid</t>
  </si>
  <si>
    <t>Majid</t>
  </si>
  <si>
    <t>Sam Scott</t>
  </si>
  <si>
    <t>Samantha Ciaramitaro</t>
  </si>
  <si>
    <t>Ciaramitaro</t>
  </si>
  <si>
    <t>Samantha Hockey</t>
  </si>
  <si>
    <t>Hockey</t>
  </si>
  <si>
    <t>Samantha Mims</t>
  </si>
  <si>
    <t>Mims</t>
  </si>
  <si>
    <t>Samantha Terril</t>
  </si>
  <si>
    <t>Terril</t>
  </si>
  <si>
    <t>Samer Yousif</t>
  </si>
  <si>
    <t>Yousif</t>
  </si>
  <si>
    <t>Sami Mawazini</t>
  </si>
  <si>
    <t>Mawazini</t>
  </si>
  <si>
    <t>Samual Booker</t>
  </si>
  <si>
    <t>Booker</t>
  </si>
  <si>
    <t>Samuel Little</t>
  </si>
  <si>
    <t>Samuel Ottah</t>
  </si>
  <si>
    <t>Ottah</t>
  </si>
  <si>
    <t>Samuel Peoples</t>
  </si>
  <si>
    <t>Samuel Scott</t>
  </si>
  <si>
    <t>Samuel Zammit</t>
  </si>
  <si>
    <t>Sanchez Haynes</t>
  </si>
  <si>
    <t>Sandra Garcia</t>
  </si>
  <si>
    <t>Garcia</t>
  </si>
  <si>
    <t>Sandra Kewley</t>
  </si>
  <si>
    <t>Kewley</t>
  </si>
  <si>
    <t>Lopez</t>
  </si>
  <si>
    <t>Saprina Moore</t>
  </si>
  <si>
    <t>Sara Campbell</t>
  </si>
  <si>
    <t>Sara Zelyez</t>
  </si>
  <si>
    <t>Zelyez</t>
  </si>
  <si>
    <t>Sarah Cox</t>
  </si>
  <si>
    <t>Sarah McIntyre</t>
  </si>
  <si>
    <t>McIntyre</t>
  </si>
  <si>
    <t>Sarah Ybarra</t>
  </si>
  <si>
    <t>Sarda Bentley</t>
  </si>
  <si>
    <t>Sasha Broadus</t>
  </si>
  <si>
    <t>Saul Lee</t>
  </si>
  <si>
    <t>Sawyer Stewart</t>
  </si>
  <si>
    <t>Gaigalas</t>
  </si>
  <si>
    <t>Gaigalas-Bypass</t>
  </si>
  <si>
    <t>Scott Leibold</t>
  </si>
  <si>
    <t>Leibold</t>
  </si>
  <si>
    <t>Scott Moyer</t>
  </si>
  <si>
    <t>Moyer</t>
  </si>
  <si>
    <t>Scott Poteet</t>
  </si>
  <si>
    <t>Poteet</t>
  </si>
  <si>
    <t>Scott Taylor</t>
  </si>
  <si>
    <t>Rasljanin</t>
  </si>
  <si>
    <t>Sead Rasljanin-Bypass</t>
  </si>
  <si>
    <t>Rasljanin-Bypass</t>
  </si>
  <si>
    <t>Sean Howland</t>
  </si>
  <si>
    <t>Howland</t>
  </si>
  <si>
    <t>Sean Lambert</t>
  </si>
  <si>
    <t>Lambert</t>
  </si>
  <si>
    <t>Sean Lyte, Jr</t>
  </si>
  <si>
    <t>Lyte, Jr</t>
  </si>
  <si>
    <t>Sean Maxwell</t>
  </si>
  <si>
    <t>Sean Scott</t>
  </si>
  <si>
    <t>Sean Smith</t>
  </si>
  <si>
    <t>Sean Thomas</t>
  </si>
  <si>
    <t>Sebastian Phommarath</t>
  </si>
  <si>
    <t>Phommarath</t>
  </si>
  <si>
    <t>Sedale Gilliam</t>
  </si>
  <si>
    <t>Gilliam</t>
  </si>
  <si>
    <t>Sedrick Jones</t>
  </si>
  <si>
    <t>Selene Clay</t>
  </si>
  <si>
    <t>Selina Tells</t>
  </si>
  <si>
    <t>Tells</t>
  </si>
  <si>
    <t>Senla Yang</t>
  </si>
  <si>
    <t>Selvarajan</t>
  </si>
  <si>
    <t>Sequoia Lewis</t>
  </si>
  <si>
    <t>Serena Jones</t>
  </si>
  <si>
    <t>Sergio gonzalez</t>
  </si>
  <si>
    <t>gonzalez</t>
  </si>
  <si>
    <t>Sergio Jones</t>
  </si>
  <si>
    <t>Shabazz Reeves</t>
  </si>
  <si>
    <t>Shadonian Brown</t>
  </si>
  <si>
    <t>Shah Shafi</t>
  </si>
  <si>
    <t>Shafi</t>
  </si>
  <si>
    <t>Shahida Ali</t>
  </si>
  <si>
    <t>Ali</t>
  </si>
  <si>
    <t>Shahida Johnson</t>
  </si>
  <si>
    <t>Shaiffur Choudhury</t>
  </si>
  <si>
    <t>Choudhury</t>
  </si>
  <si>
    <t>Shaina Smith</t>
  </si>
  <si>
    <t>Shakara Bryant</t>
  </si>
  <si>
    <t>Shakyra Burton</t>
  </si>
  <si>
    <t>Shalanda Shelly</t>
  </si>
  <si>
    <t>Shamaria Foster</t>
  </si>
  <si>
    <t>Shamika Taylor</t>
  </si>
  <si>
    <t>Shamira Berry</t>
  </si>
  <si>
    <t>Berry</t>
  </si>
  <si>
    <t>Shanda Harmon</t>
  </si>
  <si>
    <t>Harmon</t>
  </si>
  <si>
    <t>Shandra Brown</t>
  </si>
  <si>
    <t>Shane Bedra</t>
  </si>
  <si>
    <t>Bedra</t>
  </si>
  <si>
    <t>Shane Clark</t>
  </si>
  <si>
    <t>Shane Wilkins</t>
  </si>
  <si>
    <t>Shanena Moore</t>
  </si>
  <si>
    <t>Shanez Pettis`</t>
  </si>
  <si>
    <t>Pettis`</t>
  </si>
  <si>
    <t>Shanicqa Honiston</t>
  </si>
  <si>
    <t>Honiston</t>
  </si>
  <si>
    <t>Shaniell Carter</t>
  </si>
  <si>
    <t>Shanika James</t>
  </si>
  <si>
    <t>Shanita Johnson</t>
  </si>
  <si>
    <t>Basavarajappa</t>
  </si>
  <si>
    <t>Shannon Cobb</t>
  </si>
  <si>
    <t>Shannon Hawkins</t>
  </si>
  <si>
    <t>Shannon Kamenec</t>
  </si>
  <si>
    <t>Shannon Reid</t>
  </si>
  <si>
    <t>Reid</t>
  </si>
  <si>
    <t>Shanquita Garner</t>
  </si>
  <si>
    <t>Shanta Hill</t>
  </si>
  <si>
    <t>Shanta Jones</t>
  </si>
  <si>
    <t>Shantanae Passmore</t>
  </si>
  <si>
    <t>Passmore</t>
  </si>
  <si>
    <t>Shantanique Johnson</t>
  </si>
  <si>
    <t>Ahern</t>
  </si>
  <si>
    <t>Kegler</t>
  </si>
  <si>
    <t>Shantey House</t>
  </si>
  <si>
    <t>Shanya Young</t>
  </si>
  <si>
    <t>Shaquille Pruitt</t>
  </si>
  <si>
    <t>Shaquita Wright</t>
  </si>
  <si>
    <t>Sharde Boling</t>
  </si>
  <si>
    <t>Boling</t>
  </si>
  <si>
    <t>Sharice Perkins</t>
  </si>
  <si>
    <t>Lock</t>
  </si>
  <si>
    <t>Sharita Jackson</t>
  </si>
  <si>
    <t>Sharmisha Hicks</t>
  </si>
  <si>
    <t>Sharmitta West</t>
  </si>
  <si>
    <t>Sharon Dooley</t>
  </si>
  <si>
    <t>Dooley</t>
  </si>
  <si>
    <t>Sharonda Pryor</t>
  </si>
  <si>
    <t>Sharyll Powell</t>
  </si>
  <si>
    <t>Mercer</t>
  </si>
  <si>
    <t>Shatoya Austin</t>
  </si>
  <si>
    <t>Shatrice Hubbard</t>
  </si>
  <si>
    <t>Shaun Owen</t>
  </si>
  <si>
    <t>Owen</t>
  </si>
  <si>
    <t>Shauntae Shepard</t>
  </si>
  <si>
    <t>Shepard</t>
  </si>
  <si>
    <t>Shavonia Scott</t>
  </si>
  <si>
    <t>Shavonna Scott</t>
  </si>
  <si>
    <t>Shawn Anderson</t>
  </si>
  <si>
    <t>Shawn Berry</t>
  </si>
  <si>
    <t>Shawn Brent</t>
  </si>
  <si>
    <t>Brent</t>
  </si>
  <si>
    <t>Shawn Rejniak</t>
  </si>
  <si>
    <t>Rejniak</t>
  </si>
  <si>
    <t>Shawnta Agnew</t>
  </si>
  <si>
    <t>Agnew</t>
  </si>
  <si>
    <t>Shawnteze Williams</t>
  </si>
  <si>
    <t>Shcirah Bridges</t>
  </si>
  <si>
    <t>Sheenea King</t>
  </si>
  <si>
    <t>Khaled</t>
  </si>
  <si>
    <t>Sheila Anderson</t>
  </si>
  <si>
    <t>Sheila Hutcherson</t>
  </si>
  <si>
    <t>Sheila Maniere</t>
  </si>
  <si>
    <t>Maniere</t>
  </si>
  <si>
    <t>Shela Jones</t>
  </si>
  <si>
    <t>Shelase Coleman</t>
  </si>
  <si>
    <t>Shelby White</t>
  </si>
  <si>
    <t>Sheldon Dryer</t>
  </si>
  <si>
    <t>Dryer</t>
  </si>
  <si>
    <t>Sheldon Dyer</t>
  </si>
  <si>
    <t>Sheldon Lowman</t>
  </si>
  <si>
    <t>Lowman</t>
  </si>
  <si>
    <t>Shelton Diggs</t>
  </si>
  <si>
    <t>Diggs</t>
  </si>
  <si>
    <t>Sherece Cunningham-Owens</t>
  </si>
  <si>
    <t>Cunningham-Owens</t>
  </si>
  <si>
    <t>Sheree Buchanon</t>
  </si>
  <si>
    <t>Sheree Roberson</t>
  </si>
  <si>
    <t>Sheretha Croft</t>
  </si>
  <si>
    <t>Croft</t>
  </si>
  <si>
    <t>Sheri Turner</t>
  </si>
  <si>
    <t>Sherrice Thompson</t>
  </si>
  <si>
    <t>Sherrod Zipporia</t>
  </si>
  <si>
    <t>Zipporia</t>
  </si>
  <si>
    <t>Sherry Hines</t>
  </si>
  <si>
    <t>Hines</t>
  </si>
  <si>
    <t>Sheryl Bolden</t>
  </si>
  <si>
    <t>Shishutosh Saha</t>
  </si>
  <si>
    <t>Shon Cross</t>
  </si>
  <si>
    <t>Shonda Hannon</t>
  </si>
  <si>
    <t>Hannon</t>
  </si>
  <si>
    <t>Shyanne Dorsey</t>
  </si>
  <si>
    <t>Shynece Webb</t>
  </si>
  <si>
    <t>Si Solomon</t>
  </si>
  <si>
    <t>Sidney Wright</t>
  </si>
  <si>
    <t>Sierra Jefferson</t>
  </si>
  <si>
    <t>Silas Brister</t>
  </si>
  <si>
    <t>Brister</t>
  </si>
  <si>
    <t>Simon Staller</t>
  </si>
  <si>
    <t>Staller</t>
  </si>
  <si>
    <t>Skyler Difilippo</t>
  </si>
  <si>
    <t>Difilippo</t>
  </si>
  <si>
    <t>Sol Vang</t>
  </si>
  <si>
    <t>Soleman Ahmed</t>
  </si>
  <si>
    <t>Solomon Williams</t>
  </si>
  <si>
    <t>Sondra Krauseneck</t>
  </si>
  <si>
    <t>Krauseneck</t>
  </si>
  <si>
    <t>Sot Chang</t>
  </si>
  <si>
    <t>Soua Lao</t>
  </si>
  <si>
    <t>Lao</t>
  </si>
  <si>
    <t>Soukhanh Amnath</t>
  </si>
  <si>
    <t>Stanley Cotton</t>
  </si>
  <si>
    <t>Stanley Nkosi</t>
  </si>
  <si>
    <t>Nkosi</t>
  </si>
  <si>
    <t>Starr Dickerson</t>
  </si>
  <si>
    <t>Starr May</t>
  </si>
  <si>
    <t>Steffon White</t>
  </si>
  <si>
    <t>Stephanie Davenport</t>
  </si>
  <si>
    <t>Stephanie Dorsey</t>
  </si>
  <si>
    <t>Stephanie Lyles</t>
  </si>
  <si>
    <t>Stephanie Thomas</t>
  </si>
  <si>
    <t>Stephanie Wilbourn</t>
  </si>
  <si>
    <t>Wilbourn</t>
  </si>
  <si>
    <t>Stephen Anderson</t>
  </si>
  <si>
    <t>Stephen Bullock</t>
  </si>
  <si>
    <t>Bullock</t>
  </si>
  <si>
    <t>Stephen Staller</t>
  </si>
  <si>
    <t>Yon</t>
  </si>
  <si>
    <t>Charleston</t>
  </si>
  <si>
    <t>Allevato</t>
  </si>
  <si>
    <t>Steve Annas</t>
  </si>
  <si>
    <t>Annas</t>
  </si>
  <si>
    <t>Steve Brown</t>
  </si>
  <si>
    <t>Steve Harwood</t>
  </si>
  <si>
    <t>Harwood</t>
  </si>
  <si>
    <t>Steve Jurewich</t>
  </si>
  <si>
    <t>Jurewich</t>
  </si>
  <si>
    <t>Steve Shmidt</t>
  </si>
  <si>
    <t>Shmidt</t>
  </si>
  <si>
    <t>Steve Smith</t>
  </si>
  <si>
    <t>Steve Xiong-Bypass</t>
  </si>
  <si>
    <t>Xiong-Bypass</t>
  </si>
  <si>
    <t>Abernathy</t>
  </si>
  <si>
    <t>Steven Carter</t>
  </si>
  <si>
    <t>Steven Chandler</t>
  </si>
  <si>
    <t>Chandler</t>
  </si>
  <si>
    <t>Steven Elayan</t>
  </si>
  <si>
    <t>Elayan</t>
  </si>
  <si>
    <t>Steven Green</t>
  </si>
  <si>
    <t>Steven Hannan</t>
  </si>
  <si>
    <t>Steven Harris</t>
  </si>
  <si>
    <t>Steven Held</t>
  </si>
  <si>
    <t>Held</t>
  </si>
  <si>
    <t>Steven Klotz</t>
  </si>
  <si>
    <t>Klotz</t>
  </si>
  <si>
    <t>Steven Waire</t>
  </si>
  <si>
    <t>Waire</t>
  </si>
  <si>
    <t>Steven Zaborowski</t>
  </si>
  <si>
    <t>Zaborowski</t>
  </si>
  <si>
    <t>Sue Frattarelli</t>
  </si>
  <si>
    <t>Frattarelli</t>
  </si>
  <si>
    <t>Susan Lafolette</t>
  </si>
  <si>
    <t>Lafolette</t>
  </si>
  <si>
    <t>Swayne Mainor</t>
  </si>
  <si>
    <t>Sydney Spinek</t>
  </si>
  <si>
    <t>Spinek</t>
  </si>
  <si>
    <t>Syed Tofael</t>
  </si>
  <si>
    <t>Tofael</t>
  </si>
  <si>
    <t>Synoise Clemons</t>
  </si>
  <si>
    <t>tadale harris</t>
  </si>
  <si>
    <t>harris</t>
  </si>
  <si>
    <t>Talibah Smith</t>
  </si>
  <si>
    <t>Tamanna Choudhurry</t>
  </si>
  <si>
    <t>Tameka Johnson</t>
  </si>
  <si>
    <t>Tameka Rayner</t>
  </si>
  <si>
    <t>Tamekka Casey</t>
  </si>
  <si>
    <t>Casey</t>
  </si>
  <si>
    <t>Tamera Wingfield</t>
  </si>
  <si>
    <t>Wingfield</t>
  </si>
  <si>
    <t>Spiece</t>
  </si>
  <si>
    <t>Tamika Shepherd</t>
  </si>
  <si>
    <t>Tamika Thomas</t>
  </si>
  <si>
    <t>Tamisha Belcher</t>
  </si>
  <si>
    <t>Tamita Jackson</t>
  </si>
  <si>
    <t>Tamkia Clark</t>
  </si>
  <si>
    <t>Tammy Allen</t>
  </si>
  <si>
    <t>Tamwane Wells</t>
  </si>
  <si>
    <t>Tanesha Johnson</t>
  </si>
  <si>
    <t>Tania Crite</t>
  </si>
  <si>
    <t>Crite</t>
  </si>
  <si>
    <t>Tanisha El</t>
  </si>
  <si>
    <t>El</t>
  </si>
  <si>
    <t>Tanya Lepp</t>
  </si>
  <si>
    <t>Lepp</t>
  </si>
  <si>
    <t>Tanzania Walker</t>
  </si>
  <si>
    <t>Tara Nash</t>
  </si>
  <si>
    <t>Nash</t>
  </si>
  <si>
    <t>Tara Simmons</t>
  </si>
  <si>
    <t>Tara Spearman</t>
  </si>
  <si>
    <t>Spearman</t>
  </si>
  <si>
    <t>Tarea Payton</t>
  </si>
  <si>
    <t>Tarnisha Buford</t>
  </si>
  <si>
    <t>Buford</t>
  </si>
  <si>
    <t>Taron McDonald</t>
  </si>
  <si>
    <t>Tate Steinborn</t>
  </si>
  <si>
    <t>Steinborn</t>
  </si>
  <si>
    <t>Tatianna Anderson</t>
  </si>
  <si>
    <t>Tatyana Hurling</t>
  </si>
  <si>
    <t>TATYANA THOMAS</t>
  </si>
  <si>
    <t>THOMAS</t>
  </si>
  <si>
    <t>Tawan Richardson</t>
  </si>
  <si>
    <t>Tawana Austin</t>
  </si>
  <si>
    <t>Taylor Decaw</t>
  </si>
  <si>
    <t>Decaw</t>
  </si>
  <si>
    <t>Taylor Hurling</t>
  </si>
  <si>
    <t>Taylor Neequaye Reese</t>
  </si>
  <si>
    <t>Neequaye Reese</t>
  </si>
  <si>
    <t>Taylor Smith</t>
  </si>
  <si>
    <t>Taylor Springsteen</t>
  </si>
  <si>
    <t>Springsteen</t>
  </si>
  <si>
    <t>Tayonia Hickman</t>
  </si>
  <si>
    <t>Hickman</t>
  </si>
  <si>
    <t>Rogers</t>
  </si>
  <si>
    <t>Tayvanna Richard</t>
  </si>
  <si>
    <t>Richard</t>
  </si>
  <si>
    <t>Ted Stahl</t>
  </si>
  <si>
    <t>Stahl</t>
  </si>
  <si>
    <t>Teddy Burton</t>
  </si>
  <si>
    <t>Teirra Phillips</t>
  </si>
  <si>
    <t>Telvon Wright</t>
  </si>
  <si>
    <t>Tena Williams</t>
  </si>
  <si>
    <t>Teng Lee</t>
  </si>
  <si>
    <t>Tenisha Cheateum</t>
  </si>
  <si>
    <t>Cheateum</t>
  </si>
  <si>
    <t>Tequeala Tellis</t>
  </si>
  <si>
    <t>Tera Melton</t>
  </si>
  <si>
    <t>Melton</t>
  </si>
  <si>
    <t>Teran Garrett</t>
  </si>
  <si>
    <t>Teranae Griffin</t>
  </si>
  <si>
    <t>Teresa Rosenberg</t>
  </si>
  <si>
    <t>Rosenberg</t>
  </si>
  <si>
    <t>Terez Young</t>
  </si>
  <si>
    <t>Teri Rosario</t>
  </si>
  <si>
    <t>Terissa Caldwell</t>
  </si>
  <si>
    <t>Caldwell</t>
  </si>
  <si>
    <t>Terra Wakefield</t>
  </si>
  <si>
    <t>Terrance Banks</t>
  </si>
  <si>
    <t>Terrance Tresvant</t>
  </si>
  <si>
    <t>Tresvant</t>
  </si>
  <si>
    <t>Terrance Waddell</t>
  </si>
  <si>
    <t>Waddell</t>
  </si>
  <si>
    <t>Terrance Ware</t>
  </si>
  <si>
    <t>Terrance Washington</t>
  </si>
  <si>
    <t>Terrell Jackson</t>
  </si>
  <si>
    <t>Terrell Lee</t>
  </si>
  <si>
    <t>Terrell Thomas</t>
  </si>
  <si>
    <t>Terrell Walker</t>
  </si>
  <si>
    <t>Terrence Brantley</t>
  </si>
  <si>
    <t>Brantley</t>
  </si>
  <si>
    <t>Terri Bade</t>
  </si>
  <si>
    <t>Bade</t>
  </si>
  <si>
    <t>TERRIEAREON RICHERSON</t>
  </si>
  <si>
    <t>RICHERSON</t>
  </si>
  <si>
    <t>Terry Bowlin</t>
  </si>
  <si>
    <t>Bowlin</t>
  </si>
  <si>
    <t>Terry James</t>
  </si>
  <si>
    <t>Terry Mack</t>
  </si>
  <si>
    <t>Tessa Peaks</t>
  </si>
  <si>
    <t>Peaks</t>
  </si>
  <si>
    <t>Thad Collier</t>
  </si>
  <si>
    <t>Collier</t>
  </si>
  <si>
    <t>Thaer Mesleh</t>
  </si>
  <si>
    <t>Mesleh</t>
  </si>
  <si>
    <t>Thai Lee</t>
  </si>
  <si>
    <t>Thamed Bakr</t>
  </si>
  <si>
    <t>Bakr</t>
  </si>
  <si>
    <t>Theresa May</t>
  </si>
  <si>
    <t>Theresa Ruppert</t>
  </si>
  <si>
    <t>Ruppert</t>
  </si>
  <si>
    <t>Thomas Brown</t>
  </si>
  <si>
    <t>Thomas Foley</t>
  </si>
  <si>
    <t>Foley</t>
  </si>
  <si>
    <t>Thomas Freeman</t>
  </si>
  <si>
    <t>Thomas Guilbault</t>
  </si>
  <si>
    <t>Guilbault</t>
  </si>
  <si>
    <t>Thomas Jewel</t>
  </si>
  <si>
    <t>Jewel</t>
  </si>
  <si>
    <t>Thomas Llewellyn</t>
  </si>
  <si>
    <t>Llewellyn</t>
  </si>
  <si>
    <t>Thomas Shannon</t>
  </si>
  <si>
    <t>Shannon</t>
  </si>
  <si>
    <t>Thomas Thurman</t>
  </si>
  <si>
    <t>Thurman Akins</t>
  </si>
  <si>
    <t>Akins</t>
  </si>
  <si>
    <t>Tiana Rogers</t>
  </si>
  <si>
    <t>Tianna Ross</t>
  </si>
  <si>
    <t>Tiera Taylor</t>
  </si>
  <si>
    <t>Burleigh</t>
  </si>
  <si>
    <t>Tierra Collins</t>
  </si>
  <si>
    <t>Tiesha Townsviller</t>
  </si>
  <si>
    <t>Townsviller</t>
  </si>
  <si>
    <t>Tiesha White</t>
  </si>
  <si>
    <t>Tiffaney Turner</t>
  </si>
  <si>
    <t>Tiffany Battles</t>
  </si>
  <si>
    <t>Battles</t>
  </si>
  <si>
    <t>Tiffany Buford</t>
  </si>
  <si>
    <t>Tiffany Carter</t>
  </si>
  <si>
    <t>Tiffany Esters</t>
  </si>
  <si>
    <t>Esters</t>
  </si>
  <si>
    <t>Tiffany Nelson</t>
  </si>
  <si>
    <t>Tiffany Wilson</t>
  </si>
  <si>
    <t>Tijwan Jones</t>
  </si>
  <si>
    <t>Tikira Noland</t>
  </si>
  <si>
    <t>Noland</t>
  </si>
  <si>
    <t>Tim Barber</t>
  </si>
  <si>
    <t>Barber</t>
  </si>
  <si>
    <t>Tim Commins</t>
  </si>
  <si>
    <t>Commins</t>
  </si>
  <si>
    <t>Tim Simon</t>
  </si>
  <si>
    <t>Tim Xiong</t>
  </si>
  <si>
    <t>Timilia Gibbons</t>
  </si>
  <si>
    <t>Gibbons</t>
  </si>
  <si>
    <t>Timothy McLarty</t>
  </si>
  <si>
    <t>McLarty</t>
  </si>
  <si>
    <t>Timothy Weathers</t>
  </si>
  <si>
    <t>Weathers</t>
  </si>
  <si>
    <t>Timothy Yang</t>
  </si>
  <si>
    <t>Tina Dover</t>
  </si>
  <si>
    <t>Dover</t>
  </si>
  <si>
    <t>Tionna Vanderwall</t>
  </si>
  <si>
    <t>Vanderwall</t>
  </si>
  <si>
    <t>Tito Tate</t>
  </si>
  <si>
    <t>Tate</t>
  </si>
  <si>
    <t>T'Keyah Gaines</t>
  </si>
  <si>
    <t>TMyra McKay</t>
  </si>
  <si>
    <t>McKay</t>
  </si>
  <si>
    <t>Tobias Slagle</t>
  </si>
  <si>
    <t>Slagle</t>
  </si>
  <si>
    <t>Kuhn</t>
  </si>
  <si>
    <t>Todd Osentoski</t>
  </si>
  <si>
    <t>Osentoski</t>
  </si>
  <si>
    <t>Tom Kohloff</t>
  </si>
  <si>
    <t>Kohloff</t>
  </si>
  <si>
    <t>Tom Schleicher</t>
  </si>
  <si>
    <t>Schleicher</t>
  </si>
  <si>
    <t>Tom Yang</t>
  </si>
  <si>
    <t>Tomareo Cooley</t>
  </si>
  <si>
    <t>Tommy Baker</t>
  </si>
  <si>
    <t>Tommy Lee</t>
  </si>
  <si>
    <t>Toni Crosby</t>
  </si>
  <si>
    <t>Tonisha Thomas</t>
  </si>
  <si>
    <t>Tony Lee</t>
  </si>
  <si>
    <t>Tony Price</t>
  </si>
  <si>
    <t>Tony Shelton</t>
  </si>
  <si>
    <t>Tony Shelton Sr</t>
  </si>
  <si>
    <t>Shelton Sr</t>
  </si>
  <si>
    <t>Tony Smith</t>
  </si>
  <si>
    <t>Tony Wassouf</t>
  </si>
  <si>
    <t>Wassouf</t>
  </si>
  <si>
    <t>Tonya Turner</t>
  </si>
  <si>
    <t>Torkis Lubis</t>
  </si>
  <si>
    <t>Lubis</t>
  </si>
  <si>
    <t>Torrance Mickens</t>
  </si>
  <si>
    <t>Mickens</t>
  </si>
  <si>
    <t>Tory Mallet</t>
  </si>
  <si>
    <t>Mallet</t>
  </si>
  <si>
    <t>Toshay Cross</t>
  </si>
  <si>
    <t>Tou Vang-Bypass</t>
  </si>
  <si>
    <t>Vang-Bypass</t>
  </si>
  <si>
    <t>Toua Hang</t>
  </si>
  <si>
    <t>Toua Xiong</t>
  </si>
  <si>
    <t>Toua Xiong-Bypass</t>
  </si>
  <si>
    <t>Touchinoo Chang</t>
  </si>
  <si>
    <t>Toukao Lee</t>
  </si>
  <si>
    <t>Toupao Hang</t>
  </si>
  <si>
    <t>Trace Ann Robinson</t>
  </si>
  <si>
    <t>Ann Robinson</t>
  </si>
  <si>
    <t>Trace Robinson</t>
  </si>
  <si>
    <t>Tracey Cross</t>
  </si>
  <si>
    <t>Tracy Killeen</t>
  </si>
  <si>
    <t>Killeen</t>
  </si>
  <si>
    <t>Trashaun Horton</t>
  </si>
  <si>
    <t>Trashawn Allen</t>
  </si>
  <si>
    <t>Travis Campbell</t>
  </si>
  <si>
    <t>Travon Harris</t>
  </si>
  <si>
    <t>Treasheer Allison</t>
  </si>
  <si>
    <t>Allison</t>
  </si>
  <si>
    <t>Trevon Dildey</t>
  </si>
  <si>
    <t>Dildey</t>
  </si>
  <si>
    <t>Trevor Kitchen</t>
  </si>
  <si>
    <t>Kitchen</t>
  </si>
  <si>
    <t>Trevor Schultz</t>
  </si>
  <si>
    <t>Trey Johnson</t>
  </si>
  <si>
    <t>Trey Lapsley</t>
  </si>
  <si>
    <t>Lapsley</t>
  </si>
  <si>
    <t>Treye Jones</t>
  </si>
  <si>
    <t>Treyon Mcguire</t>
  </si>
  <si>
    <t>Triston McFarland</t>
  </si>
  <si>
    <t>Troy Gray</t>
  </si>
  <si>
    <t>Troy Perry</t>
  </si>
  <si>
    <t>Tryson Hairston</t>
  </si>
  <si>
    <t>Hairston</t>
  </si>
  <si>
    <t>Tuan Vo</t>
  </si>
  <si>
    <t>Vo</t>
  </si>
  <si>
    <t>Tybrea Martin</t>
  </si>
  <si>
    <t>Tybwrerea Martin</t>
  </si>
  <si>
    <t>Tyiese Ghee</t>
  </si>
  <si>
    <t>Ghee</t>
  </si>
  <si>
    <t>Tyler Bates</t>
  </si>
  <si>
    <t>Tyler Beaudin</t>
  </si>
  <si>
    <t>Beaudin</t>
  </si>
  <si>
    <t>Tyler Everidge</t>
  </si>
  <si>
    <t>Everidge</t>
  </si>
  <si>
    <t>Tyler Harris</t>
  </si>
  <si>
    <t>Tyler Webb</t>
  </si>
  <si>
    <t>Tyler Williams</t>
  </si>
  <si>
    <t>Tymar Walker</t>
  </si>
  <si>
    <t>Tynisha Mumford</t>
  </si>
  <si>
    <t>Mumford</t>
  </si>
  <si>
    <t>Tyra Echols</t>
  </si>
  <si>
    <t>Echols</t>
  </si>
  <si>
    <t>Tyras Bates</t>
  </si>
  <si>
    <t>Tyree Smith</t>
  </si>
  <si>
    <t>Tyreese Andrews</t>
  </si>
  <si>
    <t>tyresha Stewart</t>
  </si>
  <si>
    <t>McClellan</t>
  </si>
  <si>
    <t>Tyriq Copland</t>
  </si>
  <si>
    <t>Copland</t>
  </si>
  <si>
    <t>Tyron Willis</t>
  </si>
  <si>
    <t>Tyrone Files</t>
  </si>
  <si>
    <t>Files</t>
  </si>
  <si>
    <t>Tyrone Godwin</t>
  </si>
  <si>
    <t>Godwin</t>
  </si>
  <si>
    <t>Tyrone Ramsey</t>
  </si>
  <si>
    <t>Ramsey</t>
  </si>
  <si>
    <t>Tyvon Sims</t>
  </si>
  <si>
    <t>Tywane Paschall</t>
  </si>
  <si>
    <t>Paschall</t>
  </si>
  <si>
    <t>Ulysess Miller</t>
  </si>
  <si>
    <t>Umar Foster</t>
  </si>
  <si>
    <t>Unique Evans</t>
  </si>
  <si>
    <t>Unree Clark</t>
  </si>
  <si>
    <t>Valester Wilson</t>
  </si>
  <si>
    <t>Vanessa Bryant</t>
  </si>
  <si>
    <t>Vanessa Crooker</t>
  </si>
  <si>
    <t>Crooker</t>
  </si>
  <si>
    <t>Vanessa Williams</t>
  </si>
  <si>
    <t>Vanessa Wright</t>
  </si>
  <si>
    <t>Vang Chang</t>
  </si>
  <si>
    <t>Vang Her</t>
  </si>
  <si>
    <t>Vang Lee</t>
  </si>
  <si>
    <t>Vang Pang</t>
  </si>
  <si>
    <t>Pang</t>
  </si>
  <si>
    <t>Vaughan Hill</t>
  </si>
  <si>
    <t>Venus Lumpkin</t>
  </si>
  <si>
    <t>Lumpkin</t>
  </si>
  <si>
    <t>Verdell Lynch</t>
  </si>
  <si>
    <t>Lynch</t>
  </si>
  <si>
    <t>Vernisha Wade</t>
  </si>
  <si>
    <t>Wade</t>
  </si>
  <si>
    <t>Veronica Ruson</t>
  </si>
  <si>
    <t>Ruson</t>
  </si>
  <si>
    <t>Veronica Williams</t>
  </si>
  <si>
    <t>Veta Wilson</t>
  </si>
  <si>
    <t>Vicky Spivey</t>
  </si>
  <si>
    <t>Victor Evans</t>
  </si>
  <si>
    <t>Victor Lee</t>
  </si>
  <si>
    <t>Bostle</t>
  </si>
  <si>
    <t>Victoria Howell</t>
  </si>
  <si>
    <t>Vieniesha McWilliams</t>
  </si>
  <si>
    <t>McWilliams</t>
  </si>
  <si>
    <t>Vin Chang</t>
  </si>
  <si>
    <t>Vince Harris</t>
  </si>
  <si>
    <t>Vince Miller</t>
  </si>
  <si>
    <t>Vincent Denaro</t>
  </si>
  <si>
    <t>Denaro</t>
  </si>
  <si>
    <t>Vincent Giacchina</t>
  </si>
  <si>
    <t>Giacchina</t>
  </si>
  <si>
    <t>Vincent Gorman</t>
  </si>
  <si>
    <t>Gorman</t>
  </si>
  <si>
    <t>Vincent Matt</t>
  </si>
  <si>
    <t>Matt</t>
  </si>
  <si>
    <t>Virgilio Gildo</t>
  </si>
  <si>
    <t>Gildo</t>
  </si>
  <si>
    <t>Vladimar Johnson</t>
  </si>
  <si>
    <t>Vue Lee</t>
  </si>
  <si>
    <t>Vue Vo</t>
  </si>
  <si>
    <t>Vue Xiong</t>
  </si>
  <si>
    <t>Wadah Alkadi</t>
  </si>
  <si>
    <t>Alkadi</t>
  </si>
  <si>
    <t>Wade Manning</t>
  </si>
  <si>
    <t>Miah</t>
  </si>
  <si>
    <t>Walter Jones</t>
  </si>
  <si>
    <t>Payne</t>
  </si>
  <si>
    <t>Walter Thompson</t>
  </si>
  <si>
    <t>Walter Walker</t>
  </si>
  <si>
    <t>Warren Parker</t>
  </si>
  <si>
    <t>Wayne Lee</t>
  </si>
  <si>
    <t>Waynemond Brown</t>
  </si>
  <si>
    <t>Wendell Powell</t>
  </si>
  <si>
    <t>Wendy Cucinello</t>
  </si>
  <si>
    <t>Cucinello</t>
  </si>
  <si>
    <t>Finn</t>
  </si>
  <si>
    <t>Marmon</t>
  </si>
  <si>
    <t>Weston Wohlgemuth</t>
  </si>
  <si>
    <t>Wohlgemuth</t>
  </si>
  <si>
    <t>Whitney Hamilton</t>
  </si>
  <si>
    <t>Wilhem Jakob</t>
  </si>
  <si>
    <t>Jakob</t>
  </si>
  <si>
    <t>William Grimes</t>
  </si>
  <si>
    <t>Grimes</t>
  </si>
  <si>
    <t>William Kerner</t>
  </si>
  <si>
    <t>Kerner</t>
  </si>
  <si>
    <t>William Murray</t>
  </si>
  <si>
    <t>OReilly</t>
  </si>
  <si>
    <t>William OReilly-Bypass</t>
  </si>
  <si>
    <t>OReilly-Bypass</t>
  </si>
  <si>
    <t>William Prazuch</t>
  </si>
  <si>
    <t>William Sanders</t>
  </si>
  <si>
    <t>William Sturges</t>
  </si>
  <si>
    <t>Sturges</t>
  </si>
  <si>
    <t>William Thompson</t>
  </si>
  <si>
    <t>William Tucker</t>
  </si>
  <si>
    <t>Willie Holston</t>
  </si>
  <si>
    <t>Holston</t>
  </si>
  <si>
    <t>Willie Key</t>
  </si>
  <si>
    <t>Willie Lane</t>
  </si>
  <si>
    <t>Marable Jr</t>
  </si>
  <si>
    <t>Willie Pearson</t>
  </si>
  <si>
    <t>Willie Powell</t>
  </si>
  <si>
    <t>Willie Prioleau</t>
  </si>
  <si>
    <t>Prioleau</t>
  </si>
  <si>
    <t>Willie Robinson</t>
  </si>
  <si>
    <t>Willie Shannon</t>
  </si>
  <si>
    <t>Willie Taylor</t>
  </si>
  <si>
    <t>Willie Wiggins</t>
  </si>
  <si>
    <t>Wiggins</t>
  </si>
  <si>
    <t>Willis Allen</t>
  </si>
  <si>
    <t>Windi Cain</t>
  </si>
  <si>
    <t>Sami</t>
  </si>
  <si>
    <t>Wondra Spikes</t>
  </si>
  <si>
    <t>Spikes</t>
  </si>
  <si>
    <t>Xiong Vang</t>
  </si>
  <si>
    <t>Xor Xiong</t>
  </si>
  <si>
    <t>Xoua Lor</t>
  </si>
  <si>
    <t>Xylina Williams</t>
  </si>
  <si>
    <t>Yalon Moore</t>
  </si>
  <si>
    <t>Yaser Alkhobari</t>
  </si>
  <si>
    <t>Alkhobari</t>
  </si>
  <si>
    <t>Yeecha Chang</t>
  </si>
  <si>
    <t>Yemua Vue</t>
  </si>
  <si>
    <t>Vue</t>
  </si>
  <si>
    <t>Yeng H Lee</t>
  </si>
  <si>
    <t>H Lee</t>
  </si>
  <si>
    <t>Yeng Lee2</t>
  </si>
  <si>
    <t>Lee2</t>
  </si>
  <si>
    <t>Yeng Lee-Bypass</t>
  </si>
  <si>
    <t>Lee-Bypass</t>
  </si>
  <si>
    <t>Yeng Vang</t>
  </si>
  <si>
    <t>Yer Chang</t>
  </si>
  <si>
    <t>Yer Lor</t>
  </si>
  <si>
    <t>Hazelwood</t>
  </si>
  <si>
    <t>Yia Her</t>
  </si>
  <si>
    <t>Yohanna Stoudemire</t>
  </si>
  <si>
    <t>Youfuyeng Yang</t>
  </si>
  <si>
    <t>Yue Lee</t>
  </si>
  <si>
    <t>Yufe Kennedy</t>
  </si>
  <si>
    <t>Yukiharu Burns Jr.</t>
  </si>
  <si>
    <t>Burns Jr.</t>
  </si>
  <si>
    <t>Challis</t>
  </si>
  <si>
    <t>Zach Challis-Bypass</t>
  </si>
  <si>
    <t>Challis-Bypass</t>
  </si>
  <si>
    <t>Rench</t>
  </si>
  <si>
    <t>Zachary Winston</t>
  </si>
  <si>
    <t>Winston</t>
  </si>
  <si>
    <t>Zakayla Brookes</t>
  </si>
  <si>
    <t>Brookes</t>
  </si>
  <si>
    <t>Zakayla Brooks</t>
  </si>
  <si>
    <t>Polk</t>
  </si>
  <si>
    <t>badge_ID</t>
  </si>
  <si>
    <t>first_name</t>
  </si>
  <si>
    <t>last_name</t>
  </si>
  <si>
    <t>Aaron Montgomery</t>
  </si>
  <si>
    <t>Aaron Smith</t>
  </si>
  <si>
    <t>Aaron Talbert</t>
  </si>
  <si>
    <t>Talbert</t>
  </si>
  <si>
    <t>Aaron Taylor</t>
  </si>
  <si>
    <t>Aaron Tobar-Bypass</t>
  </si>
  <si>
    <t>Tobar-Bypass</t>
  </si>
  <si>
    <t>Abrianna Crosby</t>
  </si>
  <si>
    <t>Adam Coleman</t>
  </si>
  <si>
    <t>Adam Weiner</t>
  </si>
  <si>
    <t>Weiner</t>
  </si>
  <si>
    <t>Adrinae Jackson</t>
  </si>
  <si>
    <t>Ahmed Soleman</t>
  </si>
  <si>
    <t>Alexis Power</t>
  </si>
  <si>
    <t>Power</t>
  </si>
  <si>
    <t>Alicia Thomas</t>
  </si>
  <si>
    <t>Alisa Brown</t>
  </si>
  <si>
    <t>Alonzo</t>
  </si>
  <si>
    <t>Andrea</t>
  </si>
  <si>
    <t>Angelo</t>
  </si>
  <si>
    <t>Glass Jr.</t>
  </si>
  <si>
    <t>Jr.</t>
  </si>
  <si>
    <t>Anlena Phankhamchit</t>
  </si>
  <si>
    <t>Phankhamchit</t>
  </si>
  <si>
    <t>Annalia Avila</t>
  </si>
  <si>
    <t>Avila</t>
  </si>
  <si>
    <t>Anthony Holt</t>
  </si>
  <si>
    <t>Anthony McKenzie</t>
  </si>
  <si>
    <t>Antoine Washington</t>
  </si>
  <si>
    <t>Antoinette Hobs</t>
  </si>
  <si>
    <t>Hobs</t>
  </si>
  <si>
    <t>Antonio Kazee</t>
  </si>
  <si>
    <t>Kazee</t>
  </si>
  <si>
    <t>Antroine Davis</t>
  </si>
  <si>
    <t>Antwan Richardson</t>
  </si>
  <si>
    <t>Ashley Reynolds</t>
  </si>
  <si>
    <t>Ashley Walker</t>
  </si>
  <si>
    <t>Ashlie Kneighton</t>
  </si>
  <si>
    <t>Kneighton</t>
  </si>
  <si>
    <t>Asia Coleman</t>
  </si>
  <si>
    <t>Asia Dupree</t>
  </si>
  <si>
    <t>Dupree</t>
  </si>
  <si>
    <t>Askew Byron</t>
  </si>
  <si>
    <t>Byron</t>
  </si>
  <si>
    <t>Atiya Williams</t>
  </si>
  <si>
    <t>Aubree Mitchell</t>
  </si>
  <si>
    <t>Aubrey Bentley</t>
  </si>
  <si>
    <t>Audre Allen</t>
  </si>
  <si>
    <t>AuJhane Bates</t>
  </si>
  <si>
    <t>Austin Phenglavanh</t>
  </si>
  <si>
    <t>Authur Conley</t>
  </si>
  <si>
    <t>Conley</t>
  </si>
  <si>
    <t>Ayden Lafave</t>
  </si>
  <si>
    <t>Lafave</t>
  </si>
  <si>
    <t>Azia Isaac</t>
  </si>
  <si>
    <t>Bangone Thengkham</t>
  </si>
  <si>
    <t>Thengkham</t>
  </si>
  <si>
    <t>Barb Churchill</t>
  </si>
  <si>
    <t>Churchill</t>
  </si>
  <si>
    <t>Barsha Payton</t>
  </si>
  <si>
    <t>Ben Mckenzie</t>
  </si>
  <si>
    <t>Mckenzie</t>
  </si>
  <si>
    <t>Bernard Waller</t>
  </si>
  <si>
    <t>Billy Ward</t>
  </si>
  <si>
    <t>Blaise Higgins</t>
  </si>
  <si>
    <t>Higgins</t>
  </si>
  <si>
    <t>Blake Bowes</t>
  </si>
  <si>
    <t>Bob Clearly</t>
  </si>
  <si>
    <t>Clearly</t>
  </si>
  <si>
    <t>Bobby Garrett</t>
  </si>
  <si>
    <t>Bonita Walker</t>
  </si>
  <si>
    <t>Bounpone Chanthavong</t>
  </si>
  <si>
    <t>Chanthavong</t>
  </si>
  <si>
    <t>Brenton Keawcke</t>
  </si>
  <si>
    <t>Keawcke</t>
  </si>
  <si>
    <t>Brian White</t>
  </si>
  <si>
    <t>Chad Yeskey-Bypass</t>
  </si>
  <si>
    <t>Yeskey-Bypass</t>
  </si>
  <si>
    <t>Chao Lor-Bypass</t>
  </si>
  <si>
    <t>Charon</t>
  </si>
  <si>
    <t>Cheng Yang</t>
  </si>
  <si>
    <t xml:space="preserve">China Graves-Singleton </t>
  </si>
  <si>
    <t xml:space="preserve">Graves-Singleton </t>
  </si>
  <si>
    <t>Christine Abare</t>
  </si>
  <si>
    <t>Chyna</t>
  </si>
  <si>
    <t>Cierra Scales</t>
  </si>
  <si>
    <t>Scales</t>
  </si>
  <si>
    <t>Dalshawn</t>
  </si>
  <si>
    <t>Danny Torres</t>
  </si>
  <si>
    <t>Danny Torres-Bypass</t>
  </si>
  <si>
    <t>Torres-Bypass</t>
  </si>
  <si>
    <t>Darren Biernacki-Bypass</t>
  </si>
  <si>
    <t>Biernacki-Bypass</t>
  </si>
  <si>
    <t xml:space="preserve">Darryl Williams </t>
  </si>
  <si>
    <t xml:space="preserve">Williams </t>
  </si>
  <si>
    <t>Dashaun</t>
  </si>
  <si>
    <t>Dasia Pratt</t>
  </si>
  <si>
    <t>Pratt</t>
  </si>
  <si>
    <t>Deante</t>
  </si>
  <si>
    <t>Rhods</t>
  </si>
  <si>
    <t>Demareio</t>
  </si>
  <si>
    <t xml:space="preserve">Demetrius Davis </t>
  </si>
  <si>
    <t xml:space="preserve">Davis </t>
  </si>
  <si>
    <t>Derrick Sheperd</t>
  </si>
  <si>
    <t>Sheperd</t>
  </si>
  <si>
    <t>Devereo Washington</t>
  </si>
  <si>
    <t>Donovin</t>
  </si>
  <si>
    <t>Hendrix</t>
  </si>
  <si>
    <t>Donovin Hendrix</t>
  </si>
  <si>
    <t xml:space="preserve">Dorthy Little </t>
  </si>
  <si>
    <t xml:space="preserve">Little </t>
  </si>
  <si>
    <t>Dwight</t>
  </si>
  <si>
    <t>Eric</t>
  </si>
  <si>
    <t>Erick Craig</t>
  </si>
  <si>
    <t>Evelynn Arabo</t>
  </si>
  <si>
    <t>Arabo</t>
  </si>
  <si>
    <t>Enrico</t>
  </si>
  <si>
    <t>George Pomeroy-Bypass</t>
  </si>
  <si>
    <t>Pomeroy-Bypass</t>
  </si>
  <si>
    <t>Haleem Riddick</t>
  </si>
  <si>
    <t>Riddick</t>
  </si>
  <si>
    <t xml:space="preserve">Ijamun Travis </t>
  </si>
  <si>
    <t xml:space="preserve">Travis </t>
  </si>
  <si>
    <t>Jacob Mitchum-Bypass</t>
  </si>
  <si>
    <t>Mitchum-Bypass</t>
  </si>
  <si>
    <t>Jacqualyn Brooks Ikner</t>
  </si>
  <si>
    <t>Brooks Ikner</t>
  </si>
  <si>
    <t>Jada</t>
  </si>
  <si>
    <t>Jaletta</t>
  </si>
  <si>
    <t>James Johnson</t>
  </si>
  <si>
    <t>Jaquan</t>
  </si>
  <si>
    <t>Jasmine</t>
  </si>
  <si>
    <t>Jasper Jones</t>
  </si>
  <si>
    <t>Jeanette Hamilton</t>
  </si>
  <si>
    <t>Jennifer Gaydosh</t>
  </si>
  <si>
    <t>Gaydosh</t>
  </si>
  <si>
    <t>Jerrod Boytin</t>
  </si>
  <si>
    <t>Boytin</t>
  </si>
  <si>
    <t>Jessica</t>
  </si>
  <si>
    <t>Jiuan Reese-Bypass</t>
  </si>
  <si>
    <t>Reese-Bypass</t>
  </si>
  <si>
    <t>John</t>
  </si>
  <si>
    <t xml:space="preserve">John King </t>
  </si>
  <si>
    <t xml:space="preserve">King </t>
  </si>
  <si>
    <t>Johnny</t>
  </si>
  <si>
    <t>KaMaja</t>
  </si>
  <si>
    <t>O'Rear</t>
  </si>
  <si>
    <t>Kareem Ray</t>
  </si>
  <si>
    <t>Ray</t>
  </si>
  <si>
    <t>Keith McMahon</t>
  </si>
  <si>
    <t>McMahon</t>
  </si>
  <si>
    <t>Kenedi</t>
  </si>
  <si>
    <t>Kenisha</t>
  </si>
  <si>
    <t>Kevin</t>
  </si>
  <si>
    <t>Kevin Kongpeng Lee</t>
  </si>
  <si>
    <t>Kongpeng Lee</t>
  </si>
  <si>
    <t>Khamchan Sai-Urat</t>
  </si>
  <si>
    <t>Sai-Urat</t>
  </si>
  <si>
    <t>Kyle</t>
  </si>
  <si>
    <t>LaDajia</t>
  </si>
  <si>
    <t>Lamark Seals</t>
  </si>
  <si>
    <t>Lance</t>
  </si>
  <si>
    <t>Larry Spicer-Bypass</t>
  </si>
  <si>
    <t>Spicer-Bypass</t>
  </si>
  <si>
    <t>Latosha James</t>
  </si>
  <si>
    <t>Lela</t>
  </si>
  <si>
    <t>Malik Waites-Bypass</t>
  </si>
  <si>
    <t>Waites-Bypass</t>
  </si>
  <si>
    <t>Mark Owens</t>
  </si>
  <si>
    <t>Marketus Brown</t>
  </si>
  <si>
    <t>Martez</t>
  </si>
  <si>
    <t>Mary Jane</t>
  </si>
  <si>
    <t>Saldivar</t>
  </si>
  <si>
    <t>Matt Cooney</t>
  </si>
  <si>
    <t>Matthew Dixon-Bypass</t>
  </si>
  <si>
    <t>Dixon-Bypass</t>
  </si>
  <si>
    <t>Maxwell Slater-Bypass</t>
  </si>
  <si>
    <t>Slater-Bypass</t>
  </si>
  <si>
    <t>Melvin</t>
  </si>
  <si>
    <t>Michael</t>
  </si>
  <si>
    <t>Michael Agrusso</t>
  </si>
  <si>
    <t>Agrusso</t>
  </si>
  <si>
    <t>Michael Long</t>
  </si>
  <si>
    <t xml:space="preserve">Michael Thomas </t>
  </si>
  <si>
    <t xml:space="preserve">Thomas </t>
  </si>
  <si>
    <t>Mikayla Pomeroy-Bypass</t>
  </si>
  <si>
    <t>Mike Ball-Bypass</t>
  </si>
  <si>
    <t>Ball-Bypass</t>
  </si>
  <si>
    <t>Mike Bertrand-Bypass</t>
  </si>
  <si>
    <t>Bertrand-Bypass</t>
  </si>
  <si>
    <t>Mychal Williams</t>
  </si>
  <si>
    <t>Nathan</t>
  </si>
  <si>
    <t>Noah Greenhouse-Bypass</t>
  </si>
  <si>
    <t>Greenhouse-Bypass</t>
  </si>
  <si>
    <t>Nysus Support-Bypass</t>
  </si>
  <si>
    <t>Support-Bypass</t>
  </si>
  <si>
    <t>peter benji</t>
  </si>
  <si>
    <t>benji</t>
  </si>
  <si>
    <t>Peter Smith4</t>
  </si>
  <si>
    <t>Smith4</t>
  </si>
  <si>
    <t>Portia</t>
  </si>
  <si>
    <t xml:space="preserve">Robin Hunt </t>
  </si>
  <si>
    <t xml:space="preserve">Hunt </t>
  </si>
  <si>
    <t>Ronald</t>
  </si>
  <si>
    <t>Ronald Wilson</t>
  </si>
  <si>
    <t>Ryan Wolverton-Bypass</t>
  </si>
  <si>
    <t>Wolverton-Bypass</t>
  </si>
  <si>
    <t>Sandra</t>
  </si>
  <si>
    <t>Santos</t>
  </si>
  <si>
    <t>Santos Lopez-Bypass</t>
  </si>
  <si>
    <t>Lopez-Bypass</t>
  </si>
  <si>
    <t>Savannah HIll</t>
  </si>
  <si>
    <t>HIll</t>
  </si>
  <si>
    <t>Scott Gaglias-Bypass</t>
  </si>
  <si>
    <t>Gaglias-Bypass</t>
  </si>
  <si>
    <t>Shaniell</t>
  </si>
  <si>
    <t>Sharmitta West-Bypass</t>
  </si>
  <si>
    <t>West-Bypass</t>
  </si>
  <si>
    <t>Sharon Woods-Bypass</t>
  </si>
  <si>
    <t>Woods-Bypass</t>
  </si>
  <si>
    <t>Shela</t>
  </si>
  <si>
    <t>Starr</t>
  </si>
  <si>
    <t>Steve Patterson</t>
  </si>
  <si>
    <t>Tanya Humphreys</t>
  </si>
  <si>
    <t>Humphreys</t>
  </si>
  <si>
    <t xml:space="preserve">Terrence Brantley </t>
  </si>
  <si>
    <t xml:space="preserve">Brantley </t>
  </si>
  <si>
    <t>TEST SMITH</t>
  </si>
  <si>
    <t>SMITH</t>
  </si>
  <si>
    <t>Todd Kuhn-Bypass</t>
  </si>
  <si>
    <t>Kuhn-Bypass</t>
  </si>
  <si>
    <t>Tou Lor</t>
  </si>
  <si>
    <t>Tou Lor-Bypass</t>
  </si>
  <si>
    <t>Tyre Walker</t>
  </si>
  <si>
    <t>Tyresha</t>
  </si>
  <si>
    <t>Briana</t>
  </si>
  <si>
    <t>William Blunt</t>
  </si>
  <si>
    <t>Blunt</t>
  </si>
  <si>
    <t>Zachary Moyer</t>
  </si>
  <si>
    <t>Zachary Zimmerman</t>
  </si>
  <si>
    <t>Zimmerman</t>
  </si>
  <si>
    <t>Zeairra Jordan</t>
  </si>
  <si>
    <t>Ziaire Hicks</t>
  </si>
  <si>
    <t>Zsadaja</t>
  </si>
  <si>
    <t>Drewery</t>
  </si>
  <si>
    <t>WS NYSUS Operators</t>
  </si>
  <si>
    <t>full_name</t>
  </si>
  <si>
    <t>badgeID</t>
  </si>
  <si>
    <t xml:space="preserve"> Brandon</t>
  </si>
  <si>
    <t xml:space="preserve"> Brandon Wilk</t>
  </si>
  <si>
    <t>Wilk,  Brandon</t>
  </si>
  <si>
    <t xml:space="preserve"> Makayla</t>
  </si>
  <si>
    <t xml:space="preserve"> Makayla Simmons</t>
  </si>
  <si>
    <t>Simmons,  Makayla</t>
  </si>
  <si>
    <t xml:space="preserve">1224 </t>
  </si>
  <si>
    <t>, 1224</t>
  </si>
  <si>
    <t>A Hang</t>
  </si>
  <si>
    <t>Hang, A</t>
  </si>
  <si>
    <t>Aaron</t>
  </si>
  <si>
    <t>Durham</t>
  </si>
  <si>
    <t>Aaron Durham</t>
  </si>
  <si>
    <t>Durham, Aaron</t>
  </si>
  <si>
    <t>Foster-Bypass, Aaron</t>
  </si>
  <si>
    <t>Aaron Gandy</t>
  </si>
  <si>
    <t>Gandy, Aaron</t>
  </si>
  <si>
    <t>Montgomery, Aaron</t>
  </si>
  <si>
    <t>Aaron Perkins</t>
  </si>
  <si>
    <t>Perkins, Aaron</t>
  </si>
  <si>
    <t>Smith, Aaron</t>
  </si>
  <si>
    <t>Talbert, Aaron</t>
  </si>
  <si>
    <t>Taylor, Aaron</t>
  </si>
  <si>
    <t>Tobar-Bypass, Aaron</t>
  </si>
  <si>
    <t>Abhishek</t>
  </si>
  <si>
    <t>Sohane, Abhishek</t>
  </si>
  <si>
    <t>Abrianna</t>
  </si>
  <si>
    <t>Crosby, Abrianna</t>
  </si>
  <si>
    <t>Abuharra</t>
  </si>
  <si>
    <t>Abuharra Dewan</t>
  </si>
  <si>
    <t>Dewan, Abuharra</t>
  </si>
  <si>
    <t>Abuhuraira</t>
  </si>
  <si>
    <t>Adam</t>
  </si>
  <si>
    <t>Coleman, Adam</t>
  </si>
  <si>
    <t>Estrins, Adam</t>
  </si>
  <si>
    <t>Hifko, Adam</t>
  </si>
  <si>
    <t>Vang, Adam</t>
  </si>
  <si>
    <t>Weiner, Adam</t>
  </si>
  <si>
    <t>Adaris</t>
  </si>
  <si>
    <t>Cook, Adaris</t>
  </si>
  <si>
    <t>Crook, Adaris</t>
  </si>
  <si>
    <t>Adrian</t>
  </si>
  <si>
    <t>Anderson, Adrian</t>
  </si>
  <si>
    <t>Adrienne</t>
  </si>
  <si>
    <t>Benson, Adrienne</t>
  </si>
  <si>
    <t>Adrinae</t>
  </si>
  <si>
    <t>Jackson, Adrinae</t>
  </si>
  <si>
    <t>Kahlif Ash Shaheed, Ahmed</t>
  </si>
  <si>
    <t>Tenant, Ahmed</t>
  </si>
  <si>
    <t>Aiera</t>
  </si>
  <si>
    <t>Wright, Aiera</t>
  </si>
  <si>
    <t>AIM</t>
  </si>
  <si>
    <t>HELPDESK</t>
  </si>
  <si>
    <t>AIM HELPDESK</t>
  </si>
  <si>
    <t>HELPDESK, AIM</t>
  </si>
  <si>
    <t>AIM HR</t>
  </si>
  <si>
    <t>HR, AIM</t>
  </si>
  <si>
    <t>Ajamu</t>
  </si>
  <si>
    <t>Johnson, Ajamu</t>
  </si>
  <si>
    <t>Alan</t>
  </si>
  <si>
    <t>Bastianon, Alan</t>
  </si>
  <si>
    <t>Johnson, Alan</t>
  </si>
  <si>
    <t>Albert</t>
  </si>
  <si>
    <t>Greer, Albert</t>
  </si>
  <si>
    <t>Hardy, Albert</t>
  </si>
  <si>
    <t>Alex</t>
  </si>
  <si>
    <t>Kue, Alex</t>
  </si>
  <si>
    <t>Ployngam, Alex</t>
  </si>
  <si>
    <t>ODay, Alexander</t>
  </si>
  <si>
    <t>Alexis</t>
  </si>
  <si>
    <t>Howard, Alexis</t>
  </si>
  <si>
    <t>Johnson, Alexis</t>
  </si>
  <si>
    <t>Power, Alexis</t>
  </si>
  <si>
    <t>Smith, Alexis</t>
  </si>
  <si>
    <t>Alexzander</t>
  </si>
  <si>
    <t>Valice, Alexzander</t>
  </si>
  <si>
    <t>Alfred</t>
  </si>
  <si>
    <t>Brown, Alfred</t>
  </si>
  <si>
    <t>Campbell, Alfred</t>
  </si>
  <si>
    <t>Johnson, Alfred</t>
  </si>
  <si>
    <t>Alicia</t>
  </si>
  <si>
    <t>Thomas, Alicia</t>
  </si>
  <si>
    <t>Williams, Alicia</t>
  </si>
  <si>
    <t>Alisa</t>
  </si>
  <si>
    <t>Brown, Alisa</t>
  </si>
  <si>
    <t>Allan</t>
  </si>
  <si>
    <t>Bisaro, Allan</t>
  </si>
  <si>
    <t>Bates, Allison</t>
  </si>
  <si>
    <t>Alonjajuan</t>
  </si>
  <si>
    <t>Jackson, Alonjajuan</t>
  </si>
  <si>
    <t>Delaney, Alonzo</t>
  </si>
  <si>
    <t>Aloonte</t>
  </si>
  <si>
    <t>Parker, Aloonte</t>
  </si>
  <si>
    <t>Alton</t>
  </si>
  <si>
    <t>King, Alton</t>
  </si>
  <si>
    <t>Amanda</t>
  </si>
  <si>
    <t>Benjemin</t>
  </si>
  <si>
    <t>Amanda Benjemin</t>
  </si>
  <si>
    <t>Benjemin, Amanda</t>
  </si>
  <si>
    <t>Nye, Amanda</t>
  </si>
  <si>
    <t>Ybarra, Amanda</t>
  </si>
  <si>
    <t>Amondo</t>
  </si>
  <si>
    <t>Hill, Amondo</t>
  </si>
  <si>
    <t>Amonyea</t>
  </si>
  <si>
    <t>Carter, Amonyea</t>
  </si>
  <si>
    <t>Amy</t>
  </si>
  <si>
    <t>Andre</t>
  </si>
  <si>
    <t>Dortch, Andre</t>
  </si>
  <si>
    <t>Holmes, Andre</t>
  </si>
  <si>
    <t>Tobar, Andre</t>
  </si>
  <si>
    <t>Hampton, Andrea</t>
  </si>
  <si>
    <t>James, Andrea</t>
  </si>
  <si>
    <t>Johnson, Andrea</t>
  </si>
  <si>
    <t>Jordan, Andrea</t>
  </si>
  <si>
    <t>Andrew</t>
  </si>
  <si>
    <t>Jones, Andrew</t>
  </si>
  <si>
    <t>Kinaia, Andrew</t>
  </si>
  <si>
    <t>Macorkindale, Andrew</t>
  </si>
  <si>
    <t>Palmer Jr.</t>
  </si>
  <si>
    <t>Andrew Palmer Jr.</t>
  </si>
  <si>
    <t>Palmer Jr., Andrew</t>
  </si>
  <si>
    <t>Andrey</t>
  </si>
  <si>
    <t>Wilson, Andrey</t>
  </si>
  <si>
    <t>Angel</t>
  </si>
  <si>
    <t>Franks, Angel</t>
  </si>
  <si>
    <t>Raines, Angel</t>
  </si>
  <si>
    <t>Angela</t>
  </si>
  <si>
    <t>Ellington, Angela</t>
  </si>
  <si>
    <t>Hardy, Angela</t>
  </si>
  <si>
    <t>Hawkins, Angela</t>
  </si>
  <si>
    <t>Lyles, Angela</t>
  </si>
  <si>
    <t>Angelette</t>
  </si>
  <si>
    <t>Christian, Angelette</t>
  </si>
  <si>
    <t>Angelica</t>
  </si>
  <si>
    <t>Gave, Angelica</t>
  </si>
  <si>
    <t>Maxwell, Angelica</t>
  </si>
  <si>
    <t>Medley, Angelica</t>
  </si>
  <si>
    <t>Baker, Angelo</t>
  </si>
  <si>
    <t>Oglesby</t>
  </si>
  <si>
    <t>Angelo Oglesby</t>
  </si>
  <si>
    <t>Oglesby, Angelo</t>
  </si>
  <si>
    <t>Anissa</t>
  </si>
  <si>
    <t>Humbarger, Anissa</t>
  </si>
  <si>
    <t>Anlena</t>
  </si>
  <si>
    <t>Phankhamchit, Anlena</t>
  </si>
  <si>
    <t>Anna</t>
  </si>
  <si>
    <t>Zwolinski, Anna</t>
  </si>
  <si>
    <t>Anshanay</t>
  </si>
  <si>
    <t>Weatherspoon</t>
  </si>
  <si>
    <t>Anshanay Weatherspoon</t>
  </si>
  <si>
    <t>Weatherspoon, Anshanay</t>
  </si>
  <si>
    <t>Antajuan</t>
  </si>
  <si>
    <t>Carson, Antajuan</t>
  </si>
  <si>
    <t>Andrews, Anthony</t>
  </si>
  <si>
    <t>Black, Anthony</t>
  </si>
  <si>
    <t>Brown, Anthony</t>
  </si>
  <si>
    <t>Devon, Anthony</t>
  </si>
  <si>
    <t>Holt, Anthony</t>
  </si>
  <si>
    <t>Jones, Anthony</t>
  </si>
  <si>
    <t>Jones-Stewart, Anthony</t>
  </si>
  <si>
    <t>Lewis Jr.</t>
  </si>
  <si>
    <t>Anthony Lewis Jr.</t>
  </si>
  <si>
    <t>Lewis Jr., Anthony</t>
  </si>
  <si>
    <t>McKenzie, Anthony</t>
  </si>
  <si>
    <t>Nelson, Anthony</t>
  </si>
  <si>
    <t>Phillips, Anthony</t>
  </si>
  <si>
    <t>Porter, Anthony</t>
  </si>
  <si>
    <t>Stewart, Anthony</t>
  </si>
  <si>
    <t>Williams, Anthony</t>
  </si>
  <si>
    <t>Wilson, Anthony</t>
  </si>
  <si>
    <t>Antia</t>
  </si>
  <si>
    <t>Watts, Antia</t>
  </si>
  <si>
    <t>Antoine</t>
  </si>
  <si>
    <t>Cross, Antoine</t>
  </si>
  <si>
    <t>Flow, Antoine</t>
  </si>
  <si>
    <t>Pierce, Antoine</t>
  </si>
  <si>
    <t>Tyler, Antoine</t>
  </si>
  <si>
    <t>Washington, Antoine</t>
  </si>
  <si>
    <t>Antoinette</t>
  </si>
  <si>
    <t>Hendon, Antoinette</t>
  </si>
  <si>
    <t>Johnson, Antoinette</t>
  </si>
  <si>
    <t>Anton</t>
  </si>
  <si>
    <t>Davenport, Anton</t>
  </si>
  <si>
    <t>Swift, Anton</t>
  </si>
  <si>
    <t>Antonia</t>
  </si>
  <si>
    <t>Rambus, Antonia</t>
  </si>
  <si>
    <t>Antonio</t>
  </si>
  <si>
    <t>Armstrong, Antonio</t>
  </si>
  <si>
    <t>Ivery, Antonio</t>
  </si>
  <si>
    <t>Kazee, Antonio</t>
  </si>
  <si>
    <t>Redmond, Antonio</t>
  </si>
  <si>
    <t>Smiley, Antonio</t>
  </si>
  <si>
    <t>Whitsett, Antonio</t>
  </si>
  <si>
    <t>Antroine</t>
  </si>
  <si>
    <t>Davis, Antroine</t>
  </si>
  <si>
    <t>Antwan</t>
  </si>
  <si>
    <t>Richardson, Antwan</t>
  </si>
  <si>
    <t>Anzio</t>
  </si>
  <si>
    <t>Harris, Anzio</t>
  </si>
  <si>
    <t>Aonh</t>
  </si>
  <si>
    <t>Aonh Danh</t>
  </si>
  <si>
    <t>Danh, Aonh</t>
  </si>
  <si>
    <t>April</t>
  </si>
  <si>
    <t>Little, April</t>
  </si>
  <si>
    <t>Padgett, April</t>
  </si>
  <si>
    <t>Aqueelah</t>
  </si>
  <si>
    <t>Scott, Aqueelah</t>
  </si>
  <si>
    <t>Arbenesa</t>
  </si>
  <si>
    <t>Vojnika, Arbenesa</t>
  </si>
  <si>
    <t>Ariel</t>
  </si>
  <si>
    <t>Craighead, Ariel</t>
  </si>
  <si>
    <t>Arnoldo</t>
  </si>
  <si>
    <t>Arpri</t>
  </si>
  <si>
    <t>Gibbs-Cook, Arpri</t>
  </si>
  <si>
    <t>Arrion</t>
  </si>
  <si>
    <t>Worsham, Arrion</t>
  </si>
  <si>
    <t>Arshdeep</t>
  </si>
  <si>
    <t>Artenas</t>
  </si>
  <si>
    <t>Anderson, Artenas</t>
  </si>
  <si>
    <t>Arthur</t>
  </si>
  <si>
    <t>Williams Jr.</t>
  </si>
  <si>
    <t>Arthur Williams Jr.</t>
  </si>
  <si>
    <t>Williams Jr., Arthur</t>
  </si>
  <si>
    <t>Artrice</t>
  </si>
  <si>
    <t>Scotts, Artrice</t>
  </si>
  <si>
    <t>Ashanti</t>
  </si>
  <si>
    <t>Heard, Ashanti</t>
  </si>
  <si>
    <t>Ashle</t>
  </si>
  <si>
    <t>Powell, Ashle</t>
  </si>
  <si>
    <t>Ashleigh</t>
  </si>
  <si>
    <t>Washington, Ashleigh</t>
  </si>
  <si>
    <t>Ashley</t>
  </si>
  <si>
    <t>Garrett, Ashley</t>
  </si>
  <si>
    <t>Hamilton, Ashley</t>
  </si>
  <si>
    <t>Johnson, Ashley</t>
  </si>
  <si>
    <t>Love, Ashley</t>
  </si>
  <si>
    <t>Reynolds, Ashley</t>
  </si>
  <si>
    <t>Walker, Ashley</t>
  </si>
  <si>
    <t>Ashlie</t>
  </si>
  <si>
    <t>Kneighton, Ashlie</t>
  </si>
  <si>
    <t>Asia</t>
  </si>
  <si>
    <t>Coleman, Asia</t>
  </si>
  <si>
    <t>Byron, Askew</t>
  </si>
  <si>
    <t>Atiya</t>
  </si>
  <si>
    <t>Williams, Atiya</t>
  </si>
  <si>
    <t>Aubree</t>
  </si>
  <si>
    <t>Mitchell, Aubree</t>
  </si>
  <si>
    <t>Presnell</t>
  </si>
  <si>
    <t>Aubree Presnell</t>
  </si>
  <si>
    <t>Presnell, Aubree</t>
  </si>
  <si>
    <t>Aubrey</t>
  </si>
  <si>
    <t>Bentley, Aubrey</t>
  </si>
  <si>
    <t>Audre</t>
  </si>
  <si>
    <t>Allen, Audre</t>
  </si>
  <si>
    <t>AuJhane</t>
  </si>
  <si>
    <t>Bates, AuJhane</t>
  </si>
  <si>
    <t>Ciesiolka-Bypass, Austin</t>
  </si>
  <si>
    <t>Meredith, Austin</t>
  </si>
  <si>
    <t>Phenglavanh, Austin</t>
  </si>
  <si>
    <t>Authur</t>
  </si>
  <si>
    <t>Conley, Authur</t>
  </si>
  <si>
    <t>Ayden</t>
  </si>
  <si>
    <t>Lafave, Ayden</t>
  </si>
  <si>
    <t>Azia</t>
  </si>
  <si>
    <t>Isaac, Azia</t>
  </si>
  <si>
    <t>B'Angelo</t>
  </si>
  <si>
    <t>B'Angelo Garrett</t>
  </si>
  <si>
    <t>Garrett, B'Angelo</t>
  </si>
  <si>
    <t>Bangone</t>
  </si>
  <si>
    <t>Thengkham, Bangone</t>
  </si>
  <si>
    <t>Barba</t>
  </si>
  <si>
    <t>Omar</t>
  </si>
  <si>
    <t>Barba Omar</t>
  </si>
  <si>
    <t>Omar, Barba</t>
  </si>
  <si>
    <t>Barbara</t>
  </si>
  <si>
    <t>Barsha</t>
  </si>
  <si>
    <t>Payton, Barsha</t>
  </si>
  <si>
    <t>Ben</t>
  </si>
  <si>
    <t>Mckenzie, Ben</t>
  </si>
  <si>
    <t>Bernard</t>
  </si>
  <si>
    <t>Waller, Bernard</t>
  </si>
  <si>
    <t>Billy</t>
  </si>
  <si>
    <t>Ward, Billy</t>
  </si>
  <si>
    <t>Blaise</t>
  </si>
  <si>
    <t>Higgins, Blaise</t>
  </si>
  <si>
    <t>Blake</t>
  </si>
  <si>
    <t>Bowes, Blake</t>
  </si>
  <si>
    <t>Bob</t>
  </si>
  <si>
    <t>Clearly, Bob</t>
  </si>
  <si>
    <t>bob</t>
  </si>
  <si>
    <t>marl</t>
  </si>
  <si>
    <t>bob marl</t>
  </si>
  <si>
    <t>marl, bob</t>
  </si>
  <si>
    <t>Bobby</t>
  </si>
  <si>
    <t>Garrett, Bobby</t>
  </si>
  <si>
    <t>Bonita</t>
  </si>
  <si>
    <t>Walker, Bonita</t>
  </si>
  <si>
    <t>Bounpone</t>
  </si>
  <si>
    <t>Chanthavong, Bounpone</t>
  </si>
  <si>
    <t>Brad</t>
  </si>
  <si>
    <t>Beckner, Brad</t>
  </si>
  <si>
    <t>Bradley</t>
  </si>
  <si>
    <t>Joacim, Bradley</t>
  </si>
  <si>
    <t>Brandee</t>
  </si>
  <si>
    <t>Reynolds, Brandee</t>
  </si>
  <si>
    <t>Brandion</t>
  </si>
  <si>
    <t>Smith, Brandion</t>
  </si>
  <si>
    <t>Armstrong, Brandon</t>
  </si>
  <si>
    <t>Bergen, Brandon</t>
  </si>
  <si>
    <t>Burnham, Brandon</t>
  </si>
  <si>
    <t>Cleveland, Brandon</t>
  </si>
  <si>
    <t>Cole, Brandon</t>
  </si>
  <si>
    <t>Curtis-Bypass</t>
  </si>
  <si>
    <t>Brandon Curtis-Bypass</t>
  </si>
  <si>
    <t>Curtis-Bypass, Brandon</t>
  </si>
  <si>
    <t>Davis-Bypass</t>
  </si>
  <si>
    <t>Brandon Davis-Bypass</t>
  </si>
  <si>
    <t>Davis-Bypass, Brandon</t>
  </si>
  <si>
    <t>Foster, Brandon</t>
  </si>
  <si>
    <t>Heaphe, Brandon</t>
  </si>
  <si>
    <t>Horton, Brandon</t>
  </si>
  <si>
    <t>Jacobs, Brandon</t>
  </si>
  <si>
    <t>Sytsma, Brandon</t>
  </si>
  <si>
    <t>Walker, Brandon</t>
  </si>
  <si>
    <t>Brandy</t>
  </si>
  <si>
    <t>Davis, Brandy</t>
  </si>
  <si>
    <t>Hill, Brandy</t>
  </si>
  <si>
    <t xml:space="preserve">BreakRoom </t>
  </si>
  <si>
    <t>, BreakRoom</t>
  </si>
  <si>
    <t>Breana</t>
  </si>
  <si>
    <t>Haywood, Breana</t>
  </si>
  <si>
    <t>Breanna</t>
  </si>
  <si>
    <t>Moore, Breanna</t>
  </si>
  <si>
    <t>Brendan</t>
  </si>
  <si>
    <t>Heaphy1, Brendan</t>
  </si>
  <si>
    <t>Osterlund, Brendan</t>
  </si>
  <si>
    <t>Watson, Brent</t>
  </si>
  <si>
    <t>Brenton</t>
  </si>
  <si>
    <t>Keawcke, Brenton</t>
  </si>
  <si>
    <t>Krawcke, Brenton</t>
  </si>
  <si>
    <t>Brett</t>
  </si>
  <si>
    <t>Miller, Brett</t>
  </si>
  <si>
    <t>Briale</t>
  </si>
  <si>
    <t>Parham, Briale</t>
  </si>
  <si>
    <t>Brian</t>
  </si>
  <si>
    <t>Andrzejewski, Brian</t>
  </si>
  <si>
    <t>Joyner, Brian</t>
  </si>
  <si>
    <t>Niver, Brian</t>
  </si>
  <si>
    <t>Watson, Brian</t>
  </si>
  <si>
    <t>White, Brian</t>
  </si>
  <si>
    <t>Brianna</t>
  </si>
  <si>
    <t>Anderson, Brianna</t>
  </si>
  <si>
    <t>Black, Brianna</t>
  </si>
  <si>
    <t>Broodnax, Brianna</t>
  </si>
  <si>
    <t>Byrne, Brianna</t>
  </si>
  <si>
    <t>Canty, Brianna</t>
  </si>
  <si>
    <t>Reynolds, Brianna</t>
  </si>
  <si>
    <t>Scott, Brianna</t>
  </si>
  <si>
    <t>Brittani</t>
  </si>
  <si>
    <t>Klimczak, Brittani</t>
  </si>
  <si>
    <t>Brittany</t>
  </si>
  <si>
    <t>Daniels, Brittany</t>
  </si>
  <si>
    <t>Wilson, Brittany</t>
  </si>
  <si>
    <t>Brittney</t>
  </si>
  <si>
    <t>McCants-Smith, Brittney</t>
  </si>
  <si>
    <t>Stuss, Bruce</t>
  </si>
  <si>
    <t>Berra, Bryan</t>
  </si>
  <si>
    <t>Pypkowski, Bryan</t>
  </si>
  <si>
    <t>Bryana</t>
  </si>
  <si>
    <t>Hollins, Bryana</t>
  </si>
  <si>
    <t>Askew, Byron</t>
  </si>
  <si>
    <t>Belcher, Byron</t>
  </si>
  <si>
    <t>Green, Byron</t>
  </si>
  <si>
    <t>Caleb</t>
  </si>
  <si>
    <t>Calthe</t>
  </si>
  <si>
    <t>Howell, Calthe</t>
  </si>
  <si>
    <t>Calve</t>
  </si>
  <si>
    <t>Coles, Calve</t>
  </si>
  <si>
    <t>Calvin</t>
  </si>
  <si>
    <t>Hasberry, Calvin</t>
  </si>
  <si>
    <t>Cameille</t>
  </si>
  <si>
    <t>Talley, Cameille</t>
  </si>
  <si>
    <t>Candace</t>
  </si>
  <si>
    <t>Lewis, Candace</t>
  </si>
  <si>
    <t>Mcglown, Candace</t>
  </si>
  <si>
    <t>Miller, Candace</t>
  </si>
  <si>
    <t>Caprice</t>
  </si>
  <si>
    <t>Hartley, Caprice</t>
  </si>
  <si>
    <t>Carissa</t>
  </si>
  <si>
    <t>Smith, Carissa</t>
  </si>
  <si>
    <t>Carl</t>
  </si>
  <si>
    <t>Chambliss, Carl</t>
  </si>
  <si>
    <t>Lewis, Carl</t>
  </si>
  <si>
    <t>Pamplin Jr.</t>
  </si>
  <si>
    <t>Carl Pamplin Jr.</t>
  </si>
  <si>
    <t>Pamplin Jr., Carl</t>
  </si>
  <si>
    <t>Villanueva, Carl</t>
  </si>
  <si>
    <t>Carlos</t>
  </si>
  <si>
    <t>Hernandez, Carlos</t>
  </si>
  <si>
    <t>Lee, Carlos</t>
  </si>
  <si>
    <t>Taylor, Carlton</t>
  </si>
  <si>
    <t>Caroline</t>
  </si>
  <si>
    <t>Maniaci, Caroline</t>
  </si>
  <si>
    <t>Buchanan, Carter</t>
  </si>
  <si>
    <t>Hassam, Casey</t>
  </si>
  <si>
    <t>Cashmere</t>
  </si>
  <si>
    <t>Hudson, Cashmere</t>
  </si>
  <si>
    <t>Cassie</t>
  </si>
  <si>
    <t>Seals, Cassie</t>
  </si>
  <si>
    <t>Seals-Bypass, Cassie</t>
  </si>
  <si>
    <t>Catera</t>
  </si>
  <si>
    <t>Hollan, Catera</t>
  </si>
  <si>
    <t>Cathy</t>
  </si>
  <si>
    <t>Bailey, Cathy</t>
  </si>
  <si>
    <t>Ceantha</t>
  </si>
  <si>
    <t>Gross, Ceantha</t>
  </si>
  <si>
    <t>Cecelia</t>
  </si>
  <si>
    <t>Riley, Cecelia</t>
  </si>
  <si>
    <t>Cedric</t>
  </si>
  <si>
    <t>Dumo, Cedric</t>
  </si>
  <si>
    <t>Parker, Cedric</t>
  </si>
  <si>
    <t>Wilkins, Cedric</t>
  </si>
  <si>
    <t>Cedrick</t>
  </si>
  <si>
    <t>Steen, Cedrick</t>
  </si>
  <si>
    <t>Chad</t>
  </si>
  <si>
    <t>Yeskey, Chad</t>
  </si>
  <si>
    <t>Yeskey-Bypass, Chad</t>
  </si>
  <si>
    <t>Chadd</t>
  </si>
  <si>
    <t>Chisholm, Chadd</t>
  </si>
  <si>
    <t>Chadwick</t>
  </si>
  <si>
    <t>Brown, Chadwick</t>
  </si>
  <si>
    <t>Chai</t>
  </si>
  <si>
    <t>Chanissa</t>
  </si>
  <si>
    <t>Seals, Chanissa</t>
  </si>
  <si>
    <t>Channa</t>
  </si>
  <si>
    <t>Lipski, Channa</t>
  </si>
  <si>
    <t>Chantel</t>
  </si>
  <si>
    <t>Howse, Chantel</t>
  </si>
  <si>
    <t>Chanthong</t>
  </si>
  <si>
    <t>Yang, Chanthong</t>
  </si>
  <si>
    <t>Chao</t>
  </si>
  <si>
    <t>Lor, Chao</t>
  </si>
  <si>
    <t>Lor-Bypass, Chao</t>
  </si>
  <si>
    <t>Charles</t>
  </si>
  <si>
    <t>Chapman, Charles</t>
  </si>
  <si>
    <t>Cunigan, Charles</t>
  </si>
  <si>
    <t>Dowdell, Charles</t>
  </si>
  <si>
    <t>Liston, Charles</t>
  </si>
  <si>
    <t>Poth, Charles</t>
  </si>
  <si>
    <t>Pryor, Charles</t>
  </si>
  <si>
    <t>Thomas, Charles</t>
  </si>
  <si>
    <t>Charlsie</t>
  </si>
  <si>
    <t>Jones, Charlsie</t>
  </si>
  <si>
    <t>Charmaine</t>
  </si>
  <si>
    <t>Maxwell, Charmaine</t>
  </si>
  <si>
    <t>Chase</t>
  </si>
  <si>
    <t>Mitchell, Chase</t>
  </si>
  <si>
    <t>Chaunta</t>
  </si>
  <si>
    <t>Dokes, Chaunta</t>
  </si>
  <si>
    <t>Chava</t>
  </si>
  <si>
    <t>Herr, Chava</t>
  </si>
  <si>
    <t>Chee Ching</t>
  </si>
  <si>
    <t>Yang, Chee Ching</t>
  </si>
  <si>
    <t>Cheneada</t>
  </si>
  <si>
    <t>Gunter, Cheneada</t>
  </si>
  <si>
    <t>Cheng</t>
  </si>
  <si>
    <t>Chang, Cheng</t>
  </si>
  <si>
    <t>Her, Cheng</t>
  </si>
  <si>
    <t>Yang, Cheng</t>
  </si>
  <si>
    <t>Cherelle</t>
  </si>
  <si>
    <t>Wilkins, Cherelle</t>
  </si>
  <si>
    <t>Cherita</t>
  </si>
  <si>
    <t>King, Cherita</t>
  </si>
  <si>
    <t>Simmon, Cherry</t>
  </si>
  <si>
    <t>Cheryl</t>
  </si>
  <si>
    <t>Jarrell, Cheryl</t>
  </si>
  <si>
    <t>Chia</t>
  </si>
  <si>
    <t>Yang, Chia</t>
  </si>
  <si>
    <t>China</t>
  </si>
  <si>
    <t>Avery, China</t>
  </si>
  <si>
    <t>Brown, China</t>
  </si>
  <si>
    <t>Graves-Singleton, China</t>
  </si>
  <si>
    <t>Reynolds, China</t>
  </si>
  <si>
    <t>Taylor, China</t>
  </si>
  <si>
    <t>Chou</t>
  </si>
  <si>
    <t>Chove</t>
  </si>
  <si>
    <t>Hin, Chove</t>
  </si>
  <si>
    <t>Chris</t>
  </si>
  <si>
    <t>Bryant, Chris</t>
  </si>
  <si>
    <t>Leach, Chris</t>
  </si>
  <si>
    <t>Magnampo, Chris</t>
  </si>
  <si>
    <t>Miller, Chris</t>
  </si>
  <si>
    <t>Pryzbylo, Chris</t>
  </si>
  <si>
    <t>Chrislynn</t>
  </si>
  <si>
    <t>Chisholm, Chrislynn</t>
  </si>
  <si>
    <t>Fox, Christian</t>
  </si>
  <si>
    <t>Gray, Christian</t>
  </si>
  <si>
    <t>Thomas, Christian</t>
  </si>
  <si>
    <t>Tucker, Christian</t>
  </si>
  <si>
    <t>Vanner Ross, Christian</t>
  </si>
  <si>
    <t>Christina</t>
  </si>
  <si>
    <t>Grady, Christina</t>
  </si>
  <si>
    <t>Hill, Christina</t>
  </si>
  <si>
    <t>Underwood, Christina</t>
  </si>
  <si>
    <t>Christine</t>
  </si>
  <si>
    <t>Abare, Christine</t>
  </si>
  <si>
    <t>Hewelt, Christine</t>
  </si>
  <si>
    <t>Christopher</t>
  </si>
  <si>
    <t>Appolson, Christopher</t>
  </si>
  <si>
    <t>Fuller, Christopher</t>
  </si>
  <si>
    <t>glover</t>
  </si>
  <si>
    <t>Christopher glover</t>
  </si>
  <si>
    <t>glover, Christopher</t>
  </si>
  <si>
    <t>Holloway, Christopher</t>
  </si>
  <si>
    <t>Lewis, Christopher</t>
  </si>
  <si>
    <t>Lombardo, Christopher</t>
  </si>
  <si>
    <t>Lyles, Christopher</t>
  </si>
  <si>
    <t>Mcknight, Christopher</t>
  </si>
  <si>
    <t>Murphy, Christopher</t>
  </si>
  <si>
    <t>Ng, Christopher</t>
  </si>
  <si>
    <t>Whitman, Christopher</t>
  </si>
  <si>
    <t>Chuck</t>
  </si>
  <si>
    <t>Pentilla, Chuck</t>
  </si>
  <si>
    <t>Chue</t>
  </si>
  <si>
    <t>Lee, Chue</t>
  </si>
  <si>
    <t>Lo, Chue</t>
  </si>
  <si>
    <t>Fennoy, Chyna</t>
  </si>
  <si>
    <t>Hazzard, Chyna</t>
  </si>
  <si>
    <t>Ciara</t>
  </si>
  <si>
    <t>Taylor, Ciara</t>
  </si>
  <si>
    <t>Cidnee</t>
  </si>
  <si>
    <t>White, Cidnee</t>
  </si>
  <si>
    <t>Cindy</t>
  </si>
  <si>
    <t>Wellen, Cindy</t>
  </si>
  <si>
    <t>Clarence</t>
  </si>
  <si>
    <t>Brown, Clarence</t>
  </si>
  <si>
    <t>Johnson, Clarence</t>
  </si>
  <si>
    <t>Torres, Clarence</t>
  </si>
  <si>
    <t>Clarene</t>
  </si>
  <si>
    <t>McCord, Clarene</t>
  </si>
  <si>
    <t>Clarion</t>
  </si>
  <si>
    <t>Johnson, Clarion</t>
  </si>
  <si>
    <t>Cliff</t>
  </si>
  <si>
    <t>Wilson, Cliff</t>
  </si>
  <si>
    <t>Clifford</t>
  </si>
  <si>
    <t>Jarrell, Clifford</t>
  </si>
  <si>
    <t>Moss, Clifford</t>
  </si>
  <si>
    <t>Smith Jr.</t>
  </si>
  <si>
    <t>Clifford Smith Jr.</t>
  </si>
  <si>
    <t>Smith Jr., Clifford</t>
  </si>
  <si>
    <t>Clyde</t>
  </si>
  <si>
    <t>Burney</t>
  </si>
  <si>
    <t>Clyde Burney</t>
  </si>
  <si>
    <t>Burney, Clyde</t>
  </si>
  <si>
    <t>Cody</t>
  </si>
  <si>
    <t>Joyce, Cody</t>
  </si>
  <si>
    <t>Messerschmidt, Cody</t>
  </si>
  <si>
    <t>Polkowski, Cody</t>
  </si>
  <si>
    <t>Colby</t>
  </si>
  <si>
    <t>Lucas</t>
  </si>
  <si>
    <t>Colby Lucas</t>
  </si>
  <si>
    <t>Lucas, Colby</t>
  </si>
  <si>
    <t>Colin</t>
  </si>
  <si>
    <t>Powell, Colin</t>
  </si>
  <si>
    <t>Colleen</t>
  </si>
  <si>
    <t>Sharp, Colleen</t>
  </si>
  <si>
    <t>Colton</t>
  </si>
  <si>
    <t>Hamilton, Colton</t>
  </si>
  <si>
    <t>Corbyn</t>
  </si>
  <si>
    <t>Rebel, Corbyn</t>
  </si>
  <si>
    <t>Cordell</t>
  </si>
  <si>
    <t>Smith, Cordell</t>
  </si>
  <si>
    <t>Cordero</t>
  </si>
  <si>
    <t>Shelton, Cordero</t>
  </si>
  <si>
    <t>Corey</t>
  </si>
  <si>
    <t>Kneeland, Corey</t>
  </si>
  <si>
    <t>Morgan, Corey</t>
  </si>
  <si>
    <t>Corianna</t>
  </si>
  <si>
    <t>Burt, Corianna</t>
  </si>
  <si>
    <t>Cornell</t>
  </si>
  <si>
    <t>Johnson, Cornell</t>
  </si>
  <si>
    <t>Coronodo</t>
  </si>
  <si>
    <t>Marshall, Coronodo</t>
  </si>
  <si>
    <t>Cortez</t>
  </si>
  <si>
    <t>Hall, Cortez</t>
  </si>
  <si>
    <t>Cory</t>
  </si>
  <si>
    <t>Williams, Cory</t>
  </si>
  <si>
    <t>Courtney</t>
  </si>
  <si>
    <t>Harris, Courtney</t>
  </si>
  <si>
    <t>Lafrance-Boutell, Courtney</t>
  </si>
  <si>
    <t>Williams, Craig</t>
  </si>
  <si>
    <t>Kiajuana</t>
  </si>
  <si>
    <t>Crosby Kiajuana</t>
  </si>
  <si>
    <t>Kiajuana, Crosby</t>
  </si>
  <si>
    <t xml:space="preserve">Crowfield </t>
  </si>
  <si>
    <t>Nefertiti</t>
  </si>
  <si>
    <t>Crowfield  Nefertiti</t>
  </si>
  <si>
    <t xml:space="preserve">Nefertiti, Crowfield </t>
  </si>
  <si>
    <t>Crystal</t>
  </si>
  <si>
    <t>Bradford, Crystal</t>
  </si>
  <si>
    <t>Cruce, Crystal</t>
  </si>
  <si>
    <t>Davis, Crystal</t>
  </si>
  <si>
    <t>Jenkins, Crystal</t>
  </si>
  <si>
    <t>Jones, Crystal</t>
  </si>
  <si>
    <t>Cleveland, Curtis</t>
  </si>
  <si>
    <t>Holder, Curtis</t>
  </si>
  <si>
    <t>Turner, Curtis</t>
  </si>
  <si>
    <t>Daeshawn</t>
  </si>
  <si>
    <t>Jones, Daeshawn</t>
  </si>
  <si>
    <t>D'aira</t>
  </si>
  <si>
    <t>Parks, D'aira</t>
  </si>
  <si>
    <t>Daja</t>
  </si>
  <si>
    <t>Ellis, Daja</t>
  </si>
  <si>
    <t>Sanchez, Daja</t>
  </si>
  <si>
    <t>Dajanay</t>
  </si>
  <si>
    <t>Riley, Dajanay</t>
  </si>
  <si>
    <t>DaJohn</t>
  </si>
  <si>
    <t>Byrd, DaJohn</t>
  </si>
  <si>
    <t>Dakia</t>
  </si>
  <si>
    <t>Taylor, Dakia</t>
  </si>
  <si>
    <t>Dakota</t>
  </si>
  <si>
    <t>Perna, Dakota</t>
  </si>
  <si>
    <t>Dakwan</t>
  </si>
  <si>
    <t>Dillard, Dakwan</t>
  </si>
  <si>
    <t>Dale</t>
  </si>
  <si>
    <t>Damar</t>
  </si>
  <si>
    <t>Brown, Damar</t>
  </si>
  <si>
    <t>Damian</t>
  </si>
  <si>
    <t>Lee, Damian</t>
  </si>
  <si>
    <t>Perkins, Damian</t>
  </si>
  <si>
    <t>Thomas, Damian</t>
  </si>
  <si>
    <t xml:space="preserve">damon </t>
  </si>
  <si>
    <t>, damon</t>
  </si>
  <si>
    <t>Damon</t>
  </si>
  <si>
    <t>Cooley, Damon</t>
  </si>
  <si>
    <t>Dan</t>
  </si>
  <si>
    <t>Przeslawski, Dan</t>
  </si>
  <si>
    <t>Danay</t>
  </si>
  <si>
    <t>Johnson, Danay</t>
  </si>
  <si>
    <t>D'andre</t>
  </si>
  <si>
    <t>D'andre King</t>
  </si>
  <si>
    <t>King, D'andre</t>
  </si>
  <si>
    <t>Dandre</t>
  </si>
  <si>
    <t>Dandre Williams</t>
  </si>
  <si>
    <t>Williams, Dandre</t>
  </si>
  <si>
    <t>DAngelo</t>
  </si>
  <si>
    <t>Gee, DAngelo</t>
  </si>
  <si>
    <t>Trawick, DAngelo</t>
  </si>
  <si>
    <t>Bunn, Daniel</t>
  </si>
  <si>
    <t>Coleman, Daniel</t>
  </si>
  <si>
    <t>Davis, Daniel</t>
  </si>
  <si>
    <t>Delpier, Daniel</t>
  </si>
  <si>
    <t>Fielder, Daniel</t>
  </si>
  <si>
    <t>Jackson, Daniel</t>
  </si>
  <si>
    <t>Platt, Daniel</t>
  </si>
  <si>
    <t>Searls, Daniel</t>
  </si>
  <si>
    <t>Stewart, Daniel</t>
  </si>
  <si>
    <t>Danielle</t>
  </si>
  <si>
    <t>Cochran, Danielle</t>
  </si>
  <si>
    <t>Goldston, Danielle</t>
  </si>
  <si>
    <t>McCall, Danielle</t>
  </si>
  <si>
    <t>Dan'Nae</t>
  </si>
  <si>
    <t>Dan'Nae Washington</t>
  </si>
  <si>
    <t>Washington, Dan'Nae</t>
  </si>
  <si>
    <t>Dannesha</t>
  </si>
  <si>
    <t>Hutchinson, Dannesha</t>
  </si>
  <si>
    <t>Dannielle</t>
  </si>
  <si>
    <t>Tucker, Dannielle</t>
  </si>
  <si>
    <t>Danny</t>
  </si>
  <si>
    <t>Torres, Danny</t>
  </si>
  <si>
    <t>Torres-Bypass, Danny</t>
  </si>
  <si>
    <t>Dante</t>
  </si>
  <si>
    <t>Rockingham, Dante</t>
  </si>
  <si>
    <t>DAnthony</t>
  </si>
  <si>
    <t>Small, DAnthony</t>
  </si>
  <si>
    <t>Danya</t>
  </si>
  <si>
    <t>Dao</t>
  </si>
  <si>
    <t>Kue, Dao</t>
  </si>
  <si>
    <t>Daopaseud</t>
  </si>
  <si>
    <t>Jernnalet, Daopaseud</t>
  </si>
  <si>
    <t>Daquane</t>
  </si>
  <si>
    <t>Cross, Daquane</t>
  </si>
  <si>
    <t>Dara</t>
  </si>
  <si>
    <t>Elleby, Dara</t>
  </si>
  <si>
    <t>Daraille</t>
  </si>
  <si>
    <t>Mack, Daraille</t>
  </si>
  <si>
    <t>Darian</t>
  </si>
  <si>
    <t>McKinney, Darian</t>
  </si>
  <si>
    <t>Reilly, Darian</t>
  </si>
  <si>
    <t>Darius</t>
  </si>
  <si>
    <t>Brooks, Darius</t>
  </si>
  <si>
    <t>Gordon, Darius</t>
  </si>
  <si>
    <t>Hudson, Darius</t>
  </si>
  <si>
    <t>Mariner, Darius</t>
  </si>
  <si>
    <t>Stewart, Darius</t>
  </si>
  <si>
    <t>Turner, Darius</t>
  </si>
  <si>
    <t>Darlene</t>
  </si>
  <si>
    <t>Tyler, Darlene</t>
  </si>
  <si>
    <t>Darnell</t>
  </si>
  <si>
    <t>Clark, Darnell</t>
  </si>
  <si>
    <t>Leshore, Darnell</t>
  </si>
  <si>
    <t>Brown Mills, Darrell</t>
  </si>
  <si>
    <t>Flournoy, Darrell</t>
  </si>
  <si>
    <t>Darren</t>
  </si>
  <si>
    <t>Biernacki, Darren</t>
  </si>
  <si>
    <t>Biernacki-Bypass, Darren</t>
  </si>
  <si>
    <t>Morris, Darren</t>
  </si>
  <si>
    <t>Pruitt, Darren</t>
  </si>
  <si>
    <t>Darrico</t>
  </si>
  <si>
    <t>Upshaw, Darrico</t>
  </si>
  <si>
    <t>Darrin</t>
  </si>
  <si>
    <t>Green, Darrin</t>
  </si>
  <si>
    <t>Wimbush, Darrin</t>
  </si>
  <si>
    <t>Darryl</t>
  </si>
  <si>
    <t>Barbier Jr.</t>
  </si>
  <si>
    <t>Darryl Barbier Jr.</t>
  </si>
  <si>
    <t>Barbier Jr., Darryl</t>
  </si>
  <si>
    <t>Richardson, Darryl</t>
  </si>
  <si>
    <t>Williams, Darryl</t>
  </si>
  <si>
    <t>Darvell</t>
  </si>
  <si>
    <t>Smith, Darvell</t>
  </si>
  <si>
    <t>Talton, Dashaun</t>
  </si>
  <si>
    <t>Dasia</t>
  </si>
  <si>
    <t>pratt</t>
  </si>
  <si>
    <t>Dasia pratt</t>
  </si>
  <si>
    <t>pratt, Dasia</t>
  </si>
  <si>
    <t>Daveion</t>
  </si>
  <si>
    <t>Frazier, Daveion</t>
  </si>
  <si>
    <t>Daveyante</t>
  </si>
  <si>
    <t>Douglas, Daveyante</t>
  </si>
  <si>
    <t>David</t>
  </si>
  <si>
    <t>Bailey, David</t>
  </si>
  <si>
    <t>Buchanon, David</t>
  </si>
  <si>
    <t>Dorch, David</t>
  </si>
  <si>
    <t>Dunaway, David</t>
  </si>
  <si>
    <t>Friedland, David</t>
  </si>
  <si>
    <t>Gray, David</t>
  </si>
  <si>
    <t>Hang, David</t>
  </si>
  <si>
    <t>Haynes, David</t>
  </si>
  <si>
    <t>Jewitt, David</t>
  </si>
  <si>
    <t>Jones, David</t>
  </si>
  <si>
    <t>Martin, David</t>
  </si>
  <si>
    <t>Sawicki, David</t>
  </si>
  <si>
    <t>Summler, David</t>
  </si>
  <si>
    <t>Williams, David</t>
  </si>
  <si>
    <t>Yang, David</t>
  </si>
  <si>
    <t>Davion</t>
  </si>
  <si>
    <t>Denning, Davion</t>
  </si>
  <si>
    <t>Halloway</t>
  </si>
  <si>
    <t>Davion Halloway</t>
  </si>
  <si>
    <t>Halloway, Davion</t>
  </si>
  <si>
    <t>Davon</t>
  </si>
  <si>
    <t>Bins, Davon</t>
  </si>
  <si>
    <t>Davonte</t>
  </si>
  <si>
    <t>Gaines, Davonte</t>
  </si>
  <si>
    <t>Dawn</t>
  </si>
  <si>
    <t>Hall, Dawn</t>
  </si>
  <si>
    <t>Sloney, Dawn</t>
  </si>
  <si>
    <t>Dax</t>
  </si>
  <si>
    <t>Tolbert, Dax</t>
  </si>
  <si>
    <t>Daysha</t>
  </si>
  <si>
    <t>Denson, Daysha</t>
  </si>
  <si>
    <t>DeAngelo</t>
  </si>
  <si>
    <t>Christian, DeAngelo</t>
  </si>
  <si>
    <t>Deangelo</t>
  </si>
  <si>
    <t>Henderson, Deangelo</t>
  </si>
  <si>
    <t>Webb, Deangelo</t>
  </si>
  <si>
    <t>Deanna</t>
  </si>
  <si>
    <t>Keene, Deanna</t>
  </si>
  <si>
    <t>DeAnna</t>
  </si>
  <si>
    <t>Moore, DeAnna</t>
  </si>
  <si>
    <t>Deazha</t>
  </si>
  <si>
    <t>Walker, Deazha</t>
  </si>
  <si>
    <t>Deazia</t>
  </si>
  <si>
    <t>Simmons, Deazia</t>
  </si>
  <si>
    <t>Debonair</t>
  </si>
  <si>
    <t>Collins, Debonair</t>
  </si>
  <si>
    <t>Deborah</t>
  </si>
  <si>
    <t>Cutright, Deborah</t>
  </si>
  <si>
    <t>McCord, Deborah</t>
  </si>
  <si>
    <t>McMillion, Deborah</t>
  </si>
  <si>
    <t>Debra</t>
  </si>
  <si>
    <t>Hill, Debra</t>
  </si>
  <si>
    <t>Decarlo</t>
  </si>
  <si>
    <t>Gardner, Decarlo</t>
  </si>
  <si>
    <t>Defontez</t>
  </si>
  <si>
    <t>Davis, Defontez</t>
  </si>
  <si>
    <t>Deja</t>
  </si>
  <si>
    <t>Chatam, Deja</t>
  </si>
  <si>
    <t>dejuan</t>
  </si>
  <si>
    <t>ellis</t>
  </si>
  <si>
    <t>dejuan ellis</t>
  </si>
  <si>
    <t>ellis, dejuan</t>
  </si>
  <si>
    <t>DeJuan</t>
  </si>
  <si>
    <t>Shaw, DeJuan</t>
  </si>
  <si>
    <t>Delando</t>
  </si>
  <si>
    <t>Key, Delando</t>
  </si>
  <si>
    <t>Deleisha</t>
  </si>
  <si>
    <t>Gaines, Deleisha</t>
  </si>
  <si>
    <t>Delrico</t>
  </si>
  <si>
    <t>Green, Delrico</t>
  </si>
  <si>
    <t>Delshia</t>
  </si>
  <si>
    <t>Cobb, Delshia</t>
  </si>
  <si>
    <t>Demarco</t>
  </si>
  <si>
    <t>Adams, Demarco</t>
  </si>
  <si>
    <t>Demarquill</t>
  </si>
  <si>
    <t>Cole, Demarquill</t>
  </si>
  <si>
    <t>Demetri</t>
  </si>
  <si>
    <t>Smith, Demetri</t>
  </si>
  <si>
    <t>Demetria</t>
  </si>
  <si>
    <t>Demetrius</t>
  </si>
  <si>
    <t>Davis, Demetrius</t>
  </si>
  <si>
    <t>Jackson, Demetrius</t>
  </si>
  <si>
    <t>Jenkins, Demetrius</t>
  </si>
  <si>
    <t>Demond</t>
  </si>
  <si>
    <t>Green, Demond</t>
  </si>
  <si>
    <t>Taylor, Demond</t>
  </si>
  <si>
    <t>Denandre</t>
  </si>
  <si>
    <t>Bennett, Denandre</t>
  </si>
  <si>
    <t>Denee</t>
  </si>
  <si>
    <t>Bassett, Denee</t>
  </si>
  <si>
    <t>Dennis</t>
  </si>
  <si>
    <t>Frazee, Dennis</t>
  </si>
  <si>
    <t>Robinson, Dennis</t>
  </si>
  <si>
    <t>Green, Denson</t>
  </si>
  <si>
    <t>Deon</t>
  </si>
  <si>
    <t>Williams, Deon</t>
  </si>
  <si>
    <t>Derek</t>
  </si>
  <si>
    <t>Gray, Derek</t>
  </si>
  <si>
    <t>McGuire</t>
  </si>
  <si>
    <t>Derek McGuire</t>
  </si>
  <si>
    <t>McGuire, Derek</t>
  </si>
  <si>
    <t>Dereke</t>
  </si>
  <si>
    <t>James, Dereke</t>
  </si>
  <si>
    <t>Dernard</t>
  </si>
  <si>
    <t>Waller, Dernard</t>
  </si>
  <si>
    <t>Derrian</t>
  </si>
  <si>
    <t>Reed II</t>
  </si>
  <si>
    <t>Derrian Reed II</t>
  </si>
  <si>
    <t>Reed II, Derrian</t>
  </si>
  <si>
    <t>Derrica</t>
  </si>
  <si>
    <t>Smith, Derrica</t>
  </si>
  <si>
    <t xml:space="preserve">derrick </t>
  </si>
  <si>
    <t>, derrick</t>
  </si>
  <si>
    <t>Brinkley, Derrick</t>
  </si>
  <si>
    <t>Stephens, Derrick</t>
  </si>
  <si>
    <t>Stewart, Derrick</t>
  </si>
  <si>
    <t>Derrika</t>
  </si>
  <si>
    <t>Smith, Derrika</t>
  </si>
  <si>
    <t>Deshaun</t>
  </si>
  <si>
    <t>Apston, Deshaun</t>
  </si>
  <si>
    <t>DeShaun</t>
  </si>
  <si>
    <t>Ellsberry, DeShaun</t>
  </si>
  <si>
    <t>Deshawn</t>
  </si>
  <si>
    <t>Roberson, Deshawn</t>
  </si>
  <si>
    <t>Deshon</t>
  </si>
  <si>
    <t>Davis, Deshon</t>
  </si>
  <si>
    <t>Deshun</t>
  </si>
  <si>
    <t>Abston, Deshun</t>
  </si>
  <si>
    <t>Desirae</t>
  </si>
  <si>
    <t>Brewer, Desirae</t>
  </si>
  <si>
    <t>Desmond</t>
  </si>
  <si>
    <t>Eubanks, Desmond</t>
  </si>
  <si>
    <t>Destiny</t>
  </si>
  <si>
    <t>Clay, Destiny</t>
  </si>
  <si>
    <t>Gaskin, Destiny</t>
  </si>
  <si>
    <t>Smith, Destiny</t>
  </si>
  <si>
    <t>Deveron</t>
  </si>
  <si>
    <t>Hill, Deveron</t>
  </si>
  <si>
    <t>Devin</t>
  </si>
  <si>
    <t>Tolbert, Devin</t>
  </si>
  <si>
    <t>Devonta</t>
  </si>
  <si>
    <t>Jones, Devonta</t>
  </si>
  <si>
    <t>DeVonte</t>
  </si>
  <si>
    <t>Richards, DeVonte</t>
  </si>
  <si>
    <t>Dewonda</t>
  </si>
  <si>
    <t>Wagner, Dewonda</t>
  </si>
  <si>
    <t>Dexter</t>
  </si>
  <si>
    <t>Thomas, Dexter</t>
  </si>
  <si>
    <t>Dexter Watson</t>
  </si>
  <si>
    <t>Watson, Dexter</t>
  </si>
  <si>
    <t>Deyvion</t>
  </si>
  <si>
    <t>Jefferson, Deyvion</t>
  </si>
  <si>
    <t>Alexander, Diallo</t>
  </si>
  <si>
    <t>Diamond</t>
  </si>
  <si>
    <t>Bethea</t>
  </si>
  <si>
    <t>Diamond Bethea</t>
  </si>
  <si>
    <t>Bethea, Diamond</t>
  </si>
  <si>
    <t>Ford, Diamond</t>
  </si>
  <si>
    <t>Horn, Diamond</t>
  </si>
  <si>
    <t>Nelson, Diamond</t>
  </si>
  <si>
    <t>Pulham, Diamond</t>
  </si>
  <si>
    <t>Seals, Diamond</t>
  </si>
  <si>
    <t>White, Diamond</t>
  </si>
  <si>
    <t>Diane</t>
  </si>
  <si>
    <t>Baker, Diane</t>
  </si>
  <si>
    <t>Dianne</t>
  </si>
  <si>
    <t>Brown, Dianne</t>
  </si>
  <si>
    <t>Dieon</t>
  </si>
  <si>
    <t>Harrell, Dieon</t>
  </si>
  <si>
    <t>DiGiorgio</t>
  </si>
  <si>
    <t>Dilan</t>
  </si>
  <si>
    <t>Bush, Dilan</t>
  </si>
  <si>
    <t>Dillan</t>
  </si>
  <si>
    <t>Hemphill, Dillan</t>
  </si>
  <si>
    <t>Dimitrius</t>
  </si>
  <si>
    <t>Wilson, Dimitrius</t>
  </si>
  <si>
    <t>Divon</t>
  </si>
  <si>
    <t>Lott, Divon</t>
  </si>
  <si>
    <t>Matthew</t>
  </si>
  <si>
    <t>Dixon Matthew</t>
  </si>
  <si>
    <t>Matthew, Dixon</t>
  </si>
  <si>
    <t>Djaun</t>
  </si>
  <si>
    <t>Patterson, Djaun</t>
  </si>
  <si>
    <t>Djuan</t>
  </si>
  <si>
    <t>Jackson, Djuan</t>
  </si>
  <si>
    <t>Morton, Djuan</t>
  </si>
  <si>
    <t>Patterson, Djuan</t>
  </si>
  <si>
    <t>Spivey, Djuan</t>
  </si>
  <si>
    <t>Dolan</t>
  </si>
  <si>
    <t>Hamilton, Dolan</t>
  </si>
  <si>
    <t>Dolul</t>
  </si>
  <si>
    <t>Dominick</t>
  </si>
  <si>
    <t>Green, Dominick</t>
  </si>
  <si>
    <t>Dominique</t>
  </si>
  <si>
    <t>Burton, Dominique</t>
  </si>
  <si>
    <t>Davis, Dominique</t>
  </si>
  <si>
    <t>Johnson, Dominique</t>
  </si>
  <si>
    <t>Jones, Dominique</t>
  </si>
  <si>
    <t>Key, Dominique</t>
  </si>
  <si>
    <t>Domnick</t>
  </si>
  <si>
    <t>Givens, Domnick</t>
  </si>
  <si>
    <t>Donald</t>
  </si>
  <si>
    <t>Harp, Donald</t>
  </si>
  <si>
    <t>Donald Jr</t>
  </si>
  <si>
    <t>Hinds</t>
  </si>
  <si>
    <t>Donald Jr Hinds</t>
  </si>
  <si>
    <t>Hinds, Donald Jr</t>
  </si>
  <si>
    <t>Prather, Donald</t>
  </si>
  <si>
    <t>Donathan</t>
  </si>
  <si>
    <t>Smith, Donathan</t>
  </si>
  <si>
    <t>Donille</t>
  </si>
  <si>
    <t>Doster, Donille</t>
  </si>
  <si>
    <t>Donna</t>
  </si>
  <si>
    <t>McMeekins, Donna</t>
  </si>
  <si>
    <t>Rosen, Donna</t>
  </si>
  <si>
    <t>Rossan, Donna</t>
  </si>
  <si>
    <t>Donovan</t>
  </si>
  <si>
    <t>Hallums, Donovan</t>
  </si>
  <si>
    <t>Hendrix, Donovin</t>
  </si>
  <si>
    <t>Dontay</t>
  </si>
  <si>
    <t>Long, Dontay</t>
  </si>
  <si>
    <t>Donte</t>
  </si>
  <si>
    <t>Anderson, Donte</t>
  </si>
  <si>
    <t>Boyd, Donte</t>
  </si>
  <si>
    <t>Guyton, Donte</t>
  </si>
  <si>
    <t>Harris, Donte</t>
  </si>
  <si>
    <t>Stinnett, Donte</t>
  </si>
  <si>
    <t>Dontez</t>
  </si>
  <si>
    <t>Currington, Dontez</t>
  </si>
  <si>
    <t>Doreen</t>
  </si>
  <si>
    <t>Doris</t>
  </si>
  <si>
    <t>Leigh, Doris</t>
  </si>
  <si>
    <t>Dorlus</t>
  </si>
  <si>
    <t>Dessin, Dorlus</t>
  </si>
  <si>
    <t>Dorothy</t>
  </si>
  <si>
    <t>Walker, Dorothy</t>
  </si>
  <si>
    <t>Harvey, Douglas</t>
  </si>
  <si>
    <t>Raphael, Drake</t>
  </si>
  <si>
    <t>Drew</t>
  </si>
  <si>
    <t>Bush, Drew</t>
  </si>
  <si>
    <t>Dupree Asia</t>
  </si>
  <si>
    <t>Asia, Dupree</t>
  </si>
  <si>
    <t>Duwayne</t>
  </si>
  <si>
    <t>Lunsford, Duwayne</t>
  </si>
  <si>
    <t>Duwaysia</t>
  </si>
  <si>
    <t>Tarver, Duwaysia</t>
  </si>
  <si>
    <t>Duwyane</t>
  </si>
  <si>
    <t>Lunsford, Duwyane</t>
  </si>
  <si>
    <t>Dwann</t>
  </si>
  <si>
    <t>Underwood, Dwann</t>
  </si>
  <si>
    <t>Dwayne</t>
  </si>
  <si>
    <t>Mainor, Dwayne</t>
  </si>
  <si>
    <t>Browning, Dwight</t>
  </si>
  <si>
    <t>Dylan</t>
  </si>
  <si>
    <t>Carvey, Dylan</t>
  </si>
  <si>
    <t>Dylan Wanamaker</t>
  </si>
  <si>
    <t>Wanamaker, Dylan</t>
  </si>
  <si>
    <t>Dymon</t>
  </si>
  <si>
    <t>Hershey, Dymon</t>
  </si>
  <si>
    <t>Earl</t>
  </si>
  <si>
    <t>Harris, Earl</t>
  </si>
  <si>
    <t>Owens, Earl</t>
  </si>
  <si>
    <t>Wright, Early</t>
  </si>
  <si>
    <t>Ebony</t>
  </si>
  <si>
    <t>Almond, Ebony</t>
  </si>
  <si>
    <t>Curry, Ebony</t>
  </si>
  <si>
    <t>H.</t>
  </si>
  <si>
    <t>Ebony H.</t>
  </si>
  <si>
    <t>H., Ebony</t>
  </si>
  <si>
    <t>Jones, Ebony</t>
  </si>
  <si>
    <t>Eddie</t>
  </si>
  <si>
    <t>Coleman, Eddie</t>
  </si>
  <si>
    <t>Knuckles, Eddie</t>
  </si>
  <si>
    <t>Edgar</t>
  </si>
  <si>
    <t>Sosa, Edgar</t>
  </si>
  <si>
    <t>Edmond</t>
  </si>
  <si>
    <t>Weaver, Edmond</t>
  </si>
  <si>
    <t>Gardner, Edward</t>
  </si>
  <si>
    <t>Hamilton, Edward</t>
  </si>
  <si>
    <t>Peoples, Edward</t>
  </si>
  <si>
    <t>Ejae</t>
  </si>
  <si>
    <t>May, Ejae</t>
  </si>
  <si>
    <t>Elantra</t>
  </si>
  <si>
    <t>Hill, Elantra</t>
  </si>
  <si>
    <t>Eldridge</t>
  </si>
  <si>
    <t>Carr, Eldridge</t>
  </si>
  <si>
    <t>Elijah</t>
  </si>
  <si>
    <t>Black, Elijah</t>
  </si>
  <si>
    <t>Elizabeth</t>
  </si>
  <si>
    <t>Jones, Elizabeth</t>
  </si>
  <si>
    <t>Shelly, Elizabeth</t>
  </si>
  <si>
    <t>Ware, Elizabeth</t>
  </si>
  <si>
    <t>Elyjah</t>
  </si>
  <si>
    <t>Jones, Elyjah</t>
  </si>
  <si>
    <t>Enijah</t>
  </si>
  <si>
    <t>King, Enijah</t>
  </si>
  <si>
    <t>Craig, Eric</t>
  </si>
  <si>
    <t>Dailey, Eric</t>
  </si>
  <si>
    <t>Davis, Eric</t>
  </si>
  <si>
    <t>Giles, Eric</t>
  </si>
  <si>
    <t>Heard, Eric</t>
  </si>
  <si>
    <t>Holmes, Eric</t>
  </si>
  <si>
    <t>Klingenberg, Eric</t>
  </si>
  <si>
    <t>Leavy, Eric</t>
  </si>
  <si>
    <t>Thurman, Eric</t>
  </si>
  <si>
    <t>Wilkens, Eric</t>
  </si>
  <si>
    <t>Willis, Eric</t>
  </si>
  <si>
    <t>Erica</t>
  </si>
  <si>
    <t>Bynum, Erica</t>
  </si>
  <si>
    <t>Darrell, Erica</t>
  </si>
  <si>
    <t>Horton, Erica</t>
  </si>
  <si>
    <t>Johnson, Erica</t>
  </si>
  <si>
    <t>Shaver, Erica</t>
  </si>
  <si>
    <t>Erick</t>
  </si>
  <si>
    <t>Kowalski, Erick</t>
  </si>
  <si>
    <t>Ericka</t>
  </si>
  <si>
    <t>Montgomery, Ericka</t>
  </si>
  <si>
    <t>Eurania</t>
  </si>
  <si>
    <t>Bugga</t>
  </si>
  <si>
    <t>Eurania Bugga</t>
  </si>
  <si>
    <t>Bugga, Eurania</t>
  </si>
  <si>
    <t>Evan</t>
  </si>
  <si>
    <t>Pierce, Evan</t>
  </si>
  <si>
    <t>Thomas, Evan</t>
  </si>
  <si>
    <t>Evelyn</t>
  </si>
  <si>
    <t>Moore, Evelyn</t>
  </si>
  <si>
    <t>Evelynn</t>
  </si>
  <si>
    <t>Arabo, Evelynn</t>
  </si>
  <si>
    <t>Eyonna</t>
  </si>
  <si>
    <t>Branch</t>
  </si>
  <si>
    <t>Eyonna Branch</t>
  </si>
  <si>
    <t>Branch, Eyonna</t>
  </si>
  <si>
    <t>Faith</t>
  </si>
  <si>
    <t>Judkins, Faith</t>
  </si>
  <si>
    <t>Maholmes, Faith</t>
  </si>
  <si>
    <t>Fayth</t>
  </si>
  <si>
    <t>Wilcher, Fayth</t>
  </si>
  <si>
    <t>Felicia</t>
  </si>
  <si>
    <t>OLeary, Felicia</t>
  </si>
  <si>
    <t>Fernando</t>
  </si>
  <si>
    <t>Early, Fernando</t>
  </si>
  <si>
    <t>Florence</t>
  </si>
  <si>
    <t>Dixon, Florence</t>
  </si>
  <si>
    <t>Fong</t>
  </si>
  <si>
    <t>Kue, Fong</t>
  </si>
  <si>
    <t>Ford James</t>
  </si>
  <si>
    <t>James, Ford</t>
  </si>
  <si>
    <t>Frank</t>
  </si>
  <si>
    <t>Barrow, Frank</t>
  </si>
  <si>
    <t>Cole, Frank</t>
  </si>
  <si>
    <t>Fred</t>
  </si>
  <si>
    <t>Daniels, Fred</t>
  </si>
  <si>
    <t>Freddie</t>
  </si>
  <si>
    <t>McGhee Jr.</t>
  </si>
  <si>
    <t>Freddie McGhee Jr.</t>
  </si>
  <si>
    <t>McGhee Jr., Freddie</t>
  </si>
  <si>
    <t>Fue</t>
  </si>
  <si>
    <t>Her, Fue</t>
  </si>
  <si>
    <t>Gabrielle</t>
  </si>
  <si>
    <t>Ross, Gabrielle</t>
  </si>
  <si>
    <t>Gaise</t>
  </si>
  <si>
    <t>Albile, Gaise</t>
  </si>
  <si>
    <t xml:space="preserve">Rayal </t>
  </si>
  <si>
    <t xml:space="preserve">Gamble Rayal </t>
  </si>
  <si>
    <t>Rayal , Gamble</t>
  </si>
  <si>
    <t>Pinkley, Garrett</t>
  </si>
  <si>
    <t>Garrick</t>
  </si>
  <si>
    <t>Rhymes, Garrick</t>
  </si>
  <si>
    <t>Gary</t>
  </si>
  <si>
    <t>Christian, Gary</t>
  </si>
  <si>
    <t>Hifko, Gary</t>
  </si>
  <si>
    <t>Wilberton, Gary</t>
  </si>
  <si>
    <t>Ge</t>
  </si>
  <si>
    <t>Lee, Ge</t>
  </si>
  <si>
    <t>Lee, Gee</t>
  </si>
  <si>
    <t>George</t>
  </si>
  <si>
    <t>Pomeroy, George</t>
  </si>
  <si>
    <t>Pomeroy-Bypass, George</t>
  </si>
  <si>
    <t>Ger</t>
  </si>
  <si>
    <t>Lee, Ger</t>
  </si>
  <si>
    <t>Gerald</t>
  </si>
  <si>
    <t>Gray, Gerald</t>
  </si>
  <si>
    <t>Geraldine</t>
  </si>
  <si>
    <t>Rupert, Geraldine</t>
  </si>
  <si>
    <t>Gerard</t>
  </si>
  <si>
    <t>Curry, Gerard</t>
  </si>
  <si>
    <t>Gerrie</t>
  </si>
  <si>
    <t>Springer, Gerrie</t>
  </si>
  <si>
    <t>Gino</t>
  </si>
  <si>
    <t>Compagnoni, Gino</t>
  </si>
  <si>
    <t>Gjon</t>
  </si>
  <si>
    <t>Gjonaj, Gjon</t>
  </si>
  <si>
    <t>Glendora</t>
  </si>
  <si>
    <t>Lowery, Glendora</t>
  </si>
  <si>
    <t>Gloria</t>
  </si>
  <si>
    <t>Morgan, Gloria</t>
  </si>
  <si>
    <t>Golden</t>
  </si>
  <si>
    <t>Furgeson, Golden</t>
  </si>
  <si>
    <t>Waterworth, Gordon</t>
  </si>
  <si>
    <t>Corbat, Grant</t>
  </si>
  <si>
    <t>Prebee, Grant</t>
  </si>
  <si>
    <t>Greg</t>
  </si>
  <si>
    <t>Friday, Greg</t>
  </si>
  <si>
    <t>Gregg, Gregory</t>
  </si>
  <si>
    <t>McCall, Gregory</t>
  </si>
  <si>
    <t>Rea, Gregory</t>
  </si>
  <si>
    <t>Griffen</t>
  </si>
  <si>
    <t>Herr, Griffen</t>
  </si>
  <si>
    <t>Gunther</t>
  </si>
  <si>
    <t>Chneada, Gunther</t>
  </si>
  <si>
    <t>Hailey</t>
  </si>
  <si>
    <t>Woodward, Hailey</t>
  </si>
  <si>
    <t>Hakeem</t>
  </si>
  <si>
    <t>Allen, Hakeem</t>
  </si>
  <si>
    <t>Whitehead, Hakeem</t>
  </si>
  <si>
    <t>Haleem</t>
  </si>
  <si>
    <t>Riddick, Haleem</t>
  </si>
  <si>
    <t>Vang, Hang</t>
  </si>
  <si>
    <t>Jamison, Harold</t>
  </si>
  <si>
    <t>Hazel</t>
  </si>
  <si>
    <t>Hazel King</t>
  </si>
  <si>
    <t>King, Hazel</t>
  </si>
  <si>
    <t>Heather</t>
  </si>
  <si>
    <t>Miles, Heather</t>
  </si>
  <si>
    <t>Heide</t>
  </si>
  <si>
    <t>Ross, Heide</t>
  </si>
  <si>
    <t>Helen</t>
  </si>
  <si>
    <t>Brown, Helen</t>
  </si>
  <si>
    <t>Henry James</t>
  </si>
  <si>
    <t>Underwood, Henry James</t>
  </si>
  <si>
    <t>Henry-James</t>
  </si>
  <si>
    <t>Underwood, Henry-James</t>
  </si>
  <si>
    <t>Herbert</t>
  </si>
  <si>
    <t>Richter, Herbert</t>
  </si>
  <si>
    <t>Williams, Herbert</t>
  </si>
  <si>
    <t>Herman</t>
  </si>
  <si>
    <t>Bell, Herman</t>
  </si>
  <si>
    <t>Heysam</t>
  </si>
  <si>
    <t>Salami1, Heysam</t>
  </si>
  <si>
    <t>Lawrence Jr.</t>
  </si>
  <si>
    <t>Hollis Lawrence Jr.</t>
  </si>
  <si>
    <t>Lawrence Jr., Hollis</t>
  </si>
  <si>
    <t>Hope</t>
  </si>
  <si>
    <t>Pettis, Hope</t>
  </si>
  <si>
    <t>Holmes, Howard</t>
  </si>
  <si>
    <t>Huawang</t>
  </si>
  <si>
    <t>Lee, Huawang</t>
  </si>
  <si>
    <t>Ian</t>
  </si>
  <si>
    <t>Deittrick, Ian</t>
  </si>
  <si>
    <t>Iesha</t>
  </si>
  <si>
    <t>Bass, Iesha</t>
  </si>
  <si>
    <t>Ifjal</t>
  </si>
  <si>
    <t>Ahmed, Ifjal</t>
  </si>
  <si>
    <t>Ijamun</t>
  </si>
  <si>
    <t>Ikeisha</t>
  </si>
  <si>
    <t>Cornelius, Ikeisha</t>
  </si>
  <si>
    <t>India</t>
  </si>
  <si>
    <t>Joseph, India</t>
  </si>
  <si>
    <t>Iniquia</t>
  </si>
  <si>
    <t>Snell, Iniquia</t>
  </si>
  <si>
    <t>Inndia</t>
  </si>
  <si>
    <t>Bynum, Inndia</t>
  </si>
  <si>
    <t>Inpone</t>
  </si>
  <si>
    <t>Isaiiah</t>
  </si>
  <si>
    <t>Jenkins, Isaiiah</t>
  </si>
  <si>
    <t>Isiah</t>
  </si>
  <si>
    <t>Ishamel, Isiah</t>
  </si>
  <si>
    <t>Israel</t>
  </si>
  <si>
    <t>Solomon, Israel</t>
  </si>
  <si>
    <t>Issac</t>
  </si>
  <si>
    <t>White, Issac</t>
  </si>
  <si>
    <t>Ivory</t>
  </si>
  <si>
    <t>Cunning, Ivory</t>
  </si>
  <si>
    <t>Jackson, Ivory</t>
  </si>
  <si>
    <t>Ivy</t>
  </si>
  <si>
    <t>Manning, Ivy</t>
  </si>
  <si>
    <t>Ja</t>
  </si>
  <si>
    <t>Lor-Bypass, Ja</t>
  </si>
  <si>
    <t>Jabrea</t>
  </si>
  <si>
    <t>McNeal, Jabrea</t>
  </si>
  <si>
    <t>Jabril</t>
  </si>
  <si>
    <t>Muhammad, Jabril</t>
  </si>
  <si>
    <t>Jackee</t>
  </si>
  <si>
    <t>Jones-Howard, Jackee</t>
  </si>
  <si>
    <t>Jackelina</t>
  </si>
  <si>
    <t>Cooper, Jackelina</t>
  </si>
  <si>
    <t>Jackie</t>
  </si>
  <si>
    <t>Fletcher, Jackie</t>
  </si>
  <si>
    <t>Jackson, Jackie</t>
  </si>
  <si>
    <t>Jacob</t>
  </si>
  <si>
    <t>Halprin, Jacob</t>
  </si>
  <si>
    <t>Lockemy, Jacob</t>
  </si>
  <si>
    <t>Magnes, Jacob</t>
  </si>
  <si>
    <t>Mitchum, Jacob</t>
  </si>
  <si>
    <t>Mitchum-Bypass, Jacob</t>
  </si>
  <si>
    <t>Roths, Jacob</t>
  </si>
  <si>
    <t>Jacolby</t>
  </si>
  <si>
    <t>James, Jacolby</t>
  </si>
  <si>
    <t>Jacqualyn</t>
  </si>
  <si>
    <t>Brooks Ikner, Jacqualyn</t>
  </si>
  <si>
    <t>Jacqueline</t>
  </si>
  <si>
    <t>Andrews, Jacqueline</t>
  </si>
  <si>
    <t>Holmes, Jacqueline</t>
  </si>
  <si>
    <t>Jaela</t>
  </si>
  <si>
    <t>Brooks, Jaela</t>
  </si>
  <si>
    <t>Jake</t>
  </si>
  <si>
    <t>Elliot, Jake</t>
  </si>
  <si>
    <t>Jalaunda</t>
  </si>
  <si>
    <t>Lewis, Jalaunda</t>
  </si>
  <si>
    <t>Jaleen</t>
  </si>
  <si>
    <t>Day, Jaleen</t>
  </si>
  <si>
    <t>Jalen</t>
  </si>
  <si>
    <t>McGhee, Jalen</t>
  </si>
  <si>
    <t>Robinson, Jalen</t>
  </si>
  <si>
    <t>Spicer, Jalen</t>
  </si>
  <si>
    <t>Jalesa</t>
  </si>
  <si>
    <t>Bell, Jalesa</t>
  </si>
  <si>
    <t>Jalice</t>
  </si>
  <si>
    <t>Davis, Jalice</t>
  </si>
  <si>
    <t>Jamaal</t>
  </si>
  <si>
    <t>Mulligan, Jamaal</t>
  </si>
  <si>
    <t>Jamal</t>
  </si>
  <si>
    <t>Reed, Jamal</t>
  </si>
  <si>
    <t>Jamar</t>
  </si>
  <si>
    <t>Holloway, Jamar</t>
  </si>
  <si>
    <t>Pittman, Jamar</t>
  </si>
  <si>
    <t>Jameccia</t>
  </si>
  <si>
    <t>Evans, Jameccia</t>
  </si>
  <si>
    <t>Jameceia</t>
  </si>
  <si>
    <t>Evans, Jameceia</t>
  </si>
  <si>
    <t>Alexander, James</t>
  </si>
  <si>
    <t>Bialk, James</t>
  </si>
  <si>
    <t>Burman, James</t>
  </si>
  <si>
    <t>Clements, James</t>
  </si>
  <si>
    <t>Euring, James</t>
  </si>
  <si>
    <t>Grant, James</t>
  </si>
  <si>
    <t>Grant-Bypass</t>
  </si>
  <si>
    <t>James Grant-Bypass</t>
  </si>
  <si>
    <t>Grant-Bypass, James</t>
  </si>
  <si>
    <t>Hang, James</t>
  </si>
  <si>
    <t>Harrell, James</t>
  </si>
  <si>
    <t>Johnson, James</t>
  </si>
  <si>
    <t>Murray, James</t>
  </si>
  <si>
    <t>Rivard, James</t>
  </si>
  <si>
    <t>Robinson, James</t>
  </si>
  <si>
    <t>Roby, James</t>
  </si>
  <si>
    <t>Sadecki, James</t>
  </si>
  <si>
    <t>Sirr, James</t>
  </si>
  <si>
    <t>Smith, James</t>
  </si>
  <si>
    <t>Stalling, James</t>
  </si>
  <si>
    <t>Story, James</t>
  </si>
  <si>
    <t>Wilson, James</t>
  </si>
  <si>
    <t>Jamie</t>
  </si>
  <si>
    <t>Ayers, Jamie</t>
  </si>
  <si>
    <t>Biggs, Jamie</t>
  </si>
  <si>
    <t>Para, Jamie</t>
  </si>
  <si>
    <t>Jamil</t>
  </si>
  <si>
    <t>Kinaia, Jamil</t>
  </si>
  <si>
    <t>Jamon</t>
  </si>
  <si>
    <t>Thomas, Jamon</t>
  </si>
  <si>
    <t>Janall</t>
  </si>
  <si>
    <t>Walker, Janall</t>
  </si>
  <si>
    <t>Janelle</t>
  </si>
  <si>
    <t>Banks, Janelle</t>
  </si>
  <si>
    <t>Janice</t>
  </si>
  <si>
    <t>Hamilton, Janice</t>
  </si>
  <si>
    <t>Janis</t>
  </si>
  <si>
    <t>Ragland, Janis</t>
  </si>
  <si>
    <t>Janisha</t>
  </si>
  <si>
    <t>Guyton, Janisha</t>
  </si>
  <si>
    <t>Jantise</t>
  </si>
  <si>
    <t>Norris, Jantise</t>
  </si>
  <si>
    <t>Currington, Jaquan</t>
  </si>
  <si>
    <t>Jaquisha</t>
  </si>
  <si>
    <t>Drane, Jaquisha</t>
  </si>
  <si>
    <t>Alford, Jasmine</t>
  </si>
  <si>
    <t>Brown, Jasmine</t>
  </si>
  <si>
    <t>Cannady, Jasmine</t>
  </si>
  <si>
    <t>Embery, Jasmine</t>
  </si>
  <si>
    <t>Harris, Jasmine</t>
  </si>
  <si>
    <t>Johnson, Jasmine</t>
  </si>
  <si>
    <t>Murray, Jasmine</t>
  </si>
  <si>
    <t>Pruitt, Jasmine</t>
  </si>
  <si>
    <t>Rouse, Jasmine</t>
  </si>
  <si>
    <t>Wile</t>
  </si>
  <si>
    <t>Jasmine Wile</t>
  </si>
  <si>
    <t>Wile, Jasmine</t>
  </si>
  <si>
    <t>Jason</t>
  </si>
  <si>
    <t>Hang, Jason</t>
  </si>
  <si>
    <t>Pung, Jason</t>
  </si>
  <si>
    <t>Sims, Jason</t>
  </si>
  <si>
    <t>Stover, Jason</t>
  </si>
  <si>
    <t>Stover-Bypass</t>
  </si>
  <si>
    <t>Jason Stover-Bypass</t>
  </si>
  <si>
    <t>Stover-Bypass, Jason</t>
  </si>
  <si>
    <t>Thomas, Jason</t>
  </si>
  <si>
    <t>Wagner, Jason</t>
  </si>
  <si>
    <t>Wylie, Jason</t>
  </si>
  <si>
    <t>Javella</t>
  </si>
  <si>
    <t>Evett Key, Javella</t>
  </si>
  <si>
    <t>Javier</t>
  </si>
  <si>
    <t>Henry, Javier</t>
  </si>
  <si>
    <t>Hernandez, Javier</t>
  </si>
  <si>
    <t>Javon</t>
  </si>
  <si>
    <t>Jones, Javon</t>
  </si>
  <si>
    <t>Javone</t>
  </si>
  <si>
    <t>Haynes, Javone</t>
  </si>
  <si>
    <t>Javonte</t>
  </si>
  <si>
    <t>Thomkins, Javonte</t>
  </si>
  <si>
    <t>Jawaune</t>
  </si>
  <si>
    <t>Hayes, Jawaune</t>
  </si>
  <si>
    <t>Jawine</t>
  </si>
  <si>
    <t>Mccollum, Jawine</t>
  </si>
  <si>
    <t>Jaylen</t>
  </si>
  <si>
    <t>Clark, Jaylen</t>
  </si>
  <si>
    <t>Jaylin</t>
  </si>
  <si>
    <t>Butler, Jaylin</t>
  </si>
  <si>
    <t>Jaylond</t>
  </si>
  <si>
    <t>McGowan, Jaylond</t>
  </si>
  <si>
    <t>Jayshawn</t>
  </si>
  <si>
    <t>Jayshawn Martin</t>
  </si>
  <si>
    <t>Martin, Jayshawn</t>
  </si>
  <si>
    <t>Jayvon</t>
  </si>
  <si>
    <t>Jackson, Jayvon</t>
  </si>
  <si>
    <t>McClendon, Jayvon</t>
  </si>
  <si>
    <t>Jazmine</t>
  </si>
  <si>
    <t>Wakefield, Jazmine</t>
  </si>
  <si>
    <t>White, Jazmine</t>
  </si>
  <si>
    <t>Jazunique</t>
  </si>
  <si>
    <t>Pettis, Jazunique</t>
  </si>
  <si>
    <t>Jazzmine</t>
  </si>
  <si>
    <t>McDaniel, Jazzmine</t>
  </si>
  <si>
    <t>Jeanette</t>
  </si>
  <si>
    <t>Hamilton, Jeanette</t>
  </si>
  <si>
    <t>Jeff</t>
  </si>
  <si>
    <t>Banks, Jeff</t>
  </si>
  <si>
    <t>Grice, Jeff</t>
  </si>
  <si>
    <t>Perna, Jeff</t>
  </si>
  <si>
    <t>Shaw, Jeff</t>
  </si>
  <si>
    <t>Jeffery</t>
  </si>
  <si>
    <t>Lee, Jeffery</t>
  </si>
  <si>
    <t>Peters, Jeffery</t>
  </si>
  <si>
    <t>Jeffrey</t>
  </si>
  <si>
    <t>Crumb, Jeffrey</t>
  </si>
  <si>
    <t>Jones, Jeffrey</t>
  </si>
  <si>
    <t>Muthleb, Jeffrey</t>
  </si>
  <si>
    <t>Nicholson, Jeffrey</t>
  </si>
  <si>
    <t>Jeffrey Roberson</t>
  </si>
  <si>
    <t>Roberson, Jeffrey</t>
  </si>
  <si>
    <t>Jeneza</t>
  </si>
  <si>
    <t>Baker, Jeneza</t>
  </si>
  <si>
    <t>Jennifer</t>
  </si>
  <si>
    <t>Cummings, Jennifer</t>
  </si>
  <si>
    <t>Davis, Jennifer</t>
  </si>
  <si>
    <t>McGlown, Jennifer</t>
  </si>
  <si>
    <t>Jeremy</t>
  </si>
  <si>
    <t>Badder, Jeremy</t>
  </si>
  <si>
    <t>Bragg, Jeremy</t>
  </si>
  <si>
    <t>Conners, Jeremy</t>
  </si>
  <si>
    <t>Gaines, Jeremy</t>
  </si>
  <si>
    <t>Palmer, Jeremy</t>
  </si>
  <si>
    <t>Pruitt, Jeremy</t>
  </si>
  <si>
    <t>Williams, Jeremy</t>
  </si>
  <si>
    <t>Jermain</t>
  </si>
  <si>
    <t>Miller, Jermain</t>
  </si>
  <si>
    <t>Jermaine</t>
  </si>
  <si>
    <t>Jones, Jermaine</t>
  </si>
  <si>
    <t>Jermel</t>
  </si>
  <si>
    <t>Pickett, Jermel</t>
  </si>
  <si>
    <t>Jerod</t>
  </si>
  <si>
    <t>Williams, Jerod</t>
  </si>
  <si>
    <t>Jerome</t>
  </si>
  <si>
    <t>Colbert, Jerome</t>
  </si>
  <si>
    <t>Easterly, Jerome</t>
  </si>
  <si>
    <t>Williams, Jerome</t>
  </si>
  <si>
    <t>Jerrell</t>
  </si>
  <si>
    <t>Christmas</t>
  </si>
  <si>
    <t>Jerrell Christmas</t>
  </si>
  <si>
    <t>Christmas, Jerrell</t>
  </si>
  <si>
    <t>Snead</t>
  </si>
  <si>
    <t>Jerrell Snead</t>
  </si>
  <si>
    <t>Snead, Jerrell</t>
  </si>
  <si>
    <t>Jerrod</t>
  </si>
  <si>
    <t>Boytin, Jerrod</t>
  </si>
  <si>
    <t>Tyson, Jerrod</t>
  </si>
  <si>
    <t>Jerrold</t>
  </si>
  <si>
    <t>Boykin, Jerrold</t>
  </si>
  <si>
    <t>Jerry</t>
  </si>
  <si>
    <t>Damico, Jerry</t>
  </si>
  <si>
    <t>Tobar, Jerry</t>
  </si>
  <si>
    <t>Jesse</t>
  </si>
  <si>
    <t>Gaines, Jesse</t>
  </si>
  <si>
    <t>Jessic</t>
  </si>
  <si>
    <t>Radtke, Jessic</t>
  </si>
  <si>
    <t>Bates, Jessica</t>
  </si>
  <si>
    <t>Breen, Jessica</t>
  </si>
  <si>
    <t>Green, Jessica</t>
  </si>
  <si>
    <t>Harris, Jessica</t>
  </si>
  <si>
    <t>Jessie</t>
  </si>
  <si>
    <t>McMlellan, Jessie</t>
  </si>
  <si>
    <t>Jestan</t>
  </si>
  <si>
    <t>Leonard, Jestan</t>
  </si>
  <si>
    <t>Jet</t>
  </si>
  <si>
    <t>Lee, Jet</t>
  </si>
  <si>
    <t>Jillian</t>
  </si>
  <si>
    <t>Young, Jillian</t>
  </si>
  <si>
    <t>Jim</t>
  </si>
  <si>
    <t>Johnson, Jim</t>
  </si>
  <si>
    <t>Skierski, Jim</t>
  </si>
  <si>
    <t>Yang, Jim</t>
  </si>
  <si>
    <t>Jimmie</t>
  </si>
  <si>
    <t>Jefferson, Jimmie</t>
  </si>
  <si>
    <t>McCall, Jimmie</t>
  </si>
  <si>
    <t>Jimmy</t>
  </si>
  <si>
    <t>Maharath, Jimmy</t>
  </si>
  <si>
    <t>Jiuan</t>
  </si>
  <si>
    <t>Reese, Jiuan</t>
  </si>
  <si>
    <t>J'kia</t>
  </si>
  <si>
    <t>Foster, J'kia</t>
  </si>
  <si>
    <t>Jo Ann</t>
  </si>
  <si>
    <t>Spears</t>
  </si>
  <si>
    <t>Jo Ann Spears</t>
  </si>
  <si>
    <t>Spears, Jo Ann</t>
  </si>
  <si>
    <t>Joanne</t>
  </si>
  <si>
    <t>Joe</t>
  </si>
  <si>
    <t>Callahan, Joe</t>
  </si>
  <si>
    <t>Clark, Joe</t>
  </si>
  <si>
    <t>Domako, Joe</t>
  </si>
  <si>
    <t>Nacianceno, Joe</t>
  </si>
  <si>
    <t>Joel</t>
  </si>
  <si>
    <t>Heabeart, Joel</t>
  </si>
  <si>
    <t>Joelle</t>
  </si>
  <si>
    <t>Bush, Joelle</t>
  </si>
  <si>
    <t>Joesph</t>
  </si>
  <si>
    <t>Pomeroy, Joesph</t>
  </si>
  <si>
    <t>Prazuch, Joesph</t>
  </si>
  <si>
    <t>Alianell, John</t>
  </si>
  <si>
    <t>Jackson, John</t>
  </si>
  <si>
    <t>King, John</t>
  </si>
  <si>
    <t>Lee, John</t>
  </si>
  <si>
    <t>Mastin, John</t>
  </si>
  <si>
    <t>Mendoza, John</t>
  </si>
  <si>
    <t>Mulkey, John</t>
  </si>
  <si>
    <t>Rozzisi, John</t>
  </si>
  <si>
    <t>Rozzisi-Bypass, John</t>
  </si>
  <si>
    <t>Simon, John</t>
  </si>
  <si>
    <t>Sulivan, John</t>
  </si>
  <si>
    <t>Taylor (RFID)</t>
  </si>
  <si>
    <t>John Taylor (RFID)</t>
  </si>
  <si>
    <t>Taylor (RFID), John</t>
  </si>
  <si>
    <t>Vang, John</t>
  </si>
  <si>
    <t>Wallace, John</t>
  </si>
  <si>
    <t>Yang, John</t>
  </si>
  <si>
    <t>Zielinski, John</t>
  </si>
  <si>
    <t>Johnathan</t>
  </si>
  <si>
    <t>Watters, Johnathan</t>
  </si>
  <si>
    <t>Johnnetta</t>
  </si>
  <si>
    <t>Dewberry, Johnnetta</t>
  </si>
  <si>
    <t>Johnnie</t>
  </si>
  <si>
    <t>CantyWilliams, Johnny</t>
  </si>
  <si>
    <t>Pruitt, Johnny</t>
  </si>
  <si>
    <t>Jon</t>
  </si>
  <si>
    <t>Pennington, Jon</t>
  </si>
  <si>
    <t>Vanbael, Jon</t>
  </si>
  <si>
    <t>Jonathan</t>
  </si>
  <si>
    <t>Beauford, Jonathan</t>
  </si>
  <si>
    <t>Conner, Jonathan</t>
  </si>
  <si>
    <t>Frederick, Jonathan</t>
  </si>
  <si>
    <t>Hill, Jonathan</t>
  </si>
  <si>
    <t>Maharath, Jonathan</t>
  </si>
  <si>
    <t>Jordale</t>
  </si>
  <si>
    <t>Warren-Dallas, Jordale</t>
  </si>
  <si>
    <t>Jackson, Jordan</t>
  </si>
  <si>
    <t>Yang, Jordan</t>
  </si>
  <si>
    <t>Jorge</t>
  </si>
  <si>
    <t>Flores, Jorge</t>
  </si>
  <si>
    <t>Jorwin</t>
  </si>
  <si>
    <t>Parker, Jorwin</t>
  </si>
  <si>
    <t>Jose</t>
  </si>
  <si>
    <t>Martinez, Jose</t>
  </si>
  <si>
    <t>Briggs, Joseph</t>
  </si>
  <si>
    <t>Haywood, Joseph</t>
  </si>
  <si>
    <t>Hegger, Joseph</t>
  </si>
  <si>
    <t>Henderson, Joseph</t>
  </si>
  <si>
    <t>Hollis, Joseph</t>
  </si>
  <si>
    <t>Jabro, Joseph</t>
  </si>
  <si>
    <t>Kolassa, Joseph</t>
  </si>
  <si>
    <t>Pizzo, Joseph</t>
  </si>
  <si>
    <t>Romanowski, Joseph</t>
  </si>
  <si>
    <t>Siemianowski, Joseph</t>
  </si>
  <si>
    <t>Josh</t>
  </si>
  <si>
    <t>Cox, Josh</t>
  </si>
  <si>
    <t>Harrison, Josh</t>
  </si>
  <si>
    <t>Joshara</t>
  </si>
  <si>
    <t>Madison, Joshara</t>
  </si>
  <si>
    <t>Clement, Joshua</t>
  </si>
  <si>
    <t>Lasure, Joshua</t>
  </si>
  <si>
    <t>Lee, Joshua</t>
  </si>
  <si>
    <t>Massey, Joshua</t>
  </si>
  <si>
    <t>Proctor, Joshua</t>
  </si>
  <si>
    <t>Pruitt, Joshua</t>
  </si>
  <si>
    <t>Towns, Joshua</t>
  </si>
  <si>
    <t>Vang, Joshua</t>
  </si>
  <si>
    <t>Woodward, Joshua</t>
  </si>
  <si>
    <t>Joulia</t>
  </si>
  <si>
    <t>Jowine</t>
  </si>
  <si>
    <t>McCollum, Jowine</t>
  </si>
  <si>
    <t>J'quan</t>
  </si>
  <si>
    <t>J'quan Powell</t>
  </si>
  <si>
    <t>Powell, J'quan</t>
  </si>
  <si>
    <t>Juan</t>
  </si>
  <si>
    <t>Patino, Juan</t>
  </si>
  <si>
    <t>Thomas, Juan</t>
  </si>
  <si>
    <t>Juana</t>
  </si>
  <si>
    <t>Lowery, Juana</t>
  </si>
  <si>
    <t>Juanetta</t>
  </si>
  <si>
    <t>Walker, Juanetta</t>
  </si>
  <si>
    <t>Judah</t>
  </si>
  <si>
    <t>Loveberry, Judah</t>
  </si>
  <si>
    <t>Julie</t>
  </si>
  <si>
    <t>Williams, Julie</t>
  </si>
  <si>
    <t>Julius</t>
  </si>
  <si>
    <t>Burks, Julius</t>
  </si>
  <si>
    <t>Jumanne</t>
  </si>
  <si>
    <t>Powell, Jumanne</t>
  </si>
  <si>
    <t>Junaid</t>
  </si>
  <si>
    <t>Ul-Hassan, Junaid</t>
  </si>
  <si>
    <t>Junayed</t>
  </si>
  <si>
    <t>Ahmed, Junayed</t>
  </si>
  <si>
    <t>JUSTICE</t>
  </si>
  <si>
    <t>LEWIS, JUSTICE</t>
  </si>
  <si>
    <t>Justin</t>
  </si>
  <si>
    <t>Conner, Justin</t>
  </si>
  <si>
    <t>Green, Justin</t>
  </si>
  <si>
    <t>Holling, Justin</t>
  </si>
  <si>
    <t>Trammell, Justin</t>
  </si>
  <si>
    <t>Kalan</t>
  </si>
  <si>
    <t>Willis, Kalan</t>
  </si>
  <si>
    <t>Kalatosha</t>
  </si>
  <si>
    <t>Hill, Kalatosha</t>
  </si>
  <si>
    <t>Kaleb</t>
  </si>
  <si>
    <t>Reynolds, Kaleb</t>
  </si>
  <si>
    <t>Kaleiah</t>
  </si>
  <si>
    <t>Wynn, Kaleiah</t>
  </si>
  <si>
    <t>Kalid</t>
  </si>
  <si>
    <t>Muhammad, Kalid</t>
  </si>
  <si>
    <t>Kalvin</t>
  </si>
  <si>
    <t>Sinwongsa, Kalvin</t>
  </si>
  <si>
    <t>Kamari</t>
  </si>
  <si>
    <t>Peterson, Kamari</t>
  </si>
  <si>
    <t>Kamrul</t>
  </si>
  <si>
    <t>Islam, Kamrul</t>
  </si>
  <si>
    <t>Kaneisha</t>
  </si>
  <si>
    <t>Paige, Kaneisha</t>
  </si>
  <si>
    <t>Kao</t>
  </si>
  <si>
    <t>Yang-Bypass, Kao</t>
  </si>
  <si>
    <t>Kara</t>
  </si>
  <si>
    <t>Lowery, Kara</t>
  </si>
  <si>
    <t>Kareen</t>
  </si>
  <si>
    <t>Dixon, Kareen</t>
  </si>
  <si>
    <t>Karen</t>
  </si>
  <si>
    <t>Johnson, Karen</t>
  </si>
  <si>
    <t>Kari</t>
  </si>
  <si>
    <t>Gilbert, Kari</t>
  </si>
  <si>
    <t>Karolyn</t>
  </si>
  <si>
    <t>Howard, Karolyn</t>
  </si>
  <si>
    <t>Karyn</t>
  </si>
  <si>
    <t>Johnson, Karyn</t>
  </si>
  <si>
    <t>Katarina</t>
  </si>
  <si>
    <t>Washington, Katarina</t>
  </si>
  <si>
    <t>Kathie</t>
  </si>
  <si>
    <t>Coleman, Kathie</t>
  </si>
  <si>
    <t>Kathy</t>
  </si>
  <si>
    <t>Iverson, Kathy</t>
  </si>
  <si>
    <t>Katrice</t>
  </si>
  <si>
    <t>Kawon</t>
  </si>
  <si>
    <t>Jordan, Kawon</t>
  </si>
  <si>
    <t>Kaydan</t>
  </si>
  <si>
    <t>Kaylen</t>
  </si>
  <si>
    <t>Jackson, Kaylen</t>
  </si>
  <si>
    <t>Kaylin</t>
  </si>
  <si>
    <t>Landrum, Kaylin</t>
  </si>
  <si>
    <t>Keante</t>
  </si>
  <si>
    <t>Houston, Keante</t>
  </si>
  <si>
    <t>Keaton</t>
  </si>
  <si>
    <t>Giberson, Keaton</t>
  </si>
  <si>
    <t>Keiana</t>
  </si>
  <si>
    <t>Knox, Keiana</t>
  </si>
  <si>
    <t>Keimel</t>
  </si>
  <si>
    <t>Lowery, Keimel</t>
  </si>
  <si>
    <t>Keinan</t>
  </si>
  <si>
    <t>Kennedy, Keinan</t>
  </si>
  <si>
    <t>Bell-Bypass, Keith</t>
  </si>
  <si>
    <t>Boczkowski, Keith</t>
  </si>
  <si>
    <t>McMahon, Keith</t>
  </si>
  <si>
    <t>Williams, Keith</t>
  </si>
  <si>
    <t>Kejuan</t>
  </si>
  <si>
    <t>Jackson, Kejuan</t>
  </si>
  <si>
    <t>Kelisha</t>
  </si>
  <si>
    <t>Wynn, Kelisha</t>
  </si>
  <si>
    <t>Kolassa, Kelly</t>
  </si>
  <si>
    <t>Kelsey</t>
  </si>
  <si>
    <t>Ellis, Kelsey</t>
  </si>
  <si>
    <t>Ken</t>
  </si>
  <si>
    <t>Ken Haliburton</t>
  </si>
  <si>
    <t>Haliburton, Ken</t>
  </si>
  <si>
    <t>Kenara</t>
  </si>
  <si>
    <t>Jackson, Kenara</t>
  </si>
  <si>
    <t>Kendra</t>
  </si>
  <si>
    <t>Pressley, Kendra</t>
  </si>
  <si>
    <t>Cain, Kenedi</t>
  </si>
  <si>
    <t>Kenesha</t>
  </si>
  <si>
    <t>Kenesha McGee</t>
  </si>
  <si>
    <t>McGee, Kenesha</t>
  </si>
  <si>
    <t>Keng</t>
  </si>
  <si>
    <t>Thao, Keng</t>
  </si>
  <si>
    <t>Yang, Keng</t>
  </si>
  <si>
    <t>Smith, Kenisha</t>
  </si>
  <si>
    <t>Kenita</t>
  </si>
  <si>
    <t>Johnson, Kenita</t>
  </si>
  <si>
    <t>Kennan</t>
  </si>
  <si>
    <t>Lyons, Kennan</t>
  </si>
  <si>
    <t>Kenneth</t>
  </si>
  <si>
    <t>Cannon, Kenneth</t>
  </si>
  <si>
    <t>Gosier, Kenneth</t>
  </si>
  <si>
    <t>kenneth</t>
  </si>
  <si>
    <t>green, kenneth</t>
  </si>
  <si>
    <t>Haliburton, Kenneth</t>
  </si>
  <si>
    <t>Kurzyniec, Kenneth</t>
  </si>
  <si>
    <t>Maxey, Kenneth</t>
  </si>
  <si>
    <t>Mclain, Kenneth</t>
  </si>
  <si>
    <t>Richardson, Kenneth</t>
  </si>
  <si>
    <t>Sadorski, Kenneth</t>
  </si>
  <si>
    <t>Samuel, Kenneth</t>
  </si>
  <si>
    <t>Smith, Kenneth</t>
  </si>
  <si>
    <t>Wayland, Kenneth</t>
  </si>
  <si>
    <t>Kentyra</t>
  </si>
  <si>
    <t>Powell, Kentyra</t>
  </si>
  <si>
    <t>Kenya</t>
  </si>
  <si>
    <t>Brown, Kenya</t>
  </si>
  <si>
    <t>Keonna</t>
  </si>
  <si>
    <t>White, Keonna</t>
  </si>
  <si>
    <t>Keshawn</t>
  </si>
  <si>
    <t>Freeman, Keshawn</t>
  </si>
  <si>
    <t>Thomas, Keshawn</t>
  </si>
  <si>
    <t>Keshuan</t>
  </si>
  <si>
    <t>Brown, Keshuan</t>
  </si>
  <si>
    <t>Hummel, Kevin</t>
  </si>
  <si>
    <t>James, Kevin</t>
  </si>
  <si>
    <t>Kamenec, Kevin</t>
  </si>
  <si>
    <t>Kongpeng Lee, Kevin</t>
  </si>
  <si>
    <t>Krawcke, Kevin</t>
  </si>
  <si>
    <t>Lee, Kevin</t>
  </si>
  <si>
    <t>Nham, Kevin</t>
  </si>
  <si>
    <t>Pearce, Kevin</t>
  </si>
  <si>
    <t>Kewan</t>
  </si>
  <si>
    <t>Herring, Kewan</t>
  </si>
  <si>
    <t>Khalid</t>
  </si>
  <si>
    <t>Halaq, Khalid</t>
  </si>
  <si>
    <t>Khary</t>
  </si>
  <si>
    <t>Martin, Khary</t>
  </si>
  <si>
    <t>Kiante</t>
  </si>
  <si>
    <t>Horton, Kiante</t>
  </si>
  <si>
    <t>Kiara</t>
  </si>
  <si>
    <t>Carroll, Kiara</t>
  </si>
  <si>
    <t>Kierra</t>
  </si>
  <si>
    <t>Dowdy</t>
  </si>
  <si>
    <t>Kierra Dowdy</t>
  </si>
  <si>
    <t>Dowdy, Kierra</t>
  </si>
  <si>
    <t>Kiewanna</t>
  </si>
  <si>
    <t>Nicholas, Kiewanna</t>
  </si>
  <si>
    <t>Kim</t>
  </si>
  <si>
    <t>Ballard, Kim</t>
  </si>
  <si>
    <t>Bondy, Kim</t>
  </si>
  <si>
    <t>Lyles, Kim</t>
  </si>
  <si>
    <t>Sanders, Kim</t>
  </si>
  <si>
    <t>Kimberly</t>
  </si>
  <si>
    <t>Clark, Kimberly</t>
  </si>
  <si>
    <t>Fudge, Kimberly</t>
  </si>
  <si>
    <t>Kinya</t>
  </si>
  <si>
    <t>Adams, Kinya</t>
  </si>
  <si>
    <t>Kirby</t>
  </si>
  <si>
    <t>Johnell, Kirby</t>
  </si>
  <si>
    <t>Steven</t>
  </si>
  <si>
    <t>Klotz Steven</t>
  </si>
  <si>
    <t>Steven, Klotz</t>
  </si>
  <si>
    <t>Kong</t>
  </si>
  <si>
    <t>Kue, Kong</t>
  </si>
  <si>
    <t>Meng, Kong</t>
  </si>
  <si>
    <t>Moua, Kong</t>
  </si>
  <si>
    <t>Thao, Kong</t>
  </si>
  <si>
    <t>Kongmong</t>
  </si>
  <si>
    <t>Kue, Kongmong</t>
  </si>
  <si>
    <t>Korderrick</t>
  </si>
  <si>
    <t>Croff, Korderrick</t>
  </si>
  <si>
    <t>Korey</t>
  </si>
  <si>
    <t>Geier, Korey</t>
  </si>
  <si>
    <t>Kou</t>
  </si>
  <si>
    <t>Kou Lor</t>
  </si>
  <si>
    <t>Lor, Kou</t>
  </si>
  <si>
    <t>Krista</t>
  </si>
  <si>
    <t>Ruemler, Krista</t>
  </si>
  <si>
    <t>Kristen</t>
  </si>
  <si>
    <t>Domanowski, Kristen</t>
  </si>
  <si>
    <t>Longake, Kristen</t>
  </si>
  <si>
    <t>Kristine</t>
  </si>
  <si>
    <t>Grochowicz, Kristine</t>
  </si>
  <si>
    <t>Krystal</t>
  </si>
  <si>
    <t>Carroll, Krystal</t>
  </si>
  <si>
    <t>hollaman</t>
  </si>
  <si>
    <t>Krystal hollaman</t>
  </si>
  <si>
    <t>hollaman, Krystal</t>
  </si>
  <si>
    <t>Koykendall, Krystal</t>
  </si>
  <si>
    <t>Kurtina</t>
  </si>
  <si>
    <t>Thompson, Kurtina</t>
  </si>
  <si>
    <t>Kvon</t>
  </si>
  <si>
    <t>Barton, Kvon</t>
  </si>
  <si>
    <t>Kyle Chapman</t>
  </si>
  <si>
    <t>Chapman, Kyle</t>
  </si>
  <si>
    <t>Craft, Kyle</t>
  </si>
  <si>
    <t>Haupt, Kyle</t>
  </si>
  <si>
    <t>Sinwongsa, Kyle</t>
  </si>
  <si>
    <t>Wilcox, Kyle</t>
  </si>
  <si>
    <t>Wrobel, Kyle</t>
  </si>
  <si>
    <t>Kyre</t>
  </si>
  <si>
    <t>Bellamy, Kyre</t>
  </si>
  <si>
    <t>Kyreisha</t>
  </si>
  <si>
    <t>Ward, Kyreisha</t>
  </si>
  <si>
    <t>Kyrese</t>
  </si>
  <si>
    <t>Gilmore, Kyrese</t>
  </si>
  <si>
    <t>Lachelle</t>
  </si>
  <si>
    <t>Jones, Lachelle</t>
  </si>
  <si>
    <t>Ladarius</t>
  </si>
  <si>
    <t>Tinnon, Ladarius</t>
  </si>
  <si>
    <t>Lafonda</t>
  </si>
  <si>
    <t>Williams, Lafonda</t>
  </si>
  <si>
    <t>Lakeishia</t>
  </si>
  <si>
    <t>McCallum, Lakeishia</t>
  </si>
  <si>
    <t>Lakeitha</t>
  </si>
  <si>
    <t>Meeks, Lakeitha</t>
  </si>
  <si>
    <t>Lakesha</t>
  </si>
  <si>
    <t>Barry, Lakesha</t>
  </si>
  <si>
    <t>Lakiea</t>
  </si>
  <si>
    <t>Hall, Lakiea</t>
  </si>
  <si>
    <t>Lakisha</t>
  </si>
  <si>
    <t>Bomar, Lakisha</t>
  </si>
  <si>
    <t>Houston, Lakisha</t>
  </si>
  <si>
    <t>Wright, Lakisha</t>
  </si>
  <si>
    <t>Lamar</t>
  </si>
  <si>
    <t>Fairfax, Lamar</t>
  </si>
  <si>
    <t>Lamark</t>
  </si>
  <si>
    <t>Seals, Lamark</t>
  </si>
  <si>
    <t>Lamekia</t>
  </si>
  <si>
    <t>Brown, Lamekia</t>
  </si>
  <si>
    <t>Lamia</t>
  </si>
  <si>
    <t>Anderson, Lamia</t>
  </si>
  <si>
    <t>Hang, Lance</t>
  </si>
  <si>
    <t>Laneeka</t>
  </si>
  <si>
    <t>Roberts, Laneeka</t>
  </si>
  <si>
    <t>Lanina</t>
  </si>
  <si>
    <t>Shields, Lanina</t>
  </si>
  <si>
    <t>Laniqueka</t>
  </si>
  <si>
    <t>Sawyer, Laniqueka</t>
  </si>
  <si>
    <t>LaPortia</t>
  </si>
  <si>
    <t>Watson, LaPortia</t>
  </si>
  <si>
    <t>Laquasia</t>
  </si>
  <si>
    <t>Lomax, Laquasia</t>
  </si>
  <si>
    <t>Laquita</t>
  </si>
  <si>
    <t>Harris, Laquita</t>
  </si>
  <si>
    <t>Johnson, Laquita</t>
  </si>
  <si>
    <t>Lareshia</t>
  </si>
  <si>
    <t>Early, Lareshia</t>
  </si>
  <si>
    <t>Lark</t>
  </si>
  <si>
    <t>DeRquauis, Lark</t>
  </si>
  <si>
    <t>Larry</t>
  </si>
  <si>
    <t>Brown, Larry</t>
  </si>
  <si>
    <t>Foster, Larry</t>
  </si>
  <si>
    <t>Lappe, Larry</t>
  </si>
  <si>
    <t>Spicer, Larry</t>
  </si>
  <si>
    <t>Spicer-Bypass, Larry</t>
  </si>
  <si>
    <t>Walthall, Larry</t>
  </si>
  <si>
    <t>Lashae</t>
  </si>
  <si>
    <t>Houston, Lashae</t>
  </si>
  <si>
    <t>Lashanda</t>
  </si>
  <si>
    <t>Jenkins, Lashanda</t>
  </si>
  <si>
    <t>Lashandra</t>
  </si>
  <si>
    <t>Moore, Lashandra</t>
  </si>
  <si>
    <t>Lashawn</t>
  </si>
  <si>
    <t>Valentine, Lashawn</t>
  </si>
  <si>
    <t>Lashawna</t>
  </si>
  <si>
    <t>Hardison, Lashawna</t>
  </si>
  <si>
    <t>Lashawndra</t>
  </si>
  <si>
    <t>Baker, Lashawndra</t>
  </si>
  <si>
    <t>Lashay</t>
  </si>
  <si>
    <t>Jordan, Lashay</t>
  </si>
  <si>
    <t>Lashuna</t>
  </si>
  <si>
    <t>McCants, Lashuna</t>
  </si>
  <si>
    <t>Latasha</t>
  </si>
  <si>
    <t>Miles, Latasha</t>
  </si>
  <si>
    <t>Latice</t>
  </si>
  <si>
    <t>Jackson, Latice</t>
  </si>
  <si>
    <t>Latisha</t>
  </si>
  <si>
    <t>Banks, Latisha</t>
  </si>
  <si>
    <t>Perdue, Latisha</t>
  </si>
  <si>
    <t>Latosha</t>
  </si>
  <si>
    <t>James, Latosha</t>
  </si>
  <si>
    <t>Latoya</t>
  </si>
  <si>
    <t>Dawson, Latoya</t>
  </si>
  <si>
    <t>Gilbert, Latoya</t>
  </si>
  <si>
    <t>Jones, Latoya</t>
  </si>
  <si>
    <t>Moore, Latoya</t>
  </si>
  <si>
    <t>Smith, Latoya</t>
  </si>
  <si>
    <t>Latrice</t>
  </si>
  <si>
    <t>Brown, Latrice</t>
  </si>
  <si>
    <t>Laura</t>
  </si>
  <si>
    <t>Sliheet, Laura</t>
  </si>
  <si>
    <t>Lauren</t>
  </si>
  <si>
    <t>Kelly, Lauren</t>
  </si>
  <si>
    <t>Laurence</t>
  </si>
  <si>
    <t>Parrish, Laurence</t>
  </si>
  <si>
    <t>Laurent</t>
  </si>
  <si>
    <t>Belito, Laurent</t>
  </si>
  <si>
    <t>Hailburton, Laurent</t>
  </si>
  <si>
    <t>Lavar</t>
  </si>
  <si>
    <t>Burton, Lavar</t>
  </si>
  <si>
    <t>Lavonte</t>
  </si>
  <si>
    <t>Brown, Lavonte</t>
  </si>
  <si>
    <t>Lawrence</t>
  </si>
  <si>
    <t>Gordon, Lawrence</t>
  </si>
  <si>
    <t>Laza</t>
  </si>
  <si>
    <t>Beard, Laza</t>
  </si>
  <si>
    <t>LeAndre</t>
  </si>
  <si>
    <t>Lecitia</t>
  </si>
  <si>
    <t>Jones, Lecitia</t>
  </si>
  <si>
    <t>Jones, Lee</t>
  </si>
  <si>
    <t>Vang, Lee</t>
  </si>
  <si>
    <t>Vang3, Lee</t>
  </si>
  <si>
    <t>Watson, Lee</t>
  </si>
  <si>
    <t>Lekicko</t>
  </si>
  <si>
    <t>Scott, Lekicko</t>
  </si>
  <si>
    <t>Lemar</t>
  </si>
  <si>
    <t>Brown, Lemar</t>
  </si>
  <si>
    <t>Lemont</t>
  </si>
  <si>
    <t>Simpson, Lemont</t>
  </si>
  <si>
    <t>Lemuel</t>
  </si>
  <si>
    <t>Smith, Lemuel</t>
  </si>
  <si>
    <t>Lenard</t>
  </si>
  <si>
    <t>Keith, Lenard</t>
  </si>
  <si>
    <t>Leng</t>
  </si>
  <si>
    <t>Vang, Leng</t>
  </si>
  <si>
    <t>Leo</t>
  </si>
  <si>
    <t>Modlinksi, Leo</t>
  </si>
  <si>
    <t>Leon</t>
  </si>
  <si>
    <t>Mitchell, Leon</t>
  </si>
  <si>
    <t>Bell, Leonard</t>
  </si>
  <si>
    <t>Leseandra</t>
  </si>
  <si>
    <t>Baskin, Leseandra</t>
  </si>
  <si>
    <t>Lesha</t>
  </si>
  <si>
    <t>Bass, Lesha</t>
  </si>
  <si>
    <t>Liesel</t>
  </si>
  <si>
    <t>Robinson, Liesel</t>
  </si>
  <si>
    <t>Lildell</t>
  </si>
  <si>
    <t>Morgan, Lildell</t>
  </si>
  <si>
    <t>Linda</t>
  </si>
  <si>
    <t>Cotton, Linda</t>
  </si>
  <si>
    <t>Newton, Linda</t>
  </si>
  <si>
    <t>Edward, Lindsey</t>
  </si>
  <si>
    <t>Lisa</t>
  </si>
  <si>
    <t>Carson, Lisa</t>
  </si>
  <si>
    <t>Green, Lisa</t>
  </si>
  <si>
    <t>Harris, Lisa</t>
  </si>
  <si>
    <t>Thao, Lisa</t>
  </si>
  <si>
    <t>Liyaa</t>
  </si>
  <si>
    <t>Banks, Liyaa</t>
  </si>
  <si>
    <t>Lolita</t>
  </si>
  <si>
    <t>Isaac, Lolita</t>
  </si>
  <si>
    <t>Pong, Long</t>
  </si>
  <si>
    <t>Lonnie</t>
  </si>
  <si>
    <t>Chamberlain, Lonnie</t>
  </si>
  <si>
    <t>Lorena</t>
  </si>
  <si>
    <t>Ramirez, Lorena</t>
  </si>
  <si>
    <t>Lorenzo</t>
  </si>
  <si>
    <t>Brown, Lorenzo</t>
  </si>
  <si>
    <t>Roberson, Lorenzo</t>
  </si>
  <si>
    <t>Lorraine</t>
  </si>
  <si>
    <t>Wagner, Lorraine</t>
  </si>
  <si>
    <t>Louis</t>
  </si>
  <si>
    <t>Blessman, Louis</t>
  </si>
  <si>
    <t>Johnson, Louis</t>
  </si>
  <si>
    <t>Lucky</t>
  </si>
  <si>
    <t>Three, Lucky</t>
  </si>
  <si>
    <t>Lue</t>
  </si>
  <si>
    <t>Vang, Lue</t>
  </si>
  <si>
    <t>yang, Lue</t>
  </si>
  <si>
    <t>Luelao</t>
  </si>
  <si>
    <t>Youalee, Luelao</t>
  </si>
  <si>
    <t>Luke</t>
  </si>
  <si>
    <t>Lavely, Luke</t>
  </si>
  <si>
    <t>Lushana</t>
  </si>
  <si>
    <t>Sanders, Lushana</t>
  </si>
  <si>
    <t>Lutherance</t>
  </si>
  <si>
    <t>Howard, Lutherance</t>
  </si>
  <si>
    <t>Lyda</t>
  </si>
  <si>
    <t>Asiya, Lyda</t>
  </si>
  <si>
    <t>Lydia</t>
  </si>
  <si>
    <t>Brame, Lydia</t>
  </si>
  <si>
    <t>Lynette</t>
  </si>
  <si>
    <t>Davis, Lynette</t>
  </si>
  <si>
    <t>Lynn</t>
  </si>
  <si>
    <t>Rayner, Lynn</t>
  </si>
  <si>
    <t>Rayner-Bypass, Lynn</t>
  </si>
  <si>
    <t>Crutcher, Mack</t>
  </si>
  <si>
    <t>Madelyn</t>
  </si>
  <si>
    <t>Hang, Madelyn</t>
  </si>
  <si>
    <t>Mai</t>
  </si>
  <si>
    <t>Xiong, Mai</t>
  </si>
  <si>
    <t>Maisha</t>
  </si>
  <si>
    <t>Simpson, Maisha</t>
  </si>
  <si>
    <t>Makiah</t>
  </si>
  <si>
    <t>Simmons, Makiah</t>
  </si>
  <si>
    <t>Maksudur</t>
  </si>
  <si>
    <t>Chowdhury, Maksudur</t>
  </si>
  <si>
    <t>Malachi</t>
  </si>
  <si>
    <t>Williams-Bypass, Malachi</t>
  </si>
  <si>
    <t>Malcolm</t>
  </si>
  <si>
    <t>Williams, Malcolm</t>
  </si>
  <si>
    <t>Malek</t>
  </si>
  <si>
    <t>Prophet, Malek</t>
  </si>
  <si>
    <t>Malika</t>
  </si>
  <si>
    <t>Martin, Malika</t>
  </si>
  <si>
    <t>Mamadou</t>
  </si>
  <si>
    <t>Diallo, Mamadou</t>
  </si>
  <si>
    <t>Manisha</t>
  </si>
  <si>
    <t>Stinson, Manisha</t>
  </si>
  <si>
    <t>Manuel</t>
  </si>
  <si>
    <t>Mack, Manuel</t>
  </si>
  <si>
    <t>Mao</t>
  </si>
  <si>
    <t>Her, Mao</t>
  </si>
  <si>
    <t>Marc</t>
  </si>
  <si>
    <t>Hollis, Marc</t>
  </si>
  <si>
    <t>Sorsby, Marc</t>
  </si>
  <si>
    <t>Marcel</t>
  </si>
  <si>
    <t>Reed, Marcel</t>
  </si>
  <si>
    <t>Smith, Marcel</t>
  </si>
  <si>
    <t>Marcellis</t>
  </si>
  <si>
    <t xml:space="preserve">Marcellius </t>
  </si>
  <si>
    <t>Marcellius  Henderson</t>
  </si>
  <si>
    <t xml:space="preserve">Henderson, Marcellius </t>
  </si>
  <si>
    <t>Marcia</t>
  </si>
  <si>
    <t>Pore, Marcia</t>
  </si>
  <si>
    <t>Marcus</t>
  </si>
  <si>
    <t>Hill, Marcus</t>
  </si>
  <si>
    <t>Mabry, Marcus</t>
  </si>
  <si>
    <t>Miller, Marcus</t>
  </si>
  <si>
    <t>Rosario, Marcus</t>
  </si>
  <si>
    <t>Sanders, Marcus</t>
  </si>
  <si>
    <t>Simpson, Marcus</t>
  </si>
  <si>
    <t>Margaret</t>
  </si>
  <si>
    <t>Kerns-Major, Margaret</t>
  </si>
  <si>
    <t>Mariah</t>
  </si>
  <si>
    <t>Jackson, Mariah</t>
  </si>
  <si>
    <t>Nolan, Mariah</t>
  </si>
  <si>
    <t>Odems, Mariah</t>
  </si>
  <si>
    <t>Marie</t>
  </si>
  <si>
    <t>Ritts, Marie</t>
  </si>
  <si>
    <t>Marilyn</t>
  </si>
  <si>
    <t>Coopwood, Marilyn</t>
  </si>
  <si>
    <t>Mario</t>
  </si>
  <si>
    <t>Brown, Mario</t>
  </si>
  <si>
    <t>Bykins, Mario</t>
  </si>
  <si>
    <t>Vasquez, Mario</t>
  </si>
  <si>
    <t>Mark</t>
  </si>
  <si>
    <t>Richardson, Mark</t>
  </si>
  <si>
    <t>Smith, Mark</t>
  </si>
  <si>
    <t>Trusel, Mark</t>
  </si>
  <si>
    <t>Markisha</t>
  </si>
  <si>
    <t>Mack, Markisha</t>
  </si>
  <si>
    <t>Markita</t>
  </si>
  <si>
    <t>Taylor, Markita</t>
  </si>
  <si>
    <t>Marquella</t>
  </si>
  <si>
    <t>Hopkins, Marquella</t>
  </si>
  <si>
    <t>Marquellis</t>
  </si>
  <si>
    <t>Bennet, Marquellis</t>
  </si>
  <si>
    <t>Marquis</t>
  </si>
  <si>
    <t>Cain, Marquis</t>
  </si>
  <si>
    <t>Dorsey, Marquis</t>
  </si>
  <si>
    <t>May, Marquis</t>
  </si>
  <si>
    <t>Marquisha</t>
  </si>
  <si>
    <t>Williams, Marquisha</t>
  </si>
  <si>
    <t>Marrnel</t>
  </si>
  <si>
    <t>Newton, Marrnel</t>
  </si>
  <si>
    <t>Marsha</t>
  </si>
  <si>
    <t>Hicklin, Marsha</t>
  </si>
  <si>
    <t>Martece</t>
  </si>
  <si>
    <t>Longmire, Martece</t>
  </si>
  <si>
    <t>Dewberry, Martez</t>
  </si>
  <si>
    <t>House, Martez</t>
  </si>
  <si>
    <t>King, Martez</t>
  </si>
  <si>
    <t>Moore, Martez</t>
  </si>
  <si>
    <t>Robinson, Martez</t>
  </si>
  <si>
    <t>Wesley, Martez</t>
  </si>
  <si>
    <t>Hall, Martin</t>
  </si>
  <si>
    <t>Martino</t>
  </si>
  <si>
    <t>Johnson, Martino</t>
  </si>
  <si>
    <t>Mary</t>
  </si>
  <si>
    <t>Durant, Mary</t>
  </si>
  <si>
    <t>Mason</t>
  </si>
  <si>
    <t>Schilling, Mason</t>
  </si>
  <si>
    <t>Girard, Matt</t>
  </si>
  <si>
    <t>Kavanaugh, Matt</t>
  </si>
  <si>
    <t>Lee, Matt</t>
  </si>
  <si>
    <t>Cavanaugh, Matthew</t>
  </si>
  <si>
    <t>Cooney, Matthew</t>
  </si>
  <si>
    <t>Cooney-Bypass</t>
  </si>
  <si>
    <t>Matthew Cooney-Bypass</t>
  </si>
  <si>
    <t>Cooney-Bypass, Matthew</t>
  </si>
  <si>
    <t>Dixon, Matthew</t>
  </si>
  <si>
    <t>Dixon-Bypass, Matthew</t>
  </si>
  <si>
    <t>Furman, Matthew</t>
  </si>
  <si>
    <t>Gezwich, Matthew</t>
  </si>
  <si>
    <t>Kaiser, Matthew</t>
  </si>
  <si>
    <t>May, Matthew</t>
  </si>
  <si>
    <t>Matthew McCollum</t>
  </si>
  <si>
    <t>McCollum, Matthew</t>
  </si>
  <si>
    <t>Petee, Matthew</t>
  </si>
  <si>
    <t>Rose, Matthew</t>
  </si>
  <si>
    <t>Scott, Matthew</t>
  </si>
  <si>
    <t>Ullman, Matthew</t>
  </si>
  <si>
    <t>Valadez, Matthew</t>
  </si>
  <si>
    <t>Yang, Matthew</t>
  </si>
  <si>
    <t>Matthrew</t>
  </si>
  <si>
    <t>Barch, Matthrew</t>
  </si>
  <si>
    <t>Maurice</t>
  </si>
  <si>
    <t>Dorsey, Maurice</t>
  </si>
  <si>
    <t>Dudley</t>
  </si>
  <si>
    <t>Maurice Dudley</t>
  </si>
  <si>
    <t>Dudley, Maurice</t>
  </si>
  <si>
    <t>Ross, Maurice</t>
  </si>
  <si>
    <t>Tarver, Maurice</t>
  </si>
  <si>
    <t>Thomas, Maurice</t>
  </si>
  <si>
    <t>Maxine</t>
  </si>
  <si>
    <t>Christian, Maxine</t>
  </si>
  <si>
    <t>Kue, May</t>
  </si>
  <si>
    <t>Vang, May</t>
  </si>
  <si>
    <t>Megan</t>
  </si>
  <si>
    <t>Brown, Megan</t>
  </si>
  <si>
    <t>Melanie</t>
  </si>
  <si>
    <t>Jackson, Melanie</t>
  </si>
  <si>
    <t>Melinda</t>
  </si>
  <si>
    <t>Dumas, Melinda</t>
  </si>
  <si>
    <t>Dumas-Bypass, Melinda</t>
  </si>
  <si>
    <t>Melisha</t>
  </si>
  <si>
    <t>Tellis, Melisha</t>
  </si>
  <si>
    <t>Melissa</t>
  </si>
  <si>
    <t>Almond, Melissa</t>
  </si>
  <si>
    <t>Canada, Melvin</t>
  </si>
  <si>
    <t>Norman, Melvin</t>
  </si>
  <si>
    <t>Stewart, Melvin</t>
  </si>
  <si>
    <t>Stewart-Bypass, Melvin</t>
  </si>
  <si>
    <t>Melvyn</t>
  </si>
  <si>
    <t>Gathers, Melvyn</t>
  </si>
  <si>
    <t>Memao</t>
  </si>
  <si>
    <t>Vang, Memao</t>
  </si>
  <si>
    <t>Meria</t>
  </si>
  <si>
    <t>Seals, Meria</t>
  </si>
  <si>
    <t>Mez</t>
  </si>
  <si>
    <t>Reynolds, Mez</t>
  </si>
  <si>
    <t>Mia</t>
  </si>
  <si>
    <t>Anthony, Mia</t>
  </si>
  <si>
    <t>Micah</t>
  </si>
  <si>
    <t>Dunbar, Micah</t>
  </si>
  <si>
    <t>Micale</t>
  </si>
  <si>
    <t>Watts, Micale</t>
  </si>
  <si>
    <t>Agrusso, Michael</t>
  </si>
  <si>
    <t>Agrusso-Bypass</t>
  </si>
  <si>
    <t>Michael Agrusso-Bypass</t>
  </si>
  <si>
    <t>Agrusso-Bypass, Michael</t>
  </si>
  <si>
    <t>Archutowski, Michael</t>
  </si>
  <si>
    <t>Crossley, Michael</t>
  </si>
  <si>
    <t>Estell, Michael</t>
  </si>
  <si>
    <t>Evans, Michael</t>
  </si>
  <si>
    <t>Fournier, Michael</t>
  </si>
  <si>
    <t>Goodwin, Michael</t>
  </si>
  <si>
    <t>Havis, Michael</t>
  </si>
  <si>
    <t>Hixson, Michael</t>
  </si>
  <si>
    <t>Hurling, Michael</t>
  </si>
  <si>
    <t>James, Michael</t>
  </si>
  <si>
    <t>Kamenec, Michael</t>
  </si>
  <si>
    <t>Kue, Michael</t>
  </si>
  <si>
    <t>Lee, Michael</t>
  </si>
  <si>
    <t>Logan, Michael</t>
  </si>
  <si>
    <t>Long, Michael</t>
  </si>
  <si>
    <t>Merritt, Michael</t>
  </si>
  <si>
    <t>Murphy, Michael</t>
  </si>
  <si>
    <t>Neloms, Michael</t>
  </si>
  <si>
    <t>Payton, Michael</t>
  </si>
  <si>
    <t>Prater, Michael</t>
  </si>
  <si>
    <t>Richardson, Michael</t>
  </si>
  <si>
    <t>Rocker, Michael</t>
  </si>
  <si>
    <t>Schermerhorn, Michael</t>
  </si>
  <si>
    <t>Michael Thomas</t>
  </si>
  <si>
    <t>Thomas, Michael</t>
  </si>
  <si>
    <t>Tobias, Michael</t>
  </si>
  <si>
    <t>Ware, Michael</t>
  </si>
  <si>
    <t>Micheal</t>
  </si>
  <si>
    <t>Estell, Micheal</t>
  </si>
  <si>
    <t>Michele</t>
  </si>
  <si>
    <t>Cunningham-Davis, Michele</t>
  </si>
  <si>
    <t>Pilibosian, Michele</t>
  </si>
  <si>
    <t>Michelle</t>
  </si>
  <si>
    <t>Cotton, Michelle</t>
  </si>
  <si>
    <t>Watkins, Michelle</t>
  </si>
  <si>
    <t>Micki</t>
  </si>
  <si>
    <t>Dodson, Micki</t>
  </si>
  <si>
    <t>Micshaba</t>
  </si>
  <si>
    <t>Williams, Micshaba</t>
  </si>
  <si>
    <t>Miguel</t>
  </si>
  <si>
    <t>Rodrigues-Bypass</t>
  </si>
  <si>
    <t>Miguel Rodrigues-Bypass</t>
  </si>
  <si>
    <t>Rodrigues-Bypass, Miguel</t>
  </si>
  <si>
    <t>Rodriguez, Miguel</t>
  </si>
  <si>
    <t>Mikaela C</t>
  </si>
  <si>
    <t>Hamilton, Mikaela C</t>
  </si>
  <si>
    <t>Mikayla</t>
  </si>
  <si>
    <t>Pomeroy, Mikayla</t>
  </si>
  <si>
    <t>Pomeroy-Bypass, Mikayla</t>
  </si>
  <si>
    <t>Mike</t>
  </si>
  <si>
    <t>Ball, Mike</t>
  </si>
  <si>
    <t>Ball-Bypass, Mike</t>
  </si>
  <si>
    <t>Bauder, Mike</t>
  </si>
  <si>
    <t>Bertrand, Mike</t>
  </si>
  <si>
    <t>Bertrand-Bypass, Mike</t>
  </si>
  <si>
    <t>Hanson, Mike</t>
  </si>
  <si>
    <t>Ware, Mike</t>
  </si>
  <si>
    <t>Wilson, Mike</t>
  </si>
  <si>
    <t>Mikiia</t>
  </si>
  <si>
    <t>Yharbrough, Mikiia</t>
  </si>
  <si>
    <t>Milton</t>
  </si>
  <si>
    <t>Madin, Milton</t>
  </si>
  <si>
    <t>Miraj</t>
  </si>
  <si>
    <t>Gardenhire, Miraj</t>
  </si>
  <si>
    <t>Mishelle</t>
  </si>
  <si>
    <t>Robertson, Mishelle</t>
  </si>
  <si>
    <t>Lyons, Mitchell</t>
  </si>
  <si>
    <t>Smith, Mitchell</t>
  </si>
  <si>
    <t>Miya</t>
  </si>
  <si>
    <t>Foster, Miya</t>
  </si>
  <si>
    <t>Mohamad</t>
  </si>
  <si>
    <t>Yosif, Mohamad</t>
  </si>
  <si>
    <t>Hannan, Mohammed</t>
  </si>
  <si>
    <t>Moneka</t>
  </si>
  <si>
    <t>Thomas, Moneka</t>
  </si>
  <si>
    <t>Monete</t>
  </si>
  <si>
    <t>Hall, Monete</t>
  </si>
  <si>
    <t>Monika</t>
  </si>
  <si>
    <t>Rhodes, Monika</t>
  </si>
  <si>
    <t>Montez</t>
  </si>
  <si>
    <t>Mullan, Montez</t>
  </si>
  <si>
    <t>Mullen, Montez</t>
  </si>
  <si>
    <t>Monzur</t>
  </si>
  <si>
    <t>Chowdhury, Monzur</t>
  </si>
  <si>
    <t>Griffin, Morgan</t>
  </si>
  <si>
    <t>Lane, Morris</t>
  </si>
  <si>
    <t>Moses</t>
  </si>
  <si>
    <t>Washington, Moses</t>
  </si>
  <si>
    <t>Mugeshkumar</t>
  </si>
  <si>
    <t>Muhammed</t>
  </si>
  <si>
    <t>Sahid, Muhammed</t>
  </si>
  <si>
    <t>Mychal</t>
  </si>
  <si>
    <t>Williams, Mychal</t>
  </si>
  <si>
    <t>Myesha</t>
  </si>
  <si>
    <t>Thomas, Myesha</t>
  </si>
  <si>
    <t>Mykaila</t>
  </si>
  <si>
    <t>Fears, Mykaila</t>
  </si>
  <si>
    <t>Mykayla</t>
  </si>
  <si>
    <t>Bell, Mykayla</t>
  </si>
  <si>
    <t>Myron</t>
  </si>
  <si>
    <t>Mysti</t>
  </si>
  <si>
    <t>Huff, Mysti</t>
  </si>
  <si>
    <t>Myzell</t>
  </si>
  <si>
    <t>Otis, Myzell</t>
  </si>
  <si>
    <t>Nabul</t>
  </si>
  <si>
    <t>Ahmed, Nabul</t>
  </si>
  <si>
    <t>Nadine</t>
  </si>
  <si>
    <t>Ngare, Nadine</t>
  </si>
  <si>
    <t>Nahid</t>
  </si>
  <si>
    <t>Najuan</t>
  </si>
  <si>
    <t>Wilson, Najuan</t>
  </si>
  <si>
    <t>Nakaela</t>
  </si>
  <si>
    <t>Brown, Nakaela</t>
  </si>
  <si>
    <t>Naomi</t>
  </si>
  <si>
    <t>Pizzo, Naomi</t>
  </si>
  <si>
    <t>Naquika</t>
  </si>
  <si>
    <t>Hall, Naquika</t>
  </si>
  <si>
    <t>Nasseer</t>
  </si>
  <si>
    <t>Muntaqim, Nasseer</t>
  </si>
  <si>
    <t>Natajun</t>
  </si>
  <si>
    <t>Brown, Natajun</t>
  </si>
  <si>
    <t>Natalie</t>
  </si>
  <si>
    <t>Clemons, Natalie</t>
  </si>
  <si>
    <t>Natasha</t>
  </si>
  <si>
    <t>Key, Natasha</t>
  </si>
  <si>
    <t>Speight, Natasha</t>
  </si>
  <si>
    <t>Nateisha</t>
  </si>
  <si>
    <t>Webster, Nateisha</t>
  </si>
  <si>
    <t>Jenkins, Nathan</t>
  </si>
  <si>
    <t>Jennings, Nathan</t>
  </si>
  <si>
    <t>Johnson, Nathan</t>
  </si>
  <si>
    <t>Nathaniel</t>
  </si>
  <si>
    <t>Banks, Nathaniel</t>
  </si>
  <si>
    <t>Phenglavanh, Nathaniel</t>
  </si>
  <si>
    <t>Young, Nathaniel</t>
  </si>
  <si>
    <t>Nazim</t>
  </si>
  <si>
    <t>Ullah, Nazim</t>
  </si>
  <si>
    <t>Neil</t>
  </si>
  <si>
    <t>Rowe, Neil</t>
  </si>
  <si>
    <t>Neng</t>
  </si>
  <si>
    <t>Vang, Neng</t>
  </si>
  <si>
    <t>Nhia</t>
  </si>
  <si>
    <t>Yang, Nhia</t>
  </si>
  <si>
    <t>Strach, Nicholas</t>
  </si>
  <si>
    <t>Wilson, Nicholas</t>
  </si>
  <si>
    <t>Nichole</t>
  </si>
  <si>
    <t>Fisher, Nichole</t>
  </si>
  <si>
    <t>Nick</t>
  </si>
  <si>
    <t>Takahashi, Nick</t>
  </si>
  <si>
    <t>Takenishi, Nick</t>
  </si>
  <si>
    <t>Nicola</t>
  </si>
  <si>
    <t>Rhodes, Nicola</t>
  </si>
  <si>
    <t>Shirey, Nicola</t>
  </si>
  <si>
    <t>Nicole</t>
  </si>
  <si>
    <t>Barksdale, Nicole</t>
  </si>
  <si>
    <t>Berkholz, Nicole</t>
  </si>
  <si>
    <t>Deberry, Nicole</t>
  </si>
  <si>
    <t>Derby, Nicole</t>
  </si>
  <si>
    <t>Nieka</t>
  </si>
  <si>
    <t>Natasha Taylor, Nieka</t>
  </si>
  <si>
    <t>Nikasha</t>
  </si>
  <si>
    <t>Nikesha</t>
  </si>
  <si>
    <t>Cotton, Nikesha</t>
  </si>
  <si>
    <t>Ni'Kita</t>
  </si>
  <si>
    <t>Ni'Kita Bennett</t>
  </si>
  <si>
    <t>Bennett, Ni'Kita</t>
  </si>
  <si>
    <t>Nikita</t>
  </si>
  <si>
    <t>King, Nikita</t>
  </si>
  <si>
    <t>Nina</t>
  </si>
  <si>
    <t>Nixon</t>
  </si>
  <si>
    <t>Yang, Nixon</t>
  </si>
  <si>
    <t>Nizam</t>
  </si>
  <si>
    <t>Ashfaq, Nizam</t>
  </si>
  <si>
    <t>Njinga</t>
  </si>
  <si>
    <t>Little, Njinga</t>
  </si>
  <si>
    <t>Noah</t>
  </si>
  <si>
    <t>Greenhouse, Noah</t>
  </si>
  <si>
    <t>Nou</t>
  </si>
  <si>
    <t>Vang, Nou</t>
  </si>
  <si>
    <t>Nyesha</t>
  </si>
  <si>
    <t>Gardner, Nyesha</t>
  </si>
  <si>
    <t>Nysus</t>
  </si>
  <si>
    <t>Octavia</t>
  </si>
  <si>
    <t>Grabowski, Octavia</t>
  </si>
  <si>
    <t>Odess</t>
  </si>
  <si>
    <t>Givens, Odess</t>
  </si>
  <si>
    <t>Olivia</t>
  </si>
  <si>
    <t>Maxwell, Olivia</t>
  </si>
  <si>
    <t>Morris, Omar</t>
  </si>
  <si>
    <t>Oneasha</t>
  </si>
  <si>
    <t>Redd, Oneasha</t>
  </si>
  <si>
    <t>Orlando</t>
  </si>
  <si>
    <t>Nichols, Orlando</t>
  </si>
  <si>
    <t>Oshlenay</t>
  </si>
  <si>
    <t>Andrews, Oshlenay</t>
  </si>
  <si>
    <t>Otha</t>
  </si>
  <si>
    <t>Hill, Otha</t>
  </si>
  <si>
    <t>Packout</t>
  </si>
  <si>
    <t>Shipping</t>
  </si>
  <si>
    <t>Packout Shipping</t>
  </si>
  <si>
    <t>Shipping, Packout</t>
  </si>
  <si>
    <t>Pam</t>
  </si>
  <si>
    <t>Thompson, Pam</t>
  </si>
  <si>
    <t>Pamela</t>
  </si>
  <si>
    <t>Brown, Pamela</t>
  </si>
  <si>
    <t>Garner, Pamela</t>
  </si>
  <si>
    <t>Yang, Pang</t>
  </si>
  <si>
    <t>Pao</t>
  </si>
  <si>
    <t>Vang, Pao</t>
  </si>
  <si>
    <t>Yang, Pao</t>
  </si>
  <si>
    <t>Parise</t>
  </si>
  <si>
    <t>Perkins, Parise</t>
  </si>
  <si>
    <t>Patrice</t>
  </si>
  <si>
    <t>Vanpelt, Patrice</t>
  </si>
  <si>
    <t>Davis, Patrick</t>
  </si>
  <si>
    <t>McCray, Patrick</t>
  </si>
  <si>
    <t>Nevitt, Patrick</t>
  </si>
  <si>
    <t>Shropshire, Patrick</t>
  </si>
  <si>
    <t>Paul G</t>
  </si>
  <si>
    <t>Cook, Paul G</t>
  </si>
  <si>
    <t>Paul</t>
  </si>
  <si>
    <t>Ritz, Paul</t>
  </si>
  <si>
    <t>Roberts, Paul</t>
  </si>
  <si>
    <t>Singleton, Paul</t>
  </si>
  <si>
    <t>Zammit, Paul</t>
  </si>
  <si>
    <t>Paula</t>
  </si>
  <si>
    <t>Gilbert, Paula</t>
  </si>
  <si>
    <t>Peng</t>
  </si>
  <si>
    <t>Lor, Peng</t>
  </si>
  <si>
    <t>Peter</t>
  </si>
  <si>
    <t>Beji, Peter</t>
  </si>
  <si>
    <t>peter</t>
  </si>
  <si>
    <t>benji, peter</t>
  </si>
  <si>
    <t>Smith4, Peter</t>
  </si>
  <si>
    <t>Reniko, Peters</t>
  </si>
  <si>
    <t>Phayhoung</t>
  </si>
  <si>
    <t>Lee (deactive)</t>
  </si>
  <si>
    <t>Phayhoung Lee (deactive)</t>
  </si>
  <si>
    <t>Lee (deactive), Phayhoung</t>
  </si>
  <si>
    <t>Phayhoung Lee-Bypass</t>
  </si>
  <si>
    <t>Lee-Bypass, Phayhoung</t>
  </si>
  <si>
    <t>Pheng</t>
  </si>
  <si>
    <t>Vang, Pheng</t>
  </si>
  <si>
    <t>Phenxue</t>
  </si>
  <si>
    <t>Lee, Phenxue</t>
  </si>
  <si>
    <t>Phil</t>
  </si>
  <si>
    <t>Yax, Phil</t>
  </si>
  <si>
    <t>Philip</t>
  </si>
  <si>
    <t>Anderson, Philip</t>
  </si>
  <si>
    <t>Winters, Philip</t>
  </si>
  <si>
    <t>Phillip</t>
  </si>
  <si>
    <t>Dixon, Phillip</t>
  </si>
  <si>
    <t>Hall, Phillip</t>
  </si>
  <si>
    <t>Johnson, Phillip</t>
  </si>
  <si>
    <t>Mulligan, Phillip</t>
  </si>
  <si>
    <t>Williams, Phillip</t>
  </si>
  <si>
    <t>Phue</t>
  </si>
  <si>
    <t>Lee, Phue</t>
  </si>
  <si>
    <t>Ping</t>
  </si>
  <si>
    <t>Yang, Ping</t>
  </si>
  <si>
    <t>Porcia</t>
  </si>
  <si>
    <t>Deberry, Porcia</t>
  </si>
  <si>
    <t>Porsha</t>
  </si>
  <si>
    <t>Drake, Porsha</t>
  </si>
  <si>
    <t>Pettway, Porsha</t>
  </si>
  <si>
    <t>Precious</t>
  </si>
  <si>
    <t>Eason, Precious</t>
  </si>
  <si>
    <t>Preshet</t>
  </si>
  <si>
    <t>Jones, Preshet</t>
  </si>
  <si>
    <t xml:space="preserve">Dawayne </t>
  </si>
  <si>
    <t xml:space="preserve">Prior Dawayne </t>
  </si>
  <si>
    <t>Dawayne , Prior</t>
  </si>
  <si>
    <t>Priyen</t>
  </si>
  <si>
    <t>Qermaine</t>
  </si>
  <si>
    <t>Toney, Qermaine</t>
  </si>
  <si>
    <t>Quadro</t>
  </si>
  <si>
    <t>Wells, Quadro</t>
  </si>
  <si>
    <t>Quaniesha</t>
  </si>
  <si>
    <t>Bell, Quaniesha</t>
  </si>
  <si>
    <t>QueNeice</t>
  </si>
  <si>
    <t>Hayes, QueNeice</t>
  </si>
  <si>
    <t>Quentin</t>
  </si>
  <si>
    <t>Butler, Quentin</t>
  </si>
  <si>
    <t>Quirsten</t>
  </si>
  <si>
    <t>Vance, Quirsten</t>
  </si>
  <si>
    <t>Qushauna</t>
  </si>
  <si>
    <t>Sellers, Qushauna</t>
  </si>
  <si>
    <t>Raheem</t>
  </si>
  <si>
    <t>Sanders, Raheem</t>
  </si>
  <si>
    <t>Rahim</t>
  </si>
  <si>
    <t>Mohammed, Rahim</t>
  </si>
  <si>
    <t>Rakim</t>
  </si>
  <si>
    <t>Wright, Rakim</t>
  </si>
  <si>
    <t>Ralph</t>
  </si>
  <si>
    <t>Mitchell, Ralph</t>
  </si>
  <si>
    <t>Ralphael</t>
  </si>
  <si>
    <t>Beedley, Ralphael</t>
  </si>
  <si>
    <t>Ramana</t>
  </si>
  <si>
    <t>Varma, Ramana</t>
  </si>
  <si>
    <t>Ramon</t>
  </si>
  <si>
    <t>Haynes, Ramon</t>
  </si>
  <si>
    <t>Spivey, Ramon</t>
  </si>
  <si>
    <t>Ward, Ramon</t>
  </si>
  <si>
    <t>Randford</t>
  </si>
  <si>
    <t>Griffin, Randford</t>
  </si>
  <si>
    <t>Grifin, Randford</t>
  </si>
  <si>
    <t>Randy</t>
  </si>
  <si>
    <t>Billups, Randy</t>
  </si>
  <si>
    <t>James, Randy</t>
  </si>
  <si>
    <t>Randyyn</t>
  </si>
  <si>
    <t>Batchelor, Randyyn</t>
  </si>
  <si>
    <t>Thomas, Raphael</t>
  </si>
  <si>
    <t>Raphal</t>
  </si>
  <si>
    <t>Haywood-Bypass, Raphal</t>
  </si>
  <si>
    <t>Rascine</t>
  </si>
  <si>
    <t>Hawes, Rascine</t>
  </si>
  <si>
    <t>Rashawnda</t>
  </si>
  <si>
    <t>Pearson, Rashawnda</t>
  </si>
  <si>
    <t>RaShonda</t>
  </si>
  <si>
    <t>Hicks, RaShonda</t>
  </si>
  <si>
    <t>Ratrece</t>
  </si>
  <si>
    <t>Sutton, Ratrece</t>
  </si>
  <si>
    <t>Raven</t>
  </si>
  <si>
    <t>Shook, Raven</t>
  </si>
  <si>
    <t>Raymond</t>
  </si>
  <si>
    <t>Bentley, Raymond</t>
  </si>
  <si>
    <t>Brown, Raymond</t>
  </si>
  <si>
    <t>Clark, Raymond</t>
  </si>
  <si>
    <t>Raymond J</t>
  </si>
  <si>
    <t>Babel</t>
  </si>
  <si>
    <t>Babel, Raymond J</t>
  </si>
  <si>
    <t>Johnson, Raymond</t>
  </si>
  <si>
    <t>Walters, Raymond</t>
  </si>
  <si>
    <t>Raymond Weaver</t>
  </si>
  <si>
    <t>Weaver, Raymond</t>
  </si>
  <si>
    <t>Raymone</t>
  </si>
  <si>
    <t>Keys, Raymone</t>
  </si>
  <si>
    <t>Raynie</t>
  </si>
  <si>
    <t>Delmendo, Raynie</t>
  </si>
  <si>
    <t>Rayshawn</t>
  </si>
  <si>
    <t>Mickie</t>
  </si>
  <si>
    <t>Rayshawn Mickie</t>
  </si>
  <si>
    <t>Mickie, Rayshawn</t>
  </si>
  <si>
    <t>RCS</t>
  </si>
  <si>
    <t>Temp, RCS</t>
  </si>
  <si>
    <t>Rebecca</t>
  </si>
  <si>
    <t>Bryant-Bypass, Rebecca</t>
  </si>
  <si>
    <t>Regina</t>
  </si>
  <si>
    <t>Wheeler, Regina</t>
  </si>
  <si>
    <t>Reginald</t>
  </si>
  <si>
    <t>Allen, Reginald</t>
  </si>
  <si>
    <t>Peoples, Reginald</t>
  </si>
  <si>
    <t>Renee</t>
  </si>
  <si>
    <t>Hayes, Renee</t>
  </si>
  <si>
    <t>Wester, Renee</t>
  </si>
  <si>
    <t>Renell</t>
  </si>
  <si>
    <t>Taylor, Renell</t>
  </si>
  <si>
    <t>Reuben</t>
  </si>
  <si>
    <t>Romero, Reuben</t>
  </si>
  <si>
    <t>Barlow, Richard</t>
  </si>
  <si>
    <t>Dixon, Richard</t>
  </si>
  <si>
    <t>Fox, Richard</t>
  </si>
  <si>
    <t>Moorelet, Richard</t>
  </si>
  <si>
    <t>Nimmons, Richard</t>
  </si>
  <si>
    <t>Smith-Bypass, Richard</t>
  </si>
  <si>
    <t>Ricky</t>
  </si>
  <si>
    <t>Vang, Ricky</t>
  </si>
  <si>
    <t>Rob</t>
  </si>
  <si>
    <t>Demulemeester, Rob</t>
  </si>
  <si>
    <t>Robert</t>
  </si>
  <si>
    <t>Bennett, Robert</t>
  </si>
  <si>
    <t>Clark, Robert</t>
  </si>
  <si>
    <t>Cole, Robert</t>
  </si>
  <si>
    <t>Davenport, Robert</t>
  </si>
  <si>
    <t>Dworzinski, Robert</t>
  </si>
  <si>
    <t>Holt, Robert</t>
  </si>
  <si>
    <t>Howard, Robert</t>
  </si>
  <si>
    <t>Jackson, Robert</t>
  </si>
  <si>
    <t>LaDuc, Robert</t>
  </si>
  <si>
    <t>Merriweather, Robert</t>
  </si>
  <si>
    <t>Mularski, Robert</t>
  </si>
  <si>
    <t>Nabors, Robert</t>
  </si>
  <si>
    <t>Nowicki, Robert</t>
  </si>
  <si>
    <t>Owens, Robert</t>
  </si>
  <si>
    <t>Peyton, Robert</t>
  </si>
  <si>
    <t>Ridling, Robert</t>
  </si>
  <si>
    <t>Robinson, Robert</t>
  </si>
  <si>
    <t>Sanders, Robert</t>
  </si>
  <si>
    <t>Sims, Robert</t>
  </si>
  <si>
    <t>Walker, Robert</t>
  </si>
  <si>
    <t>Yang, Robert</t>
  </si>
  <si>
    <t>Robin</t>
  </si>
  <si>
    <t>Hunt, Robin</t>
  </si>
  <si>
    <t>Watts, Robin</t>
  </si>
  <si>
    <t>Roderick</t>
  </si>
  <si>
    <t>Edwards, Roderick</t>
  </si>
  <si>
    <t>Shields, Roderick</t>
  </si>
  <si>
    <t>Rodney</t>
  </si>
  <si>
    <t>Bridges, Rodney</t>
  </si>
  <si>
    <t>Byers, Rodney</t>
  </si>
  <si>
    <t>Carter, Rodney</t>
  </si>
  <si>
    <t>Rodolfo</t>
  </si>
  <si>
    <t>Hernandez, Rodolfo</t>
  </si>
  <si>
    <t>Rodrick</t>
  </si>
  <si>
    <t>Walker, Rodrick</t>
  </si>
  <si>
    <t>Roger</t>
  </si>
  <si>
    <t>Hurd, Roger</t>
  </si>
  <si>
    <t>Romell</t>
  </si>
  <si>
    <t>Howard, Romell</t>
  </si>
  <si>
    <t>Romerio</t>
  </si>
  <si>
    <t>Lee, Romerio</t>
  </si>
  <si>
    <t>Ron</t>
  </si>
  <si>
    <t>Nemens, Ron</t>
  </si>
  <si>
    <t>Pomeroy, Ron</t>
  </si>
  <si>
    <t>Benson, Ronald</t>
  </si>
  <si>
    <t>Smith, Ronald</t>
  </si>
  <si>
    <t>Ronisha</t>
  </si>
  <si>
    <t>Rayford, Ronisha</t>
  </si>
  <si>
    <t>Ronveal</t>
  </si>
  <si>
    <t>Willis, Ronveal</t>
  </si>
  <si>
    <t>Roodi</t>
  </si>
  <si>
    <t>Odeesh, Roodi</t>
  </si>
  <si>
    <t>Rory</t>
  </si>
  <si>
    <t>Keenan, Rory</t>
  </si>
  <si>
    <t>Rosalind</t>
  </si>
  <si>
    <t>Lyles, Rosalind</t>
  </si>
  <si>
    <t>Lyles-Bypass, Rosalind</t>
  </si>
  <si>
    <t>Roscoe</t>
  </si>
  <si>
    <t>Fountain, Roscoe</t>
  </si>
  <si>
    <t>Thomas, Rose</t>
  </si>
  <si>
    <t>Roshoad</t>
  </si>
  <si>
    <t>Sullivan, Roshoad</t>
  </si>
  <si>
    <t>Khoury</t>
  </si>
  <si>
    <t>Ross Khoury</t>
  </si>
  <si>
    <t>Khoury, Ross</t>
  </si>
  <si>
    <t>Roy</t>
  </si>
  <si>
    <t>Holbrook, Roy</t>
  </si>
  <si>
    <t>Strome, Roy</t>
  </si>
  <si>
    <t>Royce</t>
  </si>
  <si>
    <t>Davis, Royce</t>
  </si>
  <si>
    <t>Ruben</t>
  </si>
  <si>
    <t>Romero, Ruben</t>
  </si>
  <si>
    <t>Ruby</t>
  </si>
  <si>
    <t>Jimenez, Ruby</t>
  </si>
  <si>
    <t>Rudolph</t>
  </si>
  <si>
    <t>Burgess, Rudolph</t>
  </si>
  <si>
    <t>Ryan</t>
  </si>
  <si>
    <t>Fleming, Ryan</t>
  </si>
  <si>
    <t>Forester, Ryan</t>
  </si>
  <si>
    <t>Halperin, Ryan</t>
  </si>
  <si>
    <t>Harris, Ryan</t>
  </si>
  <si>
    <t>Kinaia, Ryan</t>
  </si>
  <si>
    <t>Wheater, Ryan</t>
  </si>
  <si>
    <t>Wolverton, Ryan</t>
  </si>
  <si>
    <t>Wolverton-Bypass, Ryan</t>
  </si>
  <si>
    <t>Sabrina</t>
  </si>
  <si>
    <t>Manigault, Sabrina</t>
  </si>
  <si>
    <t>Sade</t>
  </si>
  <si>
    <t>Campbell, Sade</t>
  </si>
  <si>
    <t>Sadie</t>
  </si>
  <si>
    <t>Prather, Sadie</t>
  </si>
  <si>
    <t>Salam</t>
  </si>
  <si>
    <t>Sam</t>
  </si>
  <si>
    <t>Forsetti, Sam</t>
  </si>
  <si>
    <t>Majid, Sam</t>
  </si>
  <si>
    <t>Samantha</t>
  </si>
  <si>
    <t>Bailey, Samantha</t>
  </si>
  <si>
    <t>Ciaramitaro, Samantha</t>
  </si>
  <si>
    <t>Hockey, Samantha</t>
  </si>
  <si>
    <t>Mims, Samantha</t>
  </si>
  <si>
    <t>Terril, Samantha</t>
  </si>
  <si>
    <t>Samer</t>
  </si>
  <si>
    <t>Yousif, Samer</t>
  </si>
  <si>
    <t>Mawazini, Sami</t>
  </si>
  <si>
    <t>Samual</t>
  </si>
  <si>
    <t>Booker, Samual</t>
  </si>
  <si>
    <t>Ottah, Samuel</t>
  </si>
  <si>
    <t>Peoples, Samuel</t>
  </si>
  <si>
    <t>Zammit, Samuel</t>
  </si>
  <si>
    <t>Saprina</t>
  </si>
  <si>
    <t>Moore, Saprina</t>
  </si>
  <si>
    <t>Sara</t>
  </si>
  <si>
    <t>Zelyes</t>
  </si>
  <si>
    <t>Sara Zelyes</t>
  </si>
  <si>
    <t>Zelyes, Sara</t>
  </si>
  <si>
    <t>Sarah</t>
  </si>
  <si>
    <t>Cox, Sarah</t>
  </si>
  <si>
    <t>Ybarra, Sarah</t>
  </si>
  <si>
    <t>Sarda</t>
  </si>
  <si>
    <t>Bentley, Sarda</t>
  </si>
  <si>
    <t>Sasha</t>
  </si>
  <si>
    <t>Broadus, Sasha</t>
  </si>
  <si>
    <t>Saul</t>
  </si>
  <si>
    <t>Lee, Saul</t>
  </si>
  <si>
    <t>Stewart, Sawyer</t>
  </si>
  <si>
    <t>Gaglias-Bypass, Scott</t>
  </si>
  <si>
    <t>Gaigalas, Scott</t>
  </si>
  <si>
    <t>Gaigalas-Bypass, Scott</t>
  </si>
  <si>
    <t>Leibold, Scott</t>
  </si>
  <si>
    <t>Moyer, Scott</t>
  </si>
  <si>
    <t>Poteet, Scott</t>
  </si>
  <si>
    <t>Taylor, Scott</t>
  </si>
  <si>
    <t>Sead</t>
  </si>
  <si>
    <t>Rasljanin-Bypass, Sead</t>
  </si>
  <si>
    <t>Sean</t>
  </si>
  <si>
    <t>Lambert, Sean</t>
  </si>
  <si>
    <t>Lyte Jr.</t>
  </si>
  <si>
    <t>Sean Lyte Jr.</t>
  </si>
  <si>
    <t>Lyte Jr., Sean</t>
  </si>
  <si>
    <t>Scott, Sean</t>
  </si>
  <si>
    <t>Smith, Sean</t>
  </si>
  <si>
    <t>Sedale</t>
  </si>
  <si>
    <t>Gilliam, Sedale</t>
  </si>
  <si>
    <t>Sedrick</t>
  </si>
  <si>
    <t>Jones, Sedrick</t>
  </si>
  <si>
    <t>Selene</t>
  </si>
  <si>
    <t>Clay, Selene</t>
  </si>
  <si>
    <t>Selina</t>
  </si>
  <si>
    <t>Tells, Selina</t>
  </si>
  <si>
    <t>Senla</t>
  </si>
  <si>
    <t>Yang, Senla</t>
  </si>
  <si>
    <t>Serena</t>
  </si>
  <si>
    <t>Jones, Serena</t>
  </si>
  <si>
    <t>Sergio</t>
  </si>
  <si>
    <t>Jones, Sergio</t>
  </si>
  <si>
    <t>Shabazz</t>
  </si>
  <si>
    <t>Reeves, Shabazz</t>
  </si>
  <si>
    <t>Shadiamon</t>
  </si>
  <si>
    <t>knott</t>
  </si>
  <si>
    <t>Shadiamon knott</t>
  </si>
  <si>
    <t>knott, Shadiamon</t>
  </si>
  <si>
    <t>Shadonian</t>
  </si>
  <si>
    <t>Brown, Shadonian</t>
  </si>
  <si>
    <t>Shah</t>
  </si>
  <si>
    <t>Shafi, Shah</t>
  </si>
  <si>
    <t>Shahida</t>
  </si>
  <si>
    <t>Ali, Shahida</t>
  </si>
  <si>
    <t>Johnson, Shahida</t>
  </si>
  <si>
    <t>Shaiffur</t>
  </si>
  <si>
    <t>Choudhury, Shaiffur</t>
  </si>
  <si>
    <t>Shakara</t>
  </si>
  <si>
    <t>Bryant, Shakara</t>
  </si>
  <si>
    <t>Shakyra</t>
  </si>
  <si>
    <t>Burton, Shakyra</t>
  </si>
  <si>
    <t>Shamaria</t>
  </si>
  <si>
    <t>Foster, Shamaria</t>
  </si>
  <si>
    <t>Shamika</t>
  </si>
  <si>
    <t>Taylor, Shamika</t>
  </si>
  <si>
    <t>Shanda</t>
  </si>
  <si>
    <t>Harmon, Shanda</t>
  </si>
  <si>
    <t>Shandra</t>
  </si>
  <si>
    <t>Brown, Shandra</t>
  </si>
  <si>
    <t>Shane</t>
  </si>
  <si>
    <t>Bedra, Shane</t>
  </si>
  <si>
    <t>Clark, Shane</t>
  </si>
  <si>
    <t>Wilkins, Shane</t>
  </si>
  <si>
    <t>Shanez</t>
  </si>
  <si>
    <t>Pettis`, Shanez</t>
  </si>
  <si>
    <t>Shanicqa</t>
  </si>
  <si>
    <t>Honiston, Shanicqa</t>
  </si>
  <si>
    <t>Shanika</t>
  </si>
  <si>
    <t>Shanita</t>
  </si>
  <si>
    <t>Johnson, Shanita</t>
  </si>
  <si>
    <t>Cobb, Shannon</t>
  </si>
  <si>
    <t>Reid, Shannon</t>
  </si>
  <si>
    <t>Shanquita</t>
  </si>
  <si>
    <t>Garner, Shanquita</t>
  </si>
  <si>
    <t>Shanta</t>
  </si>
  <si>
    <t>Hill, Shanta</t>
  </si>
  <si>
    <t>Jones, Shanta</t>
  </si>
  <si>
    <t>Shantanae</t>
  </si>
  <si>
    <t>Passmore, Shantanae</t>
  </si>
  <si>
    <t>Shantanique</t>
  </si>
  <si>
    <t>Johnson, Shantanique</t>
  </si>
  <si>
    <t>Shante</t>
  </si>
  <si>
    <t>Shantey</t>
  </si>
  <si>
    <t>House, Shantey</t>
  </si>
  <si>
    <t>Shanya</t>
  </si>
  <si>
    <t>Young, Shanya</t>
  </si>
  <si>
    <t>Shaquille</t>
  </si>
  <si>
    <t>Pruitt, Shaquille</t>
  </si>
  <si>
    <t>Shaquita</t>
  </si>
  <si>
    <t>Wright, Shaquita</t>
  </si>
  <si>
    <t>Sharde</t>
  </si>
  <si>
    <t>Boling, Sharde</t>
  </si>
  <si>
    <t>Sharmisha</t>
  </si>
  <si>
    <t>Hicks, Sharmisha</t>
  </si>
  <si>
    <t>Sharmitta</t>
  </si>
  <si>
    <t>West, Sharmitta</t>
  </si>
  <si>
    <t>West-Bypass, Sharmitta</t>
  </si>
  <si>
    <t>Sharon</t>
  </si>
  <si>
    <t>Dooley, Sharon</t>
  </si>
  <si>
    <t>Woods, Sharon</t>
  </si>
  <si>
    <t>Woods-Bypass, Sharon</t>
  </si>
  <si>
    <t>Sharonda</t>
  </si>
  <si>
    <t>Pryor, Sharonda</t>
  </si>
  <si>
    <t>Sharyll</t>
  </si>
  <si>
    <t>Powell, Sharyll</t>
  </si>
  <si>
    <t>Shatoya</t>
  </si>
  <si>
    <t>Austin, Shatoya</t>
  </si>
  <si>
    <t>Shaun</t>
  </si>
  <si>
    <t>Owen, Shaun</t>
  </si>
  <si>
    <t>Shauntae</t>
  </si>
  <si>
    <t>Shepard, Shauntae</t>
  </si>
  <si>
    <t>Shavonia</t>
  </si>
  <si>
    <t>Scott, Shavonia</t>
  </si>
  <si>
    <t>Shavonna</t>
  </si>
  <si>
    <t>Scott, Shavonna</t>
  </si>
  <si>
    <t>Shawn</t>
  </si>
  <si>
    <t>Anderson, Shawn</t>
  </si>
  <si>
    <t>Berry, Shawn</t>
  </si>
  <si>
    <t>Brent, Shawn</t>
  </si>
  <si>
    <t>Rejniak, Shawn</t>
  </si>
  <si>
    <t>Shawnteze</t>
  </si>
  <si>
    <t>Williams, Shawnteze</t>
  </si>
  <si>
    <t>Shayla</t>
  </si>
  <si>
    <t>Sheenea</t>
  </si>
  <si>
    <t>King, Sheenea</t>
  </si>
  <si>
    <t>Sheila</t>
  </si>
  <si>
    <t>Anderson, Sheila</t>
  </si>
  <si>
    <t>Maniere, Sheila</t>
  </si>
  <si>
    <t>Shelase</t>
  </si>
  <si>
    <t>Coleman, Shelase</t>
  </si>
  <si>
    <t>Sheldon</t>
  </si>
  <si>
    <t>Dyer, Sheldon</t>
  </si>
  <si>
    <t>Lowman, Sheldon</t>
  </si>
  <si>
    <t>Diggs, Shelton</t>
  </si>
  <si>
    <t>Sheree</t>
  </si>
  <si>
    <t>Roberson, Sheree</t>
  </si>
  <si>
    <t>Sheretha</t>
  </si>
  <si>
    <t>Croft, Sheretha</t>
  </si>
  <si>
    <t>Sheri</t>
  </si>
  <si>
    <t>Turner, Sheri</t>
  </si>
  <si>
    <t>Sherrice</t>
  </si>
  <si>
    <t>Thompson, Sherrice</t>
  </si>
  <si>
    <t>Zipporia, Sherrod</t>
  </si>
  <si>
    <t>Sherry</t>
  </si>
  <si>
    <t>Hines, Sherry</t>
  </si>
  <si>
    <t>Sheryl</t>
  </si>
  <si>
    <t>Bolden, Sheryl</t>
  </si>
  <si>
    <t>Shonda</t>
  </si>
  <si>
    <t>Hannon, Shonda</t>
  </si>
  <si>
    <t>Shynece</t>
  </si>
  <si>
    <t>Webb, Shynece</t>
  </si>
  <si>
    <t>Si</t>
  </si>
  <si>
    <t>Solomon, Si</t>
  </si>
  <si>
    <t>Sierra</t>
  </si>
  <si>
    <t>Jefferson, Sierra</t>
  </si>
  <si>
    <t>Silas</t>
  </si>
  <si>
    <t>Brister, Silas</t>
  </si>
  <si>
    <t>Staller, Simon</t>
  </si>
  <si>
    <t>Skyler</t>
  </si>
  <si>
    <t>Difilippo, Skyler</t>
  </si>
  <si>
    <t>Sol</t>
  </si>
  <si>
    <t>Soleman</t>
  </si>
  <si>
    <t>Ahmed, Soleman</t>
  </si>
  <si>
    <t>Williams, Solomon</t>
  </si>
  <si>
    <t>Steffon</t>
  </si>
  <si>
    <t>White, Steffon</t>
  </si>
  <si>
    <t>Stephanie</t>
  </si>
  <si>
    <t>Davenport, Stephanie</t>
  </si>
  <si>
    <t>Thomas, Stephanie</t>
  </si>
  <si>
    <t>Wilbourn, Stephanie</t>
  </si>
  <si>
    <t>Stephen</t>
  </si>
  <si>
    <t>Johnson, Stephen</t>
  </si>
  <si>
    <t>Staller, Stephen</t>
  </si>
  <si>
    <t>Yon-Bypass</t>
  </si>
  <si>
    <t>Stephen Yon-Bypass</t>
  </si>
  <si>
    <t>Yon-Bypass, Stephen</t>
  </si>
  <si>
    <t>Sterling</t>
  </si>
  <si>
    <t>Steve</t>
  </si>
  <si>
    <t>Allevato, Steve</t>
  </si>
  <si>
    <t>Jurewich, Steve</t>
  </si>
  <si>
    <t>Xiong-Bypass, Steve</t>
  </si>
  <si>
    <t>Carter, Steven</t>
  </si>
  <si>
    <t>Chandler, Steven</t>
  </si>
  <si>
    <t>Elayan, Steven</t>
  </si>
  <si>
    <t>Green, Steven</t>
  </si>
  <si>
    <t>Hannan, Steven</t>
  </si>
  <si>
    <t>Held, Steven</t>
  </si>
  <si>
    <t>Waire, Steven</t>
  </si>
  <si>
    <t>Zaborowski, Steven</t>
  </si>
  <si>
    <t>Sue</t>
  </si>
  <si>
    <t>Frattarelli, Sue</t>
  </si>
  <si>
    <t>Susan</t>
  </si>
  <si>
    <t>Lafolette, Susan</t>
  </si>
  <si>
    <t>Swayne</t>
  </si>
  <si>
    <t>Mainor, Swayne</t>
  </si>
  <si>
    <t>Sydney</t>
  </si>
  <si>
    <t>Spinek, Sydney</t>
  </si>
  <si>
    <t>Syed</t>
  </si>
  <si>
    <t>Tofael, Syed</t>
  </si>
  <si>
    <t>Talibah</t>
  </si>
  <si>
    <t>Smith, Talibah</t>
  </si>
  <si>
    <t>Tameka</t>
  </si>
  <si>
    <t>Johnson, Tameka</t>
  </si>
  <si>
    <t>Rayner, Tameka</t>
  </si>
  <si>
    <t>Tamekka</t>
  </si>
  <si>
    <t>Casey, Tamekka</t>
  </si>
  <si>
    <t>Tamera</t>
  </si>
  <si>
    <t>Wingfield, Tamera</t>
  </si>
  <si>
    <t>Tamika</t>
  </si>
  <si>
    <t>Shepherd, Tamika</t>
  </si>
  <si>
    <t>Thomas, Tamika</t>
  </si>
  <si>
    <t>Tamisha</t>
  </si>
  <si>
    <t>Belcher, Tamisha</t>
  </si>
  <si>
    <t>Tamita</t>
  </si>
  <si>
    <t>Tamkia</t>
  </si>
  <si>
    <t>Clark, Tamkia</t>
  </si>
  <si>
    <t>Tanesha</t>
  </si>
  <si>
    <t>Johnson, Tanesha</t>
  </si>
  <si>
    <t>Tanisha</t>
  </si>
  <si>
    <t>El, Tanisha</t>
  </si>
  <si>
    <t>Tanya</t>
  </si>
  <si>
    <t>Humphreys, Tanya</t>
  </si>
  <si>
    <t>Tanzania</t>
  </si>
  <si>
    <t>Walker, Tanzania</t>
  </si>
  <si>
    <t>Tara</t>
  </si>
  <si>
    <t>Spearman, Tara</t>
  </si>
  <si>
    <t>Taradonia</t>
  </si>
  <si>
    <t>Taradonia Daniel</t>
  </si>
  <si>
    <t>Daniel, Taradonia</t>
  </si>
  <si>
    <t>Tarea</t>
  </si>
  <si>
    <t>Payton, Tarea</t>
  </si>
  <si>
    <t>Tarnisha</t>
  </si>
  <si>
    <t>Buford, Tarnisha</t>
  </si>
  <si>
    <t>Tatianna</t>
  </si>
  <si>
    <t>Anderson, Tatianna</t>
  </si>
  <si>
    <t>Tatyana</t>
  </si>
  <si>
    <t>Hurling, Tatyana</t>
  </si>
  <si>
    <t>TATYANA</t>
  </si>
  <si>
    <t>THOMAS, TATYANA</t>
  </si>
  <si>
    <t>Tawan</t>
  </si>
  <si>
    <t>Richardson, Tawan</t>
  </si>
  <si>
    <t>Tawana</t>
  </si>
  <si>
    <t>Austin, Tawana</t>
  </si>
  <si>
    <t>Decaw, Taylor</t>
  </si>
  <si>
    <t>Hurling, Taylor</t>
  </si>
  <si>
    <t>Taylor Lauren</t>
  </si>
  <si>
    <t>Lauren, Taylor</t>
  </si>
  <si>
    <t>Neequaye Reese, Taylor</t>
  </si>
  <si>
    <t>Smith, Taylor</t>
  </si>
  <si>
    <t>Tayvanna</t>
  </si>
  <si>
    <t>Richard, Tayvanna</t>
  </si>
  <si>
    <t>Ted</t>
  </si>
  <si>
    <t>Stahl, Ted</t>
  </si>
  <si>
    <t>Teirra</t>
  </si>
  <si>
    <t>Phillips, Teirra</t>
  </si>
  <si>
    <t>Telvon</t>
  </si>
  <si>
    <t>Wright, Telvon</t>
  </si>
  <si>
    <t>Tena</t>
  </si>
  <si>
    <t>Williams, Tena</t>
  </si>
  <si>
    <t>Teng</t>
  </si>
  <si>
    <t>Lee, Teng</t>
  </si>
  <si>
    <t>Tequeala</t>
  </si>
  <si>
    <t>Tellis, Tequeala</t>
  </si>
  <si>
    <t>Teranae</t>
  </si>
  <si>
    <t>Griffin, Teranae</t>
  </si>
  <si>
    <t>Teresa</t>
  </si>
  <si>
    <t>Rosenberg, Teresa</t>
  </si>
  <si>
    <t>Teri</t>
  </si>
  <si>
    <t>Rosario, Teri</t>
  </si>
  <si>
    <t>Terissa</t>
  </si>
  <si>
    <t>Caldwell, Terissa</t>
  </si>
  <si>
    <t>Terra</t>
  </si>
  <si>
    <t>Wakefield, Terra</t>
  </si>
  <si>
    <t>Terrance</t>
  </si>
  <si>
    <t>Banks, Terrance</t>
  </si>
  <si>
    <t>Ware, Terrance</t>
  </si>
  <si>
    <t>Washington, Terrance</t>
  </si>
  <si>
    <t>Terrell</t>
  </si>
  <si>
    <t>Day, Terrell</t>
  </si>
  <si>
    <t>Lee, Terrell</t>
  </si>
  <si>
    <t>Thomas, Terrell</t>
  </si>
  <si>
    <t>Walker, Terrell</t>
  </si>
  <si>
    <t>Terrence</t>
  </si>
  <si>
    <t>Brantley, Terrence</t>
  </si>
  <si>
    <t>TERRIEAREON</t>
  </si>
  <si>
    <t>RICHERSON, TERRIEAREON</t>
  </si>
  <si>
    <t>Gray, Terry</t>
  </si>
  <si>
    <t>James, Terry</t>
  </si>
  <si>
    <t>Mack, Terry</t>
  </si>
  <si>
    <t>Tessa</t>
  </si>
  <si>
    <t>Peaks, Tessa</t>
  </si>
  <si>
    <t>test</t>
  </si>
  <si>
    <t xml:space="preserve">test </t>
  </si>
  <si>
    <t>, test</t>
  </si>
  <si>
    <t>Test</t>
  </si>
  <si>
    <t>Person</t>
  </si>
  <si>
    <t>Test Person</t>
  </si>
  <si>
    <t>Person, Test</t>
  </si>
  <si>
    <t>smith</t>
  </si>
  <si>
    <t>test smith</t>
  </si>
  <si>
    <t>smith, test</t>
  </si>
  <si>
    <t>test test</t>
  </si>
  <si>
    <t>test, test</t>
  </si>
  <si>
    <t>tester</t>
  </si>
  <si>
    <t xml:space="preserve">tester </t>
  </si>
  <si>
    <t>, tester</t>
  </si>
  <si>
    <t>Thad</t>
  </si>
  <si>
    <t>Collier, Thad</t>
  </si>
  <si>
    <t>Thaer</t>
  </si>
  <si>
    <t>Mesleh, Thaer</t>
  </si>
  <si>
    <t>Thai</t>
  </si>
  <si>
    <t>Lee, Thai</t>
  </si>
  <si>
    <t>Thamed</t>
  </si>
  <si>
    <t>Bakr, Thamed</t>
  </si>
  <si>
    <t>Theresa</t>
  </si>
  <si>
    <t>May, Theresa</t>
  </si>
  <si>
    <t>Brown, Thomas</t>
  </si>
  <si>
    <t>Foley, Thomas</t>
  </si>
  <si>
    <t>Freeman, Thomas</t>
  </si>
  <si>
    <t>Guilbault, Thomas</t>
  </si>
  <si>
    <t>Llewellyn, Thomas</t>
  </si>
  <si>
    <t>Shannon, Thomas</t>
  </si>
  <si>
    <t>Thurman, Thomas</t>
  </si>
  <si>
    <t>Akins, Thurman</t>
  </si>
  <si>
    <t>Tiana</t>
  </si>
  <si>
    <t>Rogers, Tiana</t>
  </si>
  <si>
    <t>Tianta</t>
  </si>
  <si>
    <t>Williams, Tianta</t>
  </si>
  <si>
    <t>Tiera</t>
  </si>
  <si>
    <t>Taylor, Tiera</t>
  </si>
  <si>
    <t>Tierra</t>
  </si>
  <si>
    <t>Collins, Tierra</t>
  </si>
  <si>
    <t>Tiesha</t>
  </si>
  <si>
    <t>Townsviller, Tiesha</t>
  </si>
  <si>
    <t>White, Tiesha</t>
  </si>
  <si>
    <t>Tiffaney</t>
  </si>
  <si>
    <t>Tiffany</t>
  </si>
  <si>
    <t>Battles, Tiffany</t>
  </si>
  <si>
    <t>Buford, Tiffany</t>
  </si>
  <si>
    <t>Carter, Tiffany</t>
  </si>
  <si>
    <t>Esters, Tiffany</t>
  </si>
  <si>
    <t>Nelson, Tiffany</t>
  </si>
  <si>
    <t>Wilson, Tiffany</t>
  </si>
  <si>
    <t>Tikira</t>
  </si>
  <si>
    <t>Noland, Tikira</t>
  </si>
  <si>
    <t>Tim</t>
  </si>
  <si>
    <t>Simon, Tim</t>
  </si>
  <si>
    <t>Timilia</t>
  </si>
  <si>
    <t>Gibbons, Timilia</t>
  </si>
  <si>
    <t>Timothy</t>
  </si>
  <si>
    <t>McLarty, Timothy</t>
  </si>
  <si>
    <t>Weathers, Timothy</t>
  </si>
  <si>
    <t>Tina</t>
  </si>
  <si>
    <t>Dover, Tina</t>
  </si>
  <si>
    <t>Tionna</t>
  </si>
  <si>
    <t>Vanderwall, Tionna</t>
  </si>
  <si>
    <t>T'Keyah</t>
  </si>
  <si>
    <t>Gaines, T'Keyah</t>
  </si>
  <si>
    <t>TMyra</t>
  </si>
  <si>
    <t>McKay, TMyra</t>
  </si>
  <si>
    <t>Slagle, Tobias</t>
  </si>
  <si>
    <t>Todd</t>
  </si>
  <si>
    <t>Curtis, Todd</t>
  </si>
  <si>
    <t>Kuhn, Todd</t>
  </si>
  <si>
    <t>Kuhn-Bypass, Todd</t>
  </si>
  <si>
    <t>Tom</t>
  </si>
  <si>
    <t>Schleicher, Tom</t>
  </si>
  <si>
    <t>Yang, Tom</t>
  </si>
  <si>
    <t>Tommy</t>
  </si>
  <si>
    <t>Lee, Tommy</t>
  </si>
  <si>
    <t>Toni</t>
  </si>
  <si>
    <t>Crosby, Toni</t>
  </si>
  <si>
    <t>Tonisha</t>
  </si>
  <si>
    <t>Thomas, Tonisha</t>
  </si>
  <si>
    <t>Tony</t>
  </si>
  <si>
    <t>Lee, Tony</t>
  </si>
  <si>
    <t>Price, Tony</t>
  </si>
  <si>
    <t>Smith, Tony</t>
  </si>
  <si>
    <t>Tonya</t>
  </si>
  <si>
    <t>Turner, Tonya</t>
  </si>
  <si>
    <t>Mickens, Torrance</t>
  </si>
  <si>
    <t>Tory</t>
  </si>
  <si>
    <t>Mallet, Tory</t>
  </si>
  <si>
    <t>Toshay</t>
  </si>
  <si>
    <t>Cross, Toshay</t>
  </si>
  <si>
    <t>Tou</t>
  </si>
  <si>
    <t>Lee, Tou</t>
  </si>
  <si>
    <t>Lor, Tou</t>
  </si>
  <si>
    <t>Lor-Bypass, Tou</t>
  </si>
  <si>
    <t>Vang-Bypass, Tou</t>
  </si>
  <si>
    <t>Toua</t>
  </si>
  <si>
    <t>Xiong, Toua</t>
  </si>
  <si>
    <t>Toukao</t>
  </si>
  <si>
    <t>Lee, Toukao</t>
  </si>
  <si>
    <t>Trace Ann</t>
  </si>
  <si>
    <t>Ann</t>
  </si>
  <si>
    <t>Trace Ann Ann</t>
  </si>
  <si>
    <t>Ann, Trace Ann</t>
  </si>
  <si>
    <t>Robinson, Trace Ann</t>
  </si>
  <si>
    <t>Trace</t>
  </si>
  <si>
    <t>Robinson, Trace</t>
  </si>
  <si>
    <t>Tracey</t>
  </si>
  <si>
    <t>Cross, Tracey</t>
  </si>
  <si>
    <t>Tracy</t>
  </si>
  <si>
    <t>Killeen, Tracy</t>
  </si>
  <si>
    <t>Trashaun</t>
  </si>
  <si>
    <t>Horton, Trashaun</t>
  </si>
  <si>
    <t>Campbell, Travis</t>
  </si>
  <si>
    <t>Travon</t>
  </si>
  <si>
    <t>Harris, Travon</t>
  </si>
  <si>
    <t>Trenton</t>
  </si>
  <si>
    <t>Walker, Trenton</t>
  </si>
  <si>
    <t>Trevon</t>
  </si>
  <si>
    <t>Dildey, Trevon</t>
  </si>
  <si>
    <t>Trevon Thompson</t>
  </si>
  <si>
    <t>Thompson, Trevon</t>
  </si>
  <si>
    <t>Trevor</t>
  </si>
  <si>
    <t>Kitchen, Trevor</t>
  </si>
  <si>
    <t>Schultz, Trevor</t>
  </si>
  <si>
    <t>Trey</t>
  </si>
  <si>
    <t>Lapsley, Trey</t>
  </si>
  <si>
    <t>Treye</t>
  </si>
  <si>
    <t>Jones, Treye</t>
  </si>
  <si>
    <t>Treyon</t>
  </si>
  <si>
    <t>Mcguire, Treyon</t>
  </si>
  <si>
    <t>Triston</t>
  </si>
  <si>
    <t>McFarland, Triston</t>
  </si>
  <si>
    <t>Troy</t>
  </si>
  <si>
    <t>Gray, Troy</t>
  </si>
  <si>
    <t>Perry, Troy</t>
  </si>
  <si>
    <t>Tryson</t>
  </si>
  <si>
    <t>Hairston, Tryson</t>
  </si>
  <si>
    <t>Tuan</t>
  </si>
  <si>
    <t>Vo, Tuan</t>
  </si>
  <si>
    <t>Tybrea</t>
  </si>
  <si>
    <t>Martin, Tybrea</t>
  </si>
  <si>
    <t>Tybwrerea</t>
  </si>
  <si>
    <t>Martin, Tybwrerea</t>
  </si>
  <si>
    <t>Tyiese</t>
  </si>
  <si>
    <t>Ghee, Tyiese</t>
  </si>
  <si>
    <t>Bates, Tyler</t>
  </si>
  <si>
    <t>Beaudin, Tyler</t>
  </si>
  <si>
    <t>Everidge, Tyler</t>
  </si>
  <si>
    <t>Harris, Tyler</t>
  </si>
  <si>
    <t>Webb, Tyler</t>
  </si>
  <si>
    <t>Tymar</t>
  </si>
  <si>
    <t>Walker, Tymar</t>
  </si>
  <si>
    <t>Tynisha</t>
  </si>
  <si>
    <t>Mumford, Tynisha</t>
  </si>
  <si>
    <t>Tyra</t>
  </si>
  <si>
    <t>Echols, Tyra</t>
  </si>
  <si>
    <t>Tyras</t>
  </si>
  <si>
    <t>Bates, Tyras</t>
  </si>
  <si>
    <t>Tyre</t>
  </si>
  <si>
    <t>Walker, Tyre</t>
  </si>
  <si>
    <t>Tyree</t>
  </si>
  <si>
    <t>Smith, Tyree</t>
  </si>
  <si>
    <t>Tyreese</t>
  </si>
  <si>
    <t>Andrews, Tyreese</t>
  </si>
  <si>
    <t>Tyrese</t>
  </si>
  <si>
    <t>Grant, Tyrese</t>
  </si>
  <si>
    <t>Tyriq</t>
  </si>
  <si>
    <t>Copland, Tyriq</t>
  </si>
  <si>
    <t>Tyron</t>
  </si>
  <si>
    <t>Willis, Tyron</t>
  </si>
  <si>
    <t>Tyrone</t>
  </si>
  <si>
    <t>Godwin, Tyrone</t>
  </si>
  <si>
    <t>Ramsey, Tyrone</t>
  </si>
  <si>
    <t>Tyvon</t>
  </si>
  <si>
    <t>Sims, Tyvon</t>
  </si>
  <si>
    <t>Ulysess</t>
  </si>
  <si>
    <t>Miller, Ulysess</t>
  </si>
  <si>
    <t>Unree</t>
  </si>
  <si>
    <t>Clark, Unree</t>
  </si>
  <si>
    <t>Va</t>
  </si>
  <si>
    <t>Vanessa</t>
  </si>
  <si>
    <t>Bryant, Vanessa</t>
  </si>
  <si>
    <t>Williams, Vanessa</t>
  </si>
  <si>
    <t>Wright, Vanessa</t>
  </si>
  <si>
    <t>Her, Vang</t>
  </si>
  <si>
    <t>Lee, Vang</t>
  </si>
  <si>
    <t>Pang, Vang</t>
  </si>
  <si>
    <t>Venus</t>
  </si>
  <si>
    <t>Lumpkin, Venus</t>
  </si>
  <si>
    <t>Vernisha</t>
  </si>
  <si>
    <t>Wade, Vernisha</t>
  </si>
  <si>
    <t>Veronica</t>
  </si>
  <si>
    <t>Owens, Veronica</t>
  </si>
  <si>
    <t>Ruson, Veronica</t>
  </si>
  <si>
    <t>Williams, Veronica</t>
  </si>
  <si>
    <t>Victor</t>
  </si>
  <si>
    <t>Evans, Victor</t>
  </si>
  <si>
    <t>Lee, Victor</t>
  </si>
  <si>
    <t>Victoria</t>
  </si>
  <si>
    <t>Howell, Victoria</t>
  </si>
  <si>
    <t>Vieniesha</t>
  </si>
  <si>
    <t>McWilliams, Vieniesha</t>
  </si>
  <si>
    <t>Vin</t>
  </si>
  <si>
    <t>Chang, Vin</t>
  </si>
  <si>
    <t>Vincent</t>
  </si>
  <si>
    <t>Giacchina, Vincent</t>
  </si>
  <si>
    <t>Gorman, Vincent</t>
  </si>
  <si>
    <t>Vladimar</t>
  </si>
  <si>
    <t>Johnson, Vladimar</t>
  </si>
  <si>
    <t>Lee, Vue</t>
  </si>
  <si>
    <t>Vo, Vue</t>
  </si>
  <si>
    <t>Xiong, Vue</t>
  </si>
  <si>
    <t>Wadah</t>
  </si>
  <si>
    <t>Alkadi, Wadah</t>
  </si>
  <si>
    <t>Manning, Wade</t>
  </si>
  <si>
    <t>Walter</t>
  </si>
  <si>
    <t>Thompson, Walter</t>
  </si>
  <si>
    <t>Walker, Walter</t>
  </si>
  <si>
    <t>Warren</t>
  </si>
  <si>
    <t>Parker, Warren</t>
  </si>
  <si>
    <t>Wayne</t>
  </si>
  <si>
    <t>Lee, Wayne</t>
  </si>
  <si>
    <t>Waynemond</t>
  </si>
  <si>
    <t>Brown, Waynemond</t>
  </si>
  <si>
    <t>Wendell</t>
  </si>
  <si>
    <t>Powell, Wendell</t>
  </si>
  <si>
    <t>Wendy</t>
  </si>
  <si>
    <t>Cucinello, Wendy</t>
  </si>
  <si>
    <t>Finn, Wendy</t>
  </si>
  <si>
    <t>Marmon, Wesley</t>
  </si>
  <si>
    <t>Weston</t>
  </si>
  <si>
    <t>Wohlgemuth, Weston</t>
  </si>
  <si>
    <t>Whitney</t>
  </si>
  <si>
    <t>Hamilton, Whitney</t>
  </si>
  <si>
    <t>Wilhem</t>
  </si>
  <si>
    <t>Jakob, Wilhem</t>
  </si>
  <si>
    <t>William</t>
  </si>
  <si>
    <t>Blunt, William</t>
  </si>
  <si>
    <t>Kerner, William</t>
  </si>
  <si>
    <t>OReilly, William</t>
  </si>
  <si>
    <t>OReilly-Bypass, William</t>
  </si>
  <si>
    <t>Sanders, William</t>
  </si>
  <si>
    <t>Thompson, William</t>
  </si>
  <si>
    <t>Tucker, William</t>
  </si>
  <si>
    <t>Willie</t>
  </si>
  <si>
    <t>Holston, Willie</t>
  </si>
  <si>
    <t>Key, Willie</t>
  </si>
  <si>
    <t>Lane, Willie</t>
  </si>
  <si>
    <t>Pearson, Willie</t>
  </si>
  <si>
    <t>Powell, Willie</t>
  </si>
  <si>
    <t>Shannon, Willie</t>
  </si>
  <si>
    <t>Taylor, Willie</t>
  </si>
  <si>
    <t>Wiggins, Willie</t>
  </si>
  <si>
    <t>Allen, Willis</t>
  </si>
  <si>
    <t>Wisam</t>
  </si>
  <si>
    <t>Sami, Wisam</t>
  </si>
  <si>
    <t>Vang, Xiong</t>
  </si>
  <si>
    <t>Xor</t>
  </si>
  <si>
    <t>Xiong, Xor</t>
  </si>
  <si>
    <t>Xoua</t>
  </si>
  <si>
    <t>Lor, Xoua</t>
  </si>
  <si>
    <t>Yalon</t>
  </si>
  <si>
    <t>Moore, Yalon</t>
  </si>
  <si>
    <t>Yaser</t>
  </si>
  <si>
    <t>Alkhobari, Yaser</t>
  </si>
  <si>
    <t>Yeecha</t>
  </si>
  <si>
    <t>Chang, Yeecha</t>
  </si>
  <si>
    <t>Yemua</t>
  </si>
  <si>
    <t>Vue, Yemua</t>
  </si>
  <si>
    <t>Yeng H</t>
  </si>
  <si>
    <t>Lee, Yeng H</t>
  </si>
  <si>
    <t>Yeng</t>
  </si>
  <si>
    <t>Lee2, Yeng</t>
  </si>
  <si>
    <t>Lee-Bypass, Yeng</t>
  </si>
  <si>
    <t>Vang, Yeng</t>
  </si>
  <si>
    <t>Yer</t>
  </si>
  <si>
    <t>Chang, Yer</t>
  </si>
  <si>
    <t>Yia</t>
  </si>
  <si>
    <t>Her, Yia</t>
  </si>
  <si>
    <t>Yohanna</t>
  </si>
  <si>
    <t>Stoudemire, Yohanna</t>
  </si>
  <si>
    <t>Youfuyeng</t>
  </si>
  <si>
    <t>Yang, Youfuyeng</t>
  </si>
  <si>
    <t>Yue</t>
  </si>
  <si>
    <t>Lee, Yue</t>
  </si>
  <si>
    <t>Yufe</t>
  </si>
  <si>
    <t>Kennedy, Yufe</t>
  </si>
  <si>
    <t>Yukiharu</t>
  </si>
  <si>
    <t>Burns Jr., Yukiharu</t>
  </si>
  <si>
    <t>Zach</t>
  </si>
  <si>
    <t>Challis, Zach</t>
  </si>
  <si>
    <t>Challis-Bypass, Zach</t>
  </si>
  <si>
    <t>Zachary</t>
  </si>
  <si>
    <t>McClain</t>
  </si>
  <si>
    <t>Zachary McClain</t>
  </si>
  <si>
    <t>McClain, Zachary</t>
  </si>
  <si>
    <t>Moyer, Zachary</t>
  </si>
  <si>
    <t>Zimmerman, Zachary</t>
  </si>
  <si>
    <t>Zakayla</t>
  </si>
  <si>
    <t>Brookes, Zakayla</t>
  </si>
  <si>
    <t>Zaketa</t>
  </si>
  <si>
    <t>Zaketa McFarland</t>
  </si>
  <si>
    <t>McFarland, Zaketa</t>
  </si>
  <si>
    <t>Ziaire</t>
  </si>
  <si>
    <t>Hicks, Ziaire</t>
  </si>
  <si>
    <t>Solidat Operators</t>
  </si>
  <si>
    <t>Short Name</t>
  </si>
  <si>
    <t>Description</t>
  </si>
  <si>
    <t>First Name</t>
  </si>
  <si>
    <t>PIN</t>
  </si>
  <si>
    <t>Card Id</t>
  </si>
  <si>
    <t>Last Updated</t>
  </si>
  <si>
    <t>Last Login</t>
  </si>
  <si>
    <t>FullName</t>
  </si>
  <si>
    <t>Deactivated</t>
  </si>
  <si>
    <t>AAnderson</t>
  </si>
  <si>
    <t>Aryah</t>
  </si>
  <si>
    <t>6025</t>
  </si>
  <si>
    <t>ACiesiolka</t>
  </si>
  <si>
    <t>Team Lead - T1XX</t>
  </si>
  <si>
    <t>9497</t>
  </si>
  <si>
    <t>ADewan</t>
  </si>
  <si>
    <t>adminsd</t>
  </si>
  <si>
    <t>Admin-User</t>
  </si>
  <si>
    <t>AFoster</t>
  </si>
  <si>
    <t>AHinkle</t>
  </si>
  <si>
    <t>1698</t>
  </si>
  <si>
    <t>AHogains</t>
  </si>
  <si>
    <t>3016</t>
  </si>
  <si>
    <t>AJackson-OQuinn</t>
  </si>
  <si>
    <t>Adonis</t>
  </si>
  <si>
    <t>6020</t>
  </si>
  <si>
    <t>AReyna</t>
  </si>
  <si>
    <t>2474</t>
  </si>
  <si>
    <t>ARuffin</t>
  </si>
  <si>
    <t>2505</t>
  </si>
  <si>
    <t>AStewart</t>
  </si>
  <si>
    <t>9730</t>
  </si>
  <si>
    <t>ATobar</t>
  </si>
  <si>
    <t>Supervisor - Materials</t>
  </si>
  <si>
    <t>ATobar2</t>
  </si>
  <si>
    <t>Alexandria</t>
  </si>
  <si>
    <t>1540</t>
  </si>
  <si>
    <t>ATobarJr</t>
  </si>
  <si>
    <t>2555</t>
  </si>
  <si>
    <t>BBroaden</t>
  </si>
  <si>
    <t>Byson</t>
  </si>
  <si>
    <t>2486</t>
  </si>
  <si>
    <t>BCurtis</t>
  </si>
  <si>
    <t>8914</t>
  </si>
  <si>
    <t>BDavis</t>
  </si>
  <si>
    <t>8854</t>
  </si>
  <si>
    <t>BElmore</t>
  </si>
  <si>
    <t>BHattaway</t>
  </si>
  <si>
    <t>Supervisor - Molding 2nd Shift</t>
  </si>
  <si>
    <t>8693</t>
  </si>
  <si>
    <t>BSeals</t>
  </si>
  <si>
    <t>1558</t>
  </si>
  <si>
    <t>BWhite</t>
  </si>
  <si>
    <t>2604</t>
  </si>
  <si>
    <t>CBuchanan</t>
  </si>
  <si>
    <t>IT Technician</t>
  </si>
  <si>
    <t>6016</t>
  </si>
  <si>
    <t>CCrutcher</t>
  </si>
  <si>
    <t>9586</t>
  </si>
  <si>
    <t>CFikes</t>
  </si>
  <si>
    <t>Team Lead - DT FEM</t>
  </si>
  <si>
    <t>1646</t>
  </si>
  <si>
    <t>CHardison</t>
  </si>
  <si>
    <t>2455</t>
  </si>
  <si>
    <t>CJenkins</t>
  </si>
  <si>
    <t>2376</t>
  </si>
  <si>
    <t>CJohnson</t>
  </si>
  <si>
    <t>1447</t>
  </si>
  <si>
    <t>CLawson</t>
  </si>
  <si>
    <t>Clifton</t>
  </si>
  <si>
    <t>1657</t>
  </si>
  <si>
    <t>CLor</t>
  </si>
  <si>
    <t>9024</t>
  </si>
  <si>
    <t>COsborn</t>
  </si>
  <si>
    <t>Cynthia</t>
  </si>
  <si>
    <t>1527</t>
  </si>
  <si>
    <t>CReyna</t>
  </si>
  <si>
    <t>9599</t>
  </si>
  <si>
    <t>CSeals</t>
  </si>
  <si>
    <t>Supervisor - T1XX</t>
  </si>
  <si>
    <t xml:space="preserve">Cassie </t>
  </si>
  <si>
    <t>2057</t>
  </si>
  <si>
    <t>CSmith</t>
  </si>
  <si>
    <t>Team Lead - Materials</t>
  </si>
  <si>
    <t>1693</t>
  </si>
  <si>
    <t>CWright</t>
  </si>
  <si>
    <t>2503</t>
  </si>
  <si>
    <t>CYeskey</t>
  </si>
  <si>
    <t>Automation Technician</t>
  </si>
  <si>
    <t>DBanks</t>
  </si>
  <si>
    <t>1202</t>
  </si>
  <si>
    <t>DBroxton</t>
  </si>
  <si>
    <t>Denise</t>
  </si>
  <si>
    <t>6021</t>
  </si>
  <si>
    <t>DBurns</t>
  </si>
  <si>
    <t>Demarion</t>
  </si>
  <si>
    <t>6024</t>
  </si>
  <si>
    <t>DCrosby</t>
  </si>
  <si>
    <t>Drakkar</t>
  </si>
  <si>
    <t>1694</t>
  </si>
  <si>
    <t>DFriedland</t>
  </si>
  <si>
    <t>2015</t>
  </si>
  <si>
    <t>DGarrett</t>
  </si>
  <si>
    <t>9793</t>
  </si>
  <si>
    <t>DHolland</t>
  </si>
  <si>
    <t>Dayton</t>
  </si>
  <si>
    <t>2580</t>
  </si>
  <si>
    <t>DHutcherson</t>
  </si>
  <si>
    <t>Damanuel</t>
  </si>
  <si>
    <t>2446</t>
  </si>
  <si>
    <t>DJacobs</t>
  </si>
  <si>
    <t>Digiorgio</t>
  </si>
  <si>
    <t>9524</t>
  </si>
  <si>
    <t>DLoyd</t>
  </si>
  <si>
    <t>9965</t>
  </si>
  <si>
    <t>DNevitt</t>
  </si>
  <si>
    <t>Dashawn</t>
  </si>
  <si>
    <t>2615</t>
  </si>
  <si>
    <t>DOtto</t>
  </si>
  <si>
    <t>2467</t>
  </si>
  <si>
    <t>DPatterson</t>
  </si>
  <si>
    <t>9537</t>
  </si>
  <si>
    <t>DPitts</t>
  </si>
  <si>
    <t>Denzel</t>
  </si>
  <si>
    <t>2447</t>
  </si>
  <si>
    <t>DStarks</t>
  </si>
  <si>
    <t>Damontae</t>
  </si>
  <si>
    <t>2567</t>
  </si>
  <si>
    <t>DStephens</t>
  </si>
  <si>
    <t>8850</t>
  </si>
  <si>
    <t>DThomas</t>
  </si>
  <si>
    <t>2507</t>
  </si>
  <si>
    <t>DTippins</t>
  </si>
  <si>
    <t>DeAntwaun</t>
  </si>
  <si>
    <t>2414</t>
  </si>
  <si>
    <t>DWanamaker</t>
  </si>
  <si>
    <t>1805</t>
  </si>
  <si>
    <t>EEvans</t>
  </si>
  <si>
    <t>9722</t>
  </si>
  <si>
    <t>EHubbard</t>
  </si>
  <si>
    <t>2510</t>
  </si>
  <si>
    <t>EVang</t>
  </si>
  <si>
    <t>EWright</t>
  </si>
  <si>
    <t>2392</t>
  </si>
  <si>
    <t>floor</t>
  </si>
  <si>
    <t>Floor Operator</t>
  </si>
  <si>
    <t>FLOOR</t>
  </si>
  <si>
    <t>FOleary</t>
  </si>
  <si>
    <t>9117</t>
  </si>
  <si>
    <t>FTarver</t>
  </si>
  <si>
    <t>2574</t>
  </si>
  <si>
    <t>GBlack</t>
  </si>
  <si>
    <t>Gamar</t>
  </si>
  <si>
    <t>GHouse</t>
  </si>
  <si>
    <t>2198</t>
  </si>
  <si>
    <t>harnerg</t>
  </si>
  <si>
    <t>Solidat Support</t>
  </si>
  <si>
    <t>Harner</t>
  </si>
  <si>
    <t>HHang</t>
  </si>
  <si>
    <t>8738</t>
  </si>
  <si>
    <t>IJackson</t>
  </si>
  <si>
    <t>2031</t>
  </si>
  <si>
    <t>IPhothisane</t>
  </si>
  <si>
    <t>1071</t>
  </si>
  <si>
    <t>JAdams</t>
  </si>
  <si>
    <t>1523</t>
  </si>
  <si>
    <t>JBaker</t>
  </si>
  <si>
    <t>1823</t>
  </si>
  <si>
    <t>JDaopaseud</t>
  </si>
  <si>
    <t>9022</t>
  </si>
  <si>
    <t>JFlowers</t>
  </si>
  <si>
    <t>1768</t>
  </si>
  <si>
    <t>JGunn</t>
  </si>
  <si>
    <t>9447</t>
  </si>
  <si>
    <t>JHang</t>
  </si>
  <si>
    <t>1974</t>
  </si>
  <si>
    <t>JHurd</t>
  </si>
  <si>
    <t>1839</t>
  </si>
  <si>
    <t>JJackson</t>
  </si>
  <si>
    <t>Team Lead - Molding</t>
  </si>
  <si>
    <t>2003</t>
  </si>
  <si>
    <t>JJohnson</t>
  </si>
  <si>
    <t>JJones</t>
  </si>
  <si>
    <t>Jaya</t>
  </si>
  <si>
    <t>2566</t>
  </si>
  <si>
    <t>JKolassa</t>
  </si>
  <si>
    <t>9008</t>
  </si>
  <si>
    <t>JMcCollum</t>
  </si>
  <si>
    <t>9827</t>
  </si>
  <si>
    <t>JMuthleb</t>
  </si>
  <si>
    <t>2338</t>
  </si>
  <si>
    <t>JPatino</t>
  </si>
  <si>
    <t>2045</t>
  </si>
  <si>
    <t>JPrazuch</t>
  </si>
  <si>
    <t xml:space="preserve">Operator </t>
  </si>
  <si>
    <t>2516</t>
  </si>
  <si>
    <t>JProvencher</t>
  </si>
  <si>
    <t>9548</t>
  </si>
  <si>
    <t>JReese</t>
  </si>
  <si>
    <t>2188</t>
  </si>
  <si>
    <t>JRozzisi</t>
  </si>
  <si>
    <t>Supervisor - Service</t>
  </si>
  <si>
    <t>2346</t>
  </si>
  <si>
    <t>JSmith</t>
  </si>
  <si>
    <t>8793</t>
  </si>
  <si>
    <t>JStephens</t>
  </si>
  <si>
    <t>2083</t>
  </si>
  <si>
    <t>JTaylor</t>
  </si>
  <si>
    <t>JWachtel</t>
  </si>
  <si>
    <t>JoAnn</t>
  </si>
  <si>
    <t>2515</t>
  </si>
  <si>
    <t>JWilliams</t>
  </si>
  <si>
    <t>Jerode</t>
  </si>
  <si>
    <t>2514</t>
  </si>
  <si>
    <t>Kaylynn</t>
  </si>
  <si>
    <t>2617</t>
  </si>
  <si>
    <t>KBallard</t>
  </si>
  <si>
    <t>2005</t>
  </si>
  <si>
    <t>KBillings</t>
  </si>
  <si>
    <t>9631</t>
  </si>
  <si>
    <t>KBoczkowski</t>
  </si>
  <si>
    <t>IT Manager</t>
  </si>
  <si>
    <t>9607</t>
  </si>
  <si>
    <t>KBoyd</t>
  </si>
  <si>
    <t>Kenton</t>
  </si>
  <si>
    <t>1345</t>
  </si>
  <si>
    <t>KHoehner</t>
  </si>
  <si>
    <t>1536</t>
  </si>
  <si>
    <t>KHollaman</t>
  </si>
  <si>
    <t>1748</t>
  </si>
  <si>
    <t>KJohnson</t>
  </si>
  <si>
    <t xml:space="preserve">Kaydan </t>
  </si>
  <si>
    <t>1543</t>
  </si>
  <si>
    <t>KKandasamy</t>
  </si>
  <si>
    <t>Karthik</t>
  </si>
  <si>
    <t>1601</t>
  </si>
  <si>
    <t>KRichardson</t>
  </si>
  <si>
    <t>Kaylah</t>
  </si>
  <si>
    <t>2578</t>
  </si>
  <si>
    <t>KSaiUrat</t>
  </si>
  <si>
    <t>Khamchan</t>
  </si>
  <si>
    <t>SaiUrat</t>
  </si>
  <si>
    <t>1623</t>
  </si>
  <si>
    <t>KWrobel</t>
  </si>
  <si>
    <t>2222</t>
  </si>
  <si>
    <t>KYang</t>
  </si>
  <si>
    <t>8843</t>
  </si>
  <si>
    <t>LBryant</t>
  </si>
  <si>
    <t>1824</t>
  </si>
  <si>
    <t>LLindsey</t>
  </si>
  <si>
    <t>operator</t>
  </si>
  <si>
    <t>LaSaun</t>
  </si>
  <si>
    <t>2613</t>
  </si>
  <si>
    <t>LQuinn</t>
  </si>
  <si>
    <t>Latabia</t>
  </si>
  <si>
    <t>2560</t>
  </si>
  <si>
    <t>LRayner</t>
  </si>
  <si>
    <t>Supervisor - Molding</t>
  </si>
  <si>
    <t>1973</t>
  </si>
  <si>
    <t>LSmith</t>
  </si>
  <si>
    <t>6022</t>
  </si>
  <si>
    <t>LVance</t>
  </si>
  <si>
    <t>Luther</t>
  </si>
  <si>
    <t>MAhmed</t>
  </si>
  <si>
    <t>2523</t>
  </si>
  <si>
    <t>MBatts</t>
  </si>
  <si>
    <t>9541</t>
  </si>
  <si>
    <t>MCotton</t>
  </si>
  <si>
    <t>2026</t>
  </si>
  <si>
    <t>MCrossley</t>
  </si>
  <si>
    <t>1194</t>
  </si>
  <si>
    <t>MDewan</t>
  </si>
  <si>
    <t>Mubeen</t>
  </si>
  <si>
    <t>1928</t>
  </si>
  <si>
    <t>mdiallo</t>
  </si>
  <si>
    <t>Programmer</t>
  </si>
  <si>
    <t>2397</t>
  </si>
  <si>
    <t>MDixon</t>
  </si>
  <si>
    <t>2245</t>
  </si>
  <si>
    <t>mfournier</t>
  </si>
  <si>
    <t>IT Lead Tech</t>
  </si>
  <si>
    <t>8826</t>
  </si>
  <si>
    <t>MGillcrase</t>
  </si>
  <si>
    <t>9348</t>
  </si>
  <si>
    <t>MIslam</t>
  </si>
  <si>
    <t>2502</t>
  </si>
  <si>
    <t>MLee</t>
  </si>
  <si>
    <t>1190</t>
  </si>
  <si>
    <t>MLewis</t>
  </si>
  <si>
    <t>2548</t>
  </si>
  <si>
    <t>mone</t>
  </si>
  <si>
    <t>Solidat</t>
  </si>
  <si>
    <t>Mone</t>
  </si>
  <si>
    <t>1177</t>
  </si>
  <si>
    <t>MOtis</t>
  </si>
  <si>
    <t>3036</t>
  </si>
  <si>
    <t>MPerry</t>
  </si>
  <si>
    <t>Marketta</t>
  </si>
  <si>
    <t>2569</t>
  </si>
  <si>
    <t>MSeals</t>
  </si>
  <si>
    <t>1363</t>
  </si>
  <si>
    <t>MSlater</t>
  </si>
  <si>
    <t>9889</t>
  </si>
  <si>
    <t>MStewart</t>
  </si>
  <si>
    <t>8173</t>
  </si>
  <si>
    <t>MugeRath</t>
  </si>
  <si>
    <t>MWaites</t>
  </si>
  <si>
    <t>Malik</t>
  </si>
  <si>
    <t>1940</t>
  </si>
  <si>
    <t>MYoung</t>
  </si>
  <si>
    <t>2415</t>
  </si>
  <si>
    <t>NCook</t>
  </si>
  <si>
    <t>1593</t>
  </si>
  <si>
    <t>NDyer</t>
  </si>
  <si>
    <t>1336</t>
  </si>
  <si>
    <t>NNovak</t>
  </si>
  <si>
    <t>3018</t>
  </si>
  <si>
    <t>NParton</t>
  </si>
  <si>
    <t>8174</t>
  </si>
  <si>
    <t>NRoss</t>
  </si>
  <si>
    <t>1727</t>
  </si>
  <si>
    <t>NWilson</t>
  </si>
  <si>
    <t>1992</t>
  </si>
  <si>
    <t>PElmore</t>
  </si>
  <si>
    <t>8913</t>
  </si>
  <si>
    <t>PPatel</t>
  </si>
  <si>
    <t>PSmiles</t>
  </si>
  <si>
    <t>RBates</t>
  </si>
  <si>
    <t>9707</t>
  </si>
  <si>
    <t>RBryant</t>
  </si>
  <si>
    <t>Quality Technician</t>
  </si>
  <si>
    <t>2193</t>
  </si>
  <si>
    <t>RDillard</t>
  </si>
  <si>
    <t>8177</t>
  </si>
  <si>
    <t>RLee</t>
  </si>
  <si>
    <t>8744</t>
  </si>
  <si>
    <t>RLewis</t>
  </si>
  <si>
    <t>Raynard</t>
  </si>
  <si>
    <t>1656</t>
  </si>
  <si>
    <t>RNeely</t>
  </si>
  <si>
    <t>6018</t>
  </si>
  <si>
    <t>RReeves</t>
  </si>
  <si>
    <t>2606</t>
  </si>
  <si>
    <t>RVarma</t>
  </si>
  <si>
    <t>1838</t>
  </si>
  <si>
    <t>RWalker</t>
  </si>
  <si>
    <t>1820</t>
  </si>
  <si>
    <t>SBailey</t>
  </si>
  <si>
    <t>SCharleston</t>
  </si>
  <si>
    <t>9303</t>
  </si>
  <si>
    <t>schweizerm</t>
  </si>
  <si>
    <t>Solidat Boss Man</t>
  </si>
  <si>
    <t>SGilbert</t>
  </si>
  <si>
    <t>Shalinda</t>
  </si>
  <si>
    <t>1964</t>
  </si>
  <si>
    <t>SJohnson</t>
  </si>
  <si>
    <t>9007</t>
  </si>
  <si>
    <t>SKegler</t>
  </si>
  <si>
    <t>2527</t>
  </si>
  <si>
    <t>SLao</t>
  </si>
  <si>
    <t>Backup Team Lead - Molding</t>
  </si>
  <si>
    <t>Soua</t>
  </si>
  <si>
    <t>1812</t>
  </si>
  <si>
    <t>SVang</t>
  </si>
  <si>
    <t>9419</t>
  </si>
  <si>
    <t>SWakil</t>
  </si>
  <si>
    <t>9268</t>
  </si>
  <si>
    <t>SWilliams</t>
  </si>
  <si>
    <t>1869</t>
  </si>
  <si>
    <t>SWoods</t>
  </si>
  <si>
    <t>2036</t>
  </si>
  <si>
    <t>SYon</t>
  </si>
  <si>
    <t>9780</t>
  </si>
  <si>
    <t>TCurtis</t>
  </si>
  <si>
    <t>Operations Manager</t>
  </si>
  <si>
    <t>9157</t>
  </si>
  <si>
    <t>TDay</t>
  </si>
  <si>
    <t>9176</t>
  </si>
  <si>
    <t>TGray</t>
  </si>
  <si>
    <t>2132</t>
  </si>
  <si>
    <t>THang</t>
  </si>
  <si>
    <t>9834</t>
  </si>
  <si>
    <t>TJackson</t>
  </si>
  <si>
    <t>9686</t>
  </si>
  <si>
    <t>TKuhn</t>
  </si>
  <si>
    <t>2001</t>
  </si>
  <si>
    <t>TTurner</t>
  </si>
  <si>
    <t>1769</t>
  </si>
  <si>
    <t>TVang</t>
  </si>
  <si>
    <t>9553</t>
  </si>
  <si>
    <t>TWalker</t>
  </si>
  <si>
    <t>9122</t>
  </si>
  <si>
    <t>TWilliams</t>
  </si>
  <si>
    <t>2144</t>
  </si>
  <si>
    <t>TYang</t>
  </si>
  <si>
    <t>6019</t>
  </si>
  <si>
    <t>VBostle</t>
  </si>
  <si>
    <t>1825</t>
  </si>
  <si>
    <t>VLor</t>
  </si>
  <si>
    <t>9609</t>
  </si>
  <si>
    <t>VRack</t>
  </si>
  <si>
    <t>Validate Rack (DO NOT DISABLE)</t>
  </si>
  <si>
    <t>Validate</t>
  </si>
  <si>
    <t>Rack</t>
  </si>
  <si>
    <t>VALID_RACK</t>
  </si>
  <si>
    <t>websample</t>
  </si>
  <si>
    <t>Web-Sample-User</t>
  </si>
  <si>
    <t>WMiah</t>
  </si>
  <si>
    <t>Wais</t>
  </si>
  <si>
    <t>3027</t>
  </si>
  <si>
    <t>WOreilly</t>
  </si>
  <si>
    <t>2150</t>
  </si>
  <si>
    <t>WPayne</t>
  </si>
  <si>
    <t>1648</t>
  </si>
  <si>
    <t>YHazelwood</t>
  </si>
  <si>
    <t>1617</t>
  </si>
  <si>
    <t>YLee</t>
  </si>
  <si>
    <t>8718</t>
  </si>
  <si>
    <t>Ujigami Operators</t>
  </si>
  <si>
    <t>Name Correction</t>
  </si>
  <si>
    <t>Operator ID</t>
  </si>
  <si>
    <t>Phone</t>
  </si>
  <si>
    <t>Role</t>
  </si>
  <si>
    <t>Active</t>
  </si>
  <si>
    <t>IDFromName</t>
  </si>
  <si>
    <t>ShiftFromID</t>
  </si>
  <si>
    <t>UPDATE operator_table
SET name = TRIM(SUBSTR(name, INSTR(name, ',') + 1)) || ' ' || TRIM(SUBSTR(name, 1, INSTR(name, ',') - 1));</t>
  </si>
  <si>
    <t>Abernathy, Steven</t>
  </si>
  <si>
    <t>***Terminated***</t>
  </si>
  <si>
    <t>Ahmed, Muhammad</t>
  </si>
  <si>
    <t>AGS 2nd</t>
  </si>
  <si>
    <t>Allen, Trashawn</t>
  </si>
  <si>
    <t>Office</t>
  </si>
  <si>
    <t>Anderson, Aryah</t>
  </si>
  <si>
    <t>AGS 3rd</t>
  </si>
  <si>
    <t>AGS 1st</t>
  </si>
  <si>
    <t>Belcher, Deona</t>
  </si>
  <si>
    <t>Bell, Keith</t>
  </si>
  <si>
    <t>Bennett, Ni`kita</t>
  </si>
  <si>
    <t>Betersh, Mohamed</t>
  </si>
  <si>
    <t>Trainer</t>
  </si>
  <si>
    <t>Bolden, Diamond</t>
  </si>
  <si>
    <t>Boyd, Kenton</t>
  </si>
  <si>
    <t>Bridges, Shcirah</t>
  </si>
  <si>
    <t>Broom, Deonte</t>
  </si>
  <si>
    <t>Brown, Derrick</t>
  </si>
  <si>
    <t>Brown, Devonta</t>
  </si>
  <si>
    <t>Brown, Donta</t>
  </si>
  <si>
    <t>Broxton, Denise</t>
  </si>
  <si>
    <t>Qual 1st</t>
  </si>
  <si>
    <t>Burns, Demarion</t>
  </si>
  <si>
    <t>Byrd, Deondre</t>
  </si>
  <si>
    <t>Cadarette, Darryl</t>
  </si>
  <si>
    <t>Carpenter, Chriher</t>
  </si>
  <si>
    <t>Carpenter, Ryan</t>
  </si>
  <si>
    <t>Qual 3rd</t>
  </si>
  <si>
    <t>Chambers, Don</t>
  </si>
  <si>
    <t>Chavers, Malik</t>
  </si>
  <si>
    <t>Chesternut, Caleb</t>
  </si>
  <si>
    <t>Clark, Jonathan</t>
  </si>
  <si>
    <t>Clifton, Decondi</t>
  </si>
  <si>
    <t>Coates, Tanya</t>
  </si>
  <si>
    <t>Cohens, Brandy</t>
  </si>
  <si>
    <t>Cokley, Timothy</t>
  </si>
  <si>
    <t>Cole, Johnny</t>
  </si>
  <si>
    <t>Coleman, J`mia</t>
  </si>
  <si>
    <t>Coleman, Tyshia</t>
  </si>
  <si>
    <t>Collins, Damon</t>
  </si>
  <si>
    <t>Conley, Tamia</t>
  </si>
  <si>
    <t>Cook, Jasmine</t>
  </si>
  <si>
    <t>Cooper, Beverly</t>
  </si>
  <si>
    <t>Cooper, Orion</t>
  </si>
  <si>
    <t>Cooper, Talisha</t>
  </si>
  <si>
    <t>Coppage, Jermaine</t>
  </si>
  <si>
    <t>Corbin, Karwana</t>
  </si>
  <si>
    <t>Covington, Lashanae</t>
  </si>
  <si>
    <t>Coy, Kathy</t>
  </si>
  <si>
    <t>Craig, Freddie</t>
  </si>
  <si>
    <t>Crawford, Darrick</t>
  </si>
  <si>
    <t>Crawford, Tracey</t>
  </si>
  <si>
    <t>Crosby, Carol</t>
  </si>
  <si>
    <t>Crosby, Kiajuana</t>
  </si>
  <si>
    <t>Cross, Shon</t>
  </si>
  <si>
    <t>Crowfield, Nefertiti</t>
  </si>
  <si>
    <t>Cruder, Miguel</t>
  </si>
  <si>
    <t>Culler, Daquan</t>
  </si>
  <si>
    <t>Cunningham, Kevin</t>
  </si>
  <si>
    <t>Curl, Anthony</t>
  </si>
  <si>
    <t>Curry, Iyania</t>
  </si>
  <si>
    <t>Curtis, Aures</t>
  </si>
  <si>
    <t>Dancer, Omar</t>
  </si>
  <si>
    <t>Danh, Oahn</t>
  </si>
  <si>
    <t>Maint/Controls</t>
  </si>
  <si>
    <t>Daniels, Danielle</t>
  </si>
  <si>
    <t>Dantzler, David</t>
  </si>
  <si>
    <t>Darmoo, Thaer</t>
  </si>
  <si>
    <t>Davis, Alex</t>
  </si>
  <si>
    <t>Davis, Anita</t>
  </si>
  <si>
    <t>Davis, Beatrice</t>
  </si>
  <si>
    <t>Davis, Deante</t>
  </si>
  <si>
    <t>Davis, Sharell</t>
  </si>
  <si>
    <t>Dawson, Morris</t>
  </si>
  <si>
    <t>Delor, Carl</t>
  </si>
  <si>
    <t>Dewan, Mubeen</t>
  </si>
  <si>
    <t>DiaJana, Jones</t>
  </si>
  <si>
    <t>Dillon, Taveonte</t>
  </si>
  <si>
    <t>Dixon, Justin</t>
  </si>
  <si>
    <t>Dokes, Andre</t>
  </si>
  <si>
    <t>Domineck, Joseph</t>
  </si>
  <si>
    <t>Dominique, Jean</t>
  </si>
  <si>
    <t>Douglas, Calvin</t>
  </si>
  <si>
    <t>Douglas, Raphel</t>
  </si>
  <si>
    <t>Doyle, William</t>
  </si>
  <si>
    <t>Drain, Jamil</t>
  </si>
  <si>
    <t>Drake, Phillip</t>
  </si>
  <si>
    <t>Duffie, Ashley</t>
  </si>
  <si>
    <t>WS FEM 1st</t>
  </si>
  <si>
    <t>Dunn, Jesse</t>
  </si>
  <si>
    <t>Dupree, Asia</t>
  </si>
  <si>
    <t>Durant, Jaqala</t>
  </si>
  <si>
    <t>Echols, Durand</t>
  </si>
  <si>
    <t>Edmonds, LaDajia</t>
  </si>
  <si>
    <t>Edwards, Justin</t>
  </si>
  <si>
    <t>Edwards, Sandra</t>
  </si>
  <si>
    <t>Elias, Firas</t>
  </si>
  <si>
    <t>Elias, Wisam</t>
  </si>
  <si>
    <t>Elliott, Tywaun</t>
  </si>
  <si>
    <t>Ellis, Andrew</t>
  </si>
  <si>
    <t>Ellis, Deangelo</t>
  </si>
  <si>
    <t>Ellis, Dejuan</t>
  </si>
  <si>
    <t>Ellis, Rataya</t>
  </si>
  <si>
    <t>Ervan, David</t>
  </si>
  <si>
    <t>Evans, Aliqua</t>
  </si>
  <si>
    <t>Evans, Arian</t>
  </si>
  <si>
    <t>Evans, Danny</t>
  </si>
  <si>
    <t>Evans, Joshua</t>
  </si>
  <si>
    <t>Evans, Unique</t>
  </si>
  <si>
    <t>Farley, Reggie</t>
  </si>
  <si>
    <t>Feddyc, Mike</t>
  </si>
  <si>
    <t>Fekete, Allison</t>
  </si>
  <si>
    <t>Ferguson, Golden</t>
  </si>
  <si>
    <t>Fielder, Jay</t>
  </si>
  <si>
    <t>Fisher, Jamya</t>
  </si>
  <si>
    <t>Fitzpatrick, Joseph</t>
  </si>
  <si>
    <t>Flagg, Guy</t>
  </si>
  <si>
    <t>Flannery, Ethan</t>
  </si>
  <si>
    <t>Fletcher, Michael</t>
  </si>
  <si>
    <t>Ford, Jimmie</t>
  </si>
  <si>
    <t>Foster, Dayson</t>
  </si>
  <si>
    <t>Foster, Dominic</t>
  </si>
  <si>
    <t>Foster, Jamir</t>
  </si>
  <si>
    <t>Fox, Trevarius</t>
  </si>
  <si>
    <t>Frame, Krystal</t>
  </si>
  <si>
    <t>Franklin, Frederick</t>
  </si>
  <si>
    <t>Franklin, James</t>
  </si>
  <si>
    <t>Freeman-Hall, Derrick</t>
  </si>
  <si>
    <t>French II, Robert</t>
  </si>
  <si>
    <t>Mat 2nd</t>
  </si>
  <si>
    <t>Fries, Laura</t>
  </si>
  <si>
    <t>Fuller, Chriher</t>
  </si>
  <si>
    <t>Gaglio, Alex</t>
  </si>
  <si>
    <t>Gaines, Marica</t>
  </si>
  <si>
    <t>Gallant, Bobby</t>
  </si>
  <si>
    <t>Gardner, Demetress</t>
  </si>
  <si>
    <t>Garrett, B`angelo</t>
  </si>
  <si>
    <t>Garry Jr., Morris</t>
  </si>
  <si>
    <t>Gatson, Tiffany</t>
  </si>
  <si>
    <t>Genna, Benjamin</t>
  </si>
  <si>
    <t>Germann, Newton</t>
  </si>
  <si>
    <t>Geter, Pete</t>
  </si>
  <si>
    <t>Gilliam, Andrew</t>
  </si>
  <si>
    <t>Gilliam, Marco</t>
  </si>
  <si>
    <t>Glovewr, Christopher</t>
  </si>
  <si>
    <t>Gold, Terence</t>
  </si>
  <si>
    <t>Graham, Zxavier</t>
  </si>
  <si>
    <t>Grant, Doreen</t>
  </si>
  <si>
    <t>Gray, Alexander</t>
  </si>
  <si>
    <t>Gray, Dezmond</t>
  </si>
  <si>
    <t>Grayer, Dominique</t>
  </si>
  <si>
    <t>Grayson, Terry</t>
  </si>
  <si>
    <t>Greene, Anthony</t>
  </si>
  <si>
    <t>Greer, John</t>
  </si>
  <si>
    <t>Grfiin, Nikashia</t>
  </si>
  <si>
    <t>Grier, Maurice</t>
  </si>
  <si>
    <t>Griffin, Brian</t>
  </si>
  <si>
    <t>Griffin, Skylar</t>
  </si>
  <si>
    <t>Griggs, Raymond</t>
  </si>
  <si>
    <t>Groosbeck, Matt</t>
  </si>
  <si>
    <t>Gross, Matt</t>
  </si>
  <si>
    <t>Guerin, Jordan</t>
  </si>
  <si>
    <t>Hall, Megan</t>
  </si>
  <si>
    <t>Hamilton, Antwane</t>
  </si>
  <si>
    <t>Hamilton, Terry</t>
  </si>
  <si>
    <t>Hang, Herny</t>
  </si>
  <si>
    <t>Haque, Nizamul</t>
  </si>
  <si>
    <t>Hardison, Curtis</t>
  </si>
  <si>
    <t>Harlan, Chelsea</t>
  </si>
  <si>
    <t>Harmer, Jim</t>
  </si>
  <si>
    <t>Harper, Danika</t>
  </si>
  <si>
    <t>Harrell, Charles</t>
  </si>
  <si>
    <t>Harrell, Jermaine</t>
  </si>
  <si>
    <t>Harris, Aaron</t>
  </si>
  <si>
    <t>Harris, Chanua</t>
  </si>
  <si>
    <t>Harris, Dominique</t>
  </si>
  <si>
    <t>Harris, Noah</t>
  </si>
  <si>
    <t>Harris, Tracy</t>
  </si>
  <si>
    <t>Harris, Trevon</t>
  </si>
  <si>
    <t>Harrison, Joshua</t>
  </si>
  <si>
    <t>Harvey, Darin</t>
  </si>
  <si>
    <t>Hawthorne, Adrian</t>
  </si>
  <si>
    <t>Hayes, Terry</t>
  </si>
  <si>
    <t>Haynes, Domonique</t>
  </si>
  <si>
    <t>Hazzard, Chynna</t>
  </si>
  <si>
    <t>Healy, Mathew</t>
  </si>
  <si>
    <t>Heard, Kawanna</t>
  </si>
  <si>
    <t>Hearon, Dennis</t>
  </si>
  <si>
    <t>Height, Ken</t>
  </si>
  <si>
    <t>Henderson, Terrence</t>
  </si>
  <si>
    <t>Hendricks, Rashad</t>
  </si>
  <si>
    <t>Henry, Merrick</t>
  </si>
  <si>
    <t>Herron, Roderick</t>
  </si>
  <si>
    <t>Hgihtower, Kevin</t>
  </si>
  <si>
    <t>Hill, Atitiuna</t>
  </si>
  <si>
    <t>Hill, Jemisha</t>
  </si>
  <si>
    <t>Hill, Nyah</t>
  </si>
  <si>
    <t>Hill, Vaughan</t>
  </si>
  <si>
    <t>Hillier, Carl</t>
  </si>
  <si>
    <t>Hinds, Donald</t>
  </si>
  <si>
    <t>Hines, Darnell</t>
  </si>
  <si>
    <t>Hinkins, Amber</t>
  </si>
  <si>
    <t>Hobbs, Antoinette</t>
  </si>
  <si>
    <t>Hoffman, Mark</t>
  </si>
  <si>
    <t>Hokes, David</t>
  </si>
  <si>
    <t>Hollamon, Krystal</t>
  </si>
  <si>
    <t>Hollingsworth, Wilfred</t>
  </si>
  <si>
    <t>Holmes, Kemah</t>
  </si>
  <si>
    <t>Honeycutt, Israel</t>
  </si>
  <si>
    <t>Honeycutt, Paris</t>
  </si>
  <si>
    <t>Hopson, Kimberly</t>
  </si>
  <si>
    <t>Horton, Jakira</t>
  </si>
  <si>
    <t>House, Gary</t>
  </si>
  <si>
    <t>Hubbard, Ebony</t>
  </si>
  <si>
    <t>Huckabee, Tarmaine</t>
  </si>
  <si>
    <t>Humitz, Becky</t>
  </si>
  <si>
    <t>Hunt, Darrel</t>
  </si>
  <si>
    <t>Hunt, Nicole</t>
  </si>
  <si>
    <t>Hurd, Jessica</t>
  </si>
  <si>
    <t>Hurd, Trichelle</t>
  </si>
  <si>
    <t>Ingram, Deborah</t>
  </si>
  <si>
    <t>Irby, Alan</t>
  </si>
  <si>
    <t>Islam, Mohammed</t>
  </si>
  <si>
    <t>Ivory, Deahna</t>
  </si>
  <si>
    <t>Jacks, Rosalyn</t>
  </si>
  <si>
    <t>Jackson, Chelsea</t>
  </si>
  <si>
    <t>Jackson, Jada</t>
  </si>
  <si>
    <t>Jackson, Jakarr</t>
  </si>
  <si>
    <t>Jackson, Laundrew</t>
  </si>
  <si>
    <t>Jackson, Sharita</t>
  </si>
  <si>
    <t>Jackson-Hunt, Maurice</t>
  </si>
  <si>
    <t>Jackson-OQuinn, Adonis</t>
  </si>
  <si>
    <t>Jacobs, Brandy</t>
  </si>
  <si>
    <t>Jamerson, Brianna</t>
  </si>
  <si>
    <t>Jamerson, Donta</t>
  </si>
  <si>
    <t>James, TreQuone</t>
  </si>
  <si>
    <t>Jamison, Chandra</t>
  </si>
  <si>
    <t>Jefferson, Deyivon</t>
  </si>
  <si>
    <t>Jenkins, Tavonia</t>
  </si>
  <si>
    <t>Jewitt, Kevontae</t>
  </si>
  <si>
    <t>Johnson, Aaron</t>
  </si>
  <si>
    <t>Johnson, Cordell</t>
  </si>
  <si>
    <t>Johnson, Danita</t>
  </si>
  <si>
    <t>Johnson, Delano</t>
  </si>
  <si>
    <t>Johnson, Demario</t>
  </si>
  <si>
    <t>Johnson, Deondrea</t>
  </si>
  <si>
    <t>Johnson, Eleazar</t>
  </si>
  <si>
    <t>Johnson, Janince</t>
  </si>
  <si>
    <t>Johnson, Noland</t>
  </si>
  <si>
    <t>Jones, Anthony D.</t>
  </si>
  <si>
    <t>Jones, Anthony Q.</t>
  </si>
  <si>
    <t>Jones, Ashley</t>
  </si>
  <si>
    <t>Jones, Calvin</t>
  </si>
  <si>
    <t>Jones, Daseur</t>
  </si>
  <si>
    <t>Jones, Guy</t>
  </si>
  <si>
    <t>Jones, Jasper</t>
  </si>
  <si>
    <t>Jones, Mike</t>
  </si>
  <si>
    <t>Jones, Zonsa-Mattice</t>
  </si>
  <si>
    <t>Jordan, Deandre</t>
  </si>
  <si>
    <t>Jordan, Michael</t>
  </si>
  <si>
    <t>Joseph, Dianna</t>
  </si>
  <si>
    <t>Joyce, Natassia</t>
  </si>
  <si>
    <t>Kalinski, David</t>
  </si>
  <si>
    <t>Karpinski, Mike</t>
  </si>
  <si>
    <t>Kavanagh, David</t>
  </si>
  <si>
    <t>Kegler, Jessica</t>
  </si>
  <si>
    <t>Kegler, Shante</t>
  </si>
  <si>
    <t>Kelly, Deon</t>
  </si>
  <si>
    <t>Kemp, Nicola</t>
  </si>
  <si>
    <t>Kendzierski, Joseph</t>
  </si>
  <si>
    <t>Kennedy, Graham</t>
  </si>
  <si>
    <t>Kennell, Mark</t>
  </si>
  <si>
    <t>Kewley, Sandra</t>
  </si>
  <si>
    <t>Key, Caruan</t>
  </si>
  <si>
    <t>Key, Domonique</t>
  </si>
  <si>
    <t>Kilgore, Sandra</t>
  </si>
  <si>
    <t>Kilpatrick, Sean</t>
  </si>
  <si>
    <t>Kimbrough, Laquida</t>
  </si>
  <si>
    <t>King, Cheryl</t>
  </si>
  <si>
    <t>King, Shynika</t>
  </si>
  <si>
    <t>Kinsey, Fidel</t>
  </si>
  <si>
    <t>Kinsey, Jordan</t>
  </si>
  <si>
    <t>Mat 3rd</t>
  </si>
  <si>
    <t>Konrad, Jason</t>
  </si>
  <si>
    <t>Kovsch, Alfredo</t>
  </si>
  <si>
    <t>Kowal, Steve</t>
  </si>
  <si>
    <t>Krauseneck, Sondra</t>
  </si>
  <si>
    <t>Lacy, Clinton</t>
  </si>
  <si>
    <t>Lafollette, Susan</t>
  </si>
  <si>
    <t>Laird, Mandy</t>
  </si>
  <si>
    <t>Lane, Gregory</t>
  </si>
  <si>
    <t>Lasure, Isiah</t>
  </si>
  <si>
    <t>Lauray, Charneka</t>
  </si>
  <si>
    <t>Law, Ellis</t>
  </si>
  <si>
    <t>Lawrence, Kenneth</t>
  </si>
  <si>
    <t>Lawson, Clifton</t>
  </si>
  <si>
    <t>Leak, Lillian</t>
  </si>
  <si>
    <t>Lee, Alicia</t>
  </si>
  <si>
    <t>Lee, Demario</t>
  </si>
  <si>
    <t>Lee, Dominique</t>
  </si>
  <si>
    <t>Lee, Erkneco</t>
  </si>
  <si>
    <t>Maint 2nd</t>
  </si>
  <si>
    <t>Lee, Greg</t>
  </si>
  <si>
    <t>Lee, Huawag</t>
  </si>
  <si>
    <t>Maint 3rd</t>
  </si>
  <si>
    <t>Leonard, Dontay</t>
  </si>
  <si>
    <t>Lewis, Narchelle</t>
  </si>
  <si>
    <t>Lighting, John</t>
  </si>
  <si>
    <t>Lipscomb, Jarret</t>
  </si>
  <si>
    <t>Little, Lillie</t>
  </si>
  <si>
    <t>Lockrey, Brandon</t>
  </si>
  <si>
    <t>Lombardo, Daniel</t>
  </si>
  <si>
    <t>Long, Devonte</t>
  </si>
  <si>
    <t>Lor, Koua</t>
  </si>
  <si>
    <t>Love, Leandre</t>
  </si>
  <si>
    <t>Lovely, Ricky</t>
  </si>
  <si>
    <t>Lucas, April</t>
  </si>
  <si>
    <t>Lunsford, Duwane</t>
  </si>
  <si>
    <t>Lyles, Chris</t>
  </si>
  <si>
    <t>Manaco, Joe</t>
  </si>
  <si>
    <t>Mares, Julieta</t>
  </si>
  <si>
    <t>Marshall, Rapheal</t>
  </si>
  <si>
    <t>Martin, James</t>
  </si>
  <si>
    <t>Mason, Thomas</t>
  </si>
  <si>
    <t>Mathis, Charles</t>
  </si>
  <si>
    <t>McCadney, Anthony</t>
  </si>
  <si>
    <t>Mccants, Nina</t>
  </si>
  <si>
    <t>Mcclain, Kenneth</t>
  </si>
  <si>
    <t>McClendon, Olivia</t>
  </si>
  <si>
    <t>Mccray, Denzell</t>
  </si>
  <si>
    <t>McDaniel, Gemarro</t>
  </si>
  <si>
    <t>McDonald, James</t>
  </si>
  <si>
    <t>McDonald, Jeffrey</t>
  </si>
  <si>
    <t>McFadden, Elon</t>
  </si>
  <si>
    <t>McFolley, Jayden</t>
  </si>
  <si>
    <t>McKenzie, Reginald</t>
  </si>
  <si>
    <t>Melisizwe, Alaje</t>
  </si>
  <si>
    <t>Mercer, Arthur</t>
  </si>
  <si>
    <t>Michelson, Dan</t>
  </si>
  <si>
    <t>Miller, Henry</t>
  </si>
  <si>
    <t>Minney, Alexzandria</t>
  </si>
  <si>
    <t>Minter, DeAngelo</t>
  </si>
  <si>
    <t>Miree, Michael</t>
  </si>
  <si>
    <t>Mistretta, Jasmine</t>
  </si>
  <si>
    <t>Mitchell, James</t>
  </si>
  <si>
    <t>Mitchell, Keith</t>
  </si>
  <si>
    <t>Monaco, Joe</t>
  </si>
  <si>
    <t>Montgomery, Anthony</t>
  </si>
  <si>
    <t>Montgomery, David</t>
  </si>
  <si>
    <t>Moore, Darius</t>
  </si>
  <si>
    <t>Moore, Leonard</t>
  </si>
  <si>
    <t>Moore, Marion</t>
  </si>
  <si>
    <t>Moore, Shanena</t>
  </si>
  <si>
    <t>Moreno, Jeff</t>
  </si>
  <si>
    <t>Morris, Jamar</t>
  </si>
  <si>
    <t>Morris, Quran</t>
  </si>
  <si>
    <t>Moses, Christian</t>
  </si>
  <si>
    <t>Mundy, Steve</t>
  </si>
  <si>
    <t>Murphy, Glenn</t>
  </si>
  <si>
    <t>Musclow, Mike</t>
  </si>
  <si>
    <t>Myles, Tyrell</t>
  </si>
  <si>
    <t>Nader, Eric</t>
  </si>
  <si>
    <t>Nash, Tara</t>
  </si>
  <si>
    <t>Neely, Richard</t>
  </si>
  <si>
    <t>Newell, Sarah</t>
  </si>
  <si>
    <t>Nicholson, Colby</t>
  </si>
  <si>
    <t>Nickles, Sean</t>
  </si>
  <si>
    <t>Oliver, Juanita</t>
  </si>
  <si>
    <t>Qual 2nd</t>
  </si>
  <si>
    <t>Ortisi, Jim</t>
  </si>
  <si>
    <t>Otto, Daniel</t>
  </si>
  <si>
    <t>Paige, Shenika</t>
  </si>
  <si>
    <t>Palazzolo, Jon</t>
  </si>
  <si>
    <t>Palmer, Brandon</t>
  </si>
  <si>
    <t>Palmer, Jason</t>
  </si>
  <si>
    <t>Pandoo, Troy</t>
  </si>
  <si>
    <t>Parks, Daira</t>
  </si>
  <si>
    <t>Pasley, Alexus</t>
  </si>
  <si>
    <t>Patillo, Raymond</t>
  </si>
  <si>
    <t>Patrick, Zaiontae</t>
  </si>
  <si>
    <t>Patterson, Ambrye</t>
  </si>
  <si>
    <t>Patterson, Thomas</t>
  </si>
  <si>
    <t>Patton, Daniel</t>
  </si>
  <si>
    <t>Peoples, Honesti</t>
  </si>
  <si>
    <t>Perry, Mitchell</t>
  </si>
  <si>
    <t>Petty, Tim</t>
  </si>
  <si>
    <t>Phillips, Malingamoyo</t>
  </si>
  <si>
    <t>Phongsavath, Phetphongun</t>
  </si>
  <si>
    <t>Plant, Demetrius</t>
  </si>
  <si>
    <t>Auto 1st</t>
  </si>
  <si>
    <t>Pomeroy Jr, Ronald</t>
  </si>
  <si>
    <t>Pomeroy, Ronald</t>
  </si>
  <si>
    <t>Potenza, Frank</t>
  </si>
  <si>
    <t>Potts, Jamar</t>
  </si>
  <si>
    <t>Pounds, James</t>
  </si>
  <si>
    <t>Pratt, Aleshia</t>
  </si>
  <si>
    <t>Prestige, Regina</t>
  </si>
  <si>
    <t>Prince, India</t>
  </si>
  <si>
    <t>Prophet, Darius</t>
  </si>
  <si>
    <t>Pruitt, Janiqua</t>
  </si>
  <si>
    <t>Pryor, Sharondra</t>
  </si>
  <si>
    <t>Pulhuj, Edward</t>
  </si>
  <si>
    <t>Qualls, Terry</t>
  </si>
  <si>
    <t>Quinn, Jeffrey</t>
  </si>
  <si>
    <t>Ragland, Cedric</t>
  </si>
  <si>
    <t>Ratliff, Samuel</t>
  </si>
  <si>
    <t>Reaves, Takeisha</t>
  </si>
  <si>
    <t>Rench, Zachary</t>
  </si>
  <si>
    <t>Reyna, Christine</t>
  </si>
  <si>
    <t>Reynolds, Maiya</t>
  </si>
  <si>
    <t>Richardson Gillette, Farrah</t>
  </si>
  <si>
    <t>Richardson, Ashley</t>
  </si>
  <si>
    <t>Richardson, Edward</t>
  </si>
  <si>
    <t>Richardson, Nicholas</t>
  </si>
  <si>
    <t>Richbow, Ethel</t>
  </si>
  <si>
    <t>Richerdson, Marie</t>
  </si>
  <si>
    <t>Richey, Armand</t>
  </si>
  <si>
    <t>Rinna, Mike</t>
  </si>
  <si>
    <t>Rivers, Frank</t>
  </si>
  <si>
    <t>Roberson, Bryant</t>
  </si>
  <si>
    <t>Roberts, Debra</t>
  </si>
  <si>
    <t>Robinson, Anglee</t>
  </si>
  <si>
    <t>Robinson, Chriher</t>
  </si>
  <si>
    <t>Robinson, Derrick</t>
  </si>
  <si>
    <t>Robinson, Laila</t>
  </si>
  <si>
    <t>Robinson, Noah</t>
  </si>
  <si>
    <t>Maint 1st</t>
  </si>
  <si>
    <t>Rockingham, Dantae</t>
  </si>
  <si>
    <t>Rodgers, Karida</t>
  </si>
  <si>
    <t>Rodgers, Rashaunda</t>
  </si>
  <si>
    <t>Rogers, Michael</t>
  </si>
  <si>
    <t>Rogers, Tianna</t>
  </si>
  <si>
    <t>Roland-Bey, Titeanna</t>
  </si>
  <si>
    <t>Romanowski, Joe</t>
  </si>
  <si>
    <t>Ross, Jaylan</t>
  </si>
  <si>
    <t>Ross, Tianna</t>
  </si>
  <si>
    <t>Rouse, Gary</t>
  </si>
  <si>
    <t>Rouse, Regina</t>
  </si>
  <si>
    <t>Rouse, Timothy</t>
  </si>
  <si>
    <t>Rozumny, Jeff</t>
  </si>
  <si>
    <t>Rudd, Diane</t>
  </si>
  <si>
    <t>Rudd, Kapri</t>
  </si>
  <si>
    <t>Ruffin, Hakim</t>
  </si>
  <si>
    <t>Ruffin, John</t>
  </si>
  <si>
    <t>Ruggero, Brianna</t>
  </si>
  <si>
    <t>Russaw, Erik</t>
  </si>
  <si>
    <t>Russell, Deon</t>
  </si>
  <si>
    <t>Russell, Devontae</t>
  </si>
  <si>
    <t>Russell, Kristina</t>
  </si>
  <si>
    <t>Ruthland, Carlos</t>
  </si>
  <si>
    <t>Rybicki, Kailyn</t>
  </si>
  <si>
    <t>Sai Urat, Khamchan</t>
  </si>
  <si>
    <t>Saiz, Bobby</t>
  </si>
  <si>
    <t>Saldivar, Mary Jane</t>
  </si>
  <si>
    <t>Sampson, Chriher</t>
  </si>
  <si>
    <t>Sanchez, Juana</t>
  </si>
  <si>
    <t>Sandusky, Korey</t>
  </si>
  <si>
    <t>Sass, Steve</t>
  </si>
  <si>
    <t>Sawyer, Chalisa</t>
  </si>
  <si>
    <t>Scott, Antasia</t>
  </si>
  <si>
    <t>Scott, Lane</t>
  </si>
  <si>
    <t>Scott, Samuel</t>
  </si>
  <si>
    <t>Seymore, Tamara</t>
  </si>
  <si>
    <t>Sharpe, Timothy</t>
  </si>
  <si>
    <t>Shaw, Justin</t>
  </si>
  <si>
    <t>Sikowski, Dawn</t>
  </si>
  <si>
    <t>Simmons, Cherry</t>
  </si>
  <si>
    <t>Simmons, Juan</t>
  </si>
  <si>
    <t>Simon, Timothy</t>
  </si>
  <si>
    <t>Simpkins, Venise</t>
  </si>
  <si>
    <t>Simpson, Demario</t>
  </si>
  <si>
    <t>Sims, Isaac</t>
  </si>
  <si>
    <t>Sims, Moses</t>
  </si>
  <si>
    <t>Sims, Taurean</t>
  </si>
  <si>
    <t>Slack, Reginald</t>
  </si>
  <si>
    <t>Slater, Darrell</t>
  </si>
  <si>
    <t>Small, Jessica</t>
  </si>
  <si>
    <t>Smiles, Portia</t>
  </si>
  <si>
    <t>Smith, Andrea</t>
  </si>
  <si>
    <t>Smith, Dalshawn</t>
  </si>
  <si>
    <t>Smith, Emmitt</t>
  </si>
  <si>
    <t>Smith, Eugene</t>
  </si>
  <si>
    <t>Smith, James A.</t>
  </si>
  <si>
    <t>Smith, Louis</t>
  </si>
  <si>
    <t>Smith, Raamar</t>
  </si>
  <si>
    <t>Smith, Thedrick</t>
  </si>
  <si>
    <t>Smith, Will</t>
  </si>
  <si>
    <t>Smith-McKinney, Keion</t>
  </si>
  <si>
    <t>Snyder, Valynncia</t>
  </si>
  <si>
    <t>Soulaka, Mariam</t>
  </si>
  <si>
    <t>Spiece, Tami</t>
  </si>
  <si>
    <t>Spietzer, Adam</t>
  </si>
  <si>
    <t>Spivey, Dejuan</t>
  </si>
  <si>
    <t>Spivey, Ramone</t>
  </si>
  <si>
    <t>Starks, Devin</t>
  </si>
  <si>
    <t>Steinborn, Tate</t>
  </si>
  <si>
    <t>Stephenson, Louis</t>
  </si>
  <si>
    <t>Stewart, Breaejha</t>
  </si>
  <si>
    <t>Street, Morris</t>
  </si>
  <si>
    <t>Stribling, Ashley</t>
  </si>
  <si>
    <t>Suarez, Manny</t>
  </si>
  <si>
    <t>Sullen, Rodawn</t>
  </si>
  <si>
    <t>Sward, Pam</t>
  </si>
  <si>
    <t>Sward, Wayde</t>
  </si>
  <si>
    <t>Sykes, Keleia</t>
  </si>
  <si>
    <t>Taradonia, Daniel</t>
  </si>
  <si>
    <t>Taylor, Austin</t>
  </si>
  <si>
    <t>248-810-0463</t>
  </si>
  <si>
    <t>Taylor, Jordan</t>
  </si>
  <si>
    <t>Teem, Marvin</t>
  </si>
  <si>
    <t>Thomas, Damona</t>
  </si>
  <si>
    <t>Thomas, Darren</t>
  </si>
  <si>
    <t>Thomas, Dewean</t>
  </si>
  <si>
    <t>Thomas, Jaila</t>
  </si>
  <si>
    <t>Thomas, Natasha</t>
  </si>
  <si>
    <t>Thomas, Nyana</t>
  </si>
  <si>
    <t>Thomas, Tonishia</t>
  </si>
  <si>
    <t>Thompson, Chirest</t>
  </si>
  <si>
    <t>Thompson, Jeffery</t>
  </si>
  <si>
    <t>Thompson, Valencia</t>
  </si>
  <si>
    <t>Thoran, Darnell</t>
  </si>
  <si>
    <t>Thorton, Dion</t>
  </si>
  <si>
    <t>Tillerson, Latoya</t>
  </si>
  <si>
    <t>Tilley, Michael</t>
  </si>
  <si>
    <t>Tippins, Deantwaun</t>
  </si>
  <si>
    <t>Tomei, Nick</t>
  </si>
  <si>
    <t>Torrance, Malik</t>
  </si>
  <si>
    <t>Townsend, Demareyio</t>
  </si>
  <si>
    <t>Trammel, Justin</t>
  </si>
  <si>
    <t>Treadwell, Dectron</t>
  </si>
  <si>
    <t>Trice, Robert</t>
  </si>
  <si>
    <t>Trotter, Martell</t>
  </si>
  <si>
    <t>Tunstall, Emanual</t>
  </si>
  <si>
    <t>Turner, Macio</t>
  </si>
  <si>
    <t>Turner, Patrece</t>
  </si>
  <si>
    <t>Turner, Robert</t>
  </si>
  <si>
    <t>Vance, Luther</t>
  </si>
  <si>
    <t>Varner, Kala</t>
  </si>
  <si>
    <t>Vernier, Ryan</t>
  </si>
  <si>
    <t>Vernon, Travis</t>
  </si>
  <si>
    <t>Wachtel, JoAnn</t>
  </si>
  <si>
    <t>Wagner, Talisha</t>
  </si>
  <si>
    <t>Waleed, Yonadem</t>
  </si>
  <si>
    <t>Walker, Devin</t>
  </si>
  <si>
    <t>Wallace, Kemonie</t>
  </si>
  <si>
    <t>Wallace, Micah</t>
  </si>
  <si>
    <t>Wallace, Steven</t>
  </si>
  <si>
    <t>Wamba, Narcisse</t>
  </si>
  <si>
    <t>Ward, Simone</t>
  </si>
  <si>
    <t>Washington, DanNae</t>
  </si>
  <si>
    <t>Washington, Daquan</t>
  </si>
  <si>
    <t>Washington, Kamryn</t>
  </si>
  <si>
    <t>Watkins, Jarreau</t>
  </si>
  <si>
    <t>Watters, Porcia</t>
  </si>
  <si>
    <t>Watts, DeAndro</t>
  </si>
  <si>
    <t>Weatherby, Donquez</t>
  </si>
  <si>
    <t>Weaver, Desiree</t>
  </si>
  <si>
    <t>Webster, Eric</t>
  </si>
  <si>
    <t>Weddle, Niseshan</t>
  </si>
  <si>
    <t>Wells, Alex</t>
  </si>
  <si>
    <t>Wells, Lamesha</t>
  </si>
  <si>
    <t>West, Ricky</t>
  </si>
  <si>
    <t>Wheeler, Alisha</t>
  </si>
  <si>
    <t>White, Christina</t>
  </si>
  <si>
    <t>White, Derrell</t>
  </si>
  <si>
    <t>White, Jaleesa</t>
  </si>
  <si>
    <t>White, James</t>
  </si>
  <si>
    <t>White, Latasha</t>
  </si>
  <si>
    <t>White, Shelby</t>
  </si>
  <si>
    <t>Wiggens, Jaiden</t>
  </si>
  <si>
    <t>Wiggins, Darreay</t>
  </si>
  <si>
    <t>Wiley, Jasmine</t>
  </si>
  <si>
    <t>Williams, AC</t>
  </si>
  <si>
    <t>Williams, Asia</t>
  </si>
  <si>
    <t>Williams, Betty</t>
  </si>
  <si>
    <t>Williams, Chester</t>
  </si>
  <si>
    <t>Williams, D`andre</t>
  </si>
  <si>
    <t>Williams, Derrick</t>
  </si>
  <si>
    <t>Williams, Jerode</t>
  </si>
  <si>
    <t>Williams, Jyfinat`ie</t>
  </si>
  <si>
    <t>Williams, Kaseem</t>
  </si>
  <si>
    <t>Williams, Kayla</t>
  </si>
  <si>
    <t>Williams, Kenneth</t>
  </si>
  <si>
    <t>Williams, Ladaisha</t>
  </si>
  <si>
    <t>Williamson, Charese</t>
  </si>
  <si>
    <t>Wilson, Adonis</t>
  </si>
  <si>
    <t>Wilson, Ayesha</t>
  </si>
  <si>
    <t>Wilson, Lawrence</t>
  </si>
  <si>
    <t>Yang, Timothy</t>
  </si>
  <si>
    <t>Yarbrough, Payton</t>
  </si>
  <si>
    <t>Auto 3rd</t>
  </si>
  <si>
    <t>Daineisha Stephens</t>
  </si>
  <si>
    <t>Rayanal Page</t>
  </si>
  <si>
    <t>Yolanda Jackson</t>
  </si>
  <si>
    <t>Crystal Wright</t>
  </si>
  <si>
    <t>Richoun Neely Jr</t>
  </si>
  <si>
    <t>Page</t>
  </si>
  <si>
    <t>Neely Jr</t>
  </si>
  <si>
    <t>Marquia Carmichael-Harrison</t>
  </si>
  <si>
    <t>Carmichael-Harrison</t>
  </si>
  <si>
    <t>Has Dept Access</t>
  </si>
  <si>
    <t>Correct Dept ID</t>
  </si>
  <si>
    <t>&lt;STX&gt;&lt;ESC&gt;C&lt;ETX&gt;
&lt;STX&gt;&lt;ESC&gt;P&lt;ETX&gt;
&lt;STX&gt;E1;F1;&lt;ETX&gt;
&lt;STX&gt;H1;o160,100;f3;c20;h1;w1;d3,$$Name$$;&lt;ETX&gt;
&lt;STX&gt;H2;o130,100;f3;c20;h1;w1;d3,$$Shift$$;&lt;ETX&gt;
&lt;STX&gt;H3;o100,100;f3;c20;h1;w1;d3,MES Login;&lt;ETX&gt;
&lt;STX&gt;B4;o50,30;f3;c0,3;h50;w3;d3,$$Num$$;&lt;ETX&gt;
&lt;STX&gt;R&lt;ETX&gt;
&lt;STX&gt;&lt;ESC&gt;E1;&lt;ETX&gt;
&lt;STX&gt;&lt;US&gt;$$Qty$$&lt;ETX&gt;
&lt;STX&gt;&lt;ETB&gt;&lt;ETX&gt;</t>
  </si>
  <si>
    <t>Julie Fox</t>
  </si>
  <si>
    <t>dt</t>
  </si>
  <si>
    <t>Joshua Potter</t>
  </si>
  <si>
    <t>Joel Stevenson</t>
  </si>
  <si>
    <t>Demario Clemons</t>
  </si>
  <si>
    <t>Cherish Banks</t>
  </si>
  <si>
    <t>Jemisha Hill</t>
  </si>
  <si>
    <t>DT Nysus Operators</t>
  </si>
  <si>
    <t>Candice Mazek</t>
  </si>
  <si>
    <t>Tyler Jenkins</t>
  </si>
  <si>
    <t>Jamesha Brown-Young</t>
  </si>
  <si>
    <t>Kenniya Epps-Thomas</t>
  </si>
  <si>
    <t>sd, ug</t>
  </si>
  <si>
    <t>Aaron Hunter</t>
  </si>
  <si>
    <t>Mazek</t>
  </si>
  <si>
    <t>Brown-Young</t>
  </si>
  <si>
    <t>Epps-Thomas</t>
  </si>
  <si>
    <t>Hunter</t>
  </si>
  <si>
    <t>Errors:</t>
  </si>
  <si>
    <t>Total Errors:</t>
  </si>
  <si>
    <t>Missing:</t>
  </si>
  <si>
    <t>Count:</t>
  </si>
  <si>
    <t>SQL Count:</t>
  </si>
  <si>
    <t>Lewis, Malika</t>
  </si>
  <si>
    <t>KSanders</t>
  </si>
  <si>
    <t>Kamyra</t>
  </si>
  <si>
    <t>Re-Hire</t>
  </si>
  <si>
    <t>Jamesha Brown</t>
  </si>
  <si>
    <t>Kenniya Epps</t>
  </si>
  <si>
    <t>Epps</t>
  </si>
  <si>
    <t>YOung</t>
  </si>
  <si>
    <t>Ellis YOung</t>
  </si>
  <si>
    <t>YOung, Ellis</t>
  </si>
  <si>
    <t>Jamesha</t>
  </si>
  <si>
    <t>Brown, Jamesha</t>
  </si>
  <si>
    <t>Kenniya</t>
  </si>
  <si>
    <t>Epps, Kenniya</t>
  </si>
  <si>
    <t>Joel Janowski</t>
  </si>
  <si>
    <t>Janowski</t>
  </si>
  <si>
    <t>Janowski, Joel</t>
  </si>
  <si>
    <t>Isaiah Phillips</t>
  </si>
  <si>
    <t>Stephanie Hickey</t>
  </si>
  <si>
    <t>dt,sd</t>
  </si>
  <si>
    <t>Tyron Govan</t>
  </si>
  <si>
    <t>Brown-Young, Jamesha</t>
  </si>
  <si>
    <t>Epps-Thomas, Kenniya</t>
  </si>
  <si>
    <t>Jamarion Wiley</t>
  </si>
  <si>
    <t>Bobby Bostick</t>
  </si>
  <si>
    <t>Ryan Lee</t>
  </si>
  <si>
    <t>Quennisha Finney</t>
  </si>
  <si>
    <t>Richard Talley Sr</t>
  </si>
  <si>
    <t>Taj Peake</t>
  </si>
  <si>
    <t>Bostick</t>
  </si>
  <si>
    <t>Finney</t>
  </si>
  <si>
    <t>Hickey</t>
  </si>
  <si>
    <t>Talley Sr</t>
  </si>
  <si>
    <t>Peake</t>
  </si>
  <si>
    <t>CBanks</t>
  </si>
  <si>
    <t>Cherish</t>
  </si>
  <si>
    <t>duplicate</t>
  </si>
  <si>
    <t>IP</t>
  </si>
  <si>
    <t>Print Label at any Printer</t>
  </si>
  <si>
    <t>Gary Hifko-Bypass</t>
  </si>
  <si>
    <t>Hifko-Bypass</t>
  </si>
  <si>
    <t>Mikayla Grant</t>
  </si>
  <si>
    <t>Dacarlo Jackson</t>
  </si>
  <si>
    <t>Terrill Moore</t>
  </si>
  <si>
    <t>Lori Lobaido</t>
  </si>
  <si>
    <t>Jamal Perry Jr</t>
  </si>
  <si>
    <t>Tavion Johnson</t>
  </si>
  <si>
    <t>Kevin Welsh</t>
  </si>
  <si>
    <t>Adelia Smith</t>
  </si>
  <si>
    <t>Lobaido</t>
  </si>
  <si>
    <t>Perry Jr</t>
  </si>
  <si>
    <t>Welsh</t>
  </si>
  <si>
    <t>dt,ws,sd,uj</t>
  </si>
  <si>
    <t>ws,sd,ug,dt</t>
  </si>
  <si>
    <t>Is Active</t>
  </si>
  <si>
    <t>Rehire</t>
  </si>
  <si>
    <t>Travis Sr</t>
  </si>
  <si>
    <t>Not Active</t>
  </si>
  <si>
    <t>Are they not active?</t>
  </si>
  <si>
    <t>Jonathan Mitchell</t>
  </si>
  <si>
    <t>Ocean Wilkins</t>
  </si>
  <si>
    <t>Actions</t>
  </si>
  <si>
    <t>Command</t>
  </si>
  <si>
    <t>Deactivate-DT</t>
  </si>
  <si>
    <t>Deactivate-WS</t>
  </si>
  <si>
    <t>Activate-DT</t>
  </si>
  <si>
    <t>Activate-WS</t>
  </si>
  <si>
    <t>Add-WS</t>
  </si>
  <si>
    <t>Add-DT</t>
  </si>
  <si>
    <t>Add-Bypass-WS</t>
  </si>
  <si>
    <t>Add-Bypass-DT</t>
  </si>
  <si>
    <t>Update-DeptID</t>
  </si>
  <si>
    <t>Command:</t>
  </si>
  <si>
    <t>Response:</t>
  </si>
  <si>
    <t>Prepared</t>
  </si>
  <si>
    <t>SQL</t>
  </si>
  <si>
    <t>Data Fields</t>
  </si>
  <si>
    <t>DataName1</t>
  </si>
  <si>
    <t>DataName2</t>
  </si>
  <si>
    <t>N/A</t>
  </si>
  <si>
    <t>CardID</t>
  </si>
  <si>
    <t>Activate-SQL</t>
  </si>
  <si>
    <t>Deactivate-SQL</t>
  </si>
  <si>
    <t>Update-Name</t>
  </si>
  <si>
    <t>Add-SQL</t>
  </si>
  <si>
    <t>Mismatch:</t>
  </si>
  <si>
    <t>Bypasses:</t>
  </si>
  <si>
    <t>Internal Users:</t>
  </si>
  <si>
    <t>Rodney Harris</t>
  </si>
  <si>
    <t>Harris, Rodney</t>
  </si>
  <si>
    <t>Jaylin Charleston</t>
  </si>
  <si>
    <t>Nyya Franklin</t>
  </si>
  <si>
    <t>IMM 3rd</t>
  </si>
  <si>
    <t>BT1AGS01</t>
  </si>
  <si>
    <t>IMM 1st</t>
  </si>
  <si>
    <t>BT1LS</t>
  </si>
  <si>
    <t>IMM 2nd</t>
  </si>
  <si>
    <t>BT1SAT01</t>
  </si>
  <si>
    <t>HR / Safety</t>
  </si>
  <si>
    <t>10.68.134.86</t>
  </si>
  <si>
    <t>Printers</t>
  </si>
  <si>
    <t>Location</t>
  </si>
  <si>
    <t>Type</t>
  </si>
  <si>
    <t>Sato</t>
  </si>
  <si>
    <t>10.68.89.233</t>
  </si>
  <si>
    <t>DT FEM Team Lead</t>
  </si>
  <si>
    <t>Office IT Area</t>
  </si>
  <si>
    <t>T1XX Team Lead</t>
  </si>
  <si>
    <t>10.68.134.33</t>
  </si>
  <si>
    <t>William Owens</t>
  </si>
  <si>
    <t>Damon Trash</t>
  </si>
  <si>
    <t>Kamere Collins</t>
  </si>
  <si>
    <t>Jermain Evans</t>
  </si>
  <si>
    <t>Tayvon Grant</t>
  </si>
  <si>
    <t>ws</t>
  </si>
  <si>
    <t>Support-Bypass, Nysus</t>
  </si>
  <si>
    <t>Katherine Seabrooks</t>
  </si>
  <si>
    <t>Kenneth Banks</t>
  </si>
  <si>
    <t>Robert Kelly Jr</t>
  </si>
  <si>
    <t>Reshon Epps</t>
  </si>
  <si>
    <t>sd,ws,dt,ug</t>
  </si>
  <si>
    <t>ug</t>
  </si>
  <si>
    <t>Vincent Matt-Bypass</t>
  </si>
  <si>
    <t>Matt-Bypass</t>
  </si>
  <si>
    <t>Briana White</t>
  </si>
  <si>
    <t>Ziayas Williams</t>
  </si>
  <si>
    <t>Isayah Washington</t>
  </si>
  <si>
    <t>This is pulled from SQL when you press this refresh button, or one of the other refresh buttons on other sheets.</t>
  </si>
  <si>
    <t>Walter Payne - Bypass</t>
  </si>
  <si>
    <t>Payne - Bypass</t>
  </si>
  <si>
    <t>Lynn Rayner - Bypass</t>
  </si>
  <si>
    <t>Rayner - Bypass</t>
  </si>
  <si>
    <t>Jackie Jackson - Bypass</t>
  </si>
  <si>
    <t>Jackson - Bypass</t>
  </si>
  <si>
    <t>Lemark Seals - Bypass</t>
  </si>
  <si>
    <t>Seals - Bypass</t>
  </si>
  <si>
    <t>Jaden Halloway</t>
  </si>
  <si>
    <t>Brandon Hattaway - Bypass</t>
  </si>
  <si>
    <t>Hattaway - Bypass</t>
  </si>
  <si>
    <t>Steve Xiong - Bypass</t>
  </si>
  <si>
    <t>Xiong - Bypass</t>
  </si>
  <si>
    <t>Jaden</t>
  </si>
  <si>
    <t>Halloway, Jaden</t>
  </si>
  <si>
    <t>Patel Bypass</t>
  </si>
  <si>
    <t>Priyen Patel Bypass</t>
  </si>
  <si>
    <t>Patel Bypass, Priyen</t>
  </si>
  <si>
    <t>dt,ug</t>
  </si>
  <si>
    <t>ProdSuper</t>
  </si>
  <si>
    <t>Superintendant</t>
  </si>
  <si>
    <t>Program Mgmt</t>
  </si>
  <si>
    <t>Molding 2nd</t>
  </si>
  <si>
    <t>Molding 1st</t>
  </si>
  <si>
    <t>Molding 3rd</t>
  </si>
  <si>
    <t>Amil Adams</t>
  </si>
  <si>
    <t>Allan Caston</t>
  </si>
  <si>
    <t>Josephine Washington</t>
  </si>
  <si>
    <t>Mia Earvin</t>
  </si>
  <si>
    <t>Jacqueline Braxton</t>
  </si>
  <si>
    <t>Leon Robinson</t>
  </si>
  <si>
    <t>Lafayette Thompson</t>
  </si>
  <si>
    <t>Siyomi Goines</t>
  </si>
  <si>
    <t>Jamari Travis</t>
  </si>
  <si>
    <t>Kaylen Lewis</t>
  </si>
  <si>
    <t>Hailey Metcalf</t>
  </si>
  <si>
    <t>Ason Jones</t>
  </si>
  <si>
    <t>Rodney Williams </t>
  </si>
  <si>
    <t>Makenzie Szczotka</t>
  </si>
  <si>
    <t>Jelani Larks</t>
  </si>
  <si>
    <t>Jarvis Brooks Jr</t>
  </si>
  <si>
    <t>Metcalf</t>
  </si>
  <si>
    <t>Williams </t>
  </si>
  <si>
    <t>Szczotka</t>
  </si>
  <si>
    <t>Larks</t>
  </si>
  <si>
    <t>Brooks Jr</t>
  </si>
  <si>
    <t>T1XX A</t>
  </si>
  <si>
    <t>T1XX B</t>
  </si>
  <si>
    <t>T1XX C</t>
  </si>
  <si>
    <t>Kenneth Bodnar</t>
  </si>
  <si>
    <t>Tyrice Ballard</t>
  </si>
  <si>
    <t>Ferdousi Chowdhury</t>
  </si>
  <si>
    <t>Rodrick Patrick</t>
  </si>
  <si>
    <t>Bodnar</t>
  </si>
  <si>
    <t>Charles Scott</t>
  </si>
  <si>
    <t>Roderick Pierce</t>
  </si>
  <si>
    <t>Jeffery Cooley</t>
  </si>
  <si>
    <t>Romale Gaines-Buck</t>
  </si>
  <si>
    <t>Jermaine Harris</t>
  </si>
  <si>
    <t>Williams Crews</t>
  </si>
  <si>
    <t>Dashawn Cole</t>
  </si>
  <si>
    <t>Wantia Moore</t>
  </si>
  <si>
    <t>Darrius Taylor</t>
  </si>
  <si>
    <t>Dorian Watson</t>
  </si>
  <si>
    <t>Demetrius Cole</t>
  </si>
  <si>
    <t>Nolan Daniel</t>
  </si>
  <si>
    <t>Shawn Berry Jr</t>
  </si>
  <si>
    <t>Nina Brown</t>
  </si>
  <si>
    <t>Kenard Williams</t>
  </si>
  <si>
    <t>Jaden Holloway</t>
  </si>
  <si>
    <t>Sidney Jones</t>
  </si>
  <si>
    <t>Destiney Miller</t>
  </si>
  <si>
    <t>Jalen Drake</t>
  </si>
  <si>
    <t>Charm Lawson</t>
  </si>
  <si>
    <t>Dayion Peterson</t>
  </si>
  <si>
    <t>Shardae Richards</t>
  </si>
  <si>
    <t>Davion Hollamon</t>
  </si>
  <si>
    <t>Curtis Seals Jr</t>
  </si>
  <si>
    <t>Dexter House</t>
  </si>
  <si>
    <t>Candice Johnson</t>
  </si>
  <si>
    <t>Kiana Matt</t>
  </si>
  <si>
    <t>Destiny Rogers</t>
  </si>
  <si>
    <t>Jamaal Mulligan Jr</t>
  </si>
  <si>
    <t>Larell Taylor</t>
  </si>
  <si>
    <t>Rodney Williams</t>
  </si>
  <si>
    <t>Ziaya Williams</t>
  </si>
  <si>
    <t>Gaines-Buck</t>
  </si>
  <si>
    <t>Crews</t>
  </si>
  <si>
    <t>Berry Jr</t>
  </si>
  <si>
    <t>Hollamon</t>
  </si>
  <si>
    <t>Seals Jr</t>
  </si>
  <si>
    <t>Mulligan Jr</t>
  </si>
  <si>
    <t>Enter operator name, ID will populate automatically. Press Send SQL at the bottom of the sheet to add the operators.</t>
  </si>
  <si>
    <t>Patrick, Rodrick</t>
  </si>
  <si>
    <t>&lt;STX&gt;&lt;ESC&gt;C&lt;ETX&gt;
&lt;STX&gt;&lt;ESC&gt;P&lt;ETX&gt;
&lt;STX&gt;E1;F1;&lt;ETX&gt;
&lt;STX&gt;H1;o160,100;f3;c20;h1;w1;d3,Amir Kazemi;&lt;ETX&gt;
&lt;STX&gt;H2;o130,100;f3;c20;h1;w1;d3,Automation 2nd;&lt;ETX&gt;
&lt;STX&gt;H3;o100,100;f3;c20;h1;w1;d3,MES Login;&lt;ETX&gt;
&lt;STX&gt;B4;o50,30;f3;c0,3;h50;w3;d3,994;&lt;ETX&gt;
&lt;STX&gt;R&lt;ETX&gt;
&lt;STX&gt;&lt;ESC&gt;E1;&lt;ETX&gt;
&lt;STX&gt;&lt;US&gt;4&lt;ETX&gt;
&lt;STX&gt;&lt;ETB&gt;&lt;ETX&gt;</t>
  </si>
  <si>
    <t>larell Taylor</t>
  </si>
  <si>
    <t>Breyunt</t>
  </si>
  <si>
    <t>Candice</t>
  </si>
  <si>
    <t>Deantwaun</t>
  </si>
  <si>
    <t>Mulligan jr</t>
  </si>
  <si>
    <t>jr</t>
  </si>
  <si>
    <t>Jr</t>
  </si>
  <si>
    <t>Jamarion</t>
  </si>
  <si>
    <t>Jelani</t>
  </si>
  <si>
    <t>Larell</t>
  </si>
  <si>
    <t>Lashaun</t>
  </si>
  <si>
    <t>Makenzie</t>
  </si>
  <si>
    <t>Raevin</t>
  </si>
  <si>
    <t>Armani</t>
  </si>
  <si>
    <t>Armani Brown</t>
  </si>
  <si>
    <t>Brown, Armani</t>
  </si>
  <si>
    <t>Destiney</t>
  </si>
  <si>
    <t>Miller, Destiney</t>
  </si>
  <si>
    <t>Orlando Perry</t>
  </si>
  <si>
    <t>Perry, Orlando</t>
  </si>
  <si>
    <t>1 Rows Affected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</si>
</sst>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\-dd\-yy"/>
    <numFmt numFmtId="165" formatCode="mm/dd/yy\ hh:mm:ss"/>
  </numFmts>
  <fonts count="55" x14ac:knownFonts="1">
    <font>
      <sz val="11"/>
      <color rgb="FF000000"/>
      <name val="Bahnschrift"/>
      <family val="2"/>
      <scheme val="minor"/>
    </font>
    <font>
      <sz val="11"/>
      <color theme="1"/>
      <name val="Bahnschrift"/>
      <family val="2"/>
      <scheme val="minor"/>
    </font>
    <font>
      <sz val="11"/>
      <color theme="1"/>
      <name val="Bahnschrift"/>
      <family val="2"/>
      <scheme val="minor"/>
    </font>
    <font>
      <sz val="11"/>
      <color theme="1"/>
      <name val="Bahnschrift"/>
      <family val="2"/>
      <scheme val="minor"/>
    </font>
    <font>
      <sz val="11"/>
      <color rgb="FF006100"/>
      <name val="Bahnschrift"/>
      <family val="2"/>
      <scheme val="minor"/>
    </font>
    <font>
      <sz val="11"/>
      <color theme="0"/>
      <name val="Bahnschrift"/>
      <family val="2"/>
      <scheme val="minor"/>
    </font>
    <font>
      <sz val="8"/>
      <name val="Bahnschrift"/>
      <family val="2"/>
      <scheme val="minor"/>
    </font>
    <font>
      <sz val="22"/>
      <color theme="1"/>
      <name val="Bahnschrift"/>
      <family val="2"/>
      <scheme val="minor"/>
    </font>
    <font>
      <sz val="14"/>
      <color theme="1"/>
      <name val="Bahnschrift"/>
      <family val="2"/>
      <scheme val="minor"/>
    </font>
    <font>
      <sz val="18"/>
      <color theme="3"/>
      <name val="Bahnschrift"/>
      <family val="2"/>
      <scheme val="major"/>
    </font>
    <font>
      <b/>
      <sz val="15"/>
      <color theme="3"/>
      <name val="Bahnschrift"/>
      <family val="2"/>
      <scheme val="minor"/>
    </font>
    <font>
      <b/>
      <sz val="13"/>
      <color theme="3"/>
      <name val="Bahnschrift"/>
      <family val="2"/>
      <scheme val="minor"/>
    </font>
    <font>
      <b/>
      <sz val="11"/>
      <color theme="3"/>
      <name val="Bahnschrift"/>
      <family val="2"/>
      <scheme val="minor"/>
    </font>
    <font>
      <sz val="11"/>
      <color rgb="FF9C0006"/>
      <name val="Bahnschrift"/>
      <family val="2"/>
      <scheme val="minor"/>
    </font>
    <font>
      <sz val="11"/>
      <color rgb="FF9C5700"/>
      <name val="Bahnschrift"/>
      <family val="2"/>
      <scheme val="minor"/>
    </font>
    <font>
      <sz val="11"/>
      <color rgb="FF3F3F76"/>
      <name val="Bahnschrift"/>
      <family val="2"/>
      <scheme val="minor"/>
    </font>
    <font>
      <b/>
      <sz val="11"/>
      <color rgb="FF3F3F3F"/>
      <name val="Bahnschrift"/>
      <family val="2"/>
      <scheme val="minor"/>
    </font>
    <font>
      <b/>
      <sz val="11"/>
      <color rgb="FFFA7D00"/>
      <name val="Bahnschrift"/>
      <family val="2"/>
      <scheme val="minor"/>
    </font>
    <font>
      <sz val="11"/>
      <color rgb="FFFA7D00"/>
      <name val="Bahnschrift"/>
      <family val="2"/>
      <scheme val="minor"/>
    </font>
    <font>
      <b/>
      <sz val="11"/>
      <color theme="0"/>
      <name val="Bahnschrift"/>
      <family val="2"/>
      <scheme val="minor"/>
    </font>
    <font>
      <sz val="11"/>
      <color rgb="FFFF0000"/>
      <name val="Bahnschrift"/>
      <family val="2"/>
      <scheme val="minor"/>
    </font>
    <font>
      <i/>
      <sz val="11"/>
      <color rgb="FF7F7F7F"/>
      <name val="Bahnschrift"/>
      <family val="2"/>
      <scheme val="minor"/>
    </font>
    <font>
      <b/>
      <sz val="11"/>
      <color theme="1"/>
      <name val="Bahnschrift"/>
      <family val="2"/>
      <scheme val="minor"/>
    </font>
    <font>
      <i/>
      <sz val="11"/>
      <color rgb="FF052398"/>
      <name val="Bahnschrift"/>
      <family val="2"/>
      <scheme val="major"/>
    </font>
    <font>
      <i/>
      <sz val="11"/>
      <color rgb="FF404040"/>
      <name val="Bahnschrift"/>
      <family val="2"/>
      <scheme val="major"/>
    </font>
    <font>
      <i/>
      <sz val="11"/>
      <color rgb="FF7D0000"/>
      <name val="Bahnschrift"/>
      <family val="2"/>
      <scheme val="major"/>
    </font>
    <font>
      <i/>
      <sz val="11"/>
      <color rgb="FF077A77"/>
      <name val="Bahnschrift"/>
      <family val="2"/>
      <scheme val="major"/>
    </font>
    <font>
      <i/>
      <sz val="11"/>
      <color rgb="FF016B06"/>
      <name val="Bahnschrift"/>
      <family val="2"/>
      <scheme val="major"/>
    </font>
    <font>
      <i/>
      <sz val="11"/>
      <color rgb="FF808000"/>
      <name val="Bahnschrift"/>
      <family val="2"/>
      <scheme val="major"/>
    </font>
    <font>
      <i/>
      <sz val="11"/>
      <color rgb="FF58267D"/>
      <name val="Bahnschrift"/>
      <family val="2"/>
      <scheme val="major"/>
    </font>
    <font>
      <sz val="11"/>
      <color rgb="FF052398"/>
      <name val="Bahnschrift"/>
      <family val="2"/>
      <scheme val="major"/>
    </font>
    <font>
      <sz val="11"/>
      <color rgb="FFD8DFFE"/>
      <name val="Bahnschrift"/>
      <family val="2"/>
      <scheme val="major"/>
    </font>
    <font>
      <sz val="16"/>
      <color rgb="FFD8DFFE"/>
      <name val="Bahnschrift"/>
      <family val="2"/>
      <scheme val="major"/>
    </font>
    <font>
      <sz val="11"/>
      <color rgb="FF052398"/>
      <name val="OCR A Extended"/>
      <family val="3"/>
    </font>
    <font>
      <sz val="11"/>
      <color rgb="FF3F3F3F"/>
      <name val="Bahnschrift"/>
      <family val="2"/>
      <scheme val="major"/>
    </font>
    <font>
      <sz val="11"/>
      <color rgb="FFE6E6E6"/>
      <name val="Bahnschrift"/>
      <family val="2"/>
      <scheme val="major"/>
    </font>
    <font>
      <sz val="11"/>
      <color rgb="FF000000"/>
      <name val="Bahnschrift"/>
      <family val="2"/>
      <scheme val="major"/>
    </font>
    <font>
      <sz val="11"/>
      <color rgb="FFFFCACA"/>
      <name val="Bahnschrift"/>
      <family val="2"/>
      <scheme val="major"/>
    </font>
    <font>
      <sz val="11"/>
      <color rgb="FF000000"/>
      <name val="OCR A Extended"/>
      <family val="3"/>
    </font>
    <font>
      <sz val="11"/>
      <color rgb="FFFFFFCC"/>
      <name val="Bahnschrift"/>
      <family val="2"/>
      <scheme val="major"/>
    </font>
    <font>
      <sz val="11"/>
      <color rgb="FFEEE1F7"/>
      <name val="Bahnschrift"/>
      <family val="2"/>
      <scheme val="major"/>
    </font>
    <font>
      <sz val="11"/>
      <color rgb="FFCFFCFB"/>
      <name val="Bahnschrift"/>
      <family val="2"/>
      <scheme val="major"/>
    </font>
    <font>
      <sz val="11"/>
      <color theme="1"/>
      <name val="Bahnschrift"/>
      <family val="2"/>
    </font>
    <font>
      <sz val="11"/>
      <color rgb="FFC5FEC8"/>
      <name val="Bahnschrift"/>
      <family val="2"/>
      <scheme val="major"/>
    </font>
    <font>
      <sz val="11"/>
      <color theme="1"/>
      <name val="Bahnschrift Condensed"/>
      <family val="2"/>
    </font>
    <font>
      <sz val="11"/>
      <color theme="1"/>
      <name val="OCR A Extended"/>
      <family val="3"/>
    </font>
    <font>
      <sz val="14"/>
      <color rgb="FF000000"/>
      <name val="Bahnschrift"/>
      <family val="2"/>
      <scheme val="major"/>
    </font>
    <font>
      <sz val="1"/>
      <color rgb="FF3F3F3F"/>
      <name val="Bahnschrift"/>
      <family val="2"/>
      <scheme val="major"/>
    </font>
    <font>
      <strike/>
      <sz val="11"/>
      <color rgb="FF606060"/>
      <name val="Bahnschrift"/>
      <family val="2"/>
      <scheme val="major"/>
    </font>
    <font>
      <strike/>
      <sz val="11"/>
      <color rgb="FF808080"/>
      <name val="Bahnschrift"/>
      <family val="2"/>
      <scheme val="major"/>
    </font>
    <font>
      <sz val="22"/>
      <color rgb="FF000000"/>
      <name val="Bahnschrift"/>
      <family val="2"/>
      <scheme val="minor"/>
    </font>
    <font>
      <sz val="10"/>
      <color rgb="FF3F3F3F"/>
      <name val="Cascadia Code"/>
      <family val="3"/>
    </font>
    <font>
      <sz val="11"/>
      <color rgb="FF000000"/>
      <name val="Cascadia Code"/>
      <family val="3"/>
    </font>
    <font>
      <sz val="20"/>
      <color rgb="FFD8DFFE"/>
      <name val="Bahnschrift"/>
      <family val="2"/>
      <scheme val="major"/>
    </font>
    <font>
      <sz val="11"/>
      <color theme="3" tint="0.39994506668294322"/>
      <name val="Bahnschrift"/>
      <family val="2"/>
      <scheme val="major"/>
    </font>
  </fonts>
  <fills count="8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70C0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darkDown">
        <fgColor rgb="FFD8DFFE"/>
        <bgColor rgb="FFB3C1FD"/>
      </patternFill>
    </fill>
    <fill>
      <patternFill patternType="darkDown">
        <fgColor rgb="FF595959"/>
        <bgColor rgb="FF7F7F7F"/>
      </patternFill>
    </fill>
    <fill>
      <patternFill patternType="darkDown">
        <fgColor rgb="FFFFCACA"/>
        <bgColor rgb="FFFF9797"/>
      </patternFill>
    </fill>
    <fill>
      <patternFill patternType="darkDown">
        <fgColor rgb="FFCFFCFB"/>
        <bgColor rgb="FF14F0EB"/>
      </patternFill>
    </fill>
    <fill>
      <patternFill patternType="darkDown">
        <fgColor rgb="FFC5FEC8"/>
        <bgColor rgb="FF51FD59"/>
      </patternFill>
    </fill>
    <fill>
      <patternFill patternType="darkDown">
        <fgColor rgb="FFFFFFCC"/>
        <bgColor rgb="FFFFFF00"/>
      </patternFill>
    </fill>
    <fill>
      <patternFill patternType="darkDown">
        <fgColor rgb="FFEEE1F7"/>
        <bgColor rgb="FFDDC6EE"/>
      </patternFill>
    </fill>
    <fill>
      <patternFill patternType="solid">
        <fgColor rgb="FFD8DFFE"/>
        <bgColor indexed="64"/>
      </patternFill>
    </fill>
    <fill>
      <patternFill patternType="solid">
        <fgColor rgb="FF0734E4"/>
        <bgColor indexed="64"/>
      </patternFill>
    </fill>
    <fill>
      <patternFill patternType="solid">
        <fgColor rgb="FF052398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darkDown">
        <fgColor rgb="FF3F3F3F"/>
        <bgColor rgb="FF1F1F1F"/>
      </patternFill>
    </fill>
    <fill>
      <patternFill patternType="solid">
        <fgColor rgb="FFFFCACA"/>
        <bgColor indexed="64"/>
      </patternFill>
    </fill>
    <fill>
      <patternFill patternType="solid">
        <fgColor rgb="FFBB0000"/>
        <bgColor indexed="64"/>
      </patternFill>
    </fill>
    <fill>
      <patternFill patternType="darkDown">
        <fgColor rgb="FF000000"/>
        <bgColor rgb="FF7D0000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EEE1F7"/>
        <bgColor indexed="64"/>
      </patternFill>
    </fill>
    <fill>
      <patternFill patternType="solid">
        <fgColor rgb="FF8438BC"/>
        <bgColor indexed="64"/>
      </patternFill>
    </fill>
    <fill>
      <patternFill patternType="solid">
        <fgColor rgb="FF58267D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CFFCFB"/>
        <bgColor indexed="64"/>
      </patternFill>
    </fill>
    <fill>
      <patternFill patternType="solid">
        <fgColor rgb="FF9FF9F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077A77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C5FEC8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016B06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B686DA"/>
        <bgColor indexed="64"/>
      </patternFill>
    </fill>
    <fill>
      <patternFill patternType="darkDown">
        <fgColor theme="1" tint="0.34998626667073579"/>
        <bgColor rgb="FF7F7F7F"/>
      </patternFill>
    </fill>
    <fill>
      <patternFill patternType="darkDown">
        <bgColor rgb="FF595959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E9934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99">
    <xf numFmtId="0" fontId="0" fillId="0" borderId="0" applyNumberFormat="0" applyBorder="0" applyAlignment="0" applyProtection="0">
      <protection locked="0"/>
    </xf>
    <xf numFmtId="0" fontId="4" fillId="2" borderId="0" applyNumberFormat="0" applyBorder="0" applyAlignment="0" applyProtection="0"/>
    <xf numFmtId="0" fontId="3" fillId="3" borderId="1" applyNumberFormat="0" applyAlignment="0" applyProtection="0"/>
    <xf numFmtId="0" fontId="5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5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1" applyNumberForma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5" fillId="13" borderId="0" applyNumberFormat="0" applyBorder="0" applyAlignment="0" applyProtection="0"/>
    <xf numFmtId="0" fontId="3" fillId="14" borderId="0" applyNumberFormat="0" applyFont="0" applyBorder="0" applyAlignment="0" applyProtection="0"/>
    <xf numFmtId="0" fontId="3" fillId="15" borderId="1" applyNumberFormat="0" applyFont="0" applyAlignment="0" applyProtection="0"/>
    <xf numFmtId="0" fontId="3" fillId="16" borderId="0" applyNumberFormat="0" applyBorder="0" applyAlignment="0" applyProtection="0"/>
    <xf numFmtId="0" fontId="5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9" fontId="42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13" applyNumberFormat="0" applyFill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23" borderId="0" applyNumberFormat="0" applyBorder="0" applyAlignment="0" applyProtection="0"/>
    <xf numFmtId="0" fontId="14" fillId="24" borderId="0" applyNumberFormat="0" applyBorder="0" applyAlignment="0" applyProtection="0"/>
    <xf numFmtId="0" fontId="15" fillId="25" borderId="16" applyNumberFormat="0" applyAlignment="0" applyProtection="0"/>
    <xf numFmtId="0" fontId="16" fillId="26" borderId="17" applyNumberFormat="0" applyAlignment="0" applyProtection="0"/>
    <xf numFmtId="0" fontId="17" fillId="26" borderId="16" applyNumberFormat="0" applyAlignment="0" applyProtection="0"/>
    <xf numFmtId="0" fontId="18" fillId="0" borderId="18" applyNumberFormat="0" applyFill="0" applyAlignment="0" applyProtection="0"/>
    <xf numFmtId="0" fontId="19" fillId="27" borderId="19" applyNumberFormat="0" applyAlignment="0" applyProtection="0"/>
    <xf numFmtId="0" fontId="20" fillId="0" borderId="0" applyNumberFormat="0" applyFill="0" applyBorder="0" applyAlignment="0" applyProtection="0"/>
    <xf numFmtId="0" fontId="3" fillId="28" borderId="20" applyNumberFormat="0" applyFont="0" applyAlignment="0" applyProtection="0"/>
    <xf numFmtId="0" fontId="21" fillId="0" borderId="0" applyNumberFormat="0" applyFill="0" applyBorder="0" applyAlignment="0" applyProtection="0"/>
    <xf numFmtId="0" fontId="22" fillId="0" borderId="21" applyNumberFormat="0" applyFill="0" applyAlignment="0" applyProtection="0"/>
    <xf numFmtId="0" fontId="5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9" fontId="23" fillId="34" borderId="1" applyProtection="0">
      <alignment horizontal="center" vertical="center"/>
      <protection locked="0"/>
    </xf>
    <xf numFmtId="0" fontId="24" fillId="35" borderId="1" applyNumberFormat="0" applyAlignment="0"/>
    <xf numFmtId="0" fontId="25" fillId="36" borderId="1" applyNumberFormat="0" applyAlignment="0" applyProtection="0">
      <protection locked="0"/>
    </xf>
    <xf numFmtId="0" fontId="26" fillId="37" borderId="1" applyNumberFormat="0" applyAlignment="0"/>
    <xf numFmtId="0" fontId="27" fillId="38" borderId="1" applyNumberFormat="0" applyAlignment="0"/>
    <xf numFmtId="0" fontId="28" fillId="39" borderId="1" applyNumberFormat="0" applyAlignment="0">
      <protection locked="0"/>
    </xf>
    <xf numFmtId="49" fontId="29" fillId="40" borderId="1" applyAlignment="0">
      <protection locked="0"/>
    </xf>
    <xf numFmtId="0" fontId="30" fillId="41" borderId="1" applyNumberFormat="0" applyProtection="0">
      <alignment horizontal="center" vertical="center"/>
      <protection locked="0"/>
    </xf>
    <xf numFmtId="49" fontId="31" fillId="42" borderId="1">
      <alignment horizontal="center" vertical="center"/>
    </xf>
    <xf numFmtId="49" fontId="31" fillId="43" borderId="1">
      <alignment horizontal="center" vertical="center"/>
    </xf>
    <xf numFmtId="0" fontId="30" fillId="44" borderId="1" applyNumberFormat="0" applyProtection="0">
      <alignment horizontal="center" vertical="center"/>
      <protection locked="0"/>
    </xf>
    <xf numFmtId="49" fontId="32" fillId="43" borderId="1">
      <alignment horizontal="center" vertical="center"/>
    </xf>
    <xf numFmtId="0" fontId="33" fillId="45" borderId="1" applyNumberFormat="0" applyProtection="0">
      <alignment horizontal="center" vertical="center"/>
      <protection locked="0"/>
    </xf>
    <xf numFmtId="0" fontId="34" fillId="46" borderId="1" applyNumberFormat="0" applyAlignment="0"/>
    <xf numFmtId="49" fontId="35" fillId="47" borderId="1" applyAlignment="0"/>
    <xf numFmtId="49" fontId="35" fillId="48" borderId="1" applyAlignment="0"/>
    <xf numFmtId="0" fontId="34" fillId="49" borderId="1" applyNumberFormat="0" applyAlignment="0"/>
    <xf numFmtId="0" fontId="51" fillId="50" borderId="1" applyNumberFormat="0" applyAlignment="0"/>
    <xf numFmtId="0" fontId="54" fillId="78" borderId="1" applyNumberFormat="0" applyAlignment="0"/>
    <xf numFmtId="49" fontId="49" fillId="79" borderId="1" applyAlignment="0"/>
    <xf numFmtId="49" fontId="48" fillId="51" borderId="1" applyAlignment="0"/>
    <xf numFmtId="0" fontId="36" fillId="52" borderId="1" applyNumberFormat="0" applyAlignment="0" applyProtection="0">
      <protection locked="0"/>
    </xf>
    <xf numFmtId="49" fontId="37" fillId="53" borderId="1" applyAlignment="0"/>
    <xf numFmtId="49" fontId="37" fillId="54" borderId="1" applyAlignment="0"/>
    <xf numFmtId="0" fontId="36" fillId="55" borderId="1" applyNumberFormat="0" applyAlignment="0" applyProtection="0">
      <protection locked="0"/>
    </xf>
    <xf numFmtId="0" fontId="38" fillId="56" borderId="1" applyNumberFormat="0" applyAlignment="0" applyProtection="0">
      <protection locked="0"/>
    </xf>
    <xf numFmtId="0" fontId="36" fillId="57" borderId="1" applyNumberFormat="0" applyAlignment="0">
      <protection locked="0"/>
    </xf>
    <xf numFmtId="164" fontId="38" fillId="58" borderId="1" applyAlignment="0">
      <protection locked="0"/>
    </xf>
    <xf numFmtId="49" fontId="39" fillId="59" borderId="1" applyAlignment="0"/>
    <xf numFmtId="49" fontId="39" fillId="60" borderId="1" applyAlignment="0"/>
    <xf numFmtId="0" fontId="36" fillId="61" borderId="1" applyNumberFormat="0" applyAlignment="0">
      <protection locked="0"/>
    </xf>
    <xf numFmtId="0" fontId="38" fillId="58" borderId="1" applyNumberFormat="0" applyAlignment="0">
      <alignment horizontal="left"/>
      <protection locked="0"/>
    </xf>
    <xf numFmtId="0" fontId="36" fillId="62" borderId="1" applyNumberFormat="0" applyAlignment="0">
      <protection locked="0"/>
    </xf>
    <xf numFmtId="49" fontId="40" fillId="63" borderId="1" applyAlignment="0"/>
    <xf numFmtId="49" fontId="40" fillId="64" borderId="1" applyAlignment="0"/>
    <xf numFmtId="0" fontId="36" fillId="65" borderId="1" applyNumberFormat="0" applyAlignment="0">
      <protection locked="0"/>
    </xf>
    <xf numFmtId="0" fontId="38" fillId="66" borderId="1" applyNumberFormat="0" applyAlignment="0">
      <protection locked="0"/>
    </xf>
    <xf numFmtId="0" fontId="36" fillId="67" borderId="1" applyNumberFormat="0" applyAlignment="0"/>
    <xf numFmtId="164" fontId="38" fillId="68" borderId="1" applyAlignment="0">
      <alignment horizontal="left"/>
    </xf>
    <xf numFmtId="49" fontId="41" fillId="69" borderId="1" applyAlignment="0"/>
    <xf numFmtId="49" fontId="41" fillId="70" borderId="1" applyAlignment="0"/>
    <xf numFmtId="0" fontId="36" fillId="71" borderId="1" applyNumberFormat="0" applyAlignment="0"/>
    <xf numFmtId="0" fontId="38" fillId="68" borderId="1" applyNumberFormat="0" applyAlignment="0">
      <alignment horizontal="left"/>
    </xf>
    <xf numFmtId="0" fontId="36" fillId="72" borderId="1" applyNumberFormat="0" applyAlignment="0"/>
    <xf numFmtId="49" fontId="43" fillId="73" borderId="1" applyAlignment="0"/>
    <xf numFmtId="49" fontId="43" fillId="74" borderId="1" applyAlignment="0"/>
    <xf numFmtId="0" fontId="36" fillId="75" borderId="1" applyNumberFormat="0" applyAlignment="0"/>
    <xf numFmtId="0" fontId="38" fillId="76" borderId="1" applyNumberFormat="0" applyAlignment="0"/>
    <xf numFmtId="0" fontId="44" fillId="0" borderId="0" applyNumberFormat="0" applyFill="0" applyBorder="0" applyAlignment="0" applyProtection="0"/>
    <xf numFmtId="0" fontId="45" fillId="77" borderId="1" applyNumberFormat="0" applyFill="0" applyBorder="0" applyAlignment="0" applyProtection="0"/>
    <xf numFmtId="0" fontId="2" fillId="0" borderId="0"/>
    <xf numFmtId="49" fontId="36" fillId="81" borderId="1" applyNumberFormat="0" applyAlignment="0" applyProtection="0"/>
  </cellStyleXfs>
  <cellXfs count="305">
    <xf numFmtId="0" fontId="0" fillId="0" borderId="0" xfId="0" applyProtection="1"/>
    <xf numFmtId="0" fontId="0" fillId="0" borderId="0" xfId="0" applyAlignment="1" applyProtection="1">
      <alignment horizontal="center"/>
    </xf>
    <xf numFmtId="0" fontId="7" fillId="0" borderId="0" xfId="0" applyFont="1" applyProtection="1"/>
    <xf numFmtId="0" fontId="8" fillId="0" borderId="0" xfId="0" applyFont="1" applyProtection="1"/>
    <xf numFmtId="0" fontId="34" fillId="46" borderId="1" xfId="60" applyAlignment="1">
      <alignment horizontal="center"/>
    </xf>
    <xf numFmtId="49" fontId="35" fillId="47" borderId="1" xfId="61"/>
    <xf numFmtId="49" fontId="35" fillId="48" borderId="1" xfId="62"/>
    <xf numFmtId="49" fontId="35" fillId="48" borderId="1" xfId="62" applyAlignment="1">
      <alignment horizontal="center"/>
    </xf>
    <xf numFmtId="49" fontId="39" fillId="60" borderId="1" xfId="76" applyAlignment="1">
      <alignment horizontal="center"/>
    </xf>
    <xf numFmtId="0" fontId="36" fillId="57" borderId="1" xfId="73">
      <protection locked="0"/>
    </xf>
    <xf numFmtId="49" fontId="39" fillId="60" borderId="1" xfId="76"/>
    <xf numFmtId="49" fontId="35" fillId="47" borderId="1" xfId="61" applyAlignment="1">
      <alignment horizontal="center"/>
    </xf>
    <xf numFmtId="0" fontId="34" fillId="46" borderId="1" xfId="60"/>
    <xf numFmtId="0" fontId="51" fillId="50" borderId="1" xfId="64" applyAlignment="1">
      <alignment horizontal="center"/>
    </xf>
    <xf numFmtId="49" fontId="31" fillId="43" borderId="1" xfId="56">
      <alignment horizontal="center" vertical="center"/>
    </xf>
    <xf numFmtId="49" fontId="40" fillId="64" borderId="1" xfId="81" applyAlignment="1">
      <alignment horizontal="center"/>
    </xf>
    <xf numFmtId="0" fontId="36" fillId="65" borderId="1" xfId="82" applyAlignment="1">
      <alignment horizontal="center"/>
      <protection locked="0"/>
    </xf>
    <xf numFmtId="0" fontId="34" fillId="49" borderId="1" xfId="63" quotePrefix="1" applyAlignment="1">
      <alignment horizontal="center"/>
    </xf>
    <xf numFmtId="0" fontId="46" fillId="61" borderId="1" xfId="77" applyFont="1" applyAlignment="1">
      <alignment horizontal="center" vertical="center"/>
      <protection locked="0"/>
    </xf>
    <xf numFmtId="0" fontId="36" fillId="71" borderId="1" xfId="88"/>
    <xf numFmtId="49" fontId="41" fillId="70" borderId="1" xfId="87"/>
    <xf numFmtId="0" fontId="36" fillId="61" borderId="1" xfId="77">
      <protection locked="0"/>
    </xf>
    <xf numFmtId="49" fontId="39" fillId="59" borderId="1" xfId="75"/>
    <xf numFmtId="49" fontId="41" fillId="69" borderId="5" xfId="86" applyBorder="1"/>
    <xf numFmtId="0" fontId="0" fillId="0" borderId="0" xfId="0" applyNumberFormat="1" applyProtection="1"/>
    <xf numFmtId="49" fontId="43" fillId="73" borderId="1" xfId="91"/>
    <xf numFmtId="0" fontId="36" fillId="61" borderId="3" xfId="77" applyBorder="1">
      <protection locked="0"/>
    </xf>
    <xf numFmtId="0" fontId="51" fillId="50" borderId="1" xfId="64" applyNumberFormat="1" applyAlignment="1">
      <alignment horizontal="center"/>
    </xf>
    <xf numFmtId="0" fontId="34" fillId="46" borderId="1" xfId="60" applyNumberFormat="1" applyAlignment="1">
      <alignment horizontal="center"/>
    </xf>
    <xf numFmtId="0" fontId="0" fillId="0" borderId="1" xfId="0" applyBorder="1" applyAlignment="1" applyProtection="1">
      <alignment horizontal="center"/>
    </xf>
    <xf numFmtId="0" fontId="36" fillId="57" borderId="1" xfId="73" applyAlignment="1">
      <alignment horizontal="center"/>
      <protection locked="0"/>
    </xf>
    <xf numFmtId="0" fontId="34" fillId="46" borderId="3" xfId="60" applyBorder="1" applyAlignment="1">
      <alignment horizontal="center"/>
    </xf>
    <xf numFmtId="0" fontId="0" fillId="0" borderId="22" xfId="0" applyBorder="1" applyAlignment="1" applyProtection="1">
      <alignment horizontal="center"/>
    </xf>
    <xf numFmtId="0" fontId="0" fillId="0" borderId="7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34" fillId="46" borderId="4" xfId="60" applyBorder="1" applyAlignment="1">
      <alignment horizontal="center"/>
    </xf>
    <xf numFmtId="0" fontId="34" fillId="46" borderId="4" xfId="60" applyNumberFormat="1" applyBorder="1" applyAlignment="1">
      <alignment horizontal="center"/>
    </xf>
    <xf numFmtId="0" fontId="34" fillId="46" borderId="9" xfId="60" applyNumberFormat="1" applyBorder="1" applyAlignment="1">
      <alignment horizontal="center"/>
    </xf>
    <xf numFmtId="0" fontId="34" fillId="46" borderId="1" xfId="60" applyNumberFormat="1"/>
    <xf numFmtId="0" fontId="0" fillId="0" borderId="0" xfId="0" applyAlignment="1" applyProtection="1">
      <alignment vertical="center" wrapText="1"/>
    </xf>
    <xf numFmtId="0" fontId="25" fillId="36" borderId="1" xfId="49" applyProtection="1"/>
    <xf numFmtId="49" fontId="29" fillId="40" borderId="1" xfId="53" applyAlignment="1">
      <alignment horizontal="center" vertical="center" wrapText="1"/>
      <protection locked="0"/>
    </xf>
    <xf numFmtId="49" fontId="32" fillId="43" borderId="0" xfId="58" applyBorder="1">
      <alignment horizontal="center" vertical="center"/>
    </xf>
    <xf numFmtId="49" fontId="43" fillId="74" borderId="1" xfId="92"/>
    <xf numFmtId="0" fontId="36" fillId="72" borderId="1" xfId="90"/>
    <xf numFmtId="0" fontId="34" fillId="46" borderId="1" xfId="60" applyAlignment="1">
      <alignment horizontal="center" vertical="center"/>
    </xf>
    <xf numFmtId="0" fontId="36" fillId="57" borderId="1" xfId="73" applyAlignment="1">
      <alignment wrapText="1"/>
      <protection locked="0"/>
    </xf>
    <xf numFmtId="49" fontId="35" fillId="47" borderId="4" xfId="61" applyBorder="1"/>
    <xf numFmtId="0" fontId="34" fillId="46" borderId="23" xfId="60" applyNumberFormat="1" applyBorder="1" applyAlignment="1">
      <alignment horizontal="center"/>
    </xf>
    <xf numFmtId="0" fontId="47" fillId="46" borderId="1" xfId="60" applyNumberFormat="1" applyFont="1" applyAlignment="1">
      <alignment horizontal="center"/>
    </xf>
    <xf numFmtId="49" fontId="31" fillId="43" borderId="1" xfId="56" applyAlignment="1">
      <alignment horizontal="right" vertical="center"/>
    </xf>
    <xf numFmtId="49" fontId="31" fillId="43" borderId="4" xfId="56" applyBorder="1" applyAlignment="1">
      <alignment horizontal="right" vertical="center"/>
    </xf>
    <xf numFmtId="49" fontId="38" fillId="58" borderId="1" xfId="78" applyNumberFormat="1" applyAlignment="1">
      <alignment horizontal="center" vertical="center"/>
      <protection locked="0"/>
    </xf>
    <xf numFmtId="0" fontId="0" fillId="0" borderId="0" xfId="0">
      <protection locked="0"/>
    </xf>
    <xf numFmtId="49" fontId="31" fillId="42" borderId="3" xfId="55" applyBorder="1" applyAlignment="1">
      <alignment horizontal="right" vertical="center"/>
    </xf>
    <xf numFmtId="49" fontId="31" fillId="42" borderId="2" xfId="55" applyBorder="1" applyAlignment="1">
      <alignment horizontal="right" vertical="center"/>
    </xf>
    <xf numFmtId="0" fontId="51" fillId="50" borderId="1" xfId="64"/>
    <xf numFmtId="0" fontId="51" fillId="50" borderId="3" xfId="64" applyNumberFormat="1" applyBorder="1"/>
    <xf numFmtId="0" fontId="51" fillId="50" borderId="1" xfId="64" applyNumberFormat="1"/>
    <xf numFmtId="165" fontId="0" fillId="0" borderId="0" xfId="0" applyNumberFormat="1" applyProtection="1"/>
    <xf numFmtId="1" fontId="36" fillId="57" borderId="1" xfId="73" applyNumberFormat="1" applyAlignment="1">
      <alignment horizontal="right"/>
      <protection locked="0"/>
    </xf>
    <xf numFmtId="1" fontId="36" fillId="57" borderId="3" xfId="73" applyNumberFormat="1" applyBorder="1" applyAlignment="1">
      <alignment horizontal="right"/>
      <protection locked="0"/>
    </xf>
    <xf numFmtId="0" fontId="39" fillId="59" borderId="1" xfId="75" applyNumberFormat="1" applyAlignment="1">
      <alignment horizontal="right"/>
    </xf>
    <xf numFmtId="0" fontId="35" fillId="47" borderId="1" xfId="61" applyNumberFormat="1"/>
    <xf numFmtId="0" fontId="0" fillId="0" borderId="0" xfId="0" applyAlignment="1" applyProtection="1"/>
    <xf numFmtId="0" fontId="34" fillId="46" borderId="1" xfId="60" applyAlignment="1">
      <alignment vertical="top" wrapText="1"/>
    </xf>
    <xf numFmtId="49" fontId="35" fillId="47" borderId="1" xfId="61" applyAlignment="1">
      <alignment vertical="top"/>
    </xf>
    <xf numFmtId="49" fontId="35" fillId="48" borderId="1" xfId="62" applyAlignment="1">
      <alignment horizontal="right"/>
    </xf>
    <xf numFmtId="0" fontId="34" fillId="46" borderId="1" xfId="60" applyAlignment="1">
      <alignment vertical="top"/>
    </xf>
    <xf numFmtId="0" fontId="36" fillId="72" borderId="1" xfId="90" applyAlignment="1">
      <alignment vertical="top"/>
    </xf>
    <xf numFmtId="49" fontId="43" fillId="73" borderId="1" xfId="91" applyAlignment="1">
      <alignment vertical="top"/>
    </xf>
    <xf numFmtId="49" fontId="32" fillId="43" borderId="3" xfId="58" applyBorder="1">
      <alignment horizontal="center" vertical="center"/>
    </xf>
    <xf numFmtId="0" fontId="36" fillId="62" borderId="1" xfId="79">
      <protection locked="0"/>
    </xf>
    <xf numFmtId="49" fontId="40" fillId="63" borderId="1" xfId="80"/>
    <xf numFmtId="0" fontId="36" fillId="62" borderId="1" xfId="79" applyAlignment="1">
      <alignment horizontal="center"/>
      <protection locked="0"/>
    </xf>
    <xf numFmtId="49" fontId="40" fillId="63" borderId="1" xfId="80" applyAlignment="1">
      <alignment horizontal="center"/>
    </xf>
    <xf numFmtId="0" fontId="36" fillId="62" borderId="3" xfId="79" applyBorder="1">
      <protection locked="0"/>
    </xf>
    <xf numFmtId="49" fontId="40" fillId="63" borderId="4" xfId="80" applyBorder="1"/>
    <xf numFmtId="0" fontId="36" fillId="62" borderId="4" xfId="79" applyBorder="1">
      <protection locked="0"/>
    </xf>
    <xf numFmtId="0" fontId="36" fillId="62" borderId="7" xfId="79" applyBorder="1">
      <protection locked="0"/>
    </xf>
    <xf numFmtId="49" fontId="40" fillId="63" borderId="12" xfId="80" applyBorder="1"/>
    <xf numFmtId="0" fontId="36" fillId="62" borderId="6" xfId="79" applyBorder="1">
      <protection locked="0"/>
    </xf>
    <xf numFmtId="0" fontId="36" fillId="62" borderId="11" xfId="79" applyBorder="1">
      <protection locked="0"/>
    </xf>
    <xf numFmtId="0" fontId="34" fillId="46" borderId="3" xfId="60" applyNumberFormat="1" applyBorder="1" applyAlignment="1">
      <alignment horizontal="center" vertical="center"/>
    </xf>
    <xf numFmtId="49" fontId="40" fillId="63" borderId="6" xfId="80" applyBorder="1" applyAlignment="1">
      <alignment horizontal="center" vertical="center"/>
    </xf>
    <xf numFmtId="49" fontId="32" fillId="43" borderId="4" xfId="58" applyBorder="1" applyAlignment="1">
      <alignment vertical="center"/>
    </xf>
    <xf numFmtId="49" fontId="32" fillId="43" borderId="6" xfId="58" applyBorder="1" applyAlignment="1">
      <alignment vertical="center"/>
    </xf>
    <xf numFmtId="49" fontId="32" fillId="43" borderId="7" xfId="58" applyBorder="1" applyAlignment="1">
      <alignment vertical="center"/>
    </xf>
    <xf numFmtId="49" fontId="32" fillId="43" borderId="12" xfId="58" applyBorder="1" applyAlignment="1">
      <alignment vertical="center"/>
    </xf>
    <xf numFmtId="49" fontId="35" fillId="47" borderId="12" xfId="61" applyBorder="1" applyAlignment="1">
      <alignment vertical="center"/>
    </xf>
    <xf numFmtId="49" fontId="35" fillId="47" borderId="8" xfId="61" applyBorder="1" applyAlignment="1">
      <alignment horizontal="left" vertical="center"/>
    </xf>
    <xf numFmtId="49" fontId="32" fillId="43" borderId="26" xfId="58" applyBorder="1">
      <alignment horizontal="center" vertical="center"/>
    </xf>
    <xf numFmtId="49" fontId="32" fillId="43" borderId="25" xfId="58" applyBorder="1" applyAlignment="1">
      <alignment vertical="center"/>
    </xf>
    <xf numFmtId="49" fontId="32" fillId="43" borderId="26" xfId="58" applyBorder="1" applyAlignment="1">
      <alignment vertical="center"/>
    </xf>
    <xf numFmtId="49" fontId="32" fillId="43" borderId="24" xfId="58" applyBorder="1" applyAlignment="1">
      <alignment vertical="center"/>
    </xf>
    <xf numFmtId="49" fontId="31" fillId="42" borderId="12" xfId="55" applyBorder="1">
      <alignment horizontal="center" vertical="center"/>
    </xf>
    <xf numFmtId="49" fontId="31" fillId="42" borderId="8" xfId="55" applyBorder="1" applyAlignment="1">
      <alignment vertical="center"/>
    </xf>
    <xf numFmtId="49" fontId="31" fillId="42" borderId="12" xfId="55" applyBorder="1" applyAlignment="1">
      <alignment vertical="center"/>
    </xf>
    <xf numFmtId="49" fontId="29" fillId="40" borderId="6" xfId="53" applyBorder="1" applyAlignment="1">
      <alignment vertical="center"/>
      <protection locked="0"/>
    </xf>
    <xf numFmtId="49" fontId="29" fillId="40" borderId="7" xfId="53" applyBorder="1" applyAlignment="1">
      <alignment vertical="center"/>
      <protection locked="0"/>
    </xf>
    <xf numFmtId="49" fontId="31" fillId="42" borderId="6" xfId="55" applyBorder="1">
      <alignment horizontal="center" vertical="center"/>
    </xf>
    <xf numFmtId="49" fontId="31" fillId="42" borderId="4" xfId="55" applyBorder="1" applyAlignment="1">
      <alignment vertical="center"/>
    </xf>
    <xf numFmtId="49" fontId="31" fillId="42" borderId="6" xfId="55" applyBorder="1" applyAlignment="1">
      <alignment vertical="center"/>
    </xf>
    <xf numFmtId="49" fontId="31" fillId="42" borderId="7" xfId="55" applyBorder="1" applyAlignment="1">
      <alignment vertical="center"/>
    </xf>
    <xf numFmtId="0" fontId="41" fillId="70" borderId="1" xfId="87" applyNumberFormat="1" applyAlignment="1">
      <alignment horizontal="left"/>
    </xf>
    <xf numFmtId="0" fontId="34" fillId="46" borderId="5" xfId="60" applyNumberFormat="1" applyBorder="1" applyAlignment="1">
      <alignment horizontal="center"/>
    </xf>
    <xf numFmtId="0" fontId="34" fillId="46" borderId="1" xfId="60" applyNumberFormat="1" applyAlignment="1">
      <alignment vertical="top" wrapText="1"/>
    </xf>
    <xf numFmtId="0" fontId="34" fillId="46" borderId="1" xfId="60" applyNumberFormat="1" applyAlignment="1">
      <alignment vertical="top"/>
    </xf>
    <xf numFmtId="0" fontId="36" fillId="62" borderId="6" xfId="79" applyBorder="1" applyAlignment="1">
      <alignment horizontal="center"/>
      <protection locked="0"/>
    </xf>
    <xf numFmtId="1" fontId="0" fillId="0" borderId="0" xfId="0" applyNumberFormat="1" applyAlignment="1" applyProtection="1">
      <alignment horizontal="center"/>
    </xf>
    <xf numFmtId="0" fontId="34" fillId="46" borderId="3" xfId="60" applyNumberFormat="1" applyBorder="1" applyAlignment="1">
      <alignment horizontal="center"/>
    </xf>
    <xf numFmtId="0" fontId="36" fillId="57" borderId="3" xfId="73" applyBorder="1">
      <protection locked="0"/>
    </xf>
    <xf numFmtId="0" fontId="36" fillId="57" borderId="3" xfId="73" applyBorder="1" applyAlignment="1">
      <alignment horizontal="center"/>
      <protection locked="0"/>
    </xf>
    <xf numFmtId="0" fontId="0" fillId="0" borderId="27" xfId="0" applyNumberFormat="1" applyBorder="1" applyAlignment="1" applyProtection="1">
      <alignment horizontal="center"/>
    </xf>
    <xf numFmtId="0" fontId="36" fillId="57" borderId="5" xfId="73" applyBorder="1">
      <protection locked="0"/>
    </xf>
    <xf numFmtId="49" fontId="35" fillId="47" borderId="1" xfId="61" applyAlignment="1">
      <alignment horizontal="right"/>
    </xf>
    <xf numFmtId="22" fontId="0" fillId="0" borderId="0" xfId="0" applyNumberFormat="1" applyProtection="1"/>
    <xf numFmtId="0" fontId="36" fillId="62" borderId="11" xfId="79" applyBorder="1" applyAlignment="1">
      <alignment horizontal="center"/>
      <protection locked="0"/>
    </xf>
    <xf numFmtId="49" fontId="41" fillId="69" borderId="6" xfId="86" applyBorder="1"/>
    <xf numFmtId="0" fontId="36" fillId="71" borderId="4" xfId="88" applyBorder="1"/>
    <xf numFmtId="49" fontId="36" fillId="61" borderId="1" xfId="77" applyNumberFormat="1">
      <protection locked="0"/>
    </xf>
    <xf numFmtId="0" fontId="36" fillId="61" borderId="1" xfId="77" applyNumberFormat="1">
      <protection locked="0"/>
    </xf>
    <xf numFmtId="0" fontId="34" fillId="46" borderId="3" xfId="60" applyNumberFormat="1" applyBorder="1"/>
    <xf numFmtId="0" fontId="36" fillId="57" borderId="1" xfId="73" applyAlignment="1">
      <alignment horizontal="left"/>
      <protection locked="0"/>
    </xf>
    <xf numFmtId="0" fontId="36" fillId="57" borderId="3" xfId="73" applyBorder="1" applyAlignment="1">
      <alignment horizontal="left"/>
      <protection locked="0"/>
    </xf>
    <xf numFmtId="0" fontId="36" fillId="62" borderId="11" xfId="79" applyBorder="1" applyProtection="1"/>
    <xf numFmtId="0" fontId="34" fillId="46" borderId="3" xfId="60" applyBorder="1"/>
    <xf numFmtId="49" fontId="35" fillId="47" borderId="1" xfId="61" applyAlignment="1">
      <alignment horizontal="center" vertical="center" wrapText="1"/>
    </xf>
    <xf numFmtId="49" fontId="39" fillId="59" borderId="1" xfId="75" applyAlignment="1">
      <alignment horizontal="center" vertical="center" wrapText="1"/>
    </xf>
    <xf numFmtId="0" fontId="26" fillId="37" borderId="28" xfId="50" applyBorder="1" applyAlignment="1"/>
    <xf numFmtId="0" fontId="26" fillId="37" borderId="22" xfId="50" applyBorder="1" applyAlignment="1"/>
    <xf numFmtId="0" fontId="26" fillId="37" borderId="8" xfId="50" applyBorder="1" applyAlignment="1"/>
    <xf numFmtId="0" fontId="26" fillId="37" borderId="27" xfId="50" applyBorder="1" applyAlignment="1"/>
    <xf numFmtId="0" fontId="36" fillId="57" borderId="1" xfId="73" applyAlignment="1">
      <protection locked="0"/>
    </xf>
    <xf numFmtId="0" fontId="26" fillId="37" borderId="3" xfId="50" applyBorder="1" applyAlignment="1"/>
    <xf numFmtId="49" fontId="35" fillId="48" borderId="1" xfId="62" applyAlignment="1">
      <alignment vertical="top"/>
    </xf>
    <xf numFmtId="49" fontId="35" fillId="47" borderId="1" xfId="61" applyAlignment="1">
      <alignment vertical="top" wrapText="1"/>
    </xf>
    <xf numFmtId="49" fontId="39" fillId="59" borderId="1" xfId="75" applyAlignment="1">
      <alignment vertical="top"/>
    </xf>
    <xf numFmtId="0" fontId="34" fillId="46" borderId="1" xfId="60" applyNumberFormat="1" applyAlignment="1">
      <alignment vertical="center" wrapText="1"/>
    </xf>
    <xf numFmtId="49" fontId="23" fillId="34" borderId="0" xfId="47" applyBorder="1" applyAlignment="1">
      <alignment vertical="center" wrapText="1"/>
      <protection locked="0"/>
    </xf>
    <xf numFmtId="49" fontId="23" fillId="34" borderId="22" xfId="47" applyBorder="1" applyAlignment="1">
      <alignment vertical="center" wrapText="1"/>
      <protection locked="0"/>
    </xf>
    <xf numFmtId="49" fontId="23" fillId="34" borderId="12" xfId="47" applyBorder="1" applyAlignment="1">
      <alignment vertical="center" wrapText="1"/>
      <protection locked="0"/>
    </xf>
    <xf numFmtId="49" fontId="23" fillId="34" borderId="27" xfId="47" applyBorder="1" applyAlignment="1">
      <alignment vertical="center" wrapText="1"/>
      <protection locked="0"/>
    </xf>
    <xf numFmtId="49" fontId="23" fillId="34" borderId="0" xfId="47" applyBorder="1" applyAlignment="1">
      <alignment horizontal="right" vertical="center"/>
      <protection locked="0"/>
    </xf>
    <xf numFmtId="0" fontId="0" fillId="0" borderId="0" xfId="0" applyAlignment="1" applyProtection="1">
      <alignment wrapText="1"/>
    </xf>
    <xf numFmtId="0" fontId="36" fillId="62" borderId="3" xfId="79" applyBorder="1" applyAlignment="1">
      <alignment horizontal="center"/>
      <protection locked="0"/>
    </xf>
    <xf numFmtId="49" fontId="39" fillId="60" borderId="1" xfId="76" applyAlignment="1">
      <alignment horizontal="center" vertical="center" wrapText="1"/>
    </xf>
    <xf numFmtId="0" fontId="28" fillId="39" borderId="1" xfId="52" applyNumberFormat="1" applyAlignment="1" applyProtection="1">
      <alignment horizontal="center" vertical="center"/>
    </xf>
    <xf numFmtId="0" fontId="0" fillId="0" borderId="0" xfId="0" applyBorder="1" applyProtection="1"/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Border="1" applyProtection="1"/>
    <xf numFmtId="49" fontId="35" fillId="47" borderId="29" xfId="61" applyBorder="1" applyAlignment="1">
      <alignment horizontal="center"/>
    </xf>
    <xf numFmtId="49" fontId="39" fillId="59" borderId="29" xfId="75" applyBorder="1" applyAlignment="1">
      <alignment horizontal="center"/>
    </xf>
    <xf numFmtId="0" fontId="30" fillId="44" borderId="1" xfId="57" applyProtection="1">
      <alignment horizontal="center" vertical="center"/>
    </xf>
    <xf numFmtId="0" fontId="47" fillId="46" borderId="3" xfId="60" applyNumberFormat="1" applyFont="1" applyBorder="1" applyAlignment="1">
      <alignment horizontal="center"/>
    </xf>
    <xf numFmtId="0" fontId="36" fillId="57" borderId="1" xfId="73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6" fillId="57" borderId="5" xfId="73" applyBorder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6" fillId="57" borderId="3" xfId="73" applyBorder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23" fillId="34" borderId="9" xfId="47" applyBorder="1" applyProtection="1">
      <alignment horizontal="center" vertical="center"/>
    </xf>
    <xf numFmtId="49" fontId="40" fillId="63" borderId="7" xfId="80" applyBorder="1"/>
    <xf numFmtId="0" fontId="36" fillId="62" borderId="12" xfId="79" applyBorder="1" applyAlignment="1">
      <alignment horizontal="center"/>
      <protection locked="0"/>
    </xf>
    <xf numFmtId="49" fontId="40" fillId="63" borderId="7" xfId="80" applyBorder="1" applyAlignment="1">
      <alignment horizontal="center"/>
    </xf>
    <xf numFmtId="49" fontId="23" fillId="34" borderId="28" xfId="47" applyBorder="1" applyAlignment="1">
      <alignment vertical="center"/>
      <protection locked="0"/>
    </xf>
    <xf numFmtId="49" fontId="23" fillId="34" borderId="0" xfId="47" applyBorder="1" applyAlignment="1">
      <alignment vertical="center"/>
      <protection locked="0"/>
    </xf>
    <xf numFmtId="0" fontId="34" fillId="46" borderId="1" xfId="60" applyNumberFormat="1" applyAlignment="1">
      <alignment horizontal="center" vertical="center"/>
    </xf>
    <xf numFmtId="49" fontId="36" fillId="57" borderId="1" xfId="73" applyNumberFormat="1" applyAlignment="1">
      <alignment vertical="center"/>
      <protection locked="0"/>
    </xf>
    <xf numFmtId="49" fontId="23" fillId="34" borderId="22" xfId="47" applyBorder="1" applyAlignment="1">
      <alignment horizontal="right" vertical="center"/>
      <protection locked="0"/>
    </xf>
    <xf numFmtId="49" fontId="23" fillId="34" borderId="12" xfId="47" applyBorder="1" applyAlignment="1">
      <alignment vertical="center"/>
      <protection locked="0"/>
    </xf>
    <xf numFmtId="49" fontId="23" fillId="34" borderId="12" xfId="47" applyBorder="1" applyAlignment="1">
      <alignment horizontal="right" vertical="center"/>
      <protection locked="0"/>
    </xf>
    <xf numFmtId="49" fontId="23" fillId="34" borderId="8" xfId="47" applyBorder="1" applyAlignment="1">
      <alignment horizontal="right" vertical="center"/>
      <protection locked="0"/>
    </xf>
    <xf numFmtId="0" fontId="25" fillId="36" borderId="1" xfId="49" applyNumberFormat="1" applyAlignment="1" applyProtection="1">
      <alignment horizontal="center" vertical="center"/>
    </xf>
    <xf numFmtId="0" fontId="51" fillId="50" borderId="1" xfId="64" applyNumberFormat="1" applyAlignment="1">
      <alignment horizontal="left" vertical="center"/>
    </xf>
    <xf numFmtId="49" fontId="23" fillId="34" borderId="1" xfId="47" applyProtection="1">
      <alignment horizontal="center" vertical="center"/>
    </xf>
    <xf numFmtId="49" fontId="23" fillId="34" borderId="0" xfId="47" applyBorder="1" applyAlignment="1" applyProtection="1">
      <alignment vertical="center"/>
    </xf>
    <xf numFmtId="0" fontId="1" fillId="0" borderId="0" xfId="0" applyFont="1" applyProtection="1"/>
    <xf numFmtId="49" fontId="31" fillId="43" borderId="8" xfId="58" applyFont="1" applyBorder="1" applyAlignment="1">
      <alignment vertical="center"/>
    </xf>
    <xf numFmtId="49" fontId="31" fillId="43" borderId="12" xfId="58" applyFont="1" applyBorder="1" applyAlignment="1">
      <alignment vertical="center"/>
    </xf>
    <xf numFmtId="49" fontId="23" fillId="34" borderId="6" xfId="47" applyBorder="1" applyAlignment="1" applyProtection="1">
      <alignment vertical="center"/>
    </xf>
    <xf numFmtId="49" fontId="23" fillId="34" borderId="11" xfId="47" applyBorder="1" applyAlignment="1" applyProtection="1">
      <alignment vertical="center"/>
    </xf>
    <xf numFmtId="49" fontId="23" fillId="34" borderId="9" xfId="47" applyBorder="1" applyAlignment="1" applyProtection="1">
      <alignment vertical="center"/>
    </xf>
    <xf numFmtId="49" fontId="23" fillId="34" borderId="2" xfId="47" applyBorder="1" applyAlignment="1" applyProtection="1">
      <alignment vertical="center"/>
    </xf>
    <xf numFmtId="49" fontId="23" fillId="34" borderId="22" xfId="47" applyBorder="1" applyAlignment="1" applyProtection="1">
      <alignment vertical="center"/>
    </xf>
    <xf numFmtId="49" fontId="23" fillId="34" borderId="11" xfId="47" applyBorder="1" applyAlignment="1" applyProtection="1">
      <alignment horizontal="right" vertical="center"/>
    </xf>
    <xf numFmtId="49" fontId="23" fillId="34" borderId="0" xfId="47" applyBorder="1" applyAlignment="1" applyProtection="1">
      <alignment horizontal="right" vertical="center"/>
    </xf>
    <xf numFmtId="0" fontId="36" fillId="62" borderId="2" xfId="79" applyBorder="1" applyAlignment="1">
      <alignment horizontal="center"/>
      <protection locked="0"/>
    </xf>
    <xf numFmtId="0" fontId="36" fillId="57" borderId="1" xfId="73" applyNumberFormat="1" applyAlignment="1">
      <alignment vertical="center"/>
      <protection locked="0"/>
    </xf>
    <xf numFmtId="0" fontId="39" fillId="59" borderId="1" xfId="75" applyNumberFormat="1" applyAlignment="1">
      <alignment horizontal="center" vertical="center"/>
    </xf>
    <xf numFmtId="49" fontId="23" fillId="34" borderId="9" xfId="47" applyBorder="1" applyAlignment="1" applyProtection="1">
      <alignment horizontal="right" vertical="center"/>
    </xf>
    <xf numFmtId="0" fontId="23" fillId="34" borderId="28" xfId="47" applyNumberFormat="1" applyBorder="1" applyAlignment="1" applyProtection="1">
      <alignment vertical="center"/>
    </xf>
    <xf numFmtId="0" fontId="28" fillId="39" borderId="1" xfId="52" applyNumberFormat="1" applyAlignment="1" applyProtection="1">
      <alignment horizontal="left" vertical="center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vertical="top"/>
    </xf>
    <xf numFmtId="49" fontId="40" fillId="63" borderId="6" xfId="80" applyBorder="1"/>
    <xf numFmtId="0" fontId="36" fillId="62" borderId="4" xfId="79" applyBorder="1" applyAlignment="1">
      <alignment horizontal="center"/>
      <protection locked="0"/>
    </xf>
    <xf numFmtId="49" fontId="31" fillId="42" borderId="1" xfId="55">
      <alignment horizontal="center" vertical="center"/>
    </xf>
    <xf numFmtId="49" fontId="31" fillId="43" borderId="6" xfId="56" applyBorder="1" applyAlignment="1">
      <alignment vertical="center"/>
    </xf>
    <xf numFmtId="49" fontId="31" fillId="43" borderId="4" xfId="56" applyBorder="1" applyAlignment="1">
      <alignment vertical="center"/>
    </xf>
    <xf numFmtId="49" fontId="31" fillId="43" borderId="7" xfId="56" applyBorder="1" applyAlignment="1">
      <alignment vertical="center"/>
    </xf>
    <xf numFmtId="0" fontId="8" fillId="17" borderId="5" xfId="0" applyFont="1" applyFill="1" applyBorder="1" applyAlignment="1" applyProtection="1"/>
    <xf numFmtId="0" fontId="8" fillId="17" borderId="34" xfId="0" applyFont="1" applyFill="1" applyBorder="1" applyAlignment="1" applyProtection="1"/>
    <xf numFmtId="0" fontId="8" fillId="17" borderId="32" xfId="0" applyFont="1" applyFill="1" applyBorder="1" applyAlignment="1" applyProtection="1"/>
    <xf numFmtId="0" fontId="8" fillId="17" borderId="35" xfId="0" applyFont="1" applyFill="1" applyBorder="1" applyAlignment="1" applyProtection="1"/>
    <xf numFmtId="0" fontId="8" fillId="17" borderId="10" xfId="0" applyFont="1" applyFill="1" applyBorder="1" applyAlignment="1" applyProtection="1"/>
    <xf numFmtId="0" fontId="8" fillId="17" borderId="33" xfId="0" applyFont="1" applyFill="1" applyBorder="1" applyAlignment="1" applyProtection="1"/>
    <xf numFmtId="0" fontId="8" fillId="17" borderId="36" xfId="0" applyFont="1" applyFill="1" applyBorder="1" applyAlignment="1" applyProtection="1">
      <alignment horizontal="center"/>
    </xf>
    <xf numFmtId="0" fontId="8" fillId="17" borderId="31" xfId="0" applyFont="1" applyFill="1" applyBorder="1" applyAlignment="1" applyProtection="1">
      <alignment horizontal="center"/>
    </xf>
    <xf numFmtId="0" fontId="54" fillId="78" borderId="1" xfId="65"/>
    <xf numFmtId="49" fontId="54" fillId="78" borderId="1" xfId="65" applyNumberFormat="1"/>
    <xf numFmtId="0" fontId="54" fillId="78" borderId="1" xfId="65" applyAlignment="1">
      <alignment horizontal="center"/>
    </xf>
    <xf numFmtId="0" fontId="36" fillId="75" borderId="1" xfId="93" applyAlignment="1">
      <alignment horizontal="center"/>
    </xf>
    <xf numFmtId="0" fontId="36" fillId="75" borderId="5" xfId="93" applyBorder="1" applyAlignment="1">
      <alignment horizontal="center"/>
    </xf>
    <xf numFmtId="0" fontId="36" fillId="72" borderId="1" xfId="90" applyNumberFormat="1"/>
    <xf numFmtId="0" fontId="36" fillId="72" borderId="5" xfId="90" applyNumberFormat="1" applyBorder="1"/>
    <xf numFmtId="0" fontId="36" fillId="72" borderId="5" xfId="90" applyBorder="1"/>
    <xf numFmtId="22" fontId="36" fillId="72" borderId="1" xfId="90" applyNumberFormat="1"/>
    <xf numFmtId="22" fontId="36" fillId="72" borderId="5" xfId="90" applyNumberFormat="1" applyBorder="1"/>
    <xf numFmtId="0" fontId="47" fillId="46" borderId="1" xfId="60" applyNumberFormat="1" applyFont="1"/>
    <xf numFmtId="0" fontId="47" fillId="46" borderId="5" xfId="60" applyNumberFormat="1" applyFont="1" applyBorder="1"/>
    <xf numFmtId="0" fontId="34" fillId="46" borderId="1" xfId="60" applyNumberFormat="1" applyAlignment="1">
      <alignment vertical="center"/>
    </xf>
    <xf numFmtId="0" fontId="36" fillId="71" borderId="1" xfId="88" applyNumberFormat="1"/>
    <xf numFmtId="49" fontId="36" fillId="57" borderId="3" xfId="73" applyNumberFormat="1" applyBorder="1" applyAlignment="1">
      <alignment horizontal="left"/>
      <protection locked="0"/>
    </xf>
    <xf numFmtId="0" fontId="30" fillId="44" borderId="9" xfId="57" applyBorder="1" applyAlignment="1" applyProtection="1">
      <alignment horizontal="left" vertical="center" wrapText="1"/>
    </xf>
    <xf numFmtId="0" fontId="30" fillId="44" borderId="11" xfId="57" applyBorder="1" applyAlignment="1" applyProtection="1">
      <alignment horizontal="left" vertical="center" wrapText="1"/>
    </xf>
    <xf numFmtId="0" fontId="30" fillId="44" borderId="2" xfId="57" applyBorder="1" applyAlignment="1" applyProtection="1">
      <alignment horizontal="left" vertical="center" wrapText="1"/>
    </xf>
    <xf numFmtId="0" fontId="30" fillId="44" borderId="28" xfId="57" applyBorder="1" applyAlignment="1" applyProtection="1">
      <alignment horizontal="left" vertical="center" wrapText="1"/>
    </xf>
    <xf numFmtId="0" fontId="30" fillId="44" borderId="0" xfId="57" applyBorder="1" applyAlignment="1" applyProtection="1">
      <alignment horizontal="left" vertical="center" wrapText="1"/>
    </xf>
    <xf numFmtId="0" fontId="30" fillId="44" borderId="22" xfId="57" applyBorder="1" applyAlignment="1" applyProtection="1">
      <alignment horizontal="left" vertical="center" wrapText="1"/>
    </xf>
    <xf numFmtId="0" fontId="30" fillId="44" borderId="8" xfId="57" applyBorder="1" applyAlignment="1" applyProtection="1">
      <alignment horizontal="left" vertical="center" wrapText="1"/>
    </xf>
    <xf numFmtId="0" fontId="30" fillId="44" borderId="12" xfId="57" applyBorder="1" applyAlignment="1" applyProtection="1">
      <alignment horizontal="left" vertical="center" wrapText="1"/>
    </xf>
    <xf numFmtId="0" fontId="30" fillId="44" borderId="27" xfId="57" applyBorder="1" applyAlignment="1" applyProtection="1">
      <alignment horizontal="left" vertical="center" wrapText="1"/>
    </xf>
    <xf numFmtId="49" fontId="31" fillId="43" borderId="4" xfId="56" applyBorder="1" applyAlignment="1">
      <alignment horizontal="left" vertical="center"/>
    </xf>
    <xf numFmtId="49" fontId="31" fillId="43" borderId="6" xfId="56" applyBorder="1" applyAlignment="1">
      <alignment horizontal="left" vertical="center"/>
    </xf>
    <xf numFmtId="49" fontId="31" fillId="43" borderId="7" xfId="56" applyBorder="1" applyAlignment="1">
      <alignment horizontal="left" vertical="center"/>
    </xf>
    <xf numFmtId="49" fontId="29" fillId="40" borderId="4" xfId="53" applyBorder="1" applyAlignment="1">
      <alignment horizontal="center" vertical="center" wrapText="1"/>
      <protection locked="0"/>
    </xf>
    <xf numFmtId="49" fontId="29" fillId="40" borderId="6" xfId="53" applyBorder="1" applyAlignment="1">
      <alignment horizontal="center" vertical="center"/>
      <protection locked="0"/>
    </xf>
    <xf numFmtId="49" fontId="29" fillId="40" borderId="4" xfId="53" applyBorder="1" applyAlignment="1">
      <alignment horizontal="center" vertical="center"/>
      <protection locked="0"/>
    </xf>
    <xf numFmtId="49" fontId="29" fillId="40" borderId="7" xfId="53" applyBorder="1" applyAlignment="1">
      <alignment horizontal="center" vertical="center"/>
      <protection locked="0"/>
    </xf>
    <xf numFmtId="49" fontId="31" fillId="43" borderId="1" xfId="56">
      <alignment horizontal="center" vertical="center"/>
    </xf>
    <xf numFmtId="0" fontId="36" fillId="65" borderId="1" xfId="82" applyAlignment="1">
      <alignment horizontal="left" vertical="top" wrapText="1"/>
      <protection locked="0"/>
    </xf>
    <xf numFmtId="0" fontId="38" fillId="66" borderId="1" xfId="83" applyAlignment="1">
      <alignment horizontal="left" vertical="top" wrapText="1"/>
      <protection locked="0"/>
    </xf>
    <xf numFmtId="0" fontId="38" fillId="66" borderId="1" xfId="83" applyAlignment="1">
      <alignment horizontal="left" vertical="top"/>
      <protection locked="0"/>
    </xf>
    <xf numFmtId="0" fontId="34" fillId="49" borderId="5" xfId="63" applyBorder="1" applyAlignment="1">
      <alignment horizontal="center" vertical="center" wrapText="1"/>
    </xf>
    <xf numFmtId="0" fontId="34" fillId="49" borderId="1" xfId="63" applyAlignment="1">
      <alignment horizontal="center" vertical="center" wrapText="1"/>
    </xf>
    <xf numFmtId="0" fontId="50" fillId="80" borderId="1" xfId="0" applyFont="1" applyFill="1" applyBorder="1" applyAlignment="1" applyProtection="1">
      <alignment horizontal="center" vertical="center"/>
    </xf>
    <xf numFmtId="49" fontId="32" fillId="43" borderId="1" xfId="58">
      <alignment horizontal="center" vertical="center"/>
    </xf>
    <xf numFmtId="49" fontId="32" fillId="43" borderId="4" xfId="58" applyBorder="1">
      <alignment horizontal="center" vertical="center"/>
    </xf>
    <xf numFmtId="49" fontId="32" fillId="43" borderId="7" xfId="58" applyBorder="1">
      <alignment horizontal="center" vertical="center"/>
    </xf>
    <xf numFmtId="0" fontId="52" fillId="57" borderId="1" xfId="73" applyFont="1" applyAlignment="1">
      <alignment horizontal="left" vertical="top" wrapText="1"/>
      <protection locked="0"/>
    </xf>
    <xf numFmtId="0" fontId="36" fillId="57" borderId="1" xfId="73" applyAlignment="1">
      <alignment horizontal="left" vertical="top" wrapText="1"/>
      <protection locked="0"/>
    </xf>
    <xf numFmtId="49" fontId="23" fillId="34" borderId="9" xfId="47" applyBorder="1" applyProtection="1">
      <alignment horizontal="center" vertical="center"/>
    </xf>
    <xf numFmtId="49" fontId="23" fillId="34" borderId="11" xfId="47" applyBorder="1" applyProtection="1">
      <alignment horizontal="center" vertical="center"/>
    </xf>
    <xf numFmtId="49" fontId="23" fillId="34" borderId="2" xfId="47" applyBorder="1" applyProtection="1">
      <alignment horizontal="center" vertical="center"/>
    </xf>
    <xf numFmtId="49" fontId="23" fillId="34" borderId="28" xfId="47" applyBorder="1" applyProtection="1">
      <alignment horizontal="center" vertical="center"/>
    </xf>
    <xf numFmtId="49" fontId="23" fillId="34" borderId="0" xfId="47" applyBorder="1" applyProtection="1">
      <alignment horizontal="center" vertical="center"/>
    </xf>
    <xf numFmtId="49" fontId="23" fillId="34" borderId="22" xfId="47" applyBorder="1" applyProtection="1">
      <alignment horizontal="center" vertical="center"/>
    </xf>
    <xf numFmtId="49" fontId="23" fillId="34" borderId="8" xfId="47" applyBorder="1" applyProtection="1">
      <alignment horizontal="center" vertical="center"/>
    </xf>
    <xf numFmtId="49" fontId="23" fillId="34" borderId="12" xfId="47" applyBorder="1" applyProtection="1">
      <alignment horizontal="center" vertical="center"/>
    </xf>
    <xf numFmtId="49" fontId="23" fillId="34" borderId="27" xfId="47" applyBorder="1" applyProtection="1">
      <alignment horizontal="center" vertical="center"/>
    </xf>
    <xf numFmtId="49" fontId="34" fillId="46" borderId="4" xfId="60" applyNumberFormat="1" applyBorder="1" applyAlignment="1">
      <alignment horizontal="center" vertical="center"/>
    </xf>
    <xf numFmtId="49" fontId="34" fillId="46" borderId="6" xfId="60" applyNumberFormat="1" applyBorder="1" applyAlignment="1">
      <alignment horizontal="center" vertical="center"/>
    </xf>
    <xf numFmtId="49" fontId="34" fillId="46" borderId="7" xfId="60" applyNumberFormat="1" applyBorder="1" applyAlignment="1">
      <alignment horizontal="center" vertical="center"/>
    </xf>
    <xf numFmtId="49" fontId="34" fillId="46" borderId="9" xfId="60" applyNumberFormat="1" applyBorder="1" applyAlignment="1">
      <alignment horizontal="center" vertical="center" wrapText="1"/>
    </xf>
    <xf numFmtId="49" fontId="34" fillId="46" borderId="11" xfId="60" applyNumberFormat="1" applyBorder="1" applyAlignment="1">
      <alignment horizontal="center" vertical="center" wrapText="1"/>
    </xf>
    <xf numFmtId="49" fontId="34" fillId="46" borderId="2" xfId="60" applyNumberFormat="1" applyBorder="1" applyAlignment="1">
      <alignment horizontal="center" vertical="center" wrapText="1"/>
    </xf>
    <xf numFmtId="49" fontId="34" fillId="46" borderId="28" xfId="60" applyNumberFormat="1" applyBorder="1" applyAlignment="1">
      <alignment horizontal="center" vertical="center" wrapText="1"/>
    </xf>
    <xf numFmtId="49" fontId="34" fillId="46" borderId="0" xfId="60" applyNumberFormat="1" applyBorder="1" applyAlignment="1">
      <alignment horizontal="center" vertical="center" wrapText="1"/>
    </xf>
    <xf numFmtId="49" fontId="34" fillId="46" borderId="22" xfId="60" applyNumberFormat="1" applyBorder="1" applyAlignment="1">
      <alignment horizontal="center" vertical="center" wrapText="1"/>
    </xf>
    <xf numFmtId="49" fontId="34" fillId="46" borderId="8" xfId="60" applyNumberFormat="1" applyBorder="1" applyAlignment="1">
      <alignment horizontal="center" vertical="center" wrapText="1"/>
    </xf>
    <xf numFmtId="49" fontId="34" fillId="46" borderId="12" xfId="60" applyNumberFormat="1" applyBorder="1" applyAlignment="1">
      <alignment horizontal="center" vertical="center" wrapText="1"/>
    </xf>
    <xf numFmtId="49" fontId="34" fillId="46" borderId="27" xfId="60" applyNumberFormat="1" applyBorder="1" applyAlignment="1">
      <alignment horizontal="center" vertical="center" wrapText="1"/>
    </xf>
    <xf numFmtId="49" fontId="30" fillId="44" borderId="4" xfId="57" applyNumberFormat="1" applyBorder="1" applyProtection="1">
      <alignment horizontal="center" vertical="center"/>
    </xf>
    <xf numFmtId="49" fontId="30" fillId="44" borderId="6" xfId="57" applyNumberFormat="1" applyBorder="1" applyProtection="1">
      <alignment horizontal="center" vertical="center"/>
    </xf>
    <xf numFmtId="49" fontId="53" fillId="43" borderId="3" xfId="56" applyFont="1" applyBorder="1">
      <alignment horizontal="center" vertical="center"/>
    </xf>
    <xf numFmtId="49" fontId="53" fillId="43" borderId="30" xfId="56" applyFont="1" applyBorder="1">
      <alignment horizontal="center" vertical="center"/>
    </xf>
    <xf numFmtId="49" fontId="32" fillId="43" borderId="6" xfId="58" applyBorder="1">
      <alignment horizontal="center" vertical="center"/>
    </xf>
    <xf numFmtId="0" fontId="30" fillId="44" borderId="9" xfId="57" applyBorder="1" applyAlignment="1" applyProtection="1">
      <alignment horizontal="center" vertical="center" wrapText="1"/>
    </xf>
    <xf numFmtId="0" fontId="30" fillId="44" borderId="11" xfId="57" applyBorder="1" applyAlignment="1" applyProtection="1">
      <alignment horizontal="center" vertical="center" wrapText="1"/>
    </xf>
    <xf numFmtId="0" fontId="30" fillId="44" borderId="2" xfId="57" applyBorder="1" applyAlignment="1" applyProtection="1">
      <alignment horizontal="center" vertical="center" wrapText="1"/>
    </xf>
    <xf numFmtId="0" fontId="30" fillId="44" borderId="28" xfId="57" applyBorder="1" applyAlignment="1" applyProtection="1">
      <alignment horizontal="center" vertical="center" wrapText="1"/>
    </xf>
    <xf numFmtId="0" fontId="30" fillId="44" borderId="0" xfId="57" applyBorder="1" applyAlignment="1" applyProtection="1">
      <alignment horizontal="center" vertical="center" wrapText="1"/>
    </xf>
    <xf numFmtId="0" fontId="30" fillId="44" borderId="22" xfId="57" applyBorder="1" applyAlignment="1" applyProtection="1">
      <alignment horizontal="center" vertical="center" wrapText="1"/>
    </xf>
    <xf numFmtId="0" fontId="30" fillId="44" borderId="8" xfId="57" applyBorder="1" applyAlignment="1" applyProtection="1">
      <alignment horizontal="center" vertical="center" wrapText="1"/>
    </xf>
    <xf numFmtId="0" fontId="30" fillId="44" borderId="12" xfId="57" applyBorder="1" applyAlignment="1" applyProtection="1">
      <alignment horizontal="center" vertical="center" wrapText="1"/>
    </xf>
    <xf numFmtId="0" fontId="30" fillId="44" borderId="27" xfId="57" applyBorder="1" applyAlignment="1" applyProtection="1">
      <alignment horizontal="center" vertical="center" wrapText="1"/>
    </xf>
    <xf numFmtId="0" fontId="30" fillId="44" borderId="5" xfId="57" applyBorder="1" applyAlignment="1" applyProtection="1">
      <alignment horizontal="left" vertical="center" wrapText="1"/>
    </xf>
    <xf numFmtId="0" fontId="30" fillId="44" borderId="1" xfId="57" applyAlignment="1" applyProtection="1">
      <alignment horizontal="left" vertical="center" wrapText="1"/>
    </xf>
    <xf numFmtId="49" fontId="31" fillId="42" borderId="1" xfId="55">
      <alignment horizontal="center" vertical="center"/>
    </xf>
    <xf numFmtId="49" fontId="23" fillId="34" borderId="8" xfId="47" applyBorder="1" applyAlignment="1" applyProtection="1">
      <alignment horizontal="center" vertical="center" wrapText="1"/>
    </xf>
    <xf numFmtId="49" fontId="23" fillId="34" borderId="12" xfId="47" applyBorder="1" applyAlignment="1" applyProtection="1">
      <alignment horizontal="center" vertical="center" wrapText="1"/>
    </xf>
    <xf numFmtId="49" fontId="23" fillId="34" borderId="27" xfId="47" applyBorder="1" applyAlignment="1" applyProtection="1">
      <alignment horizontal="center" vertical="center" wrapText="1"/>
    </xf>
    <xf numFmtId="49" fontId="31" fillId="42" borderId="4" xfId="55" applyBorder="1">
      <alignment horizontal="center" vertical="center"/>
    </xf>
    <xf numFmtId="49" fontId="31" fillId="42" borderId="6" xfId="55" applyBorder="1">
      <alignment horizontal="center" vertical="center"/>
    </xf>
    <xf numFmtId="49" fontId="31" fillId="42" borderId="7" xfId="55" applyBorder="1">
      <alignment horizontal="center" vertical="center"/>
    </xf>
    <xf numFmtId="0" fontId="33" fillId="45" borderId="1" xfId="59" applyAlignment="1" applyProtection="1">
      <alignment horizontal="left" vertical="center" wrapText="1"/>
    </xf>
    <xf numFmtId="0" fontId="36" fillId="61" borderId="1" xfId="77" applyBorder="1">
      <protection locked="0"/>
    </xf>
    <xf numFmtId="0" fontId="36" fillId="57" borderId="1" xfId="73" applyBorder="1" applyAlignment="1">
      <alignment horizontal="center"/>
      <protection locked="0"/>
    </xf>
    <xf numFmtId="0" fontId="36" fillId="57" borderId="1" xfId="73" applyBorder="1" applyAlignment="1">
      <alignment horizontal="left"/>
      <protection locked="0"/>
    </xf>
    <xf numFmtId="0" fontId="34" fillId="46" borderId="1" xfId="60" applyNumberFormat="1" applyBorder="1" applyAlignment="1">
      <alignment horizontal="center"/>
    </xf>
    <xf numFmtId="0" fontId="36" fillId="71" borderId="1" xfId="88" applyBorder="1"/>
    <xf numFmtId="49" fontId="36" fillId="61" borderId="3" xfId="77" applyNumberFormat="1" applyBorder="1">
      <protection locked="0"/>
    </xf>
    <xf numFmtId="0" fontId="36" fillId="61" borderId="1" xfId="77" applyNumberFormat="1" applyBorder="1">
      <protection locked="0"/>
    </xf>
    <xf numFmtId="49" fontId="36" fillId="57" borderId="1" xfId="73" applyNumberFormat="1" applyBorder="1" applyAlignment="1">
      <alignment horizontal="left"/>
      <protection locked="0"/>
    </xf>
    <xf numFmtId="0" fontId="34" fillId="46" borderId="1" xfId="60" applyBorder="1" applyAlignment="1">
      <alignment horizontal="center"/>
    </xf>
    <xf numFmtId="0" fontId="34" fillId="46" borderId="1" xfId="60" applyBorder="1"/>
    <xf numFmtId="0" fontId="34" fillId="46" borderId="1" xfId="60" applyNumberFormat="1" applyBorder="1"/>
  </cellXfs>
  <cellStyles count="99">
    <cellStyle name="20% - Accent1" xfId="43" builtinId="30" hidden="1"/>
    <cellStyle name="20% - Accent2" xfId="4" builtinId="34" hidden="1"/>
    <cellStyle name="20% - Accent3" xfId="17" builtinId="38" hidden="1"/>
    <cellStyle name="20% - Accent4" xfId="7" builtinId="42" hidden="1"/>
    <cellStyle name="20% - Accent5" xfId="10" builtinId="46" hidden="1"/>
    <cellStyle name="20% - Accent6" xfId="13" builtinId="50" hidden="1" customBuiltin="1"/>
    <cellStyle name="40% - Accent1" xfId="2" builtinId="31" hidden="1" customBuiltin="1"/>
    <cellStyle name="40% - Accent2" xfId="5" builtinId="35" hidden="1"/>
    <cellStyle name="40% - Accent3" xfId="19" builtinId="39" hidden="1"/>
    <cellStyle name="40% - Accent4" xfId="8" builtinId="43" hidden="1"/>
    <cellStyle name="40% - Accent5" xfId="11" builtinId="47" hidden="1"/>
    <cellStyle name="40% - Accent6" xfId="14" builtinId="51" hidden="1" customBuiltin="1"/>
    <cellStyle name="60% - Accent1" xfId="44" builtinId="32" hidden="1"/>
    <cellStyle name="60% - Accent2" xfId="18" builtinId="36" hidden="1"/>
    <cellStyle name="60% - Accent3" xfId="20" builtinId="40" hidden="1"/>
    <cellStyle name="60% - Accent4" xfId="45" builtinId="44" hidden="1"/>
    <cellStyle name="60% - Accent5" xfId="46" builtinId="48" hidden="1"/>
    <cellStyle name="60% - Accent6" xfId="15" builtinId="52" hidden="1"/>
    <cellStyle name="Accent1" xfId="42" builtinId="29" hidden="1"/>
    <cellStyle name="Accent2" xfId="3" builtinId="33" hidden="1"/>
    <cellStyle name="Accent3" xfId="16" builtinId="37" hidden="1"/>
    <cellStyle name="Accent4" xfId="6" builtinId="41" hidden="1"/>
    <cellStyle name="Accent5" xfId="9" builtinId="45" hidden="1" customBuiltin="1"/>
    <cellStyle name="Accent6" xfId="12" builtinId="49" hidden="1"/>
    <cellStyle name="ActBox" xfId="47" xr:uid="{BA6F1542-CE73-4AD0-A869-9FAE528F39C0}"/>
    <cellStyle name="ActDeac" xfId="48" xr:uid="{F4355C39-B14D-453F-A25B-24B802FBD8FE}"/>
    <cellStyle name="ActError" xfId="49" xr:uid="{D9CB4EC9-8776-4A5F-9F19-7B6DB7FD2470}"/>
    <cellStyle name="ActFind" xfId="50" xr:uid="{4DF75A25-9053-4B87-9461-B5AB53A5C60A}"/>
    <cellStyle name="ActGood" xfId="51" xr:uid="{D8850276-8DE3-4E18-9735-22402E3C95CF}"/>
    <cellStyle name="ActMiss" xfId="52" xr:uid="{4AB5652C-1A25-4D4C-8D4D-A8658D261720}"/>
    <cellStyle name="ActNote" xfId="53" xr:uid="{257DC1EC-693C-4274-AE45-20D1B3293548}"/>
    <cellStyle name="Bad" xfId="31" builtinId="27" hidden="1"/>
    <cellStyle name="BoxCell" xfId="54" xr:uid="{E43933AA-5530-46C3-9974-89297B439597}"/>
    <cellStyle name="BoxHD" xfId="55" xr:uid="{CEF3E4B2-28B1-4CA7-8D0B-136F93B1F449}"/>
    <cellStyle name="BoxHdKey" xfId="56" xr:uid="{E4E90DF3-28B9-483D-B4C7-4738E1F69CED}"/>
    <cellStyle name="BoxKey" xfId="57" xr:uid="{1937F8BD-2D47-4B1C-9AFF-2FC78EF1F82A}"/>
    <cellStyle name="BoxTitle" xfId="58" xr:uid="{23070E30-CA30-45B6-B23D-79CAEE6B655C}"/>
    <cellStyle name="BoxVal" xfId="59" xr:uid="{7D7DC79A-0AA4-45EF-9C6F-4AC210F3ECBB}"/>
    <cellStyle name="CalcCell" xfId="60" xr:uid="{130BA1FB-C911-4DD5-AB7F-058B4397F608}"/>
    <cellStyle name="CalcHd" xfId="61" xr:uid="{F45D9CC4-5291-4432-99D1-EEAF699CD766}"/>
    <cellStyle name="CalcHdKey" xfId="62" xr:uid="{907BA256-29C3-492D-AF75-76611B694303}"/>
    <cellStyle name="CalcKey" xfId="63" xr:uid="{05C30AC2-2F92-4B71-95FA-6C3AD638C427}"/>
    <cellStyle name="Calculation" xfId="35" builtinId="22" hidden="1"/>
    <cellStyle name="CalcVal" xfId="64" xr:uid="{7694CD57-A6DE-4B8A-9FF4-513DAC0971CF}"/>
    <cellStyle name="Check Cell" xfId="37" builtinId="23" hidden="1"/>
    <cellStyle name="Comma" xfId="21" builtinId="3" hidden="1"/>
    <cellStyle name="Comma [0]" xfId="22" builtinId="6" hidden="1"/>
    <cellStyle name="Currency" xfId="23" builtinId="4" hidden="1"/>
    <cellStyle name="Currency [0]" xfId="24" builtinId="7" hidden="1"/>
    <cellStyle name="DeacCell" xfId="65" xr:uid="{250E19F0-EC4F-4A83-A7BC-1332CB5FA7BC}"/>
    <cellStyle name="DeacHd" xfId="66" xr:uid="{613B460A-C36E-4864-BA4B-96BD6E090C4A}"/>
    <cellStyle name="DeacHdKey" xfId="67" xr:uid="{AD110421-617A-4792-B1D0-3A4E13767DD0}"/>
    <cellStyle name="ErrCell" xfId="68" xr:uid="{8E040996-ADB8-47CE-A3AA-5989808C38EA}"/>
    <cellStyle name="ErrHd" xfId="69" xr:uid="{09DC1D15-D4F0-4FF8-AFAC-75FA5734CDAE}"/>
    <cellStyle name="ErrHdKey" xfId="70" xr:uid="{2DCAD1D9-F75E-45BC-B2A3-9BC4AB646EBB}"/>
    <cellStyle name="ErrKey" xfId="71" xr:uid="{8712E41E-7BF2-4F93-BC1B-C8A124FEDCED}"/>
    <cellStyle name="ErrVal" xfId="72" xr:uid="{0F1EA525-8F9C-49C9-A29A-7DC1C8C0DFD5}"/>
    <cellStyle name="Explanatory Text" xfId="40" builtinId="53" hidden="1"/>
    <cellStyle name="Good" xfId="1" builtinId="26" hidden="1"/>
    <cellStyle name="Heading 1" xfId="27" builtinId="16" hidden="1"/>
    <cellStyle name="Heading 2" xfId="28" builtinId="17" hidden="1"/>
    <cellStyle name="Heading 3" xfId="29" builtinId="18" hidden="1"/>
    <cellStyle name="Heading 4" xfId="30" builtinId="19" hidden="1"/>
    <cellStyle name="InpCell" xfId="73" xr:uid="{75F99AD5-C2F9-45FF-805D-516AFDCDD22F}"/>
    <cellStyle name="InpDate" xfId="74" xr:uid="{8F74D2CB-A1BD-4DA6-8E5A-04522DF42452}"/>
    <cellStyle name="InpHd" xfId="75" xr:uid="{F2942A8B-6A5C-4A93-96E0-8AA9CBFEE687}"/>
    <cellStyle name="InpHdKey" xfId="76" xr:uid="{AFBEA290-96E9-4612-8D38-C5DD48F9E7C4}"/>
    <cellStyle name="InpKey" xfId="77" xr:uid="{01B48369-91E6-41EA-92C9-BC079AB07BCC}"/>
    <cellStyle name="Input" xfId="33" builtinId="20" hidden="1"/>
    <cellStyle name="InpVal" xfId="78" xr:uid="{35ED6F95-658F-4E31-BE71-CBB7FE8F0D2D}"/>
    <cellStyle name="IntCell" xfId="79" xr:uid="{CF7EABC3-DC83-46A1-AACF-C74D9B8BE069}"/>
    <cellStyle name="IntHd" xfId="80" xr:uid="{53EE1BB9-8FCD-48FA-BB33-B697AA7F6B61}"/>
    <cellStyle name="IntHdKey" xfId="81" xr:uid="{77202949-0223-47A9-AE64-957849398E90}"/>
    <cellStyle name="IntKey" xfId="82" xr:uid="{BBF57675-C12F-4172-8F73-CFD146456555}"/>
    <cellStyle name="IntVal" xfId="83" xr:uid="{03ED1F11-933C-481C-ABCC-8E28F918FA37}"/>
    <cellStyle name="Linked Cell" xfId="36" builtinId="24" hidden="1"/>
    <cellStyle name="LkpCell" xfId="84" xr:uid="{318A8A79-E62A-45B4-A87C-CA64452F0908}"/>
    <cellStyle name="LkpDate" xfId="85" xr:uid="{D7C562FB-137C-4277-B882-8680337BD373}"/>
    <cellStyle name="LkpHd" xfId="86" xr:uid="{FA8CFC3C-F000-44AD-8331-1334BC5CE2FD}"/>
    <cellStyle name="LkpHdKey" xfId="87" xr:uid="{32BB9A7E-4357-4775-8E6B-B3A4238BA5ED}"/>
    <cellStyle name="LkpKey" xfId="88" xr:uid="{BEE0501E-502B-466F-AF90-81D72CF6BFD5}"/>
    <cellStyle name="LkpVal" xfId="89" xr:uid="{2BA927DF-9C68-4BD6-921A-51BEC01C1ABD}"/>
    <cellStyle name="Neutral" xfId="32" builtinId="28" hidden="1"/>
    <cellStyle name="Normal" xfId="0" builtinId="0" customBuiltin="1"/>
    <cellStyle name="Normal 2" xfId="97" xr:uid="{97BCE125-EA30-42ED-99F1-95A812BCA5EA}"/>
    <cellStyle name="Note" xfId="39" builtinId="10" hidden="1"/>
    <cellStyle name="OranCell" xfId="98" xr:uid="{6F740008-6F6B-4DEC-99A5-B74EE1A642B0}"/>
    <cellStyle name="Output" xfId="34" builtinId="21" hidden="1"/>
    <cellStyle name="Percent" xfId="25" builtinId="5" hidden="1" customBuiltin="1"/>
    <cellStyle name="QueCell" xfId="90" xr:uid="{65BFB072-1481-4ABB-B99F-0ECE74F4ED77}"/>
    <cellStyle name="QueHd" xfId="91" xr:uid="{0B485984-E3D7-4C21-9A2F-5E09571D8A72}"/>
    <cellStyle name="QueHdKey" xfId="92" xr:uid="{A4C98B78-12DC-4AF9-846A-271109E51DFF}"/>
    <cellStyle name="QueKey" xfId="93" xr:uid="{A319D99A-B988-4C4F-9365-F5E818BADFF8}"/>
    <cellStyle name="QueVal" xfId="94" xr:uid="{CB7941C1-8037-4E45-8209-B40551591CF5}"/>
    <cellStyle name="Title" xfId="26" builtinId="15" hidden="1"/>
    <cellStyle name="Total" xfId="41" builtinId="25" hidden="1"/>
    <cellStyle name="Warning Text" xfId="38" builtinId="11" hidden="1"/>
    <cellStyle name="xCond" xfId="95" xr:uid="{36D328A1-669B-4800-B1C2-C1418EE31B61}"/>
    <cellStyle name="xMono" xfId="96" xr:uid="{9BB0DFE3-27E1-4024-A155-53A72F7EDD0D}"/>
  </cellStyles>
  <dxfs count="267">
    <dxf>
      <font>
        <color theme="6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ill>
        <patternFill patternType="darkDown">
          <fgColor theme="6"/>
        </patternFill>
      </fill>
    </dxf>
    <dxf>
      <fill>
        <patternFill patternType="darkDown">
          <fgColor theme="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darkDown">
          <fgColor theme="1" tint="0.24994659260841701"/>
          <bgColor theme="1" tint="0.49998474074526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darkDown">
          <fgColor theme="6" tint="0.79998168889431442"/>
          <bgColor auto="1"/>
        </patternFill>
      </fill>
    </dxf>
    <dxf>
      <fill>
        <patternFill patternType="darkDown">
          <fgColor rgb="FFFFC000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5" tint="0.59996337778862885"/>
        </patternFill>
      </fill>
    </dxf>
    <dxf>
      <fill>
        <patternFill patternType="lightGray">
          <fgColor theme="9" tint="-0.24994659260841701"/>
        </patternFill>
      </fill>
    </dxf>
    <dxf>
      <fill>
        <patternFill patternType="darkDown">
          <fgColor theme="6"/>
        </patternFill>
      </fill>
    </dxf>
    <dxf>
      <font>
        <color theme="1" tint="0.34998626667073579"/>
      </font>
      <fill>
        <patternFill patternType="darkDown">
          <fgColor theme="0" tint="-0.499984740745262"/>
          <bgColor theme="1" tint="0.34998626667073579"/>
        </patternFill>
      </fill>
    </dxf>
    <dxf>
      <fill>
        <patternFill patternType="darkDown">
          <fgColor theme="5" tint="0.79995117038483843"/>
          <bgColor rgb="FFFFC000"/>
        </patternFill>
      </fill>
    </dxf>
    <dxf>
      <fill>
        <patternFill patternType="darkDown">
          <fgColor theme="6" tint="0.79998168889431442"/>
          <bgColor theme="6" tint="0.59996337778862885"/>
        </patternFill>
      </fill>
    </dxf>
    <dxf>
      <fill>
        <patternFill patternType="lightGray">
          <fgColor theme="9" tint="-0.24994659260841701"/>
        </patternFill>
      </fill>
    </dxf>
    <dxf>
      <fill>
        <patternFill patternType="darkDown">
          <fgColor theme="6"/>
        </patternFill>
      </fill>
    </dxf>
    <dxf>
      <fill>
        <patternFill>
          <bgColor theme="8" tint="0.79998168889431442"/>
        </patternFill>
      </fill>
    </dxf>
    <dxf>
      <fill>
        <patternFill patternType="lightGray">
          <fgColor theme="9" tint="-0.24994659260841701"/>
        </patternFill>
      </fill>
    </dxf>
    <dxf>
      <fill>
        <patternFill patternType="darkDown">
          <fgColor theme="6"/>
        </patternFill>
      </fill>
    </dxf>
    <dxf>
      <fill>
        <patternFill patternType="lightGray">
          <fgColor theme="9" tint="-0.24994659260841701"/>
        </patternFill>
      </fill>
    </dxf>
    <dxf>
      <fill>
        <patternFill patternType="darkDown">
          <fgColor theme="6"/>
        </patternFill>
      </fill>
    </dxf>
    <dxf>
      <font>
        <color theme="0" tint="-0.499984740745262"/>
      </font>
      <fill>
        <patternFill patternType="darkDown">
          <fgColor theme="0"/>
          <bgColor theme="2" tint="-0.34998626667073579"/>
        </patternFill>
      </fill>
    </dxf>
    <dxf>
      <font>
        <color theme="0" tint="-0.499984740745262"/>
      </font>
      <fill>
        <patternFill patternType="darkDown">
          <fgColor theme="0"/>
          <bgColor theme="2" tint="-0.34998626667073579"/>
        </patternFill>
      </fill>
    </dxf>
    <dxf>
      <font>
        <color theme="0" tint="-0.499984740745262"/>
      </font>
      <fill>
        <patternFill patternType="darkDown">
          <fgColor theme="0"/>
          <bgColor theme="2" tint="-0.34998626667073579"/>
        </patternFill>
      </fill>
    </dxf>
    <dxf>
      <fill>
        <patternFill patternType="lightGray">
          <fgColor theme="9" tint="-0.24994659260841701"/>
        </patternFill>
      </fill>
    </dxf>
    <dxf>
      <fill>
        <patternFill patternType="lightGray">
          <fgColor theme="9" tint="-0.24994659260841701"/>
        </patternFill>
      </fill>
    </dxf>
    <dxf>
      <fill>
        <patternFill patternType="darkDown">
          <fgColor theme="6" tint="0.59996337778862885"/>
          <bgColor theme="6" tint="0.79998168889431442"/>
        </patternFill>
      </fill>
    </dxf>
    <dxf>
      <fill>
        <patternFill patternType="lightGray">
          <fgColor theme="9" tint="-0.24994659260841701"/>
        </patternFill>
      </fill>
    </dxf>
    <dxf>
      <fill>
        <patternFill patternType="darkDown">
          <fgColor theme="6"/>
        </patternFill>
      </fill>
    </dxf>
    <dxf>
      <font>
        <color theme="6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ill>
        <patternFill patternType="darkDown">
          <fgColor theme="5" tint="0.79995117038483843"/>
          <bgColor rgb="FFFFC000"/>
        </patternFill>
      </fill>
    </dxf>
    <dxf>
      <fill>
        <patternFill patternType="darkDown">
          <fgColor theme="6" tint="0.79998168889431442"/>
          <bgColor theme="6" tint="0.59996337778862885"/>
        </patternFill>
      </fill>
    </dxf>
    <dxf>
      <fill>
        <patternFill>
          <bgColor theme="8" tint="0.79998168889431442"/>
        </patternFill>
      </fill>
    </dxf>
    <dxf>
      <font>
        <color theme="0" tint="-0.499984740745262"/>
      </font>
      <fill>
        <patternFill patternType="darkDown">
          <fgColor theme="0"/>
          <bgColor theme="2" tint="-0.34998626667073579"/>
        </patternFill>
      </fill>
    </dxf>
    <dxf>
      <font>
        <color theme="0" tint="-0.499984740745262"/>
      </font>
      <fill>
        <patternFill patternType="darkDown">
          <fgColor theme="0"/>
          <bgColor theme="2" tint="-0.34998626667073579"/>
        </patternFill>
      </fill>
    </dxf>
    <dxf>
      <font>
        <color theme="0" tint="-0.499984740745262"/>
      </font>
      <fill>
        <patternFill patternType="darkDown">
          <fgColor theme="0"/>
          <bgColor theme="2" tint="-0.34998626667073579"/>
        </patternFill>
      </fill>
    </dxf>
    <dxf>
      <fill>
        <patternFill patternType="darkDown">
          <fgColor theme="5" tint="0.79995117038483843"/>
          <bgColor rgb="FFFFC000"/>
        </patternFill>
      </fill>
    </dxf>
    <dxf>
      <fill>
        <patternFill patternType="darkDown">
          <fgColor theme="6" tint="0.79998168889431442"/>
          <bgColor theme="6" tint="0.59996337778862885"/>
        </patternFill>
      </fill>
    </dxf>
    <dxf>
      <fill>
        <patternFill>
          <bgColor theme="8" tint="0.79998168889431442"/>
        </patternFill>
      </fill>
    </dxf>
    <dxf>
      <font>
        <color theme="0" tint="-0.499984740745262"/>
      </font>
      <fill>
        <patternFill patternType="darkDown">
          <fgColor theme="0"/>
          <bgColor theme="2" tint="-0.34998626667073579"/>
        </patternFill>
      </fill>
    </dxf>
    <dxf>
      <font>
        <color theme="0" tint="-0.499984740745262"/>
      </font>
      <fill>
        <patternFill patternType="darkDown">
          <fgColor theme="0"/>
          <bgColor theme="2" tint="-0.34998626667073579"/>
        </patternFill>
      </fill>
    </dxf>
    <dxf>
      <font>
        <color theme="0" tint="-0.499984740745262"/>
      </font>
      <fill>
        <patternFill patternType="darkDown">
          <fgColor theme="0"/>
          <bgColor theme="2" tint="-0.34998626667073579"/>
        </patternFill>
      </fill>
    </dxf>
    <dxf>
      <fill>
        <patternFill patternType="darkDown">
          <fgColor theme="5" tint="0.79995117038483843"/>
          <bgColor rgb="FFFFC000"/>
        </patternFill>
      </fill>
    </dxf>
    <dxf>
      <fill>
        <patternFill patternType="darkDown">
          <fgColor theme="6" tint="0.79998168889431442"/>
          <bgColor theme="6" tint="0.59996337778862885"/>
        </patternFill>
      </fill>
    </dxf>
    <dxf>
      <fill>
        <patternFill>
          <bgColor theme="8" tint="0.79998168889431442"/>
        </patternFill>
      </fill>
    </dxf>
    <dxf>
      <font>
        <color theme="0" tint="-0.499984740745262"/>
      </font>
      <fill>
        <patternFill patternType="darkDown">
          <fgColor theme="0"/>
          <bgColor theme="2" tint="-0.34998626667073579"/>
        </patternFill>
      </fill>
    </dxf>
    <dxf>
      <font>
        <color theme="0" tint="-0.499984740745262"/>
      </font>
      <fill>
        <patternFill patternType="darkDown">
          <fgColor theme="0"/>
          <bgColor theme="2" tint="-0.34998626667073579"/>
        </patternFill>
      </fill>
    </dxf>
    <dxf>
      <font>
        <color theme="0" tint="-0.499984740745262"/>
      </font>
      <fill>
        <patternFill patternType="darkDown">
          <fgColor theme="0"/>
          <bgColor theme="2" tint="-0.3499862666707357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outline="0">
        <left style="thin">
          <color indexed="64"/>
        </left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outline="0">
        <left style="thin">
          <color indexed="64"/>
        </left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outline="0">
        <left style="thin">
          <color indexed="64"/>
        </left>
      </border>
    </dxf>
    <dxf>
      <numFmt numFmtId="0" formatCode="General"/>
      <alignment horizontal="center" vertical="bottom" textRotation="0" wrapText="0" indent="0" justifyLastLine="0" shrinkToFit="0" readingOrder="0"/>
      <border outline="0">
        <right style="thin">
          <color indexed="64"/>
        </right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outline="0">
        <left style="thin">
          <color indexed="64"/>
        </left>
        <right style="thin">
          <color indexed="64"/>
        </right>
      </border>
    </dxf>
    <dxf>
      <alignment horizontal="center" vertical="bottom" textRotation="0" wrapText="0" indent="0" justifyLastLine="0" shrinkToFit="0" readingOrder="0"/>
      <border outline="0">
        <right style="thin">
          <color indexed="64"/>
        </right>
      </border>
    </dxf>
    <dxf>
      <border outline="0">
        <right style="thin">
          <color indexed="64"/>
        </right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27" formatCode="yyyy/mm/dd\ hh:mm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27" formatCode="yyyy/mm/dd\ hh:mm"/>
      <protection locked="1" hidden="0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  <protection locked="1" hidden="0"/>
    </dxf>
    <dxf>
      <numFmt numFmtId="0" formatCode="General"/>
    </dxf>
    <dxf>
      <font>
        <strike val="0"/>
        <outline val="0"/>
        <shadow val="0"/>
        <u val="none"/>
        <vertAlign val="baseline"/>
        <sz val="1"/>
        <color rgb="FF3F3F3F"/>
        <name val="Bahnschrift Condensed"/>
        <family val="2"/>
        <scheme val="maj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protection locked="1" hidden="0"/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7" formatCode="yyyy/mm/dd\ hh:mm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top" textRotation="0" wrapText="1" indent="0" justifyLastLine="0" shrinkToFit="0" readingOrder="0"/>
      <protection locked="1" hidden="0"/>
    </dxf>
    <dxf>
      <numFmt numFmtId="0" formatCode="General"/>
      <alignment horizontal="general" vertical="top" textRotation="0" wrapText="1" indent="0" justifyLastLine="0" shrinkToFit="0" readingOrder="0"/>
      <border outline="0">
        <left style="thin">
          <color indexed="64"/>
        </left>
      </border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  <border outline="0">
        <right style="thin">
          <color indexed="64"/>
        </right>
      </border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general" vertical="top" textRotation="0" wrapText="1" indent="0" justifyLastLine="0" shrinkToFit="0" readingOrder="0"/>
      <protection locked="1" hidden="0"/>
    </dxf>
    <dxf>
      <alignment horizontal="general" vertical="top" textRotation="0" wrapText="0" indent="0" justifyLastLine="0" shrinkToFit="0" readingOrder="0"/>
      <protection locked="1" hidden="0"/>
    </dxf>
    <dxf>
      <numFmt numFmtId="0" formatCode="General"/>
    </dxf>
    <dxf>
      <numFmt numFmtId="0" formatCode="General"/>
    </dxf>
    <dxf>
      <numFmt numFmtId="165" formatCode="mm/dd/yy\ hh:mm:ss"/>
      <protection locked="1" hidden="0"/>
    </dxf>
    <dxf>
      <numFmt numFmtId="165" formatCode="mm/dd/yy\ hh:mm:ss"/>
      <protection locked="1" hidden="0"/>
    </dxf>
    <dxf>
      <protection locked="1" hidden="0"/>
    </dxf>
    <dxf>
      <numFmt numFmtId="1" formatCode="0"/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border outline="0">
        <top style="thin">
          <color indexed="64"/>
        </top>
      </border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protection locked="1" hidden="0"/>
    </dxf>
    <dxf>
      <numFmt numFmtId="27" formatCode="yyyy/mm/dd\ hh:mm"/>
      <protection locked="1" hidden="0"/>
    </dxf>
    <dxf>
      <numFmt numFmtId="0" formatCode="General"/>
      <protection locked="1" hidden="0"/>
    </dxf>
    <dxf>
      <border outline="0">
        <left style="thin">
          <color indexed="64"/>
        </left>
      </border>
    </dxf>
    <dxf>
      <alignment horizontal="center" vertical="bottom" textRotation="0" wrapText="0" indent="0" justifyLastLine="0" shrinkToFit="0" readingOrder="0"/>
      <border outline="0">
        <left style="thin">
          <color indexed="64"/>
        </left>
      </border>
    </dxf>
    <dxf>
      <alignment horizontal="center" vertical="bottom" textRotation="0" wrapText="0" indent="0" justifyLastLine="0" shrinkToFit="0" readingOrder="0"/>
      <border outline="0">
        <right style="thin">
          <color indexed="64"/>
        </right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border outline="0">
        <left style="thin">
          <color indexed="64"/>
        </left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Bahnschrift"/>
        <family val="2"/>
        <scheme val="minor"/>
      </font>
      <fill>
        <patternFill patternType="solid">
          <fgColor indexed="64"/>
          <bgColor rgb="FF002060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Bahnschrift"/>
        <family val="2"/>
        <scheme val="minor"/>
      </font>
      <fill>
        <patternFill patternType="solid">
          <fgColor indexed="64"/>
          <bgColor rgb="FF7030A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medium">
          <color rgb="FF000000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border outline="0">
        <left style="thin">
          <color indexed="64"/>
        </left>
      </border>
    </dxf>
    <dxf>
      <numFmt numFmtId="0" formatCode="General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  <border outline="0">
        <left style="thin">
          <color indexed="64"/>
        </left>
      </border>
    </dxf>
    <dxf>
      <numFmt numFmtId="0" formatCode="General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  <border outline="0">
        <right style="thin">
          <color indexed="64"/>
        </right>
      </border>
    </dxf>
    <dxf>
      <border>
        <top style="thin">
          <color indexed="64"/>
        </top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"/>
        <color rgb="FF3F3F3F"/>
        <name val="Bahnschrift"/>
        <family val="2"/>
        <scheme val="maj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outline="0">
        <right style="thin">
          <color indexed="64"/>
        </right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Invisible" pivot="0" table="0" count="0" xr9:uid="{9F217727-BC57-4321-8750-B5C6B9181C0C}"/>
    <tableStyle name="QueryTable" pivot="0" count="9" xr9:uid="{D956B958-61D8-43CD-A714-66BFF94D9D30}">
      <tableStyleElement type="wholeTable" dxfId="266"/>
      <tableStyleElement type="headerRow" dxfId="265"/>
      <tableStyleElement type="totalRow" dxfId="264"/>
      <tableStyleElement type="firstColumn" dxfId="263"/>
      <tableStyleElement type="lastColumn" dxfId="262"/>
      <tableStyleElement type="firstHeaderCell" dxfId="261"/>
      <tableStyleElement type="lastHeaderCell" dxfId="260"/>
      <tableStyleElement type="firstTotalCell" dxfId="259"/>
      <tableStyleElement type="lastTotalCell" dxfId="258"/>
    </tableStyle>
  </tableStyles>
  <colors>
    <mruColors>
      <color rgb="FFFF6600"/>
      <color rgb="FFFE9934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microsoft.com/office/2022/11/relationships/FeaturePropertyBag" Target="featurePropertyBag/featurePropertyBag.xml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microsoft.com/office/2006/relationships/vbaProject" Target="vbaProject.bin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5.emf"/><Relationship Id="rId5" Type="http://schemas.openxmlformats.org/officeDocument/2006/relationships/image" Target="../media/image4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</xdr:row>
          <xdr:rowOff>123825</xdr:rowOff>
        </xdr:from>
        <xdr:to>
          <xdr:col>9</xdr:col>
          <xdr:colOff>523875</xdr:colOff>
          <xdr:row>1</xdr:row>
          <xdr:rowOff>504825</xdr:rowOff>
        </xdr:to>
        <xdr:sp macro="" textlink="">
          <xdr:nvSpPr>
            <xdr:cNvPr id="2050" name="SQLRefresh" descr="Refresh SQL Operator Table.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206</xdr:row>
          <xdr:rowOff>47625</xdr:rowOff>
        </xdr:from>
        <xdr:to>
          <xdr:col>10</xdr:col>
          <xdr:colOff>457200</xdr:colOff>
          <xdr:row>208</xdr:row>
          <xdr:rowOff>66675</xdr:rowOff>
        </xdr:to>
        <xdr:sp macro="" textlink="">
          <xdr:nvSpPr>
            <xdr:cNvPr id="2054" name="SendSQL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213</xdr:row>
          <xdr:rowOff>47625</xdr:rowOff>
        </xdr:from>
        <xdr:to>
          <xdr:col>10</xdr:col>
          <xdr:colOff>495300</xdr:colOff>
          <xdr:row>215</xdr:row>
          <xdr:rowOff>76200</xdr:rowOff>
        </xdr:to>
        <xdr:sp macro="" textlink="">
          <xdr:nvSpPr>
            <xdr:cNvPr id="2055" name="CommandButton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206</xdr:row>
          <xdr:rowOff>57150</xdr:rowOff>
        </xdr:from>
        <xdr:to>
          <xdr:col>2</xdr:col>
          <xdr:colOff>1914525</xdr:colOff>
          <xdr:row>208</xdr:row>
          <xdr:rowOff>85725</xdr:rowOff>
        </xdr:to>
        <xdr:sp macro="" textlink="">
          <xdr:nvSpPr>
            <xdr:cNvPr id="2058" name="ClearResponseButt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209</xdr:row>
          <xdr:rowOff>28575</xdr:rowOff>
        </xdr:from>
        <xdr:to>
          <xdr:col>2</xdr:col>
          <xdr:colOff>1781175</xdr:colOff>
          <xdr:row>211</xdr:row>
          <xdr:rowOff>47625</xdr:rowOff>
        </xdr:to>
        <xdr:sp macro="" textlink="">
          <xdr:nvSpPr>
            <xdr:cNvPr id="2059" name="AddRowsButt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2</xdr:row>
          <xdr:rowOff>76200</xdr:rowOff>
        </xdr:from>
        <xdr:to>
          <xdr:col>25</xdr:col>
          <xdr:colOff>85725</xdr:colOff>
          <xdr:row>4</xdr:row>
          <xdr:rowOff>104775</xdr:rowOff>
        </xdr:to>
        <xdr:sp macro="" textlink="">
          <xdr:nvSpPr>
            <xdr:cNvPr id="6146" name="RefreshSQLButton" descr="Refresh SQL Operator Table.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</xdr:row>
          <xdr:rowOff>95250</xdr:rowOff>
        </xdr:from>
        <xdr:to>
          <xdr:col>27</xdr:col>
          <xdr:colOff>1171575</xdr:colOff>
          <xdr:row>4</xdr:row>
          <xdr:rowOff>123825</xdr:rowOff>
        </xdr:to>
        <xdr:sp macro="" textlink="">
          <xdr:nvSpPr>
            <xdr:cNvPr id="6149" name="PrintButton" descr="Refresh SQL Operator Table.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1560420</xdr:colOff>
      <xdr:row>2</xdr:row>
      <xdr:rowOff>18677</xdr:rowOff>
    </xdr:from>
    <xdr:to>
      <xdr:col>30</xdr:col>
      <xdr:colOff>1484780</xdr:colOff>
      <xdr:row>4</xdr:row>
      <xdr:rowOff>158749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A9B67BA-E74C-196B-181F-52FA275867BA}"/>
            </a:ext>
          </a:extLst>
        </xdr:cNvPr>
        <xdr:cNvSpPr txBox="1"/>
      </xdr:nvSpPr>
      <xdr:spPr>
        <a:xfrm>
          <a:off x="20152846" y="336177"/>
          <a:ext cx="3444875" cy="494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kern="1200"/>
            <a:t>Paste</a:t>
          </a:r>
          <a:r>
            <a:rPr lang="en-US" sz="1100" kern="1200" baseline="0"/>
            <a:t> in Yellow Area, then press the print button, or enter operator name and press the populate button.</a:t>
          </a:r>
          <a:endParaRPr 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247650</xdr:colOff>
          <xdr:row>4</xdr:row>
          <xdr:rowOff>0</xdr:rowOff>
        </xdr:from>
        <xdr:to>
          <xdr:col>32</xdr:col>
          <xdr:colOff>1581150</xdr:colOff>
          <xdr:row>5</xdr:row>
          <xdr:rowOff>200025</xdr:rowOff>
        </xdr:to>
        <xdr:sp macro="" textlink="">
          <xdr:nvSpPr>
            <xdr:cNvPr id="6153" name="PopulateButton" descr="Refresh SQL Operator Table.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2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189</xdr:row>
          <xdr:rowOff>38100</xdr:rowOff>
        </xdr:from>
        <xdr:to>
          <xdr:col>14</xdr:col>
          <xdr:colOff>238125</xdr:colOff>
          <xdr:row>191</xdr:row>
          <xdr:rowOff>57150</xdr:rowOff>
        </xdr:to>
        <xdr:sp macro="" textlink="">
          <xdr:nvSpPr>
            <xdr:cNvPr id="8193" name="RefreshButton" descr="Refresh SQL Operator Table.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181</xdr:row>
          <xdr:rowOff>66675</xdr:rowOff>
        </xdr:from>
        <xdr:to>
          <xdr:col>7</xdr:col>
          <xdr:colOff>1104900</xdr:colOff>
          <xdr:row>183</xdr:row>
          <xdr:rowOff>85725</xdr:rowOff>
        </xdr:to>
        <xdr:sp macro="" textlink="">
          <xdr:nvSpPr>
            <xdr:cNvPr id="8197" name="SQLSendButton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188</xdr:row>
          <xdr:rowOff>57150</xdr:rowOff>
        </xdr:from>
        <xdr:to>
          <xdr:col>7</xdr:col>
          <xdr:colOff>1114425</xdr:colOff>
          <xdr:row>190</xdr:row>
          <xdr:rowOff>76200</xdr:rowOff>
        </xdr:to>
        <xdr:sp macro="" textlink="">
          <xdr:nvSpPr>
            <xdr:cNvPr id="8201" name="SQLSendButtonD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195</xdr:row>
          <xdr:rowOff>47625</xdr:rowOff>
        </xdr:from>
        <xdr:to>
          <xdr:col>7</xdr:col>
          <xdr:colOff>1104900</xdr:colOff>
          <xdr:row>197</xdr:row>
          <xdr:rowOff>66675</xdr:rowOff>
        </xdr:to>
        <xdr:sp macro="" textlink="">
          <xdr:nvSpPr>
            <xdr:cNvPr id="8202" name="SQLSendButtonWS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3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180</xdr:row>
          <xdr:rowOff>0</xdr:rowOff>
        </xdr:from>
        <xdr:to>
          <xdr:col>14</xdr:col>
          <xdr:colOff>219075</xdr:colOff>
          <xdr:row>182</xdr:row>
          <xdr:rowOff>19050</xdr:rowOff>
        </xdr:to>
        <xdr:sp macro="" textlink="">
          <xdr:nvSpPr>
            <xdr:cNvPr id="8206" name="VBAButton" descr="Refresh SQL Operator Table.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3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183</xdr:row>
          <xdr:rowOff>9525</xdr:rowOff>
        </xdr:from>
        <xdr:to>
          <xdr:col>14</xdr:col>
          <xdr:colOff>561975</xdr:colOff>
          <xdr:row>185</xdr:row>
          <xdr:rowOff>28575</xdr:rowOff>
        </xdr:to>
        <xdr:sp macro="" textlink="">
          <xdr:nvSpPr>
            <xdr:cNvPr id="8211" name="StaffRemovalButton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3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186</xdr:row>
          <xdr:rowOff>9525</xdr:rowOff>
        </xdr:from>
        <xdr:to>
          <xdr:col>14</xdr:col>
          <xdr:colOff>342900</xdr:colOff>
          <xdr:row>188</xdr:row>
          <xdr:rowOff>38100</xdr:rowOff>
        </xdr:to>
        <xdr:sp macro="" textlink="">
          <xdr:nvSpPr>
            <xdr:cNvPr id="8219" name="ClearButton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3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191</xdr:row>
          <xdr:rowOff>161925</xdr:rowOff>
        </xdr:from>
        <xdr:to>
          <xdr:col>14</xdr:col>
          <xdr:colOff>228600</xdr:colOff>
          <xdr:row>194</xdr:row>
          <xdr:rowOff>0</xdr:rowOff>
        </xdr:to>
        <xdr:sp macro="" textlink="">
          <xdr:nvSpPr>
            <xdr:cNvPr id="8221" name="AddRowButton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3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3</xdr:row>
          <xdr:rowOff>304800</xdr:rowOff>
        </xdr:from>
        <xdr:to>
          <xdr:col>8</xdr:col>
          <xdr:colOff>904875</xdr:colOff>
          <xdr:row>3</xdr:row>
          <xdr:rowOff>781050</xdr:rowOff>
        </xdr:to>
        <xdr:sp macro="" textlink="">
          <xdr:nvSpPr>
            <xdr:cNvPr id="4098" name="SQLRefresh" descr="Refresh SQL Operator Table.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</xdr:row>
          <xdr:rowOff>57150</xdr:rowOff>
        </xdr:from>
        <xdr:to>
          <xdr:col>8</xdr:col>
          <xdr:colOff>657225</xdr:colOff>
          <xdr:row>3</xdr:row>
          <xdr:rowOff>0</xdr:rowOff>
        </xdr:to>
        <xdr:sp macro="" textlink="">
          <xdr:nvSpPr>
            <xdr:cNvPr id="4102" name="FilterButton" descr="Filter by Provided Criteria.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6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367FABE-C4AC-44A1-B3B2-EBDD72FCB970}" autoFormatId="16" applyNumberFormats="0" applyBorderFormats="0" applyFontFormats="0" applyPatternFormats="0" applyAlignmentFormats="0" applyWidthHeightFormats="0">
  <queryTableRefresh nextId="8">
    <queryTableFields count="4">
      <queryTableField id="1" name="ID" tableColumnId="1"/>
      <queryTableField id="2" name="AllowedRangeIndex" tableColumnId="2"/>
      <queryTableField id="3" name="CountUsed" tableColumnId="3"/>
      <queryTableField id="4" name="Remaining" tableColumnId="4"/>
    </queryTableFields>
  </queryTableRefresh>
  <extLst>
    <ext xmlns:x15="http://schemas.microsoft.com/office/spreadsheetml/2010/11/main" uri="{883FBD77-0823-4a55-B5E3-86C4891E6966}">
      <x15:queryTable sourceDataName="Query - AllowedID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E65AFA6-9FFF-44D0-9DFE-0A14669F1E1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name" tableColumnId="2"/>
      <queryTableField id="3" name="dept_ID" tableColumnId="3"/>
      <queryTableField id="4" name="deactive_date" tableColumnId="4"/>
      <queryTableField id="5" name="Provisioned" tableColumnId="5"/>
      <queryTableField id="6" name="Last Name" tableColumnId="6"/>
    </queryTableFields>
  </queryTableRefresh>
  <extLst>
    <ext xmlns:x15="http://schemas.microsoft.com/office/spreadsheetml/2010/11/main" uri="{883FBD77-0823-4a55-B5E3-86C4891E6966}">
      <x15:queryTable sourceDataName="Query - Activ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3" xr16:uid="{6D9D33B0-7D19-48B8-96CA-9F88F8E3E1D6}" autoFormatId="16" applyNumberFormats="0" applyBorderFormats="0" applyFontFormats="0" applyPatternFormats="0" applyAlignmentFormats="0" applyWidthHeightFormats="0">
  <queryTableRefresh nextId="15" unboundColumnsRight="4">
    <queryTableFields count="10">
      <queryTableField id="1" name="ID" tableColumnId="1"/>
      <queryTableField id="2" name="name" tableColumnId="2"/>
      <queryTableField id="6" name="dept_ID" tableColumnId="6"/>
      <queryTableField id="7" name="deactive_date" tableColumnId="7"/>
      <queryTableField id="8" name="Provisioned" tableColumnId="5"/>
      <queryTableField id="12" name="Last Name" tableColumnId="10"/>
      <queryTableField id="4" dataBound="0" tableColumnId="4"/>
      <queryTableField id="11" dataBound="0" tableColumnId="9"/>
      <queryTableField id="13" dataBound="0" tableColumnId="3"/>
      <queryTableField id="14" dataBound="0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4" xr16:uid="{A6D36247-652F-4513-A290-0F8DDE3C2484}" autoFormatId="16" applyNumberFormats="0" applyBorderFormats="0" applyFontFormats="0" applyPatternFormats="0" applyAlignmentFormats="0" applyWidthHeightFormats="0">
  <queryTableRefresh nextId="11">
    <queryTableFields count="8">
      <queryTableField id="1" name="ID" tableColumnId="1"/>
      <queryTableField id="2" name="dept_ID" tableColumnId="2"/>
      <queryTableField id="3" name="deactive_date" tableColumnId="3"/>
      <queryTableField id="4" name="badge_ID" tableColumnId="4"/>
      <queryTableField id="5" name="first_name" tableColumnId="5"/>
      <queryTableField id="6" name="last_name" tableColumnId="6"/>
      <queryTableField id="9" name="Provisioned" tableColumnId="9"/>
      <queryTableField id="10" name="Last Name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25" xr16:uid="{C44E0323-7471-47CC-BCE7-29461E14FF91}" autoFormatId="16" applyNumberFormats="0" applyBorderFormats="0" applyFontFormats="0" applyPatternFormats="0" applyAlignmentFormats="0" applyWidthHeightFormats="0">
  <queryTableRefresh nextId="12">
    <queryTableFields count="10">
      <queryTableField id="1" name="ID" tableColumnId="1"/>
      <queryTableField id="2" name="dept_ID" tableColumnId="2"/>
      <queryTableField id="3" name="deactive_date" tableColumnId="3"/>
      <queryTableField id="4" name="badge_ID" tableColumnId="4"/>
      <queryTableField id="5" name="first_name" tableColumnId="5"/>
      <queryTableField id="6" name="last_name" tableColumnId="6"/>
      <queryTableField id="10" name="full_name" tableColumnId="10"/>
      <queryTableField id="7" name="badgeID" tableColumnId="7"/>
      <queryTableField id="8" name="name" tableColumnId="8"/>
      <queryTableField id="9" name="Provisioned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8DF634-2E09-4C62-BCB4-F2BDB23ABA03}" name="OperatorTable" displayName="OperatorTable" ref="A5:Q204" totalsRowShown="0" headerRowDxfId="257" headerRowBorderDxfId="256" tableBorderDxfId="255">
  <autoFilter ref="A5:Q204" xr:uid="{0D8DF634-2E09-4C62-BCB4-F2BDB23ABA0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7" xr3:uid="{C6865643-6663-4623-9C8E-1E7692C88833}" name="Area" dataDxfId="254" dataCellStyle="CalcCell"/>
    <tableColumn id="1" xr3:uid="{CB61F2B8-BB72-4049-BAB2-2F73957045C9}" name="ID" dataDxfId="135">
      <calculatedColumnFormula array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calculatedColumnFormula>
    </tableColumn>
    <tableColumn id="2" xr3:uid="{6664E913-F01A-4E29-B6F4-1CF1D02560B6}" name="Name" dataCellStyle="InpCell"/>
    <tableColumn id="18" xr3:uid="{43C592F2-C8C7-44CB-B02C-8F18F780E222}" name="Rehire" dataDxfId="253" dataCellStyle="InpCell"/>
    <tableColumn id="3" xr3:uid="{8CAFBC08-4136-4E89-98D0-7F346B543ACA}" name="dept_ID" dataDxfId="252" dataCellStyle="CalcCell">
      <calculatedColumnFormula array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calculatedColumnFormula>
    </tableColumn>
    <tableColumn id="4" xr3:uid="{7CF01E11-4F09-48EA-B099-E57D8941AA97}" name="domain" dataDxfId="251" dataCellStyle="CalcCell">
      <calculatedColumnFormula xml:space="preserve"> IF(ISBLANK(OperatorTable[[#This Row],[Name]]), "", "NULL")</calculatedColumnFormula>
    </tableColumn>
    <tableColumn id="5" xr3:uid="{C1522A3B-3176-4DD4-9DE0-E27810597A08}" name="email" dataDxfId="250" dataCellStyle="CalcCell">
      <calculatedColumnFormula xml:space="preserve"> IF(ISBLANK(OperatorTable[[#This Row],[Name]]), "", "NULL")</calculatedColumnFormula>
    </tableColumn>
    <tableColumn id="7" xr3:uid="{B8BC09E0-6056-47CF-BCAC-8399BB2B2B9D}" name="Column1" dataDxfId="249" dataCellStyle="CalcCell">
      <calculatedColumnFormula xml:space="preserve"> IF(ISBLANK(OperatorTable[[#This Row],[Name]]), "", "NULL")</calculatedColumnFormula>
    </tableColumn>
    <tableColumn id="8" xr3:uid="{4A63083B-04AA-41D2-9E4B-0185A79FDEC9}" name="Column2" dataDxfId="248" dataCellStyle="CalcCell">
      <calculatedColumnFormula xml:space="preserve"> IF(ISBLANK(OperatorTable[[#This Row],[Name]]), "", "NULL")</calculatedColumnFormula>
    </tableColumn>
    <tableColumn id="9" xr3:uid="{D44E1120-A51B-428C-944F-CB723076223B}" name="mes_id" dataDxfId="247" dataCellStyle="CalcCell">
      <calculatedColumnFormula>OperatorTable[[#This Row],[ID]]</calculatedColumnFormula>
    </tableColumn>
    <tableColumn id="10" xr3:uid="{358AF383-15B3-49EA-AC32-43E997AD29FB}" name="Not Active" dataDxfId="246" dataCellStyle="CalcCell">
      <calculatedColumnFormula xml:space="preserve"> IF(ISBLANK(OperatorTable[[#This Row],[Name]]), "", _xlfn.XLOOKUP(OperatorTable[[#This Row],[ID]], SQLOperatorTable[ID], SQLOperatorTable[deactive_date], "NO DATA", 0, 1) &gt; 0)</calculatedColumnFormula>
    </tableColumn>
    <tableColumn id="11" xr3:uid="{AEE4768E-5045-45FD-8723-244105A82233}" name="Value" dataDxfId="245" dataCellStyle="CalcCell">
      <calculatedColumnFormula>_xlfn.LET(_xlpm.look, _xlfn.XLOOKUP(OperatorTable[[#This Row],[ID]], SQLOperatorTable[ID], SQLOperatorTable[Shift], ""),
_xlpm.usershift, "*" &amp; Addition!$A6 &amp; "*",
IF(LEN(_xlpm.look) = 0, IF(_xlpm.usershift = "**", "", _xlpm.usershift), _xlpm.look))</calculatedColumnFormula>
    </tableColumn>
    <tableColumn id="12" xr3:uid="{649EBDF6-32C2-4B68-A0FC-9C28F30410C5}" name="Label IPL" dataDxfId="244" dataCellStyle="CalcCell">
      <calculatedColumnFormula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Addition!$L6)))</calculatedColumnFormula>
    </tableColumn>
    <tableColumn id="13" xr3:uid="{737F431E-0E9F-4E4D-9714-29985349E219}" name="InsertIntoLine" dataDxfId="243" dataCellStyle="CalcCell">
      <calculatedColumnFormula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calculatedColumnFormula>
    </tableColumn>
    <tableColumn id="14" xr3:uid="{F062A081-6834-4145-832C-5058144C0147}" name="Added" dataDxfId="242" dataCellStyle="CalcCell">
      <calculatedColumnFormula>IF(ISBLANK(OperatorTable[[#This Row],[Name]]), "", ISNUMBER(_xlfn.XLOOKUP(OperatorTable[[#This Row],[Name]], SQLOperatorTable[name], SQLOperatorTable[ID], "err", 0, 1)))</calculatedColumnFormula>
    </tableColumn>
    <tableColumn id="15" xr3:uid="{855312DB-C61F-4380-9FCB-2FBB9DA35381}" name="Index" dataDxfId="241" dataCellStyle="CalcCell">
      <calculatedColumnFormula>IF(ISBLANK(OperatorTable[[#This Row],[Name]]), "", ROW() -5)</calculatedColumnFormula>
    </tableColumn>
    <tableColumn id="16" xr3:uid="{10CE361A-54CB-4DDA-B2CE-38065236437E}" name="Count" dataDxfId="240" dataCellStyle="CalcCell">
      <calculatedColumnFormula array="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6894DA-F327-4BBE-8B35-7D7109C33AA7}" name="AllowedRangeTable" displayName="AllowedRangeTable" ref="E4:H11" totalsRowCount="1" totalsRowDxfId="239" totalsRowBorderDxfId="238">
  <autoFilter ref="E4:H10" xr:uid="{836894DA-F327-4BBE-8B35-7D7109C33AA7}">
    <filterColumn colId="0" hiddenButton="1"/>
    <filterColumn colId="1" hiddenButton="1"/>
    <filterColumn colId="2" hiddenButton="1"/>
    <filterColumn colId="3" hiddenButton="1"/>
  </autoFilter>
  <tableColumns count="4">
    <tableColumn id="1" xr3:uid="{8BB2C775-F9FD-4008-BA12-253D13D2F25C}" name="Start" totalsRowFunction="min" dataDxfId="237" totalsRowDxfId="236" dataCellStyle="InpCell" totalsRowCellStyle="InpHd"/>
    <tableColumn id="2" xr3:uid="{6073EE05-6D00-4890-8890-AE7CB46AEFB6}" name="End" totalsRowFunction="max" dataDxfId="235" totalsRowDxfId="234" dataCellStyle="InpCell" totalsRowCellStyle="InpHd"/>
    <tableColumn id="3" xr3:uid="{457508A1-7767-4F14-BAEB-BECF33456E52}" name="Count" totalsRowFunction="sum" dataDxfId="233" totalsRowDxfId="232" dataCellStyle="CalcVal" totalsRowCellStyle="CalcHd">
      <calculatedColumnFormula array="1">CountRangeAdj(AllowedRangeTable[[#This Row],[Start]], AllowedRangeTable[[#This Row],[End]])</calculatedColumnFormula>
    </tableColumn>
    <tableColumn id="4" xr3:uid="{9D15DCF5-82D4-43FA-BFA5-DBC4BC218A28}" name="Available" totalsRowFunction="sum" dataDxfId="231" totalsRowDxfId="230" dataCellStyle="CalcVal" totalsRowCellStyle="CalcHd">
      <calculatedColumnFormula array="1">_xlfn.XLOOKUP(RowNum(AllowedRangeTable[[#Headers],[Available]]) - 1, AllowedIDs[AllowedRangeIndex],AllowedIDs[Remaining], 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8195A16-FF39-4335-995F-EB39A0D049AD}" name="AllowedIDs" displayName="AllowedIDs" ref="A4:D209" tableType="queryTable" totalsRowShown="0" headerRowDxfId="229" dataDxfId="228">
  <autoFilter ref="A4:D209" xr:uid="{78195A16-FF39-4335-995F-EB39A0D049AD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A5:D209">
    <sortCondition ref="A4:A209"/>
  </sortState>
  <tableColumns count="4">
    <tableColumn id="1" xr3:uid="{BB3F37BA-C679-4C0C-8A14-334F7EF793E4}" uniqueName="1" name="ID" queryTableFieldId="1" dataCellStyle="QueCell"/>
    <tableColumn id="2" xr3:uid="{0D51D02C-7090-47FD-93BD-39EFE6B012CF}" uniqueName="2" name="AllowedRangeIndex" queryTableFieldId="2" dataCellStyle="CalcCell"/>
    <tableColumn id="3" xr3:uid="{B3CE6924-FADB-4CC4-B7CD-01A501933FBD}" uniqueName="3" name="CountUsed" queryTableFieldId="3" dataCellStyle="CalcCell"/>
    <tableColumn id="4" xr3:uid="{B5627A20-B3BD-4554-9BFE-F7D02A156854}" uniqueName="4" name="Remaining" queryTableFieldId="4" dataCellStyle="CalcCell"/>
  </tableColumns>
  <tableStyleInfo name="Query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8737B8A-FCFB-4EB5-A4D6-6E44757B18A6}" name="AllStaffHRTable" displayName="AllStaffHRTable" ref="A6:B373" totalsRowShown="0" headerRowBorderDxfId="227" tableBorderDxfId="226" headerRowCellStyle="LkpHd" dataCellStyle="LkpKey">
  <autoFilter ref="A6:B373" xr:uid="{C8737B8A-FCFB-4EB5-A4D6-6E44757B18A6}"/>
  <sortState xmlns:xlrd2="http://schemas.microsoft.com/office/spreadsheetml/2017/richdata2" ref="A7:B373">
    <sortCondition ref="A6:A373"/>
  </sortState>
  <tableColumns count="2">
    <tableColumn id="1" xr3:uid="{58F1F654-8E9E-4645-8AE2-17AA2A2B67D0}" name="Name" dataCellStyle="LkpKey"/>
    <tableColumn id="2" xr3:uid="{58EB8495-7A44-4626-830B-BE95E68C2705}" name="FixedName" dataDxfId="225" dataCellStyle="LkpKey">
      <calculatedColumnFormula>_xlfn.LET(
_xlpm.last, _xlfn.TEXTBEFORE(AllStaffHRTable[[#This Row],[Name]],","),
_xlpm.first_needtrim, _xlfn.TEXTAFTER(AllStaffHRTable[[#This Row],[Name]], ","),
_xlpm.first, TRIM(_xlpm.first_needtrim),
_xlpm.full, _xlpm.first &amp; " " &amp; _xlpm.last,
_xlpm.full)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A477E53-CEC8-4B49-97E7-CA39F394F441}" name="EmployeesByDept" displayName="EmployeesByDept" ref="C6:Z292" totalsRowShown="0" headerRowDxfId="116" headerRowBorderDxfId="114" tableBorderDxfId="115" totalsRowBorderDxfId="113">
  <autoFilter ref="C6:Z292" xr:uid="{BA477E53-CEC8-4B49-97E7-CA39F394F44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</autoFilter>
  <sortState xmlns:xlrd2="http://schemas.microsoft.com/office/spreadsheetml/2017/richdata2" ref="C7:Z291">
    <sortCondition ref="C7:C291"/>
  </sortState>
  <tableColumns count="24">
    <tableColumn id="1" xr3:uid="{84B0CC23-319E-4973-AC91-192C13AC767E}" name="Name" dataDxfId="112" dataCellStyle="InpKey"/>
    <tableColumn id="2" xr3:uid="{E833C06A-28CB-4942-AF0B-789A6ECFC094}" name="Dept." dataDxfId="111" dataCellStyle="InpCell"/>
    <tableColumn id="4" xr3:uid="{9A2CFE37-9CA9-454F-BFC0-F13BC75DD97D}" name="Shift" dataDxfId="110" dataCellStyle="InpCell"/>
    <tableColumn id="3" xr3:uid="{C2F3DBCB-A907-4461-8935-898175A6D60F}" name="Position" dataDxfId="109" dataCellStyle="InpCell"/>
    <tableColumn id="13" xr3:uid="{09213BCA-90E0-4593-B113-C69E254F687B}" name="BP-DT" dataDxfId="108" dataCellStyle="CalcCell">
      <calculatedColumnFormula>_xlfn.XLOOKUP(EmployeesByDept[[#This Row],[Name]] &amp; "-Bypass", SQLOperators_DT[first_name], SQLOperators_DT[badge_ID], "")</calculatedColumnFormula>
    </tableColumn>
    <tableColumn id="14" xr3:uid="{E83EC382-1EE3-43B0-9CBC-5C1B77ECB296}" name="BPA-DT" dataDxfId="107" dataCellStyle="CalcCell">
      <calculatedColumnFormula>IF(NOT(LEN(EmployeesByDept[[#This Row],[BP-DT]]) = 0), _xlfn.XLOOKUP(EmployeesByDept[[#This Row],[BP-DT]], SQLOperators_DT[badge_ID], SQLOperators_DT[deactive_date], -1) = 0, "")</calculatedColumnFormula>
    </tableColumn>
    <tableColumn id="15" xr3:uid="{140F2780-D3C9-44F1-8DF8-2E3B750C988B}" name="BP-WS" dataDxfId="106" dataCellStyle="CalcCell">
      <calculatedColumnFormula>_xlfn.XLOOKUP(EmployeesByDept[[#This Row],[Name]] &amp; "-Bypass", SQLOperators_WS[full_name], SQLOperators_WS[badge_ID], "")</calculatedColumnFormula>
    </tableColumn>
    <tableColumn id="16" xr3:uid="{1257B72A-492A-4471-A006-2FF3157E0011}" name="BPA-WS" dataDxfId="105" dataCellStyle="CalcCell">
      <calculatedColumnFormula>IF(NOT(LEN(EmployeesByDept[[#This Row],[BP-WS]]) = 0), _xlfn.XLOOKUP(EmployeesByDept[[#This Row],[BP-WS]], SQLOperators_WS[badge_ID], SQLOperators_WS[deactive_date], -1) = 0, "")</calculatedColumnFormula>
    </tableColumn>
    <tableColumn id="11" xr3:uid="{C702D458-7A13-4E27-A47E-24CD7DC36778}" name="BP-MES01" dataDxfId="104" dataCellStyle="CalcCell">
      <calculatedColumnFormula>_xlfn.XLOOKUP(EmployeesByDept[[#This Row],[Name]] &amp; "-Bypass", SQLOperatorTable[name], SQLOperatorTable[ID], "")</calculatedColumnFormula>
    </tableColumn>
    <tableColumn id="12" xr3:uid="{E1462459-4E13-4CA0-83E9-6128B19BEA55}" name="BPA-MES01" dataDxfId="103" dataCellStyle="CalcCell">
      <calculatedColumnFormula>IF(NOT(LEN(EmployeesByDept[[#This Row],[BP-MES01]]) = 0), _xlfn.XLOOKUP(EmployeesByDept[[#This Row],[BP-MES01]], SQLOperatorTable[ID], SQLOperatorTable[deactive_date], -1) = 0, "")</calculatedColumnFormula>
    </tableColumn>
    <tableColumn id="17" xr3:uid="{90D9D149-C487-4792-BCDC-6523298422FD}" name="AnyBP" dataDxfId="102" dataCellStyle="CalcCell">
      <calculatedColumnFormula>IFERROR(OR(EmployeesByDept[[#This Row],[BPA-DT]], EmployeesByDept[[#This Row],[BPA-WS]], EmployeesByDept[[#This Row],[BPA-MES01]]), FALSE)</calculatedColumnFormula>
    </tableColumn>
    <tableColumn id="18" xr3:uid="{94474CCF-3C22-4168-A6FD-1DEC08713678}" name="Active-DT" dataDxfId="101" dataCellStyle="CalcCell">
      <calculatedColumnFormula>_xlfn.LET(_xlpm.look, _xlfn.XLOOKUP(EmployeesByDept[[#This Row],[ID]], SQLOperators_DT[badge_ID], SQLOperators_DT[deactive_date], -1), IF(_xlpm.look &gt; 0, FALSE, IF(_xlpm.look = 0, TRUE, "NO DATA")))</calculatedColumnFormula>
    </tableColumn>
    <tableColumn id="19" xr3:uid="{E4758CC1-5370-472E-826A-D2A7DE2A62B2}" name="Active-WS" dataDxfId="100" dataCellStyle="CalcCell">
      <calculatedColumnFormula>_xlfn.LET(_xlpm.look, _xlfn.XLOOKUP(EmployeesByDept[[#This Row],[ID]], SQLOperators_WS[badge_ID], SQLOperators_WS[deactive_date], -1), IF(_xlpm.look &gt; 0, FALSE, IF(_xlpm.look = 0, TRUE, "NO DATA")))</calculatedColumnFormula>
    </tableColumn>
    <tableColumn id="20" xr3:uid="{D9249DFD-0B87-4C6A-8C56-5B06B48DCA35}" name="Has Dept Access" dataDxfId="99" dataCellStyle="CalcCell">
      <calculatedColumnFormula array="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calculatedColumnFormula>
    </tableColumn>
    <tableColumn id="21" xr3:uid="{CBB66E44-F27A-41F3-9395-73D1F6A4571D}" name="Materials Has No Access" dataDxfId="98" dataCellStyle="CalcCell">
      <calculatedColumnFormula>IF(EmployeesByDept[[#This Row],[Dept.]] = "Materials", OR(EmployeesByDept[[#This Row],[AnyBP]], IFERROR(EmployeesByDept[[#This Row],[Active-DT]], FALSE), IFERROR(EmployeesByDept[[#This Row],[Active-WS]], FALSE)) = FALSE, TRUE)</calculatedColumnFormula>
    </tableColumn>
    <tableColumn id="22" xr3:uid="{2C10C5F8-6402-43C9-A10F-347407D56A0F}" name="Operators Have No Bypass" dataDxfId="97" dataCellStyle="CalcCell">
      <calculatedColumnFormula>IF(EmployeesByDept[[#This Row],[Position]] = "Operator", EmployeesByDept[[#This Row],[AnyBP]] = FALSE, TRUE)</calculatedColumnFormula>
    </tableColumn>
    <tableColumn id="23" xr3:uid="{918260A7-7E2F-459D-BC1F-E78C4AB3150F}" name="Correct Dept ID" dataDxfId="96" dataCellStyle="CalcCell">
      <calculatedColumnFormula array="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calculatedColumnFormula>
    </tableColumn>
    <tableColumn id="24" xr3:uid="{4DEFEEE9-05BE-4DEE-8A30-F309B88E98C9}" name="Is Active" dataDxfId="95" dataCellStyle="CalcCell">
      <calculatedColumnFormula xml:space="preserve"> _xlfn.XLOOKUP(EmployeesByDept[[#This Row],[ID]], SQLOperatorTable[ID], SQLOperatorTable[deactive_date], -1) = 0</calculatedColumnFormula>
    </tableColumn>
    <tableColumn id="10" xr3:uid="{BD3C42A7-B81C-4935-90F0-097DFB157E56}" name="DeptShift" dataDxfId="94" dataCellStyle="CalcCell">
      <calculatedColumnFormula>EmployeesByDept[[#This Row],[Dept.]] &amp; " " &amp; EmployeesByDept[[#This Row],[Shift]]</calculatedColumnFormula>
    </tableColumn>
    <tableColumn id="5" xr3:uid="{A63B02ED-25AA-4526-BA88-554DCA285853}" name="ID" dataDxfId="93" dataCellStyle="CalcCell">
      <calculatedColumnFormula array="1">_xlfn.LET(_xlpm.getname, GetIDFromName(EmployeesByDept[[#This Row],[Name]]),
IF(LEN(_xlpm.getname) = 0, GetIDFromName(EmployeesByDept[[#This Row],[Name]] &amp; " - Bypass"), _xlpm.getname))</calculatedColumnFormula>
    </tableColumn>
    <tableColumn id="6" xr3:uid="{40352CB3-F0F9-412D-A8A5-0E7C5318BF83}" name="DeptID" dataDxfId="92" dataCellStyle="CalcCell">
      <calculatedColumnFormula>_xlfn.XLOOKUP(EmployeesByDept[[#This Row],[ID]],SQLOperatorTable[ID],SQLOperatorTable[dept_ID], "", 0, 1)</calculatedColumnFormula>
    </tableColumn>
    <tableColumn id="7" xr3:uid="{150AC10C-F491-4016-B101-BA6955282295}" name="Remove" dataDxfId="91" dataCellStyle="CalcCell">
      <calculatedColumnFormula>_xlfn.XLOOKUP(EmployeesByDept[[#This Row],[ID]], SQLOperatorTable[ID],SQLOperatorTable[deactive_date], -1) &gt; 0</calculatedColumnFormula>
    </tableColumn>
    <tableColumn id="8" xr3:uid="{CE22E714-18FB-4AA6-8FA1-ADA5B87F18B0}" name="Label" dataDxfId="90" dataCellStyle="CalcCell">
      <calculatedColumnFormula>_xlfn.XLOOKUP(EmployeesByDept[[#This Row],[ID]],SQLOperatorTable[ID], SQLOperatorTable[label], "", 2, 1)</calculatedColumnFormula>
    </tableColumn>
    <tableColumn id="9" xr3:uid="{B172FC52-00A0-4C32-A3EA-5930B6BDA70B}" name="End" dataDxfId="89" dataCellStyle="CalcCell">
      <calculatedColumnFormula>" "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C179EA-DA9C-4D6C-8E79-0DF4F022C5F7}" name="RemoveOpTable" displayName="RemoveOpTable" ref="A2:M179" totalsRowShown="0" headerRowDxfId="224" headerRowBorderDxfId="223" tableBorderDxfId="222">
  <autoFilter ref="A2:M179" xr:uid="{0D8DF634-2E09-4C62-BCB4-F2BDB23ABA0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5ABDFC5F-C97D-4708-BC45-5B94B8F151B5}" name="ID" dataDxfId="221" dataCellStyle="CalcVal">
      <calculatedColumnFormula array="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calculatedColumnFormula>
    </tableColumn>
    <tableColumn id="11" xr3:uid="{25898BF7-41B9-4CDE-9D3E-1C047D9AB0E4}" name="In Staff Table?" dataDxfId="220" dataCellStyle="CalcCell">
      <calculatedColumnFormula>AND(_xlfn.XLOOKUP(RemoveOpTable[[#This Row],[Name]],EmployeesByDept[Name],EmployeesByDept[ID], -1) &gt; 0, RemoveOpTable[[#This Row],[Re-Hire]] = FALSE)</calculatedColumnFormula>
    </tableColumn>
    <tableColumn id="10" xr3:uid="{FF8A52EA-BC33-4C30-90BB-6D123AFBE699}" name="Active?" dataDxfId="219" dataCellStyle="CalcCell">
      <calculatedColumnFormula>_xlfn.LET(_xlpm.status, _xlfn.XLOOKUP(TRIM(RemoveOpTable[[#This Row],[Name]]), SQLOperatorTable[name], SQLOperatorTable[deactive_date], -1, 0, IF(RemoveOpTable[[#This Row],[Reverse]], -1, 1)),
AND(_xlpm.status = 0, RemoveOpTable[[#This Row],[Re-Hire]] = FALSE))</calculatedColumnFormula>
    </tableColumn>
    <tableColumn id="5" xr3:uid="{11EEBEDA-D9F2-4C5C-9DB6-0DC60DCE5FAE}" name="In DT?" dataDxfId="218" dataCellStyle="CalcCell">
      <calculatedColumnFormula>_xlfn.LET(_xlpm.status, _xlfn.XLOOKUP(TRIM(RemoveOpTable[[#This Row],[Name]]), SQLOperators_DT[first_name], SQLOperators_DT[deactive_date], -1, 0, IF(RemoveOpTable[[#This Row],[Reverse]], -1, 1)),
AND(_xlpm.status = 0, RemoveOpTable[[#This Row],[Re-Hire]] = FALSE))</calculatedColumnFormula>
    </tableColumn>
    <tableColumn id="6" xr3:uid="{038CC0AA-ED5A-4F6B-89EC-3BBEC7BD3BB5}" name="In WS?" dataDxfId="217" dataCellStyle="CalcCell">
      <calculatedColumnFormula>_xlfn.LET(_xlpm.status, _xlfn.XLOOKUP(TRIM(RemoveOpTable[[#This Row],[Name]]), SQLOperators_WS[full_name], SQLOperators_WS[deactive_date], -1, 0, IF(RemoveOpTable[[#This Row],[Reverse]], -1, 1)),
AND(_xlpm.status = 0, RemoveOpTable[[#This Row],[Re-Hire]] = FALSE))</calculatedColumnFormula>
    </tableColumn>
    <tableColumn id="7" xr3:uid="{8467A739-7901-4BC0-B552-266BFE20ACB1}" name="In SD?" dataDxfId="216" dataCellStyle="CalcCell">
      <calculatedColumnFormula>_xlfn.LET(
_xlpm.posifexists, _xlfn.XLOOKUP(TEXT(RemoveOpTable[[#This Row],[ID]], "####"), SolidatOperatorTable[PIN], SolidatOperatorTable[PIN], -1, 0),
AND(_xlpm.posifexists &gt; 0, RemoveOpTable[[#This Row],[Re-Hire]] = FALSE))</calculatedColumnFormula>
    </tableColumn>
    <tableColumn id="8" xr3:uid="{01E8D6AD-6554-43DE-AE50-15D2A02C7D9B}" name="In UG?" dataDxfId="215" dataCellStyle="CalcCell">
      <calculatedColumnFormula>_xlfn.LET(
_xlpm.look, _xlfn.XLOOKUP(RemoveOpTable[[#This Row],[ID]], UjigamiTable[Operator ID], UjigamiTable[Active], "No"),
AND(_xlpm.look = "Yes", RemoveOpTable[[#This Row],[Re-Hire]] = FALSE))</calculatedColumnFormula>
    </tableColumn>
    <tableColumn id="2" xr3:uid="{020F2643-81CF-4EB2-A46A-8C03A52737C6}" name="Name" dataCellStyle="InpCell"/>
    <tableColumn id="4" xr3:uid="{DCAF63FA-93C6-4BCE-B375-CDA43169D389}" name="Notes" dataCellStyle="InpCell"/>
    <tableColumn id="3" xr3:uid="{83ED12CB-D7AB-49DB-8326-0EA9DFBDC2A6}" name="Reverse" dataCellStyle="InpCell"/>
    <tableColumn id="9" xr3:uid="{EC0F7589-4ED8-4DFB-934E-5D298F38D082}" name="Needs PW" dataCellStyle="InpCell"/>
    <tableColumn id="13" xr3:uid="{A88739FA-2205-4059-8A9D-9702A33FE414}" name="Re-Hire" dataCellStyle="InpCell"/>
    <tableColumn id="12" xr3:uid="{4BB6D5E6-0CA8-49DB-BA99-71586417B705}" name="Deprovision?" dataDxfId="214" dataCellStyle="CalcCell">
      <calculatedColumnFormula>_xlfn.LET(_xlpm.status, _xlfn.XLOOKUP(RemoveOpTable[[#This Row],[Name]], SQLOperatorTable[name], SQLOperatorTable[Provisioned], FALSE, 0, IF(RemoveOpTable[[#This Row],[Reverse]], -1, 1)), _xlpm.status)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C093AEF-5E5B-4253-B2C6-34659ACB037B}" name="DeptTable" displayName="DeptTable" ref="A2:B21" totalsRowShown="0" headerRowDxfId="213" dataDxfId="211" headerRowBorderDxfId="212" tableBorderDxfId="210" totalsRowBorderDxfId="209">
  <autoFilter ref="A2:B21" xr:uid="{2C093AEF-5E5B-4253-B2C6-34659ACB037B}">
    <filterColumn colId="0" hiddenButton="1"/>
    <filterColumn colId="1" hiddenButton="1"/>
  </autoFilter>
  <tableColumns count="2">
    <tableColumn id="1" xr3:uid="{9E0D21B9-3E30-4E84-8BBB-330581C88436}" name="ID" dataDxfId="208" dataCellStyle="IntCell"/>
    <tableColumn id="2" xr3:uid="{BACD0F3A-323A-4970-B22D-00A244398AE9}" name="dept_name" dataCellStyle="IntCell"/>
  </tableColumns>
  <tableStyleInfo name="QueryTable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1EF885D-82AE-45D1-9693-DB6E1A62A627}" name="BoolTable" displayName="BoolTable" ref="G2:G4" totalsRowShown="0" headerRowDxfId="207" tableBorderDxfId="206" totalsRowBorderDxfId="205" headerRowCellStyle="IntHd" dataCellStyle="IntCell">
  <autoFilter ref="G2:G4" xr:uid="{91EF885D-82AE-45D1-9693-DB6E1A62A627}">
    <filterColumn colId="0" hiddenButton="1"/>
  </autoFilter>
  <tableColumns count="1">
    <tableColumn id="1" xr3:uid="{B27401F3-D315-4501-81EF-71E9BC7A0FAA}" name="Boolean" dataCellStyle="IntCell"/>
  </tableColumns>
  <tableStyleInfo name="Query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1FB6CA26-D6FD-40A3-9156-F19FB0D7CA41}" name="ShiftTable" displayName="ShiftTable" ref="C2:F32" totalsRowShown="0" tableBorderDxfId="204" headerRowCellStyle="IntHd" dataCellStyle="IntCell">
  <autoFilter ref="C2:F32" xr:uid="{1FB6CA26-D6FD-40A3-9156-F19FB0D7CA41}">
    <filterColumn colId="0" hiddenButton="1"/>
    <filterColumn colId="1" hiddenButton="1"/>
    <filterColumn colId="2" hiddenButton="1"/>
    <filterColumn colId="3" hiddenButton="1"/>
  </autoFilter>
  <tableColumns count="4">
    <tableColumn id="2" xr3:uid="{D96BE0F8-6827-46F9-B995-78887F2F2382}" name="Dept" dataCellStyle="IntCell"/>
    <tableColumn id="3" xr3:uid="{BEBCC845-D21E-4A34-88D3-8721B4FA0FC7}" name="ShiftPart" dataDxfId="203" dataCellStyle="IntCell"/>
    <tableColumn id="4" xr3:uid="{777121FD-A5A7-4D8C-80CB-80DE29B90C20}" name="Code" dataDxfId="202" dataCellStyle="IntCell"/>
    <tableColumn id="1" xr3:uid="{AA185A4D-752F-4991-982A-80213ACD8807}" name="Shift" dataDxfId="201" dataCellStyle="IntCell"/>
  </tableColumns>
  <tableStyleInfo name="Query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730A29F-45D4-48F2-B114-9EF4CD8C4F37}" name="NewLineTable" displayName="NewLineTable" ref="H2:H3" totalsRowShown="0" dataDxfId="199" headerRowBorderDxfId="200" tableBorderDxfId="198" totalsRowBorderDxfId="197" headerRowCellStyle="IntHd" dataCellStyle="IntCell">
  <autoFilter ref="H2:H3" xr:uid="{B730A29F-45D4-48F2-B114-9EF4CD8C4F37}">
    <filterColumn colId="0" hiddenButton="1"/>
  </autoFilter>
  <tableColumns count="1">
    <tableColumn id="1" xr3:uid="{1450BE59-4F6C-4FCC-A446-0D8B2764F8B0}" name="NewLine" dataDxfId="196" dataCellStyle="IntCell">
      <calculatedColumnFormula>"
"</calculatedColumnFormula>
    </tableColumn>
  </tableColumns>
  <tableStyleInfo name="Query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8AA99796-7457-4021-B472-1CC8874DEF37}" name="YNBoolTable" displayName="YNBoolTable" ref="I2:I4" totalsRowShown="0" headerRowDxfId="195" dataDxfId="194" tableBorderDxfId="193" totalsRowBorderDxfId="192" headerRowCellStyle="IntHd" dataCellStyle="IntCell">
  <autoFilter ref="I2:I4" xr:uid="{8AA99796-7457-4021-B472-1CC8874DEF37}">
    <filterColumn colId="0" hiddenButton="1"/>
  </autoFilter>
  <tableColumns count="1">
    <tableColumn id="1" xr3:uid="{F4A5765E-0A9E-4382-B05A-43018416201E}" name="YNBool" dataDxfId="191" dataCellStyle="IntCell"/>
  </tableColumns>
  <tableStyleInfo name="Query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A005E88-899A-47E2-8950-02E52712B26E}" name="OFStatusTable" displayName="OFStatusTable" ref="J2:J6" totalsRowShown="0" dataDxfId="189" headerRowBorderDxfId="190" tableBorderDxfId="188" totalsRowBorderDxfId="187" headerRowCellStyle="IntHd" dataCellStyle="IntCell">
  <autoFilter ref="J2:J6" xr:uid="{CA005E88-899A-47E2-8950-02E52712B26E}">
    <filterColumn colId="0" hiddenButton="1"/>
  </autoFilter>
  <tableColumns count="1">
    <tableColumn id="1" xr3:uid="{2841881F-13FC-4055-9703-D25D4F722BF8}" name="Status" dataDxfId="186" dataCellStyle="IntCell"/>
  </tableColumns>
  <tableStyleInfo name="QueryTable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7A0DC0-206B-4E5B-80DB-9072CC152C4A}" name="CommandTable" displayName="CommandTable" ref="K2:N15" totalsRowShown="0" headerRowBorderDxfId="185" tableBorderDxfId="184" totalsRowBorderDxfId="183" headerRowCellStyle="IntHd" dataCellStyle="IntCell">
  <autoFilter ref="K2:N15" xr:uid="{F57A0DC0-206B-4E5B-80DB-9072CC152C4A}">
    <filterColumn colId="0" hiddenButton="1"/>
    <filterColumn colId="1" hiddenButton="1"/>
    <filterColumn colId="2" hiddenButton="1"/>
    <filterColumn colId="3" hiddenButton="1"/>
  </autoFilter>
  <tableColumns count="4">
    <tableColumn id="1" xr3:uid="{35AC8D0F-A66E-48D2-A26A-744F4B65E865}" name="Command" dataDxfId="182" dataCellStyle="IntCell"/>
    <tableColumn id="2" xr3:uid="{956B861F-9A12-468C-9869-1F070A42AAF1}" name="ID" dataDxfId="181" dataCellStyle="IntCell"/>
    <tableColumn id="3" xr3:uid="{5BED310D-C303-470D-879F-C8C753764A6D}" name="DataName1" dataDxfId="180" dataCellStyle="IntCell"/>
    <tableColumn id="4" xr3:uid="{CDEE38BC-7D9F-469D-9478-00A686609C0E}" name="DataName2" dataDxfId="179" dataCellStyle="IntCell"/>
  </tableColumns>
  <tableStyleInfo name="Query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2EEF0-A67A-4631-B47F-7DA211E5BE3D}" name="Table6" displayName="Table6" ref="O2:Q5" totalsRowShown="0" tableBorderDxfId="178">
  <autoFilter ref="O2:Q5" xr:uid="{49C2EEF0-A67A-4631-B47F-7DA211E5BE3D}">
    <filterColumn colId="0" hiddenButton="1"/>
    <filterColumn colId="1" hiddenButton="1"/>
    <filterColumn colId="2" hiddenButton="1"/>
  </autoFilter>
  <tableColumns count="3">
    <tableColumn id="1" xr3:uid="{E80BDFF5-CAA9-4041-84D2-7C79A8A1567E}" name="IP"/>
    <tableColumn id="2" xr3:uid="{869B16F1-97A2-4F2B-8EA4-3BA1025DB994}" name="Location"/>
    <tableColumn id="3" xr3:uid="{5A8F13A2-AC6C-4B4C-B948-A26394F75997}" name="Type"/>
  </tableColumns>
  <tableStyleInfo name="Query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709303-2A74-45E7-A3FF-B4BECD1FAD9F}" name="Active" displayName="Active" ref="A1:F364" tableType="queryTable" totalsRowShown="0">
  <autoFilter ref="A1:F364" xr:uid="{5D709303-2A74-45E7-A3FF-B4BECD1FAD9F}"/>
  <tableColumns count="6">
    <tableColumn id="1" xr3:uid="{64DD06D0-5590-49D3-BEF1-84CC3316BEFF}" uniqueName="1" name="ID" queryTableFieldId="1"/>
    <tableColumn id="2" xr3:uid="{C571FBFE-BACB-4F74-B829-D5690B1C22E2}" uniqueName="2" name="name" queryTableFieldId="2" dataDxfId="177"/>
    <tableColumn id="3" xr3:uid="{834ED7C9-06DB-4C4D-9696-B66B1F701C08}" uniqueName="3" name="dept_ID" queryTableFieldId="3"/>
    <tableColumn id="4" xr3:uid="{A319E804-02C8-4635-A157-BDDAFFFC3652}" uniqueName="4" name="deactive_date" queryTableFieldId="4" dataDxfId="176"/>
    <tableColumn id="5" xr3:uid="{FFFC200E-AABC-43B8-8870-FCB5802AC484}" uniqueName="5" name="Provisioned" queryTableFieldId="5"/>
    <tableColumn id="6" xr3:uid="{4968B13D-C029-4A61-8C8F-5E697749A050}" uniqueName="6" name="Last Name" queryTableFieldId="6" dataDxfId="175"/>
  </tableColumns>
  <tableStyleInfo name="QueryTab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5E92ADF-22D4-42C7-9B5D-B48D78E4CCF0}" name="SQLOperatorTable" displayName="SQLOperatorTable" ref="A6:J2962" tableType="queryTable" totalsRowShown="0" headerRowCellStyle="LkpHd">
  <autoFilter ref="A6:J2962" xr:uid="{F5E92ADF-22D4-42C7-9B5D-B48D78E4CCF0}">
    <filterColumn colId="2">
      <customFilters>
        <customFilter operator="notEqual" val=" "/>
      </customFilters>
    </filterColumn>
    <filterColumn colId="3">
      <customFilters>
        <customFilter val=""/>
        <customFilter operator="notEqual" val=" "/>
      </customFilters>
    </filterColumn>
  </autoFilter>
  <sortState xmlns:xlrd2="http://schemas.microsoft.com/office/spreadsheetml/2017/richdata2" ref="A7:J2962">
    <sortCondition ref="B6:B2962"/>
  </sortState>
  <tableColumns count="10">
    <tableColumn id="1" xr3:uid="{5FF39F37-C714-4D5F-9261-AA4B170C4B4E}" uniqueName="1" name="ID" queryTableFieldId="1" dataDxfId="134" dataCellStyle="QueKey"/>
    <tableColumn id="2" xr3:uid="{942411F8-689B-450D-B00D-A1BA66EC5B14}" uniqueName="2" name="name" queryTableFieldId="2" dataDxfId="133" dataCellStyle="QueCell"/>
    <tableColumn id="6" xr3:uid="{6EECCE85-280C-4D40-BD9A-8B3723B0C92F}" uniqueName="6" name="dept_ID" queryTableFieldId="6" dataDxfId="174" dataCellStyle="QueCell"/>
    <tableColumn id="7" xr3:uid="{CED9A26B-BF2C-470D-AA58-677E2765161C}" uniqueName="7" name="deactive_date" queryTableFieldId="7" dataDxfId="132" dataCellStyle="QueCell"/>
    <tableColumn id="5" xr3:uid="{33E4BAC1-1F3A-4E7A-95AF-FA1EB0D182BF}" uniqueName="5" name="Provisioned" queryTableFieldId="8" dataDxfId="131" dataCellStyle="QueCell"/>
    <tableColumn id="10" xr3:uid="{60254929-F1BA-41D3-A8B8-7BD26298C182}" uniqueName="10" name="Last Name" queryTableFieldId="12" dataDxfId="130" dataCellStyle="QueCell"/>
    <tableColumn id="4" xr3:uid="{3C5D3E99-F68B-48E6-AB53-E79E15985355}" uniqueName="4" name="label" queryTableFieldId="4" dataDxfId="129" dataCellStyle="CalcCell">
      <calculatedColumnFormula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calculatedColumnFormula>
    </tableColumn>
    <tableColumn id="9" xr3:uid="{58E733C0-5B2F-4C45-86ED-0CF29B20B5AF}" uniqueName="9" name="Row" queryTableFieldId="11" dataDxfId="128" dataCellStyle="CalcCell">
      <calculatedColumnFormula>ROW() - 6</calculatedColumnFormula>
    </tableColumn>
    <tableColumn id="3" xr3:uid="{BC781DF9-C459-4531-91F1-B5A3BC881368}" uniqueName="3" name="Shift" queryTableFieldId="13" dataDxfId="127" dataCellStyle="CalcCell">
      <calculatedColumnFormula array="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calculatedColumnFormula>
    </tableColumn>
    <tableColumn id="8" xr3:uid="{B5497817-E240-4B37-AAF8-3D7A63007ED1}" uniqueName="8" name="HasEntry" queryTableFieldId="14" dataDxfId="126" dataCellStyle="CalcCell">
      <calculatedColumnFormula>_xlfn.LET(_xlpm.mat, _xlfn.XMATCH(SQLOperatorTable[[#This Row],[ID]], EmployeesByDept[ID],0),
IF(ISNA(_xlpm.mat), IF(OR(SQLOperatorTable[[#This Row],[Shift]] = "Bypass", SQLOperatorTable[[#This Row],[Shift]] = "N/A"), TRUE, FALSE), TRUE))</calculatedColumnFormula>
    </tableColumn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7D0DAE2-2127-46EB-9B48-E38B8B09FC7F}" name="SQLOperators_DT" displayName="SQLOperators_DT" ref="A2:H2303" tableType="queryTable" totalsRowShown="0">
  <autoFilter ref="A2:H2303" xr:uid="{07D0DAE2-2127-46EB-9B48-E38B8B09FC7F}">
    <filterColumn colId="0" hiddenButton="1"/>
    <filterColumn colId="1" hiddenButton="1"/>
    <filterColumn colId="2" hiddenButton="1">
      <filters blank="1"/>
    </filterColumn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D4AF7C6-C369-4703-B0B4-DFBCC95020BA}" uniqueName="1" name="ID" queryTableFieldId="1" dataDxfId="173"/>
    <tableColumn id="2" xr3:uid="{E40D44E8-43E2-45C8-A449-5E85CFCDE4AE}" uniqueName="2" name="dept_ID" queryTableFieldId="2" dataDxfId="172"/>
    <tableColumn id="3" xr3:uid="{2C6CF006-7681-4649-9620-F42C05F764AD}" uniqueName="3" name="deactive_date" queryTableFieldId="3" dataDxfId="125"/>
    <tableColumn id="4" xr3:uid="{BFA20869-431F-4C51-B913-0DDDB571F8DF}" uniqueName="4" name="badge_ID" queryTableFieldId="4" dataDxfId="171"/>
    <tableColumn id="5" xr3:uid="{55FE1C5C-1450-490D-AA01-9406D1055BB3}" uniqueName="5" name="first_name" queryTableFieldId="5" dataDxfId="124"/>
    <tableColumn id="6" xr3:uid="{4E740328-4D3A-4BDD-821F-8B5265780C19}" uniqueName="6" name="last_name" queryTableFieldId="6" dataDxfId="123"/>
    <tableColumn id="9" xr3:uid="{6E4ACE26-3152-45E8-A1E7-C1A202C48E4D}" uniqueName="9" name="Provisioned" queryTableFieldId="9" dataDxfId="170"/>
    <tableColumn id="10" xr3:uid="{5D9B29D9-1592-4E6E-9AA8-ACC68F76DC9E}" uniqueName="10" name="Last Name" queryTableFieldId="10" dataDxfId="122"/>
  </tableColumns>
  <tableStyleInfo name="QueryTabl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E96C0C3-7AFB-4406-A25B-8E1591A03949}" name="SQLOperators_WS" displayName="SQLOperators_WS" ref="A2:J2123" tableType="queryTable" totalsRowShown="0">
  <sortState xmlns:xlrd2="http://schemas.microsoft.com/office/spreadsheetml/2017/richdata2" ref="A3:J2123">
    <sortCondition ref="G2:G2123"/>
  </sortState>
  <tableColumns count="10">
    <tableColumn id="1" xr3:uid="{E75FB694-9EF1-4553-A2FB-6360F02D9BA6}" uniqueName="1" name="ID" queryTableFieldId="1" dataDxfId="169"/>
    <tableColumn id="2" xr3:uid="{C24C9FA8-C983-4A59-8D26-8B49BBEE6D10}" uniqueName="2" name="dept_ID" queryTableFieldId="2" dataDxfId="168"/>
    <tableColumn id="3" xr3:uid="{97ED16CD-BB88-4C4E-B5B9-2F2A0859BBCC}" uniqueName="3" name="deactive_date" queryTableFieldId="3" dataDxfId="121"/>
    <tableColumn id="4" xr3:uid="{AA5B4E66-4308-4A6A-B9E9-0BBF996AC6BB}" uniqueName="4" name="badge_ID" queryTableFieldId="4" dataDxfId="167"/>
    <tableColumn id="5" xr3:uid="{4FCAC688-914A-4649-B1B1-741B65FD648D}" uniqueName="5" name="first_name" queryTableFieldId="5" dataDxfId="120"/>
    <tableColumn id="6" xr3:uid="{E6317BF0-92BE-4DEC-B8F3-5409E39F2593}" uniqueName="6" name="last_name" queryTableFieldId="6" dataDxfId="119"/>
    <tableColumn id="10" xr3:uid="{BF952D13-28D6-41AD-8926-5586C2311517}" uniqueName="10" name="full_name" queryTableFieldId="10" dataDxfId="118"/>
    <tableColumn id="7" xr3:uid="{FD8C4F8F-F880-47D6-A464-223CA69D5BA0}" uniqueName="7" name="badgeID" queryTableFieldId="7" dataDxfId="166"/>
    <tableColumn id="8" xr3:uid="{4E6EE739-8207-4B5D-B339-7F5B90D5297B}" uniqueName="8" name="name" queryTableFieldId="8" dataDxfId="117"/>
    <tableColumn id="9" xr3:uid="{9EBD93DA-4D1B-499A-A6BF-22504A49536C}" uniqueName="9" name="Provisioned" queryTableFieldId="9" dataDxfId="165"/>
  </tableColumns>
  <tableStyleInfo name="QueryTabl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E5CD17-52AE-403B-8947-6149254BB7BF}" name="SolidatOperatorTable" displayName="SolidatOperatorTable" ref="A2:J184" totalsRowShown="0" headerRowDxfId="164" dataDxfId="163" tableBorderDxfId="162">
  <autoFilter ref="A2:J184" xr:uid="{D6E5CD17-52AE-403B-8947-6149254BB7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xmlns:xlrd2="http://schemas.microsoft.com/office/spreadsheetml/2017/richdata2" ref="A3:J182">
    <sortCondition ref="A3:A182"/>
  </sortState>
  <tableColumns count="10">
    <tableColumn id="1" xr3:uid="{997B09DC-1ABA-493B-B301-EB347CE93F8A}" name="Short Name" dataDxfId="161"/>
    <tableColumn id="2" xr3:uid="{0F867CDA-A9C9-4D87-A8ED-AF039B8BF985}" name="Description" dataDxfId="160"/>
    <tableColumn id="3" xr3:uid="{3FE9F8EB-8FA6-4AB9-9463-B57D83280941}" name="First Name" dataDxfId="159"/>
    <tableColumn id="4" xr3:uid="{C1E7DD76-5C61-43C4-8EAC-C0418FF7CE82}" name="Last Name" dataDxfId="158"/>
    <tableColumn id="5" xr3:uid="{69C910A9-87DA-44D0-87C8-6A84A65EB4CD}" name="PIN" dataDxfId="157"/>
    <tableColumn id="6" xr3:uid="{B4E6B0B5-4225-4608-9274-82F7C69F5997}" name="Card Id" dataDxfId="156"/>
    <tableColumn id="7" xr3:uid="{BE9EF922-E2FF-4E43-BDFB-5E29A16D8982}" name="Last Updated" dataDxfId="155"/>
    <tableColumn id="8" xr3:uid="{B0ACE883-1739-4337-A119-F247AA66EB98}" name="Last Login" dataDxfId="154"/>
    <tableColumn id="9" xr3:uid="{DA9AAB04-1902-43C0-B1FB-E890FF9A2012}" name="FullName" dataDxfId="153" dataCellStyle="CalcCell">
      <calculatedColumnFormula>SolidatOperatorTable[[#This Row],[First Name]] &amp; " " &amp; SolidatOperatorTable[[#This Row],[Last Name]]</calculatedColumnFormula>
    </tableColumn>
    <tableColumn id="10" xr3:uid="{E7181266-E744-442A-BCB0-CE4365950D8F}" name="Deactivated" dataDxfId="152" dataCellStyle="CalcCell">
      <calculatedColumnFormula array="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calculatedColumnFormula>
    </tableColumn>
  </tableColumns>
  <tableStyleInfo name="QueryTabl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B461FD9-3089-44A3-B6A4-F52186E66068}" name="UjigamiTable" displayName="UjigamiTable" ref="A2:M855" totalsRowShown="0" headerRowDxfId="151" dataDxfId="150" tableBorderDxfId="149">
  <autoFilter ref="A2:M855" xr:uid="{5B461FD9-3089-44A3-B6A4-F52186E66068}"/>
  <sortState xmlns:xlrd2="http://schemas.microsoft.com/office/spreadsheetml/2017/richdata2" ref="A3:L855">
    <sortCondition ref="A85:A855"/>
  </sortState>
  <tableColumns count="13">
    <tableColumn id="1" xr3:uid="{ED72572E-67AB-4471-8819-6E9F22F505A0}" name="Name" dataDxfId="148" dataCellStyle="QueCell"/>
    <tableColumn id="2" xr3:uid="{2247DFD7-C2D4-4D81-9A8E-89EEDFEF4CE3}" name="Operator ID" dataDxfId="147" dataCellStyle="QueCell"/>
    <tableColumn id="3" xr3:uid="{0971914D-94E0-4A6A-B607-214E6B21160C}" name="Department" dataDxfId="146" dataCellStyle="QueCell"/>
    <tableColumn id="4" xr3:uid="{C1B7FB92-9BD9-444F-A4A8-AAB90A8034BF}" name="Shift" dataDxfId="145" dataCellStyle="QueCell"/>
    <tableColumn id="5" xr3:uid="{B27FA225-7588-4C12-9772-CB2F413A8598}" name="Phone" dataDxfId="144" dataCellStyle="QueCell"/>
    <tableColumn id="6" xr3:uid="{9516F947-19C9-4296-BD3D-B07364D5766E}" name="Role" dataDxfId="143" dataCellStyle="QueCell"/>
    <tableColumn id="7" xr3:uid="{4541F7DA-428B-4739-956C-4D7421C54069}" name="Active" dataDxfId="142" dataCellStyle="QueCell"/>
    <tableColumn id="8" xr3:uid="{3A77C544-A3C9-4F58-9048-13960D588116}" name="Deactivated" dataDxfId="141" dataCellStyle="CalcCell">
      <calculatedColumnFormula>_xlfn.LET(_xlpm.look, _xlfn.XLOOKUP(UjigamiTable[[#This Row],[Operator ID]],SQLOperatorTable[ID],SQLOperatorTable[deactive_date], ""),
IF(LEN(_xlpm.look) = 0, "", TEXT(_xlpm.look, "mm-dd-yyyy")))</calculatedColumnFormula>
    </tableColumn>
    <tableColumn id="9" xr3:uid="{96377D6B-ADB4-4394-B14B-D9C6B3CE0FB4}" name="FullName" dataDxfId="140" dataCellStyle="CalcCell">
      <calculatedColumnFormula>_xlfn.LET(
_xlpm.LName, _xlfn.TEXTBEFORE(UjigamiTable[[#This Row],[Name]], ","),
_xlpm.FName, TRIM(_xlfn.TEXTAFTER(UjigamiTable[[#This Row],[Name]], ",")),
_xlpm.PName, _xlpm.FName &amp; " " &amp; _xlpm.LName,
SUBSTITUTE(_xlpm.PName, "'", "")
)</calculatedColumnFormula>
    </tableColumn>
    <tableColumn id="10" xr3:uid="{15FF6D1D-C961-44FB-834F-C17B4C4E8B4C}" name="IDFromName" dataDxfId="139" dataCellStyle="CalcCell">
      <calculatedColumnFormula array="1">GetIDFromName(UjigamiTable[[#This Row],[FullName]])</calculatedColumnFormula>
    </tableColumn>
    <tableColumn id="11" xr3:uid="{3ABA6E2F-757A-4735-B118-D0ADBE9D879B}" name="ShiftFromID" dataDxfId="138" dataCellStyle="CalcCell">
      <calculatedColumnFormula>_xlfn.XLOOKUP(UjigamiTable[[#This Row],[IDFromName]],EmployeesByDept[ID],EmployeesByDept[DeptShift],"")</calculatedColumnFormula>
    </tableColumn>
    <tableColumn id="12" xr3:uid="{DDA0C245-5269-4E7F-B9A4-07DBC6CDFECD}" name="Notes" dataDxfId="137" dataCellStyle="CalcCell">
      <calculatedColumnFormula array="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calculatedColumnFormula>
    </tableColumn>
    <tableColumn id="13" xr3:uid="{A2F2660D-5851-40EF-95B5-F38A9E613A19}" name="Column1" dataDxfId="136">
      <calculatedColumnFormula>"Delete(""operator " &amp; UjigamiTable[[#This Row],[Operator ID]] &amp; """)"</calculatedColumnFormula>
    </tableColumn>
  </tableColumns>
  <tableStyleInfo name="Query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Ideal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table" Target="../tables/table5.xml"/><Relationship Id="rId5" Type="http://schemas.openxmlformats.org/officeDocument/2006/relationships/image" Target="../media/image6.emf"/><Relationship Id="rId10" Type="http://schemas.openxmlformats.org/officeDocument/2006/relationships/table" Target="../tables/table4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control" Target="../activeX/activeX14.xml"/><Relationship Id="rId18" Type="http://schemas.openxmlformats.org/officeDocument/2006/relationships/table" Target="../tables/table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12" Type="http://schemas.openxmlformats.org/officeDocument/2006/relationships/control" Target="../activeX/activeX13.xml"/><Relationship Id="rId17" Type="http://schemas.openxmlformats.org/officeDocument/2006/relationships/image" Target="../media/image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1.emf"/><Relationship Id="rId5" Type="http://schemas.openxmlformats.org/officeDocument/2006/relationships/image" Target="../media/image4.emf"/><Relationship Id="rId15" Type="http://schemas.openxmlformats.org/officeDocument/2006/relationships/image" Target="../media/image12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0.emf"/><Relationship Id="rId14" Type="http://schemas.openxmlformats.org/officeDocument/2006/relationships/control" Target="../activeX/activeX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5" Type="http://schemas.openxmlformats.org/officeDocument/2006/relationships/image" Target="../media/image13.emf"/><Relationship Id="rId4" Type="http://schemas.openxmlformats.org/officeDocument/2006/relationships/control" Target="../activeX/activeX1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8F1C-30D3-4426-B3C3-EE22837D4FCB}">
  <sheetPr codeName="AdditionSheet">
    <tabColor theme="8"/>
  </sheetPr>
  <dimension ref="A1:Q234"/>
  <sheetViews>
    <sheetView topLeftCell="A163" workbookViewId="0">
      <selection activeCell="C177" sqref="C177"/>
    </sheetView>
  </sheetViews>
  <sheetFormatPr defaultRowHeight="14.25" x14ac:dyDescent="0.2"/>
  <cols>
    <col min="1" max="1" width="10.77734375" bestFit="1" customWidth="1"/>
    <col min="2" max="2" width="7.6640625" bestFit="1" customWidth="1"/>
    <col min="3" max="3" width="23.33203125" bestFit="1" customWidth="1"/>
    <col min="4" max="4" width="7.6640625" bestFit="1" customWidth="1"/>
    <col min="5" max="5" width="8.44140625" bestFit="1" customWidth="1"/>
    <col min="6" max="6" width="6.109375" customWidth="1"/>
    <col min="7" max="7" width="8.21875" customWidth="1"/>
    <col min="8" max="9" width="8.88671875" customWidth="1"/>
    <col min="10" max="10" width="7.44140625" customWidth="1"/>
    <col min="11" max="11" width="11.33203125" customWidth="1"/>
    <col min="12" max="12" width="13.5546875" bestFit="1" customWidth="1"/>
    <col min="13" max="13" width="35.44140625" customWidth="1"/>
    <col min="14" max="14" width="33.44140625" customWidth="1"/>
    <col min="15" max="15" width="11.33203125" bestFit="1" customWidth="1"/>
    <col min="16" max="16" width="6.88671875" customWidth="1"/>
    <col min="17" max="17" width="7.6640625" bestFit="1" customWidth="1"/>
    <col min="19" max="19" width="11.6640625" customWidth="1"/>
  </cols>
  <sheetData>
    <row r="1" spans="1:17" ht="19.5" x14ac:dyDescent="0.2">
      <c r="A1" s="85"/>
      <c r="B1" s="86"/>
      <c r="C1" s="86" t="s">
        <v>0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8"/>
      <c r="O1" s="88"/>
      <c r="P1" s="88"/>
      <c r="Q1" s="42"/>
    </row>
    <row r="2" spans="1:17" ht="48.75" customHeight="1" x14ac:dyDescent="0.2">
      <c r="A2" s="41" t="s">
        <v>1</v>
      </c>
      <c r="B2" s="233" t="s">
        <v>9613</v>
      </c>
      <c r="C2" s="234"/>
      <c r="D2" s="234"/>
      <c r="E2" s="234"/>
      <c r="F2" s="234"/>
      <c r="G2" s="234"/>
      <c r="H2" s="234"/>
      <c r="I2" s="98"/>
      <c r="J2" s="99"/>
      <c r="K2" s="41" t="s">
        <v>9451</v>
      </c>
      <c r="L2" s="41" t="s">
        <v>2</v>
      </c>
      <c r="M2" s="41" t="s">
        <v>3</v>
      </c>
      <c r="N2" s="41" t="s">
        <v>4</v>
      </c>
      <c r="O2" s="235" t="s">
        <v>5</v>
      </c>
      <c r="P2" s="234"/>
      <c r="Q2" s="236"/>
    </row>
    <row r="3" spans="1:17" x14ac:dyDescent="0.2">
      <c r="A3" s="67"/>
      <c r="B3" s="45">
        <f>MAX(NextAvailableID, MAX(0) + 1)</f>
        <v>2597</v>
      </c>
      <c r="C3" s="6" t="s">
        <v>6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4" spans="1:17" x14ac:dyDescent="0.2">
      <c r="A4" s="8" t="s">
        <v>7</v>
      </c>
      <c r="B4" s="101"/>
      <c r="C4" s="102"/>
      <c r="D4" s="102"/>
      <c r="E4" s="100" t="s">
        <v>8</v>
      </c>
      <c r="F4" s="102"/>
      <c r="G4" s="102"/>
      <c r="H4" s="102"/>
      <c r="I4" s="102"/>
      <c r="J4" s="103"/>
      <c r="K4" s="7" t="s">
        <v>9</v>
      </c>
      <c r="L4" s="7" t="s">
        <v>10</v>
      </c>
      <c r="M4" s="14" t="s">
        <v>11</v>
      </c>
      <c r="N4" s="14" t="s">
        <v>12</v>
      </c>
      <c r="O4" s="7"/>
      <c r="P4" s="7"/>
      <c r="Q4" s="7"/>
    </row>
    <row r="5" spans="1:17" ht="15" thickBot="1" x14ac:dyDescent="0.25">
      <c r="A5" s="152" t="s">
        <v>7</v>
      </c>
      <c r="B5" s="11" t="s">
        <v>13</v>
      </c>
      <c r="C5" s="10" t="s">
        <v>153</v>
      </c>
      <c r="D5" s="10" t="s">
        <v>9448</v>
      </c>
      <c r="E5" s="5" t="s">
        <v>15</v>
      </c>
      <c r="F5" s="5" t="s">
        <v>16</v>
      </c>
      <c r="G5" s="5" t="s">
        <v>17</v>
      </c>
      <c r="H5" s="5" t="s">
        <v>18</v>
      </c>
      <c r="I5" s="5" t="s">
        <v>19</v>
      </c>
      <c r="J5" s="47" t="s">
        <v>20</v>
      </c>
      <c r="K5" s="151" t="s">
        <v>9450</v>
      </c>
      <c r="L5" s="151" t="s">
        <v>21</v>
      </c>
      <c r="M5" s="151" t="s">
        <v>22</v>
      </c>
      <c r="N5" s="151" t="s">
        <v>23</v>
      </c>
      <c r="O5" s="151" t="s">
        <v>24</v>
      </c>
      <c r="P5" s="151" t="s">
        <v>25</v>
      </c>
      <c r="Q5" s="151" t="s">
        <v>26</v>
      </c>
    </row>
    <row r="6" spans="1:17" x14ac:dyDescent="0.2">
      <c r="A6" s="28"/>
      <c r="B6" s="32" cm="1">
        <f t="array" aca="1" ref="B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2565</v>
      </c>
      <c r="C6" s="9" t="s">
        <v>27</v>
      </c>
      <c r="D6" s="155" t="b">
        <v>0</v>
      </c>
      <c r="E6" s="31" cm="1">
        <f t="array" aca="1" ref="E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6" s="31" t="str">
        <f xml:space="preserve"> IF(ISBLANK(OperatorTable[[#This Row],[Name]]), "", "NULL")</f>
        <v>NULL</v>
      </c>
      <c r="G6" s="31" t="str">
        <f xml:space="preserve"> IF(ISBLANK(OperatorTable[[#This Row],[Name]]), "", "NULL")</f>
        <v>NULL</v>
      </c>
      <c r="H6" s="31" t="str">
        <f xml:space="preserve"> IF(ISBLANK(OperatorTable[[#This Row],[Name]]), "", "NULL")</f>
        <v>NULL</v>
      </c>
      <c r="I6" s="31" t="str">
        <f xml:space="preserve"> IF(ISBLANK(OperatorTable[[#This Row],[Name]]), "", "NULL")</f>
        <v>NULL</v>
      </c>
      <c r="J6" s="35">
        <f ca="1">OperatorTable[[#This Row],[ID]]</f>
        <v>2565</v>
      </c>
      <c r="K6" s="28" t="b">
        <f ca="1" xml:space="preserve"> IF(ISBLANK(OperatorTable[[#This Row],[Name]]), "", _xlfn.XLOOKUP(OperatorTable[[#This Row],[ID]], SQLOperatorTable[ID], SQLOperatorTable[deactive_date], "NO DATA", 0, 1) &gt; 0)</f>
        <v>1</v>
      </c>
      <c r="L6" s="28" t="str">
        <f ca="1">_xlfn.LET(_xlpm.look, _xlfn.XLOOKUP(OperatorTable[[#This Row],[ID]], SQLOperatorTable[ID], SQLOperatorTable[Shift], ""),
_xlpm.usershift, "*" &amp; Addition!$A6 &amp; "*",
IF(LEN(_xlpm.look) = 0, IF(_xlpm.usershift = "**", "", _xlpm.usershift), _xlpm.look))</f>
        <v/>
      </c>
      <c r="M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Addition!$L6)))</f>
        <v>&lt;STX&gt;&lt;ESC&gt;C&lt;ETX&gt;
&lt;STX&gt;&lt;ESC&gt;P&lt;ETX&gt;
&lt;STX&gt;E1;F1;&lt;ETX&gt;
&lt;STX&gt;H1;o160,100;f3;c20;h1;w1;d3,Anthony Pride;&lt;ETX&gt;
&lt;STX&gt;H2;o130,100;f3;c20;h1;w1;d3,;&lt;ETX&gt;
&lt;STX&gt;H3;o100,100;f3;c20;h1;w1;d3,MES Login;&lt;ETX&gt;
&lt;STX&gt;B4;o50,30;f3;c0,3;h50;w3;d3,2565;&lt;ETX&gt;
&lt;STX&gt;R&lt;ETX&gt;
&lt;STX&gt;&lt;ESC&gt;E1;&lt;ETX&gt;
&lt;STX&gt;&lt;US&gt;4&lt;ETX&gt;
&lt;STX&gt;&lt;ETB&gt;&lt;ETX&gt;</v>
      </c>
      <c r="N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6" s="28" t="b">
        <f>IF(ISBLANK(OperatorTable[[#This Row],[Name]]), "", ISNUMBER(_xlfn.XLOOKUP(OperatorTable[[#This Row],[Name]], SQLOperatorTable[name], SQLOperatorTable[ID], "err", 0, 1)))</f>
        <v>1</v>
      </c>
      <c r="P6" s="28">
        <f>IF(ISBLANK(OperatorTable[[#This Row],[Name]]), "", ROW() -5)</f>
        <v>1</v>
      </c>
      <c r="Q6" s="28" cm="1">
        <f t="array" ref="Q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7" spans="1:17" x14ac:dyDescent="0.2">
      <c r="A7" s="28"/>
      <c r="B7" s="29" cm="1">
        <f t="array" aca="1" ref="B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2579</v>
      </c>
      <c r="C7" s="9" t="s">
        <v>28</v>
      </c>
      <c r="D7" s="155" t="b">
        <v>0</v>
      </c>
      <c r="E7" s="4" cm="1">
        <f t="array" aca="1" ref="E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7" s="4" t="str">
        <f xml:space="preserve"> IF(ISBLANK(OperatorTable[[#This Row],[Name]]), "", "NULL")</f>
        <v>NULL</v>
      </c>
      <c r="G7" s="4" t="str">
        <f xml:space="preserve"> IF(ISBLANK(OperatorTable[[#This Row],[Name]]), "", "NULL")</f>
        <v>NULL</v>
      </c>
      <c r="H7" s="4" t="str">
        <f xml:space="preserve"> IF(ISBLANK(OperatorTable[[#This Row],[Name]]), "", "NULL")</f>
        <v>NULL</v>
      </c>
      <c r="I7" s="4" t="str">
        <f xml:space="preserve"> IF(ISBLANK(OperatorTable[[#This Row],[Name]]), "", "NULL")</f>
        <v>NULL</v>
      </c>
      <c r="J7" s="35">
        <f ca="1">OperatorTable[[#This Row],[ID]]</f>
        <v>2579</v>
      </c>
      <c r="K7" s="28" t="b">
        <f ca="1" xml:space="preserve"> IF(ISBLANK(OperatorTable[[#This Row],[Name]]), "", _xlfn.XLOOKUP(OperatorTable[[#This Row],[ID]], SQLOperatorTable[ID], SQLOperatorTable[deactive_date], "NO DATA", 0, 1) &gt; 0)</f>
        <v>1</v>
      </c>
      <c r="L7" s="28" t="str">
        <f ca="1">_xlfn.LET(_xlpm.look, _xlfn.XLOOKUP(OperatorTable[[#This Row],[ID]], SQLOperatorTable[ID], SQLOperatorTable[Shift], ""),
_xlpm.usershift, "*" &amp; Addition!$A7 &amp; "*",
IF(LEN(_xlpm.look) = 0, IF(_xlpm.usershift = "**", "", _xlpm.usershift), _xlpm.look))</f>
        <v/>
      </c>
      <c r="M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Addition!$L7)))</f>
        <v>&lt;STX&gt;&lt;ESC&gt;C&lt;ETX&gt;
&lt;STX&gt;&lt;ESC&gt;P&lt;ETX&gt;
&lt;STX&gt;E1;F1;&lt;ETX&gt;
&lt;STX&gt;H1;o160,100;f3;c20;h1;w1;d3,Daelon Pollard;&lt;ETX&gt;
&lt;STX&gt;H2;o130,100;f3;c20;h1;w1;d3,;&lt;ETX&gt;
&lt;STX&gt;H3;o100,100;f3;c20;h1;w1;d3,MES Login;&lt;ETX&gt;
&lt;STX&gt;B4;o50,30;f3;c0,3;h50;w3;d3,2579;&lt;ETX&gt;
&lt;STX&gt;R&lt;ETX&gt;
&lt;STX&gt;&lt;ESC&gt;E1;&lt;ETX&gt;
&lt;STX&gt;&lt;US&gt;4&lt;ETX&gt;
&lt;STX&gt;&lt;ETB&gt;&lt;ETX&gt;</v>
      </c>
      <c r="N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7" s="28" t="b">
        <f>IF(ISBLANK(OperatorTable[[#This Row],[Name]]), "", ISNUMBER(_xlfn.XLOOKUP(OperatorTable[[#This Row],[Name]], SQLOperatorTable[name], SQLOperatorTable[ID], "err", 0, 1)))</f>
        <v>1</v>
      </c>
      <c r="P7" s="28">
        <f>IF(ISBLANK(OperatorTable[[#This Row],[Name]]), "", ROW() -5)</f>
        <v>2</v>
      </c>
      <c r="Q7" s="28" cm="1">
        <f t="array" ref="Q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8" spans="1:17" x14ac:dyDescent="0.2">
      <c r="A8" s="28"/>
      <c r="B8" s="29" cm="1">
        <f t="array" aca="1" ref="B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2580</v>
      </c>
      <c r="C8" s="9" t="s">
        <v>29</v>
      </c>
      <c r="D8" s="155" t="b">
        <v>0</v>
      </c>
      <c r="E8" s="4" cm="1">
        <f t="array" aca="1" ref="E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8" s="4" t="str">
        <f xml:space="preserve"> IF(ISBLANK(OperatorTable[[#This Row],[Name]]), "", "NULL")</f>
        <v>NULL</v>
      </c>
      <c r="G8" s="4" t="str">
        <f xml:space="preserve"> IF(ISBLANK(OperatorTable[[#This Row],[Name]]), "", "NULL")</f>
        <v>NULL</v>
      </c>
      <c r="H8" s="4" t="str">
        <f xml:space="preserve"> IF(ISBLANK(OperatorTable[[#This Row],[Name]]), "", "NULL")</f>
        <v>NULL</v>
      </c>
      <c r="I8" s="4" t="str">
        <f xml:space="preserve"> IF(ISBLANK(OperatorTable[[#This Row],[Name]]), "", "NULL")</f>
        <v>NULL</v>
      </c>
      <c r="J8" s="35">
        <f ca="1">OperatorTable[[#This Row],[ID]]</f>
        <v>2580</v>
      </c>
      <c r="K8" s="28" t="b">
        <f ca="1" xml:space="preserve"> IF(ISBLANK(OperatorTable[[#This Row],[Name]]), "", _xlfn.XLOOKUP(OperatorTable[[#This Row],[ID]], SQLOperatorTable[ID], SQLOperatorTable[deactive_date], "NO DATA", 0, 1) &gt; 0)</f>
        <v>0</v>
      </c>
      <c r="L8" s="28" t="str">
        <f ca="1">_xlfn.LET(_xlpm.look, _xlfn.XLOOKUP(OperatorTable[[#This Row],[ID]], SQLOperatorTable[ID], SQLOperatorTable[Shift], ""),
_xlpm.usershift, "*" &amp; Addition!$A8 &amp; "*",
IF(LEN(_xlpm.look) = 0, IF(_xlpm.usershift = "**", "", _xlpm.usershift), _xlpm.look))</f>
        <v>T1XX B</v>
      </c>
      <c r="M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Addition!$L8)))</f>
        <v>&lt;STX&gt;&lt;ESC&gt;C&lt;ETX&gt;
&lt;STX&gt;&lt;ESC&gt;P&lt;ETX&gt;
&lt;STX&gt;E1;F1;&lt;ETX&gt;
&lt;STX&gt;H1;o160,100;f3;c20;h1;w1;d3,Dayton Holland;&lt;ETX&gt;
&lt;STX&gt;H2;o130,100;f3;c20;h1;w1;d3,T1XX B;&lt;ETX&gt;
&lt;STX&gt;H3;o100,100;f3;c20;h1;w1;d3,MES Login;&lt;ETX&gt;
&lt;STX&gt;B4;o50,30;f3;c0,3;h50;w3;d3,2580;&lt;ETX&gt;
&lt;STX&gt;R&lt;ETX&gt;
&lt;STX&gt;&lt;ESC&gt;E1;&lt;ETX&gt;
&lt;STX&gt;&lt;US&gt;4&lt;ETX&gt;
&lt;STX&gt;&lt;ETB&gt;&lt;ETX&gt;</v>
      </c>
      <c r="N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8" s="28" t="b">
        <f>IF(ISBLANK(OperatorTable[[#This Row],[Name]]), "", ISNUMBER(_xlfn.XLOOKUP(OperatorTable[[#This Row],[Name]], SQLOperatorTable[name], SQLOperatorTable[ID], "err", 0, 1)))</f>
        <v>1</v>
      </c>
      <c r="P8" s="28">
        <f>IF(ISBLANK(OperatorTable[[#This Row],[Name]]), "", ROW() -5)</f>
        <v>3</v>
      </c>
      <c r="Q8" s="28" cm="1">
        <f t="array" ref="Q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9" spans="1:17" x14ac:dyDescent="0.2">
      <c r="A9" s="28"/>
      <c r="B9" s="29" cm="1">
        <f t="array" aca="1" ref="B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2581</v>
      </c>
      <c r="C9" s="9" t="s">
        <v>30</v>
      </c>
      <c r="D9" s="155" t="b">
        <v>0</v>
      </c>
      <c r="E9" s="4" cm="1">
        <f t="array" aca="1" ref="E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9" s="4" t="str">
        <f xml:space="preserve"> IF(ISBLANK(OperatorTable[[#This Row],[Name]]), "", "NULL")</f>
        <v>NULL</v>
      </c>
      <c r="G9" s="4" t="str">
        <f xml:space="preserve"> IF(ISBLANK(OperatorTable[[#This Row],[Name]]), "", "NULL")</f>
        <v>NULL</v>
      </c>
      <c r="H9" s="4" t="str">
        <f xml:space="preserve"> IF(ISBLANK(OperatorTable[[#This Row],[Name]]), "", "NULL")</f>
        <v>NULL</v>
      </c>
      <c r="I9" s="4" t="str">
        <f xml:space="preserve"> IF(ISBLANK(OperatorTable[[#This Row],[Name]]), "", "NULL")</f>
        <v>NULL</v>
      </c>
      <c r="J9" s="35">
        <f ca="1">OperatorTable[[#This Row],[ID]]</f>
        <v>2581</v>
      </c>
      <c r="K9" s="28" t="b">
        <f ca="1" xml:space="preserve"> IF(ISBLANK(OperatorTable[[#This Row],[Name]]), "", _xlfn.XLOOKUP(OperatorTable[[#This Row],[ID]], SQLOperatorTable[ID], SQLOperatorTable[deactive_date], "NO DATA", 0, 1) &gt; 0)</f>
        <v>1</v>
      </c>
      <c r="L9" s="28" t="str">
        <f ca="1">_xlfn.LET(_xlpm.look, _xlfn.XLOOKUP(OperatorTable[[#This Row],[ID]], SQLOperatorTable[ID], SQLOperatorTable[Shift], ""),
_xlpm.usershift, "*" &amp; Addition!$A9 &amp; "*",
IF(LEN(_xlpm.look) = 0, IF(_xlpm.usershift = "**", "", _xlpm.usershift), _xlpm.look))</f>
        <v/>
      </c>
      <c r="M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Addition!$L9)))</f>
        <v>&lt;STX&gt;&lt;ESC&gt;C&lt;ETX&gt;
&lt;STX&gt;&lt;ESC&gt;P&lt;ETX&gt;
&lt;STX&gt;E1;F1;&lt;ETX&gt;
&lt;STX&gt;H1;o160,100;f3;c20;h1;w1;d3,Latesh Mitchell;&lt;ETX&gt;
&lt;STX&gt;H2;o130,100;f3;c20;h1;w1;d3,;&lt;ETX&gt;
&lt;STX&gt;H3;o100,100;f3;c20;h1;w1;d3,MES Login;&lt;ETX&gt;
&lt;STX&gt;B4;o50,30;f3;c0,3;h50;w3;d3,2581;&lt;ETX&gt;
&lt;STX&gt;R&lt;ETX&gt;
&lt;STX&gt;&lt;ESC&gt;E1;&lt;ETX&gt;
&lt;STX&gt;&lt;US&gt;4&lt;ETX&gt;
&lt;STX&gt;&lt;ETB&gt;&lt;ETX&gt;</v>
      </c>
      <c r="N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9" s="28" t="b">
        <f>IF(ISBLANK(OperatorTable[[#This Row],[Name]]), "", ISNUMBER(_xlfn.XLOOKUP(OperatorTable[[#This Row],[Name]], SQLOperatorTable[name], SQLOperatorTable[ID], "err", 0, 1)))</f>
        <v>1</v>
      </c>
      <c r="P9" s="28">
        <f>IF(ISBLANK(OperatorTable[[#This Row],[Name]]), "", ROW() -5)</f>
        <v>4</v>
      </c>
      <c r="Q9" s="28" cm="1">
        <f t="array" ref="Q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0" spans="1:17" x14ac:dyDescent="0.2">
      <c r="A10" s="28"/>
      <c r="B10" s="29" cm="1">
        <f t="array" aca="1" ref="B1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2582</v>
      </c>
      <c r="C10" s="9" t="s">
        <v>31</v>
      </c>
      <c r="D10" s="155" t="b">
        <v>0</v>
      </c>
      <c r="E10" s="4" cm="1">
        <f t="array" aca="1" ref="E1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0" s="4" t="str">
        <f xml:space="preserve"> IF(ISBLANK(OperatorTable[[#This Row],[Name]]), "", "NULL")</f>
        <v>NULL</v>
      </c>
      <c r="G10" s="4" t="str">
        <f xml:space="preserve"> IF(ISBLANK(OperatorTable[[#This Row],[Name]]), "", "NULL")</f>
        <v>NULL</v>
      </c>
      <c r="H10" s="4" t="str">
        <f xml:space="preserve"> IF(ISBLANK(OperatorTable[[#This Row],[Name]]), "", "NULL")</f>
        <v>NULL</v>
      </c>
      <c r="I10" s="4" t="str">
        <f xml:space="preserve"> IF(ISBLANK(OperatorTable[[#This Row],[Name]]), "", "NULL")</f>
        <v>NULL</v>
      </c>
      <c r="J10" s="35">
        <f ca="1">OperatorTable[[#This Row],[ID]]</f>
        <v>2582</v>
      </c>
      <c r="K10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0" s="28" t="str">
        <f ca="1">_xlfn.LET(_xlpm.look, _xlfn.XLOOKUP(OperatorTable[[#This Row],[ID]], SQLOperatorTable[ID], SQLOperatorTable[Shift], ""),
_xlpm.usershift, "*" &amp; Addition!$A10 &amp; "*",
IF(LEN(_xlpm.look) = 0, IF(_xlpm.usershift = "**", "", _xlpm.usershift), _xlpm.look))</f>
        <v/>
      </c>
      <c r="M1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Addition!$L10)))</f>
        <v>&lt;STX&gt;&lt;ESC&gt;C&lt;ETX&gt;
&lt;STX&gt;&lt;ESC&gt;P&lt;ETX&gt;
&lt;STX&gt;E1;F1;&lt;ETX&gt;
&lt;STX&gt;H1;o160,100;f3;c20;h1;w1;d3,Tayshawn Moore;&lt;ETX&gt;
&lt;STX&gt;H2;o130,100;f3;c20;h1;w1;d3,;&lt;ETX&gt;
&lt;STX&gt;H3;o100,100;f3;c20;h1;w1;d3,MES Login;&lt;ETX&gt;
&lt;STX&gt;B4;o50,30;f3;c0,3;h50;w3;d3,2582;&lt;ETX&gt;
&lt;STX&gt;R&lt;ETX&gt;
&lt;STX&gt;&lt;ESC&gt;E1;&lt;ETX&gt;
&lt;STX&gt;&lt;US&gt;4&lt;ETX&gt;
&lt;STX&gt;&lt;ETB&gt;&lt;ETX&gt;</v>
      </c>
      <c r="N1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0" s="28" t="b">
        <f>IF(ISBLANK(OperatorTable[[#This Row],[Name]]), "", ISNUMBER(_xlfn.XLOOKUP(OperatorTable[[#This Row],[Name]], SQLOperatorTable[name], SQLOperatorTable[ID], "err", 0, 1)))</f>
        <v>1</v>
      </c>
      <c r="P10" s="28">
        <f>IF(ISBLANK(OperatorTable[[#This Row],[Name]]), "", ROW() -5)</f>
        <v>5</v>
      </c>
      <c r="Q10" s="28" cm="1">
        <f t="array" ref="Q1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1" spans="1:17" x14ac:dyDescent="0.2">
      <c r="A11" s="28"/>
      <c r="B11" s="29" cm="1">
        <f t="array" aca="1" ref="B1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2583</v>
      </c>
      <c r="C11" s="9" t="s">
        <v>32</v>
      </c>
      <c r="D11" s="155" t="b">
        <v>0</v>
      </c>
      <c r="E11" s="4" cm="1">
        <f t="array" aca="1" ref="E1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1" s="4" t="str">
        <f xml:space="preserve"> IF(ISBLANK(OperatorTable[[#This Row],[Name]]), "", "NULL")</f>
        <v>NULL</v>
      </c>
      <c r="G11" s="4" t="str">
        <f xml:space="preserve"> IF(ISBLANK(OperatorTable[[#This Row],[Name]]), "", "NULL")</f>
        <v>NULL</v>
      </c>
      <c r="H11" s="4" t="str">
        <f xml:space="preserve"> IF(ISBLANK(OperatorTable[[#This Row],[Name]]), "", "NULL")</f>
        <v>NULL</v>
      </c>
      <c r="I11" s="4" t="str">
        <f xml:space="preserve"> IF(ISBLANK(OperatorTable[[#This Row],[Name]]), "", "NULL")</f>
        <v>NULL</v>
      </c>
      <c r="J11" s="35">
        <f ca="1">OperatorTable[[#This Row],[ID]]</f>
        <v>2583</v>
      </c>
      <c r="K11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1" s="28" t="str">
        <f ca="1">_xlfn.LET(_xlpm.look, _xlfn.XLOOKUP(OperatorTable[[#This Row],[ID]], SQLOperatorTable[ID], SQLOperatorTable[Shift], ""),
_xlpm.usershift, "*" &amp; Addition!$A11 &amp; "*",
IF(LEN(_xlpm.look) = 0, IF(_xlpm.usershift = "**", "", _xlpm.usershift), _xlpm.look))</f>
        <v/>
      </c>
      <c r="M1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Addition!$L11)))</f>
        <v>&lt;STX&gt;&lt;ESC&gt;C&lt;ETX&gt;
&lt;STX&gt;&lt;ESC&gt;P&lt;ETX&gt;
&lt;STX&gt;E1;F1;&lt;ETX&gt;
&lt;STX&gt;H1;o160,100;f3;c20;h1;w1;d3,Aejah Jefferson;&lt;ETX&gt;
&lt;STX&gt;H2;o130,100;f3;c20;h1;w1;d3,;&lt;ETX&gt;
&lt;STX&gt;H3;o100,100;f3;c20;h1;w1;d3,MES Login;&lt;ETX&gt;
&lt;STX&gt;B4;o50,30;f3;c0,3;h50;w3;d3,2583;&lt;ETX&gt;
&lt;STX&gt;R&lt;ETX&gt;
&lt;STX&gt;&lt;ESC&gt;E1;&lt;ETX&gt;
&lt;STX&gt;&lt;US&gt;4&lt;ETX&gt;
&lt;STX&gt;&lt;ETB&gt;&lt;ETX&gt;</v>
      </c>
      <c r="N1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1" s="28" t="b">
        <f>IF(ISBLANK(OperatorTable[[#This Row],[Name]]), "", ISNUMBER(_xlfn.XLOOKUP(OperatorTable[[#This Row],[Name]], SQLOperatorTable[name], SQLOperatorTable[ID], "err", 0, 1)))</f>
        <v>1</v>
      </c>
      <c r="P11" s="28">
        <f>IF(ISBLANK(OperatorTable[[#This Row],[Name]]), "", ROW() -5)</f>
        <v>6</v>
      </c>
      <c r="Q11" s="28" cm="1">
        <f t="array" ref="Q1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2" spans="1:17" x14ac:dyDescent="0.2">
      <c r="A12" s="28"/>
      <c r="B12" s="29" cm="1">
        <f t="array" aca="1" ref="B1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2585</v>
      </c>
      <c r="C12" s="9" t="s">
        <v>33</v>
      </c>
      <c r="D12" s="155" t="b">
        <v>0</v>
      </c>
      <c r="E12" s="4" cm="1">
        <f t="array" aca="1" ref="E1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2" s="4" t="str">
        <f xml:space="preserve"> IF(ISBLANK(OperatorTable[[#This Row],[Name]]), "", "NULL")</f>
        <v>NULL</v>
      </c>
      <c r="G12" s="4" t="str">
        <f xml:space="preserve"> IF(ISBLANK(OperatorTable[[#This Row],[Name]]), "", "NULL")</f>
        <v>NULL</v>
      </c>
      <c r="H12" s="4" t="str">
        <f xml:space="preserve"> IF(ISBLANK(OperatorTable[[#This Row],[Name]]), "", "NULL")</f>
        <v>NULL</v>
      </c>
      <c r="I12" s="4" t="str">
        <f xml:space="preserve"> IF(ISBLANK(OperatorTable[[#This Row],[Name]]), "", "NULL")</f>
        <v>NULL</v>
      </c>
      <c r="J12" s="35">
        <f ca="1">OperatorTable[[#This Row],[ID]]</f>
        <v>2585</v>
      </c>
      <c r="K12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2" s="28" t="str">
        <f ca="1">_xlfn.LET(_xlpm.look, _xlfn.XLOOKUP(OperatorTable[[#This Row],[ID]], SQLOperatorTable[ID], SQLOperatorTable[Shift], ""),
_xlpm.usershift, "*" &amp; Addition!$A12 &amp; "*",
IF(LEN(_xlpm.look) = 0, IF(_xlpm.usershift = "**", "", _xlpm.usershift), _xlpm.look))</f>
        <v/>
      </c>
      <c r="M1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Addition!$L12)))</f>
        <v>&lt;STX&gt;&lt;ESC&gt;C&lt;ETX&gt;
&lt;STX&gt;&lt;ESC&gt;P&lt;ETX&gt;
&lt;STX&gt;E1;F1;&lt;ETX&gt;
&lt;STX&gt;H1;o160,100;f3;c20;h1;w1;d3,David Sanford;&lt;ETX&gt;
&lt;STX&gt;H2;o130,100;f3;c20;h1;w1;d3,;&lt;ETX&gt;
&lt;STX&gt;H3;o100,100;f3;c20;h1;w1;d3,MES Login;&lt;ETX&gt;
&lt;STX&gt;B4;o50,30;f3;c0,3;h50;w3;d3,2585;&lt;ETX&gt;
&lt;STX&gt;R&lt;ETX&gt;
&lt;STX&gt;&lt;ESC&gt;E1;&lt;ETX&gt;
&lt;STX&gt;&lt;US&gt;4&lt;ETX&gt;
&lt;STX&gt;&lt;ETB&gt;&lt;ETX&gt;</v>
      </c>
      <c r="N1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2" s="28" t="b">
        <f>IF(ISBLANK(OperatorTable[[#This Row],[Name]]), "", ISNUMBER(_xlfn.XLOOKUP(OperatorTable[[#This Row],[Name]], SQLOperatorTable[name], SQLOperatorTable[ID], "err", 0, 1)))</f>
        <v>1</v>
      </c>
      <c r="P12" s="28">
        <f>IF(ISBLANK(OperatorTable[[#This Row],[Name]]), "", ROW() -5)</f>
        <v>7</v>
      </c>
      <c r="Q12" s="28" cm="1">
        <f t="array" ref="Q1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3" spans="1:17" x14ac:dyDescent="0.2">
      <c r="A13" s="28"/>
      <c r="B13" s="29" cm="1">
        <f t="array" aca="1" ref="B1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2564</v>
      </c>
      <c r="C13" s="9" t="s">
        <v>34</v>
      </c>
      <c r="D13" s="155" t="b">
        <v>0</v>
      </c>
      <c r="E13" s="4" cm="1">
        <f t="array" aca="1" ref="E1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3" s="4" t="str">
        <f xml:space="preserve"> IF(ISBLANK(OperatorTable[[#This Row],[Name]]), "", "NULL")</f>
        <v>NULL</v>
      </c>
      <c r="G13" s="4" t="str">
        <f xml:space="preserve"> IF(ISBLANK(OperatorTable[[#This Row],[Name]]), "", "NULL")</f>
        <v>NULL</v>
      </c>
      <c r="H13" s="4" t="str">
        <f xml:space="preserve"> IF(ISBLANK(OperatorTable[[#This Row],[Name]]), "", "NULL")</f>
        <v>NULL</v>
      </c>
      <c r="I13" s="4" t="str">
        <f xml:space="preserve"> IF(ISBLANK(OperatorTable[[#This Row],[Name]]), "", "NULL")</f>
        <v>NULL</v>
      </c>
      <c r="J13" s="35">
        <f ca="1">OperatorTable[[#This Row],[ID]]</f>
        <v>2564</v>
      </c>
      <c r="K13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3" s="28" t="str">
        <f ca="1">_xlfn.LET(_xlpm.look, _xlfn.XLOOKUP(OperatorTable[[#This Row],[ID]], SQLOperatorTable[ID], SQLOperatorTable[Shift], ""),
_xlpm.usershift, "*" &amp; Addition!$A13 &amp; "*",
IF(LEN(_xlpm.look) = 0, IF(_xlpm.usershift = "**", "", _xlpm.usershift), _xlpm.look))</f>
        <v/>
      </c>
      <c r="M1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Addition!$L13)))</f>
        <v>&lt;STX&gt;&lt;ESC&gt;C&lt;ETX&gt;
&lt;STX&gt;&lt;ESC&gt;P&lt;ETX&gt;
&lt;STX&gt;E1;F1;&lt;ETX&gt;
&lt;STX&gt;H1;o160,100;f3;c20;h1;w1;d3,Kenya Wilkins;&lt;ETX&gt;
&lt;STX&gt;H2;o130,100;f3;c20;h1;w1;d3,;&lt;ETX&gt;
&lt;STX&gt;H3;o100,100;f3;c20;h1;w1;d3,MES Login;&lt;ETX&gt;
&lt;STX&gt;B4;o50,30;f3;c0,3;h50;w3;d3,2564;&lt;ETX&gt;
&lt;STX&gt;R&lt;ETX&gt;
&lt;STX&gt;&lt;ESC&gt;E1;&lt;ETX&gt;
&lt;STX&gt;&lt;US&gt;4&lt;ETX&gt;
&lt;STX&gt;&lt;ETB&gt;&lt;ETX&gt;</v>
      </c>
      <c r="N1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3" s="28" t="b">
        <f>IF(ISBLANK(OperatorTable[[#This Row],[Name]]), "", ISNUMBER(_xlfn.XLOOKUP(OperatorTable[[#This Row],[Name]], SQLOperatorTable[name], SQLOperatorTable[ID], "err", 0, 1)))</f>
        <v>1</v>
      </c>
      <c r="P13" s="28">
        <f>IF(ISBLANK(OperatorTable[[#This Row],[Name]]), "", ROW() -5)</f>
        <v>8</v>
      </c>
      <c r="Q13" s="28" cm="1">
        <f t="array" ref="Q1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4" spans="1:17" x14ac:dyDescent="0.2">
      <c r="A14" s="28"/>
      <c r="B14" s="29" cm="1">
        <f t="array" aca="1" ref="B1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2624</v>
      </c>
      <c r="C14" s="9" t="s">
        <v>35</v>
      </c>
      <c r="D14" s="155" t="b">
        <v>0</v>
      </c>
      <c r="E14" s="4" cm="1">
        <f t="array" aca="1" ref="E1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4" s="4" t="str">
        <f xml:space="preserve"> IF(ISBLANK(OperatorTable[[#This Row],[Name]]), "", "NULL")</f>
        <v>NULL</v>
      </c>
      <c r="G14" s="4" t="str">
        <f xml:space="preserve"> IF(ISBLANK(OperatorTable[[#This Row],[Name]]), "", "NULL")</f>
        <v>NULL</v>
      </c>
      <c r="H14" s="4" t="str">
        <f xml:space="preserve"> IF(ISBLANK(OperatorTable[[#This Row],[Name]]), "", "NULL")</f>
        <v>NULL</v>
      </c>
      <c r="I14" s="4" t="str">
        <f xml:space="preserve"> IF(ISBLANK(OperatorTable[[#This Row],[Name]]), "", "NULL")</f>
        <v>NULL</v>
      </c>
      <c r="J14" s="35">
        <f ca="1">OperatorTable[[#This Row],[ID]]</f>
        <v>2624</v>
      </c>
      <c r="K14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4" s="28" t="str">
        <f ca="1">_xlfn.LET(_xlpm.look, _xlfn.XLOOKUP(OperatorTable[[#This Row],[ID]], SQLOperatorTable[ID], SQLOperatorTable[Shift], ""),
_xlpm.usershift, "*" &amp; Addition!$A14 &amp; "*",
IF(LEN(_xlpm.look) = 0, IF(_xlpm.usershift = "**", "", _xlpm.usershift), _xlpm.look))</f>
        <v xml:space="preserve">Materials </v>
      </c>
      <c r="M1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Addition!$L14)))</f>
        <v>&lt;STX&gt;&lt;ESC&gt;C&lt;ETX&gt;
&lt;STX&gt;&lt;ESC&gt;P&lt;ETX&gt;
&lt;STX&gt;E1;F1;&lt;ETX&gt;
&lt;STX&gt;H1;o160,100;f3;c20;h1;w1;d3,Michael Chapman;&lt;ETX&gt;
&lt;STX&gt;H2;o130,100;f3;c20;h1;w1;d3,Materials ;&lt;ETX&gt;
&lt;STX&gt;H3;o100,100;f3;c20;h1;w1;d3,MES Login;&lt;ETX&gt;
&lt;STX&gt;B4;o50,30;f3;c0,3;h50;w3;d3,2624;&lt;ETX&gt;
&lt;STX&gt;R&lt;ETX&gt;
&lt;STX&gt;&lt;ESC&gt;E1;&lt;ETX&gt;
&lt;STX&gt;&lt;US&gt;4&lt;ETX&gt;
&lt;STX&gt;&lt;ETB&gt;&lt;ETX&gt;</v>
      </c>
      <c r="N1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4" s="28" t="b">
        <f>IF(ISBLANK(OperatorTable[[#This Row],[Name]]), "", ISNUMBER(_xlfn.XLOOKUP(OperatorTable[[#This Row],[Name]], SQLOperatorTable[name], SQLOperatorTable[ID], "err", 0, 1)))</f>
        <v>1</v>
      </c>
      <c r="P14" s="28">
        <f>IF(ISBLANK(OperatorTable[[#This Row],[Name]]), "", ROW() -5)</f>
        <v>9</v>
      </c>
      <c r="Q14" s="28" cm="1">
        <f t="array" ref="Q1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5" spans="1:17" x14ac:dyDescent="0.2">
      <c r="A15" s="28"/>
      <c r="B15" s="29" cm="1">
        <f t="array" aca="1" ref="B1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2625</v>
      </c>
      <c r="C15" s="9" t="s">
        <v>36</v>
      </c>
      <c r="D15" s="155" t="b">
        <v>0</v>
      </c>
      <c r="E15" s="4" cm="1">
        <f t="array" aca="1" ref="E1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5" s="4" t="str">
        <f xml:space="preserve"> IF(ISBLANK(OperatorTable[[#This Row],[Name]]), "", "NULL")</f>
        <v>NULL</v>
      </c>
      <c r="G15" s="4" t="str">
        <f xml:space="preserve"> IF(ISBLANK(OperatorTable[[#This Row],[Name]]), "", "NULL")</f>
        <v>NULL</v>
      </c>
      <c r="H15" s="4" t="str">
        <f xml:space="preserve"> IF(ISBLANK(OperatorTable[[#This Row],[Name]]), "", "NULL")</f>
        <v>NULL</v>
      </c>
      <c r="I15" s="4" t="str">
        <f xml:space="preserve"> IF(ISBLANK(OperatorTable[[#This Row],[Name]]), "", "NULL")</f>
        <v>NULL</v>
      </c>
      <c r="J15" s="35">
        <f ca="1">OperatorTable[[#This Row],[ID]]</f>
        <v>2625</v>
      </c>
      <c r="K15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5" s="28" t="str">
        <f ca="1">_xlfn.LET(_xlpm.look, _xlfn.XLOOKUP(OperatorTable[[#This Row],[ID]], SQLOperatorTable[ID], SQLOperatorTable[Shift], ""),
_xlpm.usershift, "*" &amp; Addition!$A15 &amp; "*",
IF(LEN(_xlpm.look) = 0, IF(_xlpm.usershift = "**", "", _xlpm.usershift), _xlpm.look))</f>
        <v/>
      </c>
      <c r="M1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Addition!$L15)))</f>
        <v>&lt;STX&gt;&lt;ESC&gt;C&lt;ETX&gt;
&lt;STX&gt;&lt;ESC&gt;P&lt;ETX&gt;
&lt;STX&gt;E1;F1;&lt;ETX&gt;
&lt;STX&gt;H1;o160,100;f3;c20;h1;w1;d3,Terrance Lindsey;&lt;ETX&gt;
&lt;STX&gt;H2;o130,100;f3;c20;h1;w1;d3,;&lt;ETX&gt;
&lt;STX&gt;H3;o100,100;f3;c20;h1;w1;d3,MES Login;&lt;ETX&gt;
&lt;STX&gt;B4;o50,30;f3;c0,3;h50;w3;d3,2625;&lt;ETX&gt;
&lt;STX&gt;R&lt;ETX&gt;
&lt;STX&gt;&lt;ESC&gt;E1;&lt;ETX&gt;
&lt;STX&gt;&lt;US&gt;4&lt;ETX&gt;
&lt;STX&gt;&lt;ETB&gt;&lt;ETX&gt;</v>
      </c>
      <c r="N1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5" s="28" t="b">
        <f>IF(ISBLANK(OperatorTable[[#This Row],[Name]]), "", ISNUMBER(_xlfn.XLOOKUP(OperatorTable[[#This Row],[Name]], SQLOperatorTable[name], SQLOperatorTable[ID], "err", 0, 1)))</f>
        <v>1</v>
      </c>
      <c r="P15" s="28">
        <f>IF(ISBLANK(OperatorTable[[#This Row],[Name]]), "", ROW() -5)</f>
        <v>10</v>
      </c>
      <c r="Q15" s="28" cm="1">
        <f t="array" ref="Q1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6" spans="1:17" x14ac:dyDescent="0.2">
      <c r="A16" s="28"/>
      <c r="B16" s="29" cm="1">
        <f t="array" aca="1" ref="B1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2626</v>
      </c>
      <c r="C16" s="9" t="s">
        <v>37</v>
      </c>
      <c r="D16" s="155" t="b">
        <v>0</v>
      </c>
      <c r="E16" s="4" cm="1">
        <f t="array" aca="1" ref="E1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6" s="4" t="str">
        <f xml:space="preserve"> IF(ISBLANK(OperatorTable[[#This Row],[Name]]), "", "NULL")</f>
        <v>NULL</v>
      </c>
      <c r="G16" s="4" t="str">
        <f xml:space="preserve"> IF(ISBLANK(OperatorTable[[#This Row],[Name]]), "", "NULL")</f>
        <v>NULL</v>
      </c>
      <c r="H16" s="4" t="str">
        <f xml:space="preserve"> IF(ISBLANK(OperatorTable[[#This Row],[Name]]), "", "NULL")</f>
        <v>NULL</v>
      </c>
      <c r="I16" s="4" t="str">
        <f xml:space="preserve"> IF(ISBLANK(OperatorTable[[#This Row],[Name]]), "", "NULL")</f>
        <v>NULL</v>
      </c>
      <c r="J16" s="35">
        <f ca="1">OperatorTable[[#This Row],[ID]]</f>
        <v>2626</v>
      </c>
      <c r="K16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6" s="28" t="str">
        <f ca="1">_xlfn.LET(_xlpm.look, _xlfn.XLOOKUP(OperatorTable[[#This Row],[ID]], SQLOperatorTable[ID], SQLOperatorTable[Shift], ""),
_xlpm.usershift, "*" &amp; Addition!$A16 &amp; "*",
IF(LEN(_xlpm.look) = 0, IF(_xlpm.usershift = "**", "", _xlpm.usershift), _xlpm.look))</f>
        <v/>
      </c>
      <c r="M1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Addition!$L16)))</f>
        <v>&lt;STX&gt;&lt;ESC&gt;C&lt;ETX&gt;
&lt;STX&gt;&lt;ESC&gt;P&lt;ETX&gt;
&lt;STX&gt;E1;F1;&lt;ETX&gt;
&lt;STX&gt;H1;o160,100;f3;c20;h1;w1;d3,Caprice Webster;&lt;ETX&gt;
&lt;STX&gt;H2;o130,100;f3;c20;h1;w1;d3,;&lt;ETX&gt;
&lt;STX&gt;H3;o100,100;f3;c20;h1;w1;d3,MES Login;&lt;ETX&gt;
&lt;STX&gt;B4;o50,30;f3;c0,3;h50;w3;d3,2626;&lt;ETX&gt;
&lt;STX&gt;R&lt;ETX&gt;
&lt;STX&gt;&lt;ESC&gt;E1;&lt;ETX&gt;
&lt;STX&gt;&lt;US&gt;4&lt;ETX&gt;
&lt;STX&gt;&lt;ETB&gt;&lt;ETX&gt;</v>
      </c>
      <c r="N1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6" s="28" t="b">
        <f>IF(ISBLANK(OperatorTable[[#This Row],[Name]]), "", ISNUMBER(_xlfn.XLOOKUP(OperatorTable[[#This Row],[Name]], SQLOperatorTable[name], SQLOperatorTable[ID], "err", 0, 1)))</f>
        <v>1</v>
      </c>
      <c r="P16" s="28">
        <f>IF(ISBLANK(OperatorTable[[#This Row],[Name]]), "", ROW() -5)</f>
        <v>11</v>
      </c>
      <c r="Q16" s="28" cm="1">
        <f t="array" ref="Q1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7" spans="1:17" x14ac:dyDescent="0.2">
      <c r="A17" s="28"/>
      <c r="B17" s="29" cm="1">
        <f t="array" aca="1" ref="B1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2404</v>
      </c>
      <c r="C17" s="9" t="s">
        <v>38</v>
      </c>
      <c r="D17" s="155" t="b">
        <v>0</v>
      </c>
      <c r="E17" s="4" cm="1">
        <f t="array" aca="1" ref="E1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7" s="4" t="str">
        <f xml:space="preserve"> IF(ISBLANK(OperatorTable[[#This Row],[Name]]), "", "NULL")</f>
        <v>NULL</v>
      </c>
      <c r="G17" s="4" t="str">
        <f xml:space="preserve"> IF(ISBLANK(OperatorTable[[#This Row],[Name]]), "", "NULL")</f>
        <v>NULL</v>
      </c>
      <c r="H17" s="4" t="str">
        <f xml:space="preserve"> IF(ISBLANK(OperatorTable[[#This Row],[Name]]), "", "NULL")</f>
        <v>NULL</v>
      </c>
      <c r="I17" s="4" t="str">
        <f xml:space="preserve"> IF(ISBLANK(OperatorTable[[#This Row],[Name]]), "", "NULL")</f>
        <v>NULL</v>
      </c>
      <c r="J17" s="35">
        <f ca="1">OperatorTable[[#This Row],[ID]]</f>
        <v>2404</v>
      </c>
      <c r="K17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7" s="28" t="str">
        <f ca="1">_xlfn.LET(_xlpm.look, _xlfn.XLOOKUP(OperatorTable[[#This Row],[ID]], SQLOperatorTable[ID], SQLOperatorTable[Shift], ""),
_xlpm.usershift, "*" &amp; Addition!$A17 &amp; "*",
IF(LEN(_xlpm.look) = 0, IF(_xlpm.usershift = "**", "", _xlpm.usershift), _xlpm.look))</f>
        <v/>
      </c>
      <c r="M1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Addition!$L17)))</f>
        <v>&lt;STX&gt;&lt;ESC&gt;C&lt;ETX&gt;
&lt;STX&gt;&lt;ESC&gt;P&lt;ETX&gt;
&lt;STX&gt;E1;F1;&lt;ETX&gt;
&lt;STX&gt;H1;o160,100;f3;c20;h1;w1;d3,Henry Copeland;&lt;ETX&gt;
&lt;STX&gt;H2;o130,100;f3;c20;h1;w1;d3,;&lt;ETX&gt;
&lt;STX&gt;H3;o100,100;f3;c20;h1;w1;d3,MES Login;&lt;ETX&gt;
&lt;STX&gt;B4;o50,30;f3;c0,3;h50;w3;d3,2404;&lt;ETX&gt;
&lt;STX&gt;R&lt;ETX&gt;
&lt;STX&gt;&lt;ESC&gt;E1;&lt;ETX&gt;
&lt;STX&gt;&lt;US&gt;4&lt;ETX&gt;
&lt;STX&gt;&lt;ETB&gt;&lt;ETX&gt;</v>
      </c>
      <c r="N1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7" s="28" t="b">
        <f>IF(ISBLANK(OperatorTable[[#This Row],[Name]]), "", ISNUMBER(_xlfn.XLOOKUP(OperatorTable[[#This Row],[Name]], SQLOperatorTable[name], SQLOperatorTable[ID], "err", 0, 1)))</f>
        <v>1</v>
      </c>
      <c r="P17" s="28">
        <f>IF(ISBLANK(OperatorTable[[#This Row],[Name]]), "", ROW() -5)</f>
        <v>12</v>
      </c>
      <c r="Q17" s="28" cm="1">
        <f t="array" ref="Q1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8" spans="1:17" x14ac:dyDescent="0.2">
      <c r="A18" s="28"/>
      <c r="B18" s="29" cm="1">
        <f t="array" aca="1" ref="B1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2410</v>
      </c>
      <c r="C18" s="9" t="s">
        <v>39</v>
      </c>
      <c r="D18" s="155" t="b">
        <v>0</v>
      </c>
      <c r="E18" s="4" cm="1">
        <f t="array" aca="1" ref="E1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8" s="4" t="str">
        <f xml:space="preserve"> IF(ISBLANK(OperatorTable[[#This Row],[Name]]), "", "NULL")</f>
        <v>NULL</v>
      </c>
      <c r="G18" s="4" t="str">
        <f xml:space="preserve"> IF(ISBLANK(OperatorTable[[#This Row],[Name]]), "", "NULL")</f>
        <v>NULL</v>
      </c>
      <c r="H18" s="4" t="str">
        <f xml:space="preserve"> IF(ISBLANK(OperatorTable[[#This Row],[Name]]), "", "NULL")</f>
        <v>NULL</v>
      </c>
      <c r="I18" s="4" t="str">
        <f xml:space="preserve"> IF(ISBLANK(OperatorTable[[#This Row],[Name]]), "", "NULL")</f>
        <v>NULL</v>
      </c>
      <c r="J18" s="35">
        <f ca="1">OperatorTable[[#This Row],[ID]]</f>
        <v>2410</v>
      </c>
      <c r="K18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8" s="28" t="str">
        <f ca="1">_xlfn.LET(_xlpm.look, _xlfn.XLOOKUP(OperatorTable[[#This Row],[ID]], SQLOperatorTable[ID], SQLOperatorTable[Shift], ""),
_xlpm.usershift, "*" &amp; Addition!$A18 &amp; "*",
IF(LEN(_xlpm.look) = 0, IF(_xlpm.usershift = "**", "", _xlpm.usershift), _xlpm.look))</f>
        <v/>
      </c>
      <c r="M1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Addition!$L18)))</f>
        <v>&lt;STX&gt;&lt;ESC&gt;C&lt;ETX&gt;
&lt;STX&gt;&lt;ESC&gt;P&lt;ETX&gt;
&lt;STX&gt;E1;F1;&lt;ETX&gt;
&lt;STX&gt;H1;o160,100;f3;c20;h1;w1;d3,Demetrius Butler;&lt;ETX&gt;
&lt;STX&gt;H2;o130,100;f3;c20;h1;w1;d3,;&lt;ETX&gt;
&lt;STX&gt;H3;o100,100;f3;c20;h1;w1;d3,MES Login;&lt;ETX&gt;
&lt;STX&gt;B4;o50,30;f3;c0,3;h50;w3;d3,2410;&lt;ETX&gt;
&lt;STX&gt;R&lt;ETX&gt;
&lt;STX&gt;&lt;ESC&gt;E1;&lt;ETX&gt;
&lt;STX&gt;&lt;US&gt;4&lt;ETX&gt;
&lt;STX&gt;&lt;ETB&gt;&lt;ETX&gt;</v>
      </c>
      <c r="N1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8" s="28" t="b">
        <f>IF(ISBLANK(OperatorTable[[#This Row],[Name]]), "", ISNUMBER(_xlfn.XLOOKUP(OperatorTable[[#This Row],[Name]], SQLOperatorTable[name], SQLOperatorTable[ID], "err", 0, 1)))</f>
        <v>1</v>
      </c>
      <c r="P18" s="28">
        <f>IF(ISBLANK(OperatorTable[[#This Row],[Name]]), "", ROW() -5)</f>
        <v>13</v>
      </c>
      <c r="Q18" s="28" cm="1">
        <f t="array" ref="Q1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9" spans="1:17" x14ac:dyDescent="0.2">
      <c r="A19" s="28"/>
      <c r="B19" s="29" cm="1">
        <f t="array" aca="1" ref="B1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1228</v>
      </c>
      <c r="C19" s="9" t="s">
        <v>40</v>
      </c>
      <c r="D19" s="155" t="b">
        <v>0</v>
      </c>
      <c r="E19" s="4" cm="1">
        <f t="array" aca="1" ref="E1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9" s="4" t="str">
        <f xml:space="preserve"> IF(ISBLANK(OperatorTable[[#This Row],[Name]]), "", "NULL")</f>
        <v>NULL</v>
      </c>
      <c r="G19" s="4" t="str">
        <f xml:space="preserve"> IF(ISBLANK(OperatorTable[[#This Row],[Name]]), "", "NULL")</f>
        <v>NULL</v>
      </c>
      <c r="H19" s="4" t="str">
        <f xml:space="preserve"> IF(ISBLANK(OperatorTable[[#This Row],[Name]]), "", "NULL")</f>
        <v>NULL</v>
      </c>
      <c r="I19" s="4" t="str">
        <f xml:space="preserve"> IF(ISBLANK(OperatorTable[[#This Row],[Name]]), "", "NULL")</f>
        <v>NULL</v>
      </c>
      <c r="J19" s="35">
        <f ca="1">OperatorTable[[#This Row],[ID]]</f>
        <v>1228</v>
      </c>
      <c r="K19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9" s="28" t="str">
        <f ca="1">_xlfn.LET(_xlpm.look, _xlfn.XLOOKUP(OperatorTable[[#This Row],[ID]], SQLOperatorTable[ID], SQLOperatorTable[Shift], ""),
_xlpm.usershift, "*" &amp; Addition!$A19 &amp; "*",
IF(LEN(_xlpm.look) = 0, IF(_xlpm.usershift = "**", "", _xlpm.usershift), _xlpm.look))</f>
        <v xml:space="preserve">Materials </v>
      </c>
      <c r="M1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Addition!$L19)))</f>
        <v>&lt;STX&gt;&lt;ESC&gt;C&lt;ETX&gt;
&lt;STX&gt;&lt;ESC&gt;P&lt;ETX&gt;
&lt;STX&gt;E1;F1;&lt;ETX&gt;
&lt;STX&gt;H1;o160,100;f3;c20;h1;w1;d3,Marcus Hill;&lt;ETX&gt;
&lt;STX&gt;H2;o130,100;f3;c20;h1;w1;d3,Materials ;&lt;ETX&gt;
&lt;STX&gt;H3;o100,100;f3;c20;h1;w1;d3,MES Login;&lt;ETX&gt;
&lt;STX&gt;B4;o50,30;f3;c0,3;h50;w3;d3,1228;&lt;ETX&gt;
&lt;STX&gt;R&lt;ETX&gt;
&lt;STX&gt;&lt;ESC&gt;E1;&lt;ETX&gt;
&lt;STX&gt;&lt;US&gt;4&lt;ETX&gt;
&lt;STX&gt;&lt;ETB&gt;&lt;ETX&gt;</v>
      </c>
      <c r="N1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9" s="28" t="b">
        <f>IF(ISBLANK(OperatorTable[[#This Row],[Name]]), "", ISNUMBER(_xlfn.XLOOKUP(OperatorTable[[#This Row],[Name]], SQLOperatorTable[name], SQLOperatorTable[ID], "err", 0, 1)))</f>
        <v>1</v>
      </c>
      <c r="P19" s="28">
        <f>IF(ISBLANK(OperatorTable[[#This Row],[Name]]), "", ROW() -5)</f>
        <v>14</v>
      </c>
      <c r="Q19" s="28" cm="1">
        <f t="array" ref="Q1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0" spans="1:17" x14ac:dyDescent="0.2">
      <c r="A20" s="28"/>
      <c r="B20" s="29" cm="1">
        <f t="array" aca="1" ref="B2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2416</v>
      </c>
      <c r="C20" s="9" t="s">
        <v>41</v>
      </c>
      <c r="D20" s="155" t="b">
        <v>0</v>
      </c>
      <c r="E20" s="4" cm="1">
        <f t="array" aca="1" ref="E2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20" s="4" t="str">
        <f xml:space="preserve"> IF(ISBLANK(OperatorTable[[#This Row],[Name]]), "", "NULL")</f>
        <v>NULL</v>
      </c>
      <c r="G20" s="4" t="str">
        <f xml:space="preserve"> IF(ISBLANK(OperatorTable[[#This Row],[Name]]), "", "NULL")</f>
        <v>NULL</v>
      </c>
      <c r="H20" s="4" t="str">
        <f xml:space="preserve"> IF(ISBLANK(OperatorTable[[#This Row],[Name]]), "", "NULL")</f>
        <v>NULL</v>
      </c>
      <c r="I20" s="4" t="str">
        <f xml:space="preserve"> IF(ISBLANK(OperatorTable[[#This Row],[Name]]), "", "NULL")</f>
        <v>NULL</v>
      </c>
      <c r="J20" s="35">
        <f ca="1">OperatorTable[[#This Row],[ID]]</f>
        <v>2416</v>
      </c>
      <c r="K20" s="28" t="b">
        <f ca="1" xml:space="preserve"> IF(ISBLANK(OperatorTable[[#This Row],[Name]]), "", _xlfn.XLOOKUP(OperatorTable[[#This Row],[ID]], SQLOperatorTable[ID], SQLOperatorTable[deactive_date], "NO DATA", 0, 1) &gt; 0)</f>
        <v>1</v>
      </c>
      <c r="L20" s="28" t="str">
        <f ca="1">_xlfn.LET(_xlpm.look, _xlfn.XLOOKUP(OperatorTable[[#This Row],[ID]], SQLOperatorTable[ID], SQLOperatorTable[Shift], ""),
_xlpm.usershift, "*" &amp; Addition!$A20 &amp; "*",
IF(LEN(_xlpm.look) = 0, IF(_xlpm.usershift = "**", "", _xlpm.usershift), _xlpm.look))</f>
        <v/>
      </c>
      <c r="M2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Addition!$L20)))</f>
        <v>&lt;STX&gt;&lt;ESC&gt;C&lt;ETX&gt;
&lt;STX&gt;&lt;ESC&gt;P&lt;ETX&gt;
&lt;STX&gt;E1;F1;&lt;ETX&gt;
&lt;STX&gt;H1;o160,100;f3;c20;h1;w1;d3,Richard Austin;&lt;ETX&gt;
&lt;STX&gt;H2;o130,100;f3;c20;h1;w1;d3,;&lt;ETX&gt;
&lt;STX&gt;H3;o100,100;f3;c20;h1;w1;d3,MES Login;&lt;ETX&gt;
&lt;STX&gt;B4;o50,30;f3;c0,3;h50;w3;d3,2416;&lt;ETX&gt;
&lt;STX&gt;R&lt;ETX&gt;
&lt;STX&gt;&lt;ESC&gt;E1;&lt;ETX&gt;
&lt;STX&gt;&lt;US&gt;4&lt;ETX&gt;
&lt;STX&gt;&lt;ETB&gt;&lt;ETX&gt;</v>
      </c>
      <c r="N2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20" s="28" t="b">
        <f>IF(ISBLANK(OperatorTable[[#This Row],[Name]]), "", ISNUMBER(_xlfn.XLOOKUP(OperatorTable[[#This Row],[Name]], SQLOperatorTable[name], SQLOperatorTable[ID], "err", 0, 1)))</f>
        <v>1</v>
      </c>
      <c r="P20" s="28">
        <f>IF(ISBLANK(OperatorTable[[#This Row],[Name]]), "", ROW() -5)</f>
        <v>15</v>
      </c>
      <c r="Q20" s="28" cm="1">
        <f t="array" ref="Q2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1" spans="1:17" x14ac:dyDescent="0.2">
      <c r="A21" s="28"/>
      <c r="B21" s="33" cm="1">
        <f t="array" aca="1" ref="B2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2418</v>
      </c>
      <c r="C21" s="9" t="s">
        <v>42</v>
      </c>
      <c r="D21" s="155" t="b">
        <v>0</v>
      </c>
      <c r="E21" s="4" cm="1">
        <f t="array" aca="1" ref="E2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21" s="4" t="str">
        <f xml:space="preserve"> IF(ISBLANK(OperatorTable[[#This Row],[Name]]), "", "NULL")</f>
        <v>NULL</v>
      </c>
      <c r="G21" s="4" t="str">
        <f xml:space="preserve"> IF(ISBLANK(OperatorTable[[#This Row],[Name]]), "", "NULL")</f>
        <v>NULL</v>
      </c>
      <c r="H21" s="4" t="str">
        <f xml:space="preserve"> IF(ISBLANK(OperatorTable[[#This Row],[Name]]), "", "NULL")</f>
        <v>NULL</v>
      </c>
      <c r="I21" s="4" t="str">
        <f xml:space="preserve"> IF(ISBLANK(OperatorTable[[#This Row],[Name]]), "", "NULL")</f>
        <v>NULL</v>
      </c>
      <c r="J21" s="36">
        <f ca="1">OperatorTable[[#This Row],[ID]]</f>
        <v>2418</v>
      </c>
      <c r="K21" s="28" t="b">
        <f ca="1" xml:space="preserve"> IF(ISBLANK(OperatorTable[[#This Row],[Name]]), "", _xlfn.XLOOKUP(OperatorTable[[#This Row],[ID]], SQLOperatorTable[ID], SQLOperatorTable[deactive_date], "NO DATA", 0, 1) &gt; 0)</f>
        <v>1</v>
      </c>
      <c r="L21" s="28" t="str">
        <f ca="1">_xlfn.LET(_xlpm.look, _xlfn.XLOOKUP(OperatorTable[[#This Row],[ID]], SQLOperatorTable[ID], SQLOperatorTable[Shift], ""),
_xlpm.usershift, "*" &amp; Addition!$A21 &amp; "*",
IF(LEN(_xlpm.look) = 0, IF(_xlpm.usershift = "**", "", _xlpm.usershift), _xlpm.look))</f>
        <v/>
      </c>
      <c r="M2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Addition!$L21)))</f>
        <v>&lt;STX&gt;&lt;ESC&gt;C&lt;ETX&gt;
&lt;STX&gt;&lt;ESC&gt;P&lt;ETX&gt;
&lt;STX&gt;E1;F1;&lt;ETX&gt;
&lt;STX&gt;H1;o160,100;f3;c20;h1;w1;d3,Janay Gadie;&lt;ETX&gt;
&lt;STX&gt;H2;o130,100;f3;c20;h1;w1;d3,;&lt;ETX&gt;
&lt;STX&gt;H3;o100,100;f3;c20;h1;w1;d3,MES Login;&lt;ETX&gt;
&lt;STX&gt;B4;o50,30;f3;c0,3;h50;w3;d3,2418;&lt;ETX&gt;
&lt;STX&gt;R&lt;ETX&gt;
&lt;STX&gt;&lt;ESC&gt;E1;&lt;ETX&gt;
&lt;STX&gt;&lt;US&gt;4&lt;ETX&gt;
&lt;STX&gt;&lt;ETB&gt;&lt;ETX&gt;</v>
      </c>
      <c r="N2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21" s="28" t="b">
        <f>IF(ISBLANK(OperatorTable[[#This Row],[Name]]), "", ISNUMBER(_xlfn.XLOOKUP(OperatorTable[[#This Row],[Name]], SQLOperatorTable[name], SQLOperatorTable[ID], "err", 0, 1)))</f>
        <v>1</v>
      </c>
      <c r="P21" s="28">
        <f>IF(ISBLANK(OperatorTable[[#This Row],[Name]]), "", ROW() -5)</f>
        <v>16</v>
      </c>
      <c r="Q21" s="28" cm="1">
        <f t="array" ref="Q2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2" spans="1:17" x14ac:dyDescent="0.2">
      <c r="A22" s="28"/>
      <c r="B22" s="33" cm="1">
        <f t="array" aca="1" ref="B2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2300</v>
      </c>
      <c r="C22" s="9" t="s">
        <v>43</v>
      </c>
      <c r="D22" s="155" t="b">
        <v>0</v>
      </c>
      <c r="E22" s="4" cm="1">
        <f t="array" aca="1" ref="E2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22" s="4" t="str">
        <f xml:space="preserve"> IF(ISBLANK(OperatorTable[[#This Row],[Name]]), "", "NULL")</f>
        <v>NULL</v>
      </c>
      <c r="G22" s="4" t="str">
        <f xml:space="preserve"> IF(ISBLANK(OperatorTable[[#This Row],[Name]]), "", "NULL")</f>
        <v>NULL</v>
      </c>
      <c r="H22" s="4" t="str">
        <f xml:space="preserve"> IF(ISBLANK(OperatorTable[[#This Row],[Name]]), "", "NULL")</f>
        <v>NULL</v>
      </c>
      <c r="I22" s="4" t="str">
        <f xml:space="preserve"> IF(ISBLANK(OperatorTable[[#This Row],[Name]]), "", "NULL")</f>
        <v>NULL</v>
      </c>
      <c r="J22" s="36">
        <f ca="1">OperatorTable[[#This Row],[ID]]</f>
        <v>2300</v>
      </c>
      <c r="K22" s="28" t="b">
        <f ca="1" xml:space="preserve"> IF(ISBLANK(OperatorTable[[#This Row],[Name]]), "", _xlfn.XLOOKUP(OperatorTable[[#This Row],[ID]], SQLOperatorTable[ID], SQLOperatorTable[deactive_date], "NO DATA", 0, 1) &gt; 0)</f>
        <v>1</v>
      </c>
      <c r="L22" s="28" t="str">
        <f ca="1">_xlfn.LET(_xlpm.look, _xlfn.XLOOKUP(OperatorTable[[#This Row],[ID]], SQLOperatorTable[ID], SQLOperatorTable[Shift], ""),
_xlpm.usershift, "*" &amp; Addition!$A22 &amp; "*",
IF(LEN(_xlpm.look) = 0, IF(_xlpm.usershift = "**", "", _xlpm.usershift), _xlpm.look))</f>
        <v/>
      </c>
      <c r="M2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Addition!$L22)))</f>
        <v>&lt;STX&gt;&lt;ESC&gt;C&lt;ETX&gt;
&lt;STX&gt;&lt;ESC&gt;P&lt;ETX&gt;
&lt;STX&gt;E1;F1;&lt;ETX&gt;
&lt;STX&gt;H1;o160,100;f3;c20;h1;w1;d3,Erik Barker;&lt;ETX&gt;
&lt;STX&gt;H2;o130,100;f3;c20;h1;w1;d3,;&lt;ETX&gt;
&lt;STX&gt;H3;o100,100;f3;c20;h1;w1;d3,MES Login;&lt;ETX&gt;
&lt;STX&gt;B4;o50,30;f3;c0,3;h50;w3;d3,2300;&lt;ETX&gt;
&lt;STX&gt;R&lt;ETX&gt;
&lt;STX&gt;&lt;ESC&gt;E1;&lt;ETX&gt;
&lt;STX&gt;&lt;US&gt;4&lt;ETX&gt;
&lt;STX&gt;&lt;ETB&gt;&lt;ETX&gt;</v>
      </c>
      <c r="N2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22" s="28" t="b">
        <f>IF(ISBLANK(OperatorTable[[#This Row],[Name]]), "", ISNUMBER(_xlfn.XLOOKUP(OperatorTable[[#This Row],[Name]], SQLOperatorTable[name], SQLOperatorTable[ID], "err", 0, 1)))</f>
        <v>1</v>
      </c>
      <c r="P22" s="28">
        <f>IF(ISBLANK(OperatorTable[[#This Row],[Name]]), "", ROW() -5)</f>
        <v>17</v>
      </c>
      <c r="Q22" s="28" cm="1">
        <f t="array" ref="Q2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3" spans="1:17" x14ac:dyDescent="0.2">
      <c r="A23" s="28"/>
      <c r="B23" s="33" cm="1">
        <f t="array" aca="1" ref="B2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2301</v>
      </c>
      <c r="C23" s="9" t="s">
        <v>44</v>
      </c>
      <c r="D23" s="155" t="b">
        <v>0</v>
      </c>
      <c r="E23" s="4" cm="1">
        <f t="array" aca="1" ref="E2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23" s="4" t="str">
        <f xml:space="preserve"> IF(ISBLANK(OperatorTable[[#This Row],[Name]]), "", "NULL")</f>
        <v>NULL</v>
      </c>
      <c r="G23" s="4" t="str">
        <f xml:space="preserve"> IF(ISBLANK(OperatorTable[[#This Row],[Name]]), "", "NULL")</f>
        <v>NULL</v>
      </c>
      <c r="H23" s="4" t="str">
        <f xml:space="preserve"> IF(ISBLANK(OperatorTable[[#This Row],[Name]]), "", "NULL")</f>
        <v>NULL</v>
      </c>
      <c r="I23" s="4" t="str">
        <f xml:space="preserve"> IF(ISBLANK(OperatorTable[[#This Row],[Name]]), "", "NULL")</f>
        <v>NULL</v>
      </c>
      <c r="J23" s="36">
        <f ca="1">OperatorTable[[#This Row],[ID]]</f>
        <v>2301</v>
      </c>
      <c r="K23" s="28" t="b">
        <f ca="1" xml:space="preserve"> IF(ISBLANK(OperatorTable[[#This Row],[Name]]), "", _xlfn.XLOOKUP(OperatorTable[[#This Row],[ID]], SQLOperatorTable[ID], SQLOperatorTable[deactive_date], "NO DATA", 0, 1) &gt; 0)</f>
        <v>1</v>
      </c>
      <c r="L23" s="28" t="str">
        <f ca="1">_xlfn.LET(_xlpm.look, _xlfn.XLOOKUP(OperatorTable[[#This Row],[ID]], SQLOperatorTable[ID], SQLOperatorTable[Shift], ""),
_xlpm.usershift, "*" &amp; Addition!$A23 &amp; "*",
IF(LEN(_xlpm.look) = 0, IF(_xlpm.usershift = "**", "", _xlpm.usershift), _xlpm.look))</f>
        <v/>
      </c>
      <c r="M2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Addition!$L23)))</f>
        <v>&lt;STX&gt;&lt;ESC&gt;C&lt;ETX&gt;
&lt;STX&gt;&lt;ESC&gt;P&lt;ETX&gt;
&lt;STX&gt;E1;F1;&lt;ETX&gt;
&lt;STX&gt;H1;o160,100;f3;c20;h1;w1;d3,Ashanti Pierre;&lt;ETX&gt;
&lt;STX&gt;H2;o130,100;f3;c20;h1;w1;d3,;&lt;ETX&gt;
&lt;STX&gt;H3;o100,100;f3;c20;h1;w1;d3,MES Login;&lt;ETX&gt;
&lt;STX&gt;B4;o50,30;f3;c0,3;h50;w3;d3,2301;&lt;ETX&gt;
&lt;STX&gt;R&lt;ETX&gt;
&lt;STX&gt;&lt;ESC&gt;E1;&lt;ETX&gt;
&lt;STX&gt;&lt;US&gt;4&lt;ETX&gt;
&lt;STX&gt;&lt;ETB&gt;&lt;ETX&gt;</v>
      </c>
      <c r="N2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23" s="28" t="b">
        <f>IF(ISBLANK(OperatorTable[[#This Row],[Name]]), "", ISNUMBER(_xlfn.XLOOKUP(OperatorTable[[#This Row],[Name]], SQLOperatorTable[name], SQLOperatorTable[ID], "err", 0, 1)))</f>
        <v>1</v>
      </c>
      <c r="P23" s="28">
        <f>IF(ISBLANK(OperatorTable[[#This Row],[Name]]), "", ROW() -5)</f>
        <v>18</v>
      </c>
      <c r="Q23" s="28" cm="1">
        <f t="array" ref="Q2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4" spans="1:17" x14ac:dyDescent="0.2">
      <c r="A24" s="28"/>
      <c r="B24" s="33" cm="1">
        <f t="array" aca="1" ref="B2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2302</v>
      </c>
      <c r="C24" s="9" t="s">
        <v>45</v>
      </c>
      <c r="D24" s="155" t="b">
        <v>0</v>
      </c>
      <c r="E24" s="4" cm="1">
        <f t="array" aca="1" ref="E2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24" s="4" t="str">
        <f xml:space="preserve"> IF(ISBLANK(OperatorTable[[#This Row],[Name]]), "", "NULL")</f>
        <v>NULL</v>
      </c>
      <c r="G24" s="4" t="str">
        <f xml:space="preserve"> IF(ISBLANK(OperatorTable[[#This Row],[Name]]), "", "NULL")</f>
        <v>NULL</v>
      </c>
      <c r="H24" s="4" t="str">
        <f xml:space="preserve"> IF(ISBLANK(OperatorTable[[#This Row],[Name]]), "", "NULL")</f>
        <v>NULL</v>
      </c>
      <c r="I24" s="4" t="str">
        <f xml:space="preserve"> IF(ISBLANK(OperatorTable[[#This Row],[Name]]), "", "NULL")</f>
        <v>NULL</v>
      </c>
      <c r="J24" s="36">
        <f ca="1">OperatorTable[[#This Row],[ID]]</f>
        <v>2302</v>
      </c>
      <c r="K24" s="28" t="b">
        <f ca="1" xml:space="preserve"> IF(ISBLANK(OperatorTable[[#This Row],[Name]]), "", _xlfn.XLOOKUP(OperatorTable[[#This Row],[ID]], SQLOperatorTable[ID], SQLOperatorTable[deactive_date], "NO DATA", 0, 1) &gt; 0)</f>
        <v>1</v>
      </c>
      <c r="L24" s="28" t="str">
        <f ca="1">_xlfn.LET(_xlpm.look, _xlfn.XLOOKUP(OperatorTable[[#This Row],[ID]], SQLOperatorTable[ID], SQLOperatorTable[Shift], ""),
_xlpm.usershift, "*" &amp; Addition!$A24 &amp; "*",
IF(LEN(_xlpm.look) = 0, IF(_xlpm.usershift = "**", "", _xlpm.usershift), _xlpm.look))</f>
        <v/>
      </c>
      <c r="M2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Addition!$L24)))</f>
        <v>&lt;STX&gt;&lt;ESC&gt;C&lt;ETX&gt;
&lt;STX&gt;&lt;ESC&gt;P&lt;ETX&gt;
&lt;STX&gt;E1;F1;&lt;ETX&gt;
&lt;STX&gt;H1;o160,100;f3;c20;h1;w1;d3,Darius Goodwin-Siebert;&lt;ETX&gt;
&lt;STX&gt;H2;o130,100;f3;c20;h1;w1;d3,;&lt;ETX&gt;
&lt;STX&gt;H3;o100,100;f3;c20;h1;w1;d3,MES Login;&lt;ETX&gt;
&lt;STX&gt;B4;o50,30;f3;c0,3;h50;w3;d3,2302;&lt;ETX&gt;
&lt;STX&gt;R&lt;ETX&gt;
&lt;STX&gt;&lt;ESC&gt;E1;&lt;ETX&gt;
&lt;STX&gt;&lt;US&gt;4&lt;ETX&gt;
&lt;STX&gt;&lt;ETB&gt;&lt;ETX&gt;</v>
      </c>
      <c r="N2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24" s="28" t="b">
        <f>IF(ISBLANK(OperatorTable[[#This Row],[Name]]), "", ISNUMBER(_xlfn.XLOOKUP(OperatorTable[[#This Row],[Name]], SQLOperatorTable[name], SQLOperatorTable[ID], "err", 0, 1)))</f>
        <v>1</v>
      </c>
      <c r="P24" s="28">
        <f>IF(ISBLANK(OperatorTable[[#This Row],[Name]]), "", ROW() -5)</f>
        <v>19</v>
      </c>
      <c r="Q24" s="28" cm="1">
        <f t="array" ref="Q2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5" spans="1:17" x14ac:dyDescent="0.2">
      <c r="A25" s="28"/>
      <c r="B25" s="33" cm="1">
        <f t="array" aca="1" ref="B2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2303</v>
      </c>
      <c r="C25" s="9" t="s">
        <v>46</v>
      </c>
      <c r="D25" s="155" t="b">
        <v>0</v>
      </c>
      <c r="E25" s="4" cm="1">
        <f t="array" aca="1" ref="E2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25" s="4" t="str">
        <f xml:space="preserve"> IF(ISBLANK(OperatorTable[[#This Row],[Name]]), "", "NULL")</f>
        <v>NULL</v>
      </c>
      <c r="G25" s="4" t="str">
        <f xml:space="preserve"> IF(ISBLANK(OperatorTable[[#This Row],[Name]]), "", "NULL")</f>
        <v>NULL</v>
      </c>
      <c r="H25" s="4" t="str">
        <f xml:space="preserve"> IF(ISBLANK(OperatorTable[[#This Row],[Name]]), "", "NULL")</f>
        <v>NULL</v>
      </c>
      <c r="I25" s="4" t="str">
        <f xml:space="preserve"> IF(ISBLANK(OperatorTable[[#This Row],[Name]]), "", "NULL")</f>
        <v>NULL</v>
      </c>
      <c r="J25" s="36">
        <f ca="1">OperatorTable[[#This Row],[ID]]</f>
        <v>2303</v>
      </c>
      <c r="K25" s="28" t="b">
        <f ca="1" xml:space="preserve"> IF(ISBLANK(OperatorTable[[#This Row],[Name]]), "", _xlfn.XLOOKUP(OperatorTable[[#This Row],[ID]], SQLOperatorTable[ID], SQLOperatorTable[deactive_date], "NO DATA", 0, 1) &gt; 0)</f>
        <v>0</v>
      </c>
      <c r="L25" s="28" t="str">
        <f ca="1">_xlfn.LET(_xlpm.look, _xlfn.XLOOKUP(OperatorTable[[#This Row],[ID]], SQLOperatorTable[ID], SQLOperatorTable[Shift], ""),
_xlpm.usershift, "*" &amp; Addition!$A25 &amp; "*",
IF(LEN(_xlpm.look) = 0, IF(_xlpm.usershift = "**", "", _xlpm.usershift), _xlpm.look))</f>
        <v>Materials 2nd</v>
      </c>
      <c r="M2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Addition!$L25)))</f>
        <v>&lt;STX&gt;&lt;ESC&gt;C&lt;ETX&gt;
&lt;STX&gt;&lt;ESC&gt;P&lt;ETX&gt;
&lt;STX&gt;E1;F1;&lt;ETX&gt;
&lt;STX&gt;H1;o160,100;f3;c20;h1;w1;d3,Robert French II;&lt;ETX&gt;
&lt;STX&gt;H2;o130,100;f3;c20;h1;w1;d3,Materials 2nd;&lt;ETX&gt;
&lt;STX&gt;H3;o100,100;f3;c20;h1;w1;d3,MES Login;&lt;ETX&gt;
&lt;STX&gt;B4;o50,30;f3;c0,3;h50;w3;d3,2303;&lt;ETX&gt;
&lt;STX&gt;R&lt;ETX&gt;
&lt;STX&gt;&lt;ESC&gt;E1;&lt;ETX&gt;
&lt;STX&gt;&lt;US&gt;4&lt;ETX&gt;
&lt;STX&gt;&lt;ETB&gt;&lt;ETX&gt;</v>
      </c>
      <c r="N2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25" s="28" t="b">
        <f>IF(ISBLANK(OperatorTable[[#This Row],[Name]]), "", ISNUMBER(_xlfn.XLOOKUP(OperatorTable[[#This Row],[Name]], SQLOperatorTable[name], SQLOperatorTable[ID], "err", 0, 1)))</f>
        <v>1</v>
      </c>
      <c r="P25" s="28">
        <f>IF(ISBLANK(OperatorTable[[#This Row],[Name]]), "", ROW() -5)</f>
        <v>20</v>
      </c>
      <c r="Q25" s="28" cm="1">
        <f t="array" ref="Q2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6" spans="1:17" x14ac:dyDescent="0.2">
      <c r="A26" s="28"/>
      <c r="B26" s="33" cm="1">
        <f t="array" aca="1" ref="B2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2304</v>
      </c>
      <c r="C26" s="9" t="s">
        <v>47</v>
      </c>
      <c r="D26" s="155" t="b">
        <v>0</v>
      </c>
      <c r="E26" s="4" cm="1">
        <f t="array" aca="1" ref="E2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26" s="4" t="str">
        <f xml:space="preserve"> IF(ISBLANK(OperatorTable[[#This Row],[Name]]), "", "NULL")</f>
        <v>NULL</v>
      </c>
      <c r="G26" s="4" t="str">
        <f xml:space="preserve"> IF(ISBLANK(OperatorTable[[#This Row],[Name]]), "", "NULL")</f>
        <v>NULL</v>
      </c>
      <c r="H26" s="4" t="str">
        <f xml:space="preserve"> IF(ISBLANK(OperatorTable[[#This Row],[Name]]), "", "NULL")</f>
        <v>NULL</v>
      </c>
      <c r="I26" s="4" t="str">
        <f xml:space="preserve"> IF(ISBLANK(OperatorTable[[#This Row],[Name]]), "", "NULL")</f>
        <v>NULL</v>
      </c>
      <c r="J26" s="36">
        <f ca="1">OperatorTable[[#This Row],[ID]]</f>
        <v>2304</v>
      </c>
      <c r="K26" s="28" t="b">
        <f ca="1" xml:space="preserve"> IF(ISBLANK(OperatorTable[[#This Row],[Name]]), "", _xlfn.XLOOKUP(OperatorTable[[#This Row],[ID]], SQLOperatorTable[ID], SQLOperatorTable[deactive_date], "NO DATA", 0, 1) &gt; 0)</f>
        <v>0</v>
      </c>
      <c r="L26" s="28" t="str">
        <f ca="1">_xlfn.LET(_xlpm.look, _xlfn.XLOOKUP(OperatorTable[[#This Row],[ID]], SQLOperatorTable[ID], SQLOperatorTable[Shift], ""),
_xlpm.usershift, "*" &amp; Addition!$A26 &amp; "*",
IF(LEN(_xlpm.look) = 0, IF(_xlpm.usershift = "**", "", _xlpm.usershift), _xlpm.look))</f>
        <v>Automation 1st</v>
      </c>
      <c r="M2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Addition!$L26)))</f>
        <v>&lt;STX&gt;&lt;ESC&gt;C&lt;ETX&gt;
&lt;STX&gt;&lt;ESC&gt;P&lt;ETX&gt;
&lt;STX&gt;E1;F1;&lt;ETX&gt;
&lt;STX&gt;H1;o160,100;f3;c20;h1;w1;d3,Brandie Cureton;&lt;ETX&gt;
&lt;STX&gt;H2;o130,100;f3;c20;h1;w1;d3,Automation 1st;&lt;ETX&gt;
&lt;STX&gt;H3;o100,100;f3;c20;h1;w1;d3,MES Login;&lt;ETX&gt;
&lt;STX&gt;B4;o50,30;f3;c0,3;h50;w3;d3,2304;&lt;ETX&gt;
&lt;STX&gt;R&lt;ETX&gt;
&lt;STX&gt;&lt;ESC&gt;E1;&lt;ETX&gt;
&lt;STX&gt;&lt;US&gt;4&lt;ETX&gt;
&lt;STX&gt;&lt;ETB&gt;&lt;ETX&gt;</v>
      </c>
      <c r="N2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26" s="28" t="b">
        <f>IF(ISBLANK(OperatorTable[[#This Row],[Name]]), "", ISNUMBER(_xlfn.XLOOKUP(OperatorTable[[#This Row],[Name]], SQLOperatorTable[name], SQLOperatorTable[ID], "err", 0, 1)))</f>
        <v>1</v>
      </c>
      <c r="P26" s="28">
        <f>IF(ISBLANK(OperatorTable[[#This Row],[Name]]), "", ROW() -5)</f>
        <v>21</v>
      </c>
      <c r="Q26" s="28" cm="1">
        <f t="array" ref="Q2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7" spans="1:17" x14ac:dyDescent="0.2">
      <c r="A27" s="28"/>
      <c r="B27" s="33" cm="1">
        <f t="array" aca="1" ref="B2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2305</v>
      </c>
      <c r="C27" s="9" t="s">
        <v>48</v>
      </c>
      <c r="D27" s="155" t="b">
        <v>0</v>
      </c>
      <c r="E27" s="4" cm="1">
        <f t="array" aca="1" ref="E2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27" s="4" t="str">
        <f xml:space="preserve"> IF(ISBLANK(OperatorTable[[#This Row],[Name]]), "", "NULL")</f>
        <v>NULL</v>
      </c>
      <c r="G27" s="4" t="str">
        <f xml:space="preserve"> IF(ISBLANK(OperatorTable[[#This Row],[Name]]), "", "NULL")</f>
        <v>NULL</v>
      </c>
      <c r="H27" s="4" t="str">
        <f xml:space="preserve"> IF(ISBLANK(OperatorTable[[#This Row],[Name]]), "", "NULL")</f>
        <v>NULL</v>
      </c>
      <c r="I27" s="4" t="str">
        <f xml:space="preserve"> IF(ISBLANK(OperatorTable[[#This Row],[Name]]), "", "NULL")</f>
        <v>NULL</v>
      </c>
      <c r="J27" s="36">
        <f ca="1">OperatorTable[[#This Row],[ID]]</f>
        <v>2305</v>
      </c>
      <c r="K27" s="28" t="b">
        <f ca="1" xml:space="preserve"> IF(ISBLANK(OperatorTable[[#This Row],[Name]]), "", _xlfn.XLOOKUP(OperatorTable[[#This Row],[ID]], SQLOperatorTable[ID], SQLOperatorTable[deactive_date], "NO DATA", 0, 1) &gt; 0)</f>
        <v>0</v>
      </c>
      <c r="L27" s="28" t="str">
        <f ca="1">_xlfn.LET(_xlpm.look, _xlfn.XLOOKUP(OperatorTable[[#This Row],[ID]], SQLOperatorTable[ID], SQLOperatorTable[Shift], ""),
_xlpm.usershift, "*" &amp; Addition!$A27 &amp; "*",
IF(LEN(_xlpm.look) = 0, IF(_xlpm.usershift = "**", "", _xlpm.usershift), _xlpm.look))</f>
        <v>Materials 3rd</v>
      </c>
      <c r="M2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Addition!$L27)))</f>
        <v>&lt;STX&gt;&lt;ESC&gt;C&lt;ETX&gt;
&lt;STX&gt;&lt;ESC&gt;P&lt;ETX&gt;
&lt;STX&gt;E1;F1;&lt;ETX&gt;
&lt;STX&gt;H1;o160,100;f3;c20;h1;w1;d3,Charles Trexler;&lt;ETX&gt;
&lt;STX&gt;H2;o130,100;f3;c20;h1;w1;d3,Materials 3rd;&lt;ETX&gt;
&lt;STX&gt;H3;o100,100;f3;c20;h1;w1;d3,MES Login;&lt;ETX&gt;
&lt;STX&gt;B4;o50,30;f3;c0,3;h50;w3;d3,2305;&lt;ETX&gt;
&lt;STX&gt;R&lt;ETX&gt;
&lt;STX&gt;&lt;ESC&gt;E1;&lt;ETX&gt;
&lt;STX&gt;&lt;US&gt;4&lt;ETX&gt;
&lt;STX&gt;&lt;ETB&gt;&lt;ETX&gt;</v>
      </c>
      <c r="N2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27" s="28" t="b">
        <f>IF(ISBLANK(OperatorTable[[#This Row],[Name]]), "", ISNUMBER(_xlfn.XLOOKUP(OperatorTable[[#This Row],[Name]], SQLOperatorTable[name], SQLOperatorTable[ID], "err", 0, 1)))</f>
        <v>1</v>
      </c>
      <c r="P27" s="28">
        <f>IF(ISBLANK(OperatorTable[[#This Row],[Name]]), "", ROW() -5)</f>
        <v>22</v>
      </c>
      <c r="Q27" s="28" cm="1">
        <f t="array" ref="Q2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8" spans="1:17" x14ac:dyDescent="0.2">
      <c r="A28" s="28"/>
      <c r="B28" s="33" cm="1">
        <f t="array" aca="1" ref="B2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2306</v>
      </c>
      <c r="C28" s="9" t="s">
        <v>49</v>
      </c>
      <c r="D28" s="155" t="b">
        <v>0</v>
      </c>
      <c r="E28" s="4" cm="1">
        <f t="array" aca="1" ref="E2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28" s="4" t="str">
        <f xml:space="preserve"> IF(ISBLANK(OperatorTable[[#This Row],[Name]]), "", "NULL")</f>
        <v>NULL</v>
      </c>
      <c r="G28" s="4" t="str">
        <f xml:space="preserve"> IF(ISBLANK(OperatorTable[[#This Row],[Name]]), "", "NULL")</f>
        <v>NULL</v>
      </c>
      <c r="H28" s="4" t="str">
        <f xml:space="preserve"> IF(ISBLANK(OperatorTable[[#This Row],[Name]]), "", "NULL")</f>
        <v>NULL</v>
      </c>
      <c r="I28" s="4" t="str">
        <f xml:space="preserve"> IF(ISBLANK(OperatorTable[[#This Row],[Name]]), "", "NULL")</f>
        <v>NULL</v>
      </c>
      <c r="J28" s="36">
        <f ca="1">OperatorTable[[#This Row],[ID]]</f>
        <v>2306</v>
      </c>
      <c r="K28" s="28" t="b">
        <f ca="1" xml:space="preserve"> IF(ISBLANK(OperatorTable[[#This Row],[Name]]), "", _xlfn.XLOOKUP(OperatorTable[[#This Row],[ID]], SQLOperatorTable[ID], SQLOperatorTable[deactive_date], "NO DATA", 0, 1) &gt; 0)</f>
        <v>1</v>
      </c>
      <c r="L28" s="28" t="str">
        <f ca="1">_xlfn.LET(_xlpm.look, _xlfn.XLOOKUP(OperatorTable[[#This Row],[ID]], SQLOperatorTable[ID], SQLOperatorTable[Shift], ""),
_xlpm.usershift, "*" &amp; Addition!$A28 &amp; "*",
IF(LEN(_xlpm.look) = 0, IF(_xlpm.usershift = "**", "", _xlpm.usershift), _xlpm.look))</f>
        <v/>
      </c>
      <c r="M2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Addition!$L28)))</f>
        <v>&lt;STX&gt;&lt;ESC&gt;C&lt;ETX&gt;
&lt;STX&gt;&lt;ESC&gt;P&lt;ETX&gt;
&lt;STX&gt;E1;F1;&lt;ETX&gt;
&lt;STX&gt;H1;o160,100;f3;c20;h1;w1;d3,Anthony King;&lt;ETX&gt;
&lt;STX&gt;H2;o130,100;f3;c20;h1;w1;d3,;&lt;ETX&gt;
&lt;STX&gt;H3;o100,100;f3;c20;h1;w1;d3,MES Login;&lt;ETX&gt;
&lt;STX&gt;B4;o50,30;f3;c0,3;h50;w3;d3,2306;&lt;ETX&gt;
&lt;STX&gt;R&lt;ETX&gt;
&lt;STX&gt;&lt;ESC&gt;E1;&lt;ETX&gt;
&lt;STX&gt;&lt;US&gt;4&lt;ETX&gt;
&lt;STX&gt;&lt;ETB&gt;&lt;ETX&gt;</v>
      </c>
      <c r="N2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28" s="28" t="b">
        <f>IF(ISBLANK(OperatorTable[[#This Row],[Name]]), "", ISNUMBER(_xlfn.XLOOKUP(OperatorTable[[#This Row],[Name]], SQLOperatorTable[name], SQLOperatorTable[ID], "err", 0, 1)))</f>
        <v>1</v>
      </c>
      <c r="P28" s="28">
        <f>IF(ISBLANK(OperatorTable[[#This Row],[Name]]), "", ROW() -5)</f>
        <v>23</v>
      </c>
      <c r="Q28" s="28" cm="1">
        <f t="array" ref="Q2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9" spans="1:17" x14ac:dyDescent="0.2">
      <c r="A29" s="28"/>
      <c r="B29" s="33" cm="1">
        <f t="array" aca="1" ref="B2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2307</v>
      </c>
      <c r="C29" s="9" t="s">
        <v>50</v>
      </c>
      <c r="D29" s="155" t="b">
        <v>0</v>
      </c>
      <c r="E29" s="4" cm="1">
        <f t="array" aca="1" ref="E2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29" s="4" t="str">
        <f xml:space="preserve"> IF(ISBLANK(OperatorTable[[#This Row],[Name]]), "", "NULL")</f>
        <v>NULL</v>
      </c>
      <c r="G29" s="4" t="str">
        <f xml:space="preserve"> IF(ISBLANK(OperatorTable[[#This Row],[Name]]), "", "NULL")</f>
        <v>NULL</v>
      </c>
      <c r="H29" s="4" t="str">
        <f xml:space="preserve"> IF(ISBLANK(OperatorTable[[#This Row],[Name]]), "", "NULL")</f>
        <v>NULL</v>
      </c>
      <c r="I29" s="4" t="str">
        <f xml:space="preserve"> IF(ISBLANK(OperatorTable[[#This Row],[Name]]), "", "NULL")</f>
        <v>NULL</v>
      </c>
      <c r="J29" s="36">
        <f ca="1">OperatorTable[[#This Row],[ID]]</f>
        <v>2307</v>
      </c>
      <c r="K29" s="28" t="b">
        <f ca="1" xml:space="preserve"> IF(ISBLANK(OperatorTable[[#This Row],[Name]]), "", _xlfn.XLOOKUP(OperatorTable[[#This Row],[ID]], SQLOperatorTable[ID], SQLOperatorTable[deactive_date], "NO DATA", 0, 1) &gt; 0)</f>
        <v>1</v>
      </c>
      <c r="L29" s="28" t="str">
        <f ca="1">_xlfn.LET(_xlpm.look, _xlfn.XLOOKUP(OperatorTable[[#This Row],[ID]], SQLOperatorTable[ID], SQLOperatorTable[Shift], ""),
_xlpm.usershift, "*" &amp; Addition!$A29 &amp; "*",
IF(LEN(_xlpm.look) = 0, IF(_xlpm.usershift = "**", "", _xlpm.usershift), _xlpm.look))</f>
        <v/>
      </c>
      <c r="M2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Addition!$L29)))</f>
        <v>&lt;STX&gt;&lt;ESC&gt;C&lt;ETX&gt;
&lt;STX&gt;&lt;ESC&gt;P&lt;ETX&gt;
&lt;STX&gt;E1;F1;&lt;ETX&gt;
&lt;STX&gt;H1;o160,100;f3;c20;h1;w1;d3,David Ervan;&lt;ETX&gt;
&lt;STX&gt;H2;o130,100;f3;c20;h1;w1;d3,;&lt;ETX&gt;
&lt;STX&gt;H3;o100,100;f3;c20;h1;w1;d3,MES Login;&lt;ETX&gt;
&lt;STX&gt;B4;o50,30;f3;c0,3;h50;w3;d3,2307;&lt;ETX&gt;
&lt;STX&gt;R&lt;ETX&gt;
&lt;STX&gt;&lt;ESC&gt;E1;&lt;ETX&gt;
&lt;STX&gt;&lt;US&gt;4&lt;ETX&gt;
&lt;STX&gt;&lt;ETB&gt;&lt;ETX&gt;</v>
      </c>
      <c r="N2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29" s="28" t="b">
        <f>IF(ISBLANK(OperatorTable[[#This Row],[Name]]), "", ISNUMBER(_xlfn.XLOOKUP(OperatorTable[[#This Row],[Name]], SQLOperatorTable[name], SQLOperatorTable[ID], "err", 0, 1)))</f>
        <v>1</v>
      </c>
      <c r="P29" s="28">
        <f>IF(ISBLANK(OperatorTable[[#This Row],[Name]]), "", ROW() -5)</f>
        <v>24</v>
      </c>
      <c r="Q29" s="28" cm="1">
        <f t="array" ref="Q2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30" spans="1:17" x14ac:dyDescent="0.2">
      <c r="A30" s="28"/>
      <c r="B30" s="34" cm="1">
        <f t="array" aca="1" ref="B3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2308</v>
      </c>
      <c r="C30" s="9" t="s">
        <v>51</v>
      </c>
      <c r="D30" s="155" t="b">
        <v>0</v>
      </c>
      <c r="E30" s="31" cm="1">
        <f t="array" aca="1" ref="E3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30" s="31" t="str">
        <f xml:space="preserve"> IF(ISBLANK(OperatorTable[[#This Row],[Name]]), "", "NULL")</f>
        <v>NULL</v>
      </c>
      <c r="G30" s="31" t="str">
        <f xml:space="preserve"> IF(ISBLANK(OperatorTable[[#This Row],[Name]]), "", "NULL")</f>
        <v>NULL</v>
      </c>
      <c r="H30" s="31" t="str">
        <f xml:space="preserve"> IF(ISBLANK(OperatorTable[[#This Row],[Name]]), "", "NULL")</f>
        <v>NULL</v>
      </c>
      <c r="I30" s="31" t="str">
        <f xml:space="preserve"> IF(ISBLANK(OperatorTable[[#This Row],[Name]]), "", "NULL")</f>
        <v>NULL</v>
      </c>
      <c r="J30" s="37">
        <f ca="1">OperatorTable[[#This Row],[ID]]</f>
        <v>2308</v>
      </c>
      <c r="K30" s="28" t="b">
        <f ca="1" xml:space="preserve"> IF(ISBLANK(OperatorTable[[#This Row],[Name]]), "", _xlfn.XLOOKUP(OperatorTable[[#This Row],[ID]], SQLOperatorTable[ID], SQLOperatorTable[deactive_date], "NO DATA", 0, 1) &gt; 0)</f>
        <v>0</v>
      </c>
      <c r="L30" s="28" t="str">
        <f ca="1">_xlfn.LET(_xlpm.look, _xlfn.XLOOKUP(OperatorTable[[#This Row],[ID]], SQLOperatorTable[ID], SQLOperatorTable[Shift], ""),
_xlpm.usershift, "*" &amp; Addition!$A30 &amp; "*",
IF(LEN(_xlpm.look) = 0, IF(_xlpm.usershift = "**", "", _xlpm.usershift), _xlpm.look))</f>
        <v>Engineering 1st</v>
      </c>
      <c r="M3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Addition!$L30)))</f>
        <v>&lt;STX&gt;&lt;ESC&gt;C&lt;ETX&gt;
&lt;STX&gt;&lt;ESC&gt;P&lt;ETX&gt;
&lt;STX&gt;E1;F1;&lt;ETX&gt;
&lt;STX&gt;H1;o160,100;f3;c20;h1;w1;d3,Senthilnathan Selvarajan;&lt;ETX&gt;
&lt;STX&gt;H2;o130,100;f3;c20;h1;w1;d3,Engineering 1st;&lt;ETX&gt;
&lt;STX&gt;H3;o100,100;f3;c20;h1;w1;d3,MES Login;&lt;ETX&gt;
&lt;STX&gt;B4;o50,30;f3;c0,3;h50;w3;d3,2308;&lt;ETX&gt;
&lt;STX&gt;R&lt;ETX&gt;
&lt;STX&gt;&lt;ESC&gt;E1;&lt;ETX&gt;
&lt;STX&gt;&lt;US&gt;4&lt;ETX&gt;
&lt;STX&gt;&lt;ETB&gt;&lt;ETX&gt;</v>
      </c>
      <c r="N3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30" s="28" t="b">
        <f>IF(ISBLANK(OperatorTable[[#This Row],[Name]]), "", ISNUMBER(_xlfn.XLOOKUP(OperatorTable[[#This Row],[Name]], SQLOperatorTable[name], SQLOperatorTable[ID], "err", 0, 1)))</f>
        <v>1</v>
      </c>
      <c r="P30" s="28">
        <f>IF(ISBLANK(OperatorTable[[#This Row],[Name]]), "", ROW() -5)</f>
        <v>25</v>
      </c>
      <c r="Q30" s="28" cm="1">
        <f t="array" ref="Q3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31" spans="1:17" x14ac:dyDescent="0.2">
      <c r="A31" s="28"/>
      <c r="B31" s="33" cm="1">
        <f t="array" aca="1" ref="B3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2309</v>
      </c>
      <c r="C31" s="9" t="s">
        <v>52</v>
      </c>
      <c r="D31" s="155" t="b">
        <v>0</v>
      </c>
      <c r="E31" s="4" cm="1">
        <f t="array" aca="1" ref="E3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31" s="4" t="str">
        <f xml:space="preserve"> IF(ISBLANK(OperatorTable[[#This Row],[Name]]), "", "NULL")</f>
        <v>NULL</v>
      </c>
      <c r="G31" s="4" t="str">
        <f xml:space="preserve"> IF(ISBLANK(OperatorTable[[#This Row],[Name]]), "", "NULL")</f>
        <v>NULL</v>
      </c>
      <c r="H31" s="4" t="str">
        <f xml:space="preserve"> IF(ISBLANK(OperatorTable[[#This Row],[Name]]), "", "NULL")</f>
        <v>NULL</v>
      </c>
      <c r="I31" s="4" t="str">
        <f xml:space="preserve"> IF(ISBLANK(OperatorTable[[#This Row],[Name]]), "", "NULL")</f>
        <v>NULL</v>
      </c>
      <c r="J31" s="36">
        <f ca="1">OperatorTable[[#This Row],[ID]]</f>
        <v>2309</v>
      </c>
      <c r="K31" s="28" t="b">
        <f ca="1" xml:space="preserve"> IF(ISBLANK(OperatorTable[[#This Row],[Name]]), "", _xlfn.XLOOKUP(OperatorTable[[#This Row],[ID]], SQLOperatorTable[ID], SQLOperatorTable[deactive_date], "NO DATA", 0, 1) &gt; 0)</f>
        <v>1</v>
      </c>
      <c r="L31" s="28" t="str">
        <f ca="1">_xlfn.LET(_xlpm.look, _xlfn.XLOOKUP(OperatorTable[[#This Row],[ID]], SQLOperatorTable[ID], SQLOperatorTable[Shift], ""),
_xlpm.usershift, "*" &amp; Addition!$A31 &amp; "*",
IF(LEN(_xlpm.look) = 0, IF(_xlpm.usershift = "**", "", _xlpm.usershift), _xlpm.look))</f>
        <v/>
      </c>
      <c r="M3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Addition!$L31)))</f>
        <v>&lt;STX&gt;&lt;ESC&gt;C&lt;ETX&gt;
&lt;STX&gt;&lt;ESC&gt;P&lt;ETX&gt;
&lt;STX&gt;E1;F1;&lt;ETX&gt;
&lt;STX&gt;H1;o160,100;f3;c20;h1;w1;d3,Dezmond Robinson;&lt;ETX&gt;
&lt;STX&gt;H2;o130,100;f3;c20;h1;w1;d3,;&lt;ETX&gt;
&lt;STX&gt;H3;o100,100;f3;c20;h1;w1;d3,MES Login;&lt;ETX&gt;
&lt;STX&gt;B4;o50,30;f3;c0,3;h50;w3;d3,2309;&lt;ETX&gt;
&lt;STX&gt;R&lt;ETX&gt;
&lt;STX&gt;&lt;ESC&gt;E1;&lt;ETX&gt;
&lt;STX&gt;&lt;US&gt;4&lt;ETX&gt;
&lt;STX&gt;&lt;ETB&gt;&lt;ETX&gt;</v>
      </c>
      <c r="N3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31" s="28" t="b">
        <f>IF(ISBLANK(OperatorTable[[#This Row],[Name]]), "", ISNUMBER(_xlfn.XLOOKUP(OperatorTable[[#This Row],[Name]], SQLOperatorTable[name], SQLOperatorTable[ID], "err", 0, 1)))</f>
        <v>1</v>
      </c>
      <c r="P31" s="28">
        <f>IF(ISBLANK(OperatorTable[[#This Row],[Name]]), "", ROW() -5)</f>
        <v>26</v>
      </c>
      <c r="Q31" s="28" cm="1">
        <f t="array" ref="Q3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32" spans="1:17" x14ac:dyDescent="0.2">
      <c r="A32" s="28"/>
      <c r="B32" s="33" cm="1">
        <f t="array" aca="1" ref="B3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2310</v>
      </c>
      <c r="C32" s="9" t="s">
        <v>53</v>
      </c>
      <c r="D32" s="155" t="b">
        <v>0</v>
      </c>
      <c r="E32" s="4" cm="1">
        <f t="array" aca="1" ref="E3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32" s="4" t="str">
        <f xml:space="preserve"> IF(ISBLANK(OperatorTable[[#This Row],[Name]]), "", "NULL")</f>
        <v>NULL</v>
      </c>
      <c r="G32" s="4" t="str">
        <f xml:space="preserve"> IF(ISBLANK(OperatorTable[[#This Row],[Name]]), "", "NULL")</f>
        <v>NULL</v>
      </c>
      <c r="H32" s="4" t="str">
        <f xml:space="preserve"> IF(ISBLANK(OperatorTable[[#This Row],[Name]]), "", "NULL")</f>
        <v>NULL</v>
      </c>
      <c r="I32" s="4" t="str">
        <f xml:space="preserve"> IF(ISBLANK(OperatorTable[[#This Row],[Name]]), "", "NULL")</f>
        <v>NULL</v>
      </c>
      <c r="J32" s="36">
        <f ca="1">OperatorTable[[#This Row],[ID]]</f>
        <v>2310</v>
      </c>
      <c r="K32" s="28" t="b">
        <f ca="1" xml:space="preserve"> IF(ISBLANK(OperatorTable[[#This Row],[Name]]), "", _xlfn.XLOOKUP(OperatorTable[[#This Row],[ID]], SQLOperatorTable[ID], SQLOperatorTable[deactive_date], "NO DATA", 0, 1) &gt; 0)</f>
        <v>0</v>
      </c>
      <c r="L32" s="28" t="str">
        <f ca="1">_xlfn.LET(_xlpm.look, _xlfn.XLOOKUP(OperatorTable[[#This Row],[ID]], SQLOperatorTable[ID], SQLOperatorTable[Shift], ""),
_xlpm.usershift, "*" &amp; Addition!$A32 &amp; "*",
IF(LEN(_xlpm.look) = 0, IF(_xlpm.usershift = "**", "", _xlpm.usershift), _xlpm.look))</f>
        <v>T1XX B</v>
      </c>
      <c r="M3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Addition!$L32)))</f>
        <v>&lt;STX&gt;&lt;ESC&gt;C&lt;ETX&gt;
&lt;STX&gt;&lt;ESC&gt;P&lt;ETX&gt;
&lt;STX&gt;E1;F1;&lt;ETX&gt;
&lt;STX&gt;H1;o160,100;f3;c20;h1;w1;d3,Brittany Lindsey;&lt;ETX&gt;
&lt;STX&gt;H2;o130,100;f3;c20;h1;w1;d3,T1XX B;&lt;ETX&gt;
&lt;STX&gt;H3;o100,100;f3;c20;h1;w1;d3,MES Login;&lt;ETX&gt;
&lt;STX&gt;B4;o50,30;f3;c0,3;h50;w3;d3,2310;&lt;ETX&gt;
&lt;STX&gt;R&lt;ETX&gt;
&lt;STX&gt;&lt;ESC&gt;E1;&lt;ETX&gt;
&lt;STX&gt;&lt;US&gt;4&lt;ETX&gt;
&lt;STX&gt;&lt;ETB&gt;&lt;ETX&gt;</v>
      </c>
      <c r="N3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32" s="28" t="b">
        <f>IF(ISBLANK(OperatorTable[[#This Row],[Name]]), "", ISNUMBER(_xlfn.XLOOKUP(OperatorTable[[#This Row],[Name]], SQLOperatorTable[name], SQLOperatorTable[ID], "err", 0, 1)))</f>
        <v>1</v>
      </c>
      <c r="P32" s="28">
        <f>IF(ISBLANK(OperatorTable[[#This Row],[Name]]), "", ROW() -5)</f>
        <v>27</v>
      </c>
      <c r="Q32" s="28" cm="1">
        <f t="array" ref="Q3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33" spans="1:17" x14ac:dyDescent="0.2">
      <c r="A33" s="28"/>
      <c r="B33" s="33" cm="1">
        <f t="array" aca="1" ref="B3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2311</v>
      </c>
      <c r="C33" s="9" t="s">
        <v>54</v>
      </c>
      <c r="D33" s="155" t="b">
        <v>0</v>
      </c>
      <c r="E33" s="4" cm="1">
        <f t="array" aca="1" ref="E3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33" s="4" t="str">
        <f xml:space="preserve"> IF(ISBLANK(OperatorTable[[#This Row],[Name]]), "", "NULL")</f>
        <v>NULL</v>
      </c>
      <c r="G33" s="4" t="str">
        <f xml:space="preserve"> IF(ISBLANK(OperatorTable[[#This Row],[Name]]), "", "NULL")</f>
        <v>NULL</v>
      </c>
      <c r="H33" s="4" t="str">
        <f xml:space="preserve"> IF(ISBLANK(OperatorTable[[#This Row],[Name]]), "", "NULL")</f>
        <v>NULL</v>
      </c>
      <c r="I33" s="4" t="str">
        <f xml:space="preserve"> IF(ISBLANK(OperatorTable[[#This Row],[Name]]), "", "NULL")</f>
        <v>NULL</v>
      </c>
      <c r="J33" s="48">
        <f ca="1">OperatorTable[[#This Row],[ID]]</f>
        <v>2311</v>
      </c>
      <c r="K33" s="28" t="b">
        <f ca="1" xml:space="preserve"> IF(ISBLANK(OperatorTable[[#This Row],[Name]]), "", _xlfn.XLOOKUP(OperatorTable[[#This Row],[ID]], SQLOperatorTable[ID], SQLOperatorTable[deactive_date], "NO DATA", 0, 1) &gt; 0)</f>
        <v>1</v>
      </c>
      <c r="L33" s="28" t="str">
        <f ca="1">_xlfn.LET(_xlpm.look, _xlfn.XLOOKUP(OperatorTable[[#This Row],[ID]], SQLOperatorTable[ID], SQLOperatorTable[Shift], ""),
_xlpm.usershift, "*" &amp; Addition!$A33 &amp; "*",
IF(LEN(_xlpm.look) = 0, IF(_xlpm.usershift = "**", "", _xlpm.usershift), _xlpm.look))</f>
        <v/>
      </c>
      <c r="M3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Addition!$L33)))</f>
        <v>&lt;STX&gt;&lt;ESC&gt;C&lt;ETX&gt;
&lt;STX&gt;&lt;ESC&gt;P&lt;ETX&gt;
&lt;STX&gt;E1;F1;&lt;ETX&gt;
&lt;STX&gt;H1;o160,100;f3;c20;h1;w1;d3,Alante Jenkins;&lt;ETX&gt;
&lt;STX&gt;H2;o130,100;f3;c20;h1;w1;d3,;&lt;ETX&gt;
&lt;STX&gt;H3;o100,100;f3;c20;h1;w1;d3,MES Login;&lt;ETX&gt;
&lt;STX&gt;B4;o50,30;f3;c0,3;h50;w3;d3,2311;&lt;ETX&gt;
&lt;STX&gt;R&lt;ETX&gt;
&lt;STX&gt;&lt;ESC&gt;E1;&lt;ETX&gt;
&lt;STX&gt;&lt;US&gt;4&lt;ETX&gt;
&lt;STX&gt;&lt;ETB&gt;&lt;ETX&gt;</v>
      </c>
      <c r="N3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33" s="28" t="b">
        <f>IF(ISBLANK(OperatorTable[[#This Row],[Name]]), "", ISNUMBER(_xlfn.XLOOKUP(OperatorTable[[#This Row],[Name]], SQLOperatorTable[name], SQLOperatorTable[ID], "err", 0, 1)))</f>
        <v>1</v>
      </c>
      <c r="P33" s="28">
        <f>IF(ISBLANK(OperatorTable[[#This Row],[Name]]), "", ROW() -5)</f>
        <v>28</v>
      </c>
      <c r="Q33" s="28" cm="1">
        <f t="array" ref="Q3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34" spans="1:17" x14ac:dyDescent="0.2">
      <c r="A34" s="28"/>
      <c r="B34" s="33" cm="1">
        <f t="array" aca="1" ref="B3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2312</v>
      </c>
      <c r="C34" s="9" t="s">
        <v>55</v>
      </c>
      <c r="D34" s="155" t="b">
        <v>0</v>
      </c>
      <c r="E34" s="4" cm="1">
        <f t="array" aca="1" ref="E3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34" s="4" t="str">
        <f xml:space="preserve"> IF(ISBLANK(OperatorTable[[#This Row],[Name]]), "", "NULL")</f>
        <v>NULL</v>
      </c>
      <c r="G34" s="4" t="str">
        <f xml:space="preserve"> IF(ISBLANK(OperatorTable[[#This Row],[Name]]), "", "NULL")</f>
        <v>NULL</v>
      </c>
      <c r="H34" s="4" t="str">
        <f xml:space="preserve"> IF(ISBLANK(OperatorTable[[#This Row],[Name]]), "", "NULL")</f>
        <v>NULL</v>
      </c>
      <c r="I34" s="4" t="str">
        <f xml:space="preserve"> IF(ISBLANK(OperatorTable[[#This Row],[Name]]), "", "NULL")</f>
        <v>NULL</v>
      </c>
      <c r="J34" s="48">
        <f ca="1">OperatorTable[[#This Row],[ID]]</f>
        <v>2312</v>
      </c>
      <c r="K34" s="28" t="b">
        <f ca="1" xml:space="preserve"> IF(ISBLANK(OperatorTable[[#This Row],[Name]]), "", _xlfn.XLOOKUP(OperatorTable[[#This Row],[ID]], SQLOperatorTable[ID], SQLOperatorTable[deactive_date], "NO DATA", 0, 1) &gt; 0)</f>
        <v>1</v>
      </c>
      <c r="L34" s="28" t="str">
        <f ca="1">_xlfn.LET(_xlpm.look, _xlfn.XLOOKUP(OperatorTable[[#This Row],[ID]], SQLOperatorTable[ID], SQLOperatorTable[Shift], ""),
_xlpm.usershift, "*" &amp; Addition!$A34 &amp; "*",
IF(LEN(_xlpm.look) = 0, IF(_xlpm.usershift = "**", "", _xlpm.usershift), _xlpm.look))</f>
        <v/>
      </c>
      <c r="M3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Addition!$L34)))</f>
        <v>&lt;STX&gt;&lt;ESC&gt;C&lt;ETX&gt;
&lt;STX&gt;&lt;ESC&gt;P&lt;ETX&gt;
&lt;STX&gt;E1;F1;&lt;ETX&gt;
&lt;STX&gt;H1;o160,100;f3;c20;h1;w1;d3,Jalen Vines;&lt;ETX&gt;
&lt;STX&gt;H2;o130,100;f3;c20;h1;w1;d3,;&lt;ETX&gt;
&lt;STX&gt;H3;o100,100;f3;c20;h1;w1;d3,MES Login;&lt;ETX&gt;
&lt;STX&gt;B4;o50,30;f3;c0,3;h50;w3;d3,2312;&lt;ETX&gt;
&lt;STX&gt;R&lt;ETX&gt;
&lt;STX&gt;&lt;ESC&gt;E1;&lt;ETX&gt;
&lt;STX&gt;&lt;US&gt;4&lt;ETX&gt;
&lt;STX&gt;&lt;ETB&gt;&lt;ETX&gt;</v>
      </c>
      <c r="N3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34" s="28" t="b">
        <f>IF(ISBLANK(OperatorTable[[#This Row],[Name]]), "", ISNUMBER(_xlfn.XLOOKUP(OperatorTable[[#This Row],[Name]], SQLOperatorTable[name], SQLOperatorTable[ID], "err", 0, 1)))</f>
        <v>1</v>
      </c>
      <c r="P34" s="28">
        <f>IF(ISBLANK(OperatorTable[[#This Row],[Name]]), "", ROW() -5)</f>
        <v>29</v>
      </c>
      <c r="Q34" s="28" cm="1">
        <f t="array" ref="Q3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35" spans="1:17" ht="15" customHeight="1" x14ac:dyDescent="0.2">
      <c r="A35" s="28"/>
      <c r="B35" s="33" cm="1">
        <f t="array" aca="1" ref="B3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9328</v>
      </c>
      <c r="C35" s="9" t="s">
        <v>56</v>
      </c>
      <c r="D35" s="155" t="b">
        <v>0</v>
      </c>
      <c r="E35" s="28" cm="1">
        <f t="array" aca="1" ref="E3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35" s="28" t="str">
        <f xml:space="preserve"> IF(ISBLANK(OperatorTable[[#This Row],[Name]]), "", "NULL")</f>
        <v>NULL</v>
      </c>
      <c r="G35" s="28" t="str">
        <f xml:space="preserve"> IF(ISBLANK(OperatorTable[[#This Row],[Name]]), "", "NULL")</f>
        <v>NULL</v>
      </c>
      <c r="H35" s="28" t="str">
        <f xml:space="preserve"> IF(ISBLANK(OperatorTable[[#This Row],[Name]]), "", "NULL")</f>
        <v>NULL</v>
      </c>
      <c r="I35" s="28" t="str">
        <f xml:space="preserve"> IF(ISBLANK(OperatorTable[[#This Row],[Name]]), "", "NULL")</f>
        <v>NULL</v>
      </c>
      <c r="J35" s="28">
        <f ca="1">OperatorTable[[#This Row],[ID]]</f>
        <v>9328</v>
      </c>
      <c r="K35" s="28" t="b">
        <f ca="1" xml:space="preserve"> IF(ISBLANK(OperatorTable[[#This Row],[Name]]), "", _xlfn.XLOOKUP(OperatorTable[[#This Row],[ID]], SQLOperatorTable[ID], SQLOperatorTable[deactive_date], "NO DATA", 0, 1) &gt; 0)</f>
        <v>1</v>
      </c>
      <c r="L35" s="28" t="str">
        <f ca="1">_xlfn.LET(_xlpm.look, _xlfn.XLOOKUP(OperatorTable[[#This Row],[ID]], SQLOperatorTable[ID], SQLOperatorTable[Shift], ""),
_xlpm.usershift, "*" &amp; Addition!$A35 &amp; "*",
IF(LEN(_xlpm.look) = 0, IF(_xlpm.usershift = "**", "", _xlpm.usershift), _xlpm.look))</f>
        <v/>
      </c>
      <c r="M3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Addition!$L35)))</f>
        <v>&lt;STX&gt;&lt;ESC&gt;C&lt;ETX&gt;
&lt;STX&gt;&lt;ESC&gt;P&lt;ETX&gt;
&lt;STX&gt;E1;F1;&lt;ETX&gt;
&lt;STX&gt;H1;o160,100;f3;c20;h1;w1;d3,Jalen Robinson;&lt;ETX&gt;
&lt;STX&gt;H2;o130,100;f3;c20;h1;w1;d3,;&lt;ETX&gt;
&lt;STX&gt;H3;o100,100;f3;c20;h1;w1;d3,MES Login;&lt;ETX&gt;
&lt;STX&gt;B4;o50,30;f3;c0,3;h50;w3;d3,9328;&lt;ETX&gt;
&lt;STX&gt;R&lt;ETX&gt;
&lt;STX&gt;&lt;ESC&gt;E1;&lt;ETX&gt;
&lt;STX&gt;&lt;US&gt;4&lt;ETX&gt;
&lt;STX&gt;&lt;ETB&gt;&lt;ETX&gt;</v>
      </c>
      <c r="N3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35" s="28" t="b">
        <f>IF(ISBLANK(OperatorTable[[#This Row],[Name]]), "", ISNUMBER(_xlfn.XLOOKUP(OperatorTable[[#This Row],[Name]], SQLOperatorTable[name], SQLOperatorTable[ID], "err", 0, 1)))</f>
        <v>1</v>
      </c>
      <c r="P35" s="28">
        <f>IF(ISBLANK(OperatorTable[[#This Row],[Name]]), "", ROW() -5)</f>
        <v>30</v>
      </c>
      <c r="Q35" s="28" cm="1">
        <f t="array" ref="Q3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36" spans="1:17" x14ac:dyDescent="0.2">
      <c r="A36" s="28"/>
      <c r="B36" s="113" cm="1">
        <f t="array" aca="1" ref="B3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2313</v>
      </c>
      <c r="C36" s="114" t="s">
        <v>57</v>
      </c>
      <c r="D36" s="156" t="b">
        <v>0</v>
      </c>
      <c r="E36" s="105" cm="1">
        <f t="array" aca="1" ref="E3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36" s="105" t="str">
        <f xml:space="preserve"> IF(ISBLANK(OperatorTable[[#This Row],[Name]]), "", "NULL")</f>
        <v>NULL</v>
      </c>
      <c r="G36" s="105" t="str">
        <f xml:space="preserve"> IF(ISBLANK(OperatorTable[[#This Row],[Name]]), "", "NULL")</f>
        <v>NULL</v>
      </c>
      <c r="H36" s="105" t="str">
        <f xml:space="preserve"> IF(ISBLANK(OperatorTable[[#This Row],[Name]]), "", "NULL")</f>
        <v>NULL</v>
      </c>
      <c r="I36" s="105" t="str">
        <f xml:space="preserve"> IF(ISBLANK(OperatorTable[[#This Row],[Name]]), "", "NULL")</f>
        <v>NULL</v>
      </c>
      <c r="J36" s="105">
        <f ca="1">OperatorTable[[#This Row],[ID]]</f>
        <v>2313</v>
      </c>
      <c r="K36" s="28" t="b">
        <f ca="1" xml:space="preserve"> IF(ISBLANK(OperatorTable[[#This Row],[Name]]), "", _xlfn.XLOOKUP(OperatorTable[[#This Row],[ID]], SQLOperatorTable[ID], SQLOperatorTable[deactive_date], "NO DATA", 0, 1) &gt; 0)</f>
        <v>0</v>
      </c>
      <c r="L36" s="28" t="str">
        <f ca="1">_xlfn.LET(_xlpm.look, _xlfn.XLOOKUP(OperatorTable[[#This Row],[ID]], SQLOperatorTable[ID], SQLOperatorTable[Shift], ""),
_xlpm.usershift, "*" &amp; Addition!$A36 &amp; "*",
IF(LEN(_xlpm.look) = 0, IF(_xlpm.usershift = "**", "", _xlpm.usershift), _xlpm.look))</f>
        <v xml:space="preserve">Maintenance </v>
      </c>
      <c r="M3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Addition!$L36)))</f>
        <v>&lt;STX&gt;&lt;ESC&gt;C&lt;ETX&gt;
&lt;STX&gt;&lt;ESC&gt;P&lt;ETX&gt;
&lt;STX&gt;E1;F1;&lt;ETX&gt;
&lt;STX&gt;H1;o160,100;f3;c20;h1;w1;d3,Abdullah Muzher;&lt;ETX&gt;
&lt;STX&gt;H2;o130,100;f3;c20;h1;w1;d3,Maintenance ;&lt;ETX&gt;
&lt;STX&gt;H3;o100,100;f3;c20;h1;w1;d3,MES Login;&lt;ETX&gt;
&lt;STX&gt;B4;o50,30;f3;c0,3;h50;w3;d3,2313;&lt;ETX&gt;
&lt;STX&gt;R&lt;ETX&gt;
&lt;STX&gt;&lt;ESC&gt;E1;&lt;ETX&gt;
&lt;STX&gt;&lt;US&gt;4&lt;ETX&gt;
&lt;STX&gt;&lt;ETB&gt;&lt;ETX&gt;</v>
      </c>
      <c r="N3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36" s="28" t="b">
        <f>IF(ISBLANK(OperatorTable[[#This Row],[Name]]), "", ISNUMBER(_xlfn.XLOOKUP(OperatorTable[[#This Row],[Name]], SQLOperatorTable[name], SQLOperatorTable[ID], "err", 0, 1)))</f>
        <v>1</v>
      </c>
      <c r="P36" s="28">
        <f>IF(ISBLANK(OperatorTable[[#This Row],[Name]]), "", ROW() -5)</f>
        <v>31</v>
      </c>
      <c r="Q36" s="28" cm="1">
        <f t="array" ref="Q3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37" spans="1:17" x14ac:dyDescent="0.2">
      <c r="A37" s="28"/>
      <c r="B37" s="33" cm="1">
        <f t="array" aca="1" ref="B3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9734</v>
      </c>
      <c r="C37" s="9" t="s">
        <v>58</v>
      </c>
      <c r="D37" s="155" t="b">
        <v>0</v>
      </c>
      <c r="E37" s="28" cm="1">
        <f t="array" aca="1" ref="E3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37" s="28" t="str">
        <f xml:space="preserve"> IF(ISBLANK(OperatorTable[[#This Row],[Name]]), "", "NULL")</f>
        <v>NULL</v>
      </c>
      <c r="G37" s="28" t="str">
        <f xml:space="preserve"> IF(ISBLANK(OperatorTable[[#This Row],[Name]]), "", "NULL")</f>
        <v>NULL</v>
      </c>
      <c r="H37" s="28" t="str">
        <f xml:space="preserve"> IF(ISBLANK(OperatorTable[[#This Row],[Name]]), "", "NULL")</f>
        <v>NULL</v>
      </c>
      <c r="I37" s="28" t="str">
        <f xml:space="preserve"> IF(ISBLANK(OperatorTable[[#This Row],[Name]]), "", "NULL")</f>
        <v>NULL</v>
      </c>
      <c r="J37" s="28">
        <f ca="1">OperatorTable[[#This Row],[ID]]</f>
        <v>9734</v>
      </c>
      <c r="K37" s="28" t="b">
        <f ca="1" xml:space="preserve"> IF(ISBLANK(OperatorTable[[#This Row],[Name]]), "", _xlfn.XLOOKUP(OperatorTable[[#This Row],[ID]], SQLOperatorTable[ID], SQLOperatorTable[deactive_date], "NO DATA", 0, 1) &gt; 0)</f>
        <v>0</v>
      </c>
      <c r="L37" s="28" t="str">
        <f ca="1">_xlfn.LET(_xlpm.look, _xlfn.XLOOKUP(OperatorTable[[#This Row],[ID]], SQLOperatorTable[ID], SQLOperatorTable[Shift], ""),
_xlpm.usershift, "*" &amp; Addition!$A37 &amp; "*",
IF(LEN(_xlpm.look) = 0, IF(_xlpm.usershift = "**", "", _xlpm.usershift), _xlpm.look))</f>
        <v>T1XX C</v>
      </c>
      <c r="M3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Addition!$L37)))</f>
        <v>&lt;STX&gt;&lt;ESC&gt;C&lt;ETX&gt;
&lt;STX&gt;&lt;ESC&gt;P&lt;ETX&gt;
&lt;STX&gt;E1;F1;&lt;ETX&gt;
&lt;STX&gt;H1;o160,100;f3;c20;h1;w1;d3,Wendy Finn;&lt;ETX&gt;
&lt;STX&gt;H2;o130,100;f3;c20;h1;w1;d3,T1XX C;&lt;ETX&gt;
&lt;STX&gt;H3;o100,100;f3;c20;h1;w1;d3,MES Login;&lt;ETX&gt;
&lt;STX&gt;B4;o50,30;f3;c0,3;h50;w3;d3,9734;&lt;ETX&gt;
&lt;STX&gt;R&lt;ETX&gt;
&lt;STX&gt;&lt;ESC&gt;E1;&lt;ETX&gt;
&lt;STX&gt;&lt;US&gt;4&lt;ETX&gt;
&lt;STX&gt;&lt;ETB&gt;&lt;ETX&gt;</v>
      </c>
      <c r="N3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37" s="28" t="b">
        <f>IF(ISBLANK(OperatorTable[[#This Row],[Name]]), "", ISNUMBER(_xlfn.XLOOKUP(OperatorTable[[#This Row],[Name]], SQLOperatorTable[name], SQLOperatorTable[ID], "err", 0, 1)))</f>
        <v>1</v>
      </c>
      <c r="P37" s="28">
        <f>IF(ISBLANK(OperatorTable[[#This Row],[Name]]), "", ROW() -5)</f>
        <v>32</v>
      </c>
      <c r="Q37" s="28" cm="1">
        <f t="array" ref="Q3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38" spans="1:17" x14ac:dyDescent="0.2">
      <c r="A38" s="28"/>
      <c r="B38" s="33" cm="1">
        <f t="array" aca="1" ref="B3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3030</v>
      </c>
      <c r="C38" s="9" t="s">
        <v>59</v>
      </c>
      <c r="D38" s="155" t="b">
        <v>0</v>
      </c>
      <c r="E38" s="28" cm="1">
        <f t="array" aca="1" ref="E3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38" s="28" t="str">
        <f xml:space="preserve"> IF(ISBLANK(OperatorTable[[#This Row],[Name]]), "", "NULL")</f>
        <v>NULL</v>
      </c>
      <c r="G38" s="28" t="str">
        <f xml:space="preserve"> IF(ISBLANK(OperatorTable[[#This Row],[Name]]), "", "NULL")</f>
        <v>NULL</v>
      </c>
      <c r="H38" s="28" t="str">
        <f xml:space="preserve"> IF(ISBLANK(OperatorTable[[#This Row],[Name]]), "", "NULL")</f>
        <v>NULL</v>
      </c>
      <c r="I38" s="28" t="str">
        <f xml:space="preserve"> IF(ISBLANK(OperatorTable[[#This Row],[Name]]), "", "NULL")</f>
        <v>NULL</v>
      </c>
      <c r="J38" s="28">
        <f ca="1">OperatorTable[[#This Row],[ID]]</f>
        <v>3030</v>
      </c>
      <c r="K38" s="28" t="b">
        <f ca="1" xml:space="preserve"> IF(ISBLANK(OperatorTable[[#This Row],[Name]]), "", _xlfn.XLOOKUP(OperatorTable[[#This Row],[ID]], SQLOperatorTable[ID], SQLOperatorTable[deactive_date], "NO DATA", 0, 1) &gt; 0)</f>
        <v>1</v>
      </c>
      <c r="L38" s="28" t="str">
        <f ca="1">_xlfn.LET(_xlpm.look, _xlfn.XLOOKUP(OperatorTable[[#This Row],[ID]], SQLOperatorTable[ID], SQLOperatorTable[Shift], ""),
_xlpm.usershift, "*" &amp; Addition!$A38 &amp; "*",
IF(LEN(_xlpm.look) = 0, IF(_xlpm.usershift = "**", "", _xlpm.usershift), _xlpm.look))</f>
        <v/>
      </c>
      <c r="M3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Addition!$L38)))</f>
        <v>&lt;STX&gt;&lt;ESC&gt;C&lt;ETX&gt;
&lt;STX&gt;&lt;ESC&gt;P&lt;ETX&gt;
&lt;STX&gt;E1;F1;&lt;ETX&gt;
&lt;STX&gt;H1;o160,100;f3;c20;h1;w1;d3,Eric Webster;&lt;ETX&gt;
&lt;STX&gt;H2;o130,100;f3;c20;h1;w1;d3,;&lt;ETX&gt;
&lt;STX&gt;H3;o100,100;f3;c20;h1;w1;d3,MES Login;&lt;ETX&gt;
&lt;STX&gt;B4;o50,30;f3;c0,3;h50;w3;d3,3030;&lt;ETX&gt;
&lt;STX&gt;R&lt;ETX&gt;
&lt;STX&gt;&lt;ESC&gt;E1;&lt;ETX&gt;
&lt;STX&gt;&lt;US&gt;4&lt;ETX&gt;
&lt;STX&gt;&lt;ETB&gt;&lt;ETX&gt;</v>
      </c>
      <c r="N3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38" s="28" t="b">
        <f>IF(ISBLANK(OperatorTable[[#This Row],[Name]]), "", ISNUMBER(_xlfn.XLOOKUP(OperatorTable[[#This Row],[Name]], SQLOperatorTable[name], SQLOperatorTable[ID], "err", 0, 1)))</f>
        <v>1</v>
      </c>
      <c r="P38" s="28">
        <f>IF(ISBLANK(OperatorTable[[#This Row],[Name]]), "", ROW() -5)</f>
        <v>33</v>
      </c>
      <c r="Q38" s="28" cm="1">
        <f t="array" ref="Q3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39" spans="1:17" x14ac:dyDescent="0.2">
      <c r="A39" s="28"/>
      <c r="B39" s="33" cm="1">
        <f t="array" aca="1" ref="B3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2560</v>
      </c>
      <c r="C39" s="9" t="s">
        <v>60</v>
      </c>
      <c r="D39" s="155" t="b">
        <v>0</v>
      </c>
      <c r="E39" s="28" cm="1">
        <f t="array" aca="1" ref="E3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39" s="28" t="str">
        <f xml:space="preserve"> IF(ISBLANK(OperatorTable[[#This Row],[Name]]), "", "NULL")</f>
        <v>NULL</v>
      </c>
      <c r="G39" s="28" t="str">
        <f xml:space="preserve"> IF(ISBLANK(OperatorTable[[#This Row],[Name]]), "", "NULL")</f>
        <v>NULL</v>
      </c>
      <c r="H39" s="28" t="str">
        <f xml:space="preserve"> IF(ISBLANK(OperatorTable[[#This Row],[Name]]), "", "NULL")</f>
        <v>NULL</v>
      </c>
      <c r="I39" s="28" t="str">
        <f xml:space="preserve"> IF(ISBLANK(OperatorTable[[#This Row],[Name]]), "", "NULL")</f>
        <v>NULL</v>
      </c>
      <c r="J39" s="28">
        <f ca="1">OperatorTable[[#This Row],[ID]]</f>
        <v>2560</v>
      </c>
      <c r="K39" s="28" t="b">
        <f ca="1" xml:space="preserve"> IF(ISBLANK(OperatorTable[[#This Row],[Name]]), "", _xlfn.XLOOKUP(OperatorTable[[#This Row],[ID]], SQLOperatorTable[ID], SQLOperatorTable[deactive_date], "NO DATA", 0, 1) &gt; 0)</f>
        <v>0</v>
      </c>
      <c r="L39" s="28" t="str">
        <f ca="1">_xlfn.LET(_xlpm.look, _xlfn.XLOOKUP(OperatorTable[[#This Row],[ID]], SQLOperatorTable[ID], SQLOperatorTable[Shift], ""),
_xlpm.usershift, "*" &amp; Addition!$A39 &amp; "*",
IF(LEN(_xlpm.look) = 0, IF(_xlpm.usershift = "**", "", _xlpm.usershift), _xlpm.look))</f>
        <v>T1XX B</v>
      </c>
      <c r="M3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Addition!$L39)))</f>
        <v>&lt;STX&gt;&lt;ESC&gt;C&lt;ETX&gt;
&lt;STX&gt;&lt;ESC&gt;P&lt;ETX&gt;
&lt;STX&gt;E1;F1;&lt;ETX&gt;
&lt;STX&gt;H1;o160,100;f3;c20;h1;w1;d3,Latabia Quinn;&lt;ETX&gt;
&lt;STX&gt;H2;o130,100;f3;c20;h1;w1;d3,T1XX B;&lt;ETX&gt;
&lt;STX&gt;H3;o100,100;f3;c20;h1;w1;d3,MES Login;&lt;ETX&gt;
&lt;STX&gt;B4;o50,30;f3;c0,3;h50;w3;d3,2560;&lt;ETX&gt;
&lt;STX&gt;R&lt;ETX&gt;
&lt;STX&gt;&lt;ESC&gt;E1;&lt;ETX&gt;
&lt;STX&gt;&lt;US&gt;4&lt;ETX&gt;
&lt;STX&gt;&lt;ETB&gt;&lt;ETX&gt;</v>
      </c>
      <c r="N3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39" s="28" t="b">
        <f>IF(ISBLANK(OperatorTable[[#This Row],[Name]]), "", ISNUMBER(_xlfn.XLOOKUP(OperatorTable[[#This Row],[Name]], SQLOperatorTable[name], SQLOperatorTable[ID], "err", 0, 1)))</f>
        <v>1</v>
      </c>
      <c r="P39" s="28">
        <f>IF(ISBLANK(OperatorTable[[#This Row],[Name]]), "", ROW() -5)</f>
        <v>34</v>
      </c>
      <c r="Q39" s="28" cm="1">
        <f t="array" ref="Q3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40" spans="1:17" x14ac:dyDescent="0.2">
      <c r="A40" s="28"/>
      <c r="B40" s="33" cm="1">
        <f t="array" aca="1" ref="B4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2314</v>
      </c>
      <c r="C40" s="9" t="s">
        <v>61</v>
      </c>
      <c r="D40" s="155" t="b">
        <v>0</v>
      </c>
      <c r="E40" s="28" cm="1">
        <f t="array" aca="1" ref="E4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40" s="28" t="str">
        <f xml:space="preserve"> IF(ISBLANK(OperatorTable[[#This Row],[Name]]), "", "NULL")</f>
        <v>NULL</v>
      </c>
      <c r="G40" s="28" t="str">
        <f xml:space="preserve"> IF(ISBLANK(OperatorTable[[#This Row],[Name]]), "", "NULL")</f>
        <v>NULL</v>
      </c>
      <c r="H40" s="28" t="str">
        <f xml:space="preserve"> IF(ISBLANK(OperatorTable[[#This Row],[Name]]), "", "NULL")</f>
        <v>NULL</v>
      </c>
      <c r="I40" s="28" t="str">
        <f xml:space="preserve"> IF(ISBLANK(OperatorTable[[#This Row],[Name]]), "", "NULL")</f>
        <v>NULL</v>
      </c>
      <c r="J40" s="28">
        <f ca="1">OperatorTable[[#This Row],[ID]]</f>
        <v>2314</v>
      </c>
      <c r="K40" s="28" t="b">
        <f ca="1" xml:space="preserve"> IF(ISBLANK(OperatorTable[[#This Row],[Name]]), "", _xlfn.XLOOKUP(OperatorTable[[#This Row],[ID]], SQLOperatorTable[ID], SQLOperatorTable[deactive_date], "NO DATA", 0, 1) &gt; 0)</f>
        <v>1</v>
      </c>
      <c r="L40" s="28" t="str">
        <f ca="1">_xlfn.LET(_xlpm.look, _xlfn.XLOOKUP(OperatorTable[[#This Row],[ID]], SQLOperatorTable[ID], SQLOperatorTable[Shift], ""),
_xlpm.usershift, "*" &amp; Addition!$A40 &amp; "*",
IF(LEN(_xlpm.look) = 0, IF(_xlpm.usershift = "**", "", _xlpm.usershift), _xlpm.look))</f>
        <v/>
      </c>
      <c r="M4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Addition!$L40)))</f>
        <v>&lt;STX&gt;&lt;ESC&gt;C&lt;ETX&gt;
&lt;STX&gt;&lt;ESC&gt;P&lt;ETX&gt;
&lt;STX&gt;E1;F1;&lt;ETX&gt;
&lt;STX&gt;H1;o160,100;f3;c20;h1;w1;d3,Anthony Moon;&lt;ETX&gt;
&lt;STX&gt;H2;o130,100;f3;c20;h1;w1;d3,;&lt;ETX&gt;
&lt;STX&gt;H3;o100,100;f3;c20;h1;w1;d3,MES Login;&lt;ETX&gt;
&lt;STX&gt;B4;o50,30;f3;c0,3;h50;w3;d3,2314;&lt;ETX&gt;
&lt;STX&gt;R&lt;ETX&gt;
&lt;STX&gt;&lt;ESC&gt;E1;&lt;ETX&gt;
&lt;STX&gt;&lt;US&gt;4&lt;ETX&gt;
&lt;STX&gt;&lt;ETB&gt;&lt;ETX&gt;</v>
      </c>
      <c r="N4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40" s="28" t="b">
        <f>IF(ISBLANK(OperatorTable[[#This Row],[Name]]), "", ISNUMBER(_xlfn.XLOOKUP(OperatorTable[[#This Row],[Name]], SQLOperatorTable[name], SQLOperatorTable[ID], "err", 0, 1)))</f>
        <v>1</v>
      </c>
      <c r="P40" s="28">
        <f>IF(ISBLANK(OperatorTable[[#This Row],[Name]]), "", ROW() -5)</f>
        <v>35</v>
      </c>
      <c r="Q40" s="28" cm="1">
        <f t="array" ref="Q4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41" spans="1:17" x14ac:dyDescent="0.2">
      <c r="A41" s="28"/>
      <c r="B41" s="33" cm="1">
        <f t="array" aca="1" ref="B4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2315</v>
      </c>
      <c r="C41" s="9" t="s">
        <v>62</v>
      </c>
      <c r="D41" s="155" t="b">
        <v>0</v>
      </c>
      <c r="E41" s="28" cm="1">
        <f t="array" aca="1" ref="E4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41" s="28" t="str">
        <f xml:space="preserve"> IF(ISBLANK(OperatorTable[[#This Row],[Name]]), "", "NULL")</f>
        <v>NULL</v>
      </c>
      <c r="G41" s="28" t="str">
        <f xml:space="preserve"> IF(ISBLANK(OperatorTable[[#This Row],[Name]]), "", "NULL")</f>
        <v>NULL</v>
      </c>
      <c r="H41" s="28" t="str">
        <f xml:space="preserve"> IF(ISBLANK(OperatorTable[[#This Row],[Name]]), "", "NULL")</f>
        <v>NULL</v>
      </c>
      <c r="I41" s="28" t="str">
        <f xml:space="preserve"> IF(ISBLANK(OperatorTable[[#This Row],[Name]]), "", "NULL")</f>
        <v>NULL</v>
      </c>
      <c r="J41" s="28">
        <f ca="1">OperatorTable[[#This Row],[ID]]</f>
        <v>2315</v>
      </c>
      <c r="K41" s="28" t="b">
        <f ca="1" xml:space="preserve"> IF(ISBLANK(OperatorTable[[#This Row],[Name]]), "", _xlfn.XLOOKUP(OperatorTable[[#This Row],[ID]], SQLOperatorTable[ID], SQLOperatorTable[deactive_date], "NO DATA", 0, 1) &gt; 0)</f>
        <v>1</v>
      </c>
      <c r="L41" s="28" t="str">
        <f ca="1">_xlfn.LET(_xlpm.look, _xlfn.XLOOKUP(OperatorTable[[#This Row],[ID]], SQLOperatorTable[ID], SQLOperatorTable[Shift], ""),
_xlpm.usershift, "*" &amp; Addition!$A41 &amp; "*",
IF(LEN(_xlpm.look) = 0, IF(_xlpm.usershift = "**", "", _xlpm.usershift), _xlpm.look))</f>
        <v/>
      </c>
      <c r="M4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Addition!$L41)))</f>
        <v>&lt;STX&gt;&lt;ESC&gt;C&lt;ETX&gt;
&lt;STX&gt;&lt;ESC&gt;P&lt;ETX&gt;
&lt;STX&gt;E1;F1;&lt;ETX&gt;
&lt;STX&gt;H1;o160,100;f3;c20;h1;w1;d3,Tierra Burleigh;&lt;ETX&gt;
&lt;STX&gt;H2;o130,100;f3;c20;h1;w1;d3,;&lt;ETX&gt;
&lt;STX&gt;H3;o100,100;f3;c20;h1;w1;d3,MES Login;&lt;ETX&gt;
&lt;STX&gt;B4;o50,30;f3;c0,3;h50;w3;d3,2315;&lt;ETX&gt;
&lt;STX&gt;R&lt;ETX&gt;
&lt;STX&gt;&lt;ESC&gt;E1;&lt;ETX&gt;
&lt;STX&gt;&lt;US&gt;4&lt;ETX&gt;
&lt;STX&gt;&lt;ETB&gt;&lt;ETX&gt;</v>
      </c>
      <c r="N4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41" s="28" t="b">
        <f>IF(ISBLANK(OperatorTable[[#This Row],[Name]]), "", ISNUMBER(_xlfn.XLOOKUP(OperatorTable[[#This Row],[Name]], SQLOperatorTable[name], SQLOperatorTable[ID], "err", 0, 1)))</f>
        <v>1</v>
      </c>
      <c r="P41" s="28">
        <f>IF(ISBLANK(OperatorTable[[#This Row],[Name]]), "", ROW() -5)</f>
        <v>36</v>
      </c>
      <c r="Q41" s="28" cm="1">
        <f t="array" ref="Q4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42" spans="1:17" x14ac:dyDescent="0.2">
      <c r="A42" s="28"/>
      <c r="B42" s="33" cm="1">
        <f t="array" aca="1" ref="B4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2316</v>
      </c>
      <c r="C42" s="9" t="s">
        <v>63</v>
      </c>
      <c r="D42" s="155" t="b">
        <v>0</v>
      </c>
      <c r="E42" s="28" cm="1">
        <f t="array" aca="1" ref="E4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42" s="28" t="str">
        <f xml:space="preserve"> IF(ISBLANK(OperatorTable[[#This Row],[Name]]), "", "NULL")</f>
        <v>NULL</v>
      </c>
      <c r="G42" s="28" t="str">
        <f xml:space="preserve"> IF(ISBLANK(OperatorTable[[#This Row],[Name]]), "", "NULL")</f>
        <v>NULL</v>
      </c>
      <c r="H42" s="28" t="str">
        <f xml:space="preserve"> IF(ISBLANK(OperatorTable[[#This Row],[Name]]), "", "NULL")</f>
        <v>NULL</v>
      </c>
      <c r="I42" s="28" t="str">
        <f xml:space="preserve"> IF(ISBLANK(OperatorTable[[#This Row],[Name]]), "", "NULL")</f>
        <v>NULL</v>
      </c>
      <c r="J42" s="28">
        <f ca="1">OperatorTable[[#This Row],[ID]]</f>
        <v>2316</v>
      </c>
      <c r="K42" s="28" t="b">
        <f ca="1" xml:space="preserve"> IF(ISBLANK(OperatorTable[[#This Row],[Name]]), "", _xlfn.XLOOKUP(OperatorTable[[#This Row],[ID]], SQLOperatorTable[ID], SQLOperatorTable[deactive_date], "NO DATA", 0, 1) &gt; 0)</f>
        <v>1</v>
      </c>
      <c r="L42" s="28" t="str">
        <f ca="1">_xlfn.LET(_xlpm.look, _xlfn.XLOOKUP(OperatorTable[[#This Row],[ID]], SQLOperatorTable[ID], SQLOperatorTable[Shift], ""),
_xlpm.usershift, "*" &amp; Addition!$A42 &amp; "*",
IF(LEN(_xlpm.look) = 0, IF(_xlpm.usershift = "**", "", _xlpm.usershift), _xlpm.look))</f>
        <v/>
      </c>
      <c r="M4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Addition!$L42)))</f>
        <v>&lt;STX&gt;&lt;ESC&gt;C&lt;ETX&gt;
&lt;STX&gt;&lt;ESC&gt;P&lt;ETX&gt;
&lt;STX&gt;E1;F1;&lt;ETX&gt;
&lt;STX&gt;H1;o160,100;f3;c20;h1;w1;d3,Anthony Bryant Jr;&lt;ETX&gt;
&lt;STX&gt;H2;o130,100;f3;c20;h1;w1;d3,;&lt;ETX&gt;
&lt;STX&gt;H3;o100,100;f3;c20;h1;w1;d3,MES Login;&lt;ETX&gt;
&lt;STX&gt;B4;o50,30;f3;c0,3;h50;w3;d3,2316;&lt;ETX&gt;
&lt;STX&gt;R&lt;ETX&gt;
&lt;STX&gt;&lt;ESC&gt;E1;&lt;ETX&gt;
&lt;STX&gt;&lt;US&gt;4&lt;ETX&gt;
&lt;STX&gt;&lt;ETB&gt;&lt;ETX&gt;</v>
      </c>
      <c r="N4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42" s="28" t="b">
        <f>IF(ISBLANK(OperatorTable[[#This Row],[Name]]), "", ISNUMBER(_xlfn.XLOOKUP(OperatorTable[[#This Row],[Name]], SQLOperatorTable[name], SQLOperatorTable[ID], "err", 0, 1)))</f>
        <v>1</v>
      </c>
      <c r="P42" s="28">
        <f>IF(ISBLANK(OperatorTable[[#This Row],[Name]]), "", ROW() -5)</f>
        <v>37</v>
      </c>
      <c r="Q42" s="28" cm="1">
        <f t="array" ref="Q4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43" spans="1:17" x14ac:dyDescent="0.2">
      <c r="A43" s="28"/>
      <c r="B43" s="33" cm="1">
        <f t="array" aca="1" ref="B4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1988</v>
      </c>
      <c r="C43" s="9" t="s">
        <v>64</v>
      </c>
      <c r="D43" s="155" t="b">
        <v>0</v>
      </c>
      <c r="E43" s="28" cm="1">
        <f t="array" aca="1" ref="E4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43" s="28" t="str">
        <f xml:space="preserve"> IF(ISBLANK(OperatorTable[[#This Row],[Name]]), "", "NULL")</f>
        <v>NULL</v>
      </c>
      <c r="G43" s="28" t="str">
        <f xml:space="preserve"> IF(ISBLANK(OperatorTable[[#This Row],[Name]]), "", "NULL")</f>
        <v>NULL</v>
      </c>
      <c r="H43" s="28" t="str">
        <f xml:space="preserve"> IF(ISBLANK(OperatorTable[[#This Row],[Name]]), "", "NULL")</f>
        <v>NULL</v>
      </c>
      <c r="I43" s="28" t="str">
        <f xml:space="preserve"> IF(ISBLANK(OperatorTable[[#This Row],[Name]]), "", "NULL")</f>
        <v>NULL</v>
      </c>
      <c r="J43" s="28">
        <f ca="1">OperatorTable[[#This Row],[ID]]</f>
        <v>1988</v>
      </c>
      <c r="K43" s="28" t="b">
        <f ca="1" xml:space="preserve"> IF(ISBLANK(OperatorTable[[#This Row],[Name]]), "", _xlfn.XLOOKUP(OperatorTable[[#This Row],[ID]], SQLOperatorTable[ID], SQLOperatorTable[deactive_date], "NO DATA", 0, 1) &gt; 0)</f>
        <v>1</v>
      </c>
      <c r="L43" s="28" t="str">
        <f ca="1">_xlfn.LET(_xlpm.look, _xlfn.XLOOKUP(OperatorTable[[#This Row],[ID]], SQLOperatorTable[ID], SQLOperatorTable[Shift], ""),
_xlpm.usershift, "*" &amp; Addition!$A43 &amp; "*",
IF(LEN(_xlpm.look) = 0, IF(_xlpm.usershift = "**", "", _xlpm.usershift), _xlpm.look))</f>
        <v/>
      </c>
      <c r="M4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Addition!$L43)))</f>
        <v>&lt;STX&gt;&lt;ESC&gt;C&lt;ETX&gt;
&lt;STX&gt;&lt;ESC&gt;P&lt;ETX&gt;
&lt;STX&gt;E1;F1;&lt;ETX&gt;
&lt;STX&gt;H1;o160,100;f3;c20;h1;w1;d3,Brandian Smith;&lt;ETX&gt;
&lt;STX&gt;H2;o130,100;f3;c20;h1;w1;d3,;&lt;ETX&gt;
&lt;STX&gt;H3;o100,100;f3;c20;h1;w1;d3,MES Login;&lt;ETX&gt;
&lt;STX&gt;B4;o50,30;f3;c0,3;h50;w3;d3,1988;&lt;ETX&gt;
&lt;STX&gt;R&lt;ETX&gt;
&lt;STX&gt;&lt;ESC&gt;E1;&lt;ETX&gt;
&lt;STX&gt;&lt;US&gt;4&lt;ETX&gt;
&lt;STX&gt;&lt;ETB&gt;&lt;ETX&gt;</v>
      </c>
      <c r="N4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43" s="28" t="b">
        <f>IF(ISBLANK(OperatorTable[[#This Row],[Name]]), "", ISNUMBER(_xlfn.XLOOKUP(OperatorTable[[#This Row],[Name]], SQLOperatorTable[name], SQLOperatorTable[ID], "err", 0, 1)))</f>
        <v>1</v>
      </c>
      <c r="P43" s="28">
        <f>IF(ISBLANK(OperatorTable[[#This Row],[Name]]), "", ROW() -5)</f>
        <v>38</v>
      </c>
      <c r="Q43" s="28" cm="1">
        <f t="array" ref="Q4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44" spans="1:17" x14ac:dyDescent="0.2">
      <c r="A44" s="28"/>
      <c r="B44" s="33" cm="1">
        <f t="array" aca="1" ref="B4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2317</v>
      </c>
      <c r="C44" s="9" t="s">
        <v>65</v>
      </c>
      <c r="D44" s="155" t="b">
        <v>0</v>
      </c>
      <c r="E44" s="28" cm="1">
        <f t="array" aca="1" ref="E4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44" s="28" t="str">
        <f xml:space="preserve"> IF(ISBLANK(OperatorTable[[#This Row],[Name]]), "", "NULL")</f>
        <v>NULL</v>
      </c>
      <c r="G44" s="28" t="str">
        <f xml:space="preserve"> IF(ISBLANK(OperatorTable[[#This Row],[Name]]), "", "NULL")</f>
        <v>NULL</v>
      </c>
      <c r="H44" s="28" t="str">
        <f xml:space="preserve"> IF(ISBLANK(OperatorTable[[#This Row],[Name]]), "", "NULL")</f>
        <v>NULL</v>
      </c>
      <c r="I44" s="28" t="str">
        <f xml:space="preserve"> IF(ISBLANK(OperatorTable[[#This Row],[Name]]), "", "NULL")</f>
        <v>NULL</v>
      </c>
      <c r="J44" s="28">
        <f ca="1">OperatorTable[[#This Row],[ID]]</f>
        <v>2317</v>
      </c>
      <c r="K44" s="28" t="b">
        <f ca="1" xml:space="preserve"> IF(ISBLANK(OperatorTable[[#This Row],[Name]]), "", _xlfn.XLOOKUP(OperatorTable[[#This Row],[ID]], SQLOperatorTable[ID], SQLOperatorTable[deactive_date], "NO DATA", 0, 1) &gt; 0)</f>
        <v>1</v>
      </c>
      <c r="L44" s="28" t="str">
        <f ca="1">_xlfn.LET(_xlpm.look, _xlfn.XLOOKUP(OperatorTable[[#This Row],[ID]], SQLOperatorTable[ID], SQLOperatorTable[Shift], ""),
_xlpm.usershift, "*" &amp; Addition!$A44 &amp; "*",
IF(LEN(_xlpm.look) = 0, IF(_xlpm.usershift = "**", "", _xlpm.usershift), _xlpm.look))</f>
        <v/>
      </c>
      <c r="M4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Addition!$L44)))</f>
        <v>&lt;STX&gt;&lt;ESC&gt;C&lt;ETX&gt;
&lt;STX&gt;&lt;ESC&gt;P&lt;ETX&gt;
&lt;STX&gt;E1;F1;&lt;ETX&gt;
&lt;STX&gt;H1;o160,100;f3;c20;h1;w1;d3,Messiah Hicks;&lt;ETX&gt;
&lt;STX&gt;H2;o130,100;f3;c20;h1;w1;d3,;&lt;ETX&gt;
&lt;STX&gt;H3;o100,100;f3;c20;h1;w1;d3,MES Login;&lt;ETX&gt;
&lt;STX&gt;B4;o50,30;f3;c0,3;h50;w3;d3,2317;&lt;ETX&gt;
&lt;STX&gt;R&lt;ETX&gt;
&lt;STX&gt;&lt;ESC&gt;E1;&lt;ETX&gt;
&lt;STX&gt;&lt;US&gt;4&lt;ETX&gt;
&lt;STX&gt;&lt;ETB&gt;&lt;ETX&gt;</v>
      </c>
      <c r="N4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44" s="28" t="b">
        <f>IF(ISBLANK(OperatorTable[[#This Row],[Name]]), "", ISNUMBER(_xlfn.XLOOKUP(OperatorTable[[#This Row],[Name]], SQLOperatorTable[name], SQLOperatorTable[ID], "err", 0, 1)))</f>
        <v>1</v>
      </c>
      <c r="P44" s="28">
        <f>IF(ISBLANK(OperatorTable[[#This Row],[Name]]), "", ROW() -5)</f>
        <v>39</v>
      </c>
      <c r="Q44" s="28" cm="1">
        <f t="array" ref="Q4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45" spans="1:17" x14ac:dyDescent="0.2">
      <c r="A45" s="28"/>
      <c r="B45" s="33" cm="1">
        <f t="array" aca="1" ref="B4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2318</v>
      </c>
      <c r="C45" s="9" t="s">
        <v>66</v>
      </c>
      <c r="D45" s="155" t="b">
        <v>0</v>
      </c>
      <c r="E45" s="28" cm="1">
        <f t="array" aca="1" ref="E4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45" s="28" t="str">
        <f xml:space="preserve"> IF(ISBLANK(OperatorTable[[#This Row],[Name]]), "", "NULL")</f>
        <v>NULL</v>
      </c>
      <c r="G45" s="28" t="str">
        <f xml:space="preserve"> IF(ISBLANK(OperatorTable[[#This Row],[Name]]), "", "NULL")</f>
        <v>NULL</v>
      </c>
      <c r="H45" s="28" t="str">
        <f xml:space="preserve"> IF(ISBLANK(OperatorTable[[#This Row],[Name]]), "", "NULL")</f>
        <v>NULL</v>
      </c>
      <c r="I45" s="28" t="str">
        <f xml:space="preserve"> IF(ISBLANK(OperatorTable[[#This Row],[Name]]), "", "NULL")</f>
        <v>NULL</v>
      </c>
      <c r="J45" s="28">
        <f ca="1">OperatorTable[[#This Row],[ID]]</f>
        <v>2318</v>
      </c>
      <c r="K45" s="28" t="b">
        <f ca="1" xml:space="preserve"> IF(ISBLANK(OperatorTable[[#This Row],[Name]]), "", _xlfn.XLOOKUP(OperatorTable[[#This Row],[ID]], SQLOperatorTable[ID], SQLOperatorTable[deactive_date], "NO DATA", 0, 1) &gt; 0)</f>
        <v>0</v>
      </c>
      <c r="L45" s="28" t="str">
        <f ca="1">_xlfn.LET(_xlpm.look, _xlfn.XLOOKUP(OperatorTable[[#This Row],[ID]], SQLOperatorTable[ID], SQLOperatorTable[Shift], ""),
_xlpm.usershift, "*" &amp; Addition!$A45 &amp; "*",
IF(LEN(_xlpm.look) = 0, IF(_xlpm.usershift = "**", "", _xlpm.usershift), _xlpm.look))</f>
        <v>Service 1st</v>
      </c>
      <c r="M4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Addition!$L45)))</f>
        <v>&lt;STX&gt;&lt;ESC&gt;C&lt;ETX&gt;
&lt;STX&gt;&lt;ESC&gt;P&lt;ETX&gt;
&lt;STX&gt;E1;F1;&lt;ETX&gt;
&lt;STX&gt;H1;o160,100;f3;c20;h1;w1;d3,Ellis Young;&lt;ETX&gt;
&lt;STX&gt;H2;o130,100;f3;c20;h1;w1;d3,Service 1st;&lt;ETX&gt;
&lt;STX&gt;H3;o100,100;f3;c20;h1;w1;d3,MES Login;&lt;ETX&gt;
&lt;STX&gt;B4;o50,30;f3;c0,3;h50;w3;d3,2318;&lt;ETX&gt;
&lt;STX&gt;R&lt;ETX&gt;
&lt;STX&gt;&lt;ESC&gt;E1;&lt;ETX&gt;
&lt;STX&gt;&lt;US&gt;4&lt;ETX&gt;
&lt;STX&gt;&lt;ETB&gt;&lt;ETX&gt;</v>
      </c>
      <c r="N4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45" s="28" t="b">
        <f>IF(ISBLANK(OperatorTable[[#This Row],[Name]]), "", ISNUMBER(_xlfn.XLOOKUP(OperatorTable[[#This Row],[Name]], SQLOperatorTable[name], SQLOperatorTable[ID], "err", 0, 1)))</f>
        <v>1</v>
      </c>
      <c r="P45" s="28">
        <f>IF(ISBLANK(OperatorTable[[#This Row],[Name]]), "", ROW() -5)</f>
        <v>40</v>
      </c>
      <c r="Q45" s="28" cm="1">
        <f t="array" ref="Q4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46" spans="1:17" x14ac:dyDescent="0.2">
      <c r="A46" s="28"/>
      <c r="B46" s="33" cm="1">
        <f t="array" aca="1" ref="B4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2319</v>
      </c>
      <c r="C46" s="9" t="s">
        <v>67</v>
      </c>
      <c r="D46" s="155" t="b">
        <v>0</v>
      </c>
      <c r="E46" s="28" cm="1">
        <f t="array" aca="1" ref="E4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46" s="28" t="str">
        <f xml:space="preserve"> IF(ISBLANK(OperatorTable[[#This Row],[Name]]), "", "NULL")</f>
        <v>NULL</v>
      </c>
      <c r="G46" s="28" t="str">
        <f xml:space="preserve"> IF(ISBLANK(OperatorTable[[#This Row],[Name]]), "", "NULL")</f>
        <v>NULL</v>
      </c>
      <c r="H46" s="28" t="str">
        <f xml:space="preserve"> IF(ISBLANK(OperatorTable[[#This Row],[Name]]), "", "NULL")</f>
        <v>NULL</v>
      </c>
      <c r="I46" s="28" t="str">
        <f xml:space="preserve"> IF(ISBLANK(OperatorTable[[#This Row],[Name]]), "", "NULL")</f>
        <v>NULL</v>
      </c>
      <c r="J46" s="28">
        <f ca="1">OperatorTable[[#This Row],[ID]]</f>
        <v>2319</v>
      </c>
      <c r="K46" s="28" t="b">
        <f ca="1" xml:space="preserve"> IF(ISBLANK(OperatorTable[[#This Row],[Name]]), "", _xlfn.XLOOKUP(OperatorTable[[#This Row],[ID]], SQLOperatorTable[ID], SQLOperatorTable[deactive_date], "NO DATA", 0, 1) &gt; 0)</f>
        <v>1</v>
      </c>
      <c r="L46" s="28" t="str">
        <f ca="1">_xlfn.LET(_xlpm.look, _xlfn.XLOOKUP(OperatorTable[[#This Row],[ID]], SQLOperatorTable[ID], SQLOperatorTable[Shift], ""),
_xlpm.usershift, "*" &amp; Addition!$A46 &amp; "*",
IF(LEN(_xlpm.look) = 0, IF(_xlpm.usershift = "**", "", _xlpm.usershift), _xlpm.look))</f>
        <v/>
      </c>
      <c r="M4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Addition!$L46)))</f>
        <v>&lt;STX&gt;&lt;ESC&gt;C&lt;ETX&gt;
&lt;STX&gt;&lt;ESC&gt;P&lt;ETX&gt;
&lt;STX&gt;E1;F1;&lt;ETX&gt;
&lt;STX&gt;H1;o160,100;f3;c20;h1;w1;d3,Sharina Lock;&lt;ETX&gt;
&lt;STX&gt;H2;o130,100;f3;c20;h1;w1;d3,;&lt;ETX&gt;
&lt;STX&gt;H3;o100,100;f3;c20;h1;w1;d3,MES Login;&lt;ETX&gt;
&lt;STX&gt;B4;o50,30;f3;c0,3;h50;w3;d3,2319;&lt;ETX&gt;
&lt;STX&gt;R&lt;ETX&gt;
&lt;STX&gt;&lt;ESC&gt;E1;&lt;ETX&gt;
&lt;STX&gt;&lt;US&gt;4&lt;ETX&gt;
&lt;STX&gt;&lt;ETB&gt;&lt;ETX&gt;</v>
      </c>
      <c r="N4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46" s="28" t="b">
        <f>IF(ISBLANK(OperatorTable[[#This Row],[Name]]), "", ISNUMBER(_xlfn.XLOOKUP(OperatorTable[[#This Row],[Name]], SQLOperatorTable[name], SQLOperatorTable[ID], "err", 0, 1)))</f>
        <v>1</v>
      </c>
      <c r="P46" s="28">
        <f>IF(ISBLANK(OperatorTable[[#This Row],[Name]]), "", ROW() -5)</f>
        <v>41</v>
      </c>
      <c r="Q46" s="28" cm="1">
        <f t="array" ref="Q4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47" spans="1:17" x14ac:dyDescent="0.2">
      <c r="A47" s="28"/>
      <c r="B47" s="33" cm="1">
        <f t="array" aca="1" ref="B4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2320</v>
      </c>
      <c r="C47" s="9" t="s">
        <v>68</v>
      </c>
      <c r="D47" s="155" t="b">
        <v>0</v>
      </c>
      <c r="E47" s="28" cm="1">
        <f t="array" aca="1" ref="E4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47" s="28" t="str">
        <f xml:space="preserve"> IF(ISBLANK(OperatorTable[[#This Row],[Name]]), "", "NULL")</f>
        <v>NULL</v>
      </c>
      <c r="G47" s="28" t="str">
        <f xml:space="preserve"> IF(ISBLANK(OperatorTable[[#This Row],[Name]]), "", "NULL")</f>
        <v>NULL</v>
      </c>
      <c r="H47" s="28" t="str">
        <f xml:space="preserve"> IF(ISBLANK(OperatorTable[[#This Row],[Name]]), "", "NULL")</f>
        <v>NULL</v>
      </c>
      <c r="I47" s="28" t="str">
        <f xml:space="preserve"> IF(ISBLANK(OperatorTable[[#This Row],[Name]]), "", "NULL")</f>
        <v>NULL</v>
      </c>
      <c r="J47" s="28">
        <f ca="1">OperatorTable[[#This Row],[ID]]</f>
        <v>2320</v>
      </c>
      <c r="K47" s="28" t="b">
        <f ca="1" xml:space="preserve"> IF(ISBLANK(OperatorTable[[#This Row],[Name]]), "", _xlfn.XLOOKUP(OperatorTable[[#This Row],[ID]], SQLOperatorTable[ID], SQLOperatorTable[deactive_date], "NO DATA", 0, 1) &gt; 0)</f>
        <v>1</v>
      </c>
      <c r="L47" s="28" t="str">
        <f ca="1">_xlfn.LET(_xlpm.look, _xlfn.XLOOKUP(OperatorTable[[#This Row],[ID]], SQLOperatorTable[ID], SQLOperatorTable[Shift], ""),
_xlpm.usershift, "*" &amp; Addition!$A47 &amp; "*",
IF(LEN(_xlpm.look) = 0, IF(_xlpm.usershift = "**", "", _xlpm.usershift), _xlpm.look))</f>
        <v/>
      </c>
      <c r="M4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Addition!$L47)))</f>
        <v>&lt;STX&gt;&lt;ESC&gt;C&lt;ETX&gt;
&lt;STX&gt;&lt;ESC&gt;P&lt;ETX&gt;
&lt;STX&gt;E1;F1;&lt;ETX&gt;
&lt;STX&gt;H1;o160,100;f3;c20;h1;w1;d3,Rapheal Solomom;&lt;ETX&gt;
&lt;STX&gt;H2;o130,100;f3;c20;h1;w1;d3,;&lt;ETX&gt;
&lt;STX&gt;H3;o100,100;f3;c20;h1;w1;d3,MES Login;&lt;ETX&gt;
&lt;STX&gt;B4;o50,30;f3;c0,3;h50;w3;d3,2320;&lt;ETX&gt;
&lt;STX&gt;R&lt;ETX&gt;
&lt;STX&gt;&lt;ESC&gt;E1;&lt;ETX&gt;
&lt;STX&gt;&lt;US&gt;4&lt;ETX&gt;
&lt;STX&gt;&lt;ETB&gt;&lt;ETX&gt;</v>
      </c>
      <c r="N4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47" s="28" t="b">
        <f>IF(ISBLANK(OperatorTable[[#This Row],[Name]]), "", ISNUMBER(_xlfn.XLOOKUP(OperatorTable[[#This Row],[Name]], SQLOperatorTable[name], SQLOperatorTable[ID], "err", 0, 1)))</f>
        <v>1</v>
      </c>
      <c r="P47" s="28">
        <f>IF(ISBLANK(OperatorTable[[#This Row],[Name]]), "", ROW() -5)</f>
        <v>42</v>
      </c>
      <c r="Q47" s="28" cm="1">
        <f t="array" ref="Q4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48" spans="1:17" x14ac:dyDescent="0.2">
      <c r="A48" s="28"/>
      <c r="B48" s="33" cm="1">
        <f t="array" aca="1" ref="B4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1227</v>
      </c>
      <c r="C48" s="9" t="s">
        <v>69</v>
      </c>
      <c r="D48" s="155" t="b">
        <v>0</v>
      </c>
      <c r="E48" s="28" cm="1">
        <f t="array" aca="1" ref="E4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48" s="28" t="str">
        <f xml:space="preserve"> IF(ISBLANK(OperatorTable[[#This Row],[Name]]), "", "NULL")</f>
        <v>NULL</v>
      </c>
      <c r="G48" s="28" t="str">
        <f xml:space="preserve"> IF(ISBLANK(OperatorTable[[#This Row],[Name]]), "", "NULL")</f>
        <v>NULL</v>
      </c>
      <c r="H48" s="28" t="str">
        <f xml:space="preserve"> IF(ISBLANK(OperatorTable[[#This Row],[Name]]), "", "NULL")</f>
        <v>NULL</v>
      </c>
      <c r="I48" s="28" t="str">
        <f xml:space="preserve"> IF(ISBLANK(OperatorTable[[#This Row],[Name]]), "", "NULL")</f>
        <v>NULL</v>
      </c>
      <c r="J48" s="28">
        <f ca="1">OperatorTable[[#This Row],[ID]]</f>
        <v>1227</v>
      </c>
      <c r="K48" s="28" t="b">
        <f ca="1" xml:space="preserve"> IF(ISBLANK(OperatorTable[[#This Row],[Name]]), "", _xlfn.XLOOKUP(OperatorTable[[#This Row],[ID]], SQLOperatorTable[ID], SQLOperatorTable[deactive_date], "NO DATA", 0, 1) &gt; 0)</f>
        <v>0</v>
      </c>
      <c r="L48" s="28" t="str">
        <f ca="1">_xlfn.LET(_xlpm.look, _xlfn.XLOOKUP(OperatorTable[[#This Row],[ID]], SQLOperatorTable[ID], SQLOperatorTable[Shift], ""),
_xlpm.usershift, "*" &amp; Addition!$A48 &amp; "*",
IF(LEN(_xlpm.look) = 0, IF(_xlpm.usershift = "**", "", _xlpm.usershift), _xlpm.look))</f>
        <v/>
      </c>
      <c r="M4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Addition!$L48)))</f>
        <v>&lt;STX&gt;&lt;ESC&gt;C&lt;ETX&gt;
&lt;STX&gt;&lt;ESC&gt;P&lt;ETX&gt;
&lt;STX&gt;E1;F1;&lt;ETX&gt;
&lt;STX&gt;H1;o160,100;f3;c20;h1;w1;d3,Eric Nader;&lt;ETX&gt;
&lt;STX&gt;H2;o130,100;f3;c20;h1;w1;d3,;&lt;ETX&gt;
&lt;STX&gt;H3;o100,100;f3;c20;h1;w1;d3,MES Login;&lt;ETX&gt;
&lt;STX&gt;B4;o50,30;f3;c0,3;h50;w3;d3,1227;&lt;ETX&gt;
&lt;STX&gt;R&lt;ETX&gt;
&lt;STX&gt;&lt;ESC&gt;E1;&lt;ETX&gt;
&lt;STX&gt;&lt;US&gt;4&lt;ETX&gt;
&lt;STX&gt;&lt;ETB&gt;&lt;ETX&gt;</v>
      </c>
      <c r="N4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48" s="28" t="b">
        <f>IF(ISBLANK(OperatorTable[[#This Row],[Name]]), "", ISNUMBER(_xlfn.XLOOKUP(OperatorTable[[#This Row],[Name]], SQLOperatorTable[name], SQLOperatorTable[ID], "err", 0, 1)))</f>
        <v>1</v>
      </c>
      <c r="P48" s="28">
        <f>IF(ISBLANK(OperatorTable[[#This Row],[Name]]), "", ROW() -5)</f>
        <v>43</v>
      </c>
      <c r="Q48" s="28" cm="1">
        <f t="array" ref="Q4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49" spans="1:17" x14ac:dyDescent="0.2">
      <c r="A49" s="28"/>
      <c r="B49" s="33" cm="1">
        <f t="array" aca="1" ref="B4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2321</v>
      </c>
      <c r="C49" s="9" t="s">
        <v>70</v>
      </c>
      <c r="D49" s="155" t="b">
        <v>0</v>
      </c>
      <c r="E49" s="28" cm="1">
        <f t="array" aca="1" ref="E4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49" s="28" t="str">
        <f xml:space="preserve"> IF(ISBLANK(OperatorTable[[#This Row],[Name]]), "", "NULL")</f>
        <v>NULL</v>
      </c>
      <c r="G49" s="28" t="str">
        <f xml:space="preserve"> IF(ISBLANK(OperatorTable[[#This Row],[Name]]), "", "NULL")</f>
        <v>NULL</v>
      </c>
      <c r="H49" s="28" t="str">
        <f xml:space="preserve"> IF(ISBLANK(OperatorTable[[#This Row],[Name]]), "", "NULL")</f>
        <v>NULL</v>
      </c>
      <c r="I49" s="28" t="str">
        <f xml:space="preserve"> IF(ISBLANK(OperatorTable[[#This Row],[Name]]), "", "NULL")</f>
        <v>NULL</v>
      </c>
      <c r="J49" s="28">
        <f ca="1">OperatorTable[[#This Row],[ID]]</f>
        <v>2321</v>
      </c>
      <c r="K49" s="28" t="b">
        <f ca="1" xml:space="preserve"> IF(ISBLANK(OperatorTable[[#This Row],[Name]]), "", _xlfn.XLOOKUP(OperatorTable[[#This Row],[ID]], SQLOperatorTable[ID], SQLOperatorTable[deactive_date], "NO DATA", 0, 1) &gt; 0)</f>
        <v>1</v>
      </c>
      <c r="L49" s="28" t="str">
        <f ca="1">_xlfn.LET(_xlpm.look, _xlfn.XLOOKUP(OperatorTable[[#This Row],[ID]], SQLOperatorTable[ID], SQLOperatorTable[Shift], ""),
_xlpm.usershift, "*" &amp; Addition!$A49 &amp; "*",
IF(LEN(_xlpm.look) = 0, IF(_xlpm.usershift = "**", "", _xlpm.usershift), _xlpm.look))</f>
        <v/>
      </c>
      <c r="M4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Addition!$L49)))</f>
        <v>&lt;STX&gt;&lt;ESC&gt;C&lt;ETX&gt;
&lt;STX&gt;&lt;ESC&gt;P&lt;ETX&gt;
&lt;STX&gt;E1;F1;&lt;ETX&gt;
&lt;STX&gt;H1;o160,100;f3;c20;h1;w1;d3,Raymoni Hawkins;&lt;ETX&gt;
&lt;STX&gt;H2;o130,100;f3;c20;h1;w1;d3,;&lt;ETX&gt;
&lt;STX&gt;H3;o100,100;f3;c20;h1;w1;d3,MES Login;&lt;ETX&gt;
&lt;STX&gt;B4;o50,30;f3;c0,3;h50;w3;d3,2321;&lt;ETX&gt;
&lt;STX&gt;R&lt;ETX&gt;
&lt;STX&gt;&lt;ESC&gt;E1;&lt;ETX&gt;
&lt;STX&gt;&lt;US&gt;4&lt;ETX&gt;
&lt;STX&gt;&lt;ETB&gt;&lt;ETX&gt;</v>
      </c>
      <c r="N4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49" s="28" t="b">
        <f>IF(ISBLANK(OperatorTable[[#This Row],[Name]]), "", ISNUMBER(_xlfn.XLOOKUP(OperatorTable[[#This Row],[Name]], SQLOperatorTable[name], SQLOperatorTable[ID], "err", 0, 1)))</f>
        <v>1</v>
      </c>
      <c r="P49" s="28">
        <f>IF(ISBLANK(OperatorTable[[#This Row],[Name]]), "", ROW() -5)</f>
        <v>44</v>
      </c>
      <c r="Q49" s="28" cm="1">
        <f t="array" ref="Q4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50" spans="1:17" x14ac:dyDescent="0.2">
      <c r="A50" s="28"/>
      <c r="B50" s="33" cm="1">
        <f t="array" aca="1" ref="B5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2588</v>
      </c>
      <c r="C50" s="9" t="s">
        <v>71</v>
      </c>
      <c r="D50" s="155" t="b">
        <v>0</v>
      </c>
      <c r="E50" s="28" cm="1">
        <f t="array" aca="1" ref="E5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50" s="28" t="str">
        <f xml:space="preserve"> IF(ISBLANK(OperatorTable[[#This Row],[Name]]), "", "NULL")</f>
        <v>NULL</v>
      </c>
      <c r="G50" s="28" t="str">
        <f xml:space="preserve"> IF(ISBLANK(OperatorTable[[#This Row],[Name]]), "", "NULL")</f>
        <v>NULL</v>
      </c>
      <c r="H50" s="28" t="str">
        <f xml:space="preserve"> IF(ISBLANK(OperatorTable[[#This Row],[Name]]), "", "NULL")</f>
        <v>NULL</v>
      </c>
      <c r="I50" s="28" t="str">
        <f xml:space="preserve"> IF(ISBLANK(OperatorTable[[#This Row],[Name]]), "", "NULL")</f>
        <v>NULL</v>
      </c>
      <c r="J50" s="28">
        <f ca="1">OperatorTable[[#This Row],[ID]]</f>
        <v>2588</v>
      </c>
      <c r="K50" s="28" t="b">
        <f ca="1" xml:space="preserve"> IF(ISBLANK(OperatorTable[[#This Row],[Name]]), "", _xlfn.XLOOKUP(OperatorTable[[#This Row],[ID]], SQLOperatorTable[ID], SQLOperatorTable[deactive_date], "NO DATA", 0, 1) &gt; 0)</f>
        <v>1</v>
      </c>
      <c r="L50" s="28" t="str">
        <f ca="1">_xlfn.LET(_xlpm.look, _xlfn.XLOOKUP(OperatorTable[[#This Row],[ID]], SQLOperatorTable[ID], SQLOperatorTable[Shift], ""),
_xlpm.usershift, "*" &amp; Addition!$A50 &amp; "*",
IF(LEN(_xlpm.look) = 0, IF(_xlpm.usershift = "**", "", _xlpm.usershift), _xlpm.look))</f>
        <v/>
      </c>
      <c r="M5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Addition!$L50)))</f>
        <v>&lt;STX&gt;&lt;ESC&gt;C&lt;ETX&gt;
&lt;STX&gt;&lt;ESC&gt;P&lt;ETX&gt;
&lt;STX&gt;E1;F1;&lt;ETX&gt;
&lt;STX&gt;H1;o160,100;f3;c20;h1;w1;d3,Jordan Thomas;&lt;ETX&gt;
&lt;STX&gt;H2;o130,100;f3;c20;h1;w1;d3,;&lt;ETX&gt;
&lt;STX&gt;H3;o100,100;f3;c20;h1;w1;d3,MES Login;&lt;ETX&gt;
&lt;STX&gt;B4;o50,30;f3;c0,3;h50;w3;d3,2588;&lt;ETX&gt;
&lt;STX&gt;R&lt;ETX&gt;
&lt;STX&gt;&lt;ESC&gt;E1;&lt;ETX&gt;
&lt;STX&gt;&lt;US&gt;4&lt;ETX&gt;
&lt;STX&gt;&lt;ETB&gt;&lt;ETX&gt;</v>
      </c>
      <c r="N5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50" s="28" t="b">
        <f>IF(ISBLANK(OperatorTable[[#This Row],[Name]]), "", ISNUMBER(_xlfn.XLOOKUP(OperatorTable[[#This Row],[Name]], SQLOperatorTable[name], SQLOperatorTable[ID], "err", 0, 1)))</f>
        <v>1</v>
      </c>
      <c r="P50" s="28">
        <f>IF(ISBLANK(OperatorTable[[#This Row],[Name]]), "", ROW() -5)</f>
        <v>45</v>
      </c>
      <c r="Q50" s="28" cm="1">
        <f t="array" ref="Q5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51" spans="1:17" x14ac:dyDescent="0.2">
      <c r="A51" s="28"/>
      <c r="B51" s="33" cm="1">
        <f t="array" aca="1" ref="B5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1820</v>
      </c>
      <c r="C51" s="9" t="s">
        <v>72</v>
      </c>
      <c r="D51" s="155" t="b">
        <v>0</v>
      </c>
      <c r="E51" s="28" cm="1">
        <f t="array" aca="1" ref="E5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51" s="28" t="str">
        <f xml:space="preserve"> IF(ISBLANK(OperatorTable[[#This Row],[Name]]), "", "NULL")</f>
        <v>NULL</v>
      </c>
      <c r="G51" s="28" t="str">
        <f xml:space="preserve"> IF(ISBLANK(OperatorTable[[#This Row],[Name]]), "", "NULL")</f>
        <v>NULL</v>
      </c>
      <c r="H51" s="28" t="str">
        <f xml:space="preserve"> IF(ISBLANK(OperatorTable[[#This Row],[Name]]), "", "NULL")</f>
        <v>NULL</v>
      </c>
      <c r="I51" s="28" t="str">
        <f xml:space="preserve"> IF(ISBLANK(OperatorTable[[#This Row],[Name]]), "", "NULL")</f>
        <v>NULL</v>
      </c>
      <c r="J51" s="28">
        <f ca="1">OperatorTable[[#This Row],[ID]]</f>
        <v>1820</v>
      </c>
      <c r="K51" s="28" t="b">
        <f ca="1" xml:space="preserve"> IF(ISBLANK(OperatorTable[[#This Row],[Name]]), "", _xlfn.XLOOKUP(OperatorTable[[#This Row],[ID]], SQLOperatorTable[ID], SQLOperatorTable[deactive_date], "NO DATA", 0, 1) &gt; 0)</f>
        <v>0</v>
      </c>
      <c r="L51" s="28" t="str">
        <f ca="1">_xlfn.LET(_xlpm.look, _xlfn.XLOOKUP(OperatorTable[[#This Row],[ID]], SQLOperatorTable[ID], SQLOperatorTable[Shift], ""),
_xlpm.usershift, "*" &amp; Addition!$A51 &amp; "*",
IF(LEN(_xlpm.look) = 0, IF(_xlpm.usershift = "**", "", _xlpm.usershift), _xlpm.look))</f>
        <v>T1XX C</v>
      </c>
      <c r="M5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Addition!$L51)))</f>
        <v>&lt;STX&gt;&lt;ESC&gt;C&lt;ETX&gt;
&lt;STX&gt;&lt;ESC&gt;P&lt;ETX&gt;
&lt;STX&gt;E1;F1;&lt;ETX&gt;
&lt;STX&gt;H1;o160,100;f3;c20;h1;w1;d3,Ryan Walker;&lt;ETX&gt;
&lt;STX&gt;H2;o130,100;f3;c20;h1;w1;d3,T1XX C;&lt;ETX&gt;
&lt;STX&gt;H3;o100,100;f3;c20;h1;w1;d3,MES Login;&lt;ETX&gt;
&lt;STX&gt;B4;o50,30;f3;c0,3;h50;w3;d3,1820;&lt;ETX&gt;
&lt;STX&gt;R&lt;ETX&gt;
&lt;STX&gt;&lt;ESC&gt;E1;&lt;ETX&gt;
&lt;STX&gt;&lt;US&gt;4&lt;ETX&gt;
&lt;STX&gt;&lt;ETB&gt;&lt;ETX&gt;</v>
      </c>
      <c r="N5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51" s="28" t="b">
        <f>IF(ISBLANK(OperatorTable[[#This Row],[Name]]), "", ISNUMBER(_xlfn.XLOOKUP(OperatorTable[[#This Row],[Name]], SQLOperatorTable[name], SQLOperatorTable[ID], "err", 0, 1)))</f>
        <v>1</v>
      </c>
      <c r="P51" s="28">
        <f>IF(ISBLANK(OperatorTable[[#This Row],[Name]]), "", ROW() -5)</f>
        <v>46</v>
      </c>
      <c r="Q51" s="28" cm="1">
        <f t="array" ref="Q5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52" spans="1:17" x14ac:dyDescent="0.2">
      <c r="A52" s="28"/>
      <c r="B52" s="33" cm="1">
        <f t="array" aca="1" ref="B5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1988</v>
      </c>
      <c r="C52" s="9" t="s">
        <v>64</v>
      </c>
      <c r="D52" s="155" t="b">
        <v>0</v>
      </c>
      <c r="E52" s="28" cm="1">
        <f t="array" aca="1" ref="E5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52" s="28" t="str">
        <f xml:space="preserve"> IF(ISBLANK(OperatorTable[[#This Row],[Name]]), "", "NULL")</f>
        <v>NULL</v>
      </c>
      <c r="G52" s="28" t="str">
        <f xml:space="preserve"> IF(ISBLANK(OperatorTable[[#This Row],[Name]]), "", "NULL")</f>
        <v>NULL</v>
      </c>
      <c r="H52" s="28" t="str">
        <f xml:space="preserve"> IF(ISBLANK(OperatorTable[[#This Row],[Name]]), "", "NULL")</f>
        <v>NULL</v>
      </c>
      <c r="I52" s="28" t="str">
        <f xml:space="preserve"> IF(ISBLANK(OperatorTable[[#This Row],[Name]]), "", "NULL")</f>
        <v>NULL</v>
      </c>
      <c r="J52" s="28">
        <f ca="1">OperatorTable[[#This Row],[ID]]</f>
        <v>1988</v>
      </c>
      <c r="K52" s="28" t="b">
        <f ca="1" xml:space="preserve"> IF(ISBLANK(OperatorTable[[#This Row],[Name]]), "", _xlfn.XLOOKUP(OperatorTable[[#This Row],[ID]], SQLOperatorTable[ID], SQLOperatorTable[deactive_date], "NO DATA", 0, 1) &gt; 0)</f>
        <v>1</v>
      </c>
      <c r="L52" s="28" t="str">
        <f ca="1">_xlfn.LET(_xlpm.look, _xlfn.XLOOKUP(OperatorTable[[#This Row],[ID]], SQLOperatorTable[ID], SQLOperatorTable[Shift], ""),
_xlpm.usershift, "*" &amp; Addition!$A52 &amp; "*",
IF(LEN(_xlpm.look) = 0, IF(_xlpm.usershift = "**", "", _xlpm.usershift), _xlpm.look))</f>
        <v/>
      </c>
      <c r="M5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Addition!$L52)))</f>
        <v>&lt;STX&gt;&lt;ESC&gt;C&lt;ETX&gt;
&lt;STX&gt;&lt;ESC&gt;P&lt;ETX&gt;
&lt;STX&gt;E1;F1;&lt;ETX&gt;
&lt;STX&gt;H1;o160,100;f3;c20;h1;w1;d3,Brandian Smith;&lt;ETX&gt;
&lt;STX&gt;H2;o130,100;f3;c20;h1;w1;d3,;&lt;ETX&gt;
&lt;STX&gt;H3;o100,100;f3;c20;h1;w1;d3,MES Login;&lt;ETX&gt;
&lt;STX&gt;B4;o50,30;f3;c0,3;h50;w3;d3,1988;&lt;ETX&gt;
&lt;STX&gt;R&lt;ETX&gt;
&lt;STX&gt;&lt;ESC&gt;E1;&lt;ETX&gt;
&lt;STX&gt;&lt;US&gt;4&lt;ETX&gt;
&lt;STX&gt;&lt;ETB&gt;&lt;ETX&gt;</v>
      </c>
      <c r="N5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52" s="28" t="b">
        <f>IF(ISBLANK(OperatorTable[[#This Row],[Name]]), "", ISNUMBER(_xlfn.XLOOKUP(OperatorTable[[#This Row],[Name]], SQLOperatorTable[name], SQLOperatorTable[ID], "err", 0, 1)))</f>
        <v>1</v>
      </c>
      <c r="P52" s="28">
        <f>IF(ISBLANK(OperatorTable[[#This Row],[Name]]), "", ROW() -5)</f>
        <v>47</v>
      </c>
      <c r="Q52" s="28" cm="1">
        <f t="array" ref="Q5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53" spans="1:17" x14ac:dyDescent="0.2">
      <c r="A53" s="28"/>
      <c r="B53" s="33" cm="1">
        <f t="array" aca="1" ref="B5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2320</v>
      </c>
      <c r="C53" s="9" t="s">
        <v>68</v>
      </c>
      <c r="D53" s="155" t="b">
        <v>0</v>
      </c>
      <c r="E53" s="28" cm="1">
        <f t="array" aca="1" ref="E5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53" s="28" t="str">
        <f xml:space="preserve"> IF(ISBLANK(OperatorTable[[#This Row],[Name]]), "", "NULL")</f>
        <v>NULL</v>
      </c>
      <c r="G53" s="28" t="str">
        <f xml:space="preserve"> IF(ISBLANK(OperatorTable[[#This Row],[Name]]), "", "NULL")</f>
        <v>NULL</v>
      </c>
      <c r="H53" s="28" t="str">
        <f xml:space="preserve"> IF(ISBLANK(OperatorTable[[#This Row],[Name]]), "", "NULL")</f>
        <v>NULL</v>
      </c>
      <c r="I53" s="28" t="str">
        <f xml:space="preserve"> IF(ISBLANK(OperatorTable[[#This Row],[Name]]), "", "NULL")</f>
        <v>NULL</v>
      </c>
      <c r="J53" s="28">
        <f ca="1">OperatorTable[[#This Row],[ID]]</f>
        <v>2320</v>
      </c>
      <c r="K53" s="28" t="b">
        <f ca="1" xml:space="preserve"> IF(ISBLANK(OperatorTable[[#This Row],[Name]]), "", _xlfn.XLOOKUP(OperatorTable[[#This Row],[ID]], SQLOperatorTable[ID], SQLOperatorTable[deactive_date], "NO DATA", 0, 1) &gt; 0)</f>
        <v>1</v>
      </c>
      <c r="L53" s="28" t="str">
        <f ca="1">_xlfn.LET(_xlpm.look, _xlfn.XLOOKUP(OperatorTable[[#This Row],[ID]], SQLOperatorTable[ID], SQLOperatorTable[Shift], ""),
_xlpm.usershift, "*" &amp; Addition!$A53 &amp; "*",
IF(LEN(_xlpm.look) = 0, IF(_xlpm.usershift = "**", "", _xlpm.usershift), _xlpm.look))</f>
        <v/>
      </c>
      <c r="M5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Addition!$L53)))</f>
        <v>&lt;STX&gt;&lt;ESC&gt;C&lt;ETX&gt;
&lt;STX&gt;&lt;ESC&gt;P&lt;ETX&gt;
&lt;STX&gt;E1;F1;&lt;ETX&gt;
&lt;STX&gt;H1;o160,100;f3;c20;h1;w1;d3,Rapheal Solomom;&lt;ETX&gt;
&lt;STX&gt;H2;o130,100;f3;c20;h1;w1;d3,;&lt;ETX&gt;
&lt;STX&gt;H3;o100,100;f3;c20;h1;w1;d3,MES Login;&lt;ETX&gt;
&lt;STX&gt;B4;o50,30;f3;c0,3;h50;w3;d3,2320;&lt;ETX&gt;
&lt;STX&gt;R&lt;ETX&gt;
&lt;STX&gt;&lt;ESC&gt;E1;&lt;ETX&gt;
&lt;STX&gt;&lt;US&gt;4&lt;ETX&gt;
&lt;STX&gt;&lt;ETB&gt;&lt;ETX&gt;</v>
      </c>
      <c r="N5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53" s="28" t="b">
        <f>IF(ISBLANK(OperatorTable[[#This Row],[Name]]), "", ISNUMBER(_xlfn.XLOOKUP(OperatorTable[[#This Row],[Name]], SQLOperatorTable[name], SQLOperatorTable[ID], "err", 0, 1)))</f>
        <v>1</v>
      </c>
      <c r="P53" s="28">
        <f>IF(ISBLANK(OperatorTable[[#This Row],[Name]]), "", ROW() -5)</f>
        <v>48</v>
      </c>
      <c r="Q53" s="28" cm="1">
        <f t="array" ref="Q5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54" spans="1:17" x14ac:dyDescent="0.2">
      <c r="A54" s="28"/>
      <c r="B54" s="33" cm="1">
        <f t="array" aca="1" ref="B5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2322</v>
      </c>
      <c r="C54" s="9" t="s">
        <v>73</v>
      </c>
      <c r="D54" s="155" t="b">
        <v>0</v>
      </c>
      <c r="E54" s="28" cm="1">
        <f t="array" aca="1" ref="E5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54" s="28" t="str">
        <f xml:space="preserve"> IF(ISBLANK(OperatorTable[[#This Row],[Name]]), "", "NULL")</f>
        <v>NULL</v>
      </c>
      <c r="G54" s="28" t="str">
        <f xml:space="preserve"> IF(ISBLANK(OperatorTable[[#This Row],[Name]]), "", "NULL")</f>
        <v>NULL</v>
      </c>
      <c r="H54" s="28" t="str">
        <f xml:space="preserve"> IF(ISBLANK(OperatorTable[[#This Row],[Name]]), "", "NULL")</f>
        <v>NULL</v>
      </c>
      <c r="I54" s="28" t="str">
        <f xml:space="preserve"> IF(ISBLANK(OperatorTable[[#This Row],[Name]]), "", "NULL")</f>
        <v>NULL</v>
      </c>
      <c r="J54" s="28">
        <f ca="1">OperatorTable[[#This Row],[ID]]</f>
        <v>2322</v>
      </c>
      <c r="K54" s="28" t="b">
        <f ca="1" xml:space="preserve"> IF(ISBLANK(OperatorTable[[#This Row],[Name]]), "", _xlfn.XLOOKUP(OperatorTable[[#This Row],[ID]], SQLOperatorTable[ID], SQLOperatorTable[deactive_date], "NO DATA", 0, 1) &gt; 0)</f>
        <v>1</v>
      </c>
      <c r="L54" s="28" t="str">
        <f ca="1">_xlfn.LET(_xlpm.look, _xlfn.XLOOKUP(OperatorTable[[#This Row],[ID]], SQLOperatorTable[ID], SQLOperatorTable[Shift], ""),
_xlpm.usershift, "*" &amp; Addition!$A54 &amp; "*",
IF(LEN(_xlpm.look) = 0, IF(_xlpm.usershift = "**", "", _xlpm.usershift), _xlpm.look))</f>
        <v/>
      </c>
      <c r="M5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Addition!$L54)))</f>
        <v>&lt;STX&gt;&lt;ESC&gt;C&lt;ETX&gt;
&lt;STX&gt;&lt;ESC&gt;P&lt;ETX&gt;
&lt;STX&gt;E1;F1;&lt;ETX&gt;
&lt;STX&gt;H1;o160,100;f3;c20;h1;w1;d3,Yvonne Wilson;&lt;ETX&gt;
&lt;STX&gt;H2;o130,100;f3;c20;h1;w1;d3,;&lt;ETX&gt;
&lt;STX&gt;H3;o100,100;f3;c20;h1;w1;d3,MES Login;&lt;ETX&gt;
&lt;STX&gt;B4;o50,30;f3;c0,3;h50;w3;d3,2322;&lt;ETX&gt;
&lt;STX&gt;R&lt;ETX&gt;
&lt;STX&gt;&lt;ESC&gt;E1;&lt;ETX&gt;
&lt;STX&gt;&lt;US&gt;4&lt;ETX&gt;
&lt;STX&gt;&lt;ETB&gt;&lt;ETX&gt;</v>
      </c>
      <c r="N5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54" s="28" t="b">
        <f>IF(ISBLANK(OperatorTable[[#This Row],[Name]]), "", ISNUMBER(_xlfn.XLOOKUP(OperatorTable[[#This Row],[Name]], SQLOperatorTable[name], SQLOperatorTable[ID], "err", 0, 1)))</f>
        <v>1</v>
      </c>
      <c r="P54" s="28">
        <f>IF(ISBLANK(OperatorTable[[#This Row],[Name]]), "", ROW() -5)</f>
        <v>49</v>
      </c>
      <c r="Q54" s="28" cm="1">
        <f t="array" ref="Q5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55" spans="1:17" x14ac:dyDescent="0.2">
      <c r="A55" s="28"/>
      <c r="B55" s="33" cm="1">
        <f t="array" aca="1" ref="B5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2323</v>
      </c>
      <c r="C55" s="9" t="s">
        <v>74</v>
      </c>
      <c r="D55" s="155" t="b">
        <v>0</v>
      </c>
      <c r="E55" s="28" cm="1">
        <f t="array" aca="1" ref="E5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55" s="28" t="str">
        <f xml:space="preserve"> IF(ISBLANK(OperatorTable[[#This Row],[Name]]), "", "NULL")</f>
        <v>NULL</v>
      </c>
      <c r="G55" s="28" t="str">
        <f xml:space="preserve"> IF(ISBLANK(OperatorTable[[#This Row],[Name]]), "", "NULL")</f>
        <v>NULL</v>
      </c>
      <c r="H55" s="28" t="str">
        <f xml:space="preserve"> IF(ISBLANK(OperatorTable[[#This Row],[Name]]), "", "NULL")</f>
        <v>NULL</v>
      </c>
      <c r="I55" s="28" t="str">
        <f xml:space="preserve"> IF(ISBLANK(OperatorTable[[#This Row],[Name]]), "", "NULL")</f>
        <v>NULL</v>
      </c>
      <c r="J55" s="28">
        <f ca="1">OperatorTable[[#This Row],[ID]]</f>
        <v>2323</v>
      </c>
      <c r="K55" s="28" t="b">
        <f ca="1" xml:space="preserve"> IF(ISBLANK(OperatorTable[[#This Row],[Name]]), "", _xlfn.XLOOKUP(OperatorTable[[#This Row],[ID]], SQLOperatorTable[ID], SQLOperatorTable[deactive_date], "NO DATA", 0, 1) &gt; 0)</f>
        <v>1</v>
      </c>
      <c r="L55" s="28" t="str">
        <f ca="1">_xlfn.LET(_xlpm.look, _xlfn.XLOOKUP(OperatorTable[[#This Row],[ID]], SQLOperatorTable[ID], SQLOperatorTable[Shift], ""),
_xlpm.usershift, "*" &amp; Addition!$A55 &amp; "*",
IF(LEN(_xlpm.look) = 0, IF(_xlpm.usershift = "**", "", _xlpm.usershift), _xlpm.look))</f>
        <v/>
      </c>
      <c r="M5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Addition!$L55)))</f>
        <v>&lt;STX&gt;&lt;ESC&gt;C&lt;ETX&gt;
&lt;STX&gt;&lt;ESC&gt;P&lt;ETX&gt;
&lt;STX&gt;E1;F1;&lt;ETX&gt;
&lt;STX&gt;H1;o160,100;f3;c20;h1;w1;d3,Jaunea Waller-Bey;&lt;ETX&gt;
&lt;STX&gt;H2;o130,100;f3;c20;h1;w1;d3,;&lt;ETX&gt;
&lt;STX&gt;H3;o100,100;f3;c20;h1;w1;d3,MES Login;&lt;ETX&gt;
&lt;STX&gt;B4;o50,30;f3;c0,3;h50;w3;d3,2323;&lt;ETX&gt;
&lt;STX&gt;R&lt;ETX&gt;
&lt;STX&gt;&lt;ESC&gt;E1;&lt;ETX&gt;
&lt;STX&gt;&lt;US&gt;4&lt;ETX&gt;
&lt;STX&gt;&lt;ETB&gt;&lt;ETX&gt;</v>
      </c>
      <c r="N5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55" s="28" t="b">
        <f>IF(ISBLANK(OperatorTable[[#This Row],[Name]]), "", ISNUMBER(_xlfn.XLOOKUP(OperatorTable[[#This Row],[Name]], SQLOperatorTable[name], SQLOperatorTable[ID], "err", 0, 1)))</f>
        <v>1</v>
      </c>
      <c r="P55" s="28">
        <f>IF(ISBLANK(OperatorTable[[#This Row],[Name]]), "", ROW() -5)</f>
        <v>50</v>
      </c>
      <c r="Q55" s="28" cm="1">
        <f t="array" ref="Q5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56" spans="1:17" x14ac:dyDescent="0.2">
      <c r="A56" s="28"/>
      <c r="B56" s="33" cm="1">
        <f t="array" aca="1" ref="B5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2324</v>
      </c>
      <c r="C56" s="9" t="s">
        <v>75</v>
      </c>
      <c r="D56" s="155" t="b">
        <v>0</v>
      </c>
      <c r="E56" s="28" cm="1">
        <f t="array" aca="1" ref="E5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56" s="28" t="str">
        <f xml:space="preserve"> IF(ISBLANK(OperatorTable[[#This Row],[Name]]), "", "NULL")</f>
        <v>NULL</v>
      </c>
      <c r="G56" s="28" t="str">
        <f xml:space="preserve"> IF(ISBLANK(OperatorTable[[#This Row],[Name]]), "", "NULL")</f>
        <v>NULL</v>
      </c>
      <c r="H56" s="28" t="str">
        <f xml:space="preserve"> IF(ISBLANK(OperatorTable[[#This Row],[Name]]), "", "NULL")</f>
        <v>NULL</v>
      </c>
      <c r="I56" s="28" t="str">
        <f xml:space="preserve"> IF(ISBLANK(OperatorTable[[#This Row],[Name]]), "", "NULL")</f>
        <v>NULL</v>
      </c>
      <c r="J56" s="28">
        <f ca="1">OperatorTable[[#This Row],[ID]]</f>
        <v>2324</v>
      </c>
      <c r="K56" s="28" t="b">
        <f ca="1" xml:space="preserve"> IF(ISBLANK(OperatorTable[[#This Row],[Name]]), "", _xlfn.XLOOKUP(OperatorTable[[#This Row],[ID]], SQLOperatorTable[ID], SQLOperatorTable[deactive_date], "NO DATA", 0, 1) &gt; 0)</f>
        <v>0</v>
      </c>
      <c r="L56" s="28" t="str">
        <f ca="1">_xlfn.LET(_xlpm.look, _xlfn.XLOOKUP(OperatorTable[[#This Row],[ID]], SQLOperatorTable[ID], SQLOperatorTable[Shift], ""),
_xlpm.usershift, "*" &amp; Addition!$A56 &amp; "*",
IF(LEN(_xlpm.look) = 0, IF(_xlpm.usershift = "**", "", _xlpm.usershift), _xlpm.look))</f>
        <v>Service 1st</v>
      </c>
      <c r="M5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Addition!$L56)))</f>
        <v>&lt;STX&gt;&lt;ESC&gt;C&lt;ETX&gt;
&lt;STX&gt;&lt;ESC&gt;P&lt;ETX&gt;
&lt;STX&gt;E1;F1;&lt;ETX&gt;
&lt;STX&gt;H1;o160,100;f3;c20;h1;w1;d3,Assane Seck;&lt;ETX&gt;
&lt;STX&gt;H2;o130,100;f3;c20;h1;w1;d3,Service 1st;&lt;ETX&gt;
&lt;STX&gt;H3;o100,100;f3;c20;h1;w1;d3,MES Login;&lt;ETX&gt;
&lt;STX&gt;B4;o50,30;f3;c0,3;h50;w3;d3,2324;&lt;ETX&gt;
&lt;STX&gt;R&lt;ETX&gt;
&lt;STX&gt;&lt;ESC&gt;E1;&lt;ETX&gt;
&lt;STX&gt;&lt;US&gt;4&lt;ETX&gt;
&lt;STX&gt;&lt;ETB&gt;&lt;ETX&gt;</v>
      </c>
      <c r="N5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56" s="28" t="b">
        <f>IF(ISBLANK(OperatorTable[[#This Row],[Name]]), "", ISNUMBER(_xlfn.XLOOKUP(OperatorTable[[#This Row],[Name]], SQLOperatorTable[name], SQLOperatorTable[ID], "err", 0, 1)))</f>
        <v>1</v>
      </c>
      <c r="P56" s="28">
        <f>IF(ISBLANK(OperatorTable[[#This Row],[Name]]), "", ROW() -5)</f>
        <v>51</v>
      </c>
      <c r="Q56" s="28" cm="1">
        <f t="array" ref="Q5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57" spans="1:17" x14ac:dyDescent="0.2">
      <c r="A57" s="28"/>
      <c r="B57" s="33" cm="1">
        <f t="array" aca="1" ref="B5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2591</v>
      </c>
      <c r="C57" s="9" t="s">
        <v>76</v>
      </c>
      <c r="D57" s="155" t="b">
        <v>0</v>
      </c>
      <c r="E57" s="28" cm="1">
        <f t="array" aca="1" ref="E5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57" s="28" t="str">
        <f xml:space="preserve"> IF(ISBLANK(OperatorTable[[#This Row],[Name]]), "", "NULL")</f>
        <v>NULL</v>
      </c>
      <c r="G57" s="28" t="str">
        <f xml:space="preserve"> IF(ISBLANK(OperatorTable[[#This Row],[Name]]), "", "NULL")</f>
        <v>NULL</v>
      </c>
      <c r="H57" s="28" t="str">
        <f xml:space="preserve"> IF(ISBLANK(OperatorTable[[#This Row],[Name]]), "", "NULL")</f>
        <v>NULL</v>
      </c>
      <c r="I57" s="28" t="str">
        <f xml:space="preserve"> IF(ISBLANK(OperatorTable[[#This Row],[Name]]), "", "NULL")</f>
        <v>NULL</v>
      </c>
      <c r="J57" s="28">
        <f ca="1">OperatorTable[[#This Row],[ID]]</f>
        <v>2591</v>
      </c>
      <c r="K57" s="28" t="b">
        <f ca="1" xml:space="preserve"> IF(ISBLANK(OperatorTable[[#This Row],[Name]]), "", _xlfn.XLOOKUP(OperatorTable[[#This Row],[ID]], SQLOperatorTable[ID], SQLOperatorTable[deactive_date], "NO DATA", 0, 1) &gt; 0)</f>
        <v>1</v>
      </c>
      <c r="L57" s="28" t="str">
        <f ca="1">_xlfn.LET(_xlpm.look, _xlfn.XLOOKUP(OperatorTable[[#This Row],[ID]], SQLOperatorTable[ID], SQLOperatorTable[Shift], ""),
_xlpm.usershift, "*" &amp; Addition!$A57 &amp; "*",
IF(LEN(_xlpm.look) = 0, IF(_xlpm.usershift = "**", "", _xlpm.usershift), _xlpm.look))</f>
        <v/>
      </c>
      <c r="M5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Addition!$L57)))</f>
        <v>&lt;STX&gt;&lt;ESC&gt;C&lt;ETX&gt;
&lt;STX&gt;&lt;ESC&gt;P&lt;ETX&gt;
&lt;STX&gt;E1;F1;&lt;ETX&gt;
&lt;STX&gt;H1;o160,100;f3;c20;h1;w1;d3,Michelle Allen;&lt;ETX&gt;
&lt;STX&gt;H2;o130,100;f3;c20;h1;w1;d3,;&lt;ETX&gt;
&lt;STX&gt;H3;o100,100;f3;c20;h1;w1;d3,MES Login;&lt;ETX&gt;
&lt;STX&gt;B4;o50,30;f3;c0,3;h50;w3;d3,2591;&lt;ETX&gt;
&lt;STX&gt;R&lt;ETX&gt;
&lt;STX&gt;&lt;ESC&gt;E1;&lt;ETX&gt;
&lt;STX&gt;&lt;US&gt;4&lt;ETX&gt;
&lt;STX&gt;&lt;ETB&gt;&lt;ETX&gt;</v>
      </c>
      <c r="N5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57" s="28" t="b">
        <f>IF(ISBLANK(OperatorTable[[#This Row],[Name]]), "", ISNUMBER(_xlfn.XLOOKUP(OperatorTable[[#This Row],[Name]], SQLOperatorTable[name], SQLOperatorTable[ID], "err", 0, 1)))</f>
        <v>1</v>
      </c>
      <c r="P57" s="28">
        <f>IF(ISBLANK(OperatorTable[[#This Row],[Name]]), "", ROW() -5)</f>
        <v>52</v>
      </c>
      <c r="Q57" s="28" cm="1">
        <f t="array" ref="Q5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58" spans="1:17" x14ac:dyDescent="0.2">
      <c r="A58" s="28"/>
      <c r="B58" s="33" cm="1">
        <f t="array" aca="1" ref="B5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2329</v>
      </c>
      <c r="C58" s="9" t="s">
        <v>77</v>
      </c>
      <c r="D58" s="155" t="b">
        <v>0</v>
      </c>
      <c r="E58" s="28" cm="1">
        <f t="array" aca="1" ref="E5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58" s="28" t="str">
        <f xml:space="preserve"> IF(ISBLANK(OperatorTable[[#This Row],[Name]]), "", "NULL")</f>
        <v>NULL</v>
      </c>
      <c r="G58" s="28" t="str">
        <f xml:space="preserve"> IF(ISBLANK(OperatorTable[[#This Row],[Name]]), "", "NULL")</f>
        <v>NULL</v>
      </c>
      <c r="H58" s="28" t="str">
        <f xml:space="preserve"> IF(ISBLANK(OperatorTable[[#This Row],[Name]]), "", "NULL")</f>
        <v>NULL</v>
      </c>
      <c r="I58" s="28" t="str">
        <f xml:space="preserve"> IF(ISBLANK(OperatorTable[[#This Row],[Name]]), "", "NULL")</f>
        <v>NULL</v>
      </c>
      <c r="J58" s="28">
        <f ca="1">OperatorTable[[#This Row],[ID]]</f>
        <v>2329</v>
      </c>
      <c r="K58" s="28" t="b">
        <f ca="1" xml:space="preserve"> IF(ISBLANK(OperatorTable[[#This Row],[Name]]), "", _xlfn.XLOOKUP(OperatorTable[[#This Row],[ID]], SQLOperatorTable[ID], SQLOperatorTable[deactive_date], "NO DATA", 0, 1) &gt; 0)</f>
        <v>1</v>
      </c>
      <c r="L58" s="28" t="str">
        <f ca="1">_xlfn.LET(_xlpm.look, _xlfn.XLOOKUP(OperatorTable[[#This Row],[ID]], SQLOperatorTable[ID], SQLOperatorTable[Shift], ""),
_xlpm.usershift, "*" &amp; Addition!$A58 &amp; "*",
IF(LEN(_xlpm.look) = 0, IF(_xlpm.usershift = "**", "", _xlpm.usershift), _xlpm.look))</f>
        <v/>
      </c>
      <c r="M5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Addition!$L58)))</f>
        <v>&lt;STX&gt;&lt;ESC&gt;C&lt;ETX&gt;
&lt;STX&gt;&lt;ESC&gt;P&lt;ETX&gt;
&lt;STX&gt;E1;F1;&lt;ETX&gt;
&lt;STX&gt;H1;o160,100;f3;c20;h1;w1;d3,DeShaun Jackson;&lt;ETX&gt;
&lt;STX&gt;H2;o130,100;f3;c20;h1;w1;d3,;&lt;ETX&gt;
&lt;STX&gt;H3;o100,100;f3;c20;h1;w1;d3,MES Login;&lt;ETX&gt;
&lt;STX&gt;B4;o50,30;f3;c0,3;h50;w3;d3,2329;&lt;ETX&gt;
&lt;STX&gt;R&lt;ETX&gt;
&lt;STX&gt;&lt;ESC&gt;E1;&lt;ETX&gt;
&lt;STX&gt;&lt;US&gt;4&lt;ETX&gt;
&lt;STX&gt;&lt;ETB&gt;&lt;ETX&gt;</v>
      </c>
      <c r="N5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58" s="28" t="b">
        <f>IF(ISBLANK(OperatorTable[[#This Row],[Name]]), "", ISNUMBER(_xlfn.XLOOKUP(OperatorTable[[#This Row],[Name]], SQLOperatorTable[name], SQLOperatorTable[ID], "err", 0, 1)))</f>
        <v>1</v>
      </c>
      <c r="P58" s="28">
        <f>IF(ISBLANK(OperatorTable[[#This Row],[Name]]), "", ROW() -5)</f>
        <v>53</v>
      </c>
      <c r="Q58" s="28" cm="1">
        <f t="array" ref="Q5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59" spans="1:17" x14ac:dyDescent="0.2">
      <c r="A59" s="28"/>
      <c r="B59" s="33" cm="1">
        <f t="array" aca="1" ref="B5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2325</v>
      </c>
      <c r="C59" s="9" t="s">
        <v>78</v>
      </c>
      <c r="D59" s="155" t="b">
        <v>0</v>
      </c>
      <c r="E59" s="28" cm="1">
        <f t="array" aca="1" ref="E5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59" s="28" t="str">
        <f xml:space="preserve"> IF(ISBLANK(OperatorTable[[#This Row],[Name]]), "", "NULL")</f>
        <v>NULL</v>
      </c>
      <c r="G59" s="28" t="str">
        <f xml:space="preserve"> IF(ISBLANK(OperatorTable[[#This Row],[Name]]), "", "NULL")</f>
        <v>NULL</v>
      </c>
      <c r="H59" s="28" t="str">
        <f xml:space="preserve"> IF(ISBLANK(OperatorTable[[#This Row],[Name]]), "", "NULL")</f>
        <v>NULL</v>
      </c>
      <c r="I59" s="28" t="str">
        <f xml:space="preserve"> IF(ISBLANK(OperatorTable[[#This Row],[Name]]), "", "NULL")</f>
        <v>NULL</v>
      </c>
      <c r="J59" s="28">
        <f ca="1">OperatorTable[[#This Row],[ID]]</f>
        <v>2325</v>
      </c>
      <c r="K59" s="28" t="b">
        <f ca="1" xml:space="preserve"> IF(ISBLANK(OperatorTable[[#This Row],[Name]]), "", _xlfn.XLOOKUP(OperatorTable[[#This Row],[ID]], SQLOperatorTable[ID], SQLOperatorTable[deactive_date], "NO DATA", 0, 1) &gt; 0)</f>
        <v>1</v>
      </c>
      <c r="L59" s="28" t="str">
        <f ca="1">_xlfn.LET(_xlpm.look, _xlfn.XLOOKUP(OperatorTable[[#This Row],[ID]], SQLOperatorTable[ID], SQLOperatorTable[Shift], ""),
_xlpm.usershift, "*" &amp; Addition!$A59 &amp; "*",
IF(LEN(_xlpm.look) = 0, IF(_xlpm.usershift = "**", "", _xlpm.usershift), _xlpm.look))</f>
        <v/>
      </c>
      <c r="M5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Addition!$L59)))</f>
        <v>&lt;STX&gt;&lt;ESC&gt;C&lt;ETX&gt;
&lt;STX&gt;&lt;ESC&gt;P&lt;ETX&gt;
&lt;STX&gt;E1;F1;&lt;ETX&gt;
&lt;STX&gt;H1;o160,100;f3;c20;h1;w1;d3,Natia Stinnes;&lt;ETX&gt;
&lt;STX&gt;H2;o130,100;f3;c20;h1;w1;d3,;&lt;ETX&gt;
&lt;STX&gt;H3;o100,100;f3;c20;h1;w1;d3,MES Login;&lt;ETX&gt;
&lt;STX&gt;B4;o50,30;f3;c0,3;h50;w3;d3,2325;&lt;ETX&gt;
&lt;STX&gt;R&lt;ETX&gt;
&lt;STX&gt;&lt;ESC&gt;E1;&lt;ETX&gt;
&lt;STX&gt;&lt;US&gt;4&lt;ETX&gt;
&lt;STX&gt;&lt;ETB&gt;&lt;ETX&gt;</v>
      </c>
      <c r="N5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59" s="28" t="b">
        <f>IF(ISBLANK(OperatorTable[[#This Row],[Name]]), "", ISNUMBER(_xlfn.XLOOKUP(OperatorTable[[#This Row],[Name]], SQLOperatorTable[name], SQLOperatorTable[ID], "err", 0, 1)))</f>
        <v>1</v>
      </c>
      <c r="P59" s="28">
        <f>IF(ISBLANK(OperatorTable[[#This Row],[Name]]), "", ROW() -5)</f>
        <v>54</v>
      </c>
      <c r="Q59" s="28" cm="1">
        <f t="array" ref="Q5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60" spans="1:17" x14ac:dyDescent="0.2">
      <c r="A60" s="28"/>
      <c r="B60" s="33" cm="1">
        <f t="array" aca="1" ref="B6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2326</v>
      </c>
      <c r="C60" s="9" t="s">
        <v>79</v>
      </c>
      <c r="D60" s="155" t="b">
        <v>0</v>
      </c>
      <c r="E60" s="28" cm="1">
        <f t="array" aca="1" ref="E6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60" s="28" t="str">
        <f xml:space="preserve"> IF(ISBLANK(OperatorTable[[#This Row],[Name]]), "", "NULL")</f>
        <v>NULL</v>
      </c>
      <c r="G60" s="28" t="str">
        <f xml:space="preserve"> IF(ISBLANK(OperatorTable[[#This Row],[Name]]), "", "NULL")</f>
        <v>NULL</v>
      </c>
      <c r="H60" s="28" t="str">
        <f xml:space="preserve"> IF(ISBLANK(OperatorTable[[#This Row],[Name]]), "", "NULL")</f>
        <v>NULL</v>
      </c>
      <c r="I60" s="28" t="str">
        <f xml:space="preserve"> IF(ISBLANK(OperatorTable[[#This Row],[Name]]), "", "NULL")</f>
        <v>NULL</v>
      </c>
      <c r="J60" s="28">
        <f ca="1">OperatorTable[[#This Row],[ID]]</f>
        <v>2326</v>
      </c>
      <c r="K60" s="28" t="b">
        <f ca="1" xml:space="preserve"> IF(ISBLANK(OperatorTable[[#This Row],[Name]]), "", _xlfn.XLOOKUP(OperatorTable[[#This Row],[ID]], SQLOperatorTable[ID], SQLOperatorTable[deactive_date], "NO DATA", 0, 1) &gt; 0)</f>
        <v>0</v>
      </c>
      <c r="L60" s="28" t="str">
        <f ca="1">_xlfn.LET(_xlpm.look, _xlfn.XLOOKUP(OperatorTable[[#This Row],[ID]], SQLOperatorTable[ID], SQLOperatorTable[Shift], ""),
_xlpm.usershift, "*" &amp; Addition!$A60 &amp; "*",
IF(LEN(_xlpm.look) = 0, IF(_xlpm.usershift = "**", "", _xlpm.usershift), _xlpm.look))</f>
        <v>T1XX C</v>
      </c>
      <c r="M6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Addition!$L60)))</f>
        <v>&lt;STX&gt;&lt;ESC&gt;C&lt;ETX&gt;
&lt;STX&gt;&lt;ESC&gt;P&lt;ETX&gt;
&lt;STX&gt;E1;F1;&lt;ETX&gt;
&lt;STX&gt;H1;o160,100;f3;c20;h1;w1;d3,Tamara Williams;&lt;ETX&gt;
&lt;STX&gt;H2;o130,100;f3;c20;h1;w1;d3,T1XX C;&lt;ETX&gt;
&lt;STX&gt;H3;o100,100;f3;c20;h1;w1;d3,MES Login;&lt;ETX&gt;
&lt;STX&gt;B4;o50,30;f3;c0,3;h50;w3;d3,2326;&lt;ETX&gt;
&lt;STX&gt;R&lt;ETX&gt;
&lt;STX&gt;&lt;ESC&gt;E1;&lt;ETX&gt;
&lt;STX&gt;&lt;US&gt;4&lt;ETX&gt;
&lt;STX&gt;&lt;ETB&gt;&lt;ETX&gt;</v>
      </c>
      <c r="N6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60" s="28" t="b">
        <f>IF(ISBLANK(OperatorTable[[#This Row],[Name]]), "", ISNUMBER(_xlfn.XLOOKUP(OperatorTable[[#This Row],[Name]], SQLOperatorTable[name], SQLOperatorTable[ID], "err", 0, 1)))</f>
        <v>1</v>
      </c>
      <c r="P60" s="28">
        <f>IF(ISBLANK(OperatorTable[[#This Row],[Name]]), "", ROW() -5)</f>
        <v>55</v>
      </c>
      <c r="Q60" s="28" cm="1">
        <f t="array" ref="Q6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61" spans="1:17" x14ac:dyDescent="0.2">
      <c r="A61" s="28"/>
      <c r="B61" s="33" cm="1">
        <f t="array" aca="1" ref="B6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2327</v>
      </c>
      <c r="C61" s="9" t="s">
        <v>80</v>
      </c>
      <c r="D61" s="155" t="b">
        <v>0</v>
      </c>
      <c r="E61" s="28" cm="1">
        <f t="array" aca="1" ref="E6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61" s="28" t="str">
        <f xml:space="preserve"> IF(ISBLANK(OperatorTable[[#This Row],[Name]]), "", "NULL")</f>
        <v>NULL</v>
      </c>
      <c r="G61" s="28" t="str">
        <f xml:space="preserve"> IF(ISBLANK(OperatorTable[[#This Row],[Name]]), "", "NULL")</f>
        <v>NULL</v>
      </c>
      <c r="H61" s="28" t="str">
        <f xml:space="preserve"> IF(ISBLANK(OperatorTable[[#This Row],[Name]]), "", "NULL")</f>
        <v>NULL</v>
      </c>
      <c r="I61" s="28" t="str">
        <f xml:space="preserve"> IF(ISBLANK(OperatorTable[[#This Row],[Name]]), "", "NULL")</f>
        <v>NULL</v>
      </c>
      <c r="J61" s="28">
        <f ca="1">OperatorTable[[#This Row],[ID]]</f>
        <v>2327</v>
      </c>
      <c r="K61" s="28" t="b">
        <f ca="1" xml:space="preserve"> IF(ISBLANK(OperatorTable[[#This Row],[Name]]), "", _xlfn.XLOOKUP(OperatorTable[[#This Row],[ID]], SQLOperatorTable[ID], SQLOperatorTable[deactive_date], "NO DATA", 0, 1) &gt; 0)</f>
        <v>0</v>
      </c>
      <c r="L61" s="28" t="str">
        <f ca="1">_xlfn.LET(_xlpm.look, _xlfn.XLOOKUP(OperatorTable[[#This Row],[ID]], SQLOperatorTable[ID], SQLOperatorTable[Shift], ""),
_xlpm.usershift, "*" &amp; Addition!$A61 &amp; "*",
IF(LEN(_xlpm.look) = 0, IF(_xlpm.usershift = "**", "", _xlpm.usershift), _xlpm.look))</f>
        <v>Materials 1st</v>
      </c>
      <c r="M6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Addition!$L61)))</f>
        <v>&lt;STX&gt;&lt;ESC&gt;C&lt;ETX&gt;
&lt;STX&gt;&lt;ESC&gt;P&lt;ETX&gt;
&lt;STX&gt;E1;F1;&lt;ETX&gt;
&lt;STX&gt;H1;o160,100;f3;c20;h1;w1;d3,Grant Carter;&lt;ETX&gt;
&lt;STX&gt;H2;o130,100;f3;c20;h1;w1;d3,Materials 1st;&lt;ETX&gt;
&lt;STX&gt;H3;o100,100;f3;c20;h1;w1;d3,MES Login;&lt;ETX&gt;
&lt;STX&gt;B4;o50,30;f3;c0,3;h50;w3;d3,2327;&lt;ETX&gt;
&lt;STX&gt;R&lt;ETX&gt;
&lt;STX&gt;&lt;ESC&gt;E1;&lt;ETX&gt;
&lt;STX&gt;&lt;US&gt;4&lt;ETX&gt;
&lt;STX&gt;&lt;ETB&gt;&lt;ETX&gt;</v>
      </c>
      <c r="N6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61" s="28" t="b">
        <f>IF(ISBLANK(OperatorTable[[#This Row],[Name]]), "", ISNUMBER(_xlfn.XLOOKUP(OperatorTable[[#This Row],[Name]], SQLOperatorTable[name], SQLOperatorTable[ID], "err", 0, 1)))</f>
        <v>1</v>
      </c>
      <c r="P61" s="28">
        <f>IF(ISBLANK(OperatorTable[[#This Row],[Name]]), "", ROW() -5)</f>
        <v>56</v>
      </c>
      <c r="Q61" s="28" cm="1">
        <f t="array" ref="Q6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62" spans="1:17" x14ac:dyDescent="0.2">
      <c r="A62" s="28"/>
      <c r="B62" s="33" cm="1">
        <f t="array" aca="1" ref="B6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2328</v>
      </c>
      <c r="C62" s="9" t="s">
        <v>81</v>
      </c>
      <c r="D62" s="155" t="b">
        <v>0</v>
      </c>
      <c r="E62" s="28" cm="1">
        <f t="array" aca="1" ref="E6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62" s="28" t="str">
        <f xml:space="preserve"> IF(ISBLANK(OperatorTable[[#This Row],[Name]]), "", "NULL")</f>
        <v>NULL</v>
      </c>
      <c r="G62" s="28" t="str">
        <f xml:space="preserve"> IF(ISBLANK(OperatorTable[[#This Row],[Name]]), "", "NULL")</f>
        <v>NULL</v>
      </c>
      <c r="H62" s="28" t="str">
        <f xml:space="preserve"> IF(ISBLANK(OperatorTable[[#This Row],[Name]]), "", "NULL")</f>
        <v>NULL</v>
      </c>
      <c r="I62" s="28" t="str">
        <f xml:space="preserve"> IF(ISBLANK(OperatorTable[[#This Row],[Name]]), "", "NULL")</f>
        <v>NULL</v>
      </c>
      <c r="J62" s="28">
        <f ca="1">OperatorTable[[#This Row],[ID]]</f>
        <v>2328</v>
      </c>
      <c r="K62" s="28" t="b">
        <f ca="1" xml:space="preserve"> IF(ISBLANK(OperatorTable[[#This Row],[Name]]), "", _xlfn.XLOOKUP(OperatorTable[[#This Row],[ID]], SQLOperatorTable[ID], SQLOperatorTable[deactive_date], "NO DATA", 0, 1) &gt; 0)</f>
        <v>1</v>
      </c>
      <c r="L62" s="28" t="str">
        <f ca="1">_xlfn.LET(_xlpm.look, _xlfn.XLOOKUP(OperatorTable[[#This Row],[ID]], SQLOperatorTable[ID], SQLOperatorTable[Shift], ""),
_xlpm.usershift, "*" &amp; Addition!$A62 &amp; "*",
IF(LEN(_xlpm.look) = 0, IF(_xlpm.usershift = "**", "", _xlpm.usershift), _xlpm.look))</f>
        <v/>
      </c>
      <c r="M6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Addition!$L62)))</f>
        <v>&lt;STX&gt;&lt;ESC&gt;C&lt;ETX&gt;
&lt;STX&gt;&lt;ESC&gt;P&lt;ETX&gt;
&lt;STX&gt;E1;F1;&lt;ETX&gt;
&lt;STX&gt;H1;o160,100;f3;c20;h1;w1;d3,Tayshauna Rogers;&lt;ETX&gt;
&lt;STX&gt;H2;o130,100;f3;c20;h1;w1;d3,;&lt;ETX&gt;
&lt;STX&gt;H3;o100,100;f3;c20;h1;w1;d3,MES Login;&lt;ETX&gt;
&lt;STX&gt;B4;o50,30;f3;c0,3;h50;w3;d3,2328;&lt;ETX&gt;
&lt;STX&gt;R&lt;ETX&gt;
&lt;STX&gt;&lt;ESC&gt;E1;&lt;ETX&gt;
&lt;STX&gt;&lt;US&gt;4&lt;ETX&gt;
&lt;STX&gt;&lt;ETB&gt;&lt;ETX&gt;</v>
      </c>
      <c r="N6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62" s="28" t="b">
        <f>IF(ISBLANK(OperatorTable[[#This Row],[Name]]), "", ISNUMBER(_xlfn.XLOOKUP(OperatorTable[[#This Row],[Name]], SQLOperatorTable[name], SQLOperatorTable[ID], "err", 0, 1)))</f>
        <v>1</v>
      </c>
      <c r="P62" s="28">
        <f>IF(ISBLANK(OperatorTable[[#This Row],[Name]]), "", ROW() -5)</f>
        <v>57</v>
      </c>
      <c r="Q62" s="28" cm="1">
        <f t="array" ref="Q6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63" spans="1:17" x14ac:dyDescent="0.2">
      <c r="A63" s="28"/>
      <c r="B63" s="33" cm="1">
        <f t="array" aca="1" ref="B6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2330</v>
      </c>
      <c r="C63" s="9" t="s">
        <v>82</v>
      </c>
      <c r="D63" s="155" t="b">
        <v>0</v>
      </c>
      <c r="E63" s="28" cm="1">
        <f t="array" aca="1" ref="E6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63" s="28" t="str">
        <f xml:space="preserve"> IF(ISBLANK(OperatorTable[[#This Row],[Name]]), "", "NULL")</f>
        <v>NULL</v>
      </c>
      <c r="G63" s="28" t="str">
        <f xml:space="preserve"> IF(ISBLANK(OperatorTable[[#This Row],[Name]]), "", "NULL")</f>
        <v>NULL</v>
      </c>
      <c r="H63" s="28" t="str">
        <f xml:space="preserve"> IF(ISBLANK(OperatorTable[[#This Row],[Name]]), "", "NULL")</f>
        <v>NULL</v>
      </c>
      <c r="I63" s="28" t="str">
        <f xml:space="preserve"> IF(ISBLANK(OperatorTable[[#This Row],[Name]]), "", "NULL")</f>
        <v>NULL</v>
      </c>
      <c r="J63" s="28">
        <f ca="1">OperatorTable[[#This Row],[ID]]</f>
        <v>2330</v>
      </c>
      <c r="K63" s="28" t="b">
        <f ca="1" xml:space="preserve"> IF(ISBLANK(OperatorTable[[#This Row],[Name]]), "", _xlfn.XLOOKUP(OperatorTable[[#This Row],[ID]], SQLOperatorTable[ID], SQLOperatorTable[deactive_date], "NO DATA", 0, 1) &gt; 0)</f>
        <v>1</v>
      </c>
      <c r="L63" s="28" t="str">
        <f ca="1">_xlfn.LET(_xlpm.look, _xlfn.XLOOKUP(OperatorTable[[#This Row],[ID]], SQLOperatorTable[ID], SQLOperatorTable[Shift], ""),
_xlpm.usershift, "*" &amp; Addition!$A63 &amp; "*",
IF(LEN(_xlpm.look) = 0, IF(_xlpm.usershift = "**", "", _xlpm.usershift), _xlpm.look))</f>
        <v/>
      </c>
      <c r="M6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Addition!$L63)))</f>
        <v>&lt;STX&gt;&lt;ESC&gt;C&lt;ETX&gt;
&lt;STX&gt;&lt;ESC&gt;P&lt;ETX&gt;
&lt;STX&gt;E1;F1;&lt;ETX&gt;
&lt;STX&gt;H1;o160,100;f3;c20;h1;w1;d3,Zemar Polk;&lt;ETX&gt;
&lt;STX&gt;H2;o130,100;f3;c20;h1;w1;d3,;&lt;ETX&gt;
&lt;STX&gt;H3;o100,100;f3;c20;h1;w1;d3,MES Login;&lt;ETX&gt;
&lt;STX&gt;B4;o50,30;f3;c0,3;h50;w3;d3,2330;&lt;ETX&gt;
&lt;STX&gt;R&lt;ETX&gt;
&lt;STX&gt;&lt;ESC&gt;E1;&lt;ETX&gt;
&lt;STX&gt;&lt;US&gt;4&lt;ETX&gt;
&lt;STX&gt;&lt;ETB&gt;&lt;ETX&gt;</v>
      </c>
      <c r="N6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63" s="28" t="b">
        <f>IF(ISBLANK(OperatorTable[[#This Row],[Name]]), "", ISNUMBER(_xlfn.XLOOKUP(OperatorTable[[#This Row],[Name]], SQLOperatorTable[name], SQLOperatorTable[ID], "err", 0, 1)))</f>
        <v>1</v>
      </c>
      <c r="P63" s="28">
        <f>IF(ISBLANK(OperatorTable[[#This Row],[Name]]), "", ROW() -5)</f>
        <v>58</v>
      </c>
      <c r="Q63" s="28" cm="1">
        <f t="array" ref="Q6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64" spans="1:17" x14ac:dyDescent="0.2">
      <c r="A64" s="28"/>
      <c r="B64" s="33" cm="1">
        <f t="array" aca="1" ref="B6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2331</v>
      </c>
      <c r="C64" s="9" t="s">
        <v>83</v>
      </c>
      <c r="D64" s="155" t="b">
        <v>0</v>
      </c>
      <c r="E64" s="28" cm="1">
        <f t="array" aca="1" ref="E6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64" s="28" t="str">
        <f xml:space="preserve"> IF(ISBLANK(OperatorTable[[#This Row],[Name]]), "", "NULL")</f>
        <v>NULL</v>
      </c>
      <c r="G64" s="28" t="str">
        <f xml:space="preserve"> IF(ISBLANK(OperatorTable[[#This Row],[Name]]), "", "NULL")</f>
        <v>NULL</v>
      </c>
      <c r="H64" s="28" t="str">
        <f xml:space="preserve"> IF(ISBLANK(OperatorTable[[#This Row],[Name]]), "", "NULL")</f>
        <v>NULL</v>
      </c>
      <c r="I64" s="28" t="str">
        <f xml:space="preserve"> IF(ISBLANK(OperatorTable[[#This Row],[Name]]), "", "NULL")</f>
        <v>NULL</v>
      </c>
      <c r="J64" s="28">
        <f ca="1">OperatorTable[[#This Row],[ID]]</f>
        <v>2331</v>
      </c>
      <c r="K64" s="28" t="b">
        <f ca="1" xml:space="preserve"> IF(ISBLANK(OperatorTable[[#This Row],[Name]]), "", _xlfn.XLOOKUP(OperatorTable[[#This Row],[ID]], SQLOperatorTable[ID], SQLOperatorTable[deactive_date], "NO DATA", 0, 1) &gt; 0)</f>
        <v>0</v>
      </c>
      <c r="L64" s="28" t="str">
        <f ca="1">_xlfn.LET(_xlpm.look, _xlfn.XLOOKUP(OperatorTable[[#This Row],[ID]], SQLOperatorTable[ID], SQLOperatorTable[Shift], ""),
_xlpm.usershift, "*" &amp; Addition!$A64 &amp; "*",
IF(LEN(_xlpm.look) = 0, IF(_xlpm.usershift = "**", "", _xlpm.usershift), _xlpm.look))</f>
        <v>T1XX A</v>
      </c>
      <c r="M6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Addition!$L64)))</f>
        <v>&lt;STX&gt;&lt;ESC&gt;C&lt;ETX&gt;
&lt;STX&gt;&lt;ESC&gt;P&lt;ETX&gt;
&lt;STX&gt;E1;F1;&lt;ETX&gt;
&lt;STX&gt;H1;o160,100;f3;c20;h1;w1;d3,Antoinae Randall;&lt;ETX&gt;
&lt;STX&gt;H2;o130,100;f3;c20;h1;w1;d3,T1XX A;&lt;ETX&gt;
&lt;STX&gt;H3;o100,100;f3;c20;h1;w1;d3,MES Login;&lt;ETX&gt;
&lt;STX&gt;B4;o50,30;f3;c0,3;h50;w3;d3,2331;&lt;ETX&gt;
&lt;STX&gt;R&lt;ETX&gt;
&lt;STX&gt;&lt;ESC&gt;E1;&lt;ETX&gt;
&lt;STX&gt;&lt;US&gt;4&lt;ETX&gt;
&lt;STX&gt;&lt;ETB&gt;&lt;ETX&gt;</v>
      </c>
      <c r="N6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64" s="28" t="b">
        <f>IF(ISBLANK(OperatorTable[[#This Row],[Name]]), "", ISNUMBER(_xlfn.XLOOKUP(OperatorTable[[#This Row],[Name]], SQLOperatorTable[name], SQLOperatorTable[ID], "err", 0, 1)))</f>
        <v>1</v>
      </c>
      <c r="P64" s="28">
        <f>IF(ISBLANK(OperatorTable[[#This Row],[Name]]), "", ROW() -5)</f>
        <v>59</v>
      </c>
      <c r="Q64" s="28" cm="1">
        <f t="array" ref="Q6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65" spans="1:17" x14ac:dyDescent="0.2">
      <c r="A65" s="28"/>
      <c r="B65" s="33" cm="1">
        <f t="array" aca="1" ref="B6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2332</v>
      </c>
      <c r="C65" s="9" t="s">
        <v>84</v>
      </c>
      <c r="D65" s="155" t="b">
        <v>0</v>
      </c>
      <c r="E65" s="28" cm="1">
        <f t="array" aca="1" ref="E6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65" s="28" t="str">
        <f xml:space="preserve"> IF(ISBLANK(OperatorTable[[#This Row],[Name]]), "", "NULL")</f>
        <v>NULL</v>
      </c>
      <c r="G65" s="28" t="str">
        <f xml:space="preserve"> IF(ISBLANK(OperatorTable[[#This Row],[Name]]), "", "NULL")</f>
        <v>NULL</v>
      </c>
      <c r="H65" s="28" t="str">
        <f xml:space="preserve"> IF(ISBLANK(OperatorTable[[#This Row],[Name]]), "", "NULL")</f>
        <v>NULL</v>
      </c>
      <c r="I65" s="28" t="str">
        <f xml:space="preserve"> IF(ISBLANK(OperatorTable[[#This Row],[Name]]), "", "NULL")</f>
        <v>NULL</v>
      </c>
      <c r="J65" s="28">
        <f ca="1">OperatorTable[[#This Row],[ID]]</f>
        <v>2332</v>
      </c>
      <c r="K65" s="28" t="b">
        <f ca="1" xml:space="preserve"> IF(ISBLANK(OperatorTable[[#This Row],[Name]]), "", _xlfn.XLOOKUP(OperatorTable[[#This Row],[ID]], SQLOperatorTable[ID], SQLOperatorTable[deactive_date], "NO DATA", 0, 1) &gt; 0)</f>
        <v>1</v>
      </c>
      <c r="L65" s="28" t="str">
        <f ca="1">_xlfn.LET(_xlpm.look, _xlfn.XLOOKUP(OperatorTable[[#This Row],[ID]], SQLOperatorTable[ID], SQLOperatorTable[Shift], ""),
_xlpm.usershift, "*" &amp; Addition!$A65 &amp; "*",
IF(LEN(_xlpm.look) = 0, IF(_xlpm.usershift = "**", "", _xlpm.usershift), _xlpm.look))</f>
        <v/>
      </c>
      <c r="M6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Addition!$L65)))</f>
        <v>&lt;STX&gt;&lt;ESC&gt;C&lt;ETX&gt;
&lt;STX&gt;&lt;ESC&gt;P&lt;ETX&gt;
&lt;STX&gt;E1;F1;&lt;ETX&gt;
&lt;STX&gt;H1;o160,100;f3;c20;h1;w1;d3,Linda Hoskin;&lt;ETX&gt;
&lt;STX&gt;H2;o130,100;f3;c20;h1;w1;d3,;&lt;ETX&gt;
&lt;STX&gt;H3;o100,100;f3;c20;h1;w1;d3,MES Login;&lt;ETX&gt;
&lt;STX&gt;B4;o50,30;f3;c0,3;h50;w3;d3,2332;&lt;ETX&gt;
&lt;STX&gt;R&lt;ETX&gt;
&lt;STX&gt;&lt;ESC&gt;E1;&lt;ETX&gt;
&lt;STX&gt;&lt;US&gt;4&lt;ETX&gt;
&lt;STX&gt;&lt;ETB&gt;&lt;ETX&gt;</v>
      </c>
      <c r="N6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65" s="28" t="b">
        <f>IF(ISBLANK(OperatorTable[[#This Row],[Name]]), "", ISNUMBER(_xlfn.XLOOKUP(OperatorTable[[#This Row],[Name]], SQLOperatorTable[name], SQLOperatorTable[ID], "err", 0, 1)))</f>
        <v>1</v>
      </c>
      <c r="P65" s="28">
        <f>IF(ISBLANK(OperatorTable[[#This Row],[Name]]), "", ROW() -5)</f>
        <v>60</v>
      </c>
      <c r="Q65" s="28" cm="1">
        <f t="array" ref="Q6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66" spans="1:17" x14ac:dyDescent="0.2">
      <c r="A66" s="28"/>
      <c r="B66" s="33" cm="1">
        <f t="array" aca="1" ref="B6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2333</v>
      </c>
      <c r="C66" s="9" t="s">
        <v>85</v>
      </c>
      <c r="D66" s="155" t="b">
        <v>0</v>
      </c>
      <c r="E66" s="28" cm="1">
        <f t="array" aca="1" ref="E6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66" s="28" t="str">
        <f xml:space="preserve"> IF(ISBLANK(OperatorTable[[#This Row],[Name]]), "", "NULL")</f>
        <v>NULL</v>
      </c>
      <c r="G66" s="28" t="str">
        <f xml:space="preserve"> IF(ISBLANK(OperatorTable[[#This Row],[Name]]), "", "NULL")</f>
        <v>NULL</v>
      </c>
      <c r="H66" s="28" t="str">
        <f xml:space="preserve"> IF(ISBLANK(OperatorTable[[#This Row],[Name]]), "", "NULL")</f>
        <v>NULL</v>
      </c>
      <c r="I66" s="28" t="str">
        <f xml:space="preserve"> IF(ISBLANK(OperatorTable[[#This Row],[Name]]), "", "NULL")</f>
        <v>NULL</v>
      </c>
      <c r="J66" s="28">
        <f ca="1">OperatorTable[[#This Row],[ID]]</f>
        <v>2333</v>
      </c>
      <c r="K66" s="28" t="b">
        <f ca="1" xml:space="preserve"> IF(ISBLANK(OperatorTable[[#This Row],[Name]]), "", _xlfn.XLOOKUP(OperatorTable[[#This Row],[ID]], SQLOperatorTable[ID], SQLOperatorTable[deactive_date], "NO DATA", 0, 1) &gt; 0)</f>
        <v>1</v>
      </c>
      <c r="L66" s="28" t="str">
        <f ca="1">_xlfn.LET(_xlpm.look, _xlfn.XLOOKUP(OperatorTable[[#This Row],[ID]], SQLOperatorTable[ID], SQLOperatorTable[Shift], ""),
_xlpm.usershift, "*" &amp; Addition!$A66 &amp; "*",
IF(LEN(_xlpm.look) = 0, IF(_xlpm.usershift = "**", "", _xlpm.usershift), _xlpm.look))</f>
        <v/>
      </c>
      <c r="M6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Addition!$L66)))</f>
        <v>&lt;STX&gt;&lt;ESC&gt;C&lt;ETX&gt;
&lt;STX&gt;&lt;ESC&gt;P&lt;ETX&gt;
&lt;STX&gt;E1;F1;&lt;ETX&gt;
&lt;STX&gt;H1;o160,100;f3;c20;h1;w1;d3,LaBryea Wright;&lt;ETX&gt;
&lt;STX&gt;H2;o130,100;f3;c20;h1;w1;d3,;&lt;ETX&gt;
&lt;STX&gt;H3;o100,100;f3;c20;h1;w1;d3,MES Login;&lt;ETX&gt;
&lt;STX&gt;B4;o50,30;f3;c0,3;h50;w3;d3,2333;&lt;ETX&gt;
&lt;STX&gt;R&lt;ETX&gt;
&lt;STX&gt;&lt;ESC&gt;E1;&lt;ETX&gt;
&lt;STX&gt;&lt;US&gt;4&lt;ETX&gt;
&lt;STX&gt;&lt;ETB&gt;&lt;ETX&gt;</v>
      </c>
      <c r="N6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66" s="28" t="b">
        <f>IF(ISBLANK(OperatorTable[[#This Row],[Name]]), "", ISNUMBER(_xlfn.XLOOKUP(OperatorTable[[#This Row],[Name]], SQLOperatorTable[name], SQLOperatorTable[ID], "err", 0, 1)))</f>
        <v>1</v>
      </c>
      <c r="P66" s="28">
        <f>IF(ISBLANK(OperatorTable[[#This Row],[Name]]), "", ROW() -5)</f>
        <v>61</v>
      </c>
      <c r="Q66" s="28" cm="1">
        <f t="array" ref="Q6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67" spans="1:17" x14ac:dyDescent="0.2">
      <c r="A67" s="28"/>
      <c r="B67" s="33" cm="1">
        <f t="array" aca="1" ref="B6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2334</v>
      </c>
      <c r="C67" s="9" t="s">
        <v>86</v>
      </c>
      <c r="D67" s="155" t="b">
        <v>0</v>
      </c>
      <c r="E67" s="28" cm="1">
        <f t="array" aca="1" ref="E6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67" s="28" t="str">
        <f xml:space="preserve"> IF(ISBLANK(OperatorTable[[#This Row],[Name]]), "", "NULL")</f>
        <v>NULL</v>
      </c>
      <c r="G67" s="28" t="str">
        <f xml:space="preserve"> IF(ISBLANK(OperatorTable[[#This Row],[Name]]), "", "NULL")</f>
        <v>NULL</v>
      </c>
      <c r="H67" s="28" t="str">
        <f xml:space="preserve"> IF(ISBLANK(OperatorTable[[#This Row],[Name]]), "", "NULL")</f>
        <v>NULL</v>
      </c>
      <c r="I67" s="28" t="str">
        <f xml:space="preserve"> IF(ISBLANK(OperatorTable[[#This Row],[Name]]), "", "NULL")</f>
        <v>NULL</v>
      </c>
      <c r="J67" s="28">
        <f ca="1">OperatorTable[[#This Row],[ID]]</f>
        <v>2334</v>
      </c>
      <c r="K67" s="28" t="b">
        <f ca="1" xml:space="preserve"> IF(ISBLANK(OperatorTable[[#This Row],[Name]]), "", _xlfn.XLOOKUP(OperatorTable[[#This Row],[ID]], SQLOperatorTable[ID], SQLOperatorTable[deactive_date], "NO DATA", 0, 1) &gt; 0)</f>
        <v>0</v>
      </c>
      <c r="L67" s="28" t="str">
        <f ca="1">_xlfn.LET(_xlpm.look, _xlfn.XLOOKUP(OperatorTable[[#This Row],[ID]], SQLOperatorTable[ID], SQLOperatorTable[Shift], ""),
_xlpm.usershift, "*" &amp; Addition!$A67 &amp; "*",
IF(LEN(_xlpm.look) = 0, IF(_xlpm.usershift = "**", "", _xlpm.usershift), _xlpm.look))</f>
        <v>T1XX B</v>
      </c>
      <c r="M6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Addition!$L67)))</f>
        <v>&lt;STX&gt;&lt;ESC&gt;C&lt;ETX&gt;
&lt;STX&gt;&lt;ESC&gt;P&lt;ETX&gt;
&lt;STX&gt;E1;F1;&lt;ETX&gt;
&lt;STX&gt;H1;o160,100;f3;c20;h1;w1;d3,Raevin Williams;&lt;ETX&gt;
&lt;STX&gt;H2;o130,100;f3;c20;h1;w1;d3,T1XX B;&lt;ETX&gt;
&lt;STX&gt;H3;o100,100;f3;c20;h1;w1;d3,MES Login;&lt;ETX&gt;
&lt;STX&gt;B4;o50,30;f3;c0,3;h50;w3;d3,2334;&lt;ETX&gt;
&lt;STX&gt;R&lt;ETX&gt;
&lt;STX&gt;&lt;ESC&gt;E1;&lt;ETX&gt;
&lt;STX&gt;&lt;US&gt;4&lt;ETX&gt;
&lt;STX&gt;&lt;ETB&gt;&lt;ETX&gt;</v>
      </c>
      <c r="N6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67" s="28" t="b">
        <f>IF(ISBLANK(OperatorTable[[#This Row],[Name]]), "", ISNUMBER(_xlfn.XLOOKUP(OperatorTable[[#This Row],[Name]], SQLOperatorTable[name], SQLOperatorTable[ID], "err", 0, 1)))</f>
        <v>1</v>
      </c>
      <c r="P67" s="28">
        <f>IF(ISBLANK(OperatorTable[[#This Row],[Name]]), "", ROW() -5)</f>
        <v>62</v>
      </c>
      <c r="Q67" s="28" cm="1">
        <f t="array" ref="Q6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68" spans="1:17" x14ac:dyDescent="0.2">
      <c r="A68" s="28"/>
      <c r="B68" s="33" cm="1">
        <f t="array" aca="1" ref="B6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2335</v>
      </c>
      <c r="C68" s="9" t="s">
        <v>87</v>
      </c>
      <c r="D68" s="155" t="b">
        <v>0</v>
      </c>
      <c r="E68" s="28" cm="1">
        <f t="array" aca="1" ref="E6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68" s="28" t="str">
        <f xml:space="preserve"> IF(ISBLANK(OperatorTable[[#This Row],[Name]]), "", "NULL")</f>
        <v>NULL</v>
      </c>
      <c r="G68" s="28" t="str">
        <f xml:space="preserve"> IF(ISBLANK(OperatorTable[[#This Row],[Name]]), "", "NULL")</f>
        <v>NULL</v>
      </c>
      <c r="H68" s="28" t="str">
        <f xml:space="preserve"> IF(ISBLANK(OperatorTable[[#This Row],[Name]]), "", "NULL")</f>
        <v>NULL</v>
      </c>
      <c r="I68" s="28" t="str">
        <f xml:space="preserve"> IF(ISBLANK(OperatorTable[[#This Row],[Name]]), "", "NULL")</f>
        <v>NULL</v>
      </c>
      <c r="J68" s="28">
        <f ca="1">OperatorTable[[#This Row],[ID]]</f>
        <v>2335</v>
      </c>
      <c r="K68" s="28" t="b">
        <f ca="1" xml:space="preserve"> IF(ISBLANK(OperatorTable[[#This Row],[Name]]), "", _xlfn.XLOOKUP(OperatorTable[[#This Row],[ID]], SQLOperatorTable[ID], SQLOperatorTable[deactive_date], "NO DATA", 0, 1) &gt; 0)</f>
        <v>1</v>
      </c>
      <c r="L68" s="28" t="str">
        <f ca="1">_xlfn.LET(_xlpm.look, _xlfn.XLOOKUP(OperatorTable[[#This Row],[ID]], SQLOperatorTable[ID], SQLOperatorTable[Shift], ""),
_xlpm.usershift, "*" &amp; Addition!$A68 &amp; "*",
IF(LEN(_xlpm.look) = 0, IF(_xlpm.usershift = "**", "", _xlpm.usershift), _xlpm.look))</f>
        <v/>
      </c>
      <c r="M6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Addition!$L68)))</f>
        <v>&lt;STX&gt;&lt;ESC&gt;C&lt;ETX&gt;
&lt;STX&gt;&lt;ESC&gt;P&lt;ETX&gt;
&lt;STX&gt;E1;F1;&lt;ETX&gt;
&lt;STX&gt;H1;o160,100;f3;c20;h1;w1;d3,Johnathon Smith;&lt;ETX&gt;
&lt;STX&gt;H2;o130,100;f3;c20;h1;w1;d3,;&lt;ETX&gt;
&lt;STX&gt;H3;o100,100;f3;c20;h1;w1;d3,MES Login;&lt;ETX&gt;
&lt;STX&gt;B4;o50,30;f3;c0,3;h50;w3;d3,2335;&lt;ETX&gt;
&lt;STX&gt;R&lt;ETX&gt;
&lt;STX&gt;&lt;ESC&gt;E1;&lt;ETX&gt;
&lt;STX&gt;&lt;US&gt;4&lt;ETX&gt;
&lt;STX&gt;&lt;ETB&gt;&lt;ETX&gt;</v>
      </c>
      <c r="N6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68" s="28" t="b">
        <f>IF(ISBLANK(OperatorTable[[#This Row],[Name]]), "", ISNUMBER(_xlfn.XLOOKUP(OperatorTable[[#This Row],[Name]], SQLOperatorTable[name], SQLOperatorTable[ID], "err", 0, 1)))</f>
        <v>1</v>
      </c>
      <c r="P68" s="28">
        <f>IF(ISBLANK(OperatorTable[[#This Row],[Name]]), "", ROW() -5)</f>
        <v>63</v>
      </c>
      <c r="Q68" s="28" cm="1">
        <f t="array" ref="Q6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69" spans="1:17" x14ac:dyDescent="0.2">
      <c r="A69" s="28"/>
      <c r="B69" s="33" cm="1">
        <f t="array" aca="1" ref="B6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2336</v>
      </c>
      <c r="C69" s="9" t="s">
        <v>88</v>
      </c>
      <c r="D69" s="155" t="b">
        <v>0</v>
      </c>
      <c r="E69" s="28" cm="1">
        <f t="array" aca="1" ref="E6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69" s="28" t="str">
        <f xml:space="preserve"> IF(ISBLANK(OperatorTable[[#This Row],[Name]]), "", "NULL")</f>
        <v>NULL</v>
      </c>
      <c r="G69" s="28" t="str">
        <f xml:space="preserve"> IF(ISBLANK(OperatorTable[[#This Row],[Name]]), "", "NULL")</f>
        <v>NULL</v>
      </c>
      <c r="H69" s="28" t="str">
        <f xml:space="preserve"> IF(ISBLANK(OperatorTable[[#This Row],[Name]]), "", "NULL")</f>
        <v>NULL</v>
      </c>
      <c r="I69" s="28" t="str">
        <f xml:space="preserve"> IF(ISBLANK(OperatorTable[[#This Row],[Name]]), "", "NULL")</f>
        <v>NULL</v>
      </c>
      <c r="J69" s="28">
        <f ca="1">OperatorTable[[#This Row],[ID]]</f>
        <v>2336</v>
      </c>
      <c r="K69" s="28" t="b">
        <f ca="1" xml:space="preserve"> IF(ISBLANK(OperatorTable[[#This Row],[Name]]), "", _xlfn.XLOOKUP(OperatorTable[[#This Row],[ID]], SQLOperatorTable[ID], SQLOperatorTable[deactive_date], "NO DATA", 0, 1) &gt; 0)</f>
        <v>1</v>
      </c>
      <c r="L69" s="28" t="str">
        <f ca="1">_xlfn.LET(_xlpm.look, _xlfn.XLOOKUP(OperatorTable[[#This Row],[ID]], SQLOperatorTable[ID], SQLOperatorTable[Shift], ""),
_xlpm.usershift, "*" &amp; Addition!$A69 &amp; "*",
IF(LEN(_xlpm.look) = 0, IF(_xlpm.usershift = "**", "", _xlpm.usershift), _xlpm.look))</f>
        <v/>
      </c>
      <c r="M6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Addition!$L69)))</f>
        <v>&lt;STX&gt;&lt;ESC&gt;C&lt;ETX&gt;
&lt;STX&gt;&lt;ESC&gt;P&lt;ETX&gt;
&lt;STX&gt;E1;F1;&lt;ETX&gt;
&lt;STX&gt;H1;o160,100;f3;c20;h1;w1;d3,LaToya Walker;&lt;ETX&gt;
&lt;STX&gt;H2;o130,100;f3;c20;h1;w1;d3,;&lt;ETX&gt;
&lt;STX&gt;H3;o100,100;f3;c20;h1;w1;d3,MES Login;&lt;ETX&gt;
&lt;STX&gt;B4;o50,30;f3;c0,3;h50;w3;d3,2336;&lt;ETX&gt;
&lt;STX&gt;R&lt;ETX&gt;
&lt;STX&gt;&lt;ESC&gt;E1;&lt;ETX&gt;
&lt;STX&gt;&lt;US&gt;4&lt;ETX&gt;
&lt;STX&gt;&lt;ETB&gt;&lt;ETX&gt;</v>
      </c>
      <c r="N6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69" s="28" t="b">
        <f>IF(ISBLANK(OperatorTable[[#This Row],[Name]]), "", ISNUMBER(_xlfn.XLOOKUP(OperatorTable[[#This Row],[Name]], SQLOperatorTable[name], SQLOperatorTable[ID], "err", 0, 1)))</f>
        <v>1</v>
      </c>
      <c r="P69" s="28">
        <f>IF(ISBLANK(OperatorTable[[#This Row],[Name]]), "", ROW() -5)</f>
        <v>64</v>
      </c>
      <c r="Q69" s="28" cm="1">
        <f t="array" ref="Q6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70" spans="1:17" x14ac:dyDescent="0.2">
      <c r="A70" s="28"/>
      <c r="B70" s="33" cm="1">
        <f t="array" aca="1" ref="B7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2342</v>
      </c>
      <c r="C70" s="9" t="s">
        <v>89</v>
      </c>
      <c r="D70" s="155" t="b">
        <v>0</v>
      </c>
      <c r="E70" s="28" cm="1">
        <f t="array" aca="1" ref="E7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70" s="28" t="str">
        <f xml:space="preserve"> IF(ISBLANK(OperatorTable[[#This Row],[Name]]), "", "NULL")</f>
        <v>NULL</v>
      </c>
      <c r="G70" s="28" t="str">
        <f xml:space="preserve"> IF(ISBLANK(OperatorTable[[#This Row],[Name]]), "", "NULL")</f>
        <v>NULL</v>
      </c>
      <c r="H70" s="28" t="str">
        <f xml:space="preserve"> IF(ISBLANK(OperatorTable[[#This Row],[Name]]), "", "NULL")</f>
        <v>NULL</v>
      </c>
      <c r="I70" s="28" t="str">
        <f xml:space="preserve"> IF(ISBLANK(OperatorTable[[#This Row],[Name]]), "", "NULL")</f>
        <v>NULL</v>
      </c>
      <c r="J70" s="28">
        <f ca="1">OperatorTable[[#This Row],[ID]]</f>
        <v>2342</v>
      </c>
      <c r="K70" s="28" t="b">
        <f ca="1" xml:space="preserve"> IF(ISBLANK(OperatorTable[[#This Row],[Name]]), "", _xlfn.XLOOKUP(OperatorTable[[#This Row],[ID]], SQLOperatorTable[ID], SQLOperatorTable[deactive_date], "NO DATA", 0, 1) &gt; 0)</f>
        <v>1</v>
      </c>
      <c r="L70" s="28" t="str">
        <f ca="1">_xlfn.LET(_xlpm.look, _xlfn.XLOOKUP(OperatorTable[[#This Row],[ID]], SQLOperatorTable[ID], SQLOperatorTable[Shift], ""),
_xlpm.usershift, "*" &amp; Addition!$A70 &amp; "*",
IF(LEN(_xlpm.look) = 0, IF(_xlpm.usershift = "**", "", _xlpm.usershift), _xlpm.look))</f>
        <v/>
      </c>
      <c r="M7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Addition!$L70)))</f>
        <v>&lt;STX&gt;&lt;ESC&gt;C&lt;ETX&gt;
&lt;STX&gt;&lt;ESC&gt;P&lt;ETX&gt;
&lt;STX&gt;E1;F1;&lt;ETX&gt;
&lt;STX&gt;H1;o160,100;f3;c20;h1;w1;d3,Tyrik McClellan;&lt;ETX&gt;
&lt;STX&gt;H2;o130,100;f3;c20;h1;w1;d3,;&lt;ETX&gt;
&lt;STX&gt;H3;o100,100;f3;c20;h1;w1;d3,MES Login;&lt;ETX&gt;
&lt;STX&gt;B4;o50,30;f3;c0,3;h50;w3;d3,2342;&lt;ETX&gt;
&lt;STX&gt;R&lt;ETX&gt;
&lt;STX&gt;&lt;ESC&gt;E1;&lt;ETX&gt;
&lt;STX&gt;&lt;US&gt;4&lt;ETX&gt;
&lt;STX&gt;&lt;ETB&gt;&lt;ETX&gt;</v>
      </c>
      <c r="N7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70" s="28" t="b">
        <f>IF(ISBLANK(OperatorTable[[#This Row],[Name]]), "", ISNUMBER(_xlfn.XLOOKUP(OperatorTable[[#This Row],[Name]], SQLOperatorTable[name], SQLOperatorTable[ID], "err", 0, 1)))</f>
        <v>1</v>
      </c>
      <c r="P70" s="28">
        <f>IF(ISBLANK(OperatorTable[[#This Row],[Name]]), "", ROW() -5)</f>
        <v>65</v>
      </c>
      <c r="Q70" s="28" cm="1">
        <f t="array" ref="Q7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71" spans="1:17" x14ac:dyDescent="0.2">
      <c r="A71" s="28"/>
      <c r="B71" s="33" cm="1">
        <f t="array" aca="1" ref="B7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2343</v>
      </c>
      <c r="C71" s="9" t="s">
        <v>90</v>
      </c>
      <c r="D71" s="155" t="b">
        <v>0</v>
      </c>
      <c r="E71" s="28" cm="1">
        <f t="array" aca="1" ref="E7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71" s="28" t="str">
        <f xml:space="preserve"> IF(ISBLANK(OperatorTable[[#This Row],[Name]]), "", "NULL")</f>
        <v>NULL</v>
      </c>
      <c r="G71" s="28" t="str">
        <f xml:space="preserve"> IF(ISBLANK(OperatorTable[[#This Row],[Name]]), "", "NULL")</f>
        <v>NULL</v>
      </c>
      <c r="H71" s="28" t="str">
        <f xml:space="preserve"> IF(ISBLANK(OperatorTable[[#This Row],[Name]]), "", "NULL")</f>
        <v>NULL</v>
      </c>
      <c r="I71" s="28" t="str">
        <f xml:space="preserve"> IF(ISBLANK(OperatorTable[[#This Row],[Name]]), "", "NULL")</f>
        <v>NULL</v>
      </c>
      <c r="J71" s="28">
        <f ca="1">OperatorTable[[#This Row],[ID]]</f>
        <v>2343</v>
      </c>
      <c r="K71" s="28" t="b">
        <f ca="1" xml:space="preserve"> IF(ISBLANK(OperatorTable[[#This Row],[Name]]), "", _xlfn.XLOOKUP(OperatorTable[[#This Row],[ID]], SQLOperatorTable[ID], SQLOperatorTable[deactive_date], "NO DATA", 0, 1) &gt; 0)</f>
        <v>1</v>
      </c>
      <c r="L71" s="28" t="str">
        <f ca="1">_xlfn.LET(_xlpm.look, _xlfn.XLOOKUP(OperatorTable[[#This Row],[ID]], SQLOperatorTable[ID], SQLOperatorTable[Shift], ""),
_xlpm.usershift, "*" &amp; Addition!$A71 &amp; "*",
IF(LEN(_xlpm.look) = 0, IF(_xlpm.usershift = "**", "", _xlpm.usershift), _xlpm.look))</f>
        <v/>
      </c>
      <c r="M7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Addition!$L71)))</f>
        <v>&lt;STX&gt;&lt;ESC&gt;C&lt;ETX&gt;
&lt;STX&gt;&lt;ESC&gt;P&lt;ETX&gt;
&lt;STX&gt;E1;F1;&lt;ETX&gt;
&lt;STX&gt;H1;o160,100;f3;c20;h1;w1;d3,Cortez Poindexter;&lt;ETX&gt;
&lt;STX&gt;H2;o130,100;f3;c20;h1;w1;d3,;&lt;ETX&gt;
&lt;STX&gt;H3;o100,100;f3;c20;h1;w1;d3,MES Login;&lt;ETX&gt;
&lt;STX&gt;B4;o50,30;f3;c0,3;h50;w3;d3,2343;&lt;ETX&gt;
&lt;STX&gt;R&lt;ETX&gt;
&lt;STX&gt;&lt;ESC&gt;E1;&lt;ETX&gt;
&lt;STX&gt;&lt;US&gt;4&lt;ETX&gt;
&lt;STX&gt;&lt;ETB&gt;&lt;ETX&gt;</v>
      </c>
      <c r="N7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71" s="28" t="b">
        <f>IF(ISBLANK(OperatorTable[[#This Row],[Name]]), "", ISNUMBER(_xlfn.XLOOKUP(OperatorTable[[#This Row],[Name]], SQLOperatorTable[name], SQLOperatorTable[ID], "err", 0, 1)))</f>
        <v>1</v>
      </c>
      <c r="P71" s="28">
        <f>IF(ISBLANK(OperatorTable[[#This Row],[Name]]), "", ROW() -5)</f>
        <v>66</v>
      </c>
      <c r="Q71" s="28" cm="1">
        <f t="array" ref="Q7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72" spans="1:17" x14ac:dyDescent="0.2">
      <c r="A72" s="28"/>
      <c r="B72" s="33" cm="1">
        <f t="array" aca="1" ref="B7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2344</v>
      </c>
      <c r="C72" s="9" t="s">
        <v>91</v>
      </c>
      <c r="D72" s="155" t="b">
        <v>0</v>
      </c>
      <c r="E72" s="28" cm="1">
        <f t="array" aca="1" ref="E7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72" s="28" t="str">
        <f xml:space="preserve"> IF(ISBLANK(OperatorTable[[#This Row],[Name]]), "", "NULL")</f>
        <v>NULL</v>
      </c>
      <c r="G72" s="28" t="str">
        <f xml:space="preserve"> IF(ISBLANK(OperatorTable[[#This Row],[Name]]), "", "NULL")</f>
        <v>NULL</v>
      </c>
      <c r="H72" s="28" t="str">
        <f xml:space="preserve"> IF(ISBLANK(OperatorTable[[#This Row],[Name]]), "", "NULL")</f>
        <v>NULL</v>
      </c>
      <c r="I72" s="28" t="str">
        <f xml:space="preserve"> IF(ISBLANK(OperatorTable[[#This Row],[Name]]), "", "NULL")</f>
        <v>NULL</v>
      </c>
      <c r="J72" s="28">
        <f ca="1">OperatorTable[[#This Row],[ID]]</f>
        <v>2344</v>
      </c>
      <c r="K72" s="28" t="b">
        <f ca="1" xml:space="preserve"> IF(ISBLANK(OperatorTable[[#This Row],[Name]]), "", _xlfn.XLOOKUP(OperatorTable[[#This Row],[ID]], SQLOperatorTable[ID], SQLOperatorTable[deactive_date], "NO DATA", 0, 1) &gt; 0)</f>
        <v>0</v>
      </c>
      <c r="L72" s="28" t="str">
        <f ca="1">_xlfn.LET(_xlpm.look, _xlfn.XLOOKUP(OperatorTable[[#This Row],[ID]], SQLOperatorTable[ID], SQLOperatorTable[Shift], ""),
_xlpm.usershift, "*" &amp; Addition!$A72 &amp; "*",
IF(LEN(_xlpm.look) = 0, IF(_xlpm.usershift = "**", "", _xlpm.usershift), _xlpm.look))</f>
        <v>Materials 3rd</v>
      </c>
      <c r="M7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Addition!$L72)))</f>
        <v>&lt;STX&gt;&lt;ESC&gt;C&lt;ETX&gt;
&lt;STX&gt;&lt;ESC&gt;P&lt;ETX&gt;
&lt;STX&gt;E1;F1;&lt;ETX&gt;
&lt;STX&gt;H1;o160,100;f3;c20;h1;w1;d3,Cortez Smith;&lt;ETX&gt;
&lt;STX&gt;H2;o130,100;f3;c20;h1;w1;d3,Materials 3rd;&lt;ETX&gt;
&lt;STX&gt;H3;o100,100;f3;c20;h1;w1;d3,MES Login;&lt;ETX&gt;
&lt;STX&gt;B4;o50,30;f3;c0,3;h50;w3;d3,2344;&lt;ETX&gt;
&lt;STX&gt;R&lt;ETX&gt;
&lt;STX&gt;&lt;ESC&gt;E1;&lt;ETX&gt;
&lt;STX&gt;&lt;US&gt;4&lt;ETX&gt;
&lt;STX&gt;&lt;ETB&gt;&lt;ETX&gt;</v>
      </c>
      <c r="N7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72" s="28" t="b">
        <f>IF(ISBLANK(OperatorTable[[#This Row],[Name]]), "", ISNUMBER(_xlfn.XLOOKUP(OperatorTable[[#This Row],[Name]], SQLOperatorTable[name], SQLOperatorTable[ID], "err", 0, 1)))</f>
        <v>1</v>
      </c>
      <c r="P72" s="28">
        <f>IF(ISBLANK(OperatorTable[[#This Row],[Name]]), "", ROW() -5)</f>
        <v>67</v>
      </c>
      <c r="Q72" s="28" cm="1">
        <f t="array" ref="Q7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73" spans="1:17" x14ac:dyDescent="0.2">
      <c r="A73" s="28"/>
      <c r="B73" s="33" cm="1">
        <f t="array" aca="1" ref="B7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2347</v>
      </c>
      <c r="C73" s="9" t="s">
        <v>92</v>
      </c>
      <c r="D73" s="155" t="b">
        <v>0</v>
      </c>
      <c r="E73" s="28" cm="1">
        <f t="array" aca="1" ref="E7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73" s="28" t="str">
        <f xml:space="preserve"> IF(ISBLANK(OperatorTable[[#This Row],[Name]]), "", "NULL")</f>
        <v>NULL</v>
      </c>
      <c r="G73" s="28" t="str">
        <f xml:space="preserve"> IF(ISBLANK(OperatorTable[[#This Row],[Name]]), "", "NULL")</f>
        <v>NULL</v>
      </c>
      <c r="H73" s="28" t="str">
        <f xml:space="preserve"> IF(ISBLANK(OperatorTable[[#This Row],[Name]]), "", "NULL")</f>
        <v>NULL</v>
      </c>
      <c r="I73" s="28" t="str">
        <f xml:space="preserve"> IF(ISBLANK(OperatorTable[[#This Row],[Name]]), "", "NULL")</f>
        <v>NULL</v>
      </c>
      <c r="J73" s="28">
        <f ca="1">OperatorTable[[#This Row],[ID]]</f>
        <v>2347</v>
      </c>
      <c r="K73" s="28" t="b">
        <f ca="1" xml:space="preserve"> IF(ISBLANK(OperatorTable[[#This Row],[Name]]), "", _xlfn.XLOOKUP(OperatorTable[[#This Row],[ID]], SQLOperatorTable[ID], SQLOperatorTable[deactive_date], "NO DATA", 0, 1) &gt; 0)</f>
        <v>1</v>
      </c>
      <c r="L73" s="28" t="str">
        <f ca="1">_xlfn.LET(_xlpm.look, _xlfn.XLOOKUP(OperatorTable[[#This Row],[ID]], SQLOperatorTable[ID], SQLOperatorTable[Shift], ""),
_xlpm.usershift, "*" &amp; Addition!$A73 &amp; "*",
IF(LEN(_xlpm.look) = 0, IF(_xlpm.usershift = "**", "", _xlpm.usershift), _xlpm.look))</f>
        <v/>
      </c>
      <c r="M7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Addition!$L73)))</f>
        <v>&lt;STX&gt;&lt;ESC&gt;C&lt;ETX&gt;
&lt;STX&gt;&lt;ESC&gt;P&lt;ETX&gt;
&lt;STX&gt;E1;F1;&lt;ETX&gt;
&lt;STX&gt;H1;o160,100;f3;c20;h1;w1;d3,Paris Riley;&lt;ETX&gt;
&lt;STX&gt;H2;o130,100;f3;c20;h1;w1;d3,;&lt;ETX&gt;
&lt;STX&gt;H3;o100,100;f3;c20;h1;w1;d3,MES Login;&lt;ETX&gt;
&lt;STX&gt;B4;o50,30;f3;c0,3;h50;w3;d3,2347;&lt;ETX&gt;
&lt;STX&gt;R&lt;ETX&gt;
&lt;STX&gt;&lt;ESC&gt;E1;&lt;ETX&gt;
&lt;STX&gt;&lt;US&gt;4&lt;ETX&gt;
&lt;STX&gt;&lt;ETB&gt;&lt;ETX&gt;</v>
      </c>
      <c r="N7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73" s="28" t="b">
        <f>IF(ISBLANK(OperatorTable[[#This Row],[Name]]), "", ISNUMBER(_xlfn.XLOOKUP(OperatorTable[[#This Row],[Name]], SQLOperatorTable[name], SQLOperatorTable[ID], "err", 0, 1)))</f>
        <v>1</v>
      </c>
      <c r="P73" s="28">
        <f>IF(ISBLANK(OperatorTable[[#This Row],[Name]]), "", ROW() -5)</f>
        <v>68</v>
      </c>
      <c r="Q73" s="28" cm="1">
        <f t="array" ref="Q7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74" spans="1:17" x14ac:dyDescent="0.2">
      <c r="A74" s="28"/>
      <c r="B74" s="33" cm="1">
        <f t="array" aca="1" ref="B7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2354</v>
      </c>
      <c r="C74" s="9" t="s">
        <v>93</v>
      </c>
      <c r="D74" s="155" t="b">
        <v>0</v>
      </c>
      <c r="E74" s="28" cm="1">
        <f t="array" aca="1" ref="E7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74" s="28" t="str">
        <f xml:space="preserve"> IF(ISBLANK(OperatorTable[[#This Row],[Name]]), "", "NULL")</f>
        <v>NULL</v>
      </c>
      <c r="G74" s="28" t="str">
        <f xml:space="preserve"> IF(ISBLANK(OperatorTable[[#This Row],[Name]]), "", "NULL")</f>
        <v>NULL</v>
      </c>
      <c r="H74" s="28" t="str">
        <f xml:space="preserve"> IF(ISBLANK(OperatorTable[[#This Row],[Name]]), "", "NULL")</f>
        <v>NULL</v>
      </c>
      <c r="I74" s="28" t="str">
        <f xml:space="preserve"> IF(ISBLANK(OperatorTable[[#This Row],[Name]]), "", "NULL")</f>
        <v>NULL</v>
      </c>
      <c r="J74" s="28">
        <f ca="1">OperatorTable[[#This Row],[ID]]</f>
        <v>2354</v>
      </c>
      <c r="K74" s="28" t="b">
        <f ca="1" xml:space="preserve"> IF(ISBLANK(OperatorTable[[#This Row],[Name]]), "", _xlfn.XLOOKUP(OperatorTable[[#This Row],[ID]], SQLOperatorTable[ID], SQLOperatorTable[deactive_date], "NO DATA", 0, 1) &gt; 0)</f>
        <v>1</v>
      </c>
      <c r="L74" s="28" t="str">
        <f ca="1">_xlfn.LET(_xlpm.look, _xlfn.XLOOKUP(OperatorTable[[#This Row],[ID]], SQLOperatorTable[ID], SQLOperatorTable[Shift], ""),
_xlpm.usershift, "*" &amp; Addition!$A74 &amp; "*",
IF(LEN(_xlpm.look) = 0, IF(_xlpm.usershift = "**", "", _xlpm.usershift), _xlpm.look))</f>
        <v/>
      </c>
      <c r="M7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Addition!$L74)))</f>
        <v>&lt;STX&gt;&lt;ESC&gt;C&lt;ETX&gt;
&lt;STX&gt;&lt;ESC&gt;P&lt;ETX&gt;
&lt;STX&gt;E1;F1;&lt;ETX&gt;
&lt;STX&gt;H1;o160,100;f3;c20;h1;w1;d3,Candice Smith;&lt;ETX&gt;
&lt;STX&gt;H2;o130,100;f3;c20;h1;w1;d3,;&lt;ETX&gt;
&lt;STX&gt;H3;o100,100;f3;c20;h1;w1;d3,MES Login;&lt;ETX&gt;
&lt;STX&gt;B4;o50,30;f3;c0,3;h50;w3;d3,2354;&lt;ETX&gt;
&lt;STX&gt;R&lt;ETX&gt;
&lt;STX&gt;&lt;ESC&gt;E1;&lt;ETX&gt;
&lt;STX&gt;&lt;US&gt;4&lt;ETX&gt;
&lt;STX&gt;&lt;ETB&gt;&lt;ETX&gt;</v>
      </c>
      <c r="N7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74" s="28" t="b">
        <f>IF(ISBLANK(OperatorTable[[#This Row],[Name]]), "", ISNUMBER(_xlfn.XLOOKUP(OperatorTable[[#This Row],[Name]], SQLOperatorTable[name], SQLOperatorTable[ID], "err", 0, 1)))</f>
        <v>1</v>
      </c>
      <c r="P74" s="28">
        <f>IF(ISBLANK(OperatorTable[[#This Row],[Name]]), "", ROW() -5)</f>
        <v>69</v>
      </c>
      <c r="Q74" s="28" cm="1">
        <f t="array" ref="Q7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75" spans="1:17" x14ac:dyDescent="0.2">
      <c r="A75" s="28"/>
      <c r="B75" s="33" cm="1">
        <f t="array" aca="1" ref="B7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2355</v>
      </c>
      <c r="C75" s="9" t="s">
        <v>94</v>
      </c>
      <c r="D75" s="155" t="b">
        <v>0</v>
      </c>
      <c r="E75" s="28" cm="1">
        <f t="array" aca="1" ref="E7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75" s="28" t="str">
        <f xml:space="preserve"> IF(ISBLANK(OperatorTable[[#This Row],[Name]]), "", "NULL")</f>
        <v>NULL</v>
      </c>
      <c r="G75" s="28" t="str">
        <f xml:space="preserve"> IF(ISBLANK(OperatorTable[[#This Row],[Name]]), "", "NULL")</f>
        <v>NULL</v>
      </c>
      <c r="H75" s="28" t="str">
        <f xml:space="preserve"> IF(ISBLANK(OperatorTable[[#This Row],[Name]]), "", "NULL")</f>
        <v>NULL</v>
      </c>
      <c r="I75" s="28" t="str">
        <f xml:space="preserve"> IF(ISBLANK(OperatorTable[[#This Row],[Name]]), "", "NULL")</f>
        <v>NULL</v>
      </c>
      <c r="J75" s="28">
        <f ca="1">OperatorTable[[#This Row],[ID]]</f>
        <v>2355</v>
      </c>
      <c r="K75" s="28" t="b">
        <f ca="1" xml:space="preserve"> IF(ISBLANK(OperatorTable[[#This Row],[Name]]), "", _xlfn.XLOOKUP(OperatorTable[[#This Row],[ID]], SQLOperatorTable[ID], SQLOperatorTable[deactive_date], "NO DATA", 0, 1) &gt; 0)</f>
        <v>1</v>
      </c>
      <c r="L75" s="28" t="str">
        <f ca="1">_xlfn.LET(_xlpm.look, _xlfn.XLOOKUP(OperatorTable[[#This Row],[ID]], SQLOperatorTable[ID], SQLOperatorTable[Shift], ""),
_xlpm.usershift, "*" &amp; Addition!$A75 &amp; "*",
IF(LEN(_xlpm.look) = 0, IF(_xlpm.usershift = "**", "", _xlpm.usershift), _xlpm.look))</f>
        <v/>
      </c>
      <c r="M7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Addition!$L75)))</f>
        <v>&lt;STX&gt;&lt;ESC&gt;C&lt;ETX&gt;
&lt;STX&gt;&lt;ESC&gt;P&lt;ETX&gt;
&lt;STX&gt;E1;F1;&lt;ETX&gt;
&lt;STX&gt;H1;o160,100;f3;c20;h1;w1;d3,Rickey Edwards;&lt;ETX&gt;
&lt;STX&gt;H2;o130,100;f3;c20;h1;w1;d3,;&lt;ETX&gt;
&lt;STX&gt;H3;o100,100;f3;c20;h1;w1;d3,MES Login;&lt;ETX&gt;
&lt;STX&gt;B4;o50,30;f3;c0,3;h50;w3;d3,2355;&lt;ETX&gt;
&lt;STX&gt;R&lt;ETX&gt;
&lt;STX&gt;&lt;ESC&gt;E1;&lt;ETX&gt;
&lt;STX&gt;&lt;US&gt;4&lt;ETX&gt;
&lt;STX&gt;&lt;ETB&gt;&lt;ETX&gt;</v>
      </c>
      <c r="N7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75" s="28" t="b">
        <f>IF(ISBLANK(OperatorTable[[#This Row],[Name]]), "", ISNUMBER(_xlfn.XLOOKUP(OperatorTable[[#This Row],[Name]], SQLOperatorTable[name], SQLOperatorTable[ID], "err", 0, 1)))</f>
        <v>1</v>
      </c>
      <c r="P75" s="28">
        <f>IF(ISBLANK(OperatorTable[[#This Row],[Name]]), "", ROW() -5)</f>
        <v>70</v>
      </c>
      <c r="Q75" s="28" cm="1">
        <f t="array" ref="Q7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76" spans="1:17" x14ac:dyDescent="0.2">
      <c r="A76" s="28"/>
      <c r="B76" s="33" cm="1">
        <f t="array" aca="1" ref="B7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2356</v>
      </c>
      <c r="C76" s="9" t="s">
        <v>95</v>
      </c>
      <c r="D76" s="155" t="b">
        <v>0</v>
      </c>
      <c r="E76" s="28" cm="1">
        <f t="array" aca="1" ref="E7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76" s="28" t="str">
        <f xml:space="preserve"> IF(ISBLANK(OperatorTable[[#This Row],[Name]]), "", "NULL")</f>
        <v>NULL</v>
      </c>
      <c r="G76" s="28" t="str">
        <f xml:space="preserve"> IF(ISBLANK(OperatorTable[[#This Row],[Name]]), "", "NULL")</f>
        <v>NULL</v>
      </c>
      <c r="H76" s="28" t="str">
        <f xml:space="preserve"> IF(ISBLANK(OperatorTable[[#This Row],[Name]]), "", "NULL")</f>
        <v>NULL</v>
      </c>
      <c r="I76" s="28" t="str">
        <f xml:space="preserve"> IF(ISBLANK(OperatorTable[[#This Row],[Name]]), "", "NULL")</f>
        <v>NULL</v>
      </c>
      <c r="J76" s="28">
        <f ca="1">OperatorTable[[#This Row],[ID]]</f>
        <v>2356</v>
      </c>
      <c r="K76" s="28" t="b">
        <f ca="1" xml:space="preserve"> IF(ISBLANK(OperatorTable[[#This Row],[Name]]), "", _xlfn.XLOOKUP(OperatorTable[[#This Row],[ID]], SQLOperatorTable[ID], SQLOperatorTable[deactive_date], "NO DATA", 0, 1) &gt; 0)</f>
        <v>1</v>
      </c>
      <c r="L76" s="28" t="str">
        <f ca="1">_xlfn.LET(_xlpm.look, _xlfn.XLOOKUP(OperatorTable[[#This Row],[ID]], SQLOperatorTable[ID], SQLOperatorTable[Shift], ""),
_xlpm.usershift, "*" &amp; Addition!$A76 &amp; "*",
IF(LEN(_xlpm.look) = 0, IF(_xlpm.usershift = "**", "", _xlpm.usershift), _xlpm.look))</f>
        <v/>
      </c>
      <c r="M7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Addition!$L76)))</f>
        <v>&lt;STX&gt;&lt;ESC&gt;C&lt;ETX&gt;
&lt;STX&gt;&lt;ESC&gt;P&lt;ETX&gt;
&lt;STX&gt;E1;F1;&lt;ETX&gt;
&lt;STX&gt;H1;o160,100;f3;c20;h1;w1;d3,MD Adul Hamid;&lt;ETX&gt;
&lt;STX&gt;H2;o130,100;f3;c20;h1;w1;d3,;&lt;ETX&gt;
&lt;STX&gt;H3;o100,100;f3;c20;h1;w1;d3,MES Login;&lt;ETX&gt;
&lt;STX&gt;B4;o50,30;f3;c0,3;h50;w3;d3,2356;&lt;ETX&gt;
&lt;STX&gt;R&lt;ETX&gt;
&lt;STX&gt;&lt;ESC&gt;E1;&lt;ETX&gt;
&lt;STX&gt;&lt;US&gt;4&lt;ETX&gt;
&lt;STX&gt;&lt;ETB&gt;&lt;ETX&gt;</v>
      </c>
      <c r="N7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76" s="28" t="b">
        <f>IF(ISBLANK(OperatorTable[[#This Row],[Name]]), "", ISNUMBER(_xlfn.XLOOKUP(OperatorTable[[#This Row],[Name]], SQLOperatorTable[name], SQLOperatorTable[ID], "err", 0, 1)))</f>
        <v>1</v>
      </c>
      <c r="P76" s="28">
        <f>IF(ISBLANK(OperatorTable[[#This Row],[Name]]), "", ROW() -5)</f>
        <v>71</v>
      </c>
      <c r="Q76" s="28" cm="1">
        <f t="array" ref="Q7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77" spans="1:17" x14ac:dyDescent="0.2">
      <c r="A77" s="28"/>
      <c r="B77" s="33" cm="1">
        <f t="array" aca="1" ref="B7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2655</v>
      </c>
      <c r="C77" s="9" t="s">
        <v>96</v>
      </c>
      <c r="D77" s="155" t="b">
        <v>0</v>
      </c>
      <c r="E77" s="28" cm="1">
        <f t="array" aca="1" ref="E7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77" s="28" t="str">
        <f xml:space="preserve"> IF(ISBLANK(OperatorTable[[#This Row],[Name]]), "", "NULL")</f>
        <v>NULL</v>
      </c>
      <c r="G77" s="28" t="str">
        <f xml:space="preserve"> IF(ISBLANK(OperatorTable[[#This Row],[Name]]), "", "NULL")</f>
        <v>NULL</v>
      </c>
      <c r="H77" s="28" t="str">
        <f xml:space="preserve"> IF(ISBLANK(OperatorTable[[#This Row],[Name]]), "", "NULL")</f>
        <v>NULL</v>
      </c>
      <c r="I77" s="28" t="str">
        <f xml:space="preserve"> IF(ISBLANK(OperatorTable[[#This Row],[Name]]), "", "NULL")</f>
        <v>NULL</v>
      </c>
      <c r="J77" s="28">
        <f ca="1">OperatorTable[[#This Row],[ID]]</f>
        <v>2655</v>
      </c>
      <c r="K77" s="28" t="b">
        <f ca="1" xml:space="preserve"> IF(ISBLANK(OperatorTable[[#This Row],[Name]]), "", _xlfn.XLOOKUP(OperatorTable[[#This Row],[ID]], SQLOperatorTable[ID], SQLOperatorTable[deactive_date], "NO DATA", 0, 1) &gt; 0)</f>
        <v>1</v>
      </c>
      <c r="L77" s="28" t="str">
        <f ca="1">_xlfn.LET(_xlpm.look, _xlfn.XLOOKUP(OperatorTable[[#This Row],[ID]], SQLOperatorTable[ID], SQLOperatorTable[Shift], ""),
_xlpm.usershift, "*" &amp; Addition!$A77 &amp; "*",
IF(LEN(_xlpm.look) = 0, IF(_xlpm.usershift = "**", "", _xlpm.usershift), _xlpm.look))</f>
        <v/>
      </c>
      <c r="M7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Addition!$L77)))</f>
        <v>&lt;STX&gt;&lt;ESC&gt;C&lt;ETX&gt;
&lt;STX&gt;&lt;ESC&gt;P&lt;ETX&gt;
&lt;STX&gt;E1;F1;&lt;ETX&gt;
&lt;STX&gt;H1;o160,100;f3;c20;h1;w1;d3,Darjay Travis Sr;&lt;ETX&gt;
&lt;STX&gt;H2;o130,100;f3;c20;h1;w1;d3,;&lt;ETX&gt;
&lt;STX&gt;H3;o100,100;f3;c20;h1;w1;d3,MES Login;&lt;ETX&gt;
&lt;STX&gt;B4;o50,30;f3;c0,3;h50;w3;d3,2655;&lt;ETX&gt;
&lt;STX&gt;R&lt;ETX&gt;
&lt;STX&gt;&lt;ESC&gt;E1;&lt;ETX&gt;
&lt;STX&gt;&lt;US&gt;4&lt;ETX&gt;
&lt;STX&gt;&lt;ETB&gt;&lt;ETX&gt;</v>
      </c>
      <c r="N7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77" s="28" t="b">
        <f>IF(ISBLANK(OperatorTable[[#This Row],[Name]]), "", ISNUMBER(_xlfn.XLOOKUP(OperatorTable[[#This Row],[Name]], SQLOperatorTable[name], SQLOperatorTable[ID], "err", 0, 1)))</f>
        <v>1</v>
      </c>
      <c r="P77" s="28">
        <f>IF(ISBLANK(OperatorTable[[#This Row],[Name]]), "", ROW() -5)</f>
        <v>72</v>
      </c>
      <c r="Q77" s="28" cm="1">
        <f t="array" ref="Q7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78" spans="1:17" x14ac:dyDescent="0.2">
      <c r="A78" s="28"/>
      <c r="B78" s="33" cm="1">
        <f t="array" aca="1" ref="B7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2365</v>
      </c>
      <c r="C78" s="9" t="s">
        <v>97</v>
      </c>
      <c r="D78" s="155" t="b">
        <v>0</v>
      </c>
      <c r="E78" s="28" cm="1">
        <f t="array" aca="1" ref="E7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78" s="28" t="str">
        <f xml:space="preserve"> IF(ISBLANK(OperatorTable[[#This Row],[Name]]), "", "NULL")</f>
        <v>NULL</v>
      </c>
      <c r="G78" s="28" t="str">
        <f xml:space="preserve"> IF(ISBLANK(OperatorTable[[#This Row],[Name]]), "", "NULL")</f>
        <v>NULL</v>
      </c>
      <c r="H78" s="28" t="str">
        <f xml:space="preserve"> IF(ISBLANK(OperatorTable[[#This Row],[Name]]), "", "NULL")</f>
        <v>NULL</v>
      </c>
      <c r="I78" s="28" t="str">
        <f xml:space="preserve"> IF(ISBLANK(OperatorTable[[#This Row],[Name]]), "", "NULL")</f>
        <v>NULL</v>
      </c>
      <c r="J78" s="28">
        <f ca="1">OperatorTable[[#This Row],[ID]]</f>
        <v>2365</v>
      </c>
      <c r="K78" s="28" t="b">
        <f ca="1" xml:space="preserve"> IF(ISBLANK(OperatorTable[[#This Row],[Name]]), "", _xlfn.XLOOKUP(OperatorTable[[#This Row],[ID]], SQLOperatorTable[ID], SQLOperatorTable[deactive_date], "NO DATA", 0, 1) &gt; 0)</f>
        <v>1</v>
      </c>
      <c r="L78" s="28" t="str">
        <f ca="1">_xlfn.LET(_xlpm.look, _xlfn.XLOOKUP(OperatorTable[[#This Row],[ID]], SQLOperatorTable[ID], SQLOperatorTable[Shift], ""),
_xlpm.usershift, "*" &amp; Addition!$A78 &amp; "*",
IF(LEN(_xlpm.look) = 0, IF(_xlpm.usershift = "**", "", _xlpm.usershift), _xlpm.look))</f>
        <v/>
      </c>
      <c r="M7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Addition!$L78)))</f>
        <v>&lt;STX&gt;&lt;ESC&gt;C&lt;ETX&gt;
&lt;STX&gt;&lt;ESC&gt;P&lt;ETX&gt;
&lt;STX&gt;E1;F1;&lt;ETX&gt;
&lt;STX&gt;H1;o160,100;f3;c20;h1;w1;d3,Sheikh Khaled;&lt;ETX&gt;
&lt;STX&gt;H2;o130,100;f3;c20;h1;w1;d3,;&lt;ETX&gt;
&lt;STX&gt;H3;o100,100;f3;c20;h1;w1;d3,MES Login;&lt;ETX&gt;
&lt;STX&gt;B4;o50,30;f3;c0,3;h50;w3;d3,2365;&lt;ETX&gt;
&lt;STX&gt;R&lt;ETX&gt;
&lt;STX&gt;&lt;ESC&gt;E1;&lt;ETX&gt;
&lt;STX&gt;&lt;US&gt;4&lt;ETX&gt;
&lt;STX&gt;&lt;ETB&gt;&lt;ETX&gt;</v>
      </c>
      <c r="N7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78" s="28" t="b">
        <f>IF(ISBLANK(OperatorTable[[#This Row],[Name]]), "", ISNUMBER(_xlfn.XLOOKUP(OperatorTable[[#This Row],[Name]], SQLOperatorTable[name], SQLOperatorTable[ID], "err", 0, 1)))</f>
        <v>1</v>
      </c>
      <c r="P78" s="28">
        <f>IF(ISBLANK(OperatorTable[[#This Row],[Name]]), "", ROW() -5)</f>
        <v>73</v>
      </c>
      <c r="Q78" s="28" cm="1">
        <f t="array" ref="Q7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79" spans="1:17" x14ac:dyDescent="0.2">
      <c r="A79" s="28"/>
      <c r="B79" s="33" cm="1">
        <f t="array" aca="1" ref="B7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2366</v>
      </c>
      <c r="C79" s="9" t="s">
        <v>98</v>
      </c>
      <c r="D79" s="155" t="b">
        <v>0</v>
      </c>
      <c r="E79" s="28" cm="1">
        <f t="array" aca="1" ref="E7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79" s="28" t="str">
        <f xml:space="preserve"> IF(ISBLANK(OperatorTable[[#This Row],[Name]]), "", "NULL")</f>
        <v>NULL</v>
      </c>
      <c r="G79" s="28" t="str">
        <f xml:space="preserve"> IF(ISBLANK(OperatorTable[[#This Row],[Name]]), "", "NULL")</f>
        <v>NULL</v>
      </c>
      <c r="H79" s="28" t="str">
        <f xml:space="preserve"> IF(ISBLANK(OperatorTable[[#This Row],[Name]]), "", "NULL")</f>
        <v>NULL</v>
      </c>
      <c r="I79" s="28" t="str">
        <f xml:space="preserve"> IF(ISBLANK(OperatorTable[[#This Row],[Name]]), "", "NULL")</f>
        <v>NULL</v>
      </c>
      <c r="J79" s="28">
        <f ca="1">OperatorTable[[#This Row],[ID]]</f>
        <v>2366</v>
      </c>
      <c r="K79" s="28" t="b">
        <f ca="1" xml:space="preserve"> IF(ISBLANK(OperatorTable[[#This Row],[Name]]), "", _xlfn.XLOOKUP(OperatorTable[[#This Row],[ID]], SQLOperatorTable[ID], SQLOperatorTable[deactive_date], "NO DATA", 0, 1) &gt; 0)</f>
        <v>1</v>
      </c>
      <c r="L79" s="28" t="str">
        <f ca="1">_xlfn.LET(_xlpm.look, _xlfn.XLOOKUP(OperatorTable[[#This Row],[ID]], SQLOperatorTable[ID], SQLOperatorTable[Shift], ""),
_xlpm.usershift, "*" &amp; Addition!$A79 &amp; "*",
IF(LEN(_xlpm.look) = 0, IF(_xlpm.usershift = "**", "", _xlpm.usershift), _xlpm.look))</f>
        <v/>
      </c>
      <c r="M7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Addition!$L79)))</f>
        <v>&lt;STX&gt;&lt;ESC&gt;C&lt;ETX&gt;
&lt;STX&gt;&lt;ESC&gt;P&lt;ETX&gt;
&lt;STX&gt;E1;F1;&lt;ETX&gt;
&lt;STX&gt;H1;o160,100;f3;c20;h1;w1;d3,Preston Hunt;&lt;ETX&gt;
&lt;STX&gt;H2;o130,100;f3;c20;h1;w1;d3,;&lt;ETX&gt;
&lt;STX&gt;H3;o100,100;f3;c20;h1;w1;d3,MES Login;&lt;ETX&gt;
&lt;STX&gt;B4;o50,30;f3;c0,3;h50;w3;d3,2366;&lt;ETX&gt;
&lt;STX&gt;R&lt;ETX&gt;
&lt;STX&gt;&lt;ESC&gt;E1;&lt;ETX&gt;
&lt;STX&gt;&lt;US&gt;4&lt;ETX&gt;
&lt;STX&gt;&lt;ETB&gt;&lt;ETX&gt;</v>
      </c>
      <c r="N7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79" s="28" t="b">
        <f>IF(ISBLANK(OperatorTable[[#This Row],[Name]]), "", ISNUMBER(_xlfn.XLOOKUP(OperatorTable[[#This Row],[Name]], SQLOperatorTable[name], SQLOperatorTable[ID], "err", 0, 1)))</f>
        <v>1</v>
      </c>
      <c r="P79" s="28">
        <f>IF(ISBLANK(OperatorTable[[#This Row],[Name]]), "", ROW() -5)</f>
        <v>74</v>
      </c>
      <c r="Q79" s="28" cm="1">
        <f t="array" ref="Q7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80" spans="1:17" x14ac:dyDescent="0.2">
      <c r="A80" s="28"/>
      <c r="B80" s="33" cm="1">
        <f t="array" aca="1" ref="B8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2378</v>
      </c>
      <c r="C80" s="9" t="s">
        <v>99</v>
      </c>
      <c r="D80" s="155" t="b">
        <v>0</v>
      </c>
      <c r="E80" s="28" cm="1">
        <f t="array" aca="1" ref="E8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80" s="28" t="str">
        <f xml:space="preserve"> IF(ISBLANK(OperatorTable[[#This Row],[Name]]), "", "NULL")</f>
        <v>NULL</v>
      </c>
      <c r="G80" s="28" t="str">
        <f xml:space="preserve"> IF(ISBLANK(OperatorTable[[#This Row],[Name]]), "", "NULL")</f>
        <v>NULL</v>
      </c>
      <c r="H80" s="28" t="str">
        <f xml:space="preserve"> IF(ISBLANK(OperatorTable[[#This Row],[Name]]), "", "NULL")</f>
        <v>NULL</v>
      </c>
      <c r="I80" s="28" t="str">
        <f xml:space="preserve"> IF(ISBLANK(OperatorTable[[#This Row],[Name]]), "", "NULL")</f>
        <v>NULL</v>
      </c>
      <c r="J80" s="28">
        <f ca="1">OperatorTable[[#This Row],[ID]]</f>
        <v>2378</v>
      </c>
      <c r="K80" s="28" t="b">
        <f ca="1" xml:space="preserve"> IF(ISBLANK(OperatorTable[[#This Row],[Name]]), "", _xlfn.XLOOKUP(OperatorTable[[#This Row],[ID]], SQLOperatorTable[ID], SQLOperatorTable[deactive_date], "NO DATA", 0, 1) &gt; 0)</f>
        <v>1</v>
      </c>
      <c r="L80" s="28" t="str">
        <f ca="1">_xlfn.LET(_xlpm.look, _xlfn.XLOOKUP(OperatorTable[[#This Row],[ID]], SQLOperatorTable[ID], SQLOperatorTable[Shift], ""),
_xlpm.usershift, "*" &amp; Addition!$A80 &amp; "*",
IF(LEN(_xlpm.look) = 0, IF(_xlpm.usershift = "**", "", _xlpm.usershift), _xlpm.look))</f>
        <v/>
      </c>
      <c r="M8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Addition!$L80)))</f>
        <v>&lt;STX&gt;&lt;ESC&gt;C&lt;ETX&gt;
&lt;STX&gt;&lt;ESC&gt;P&lt;ETX&gt;
&lt;STX&gt;E1;F1;&lt;ETX&gt;
&lt;STX&gt;H1;o160,100;f3;c20;h1;w1;d3,Mercedes Robinson;&lt;ETX&gt;
&lt;STX&gt;H2;o130,100;f3;c20;h1;w1;d3,;&lt;ETX&gt;
&lt;STX&gt;H3;o100,100;f3;c20;h1;w1;d3,MES Login;&lt;ETX&gt;
&lt;STX&gt;B4;o50,30;f3;c0,3;h50;w3;d3,2378;&lt;ETX&gt;
&lt;STX&gt;R&lt;ETX&gt;
&lt;STX&gt;&lt;ESC&gt;E1;&lt;ETX&gt;
&lt;STX&gt;&lt;US&gt;4&lt;ETX&gt;
&lt;STX&gt;&lt;ETB&gt;&lt;ETX&gt;</v>
      </c>
      <c r="N8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80" s="28" t="b">
        <f>IF(ISBLANK(OperatorTable[[#This Row],[Name]]), "", ISNUMBER(_xlfn.XLOOKUP(OperatorTable[[#This Row],[Name]], SQLOperatorTable[name], SQLOperatorTable[ID], "err", 0, 1)))</f>
        <v>1</v>
      </c>
      <c r="P80" s="28">
        <f>IF(ISBLANK(OperatorTable[[#This Row],[Name]]), "", ROW() -5)</f>
        <v>75</v>
      </c>
      <c r="Q80" s="28" cm="1">
        <f t="array" ref="Q8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81" spans="1:17" x14ac:dyDescent="0.2">
      <c r="A81" s="28"/>
      <c r="B81" s="33" cm="1">
        <f t="array" aca="1" ref="B8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2380</v>
      </c>
      <c r="C81" s="9" t="s">
        <v>100</v>
      </c>
      <c r="D81" s="155" t="b">
        <v>0</v>
      </c>
      <c r="E81" s="28" cm="1">
        <f t="array" aca="1" ref="E8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81" s="28" t="str">
        <f xml:space="preserve"> IF(ISBLANK(OperatorTable[[#This Row],[Name]]), "", "NULL")</f>
        <v>NULL</v>
      </c>
      <c r="G81" s="28" t="str">
        <f xml:space="preserve"> IF(ISBLANK(OperatorTable[[#This Row],[Name]]), "", "NULL")</f>
        <v>NULL</v>
      </c>
      <c r="H81" s="28" t="str">
        <f xml:space="preserve"> IF(ISBLANK(OperatorTable[[#This Row],[Name]]), "", "NULL")</f>
        <v>NULL</v>
      </c>
      <c r="I81" s="28" t="str">
        <f xml:space="preserve"> IF(ISBLANK(OperatorTable[[#This Row],[Name]]), "", "NULL")</f>
        <v>NULL</v>
      </c>
      <c r="J81" s="28">
        <f ca="1">OperatorTable[[#This Row],[ID]]</f>
        <v>2380</v>
      </c>
      <c r="K81" s="28" t="b">
        <f ca="1" xml:space="preserve"> IF(ISBLANK(OperatorTable[[#This Row],[Name]]), "", _xlfn.XLOOKUP(OperatorTable[[#This Row],[ID]], SQLOperatorTable[ID], SQLOperatorTable[deactive_date], "NO DATA", 0, 1) &gt; 0)</f>
        <v>0</v>
      </c>
      <c r="L81" s="28" t="str">
        <f ca="1">_xlfn.LET(_xlpm.look, _xlfn.XLOOKUP(OperatorTable[[#This Row],[ID]], SQLOperatorTable[ID], SQLOperatorTable[Shift], ""),
_xlpm.usershift, "*" &amp; Addition!$A81 &amp; "*",
IF(LEN(_xlpm.look) = 0, IF(_xlpm.usershift = "**", "", _xlpm.usershift), _xlpm.look))</f>
        <v>T1XX C</v>
      </c>
      <c r="M8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Addition!$L81)))</f>
        <v>&lt;STX&gt;&lt;ESC&gt;C&lt;ETX&gt;
&lt;STX&gt;&lt;ESC&gt;P&lt;ETX&gt;
&lt;STX&gt;E1;F1;&lt;ETX&gt;
&lt;STX&gt;H1;o160,100;f3;c20;h1;w1;d3,Jennifer Roebuck;&lt;ETX&gt;
&lt;STX&gt;H2;o130,100;f3;c20;h1;w1;d3,T1XX C;&lt;ETX&gt;
&lt;STX&gt;H3;o100,100;f3;c20;h1;w1;d3,MES Login;&lt;ETX&gt;
&lt;STX&gt;B4;o50,30;f3;c0,3;h50;w3;d3,2380;&lt;ETX&gt;
&lt;STX&gt;R&lt;ETX&gt;
&lt;STX&gt;&lt;ESC&gt;E1;&lt;ETX&gt;
&lt;STX&gt;&lt;US&gt;4&lt;ETX&gt;
&lt;STX&gt;&lt;ETB&gt;&lt;ETX&gt;</v>
      </c>
      <c r="N8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81" s="28" t="b">
        <f>IF(ISBLANK(OperatorTable[[#This Row],[Name]]), "", ISNUMBER(_xlfn.XLOOKUP(OperatorTable[[#This Row],[Name]], SQLOperatorTable[name], SQLOperatorTable[ID], "err", 0, 1)))</f>
        <v>1</v>
      </c>
      <c r="P81" s="28">
        <f>IF(ISBLANK(OperatorTable[[#This Row],[Name]]), "", ROW() -5)</f>
        <v>76</v>
      </c>
      <c r="Q81" s="28" cm="1">
        <f t="array" ref="Q8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82" spans="1:17" x14ac:dyDescent="0.2">
      <c r="A82" s="28"/>
      <c r="B82" s="33" cm="1">
        <f t="array" aca="1" ref="B8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2381</v>
      </c>
      <c r="C82" s="9" t="s">
        <v>101</v>
      </c>
      <c r="D82" s="155" t="b">
        <v>0</v>
      </c>
      <c r="E82" s="28" cm="1">
        <f t="array" aca="1" ref="E8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82" s="28" t="str">
        <f xml:space="preserve"> IF(ISBLANK(OperatorTable[[#This Row],[Name]]), "", "NULL")</f>
        <v>NULL</v>
      </c>
      <c r="G82" s="28" t="str">
        <f xml:space="preserve"> IF(ISBLANK(OperatorTable[[#This Row],[Name]]), "", "NULL")</f>
        <v>NULL</v>
      </c>
      <c r="H82" s="28" t="str">
        <f xml:space="preserve"> IF(ISBLANK(OperatorTable[[#This Row],[Name]]), "", "NULL")</f>
        <v>NULL</v>
      </c>
      <c r="I82" s="28" t="str">
        <f xml:space="preserve"> IF(ISBLANK(OperatorTable[[#This Row],[Name]]), "", "NULL")</f>
        <v>NULL</v>
      </c>
      <c r="J82" s="28">
        <f ca="1">OperatorTable[[#This Row],[ID]]</f>
        <v>2381</v>
      </c>
      <c r="K82" s="28" t="b">
        <f ca="1" xml:space="preserve"> IF(ISBLANK(OperatorTable[[#This Row],[Name]]), "", _xlfn.XLOOKUP(OperatorTable[[#This Row],[ID]], SQLOperatorTable[ID], SQLOperatorTable[deactive_date], "NO DATA", 0, 1) &gt; 0)</f>
        <v>1</v>
      </c>
      <c r="L82" s="28" t="str">
        <f ca="1">_xlfn.LET(_xlpm.look, _xlfn.XLOOKUP(OperatorTable[[#This Row],[ID]], SQLOperatorTable[ID], SQLOperatorTable[Shift], ""),
_xlpm.usershift, "*" &amp; Addition!$A82 &amp; "*",
IF(LEN(_xlpm.look) = 0, IF(_xlpm.usershift = "**", "", _xlpm.usershift), _xlpm.look))</f>
        <v/>
      </c>
      <c r="M8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Addition!$L82)))</f>
        <v>&lt;STX&gt;&lt;ESC&gt;C&lt;ETX&gt;
&lt;STX&gt;&lt;ESC&gt;P&lt;ETX&gt;
&lt;STX&gt;E1;F1;&lt;ETX&gt;
&lt;STX&gt;H1;o160,100;f3;c20;h1;w1;d3,Jamier Murphy;&lt;ETX&gt;
&lt;STX&gt;H2;o130,100;f3;c20;h1;w1;d3,;&lt;ETX&gt;
&lt;STX&gt;H3;o100,100;f3;c20;h1;w1;d3,MES Login;&lt;ETX&gt;
&lt;STX&gt;B4;o50,30;f3;c0,3;h50;w3;d3,2381;&lt;ETX&gt;
&lt;STX&gt;R&lt;ETX&gt;
&lt;STX&gt;&lt;ESC&gt;E1;&lt;ETX&gt;
&lt;STX&gt;&lt;US&gt;4&lt;ETX&gt;
&lt;STX&gt;&lt;ETB&gt;&lt;ETX&gt;</v>
      </c>
      <c r="N8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82" s="28" t="b">
        <f>IF(ISBLANK(OperatorTable[[#This Row],[Name]]), "", ISNUMBER(_xlfn.XLOOKUP(OperatorTable[[#This Row],[Name]], SQLOperatorTable[name], SQLOperatorTable[ID], "err", 0, 1)))</f>
        <v>1</v>
      </c>
      <c r="P82" s="28">
        <f>IF(ISBLANK(OperatorTable[[#This Row],[Name]]), "", ROW() -5)</f>
        <v>77</v>
      </c>
      <c r="Q82" s="28" cm="1">
        <f t="array" ref="Q8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83" spans="1:17" x14ac:dyDescent="0.2">
      <c r="A83" s="28"/>
      <c r="B83" s="33" cm="1">
        <f t="array" aca="1" ref="B8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2382</v>
      </c>
      <c r="C83" s="9" t="s">
        <v>102</v>
      </c>
      <c r="D83" s="155" t="b">
        <v>0</v>
      </c>
      <c r="E83" s="28" cm="1">
        <f t="array" aca="1" ref="E8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83" s="28" t="str">
        <f xml:space="preserve"> IF(ISBLANK(OperatorTable[[#This Row],[Name]]), "", "NULL")</f>
        <v>NULL</v>
      </c>
      <c r="G83" s="28" t="str">
        <f xml:space="preserve"> IF(ISBLANK(OperatorTable[[#This Row],[Name]]), "", "NULL")</f>
        <v>NULL</v>
      </c>
      <c r="H83" s="28" t="str">
        <f xml:space="preserve"> IF(ISBLANK(OperatorTable[[#This Row],[Name]]), "", "NULL")</f>
        <v>NULL</v>
      </c>
      <c r="I83" s="28" t="str">
        <f xml:space="preserve"> IF(ISBLANK(OperatorTable[[#This Row],[Name]]), "", "NULL")</f>
        <v>NULL</v>
      </c>
      <c r="J83" s="28">
        <f ca="1">OperatorTable[[#This Row],[ID]]</f>
        <v>2382</v>
      </c>
      <c r="K83" s="28" t="b">
        <f ca="1" xml:space="preserve"> IF(ISBLANK(OperatorTable[[#This Row],[Name]]), "", _xlfn.XLOOKUP(OperatorTable[[#This Row],[ID]], SQLOperatorTable[ID], SQLOperatorTable[deactive_date], "NO DATA", 0, 1) &gt; 0)</f>
        <v>1</v>
      </c>
      <c r="L83" s="28" t="str">
        <f ca="1">_xlfn.LET(_xlpm.look, _xlfn.XLOOKUP(OperatorTable[[#This Row],[ID]], SQLOperatorTable[ID], SQLOperatorTable[Shift], ""),
_xlpm.usershift, "*" &amp; Addition!$A83 &amp; "*",
IF(LEN(_xlpm.look) = 0, IF(_xlpm.usershift = "**", "", _xlpm.usershift), _xlpm.look))</f>
        <v/>
      </c>
      <c r="M8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Addition!$L83)))</f>
        <v>&lt;STX&gt;&lt;ESC&gt;C&lt;ETX&gt;
&lt;STX&gt;&lt;ESC&gt;P&lt;ETX&gt;
&lt;STX&gt;E1;F1;&lt;ETX&gt;
&lt;STX&gt;H1;o160,100;f3;c20;h1;w1;d3,Justin Nolff;&lt;ETX&gt;
&lt;STX&gt;H2;o130,100;f3;c20;h1;w1;d3,;&lt;ETX&gt;
&lt;STX&gt;H3;o100,100;f3;c20;h1;w1;d3,MES Login;&lt;ETX&gt;
&lt;STX&gt;B4;o50,30;f3;c0,3;h50;w3;d3,2382;&lt;ETX&gt;
&lt;STX&gt;R&lt;ETX&gt;
&lt;STX&gt;&lt;ESC&gt;E1;&lt;ETX&gt;
&lt;STX&gt;&lt;US&gt;4&lt;ETX&gt;
&lt;STX&gt;&lt;ETB&gt;&lt;ETX&gt;</v>
      </c>
      <c r="N8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83" s="28" t="b">
        <f>IF(ISBLANK(OperatorTable[[#This Row],[Name]]), "", ISNUMBER(_xlfn.XLOOKUP(OperatorTable[[#This Row],[Name]], SQLOperatorTable[name], SQLOperatorTable[ID], "err", 0, 1)))</f>
        <v>1</v>
      </c>
      <c r="P83" s="28">
        <f>IF(ISBLANK(OperatorTable[[#This Row],[Name]]), "", ROW() -5)</f>
        <v>78</v>
      </c>
      <c r="Q83" s="28" cm="1">
        <f t="array" ref="Q8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84" spans="1:17" x14ac:dyDescent="0.2">
      <c r="A84" s="28"/>
      <c r="B84" s="34" cm="1">
        <f t="array" aca="1" ref="B8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2419</v>
      </c>
      <c r="C84" s="111" t="s">
        <v>103</v>
      </c>
      <c r="D84" s="157" t="b">
        <v>0</v>
      </c>
      <c r="E84" s="110" cm="1">
        <f t="array" aca="1" ref="E8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84" s="110" t="str">
        <f xml:space="preserve"> IF(ISBLANK(OperatorTable[[#This Row],[Name]]), "", "NULL")</f>
        <v>NULL</v>
      </c>
      <c r="G84" s="110" t="str">
        <f xml:space="preserve"> IF(ISBLANK(OperatorTable[[#This Row],[Name]]), "", "NULL")</f>
        <v>NULL</v>
      </c>
      <c r="H84" s="110" t="str">
        <f xml:space="preserve"> IF(ISBLANK(OperatorTable[[#This Row],[Name]]), "", "NULL")</f>
        <v>NULL</v>
      </c>
      <c r="I84" s="110" t="str">
        <f xml:space="preserve"> IF(ISBLANK(OperatorTable[[#This Row],[Name]]), "", "NULL")</f>
        <v>NULL</v>
      </c>
      <c r="J84" s="110">
        <f ca="1">OperatorTable[[#This Row],[ID]]</f>
        <v>2419</v>
      </c>
      <c r="K84" s="28" t="b">
        <f ca="1" xml:space="preserve"> IF(ISBLANK(OperatorTable[[#This Row],[Name]]), "", _xlfn.XLOOKUP(OperatorTable[[#This Row],[ID]], SQLOperatorTable[ID], SQLOperatorTable[deactive_date], "NO DATA", 0, 1) &gt; 0)</f>
        <v>0</v>
      </c>
      <c r="L84" s="28" t="str">
        <f ca="1">_xlfn.LET(_xlpm.look, _xlfn.XLOOKUP(OperatorTable[[#This Row],[ID]], SQLOperatorTable[ID], SQLOperatorTable[Shift], ""),
_xlpm.usershift, "*" &amp; Addition!$A84 &amp; "*",
IF(LEN(_xlpm.look) = 0, IF(_xlpm.usershift = "**", "", _xlpm.usershift), _xlpm.look))</f>
        <v>Materials 3rd</v>
      </c>
      <c r="M8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Addition!$L84)))</f>
        <v>&lt;STX&gt;&lt;ESC&gt;C&lt;ETX&gt;
&lt;STX&gt;&lt;ESC&gt;P&lt;ETX&gt;
&lt;STX&gt;E1;F1;&lt;ETX&gt;
&lt;STX&gt;H1;o160,100;f3;c20;h1;w1;d3,Jordan Taylor;&lt;ETX&gt;
&lt;STX&gt;H2;o130,100;f3;c20;h1;w1;d3,Materials 3rd;&lt;ETX&gt;
&lt;STX&gt;H3;o100,100;f3;c20;h1;w1;d3,MES Login;&lt;ETX&gt;
&lt;STX&gt;B4;o50,30;f3;c0,3;h50;w3;d3,2419;&lt;ETX&gt;
&lt;STX&gt;R&lt;ETX&gt;
&lt;STX&gt;&lt;ESC&gt;E1;&lt;ETX&gt;
&lt;STX&gt;&lt;US&gt;4&lt;ETX&gt;
&lt;STX&gt;&lt;ETB&gt;&lt;ETX&gt;</v>
      </c>
      <c r="N8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84" s="28" t="b">
        <f>IF(ISBLANK(OperatorTable[[#This Row],[Name]]), "", ISNUMBER(_xlfn.XLOOKUP(OperatorTable[[#This Row],[Name]], SQLOperatorTable[name], SQLOperatorTable[ID], "err", 0, 1)))</f>
        <v>1</v>
      </c>
      <c r="P84" s="28">
        <f>IF(ISBLANK(OperatorTable[[#This Row],[Name]]), "", ROW() -5)</f>
        <v>79</v>
      </c>
      <c r="Q84" s="28" cm="1">
        <f t="array" ref="Q8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85" spans="1:17" x14ac:dyDescent="0.2">
      <c r="A85" s="28"/>
      <c r="B85" s="33" cm="1">
        <f t="array" aca="1" ref="B8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2431</v>
      </c>
      <c r="C85" s="9" t="s">
        <v>104</v>
      </c>
      <c r="D85" s="155" t="b">
        <v>0</v>
      </c>
      <c r="E85" s="28" cm="1">
        <f t="array" aca="1" ref="E8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85" s="28" t="str">
        <f xml:space="preserve"> IF(ISBLANK(OperatorTable[[#This Row],[Name]]), "", "NULL")</f>
        <v>NULL</v>
      </c>
      <c r="G85" s="28" t="str">
        <f xml:space="preserve"> IF(ISBLANK(OperatorTable[[#This Row],[Name]]), "", "NULL")</f>
        <v>NULL</v>
      </c>
      <c r="H85" s="28" t="str">
        <f xml:space="preserve"> IF(ISBLANK(OperatorTable[[#This Row],[Name]]), "", "NULL")</f>
        <v>NULL</v>
      </c>
      <c r="I85" s="28" t="str">
        <f xml:space="preserve"> IF(ISBLANK(OperatorTable[[#This Row],[Name]]), "", "NULL")</f>
        <v>NULL</v>
      </c>
      <c r="J85" s="28">
        <f ca="1">OperatorTable[[#This Row],[ID]]</f>
        <v>2431</v>
      </c>
      <c r="K85" s="28" t="b">
        <f ca="1" xml:space="preserve"> IF(ISBLANK(OperatorTable[[#This Row],[Name]]), "", _xlfn.XLOOKUP(OperatorTable[[#This Row],[ID]], SQLOperatorTable[ID], SQLOperatorTable[deactive_date], "NO DATA", 0, 1) &gt; 0)</f>
        <v>0</v>
      </c>
      <c r="L85" s="28" t="str">
        <f ca="1">_xlfn.LET(_xlpm.look, _xlfn.XLOOKUP(OperatorTable[[#This Row],[ID]], SQLOperatorTable[ID], SQLOperatorTable[Shift], ""),
_xlpm.usershift, "*" &amp; Addition!$A85 &amp; "*",
IF(LEN(_xlpm.look) = 0, IF(_xlpm.usershift = "**", "", _xlpm.usershift), _xlpm.look))</f>
        <v>T1XX A</v>
      </c>
      <c r="M8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Addition!$L85)))</f>
        <v>&lt;STX&gt;&lt;ESC&gt;C&lt;ETX&gt;
&lt;STX&gt;&lt;ESC&gt;P&lt;ETX&gt;
&lt;STX&gt;E1;F1;&lt;ETX&gt;
&lt;STX&gt;H1;o160,100;f3;c20;h1;w1;d3,Breyunt Alexander;&lt;ETX&gt;
&lt;STX&gt;H2;o130,100;f3;c20;h1;w1;d3,T1XX A;&lt;ETX&gt;
&lt;STX&gt;H3;o100,100;f3;c20;h1;w1;d3,MES Login;&lt;ETX&gt;
&lt;STX&gt;B4;o50,30;f3;c0,3;h50;w3;d3,2431;&lt;ETX&gt;
&lt;STX&gt;R&lt;ETX&gt;
&lt;STX&gt;&lt;ESC&gt;E1;&lt;ETX&gt;
&lt;STX&gt;&lt;US&gt;4&lt;ETX&gt;
&lt;STX&gt;&lt;ETB&gt;&lt;ETX&gt;</v>
      </c>
      <c r="N8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85" s="28" t="b">
        <f>IF(ISBLANK(OperatorTable[[#This Row],[Name]]), "", ISNUMBER(_xlfn.XLOOKUP(OperatorTable[[#This Row],[Name]], SQLOperatorTable[name], SQLOperatorTable[ID], "err", 0, 1)))</f>
        <v>1</v>
      </c>
      <c r="P85" s="28">
        <f>IF(ISBLANK(OperatorTable[[#This Row],[Name]]), "", ROW() -5)</f>
        <v>80</v>
      </c>
      <c r="Q85" s="28" cm="1">
        <f t="array" ref="Q8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86" spans="1:17" x14ac:dyDescent="0.2">
      <c r="A86" s="28"/>
      <c r="B86" s="33" cm="1">
        <f t="array" aca="1" ref="B8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2432</v>
      </c>
      <c r="C86" s="9" t="s">
        <v>105</v>
      </c>
      <c r="D86" s="155" t="b">
        <v>0</v>
      </c>
      <c r="E86" s="28" cm="1">
        <f t="array" aca="1" ref="E8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86" s="28" t="str">
        <f xml:space="preserve"> IF(ISBLANK(OperatorTable[[#This Row],[Name]]), "", "NULL")</f>
        <v>NULL</v>
      </c>
      <c r="G86" s="28" t="str">
        <f xml:space="preserve"> IF(ISBLANK(OperatorTable[[#This Row],[Name]]), "", "NULL")</f>
        <v>NULL</v>
      </c>
      <c r="H86" s="28" t="str">
        <f xml:space="preserve"> IF(ISBLANK(OperatorTable[[#This Row],[Name]]), "", "NULL")</f>
        <v>NULL</v>
      </c>
      <c r="I86" s="28" t="str">
        <f xml:space="preserve"> IF(ISBLANK(OperatorTable[[#This Row],[Name]]), "", "NULL")</f>
        <v>NULL</v>
      </c>
      <c r="J86" s="28">
        <f ca="1">OperatorTable[[#This Row],[ID]]</f>
        <v>2432</v>
      </c>
      <c r="K86" s="28" t="b">
        <f ca="1" xml:space="preserve"> IF(ISBLANK(OperatorTable[[#This Row],[Name]]), "", _xlfn.XLOOKUP(OperatorTable[[#This Row],[ID]], SQLOperatorTable[ID], SQLOperatorTable[deactive_date], "NO DATA", 0, 1) &gt; 0)</f>
        <v>1</v>
      </c>
      <c r="L86" s="28" t="str">
        <f ca="1">_xlfn.LET(_xlpm.look, _xlfn.XLOOKUP(OperatorTable[[#This Row],[ID]], SQLOperatorTable[ID], SQLOperatorTable[Shift], ""),
_xlpm.usershift, "*" &amp; Addition!$A86 &amp; "*",
IF(LEN(_xlpm.look) = 0, IF(_xlpm.usershift = "**", "", _xlpm.usershift), _xlpm.look))</f>
        <v/>
      </c>
      <c r="M8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Addition!$L86)))</f>
        <v>&lt;STX&gt;&lt;ESC&gt;C&lt;ETX&gt;
&lt;STX&gt;&lt;ESC&gt;P&lt;ETX&gt;
&lt;STX&gt;E1;F1;&lt;ETX&gt;
&lt;STX&gt;H1;o160,100;f3;c20;h1;w1;d3,Shatonia Mercer;&lt;ETX&gt;
&lt;STX&gt;H2;o130,100;f3;c20;h1;w1;d3,;&lt;ETX&gt;
&lt;STX&gt;H3;o100,100;f3;c20;h1;w1;d3,MES Login;&lt;ETX&gt;
&lt;STX&gt;B4;o50,30;f3;c0,3;h50;w3;d3,2432;&lt;ETX&gt;
&lt;STX&gt;R&lt;ETX&gt;
&lt;STX&gt;&lt;ESC&gt;E1;&lt;ETX&gt;
&lt;STX&gt;&lt;US&gt;4&lt;ETX&gt;
&lt;STX&gt;&lt;ETB&gt;&lt;ETX&gt;</v>
      </c>
      <c r="N8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86" s="28" t="b">
        <f>IF(ISBLANK(OperatorTable[[#This Row],[Name]]), "", ISNUMBER(_xlfn.XLOOKUP(OperatorTable[[#This Row],[Name]], SQLOperatorTable[name], SQLOperatorTable[ID], "err", 0, 1)))</f>
        <v>1</v>
      </c>
      <c r="P86" s="28">
        <f>IF(ISBLANK(OperatorTable[[#This Row],[Name]]), "", ROW() -5)</f>
        <v>81</v>
      </c>
      <c r="Q86" s="28" cm="1">
        <f t="array" ref="Q8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87" spans="1:17" x14ac:dyDescent="0.2">
      <c r="A87" s="28"/>
      <c r="B87" s="33" cm="1">
        <f t="array" aca="1" ref="B8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2433</v>
      </c>
      <c r="C87" s="9" t="s">
        <v>106</v>
      </c>
      <c r="D87" s="155" t="b">
        <v>0</v>
      </c>
      <c r="E87" s="28" cm="1">
        <f t="array" aca="1" ref="E8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87" s="28" t="str">
        <f xml:space="preserve"> IF(ISBLANK(OperatorTable[[#This Row],[Name]]), "", "NULL")</f>
        <v>NULL</v>
      </c>
      <c r="G87" s="28" t="str">
        <f xml:space="preserve"> IF(ISBLANK(OperatorTable[[#This Row],[Name]]), "", "NULL")</f>
        <v>NULL</v>
      </c>
      <c r="H87" s="28" t="str">
        <f xml:space="preserve"> IF(ISBLANK(OperatorTable[[#This Row],[Name]]), "", "NULL")</f>
        <v>NULL</v>
      </c>
      <c r="I87" s="28" t="str">
        <f xml:space="preserve"> IF(ISBLANK(OperatorTable[[#This Row],[Name]]), "", "NULL")</f>
        <v>NULL</v>
      </c>
      <c r="J87" s="28">
        <f ca="1">OperatorTable[[#This Row],[ID]]</f>
        <v>2433</v>
      </c>
      <c r="K87" s="28" t="b">
        <f ca="1" xml:space="preserve"> IF(ISBLANK(OperatorTable[[#This Row],[Name]]), "", _xlfn.XLOOKUP(OperatorTable[[#This Row],[ID]], SQLOperatorTable[ID], SQLOperatorTable[deactive_date], "NO DATA", 0, 1) &gt; 0)</f>
        <v>1</v>
      </c>
      <c r="L87" s="28" t="str">
        <f ca="1">_xlfn.LET(_xlpm.look, _xlfn.XLOOKUP(OperatorTable[[#This Row],[ID]], SQLOperatorTable[ID], SQLOperatorTable[Shift], ""),
_xlpm.usershift, "*" &amp; Addition!$A87 &amp; "*",
IF(LEN(_xlpm.look) = 0, IF(_xlpm.usershift = "**", "", _xlpm.usershift), _xlpm.look))</f>
        <v/>
      </c>
      <c r="M8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Addition!$L87)))</f>
        <v>&lt;STX&gt;&lt;ESC&gt;C&lt;ETX&gt;
&lt;STX&gt;&lt;ESC&gt;P&lt;ETX&gt;
&lt;STX&gt;E1;F1;&lt;ETX&gt;
&lt;STX&gt;H1;o160,100;f3;c20;h1;w1;d3,Kamyla Reynolds;&lt;ETX&gt;
&lt;STX&gt;H2;o130,100;f3;c20;h1;w1;d3,;&lt;ETX&gt;
&lt;STX&gt;H3;o100,100;f3;c20;h1;w1;d3,MES Login;&lt;ETX&gt;
&lt;STX&gt;B4;o50,30;f3;c0,3;h50;w3;d3,2433;&lt;ETX&gt;
&lt;STX&gt;R&lt;ETX&gt;
&lt;STX&gt;&lt;ESC&gt;E1;&lt;ETX&gt;
&lt;STX&gt;&lt;US&gt;4&lt;ETX&gt;
&lt;STX&gt;&lt;ETB&gt;&lt;ETX&gt;</v>
      </c>
      <c r="N8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87" s="28" t="b">
        <f>IF(ISBLANK(OperatorTable[[#This Row],[Name]]), "", ISNUMBER(_xlfn.XLOOKUP(OperatorTable[[#This Row],[Name]], SQLOperatorTable[name], SQLOperatorTable[ID], "err", 0, 1)))</f>
        <v>1</v>
      </c>
      <c r="P87" s="28">
        <f>IF(ISBLANK(OperatorTable[[#This Row],[Name]]), "", ROW() -5)</f>
        <v>82</v>
      </c>
      <c r="Q87" s="28" cm="1">
        <f t="array" ref="Q8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88" spans="1:17" x14ac:dyDescent="0.2">
      <c r="A88" s="28"/>
      <c r="B88" s="33" cm="1">
        <f t="array" aca="1" ref="B8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2435</v>
      </c>
      <c r="C88" s="9" t="s">
        <v>107</v>
      </c>
      <c r="D88" s="155" t="b">
        <v>0</v>
      </c>
      <c r="E88" s="28" cm="1">
        <f t="array" aca="1" ref="E8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88" s="28" t="str">
        <f xml:space="preserve"> IF(ISBLANK(OperatorTable[[#This Row],[Name]]), "", "NULL")</f>
        <v>NULL</v>
      </c>
      <c r="G88" s="28" t="str">
        <f xml:space="preserve"> IF(ISBLANK(OperatorTable[[#This Row],[Name]]), "", "NULL")</f>
        <v>NULL</v>
      </c>
      <c r="H88" s="28" t="str">
        <f xml:space="preserve"> IF(ISBLANK(OperatorTable[[#This Row],[Name]]), "", "NULL")</f>
        <v>NULL</v>
      </c>
      <c r="I88" s="28" t="str">
        <f xml:space="preserve"> IF(ISBLANK(OperatorTable[[#This Row],[Name]]), "", "NULL")</f>
        <v>NULL</v>
      </c>
      <c r="J88" s="28">
        <f ca="1">OperatorTable[[#This Row],[ID]]</f>
        <v>2435</v>
      </c>
      <c r="K88" s="28" t="b">
        <f ca="1" xml:space="preserve"> IF(ISBLANK(OperatorTable[[#This Row],[Name]]), "", _xlfn.XLOOKUP(OperatorTable[[#This Row],[ID]], SQLOperatorTable[ID], SQLOperatorTable[deactive_date], "NO DATA", 0, 1) &gt; 0)</f>
        <v>0</v>
      </c>
      <c r="L88" s="28" t="str">
        <f ca="1">_xlfn.LET(_xlpm.look, _xlfn.XLOOKUP(OperatorTable[[#This Row],[ID]], SQLOperatorTable[ID], SQLOperatorTable[Shift], ""),
_xlpm.usershift, "*" &amp; Addition!$A88 &amp; "*",
IF(LEN(_xlpm.look) = 0, IF(_xlpm.usershift = "**", "", _xlpm.usershift), _xlpm.look))</f>
        <v>DT FEM 2nd</v>
      </c>
      <c r="M8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Addition!$L88)))</f>
        <v>&lt;STX&gt;&lt;ESC&gt;C&lt;ETX&gt;
&lt;STX&gt;&lt;ESC&gt;P&lt;ETX&gt;
&lt;STX&gt;E1;F1;&lt;ETX&gt;
&lt;STX&gt;H1;o160,100;f3;c20;h1;w1;d3,Devin Choice;&lt;ETX&gt;
&lt;STX&gt;H2;o130,100;f3;c20;h1;w1;d3,DT FEM 2nd;&lt;ETX&gt;
&lt;STX&gt;H3;o100,100;f3;c20;h1;w1;d3,MES Login;&lt;ETX&gt;
&lt;STX&gt;B4;o50,30;f3;c0,3;h50;w3;d3,2435;&lt;ETX&gt;
&lt;STX&gt;R&lt;ETX&gt;
&lt;STX&gt;&lt;ESC&gt;E1;&lt;ETX&gt;
&lt;STX&gt;&lt;US&gt;4&lt;ETX&gt;
&lt;STX&gt;&lt;ETB&gt;&lt;ETX&gt;</v>
      </c>
      <c r="N8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88" s="28" t="b">
        <f>IF(ISBLANK(OperatorTable[[#This Row],[Name]]), "", ISNUMBER(_xlfn.XLOOKUP(OperatorTable[[#This Row],[Name]], SQLOperatorTable[name], SQLOperatorTable[ID], "err", 0, 1)))</f>
        <v>1</v>
      </c>
      <c r="P88" s="28">
        <f>IF(ISBLANK(OperatorTable[[#This Row],[Name]]), "", ROW() -5)</f>
        <v>83</v>
      </c>
      <c r="Q88" s="28" cm="1">
        <f t="array" ref="Q8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89" spans="1:17" x14ac:dyDescent="0.2">
      <c r="A89" s="28"/>
      <c r="B89" s="33" cm="1">
        <f t="array" aca="1" ref="B8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1479</v>
      </c>
      <c r="C89" s="9" t="s">
        <v>108</v>
      </c>
      <c r="D89" s="155" t="b">
        <v>0</v>
      </c>
      <c r="E89" s="28" cm="1">
        <f t="array" aca="1" ref="E8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89" s="28" t="str">
        <f xml:space="preserve"> IF(ISBLANK(OperatorTable[[#This Row],[Name]]), "", "NULL")</f>
        <v>NULL</v>
      </c>
      <c r="G89" s="28" t="str">
        <f xml:space="preserve"> IF(ISBLANK(OperatorTable[[#This Row],[Name]]), "", "NULL")</f>
        <v>NULL</v>
      </c>
      <c r="H89" s="28" t="str">
        <f xml:space="preserve"> IF(ISBLANK(OperatorTable[[#This Row],[Name]]), "", "NULL")</f>
        <v>NULL</v>
      </c>
      <c r="I89" s="28" t="str">
        <f xml:space="preserve"> IF(ISBLANK(OperatorTable[[#This Row],[Name]]), "", "NULL")</f>
        <v>NULL</v>
      </c>
      <c r="J89" s="28">
        <f ca="1">OperatorTable[[#This Row],[ID]]</f>
        <v>1479</v>
      </c>
      <c r="K89" s="28" t="b">
        <f ca="1" xml:space="preserve"> IF(ISBLANK(OperatorTable[[#This Row],[Name]]), "", _xlfn.XLOOKUP(OperatorTable[[#This Row],[ID]], SQLOperatorTable[ID], SQLOperatorTable[deactive_date], "NO DATA", 0, 1) &gt; 0)</f>
        <v>1</v>
      </c>
      <c r="L89" s="28" t="str">
        <f ca="1">_xlfn.LET(_xlpm.look, _xlfn.XLOOKUP(OperatorTable[[#This Row],[ID]], SQLOperatorTable[ID], SQLOperatorTable[Shift], ""),
_xlpm.usershift, "*" &amp; Addition!$A89 &amp; "*",
IF(LEN(_xlpm.look) = 0, IF(_xlpm.usershift = "**", "", _xlpm.usershift), _xlpm.look))</f>
        <v/>
      </c>
      <c r="M8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Addition!$L89)))</f>
        <v>&lt;STX&gt;&lt;ESC&gt;C&lt;ETX&gt;
&lt;STX&gt;&lt;ESC&gt;P&lt;ETX&gt;
&lt;STX&gt;E1;F1;&lt;ETX&gt;
&lt;STX&gt;H1;o160,100;f3;c20;h1;w1;d3,Michael Hurling;&lt;ETX&gt;
&lt;STX&gt;H2;o130,100;f3;c20;h1;w1;d3,;&lt;ETX&gt;
&lt;STX&gt;H3;o100,100;f3;c20;h1;w1;d3,MES Login;&lt;ETX&gt;
&lt;STX&gt;B4;o50,30;f3;c0,3;h50;w3;d3,1479;&lt;ETX&gt;
&lt;STX&gt;R&lt;ETX&gt;
&lt;STX&gt;&lt;ESC&gt;E1;&lt;ETX&gt;
&lt;STX&gt;&lt;US&gt;4&lt;ETX&gt;
&lt;STX&gt;&lt;ETB&gt;&lt;ETX&gt;</v>
      </c>
      <c r="N8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89" s="28" t="b">
        <f>IF(ISBLANK(OperatorTable[[#This Row],[Name]]), "", ISNUMBER(_xlfn.XLOOKUP(OperatorTable[[#This Row],[Name]], SQLOperatorTable[name], SQLOperatorTable[ID], "err", 0, 1)))</f>
        <v>1</v>
      </c>
      <c r="P89" s="28">
        <f>IF(ISBLANK(OperatorTable[[#This Row],[Name]]), "", ROW() -5)</f>
        <v>84</v>
      </c>
      <c r="Q89" s="28" cm="1">
        <f t="array" ref="Q8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90" spans="1:17" x14ac:dyDescent="0.2">
      <c r="A90" s="28"/>
      <c r="B90" s="33" cm="1">
        <f t="array" aca="1" ref="B9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9219</v>
      </c>
      <c r="C90" s="9" t="s">
        <v>109</v>
      </c>
      <c r="D90" s="155" t="b">
        <v>0</v>
      </c>
      <c r="E90" s="28" cm="1">
        <f t="array" aca="1" ref="E9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90" s="28" t="str">
        <f xml:space="preserve"> IF(ISBLANK(OperatorTable[[#This Row],[Name]]), "", "NULL")</f>
        <v>NULL</v>
      </c>
      <c r="G90" s="28" t="str">
        <f xml:space="preserve"> IF(ISBLANK(OperatorTable[[#This Row],[Name]]), "", "NULL")</f>
        <v>NULL</v>
      </c>
      <c r="H90" s="28" t="str">
        <f xml:space="preserve"> IF(ISBLANK(OperatorTable[[#This Row],[Name]]), "", "NULL")</f>
        <v>NULL</v>
      </c>
      <c r="I90" s="28" t="str">
        <f xml:space="preserve"> IF(ISBLANK(OperatorTable[[#This Row],[Name]]), "", "NULL")</f>
        <v>NULL</v>
      </c>
      <c r="J90" s="28">
        <f ca="1">OperatorTable[[#This Row],[ID]]</f>
        <v>9219</v>
      </c>
      <c r="K90" s="28" t="b">
        <f ca="1" xml:space="preserve"> IF(ISBLANK(OperatorTable[[#This Row],[Name]]), "", _xlfn.XLOOKUP(OperatorTable[[#This Row],[ID]], SQLOperatorTable[ID], SQLOperatorTable[deactive_date], "NO DATA", 0, 1) &gt; 0)</f>
        <v>0</v>
      </c>
      <c r="L90" s="28" t="str">
        <f ca="1">_xlfn.LET(_xlpm.look, _xlfn.XLOOKUP(OperatorTable[[#This Row],[ID]], SQLOperatorTable[ID], SQLOperatorTable[Shift], ""),
_xlpm.usershift, "*" &amp; Addition!$A90 &amp; "*",
IF(LEN(_xlpm.look) = 0, IF(_xlpm.usershift = "**", "", _xlpm.usershift), _xlpm.look))</f>
        <v>Molding 2nd</v>
      </c>
      <c r="M9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Addition!$L90)))</f>
        <v>&lt;STX&gt;&lt;ESC&gt;C&lt;ETX&gt;
&lt;STX&gt;&lt;ESC&gt;P&lt;ETX&gt;
&lt;STX&gt;E1;F1;&lt;ETX&gt;
&lt;STX&gt;H1;o160,100;f3;c20;h1;w1;d3,David Williams;&lt;ETX&gt;
&lt;STX&gt;H2;o130,100;f3;c20;h1;w1;d3,Molding 2nd;&lt;ETX&gt;
&lt;STX&gt;H3;o100,100;f3;c20;h1;w1;d3,MES Login;&lt;ETX&gt;
&lt;STX&gt;B4;o50,30;f3;c0,3;h50;w3;d3,9219;&lt;ETX&gt;
&lt;STX&gt;R&lt;ETX&gt;
&lt;STX&gt;&lt;ESC&gt;E1;&lt;ETX&gt;
&lt;STX&gt;&lt;US&gt;4&lt;ETX&gt;
&lt;STX&gt;&lt;ETB&gt;&lt;ETX&gt;</v>
      </c>
      <c r="N9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90" s="28" t="b">
        <f>IF(ISBLANK(OperatorTable[[#This Row],[Name]]), "", ISNUMBER(_xlfn.XLOOKUP(OperatorTable[[#This Row],[Name]], SQLOperatorTable[name], SQLOperatorTable[ID], "err", 0, 1)))</f>
        <v>1</v>
      </c>
      <c r="P90" s="28">
        <f>IF(ISBLANK(OperatorTable[[#This Row],[Name]]), "", ROW() -5)</f>
        <v>85</v>
      </c>
      <c r="Q90" s="28" cm="1">
        <f t="array" ref="Q9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91" spans="1:17" x14ac:dyDescent="0.2">
      <c r="A91" s="28"/>
      <c r="B91" s="33" cm="1">
        <f t="array" aca="1" ref="B9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2436</v>
      </c>
      <c r="C91" s="9" t="s">
        <v>110</v>
      </c>
      <c r="D91" s="155" t="b">
        <v>0</v>
      </c>
      <c r="E91" s="28" cm="1">
        <f t="array" aca="1" ref="E9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91" s="28" t="str">
        <f xml:space="preserve"> IF(ISBLANK(OperatorTable[[#This Row],[Name]]), "", "NULL")</f>
        <v>NULL</v>
      </c>
      <c r="G91" s="28" t="str">
        <f xml:space="preserve"> IF(ISBLANK(OperatorTable[[#This Row],[Name]]), "", "NULL")</f>
        <v>NULL</v>
      </c>
      <c r="H91" s="28" t="str">
        <f xml:space="preserve"> IF(ISBLANK(OperatorTable[[#This Row],[Name]]), "", "NULL")</f>
        <v>NULL</v>
      </c>
      <c r="I91" s="28" t="str">
        <f xml:space="preserve"> IF(ISBLANK(OperatorTable[[#This Row],[Name]]), "", "NULL")</f>
        <v>NULL</v>
      </c>
      <c r="J91" s="28">
        <f ca="1">OperatorTable[[#This Row],[ID]]</f>
        <v>2436</v>
      </c>
      <c r="K91" s="28" t="b">
        <f ca="1" xml:space="preserve"> IF(ISBLANK(OperatorTable[[#This Row],[Name]]), "", _xlfn.XLOOKUP(OperatorTable[[#This Row],[ID]], SQLOperatorTable[ID], SQLOperatorTable[deactive_date], "NO DATA", 0, 1) &gt; 0)</f>
        <v>0</v>
      </c>
      <c r="L91" s="28" t="str">
        <f ca="1">_xlfn.LET(_xlpm.look, _xlfn.XLOOKUP(OperatorTable[[#This Row],[ID]], SQLOperatorTable[ID], SQLOperatorTable[Shift], ""),
_xlpm.usershift, "*" &amp; Addition!$A91 &amp; "*",
IF(LEN(_xlpm.look) = 0, IF(_xlpm.usershift = "**", "", _xlpm.usershift), _xlpm.look))</f>
        <v>Molding 1st</v>
      </c>
      <c r="M9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Addition!$L91)))</f>
        <v>&lt;STX&gt;&lt;ESC&gt;C&lt;ETX&gt;
&lt;STX&gt;&lt;ESC&gt;P&lt;ETX&gt;
&lt;STX&gt;E1;F1;&lt;ETX&gt;
&lt;STX&gt;H1;o160,100;f3;c20;h1;w1;d3,Gabrielle Gordon-Brooks;&lt;ETX&gt;
&lt;STX&gt;H2;o130,100;f3;c20;h1;w1;d3,Molding 1st;&lt;ETX&gt;
&lt;STX&gt;H3;o100,100;f3;c20;h1;w1;d3,MES Login;&lt;ETX&gt;
&lt;STX&gt;B4;o50,30;f3;c0,3;h50;w3;d3,2436;&lt;ETX&gt;
&lt;STX&gt;R&lt;ETX&gt;
&lt;STX&gt;&lt;ESC&gt;E1;&lt;ETX&gt;
&lt;STX&gt;&lt;US&gt;4&lt;ETX&gt;
&lt;STX&gt;&lt;ETB&gt;&lt;ETX&gt;</v>
      </c>
      <c r="N9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91" s="28" t="b">
        <f>IF(ISBLANK(OperatorTable[[#This Row],[Name]]), "", ISNUMBER(_xlfn.XLOOKUP(OperatorTable[[#This Row],[Name]], SQLOperatorTable[name], SQLOperatorTable[ID], "err", 0, 1)))</f>
        <v>1</v>
      </c>
      <c r="P91" s="28">
        <f>IF(ISBLANK(OperatorTable[[#This Row],[Name]]), "", ROW() -5)</f>
        <v>86</v>
      </c>
      <c r="Q91" s="28" cm="1">
        <f t="array" ref="Q9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92" spans="1:17" x14ac:dyDescent="0.2">
      <c r="A92" s="28"/>
      <c r="B92" s="34" cm="1">
        <f t="array" aca="1" ref="B9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2438</v>
      </c>
      <c r="C92" s="111" t="s">
        <v>111</v>
      </c>
      <c r="D92" s="157" t="b">
        <v>0</v>
      </c>
      <c r="E92" s="110" cm="1">
        <f t="array" aca="1" ref="E9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92" s="110" t="str">
        <f xml:space="preserve"> IF(ISBLANK(OperatorTable[[#This Row],[Name]]), "", "NULL")</f>
        <v>NULL</v>
      </c>
      <c r="G92" s="110" t="str">
        <f xml:space="preserve"> IF(ISBLANK(OperatorTable[[#This Row],[Name]]), "", "NULL")</f>
        <v>NULL</v>
      </c>
      <c r="H92" s="110" t="str">
        <f xml:space="preserve"> IF(ISBLANK(OperatorTable[[#This Row],[Name]]), "", "NULL")</f>
        <v>NULL</v>
      </c>
      <c r="I92" s="110" t="str">
        <f xml:space="preserve"> IF(ISBLANK(OperatorTable[[#This Row],[Name]]), "", "NULL")</f>
        <v>NULL</v>
      </c>
      <c r="J92" s="110">
        <f ca="1">OperatorTable[[#This Row],[ID]]</f>
        <v>2438</v>
      </c>
      <c r="K92" s="28" t="b">
        <f ca="1" xml:space="preserve"> IF(ISBLANK(OperatorTable[[#This Row],[Name]]), "", _xlfn.XLOOKUP(OperatorTable[[#This Row],[ID]], SQLOperatorTable[ID], SQLOperatorTable[deactive_date], "NO DATA", 0, 1) &gt; 0)</f>
        <v>1</v>
      </c>
      <c r="L92" s="28" t="str">
        <f ca="1">_xlfn.LET(_xlpm.look, _xlfn.XLOOKUP(OperatorTable[[#This Row],[ID]], SQLOperatorTable[ID], SQLOperatorTable[Shift], ""),
_xlpm.usershift, "*" &amp; Addition!$A92 &amp; "*",
IF(LEN(_xlpm.look) = 0, IF(_xlpm.usershift = "**", "", _xlpm.usershift), _xlpm.look))</f>
        <v/>
      </c>
      <c r="M9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Addition!$L92)))</f>
        <v>&lt;STX&gt;&lt;ESC&gt;C&lt;ETX&gt;
&lt;STX&gt;&lt;ESC&gt;P&lt;ETX&gt;
&lt;STX&gt;E1;F1;&lt;ETX&gt;
&lt;STX&gt;H1;o160,100;f3;c20;h1;w1;d3,Javion Matthews;&lt;ETX&gt;
&lt;STX&gt;H2;o130,100;f3;c20;h1;w1;d3,;&lt;ETX&gt;
&lt;STX&gt;H3;o100,100;f3;c20;h1;w1;d3,MES Login;&lt;ETX&gt;
&lt;STX&gt;B4;o50,30;f3;c0,3;h50;w3;d3,2438;&lt;ETX&gt;
&lt;STX&gt;R&lt;ETX&gt;
&lt;STX&gt;&lt;ESC&gt;E1;&lt;ETX&gt;
&lt;STX&gt;&lt;US&gt;4&lt;ETX&gt;
&lt;STX&gt;&lt;ETB&gt;&lt;ETX&gt;</v>
      </c>
      <c r="N9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92" s="28" t="b">
        <f>IF(ISBLANK(OperatorTable[[#This Row],[Name]]), "", ISNUMBER(_xlfn.XLOOKUP(OperatorTable[[#This Row],[Name]], SQLOperatorTable[name], SQLOperatorTable[ID], "err", 0, 1)))</f>
        <v>1</v>
      </c>
      <c r="P92" s="28">
        <f>IF(ISBLANK(OperatorTable[[#This Row],[Name]]), "", ROW() -5)</f>
        <v>87</v>
      </c>
      <c r="Q92" s="28" cm="1">
        <f t="array" ref="Q9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93" spans="1:17" x14ac:dyDescent="0.2">
      <c r="A93" s="28"/>
      <c r="B93" s="33" cm="1">
        <f t="array" aca="1" ref="B9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2441</v>
      </c>
      <c r="C93" s="9" t="s">
        <v>112</v>
      </c>
      <c r="D93" s="155" t="b">
        <v>0</v>
      </c>
      <c r="E93" s="28" cm="1">
        <f t="array" aca="1" ref="E9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93" s="28" t="str">
        <f xml:space="preserve"> IF(ISBLANK(OperatorTable[[#This Row],[Name]]), "", "NULL")</f>
        <v>NULL</v>
      </c>
      <c r="G93" s="28" t="str">
        <f xml:space="preserve"> IF(ISBLANK(OperatorTable[[#This Row],[Name]]), "", "NULL")</f>
        <v>NULL</v>
      </c>
      <c r="H93" s="28" t="str">
        <f xml:space="preserve"> IF(ISBLANK(OperatorTable[[#This Row],[Name]]), "", "NULL")</f>
        <v>NULL</v>
      </c>
      <c r="I93" s="28" t="str">
        <f xml:space="preserve"> IF(ISBLANK(OperatorTable[[#This Row],[Name]]), "", "NULL")</f>
        <v>NULL</v>
      </c>
      <c r="J93" s="28">
        <f ca="1">OperatorTable[[#This Row],[ID]]</f>
        <v>2441</v>
      </c>
      <c r="K93" s="28" t="b">
        <f ca="1" xml:space="preserve"> IF(ISBLANK(OperatorTable[[#This Row],[Name]]), "", _xlfn.XLOOKUP(OperatorTable[[#This Row],[ID]], SQLOperatorTable[ID], SQLOperatorTable[deactive_date], "NO DATA", 0, 1) &gt; 0)</f>
        <v>0</v>
      </c>
      <c r="L93" s="28" t="str">
        <f ca="1">_xlfn.LET(_xlpm.look, _xlfn.XLOOKUP(OperatorTable[[#This Row],[ID]], SQLOperatorTable[ID], SQLOperatorTable[Shift], ""),
_xlpm.usershift, "*" &amp; Addition!$A93 &amp; "*",
IF(LEN(_xlpm.look) = 0, IF(_xlpm.usershift = "**", "", _xlpm.usershift), _xlpm.look))</f>
        <v>T1XX C</v>
      </c>
      <c r="M9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Addition!$L93)))</f>
        <v>&lt;STX&gt;&lt;ESC&gt;C&lt;ETX&gt;
&lt;STX&gt;&lt;ESC&gt;P&lt;ETX&gt;
&lt;STX&gt;E1;F1;&lt;ETX&gt;
&lt;STX&gt;H1;o160,100;f3;c20;h1;w1;d3,Adrian Carr;&lt;ETX&gt;
&lt;STX&gt;H2;o130,100;f3;c20;h1;w1;d3,T1XX C;&lt;ETX&gt;
&lt;STX&gt;H3;o100,100;f3;c20;h1;w1;d3,MES Login;&lt;ETX&gt;
&lt;STX&gt;B4;o50,30;f3;c0,3;h50;w3;d3,2441;&lt;ETX&gt;
&lt;STX&gt;R&lt;ETX&gt;
&lt;STX&gt;&lt;ESC&gt;E1;&lt;ETX&gt;
&lt;STX&gt;&lt;US&gt;4&lt;ETX&gt;
&lt;STX&gt;&lt;ETB&gt;&lt;ETX&gt;</v>
      </c>
      <c r="N9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93" s="28" t="b">
        <f>IF(ISBLANK(OperatorTable[[#This Row],[Name]]), "", ISNUMBER(_xlfn.XLOOKUP(OperatorTable[[#This Row],[Name]], SQLOperatorTable[name], SQLOperatorTable[ID], "err", 0, 1)))</f>
        <v>1</v>
      </c>
      <c r="P93" s="28">
        <f>IF(ISBLANK(OperatorTable[[#This Row],[Name]]), "", ROW() -5)</f>
        <v>88</v>
      </c>
      <c r="Q93" s="28" cm="1">
        <f t="array" ref="Q9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94" spans="1:17" x14ac:dyDescent="0.2">
      <c r="A94" s="28"/>
      <c r="B94" s="33" cm="1">
        <f t="array" aca="1" ref="B9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2444</v>
      </c>
      <c r="C94" s="9" t="s">
        <v>113</v>
      </c>
      <c r="D94" s="155" t="b">
        <v>0</v>
      </c>
      <c r="E94" s="28" cm="1">
        <f t="array" aca="1" ref="E9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94" s="28" t="str">
        <f xml:space="preserve"> IF(ISBLANK(OperatorTable[[#This Row],[Name]]), "", "NULL")</f>
        <v>NULL</v>
      </c>
      <c r="G94" s="28" t="str">
        <f xml:space="preserve"> IF(ISBLANK(OperatorTable[[#This Row],[Name]]), "", "NULL")</f>
        <v>NULL</v>
      </c>
      <c r="H94" s="28" t="str">
        <f xml:space="preserve"> IF(ISBLANK(OperatorTable[[#This Row],[Name]]), "", "NULL")</f>
        <v>NULL</v>
      </c>
      <c r="I94" s="28" t="str">
        <f xml:space="preserve"> IF(ISBLANK(OperatorTable[[#This Row],[Name]]), "", "NULL")</f>
        <v>NULL</v>
      </c>
      <c r="J94" s="28">
        <f ca="1">OperatorTable[[#This Row],[ID]]</f>
        <v>2444</v>
      </c>
      <c r="K94" s="28" t="b">
        <f ca="1" xml:space="preserve"> IF(ISBLANK(OperatorTable[[#This Row],[Name]]), "", _xlfn.XLOOKUP(OperatorTable[[#This Row],[ID]], SQLOperatorTable[ID], SQLOperatorTable[deactive_date], "NO DATA", 0, 1) &gt; 0)</f>
        <v>1</v>
      </c>
      <c r="L94" s="28" t="str">
        <f ca="1">_xlfn.LET(_xlpm.look, _xlfn.XLOOKUP(OperatorTable[[#This Row],[ID]], SQLOperatorTable[ID], SQLOperatorTable[Shift], ""),
_xlpm.usershift, "*" &amp; Addition!$A94 &amp; "*",
IF(LEN(_xlpm.look) = 0, IF(_xlpm.usershift = "**", "", _xlpm.usershift), _xlpm.look))</f>
        <v/>
      </c>
      <c r="M9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Addition!$L94)))</f>
        <v>&lt;STX&gt;&lt;ESC&gt;C&lt;ETX&gt;
&lt;STX&gt;&lt;ESC&gt;P&lt;ETX&gt;
&lt;STX&gt;E1;F1;&lt;ETX&gt;
&lt;STX&gt;H1;o160,100;f3;c20;h1;w1;d3,Quantez Wise;&lt;ETX&gt;
&lt;STX&gt;H2;o130,100;f3;c20;h1;w1;d3,;&lt;ETX&gt;
&lt;STX&gt;H3;o100,100;f3;c20;h1;w1;d3,MES Login;&lt;ETX&gt;
&lt;STX&gt;B4;o50,30;f3;c0,3;h50;w3;d3,2444;&lt;ETX&gt;
&lt;STX&gt;R&lt;ETX&gt;
&lt;STX&gt;&lt;ESC&gt;E1;&lt;ETX&gt;
&lt;STX&gt;&lt;US&gt;4&lt;ETX&gt;
&lt;STX&gt;&lt;ETB&gt;&lt;ETX&gt;</v>
      </c>
      <c r="N9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94" s="28" t="b">
        <f>IF(ISBLANK(OperatorTable[[#This Row],[Name]]), "", ISNUMBER(_xlfn.XLOOKUP(OperatorTable[[#This Row],[Name]], SQLOperatorTable[name], SQLOperatorTable[ID], "err", 0, 1)))</f>
        <v>1</v>
      </c>
      <c r="P94" s="28">
        <f>IF(ISBLANK(OperatorTable[[#This Row],[Name]]), "", ROW() -5)</f>
        <v>89</v>
      </c>
      <c r="Q94" s="28" cm="1">
        <f t="array" ref="Q9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95" spans="1:17" x14ac:dyDescent="0.2">
      <c r="A95" s="28"/>
      <c r="B95" s="33" cm="1">
        <f t="array" aca="1" ref="B9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2448</v>
      </c>
      <c r="C95" s="9" t="s">
        <v>114</v>
      </c>
      <c r="D95" s="155" t="b">
        <v>0</v>
      </c>
      <c r="E95" s="28" cm="1">
        <f t="array" aca="1" ref="E9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95" s="28" t="str">
        <f xml:space="preserve"> IF(ISBLANK(OperatorTable[[#This Row],[Name]]), "", "NULL")</f>
        <v>NULL</v>
      </c>
      <c r="G95" s="28" t="str">
        <f xml:space="preserve"> IF(ISBLANK(OperatorTable[[#This Row],[Name]]), "", "NULL")</f>
        <v>NULL</v>
      </c>
      <c r="H95" s="28" t="str">
        <f xml:space="preserve"> IF(ISBLANK(OperatorTable[[#This Row],[Name]]), "", "NULL")</f>
        <v>NULL</v>
      </c>
      <c r="I95" s="28" t="str">
        <f xml:space="preserve"> IF(ISBLANK(OperatorTable[[#This Row],[Name]]), "", "NULL")</f>
        <v>NULL</v>
      </c>
      <c r="J95" s="28">
        <f ca="1">OperatorTable[[#This Row],[ID]]</f>
        <v>2448</v>
      </c>
      <c r="K95" s="28" t="b">
        <f ca="1" xml:space="preserve"> IF(ISBLANK(OperatorTable[[#This Row],[Name]]), "", _xlfn.XLOOKUP(OperatorTable[[#This Row],[ID]], SQLOperatorTable[ID], SQLOperatorTable[deactive_date], "NO DATA", 0, 1) &gt; 0)</f>
        <v>1</v>
      </c>
      <c r="L95" s="28" t="str">
        <f ca="1">_xlfn.LET(_xlpm.look, _xlfn.XLOOKUP(OperatorTable[[#This Row],[ID]], SQLOperatorTable[ID], SQLOperatorTable[Shift], ""),
_xlpm.usershift, "*" &amp; Addition!$A95 &amp; "*",
IF(LEN(_xlpm.look) = 0, IF(_xlpm.usershift = "**", "", _xlpm.usershift), _xlpm.look))</f>
        <v/>
      </c>
      <c r="M9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Addition!$L95)))</f>
        <v>&lt;STX&gt;&lt;ESC&gt;C&lt;ETX&gt;
&lt;STX&gt;&lt;ESC&gt;P&lt;ETX&gt;
&lt;STX&gt;E1;F1;&lt;ETX&gt;
&lt;STX&gt;H1;o160,100;f3;c20;h1;w1;d3,Jereke Dickerson;&lt;ETX&gt;
&lt;STX&gt;H2;o130,100;f3;c20;h1;w1;d3,;&lt;ETX&gt;
&lt;STX&gt;H3;o100,100;f3;c20;h1;w1;d3,MES Login;&lt;ETX&gt;
&lt;STX&gt;B4;o50,30;f3;c0,3;h50;w3;d3,2448;&lt;ETX&gt;
&lt;STX&gt;R&lt;ETX&gt;
&lt;STX&gt;&lt;ESC&gt;E1;&lt;ETX&gt;
&lt;STX&gt;&lt;US&gt;4&lt;ETX&gt;
&lt;STX&gt;&lt;ETB&gt;&lt;ETX&gt;</v>
      </c>
      <c r="N9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95" s="28" t="b">
        <f>IF(ISBLANK(OperatorTable[[#This Row],[Name]]), "", ISNUMBER(_xlfn.XLOOKUP(OperatorTable[[#This Row],[Name]], SQLOperatorTable[name], SQLOperatorTable[ID], "err", 0, 1)))</f>
        <v>1</v>
      </c>
      <c r="P95" s="28">
        <f>IF(ISBLANK(OperatorTable[[#This Row],[Name]]), "", ROW() -5)</f>
        <v>90</v>
      </c>
      <c r="Q95" s="28" cm="1">
        <f t="array" ref="Q9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96" spans="1:17" x14ac:dyDescent="0.2">
      <c r="A96" s="28"/>
      <c r="B96" s="33" cm="1">
        <f t="array" aca="1" ref="B9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2458</v>
      </c>
      <c r="C96" s="9" t="s">
        <v>116</v>
      </c>
      <c r="D96" s="155" t="b">
        <v>0</v>
      </c>
      <c r="E96" s="28" cm="1">
        <f t="array" aca="1" ref="E9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96" s="28" t="str">
        <f xml:space="preserve"> IF(ISBLANK(OperatorTable[[#This Row],[Name]]), "", "NULL")</f>
        <v>NULL</v>
      </c>
      <c r="G96" s="28" t="str">
        <f xml:space="preserve"> IF(ISBLANK(OperatorTable[[#This Row],[Name]]), "", "NULL")</f>
        <v>NULL</v>
      </c>
      <c r="H96" s="28" t="str">
        <f xml:space="preserve"> IF(ISBLANK(OperatorTable[[#This Row],[Name]]), "", "NULL")</f>
        <v>NULL</v>
      </c>
      <c r="I96" s="28" t="str">
        <f xml:space="preserve"> IF(ISBLANK(OperatorTable[[#This Row],[Name]]), "", "NULL")</f>
        <v>NULL</v>
      </c>
      <c r="J96" s="28">
        <f ca="1">OperatorTable[[#This Row],[ID]]</f>
        <v>2458</v>
      </c>
      <c r="K96" s="28" t="b">
        <f ca="1" xml:space="preserve"> IF(ISBLANK(OperatorTable[[#This Row],[Name]]), "", _xlfn.XLOOKUP(OperatorTable[[#This Row],[ID]], SQLOperatorTable[ID], SQLOperatorTable[deactive_date], "NO DATA", 0, 1) &gt; 0)</f>
        <v>1</v>
      </c>
      <c r="L96" s="28" t="str">
        <f ca="1">_xlfn.LET(_xlpm.look, _xlfn.XLOOKUP(OperatorTable[[#This Row],[ID]], SQLOperatorTable[ID], SQLOperatorTable[Shift], ""),
_xlpm.usershift, "*" &amp; Addition!$A96 &amp; "*",
IF(LEN(_xlpm.look) = 0, IF(_xlpm.usershift = "**", "", _xlpm.usershift), _xlpm.look))</f>
        <v/>
      </c>
      <c r="M9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Addition!$L96)))</f>
        <v>&lt;STX&gt;&lt;ESC&gt;C&lt;ETX&gt;
&lt;STX&gt;&lt;ESC&gt;P&lt;ETX&gt;
&lt;STX&gt;E1;F1;&lt;ETX&gt;
&lt;STX&gt;H1;o160,100;f3;c20;h1;w1;d3,Romona Hill-Holmes;&lt;ETX&gt;
&lt;STX&gt;H2;o130,100;f3;c20;h1;w1;d3,;&lt;ETX&gt;
&lt;STX&gt;H3;o100,100;f3;c20;h1;w1;d3,MES Login;&lt;ETX&gt;
&lt;STX&gt;B4;o50,30;f3;c0,3;h50;w3;d3,2458;&lt;ETX&gt;
&lt;STX&gt;R&lt;ETX&gt;
&lt;STX&gt;&lt;ESC&gt;E1;&lt;ETX&gt;
&lt;STX&gt;&lt;US&gt;4&lt;ETX&gt;
&lt;STX&gt;&lt;ETB&gt;&lt;ETX&gt;</v>
      </c>
      <c r="N9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96" s="28" t="b">
        <f>IF(ISBLANK(OperatorTable[[#This Row],[Name]]), "", ISNUMBER(_xlfn.XLOOKUP(OperatorTable[[#This Row],[Name]], SQLOperatorTable[name], SQLOperatorTable[ID], "err", 0, 1)))</f>
        <v>1</v>
      </c>
      <c r="P96" s="28">
        <f>IF(ISBLANK(OperatorTable[[#This Row],[Name]]), "", ROW() -5)</f>
        <v>91</v>
      </c>
      <c r="Q96" s="28" cm="1">
        <f t="array" ref="Q9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97" spans="1:17" x14ac:dyDescent="0.2">
      <c r="A97" s="28"/>
      <c r="B97" s="33" cm="1">
        <f t="array" aca="1" ref="B9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2460</v>
      </c>
      <c r="C97" s="9" t="s">
        <v>118</v>
      </c>
      <c r="D97" s="155" t="b">
        <v>0</v>
      </c>
      <c r="E97" s="28" cm="1">
        <f t="array" aca="1" ref="E9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97" s="28" t="str">
        <f xml:space="preserve"> IF(ISBLANK(OperatorTable[[#This Row],[Name]]), "", "NULL")</f>
        <v>NULL</v>
      </c>
      <c r="G97" s="28" t="str">
        <f xml:space="preserve"> IF(ISBLANK(OperatorTable[[#This Row],[Name]]), "", "NULL")</f>
        <v>NULL</v>
      </c>
      <c r="H97" s="28" t="str">
        <f xml:space="preserve"> IF(ISBLANK(OperatorTable[[#This Row],[Name]]), "", "NULL")</f>
        <v>NULL</v>
      </c>
      <c r="I97" s="28" t="str">
        <f xml:space="preserve"> IF(ISBLANK(OperatorTable[[#This Row],[Name]]), "", "NULL")</f>
        <v>NULL</v>
      </c>
      <c r="J97" s="28">
        <f ca="1">OperatorTable[[#This Row],[ID]]</f>
        <v>2460</v>
      </c>
      <c r="K97" s="28" t="b">
        <f ca="1" xml:space="preserve"> IF(ISBLANK(OperatorTable[[#This Row],[Name]]), "", _xlfn.XLOOKUP(OperatorTable[[#This Row],[ID]], SQLOperatorTable[ID], SQLOperatorTable[deactive_date], "NO DATA", 0, 1) &gt; 0)</f>
        <v>0</v>
      </c>
      <c r="L97" s="28" t="str">
        <f ca="1">_xlfn.LET(_xlpm.look, _xlfn.XLOOKUP(OperatorTable[[#This Row],[ID]], SQLOperatorTable[ID], SQLOperatorTable[Shift], ""),
_xlpm.usershift, "*" &amp; Addition!$A97 &amp; "*",
IF(LEN(_xlpm.look) = 0, IF(_xlpm.usershift = "**", "", _xlpm.usershift), _xlpm.look))</f>
        <v>T1XX B</v>
      </c>
      <c r="M9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Addition!$L97)))</f>
        <v>&lt;STX&gt;&lt;ESC&gt;C&lt;ETX&gt;
&lt;STX&gt;&lt;ESC&gt;P&lt;ETX&gt;
&lt;STX&gt;E1;F1;&lt;ETX&gt;
&lt;STX&gt;H1;o160,100;f3;c20;h1;w1;d3,Deshone Terry;&lt;ETX&gt;
&lt;STX&gt;H2;o130,100;f3;c20;h1;w1;d3,T1XX B;&lt;ETX&gt;
&lt;STX&gt;H3;o100,100;f3;c20;h1;w1;d3,MES Login;&lt;ETX&gt;
&lt;STX&gt;B4;o50,30;f3;c0,3;h50;w3;d3,2460;&lt;ETX&gt;
&lt;STX&gt;R&lt;ETX&gt;
&lt;STX&gt;&lt;ESC&gt;E1;&lt;ETX&gt;
&lt;STX&gt;&lt;US&gt;4&lt;ETX&gt;
&lt;STX&gt;&lt;ETB&gt;&lt;ETX&gt;</v>
      </c>
      <c r="N9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97" s="28" t="b">
        <f>IF(ISBLANK(OperatorTable[[#This Row],[Name]]), "", ISNUMBER(_xlfn.XLOOKUP(OperatorTable[[#This Row],[Name]], SQLOperatorTable[name], SQLOperatorTable[ID], "err", 0, 1)))</f>
        <v>1</v>
      </c>
      <c r="P97" s="28">
        <f>IF(ISBLANK(OperatorTable[[#This Row],[Name]]), "", ROW() -5)</f>
        <v>92</v>
      </c>
      <c r="Q97" s="28" cm="1">
        <f t="array" ref="Q9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98" spans="1:17" x14ac:dyDescent="0.2">
      <c r="A98" s="28"/>
      <c r="B98" s="34" cm="1">
        <f t="array" aca="1" ref="B9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2461</v>
      </c>
      <c r="C98" s="111" t="s">
        <v>119</v>
      </c>
      <c r="D98" s="157" t="b">
        <v>0</v>
      </c>
      <c r="E98" s="110" cm="1">
        <f t="array" aca="1" ref="E9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98" s="110" t="str">
        <f xml:space="preserve"> IF(ISBLANK(OperatorTable[[#This Row],[Name]]), "", "NULL")</f>
        <v>NULL</v>
      </c>
      <c r="G98" s="110" t="str">
        <f xml:space="preserve"> IF(ISBLANK(OperatorTable[[#This Row],[Name]]), "", "NULL")</f>
        <v>NULL</v>
      </c>
      <c r="H98" s="110" t="str">
        <f xml:space="preserve"> IF(ISBLANK(OperatorTable[[#This Row],[Name]]), "", "NULL")</f>
        <v>NULL</v>
      </c>
      <c r="I98" s="110" t="str">
        <f xml:space="preserve"> IF(ISBLANK(OperatorTable[[#This Row],[Name]]), "", "NULL")</f>
        <v>NULL</v>
      </c>
      <c r="J98" s="110">
        <f ca="1">OperatorTable[[#This Row],[ID]]</f>
        <v>2461</v>
      </c>
      <c r="K98" s="28" t="b">
        <f ca="1" xml:space="preserve"> IF(ISBLANK(OperatorTable[[#This Row],[Name]]), "", _xlfn.XLOOKUP(OperatorTable[[#This Row],[ID]], SQLOperatorTable[ID], SQLOperatorTable[deactive_date], "NO DATA", 0, 1) &gt; 0)</f>
        <v>0</v>
      </c>
      <c r="L98" s="28" t="str">
        <f ca="1">_xlfn.LET(_xlpm.look, _xlfn.XLOOKUP(OperatorTable[[#This Row],[ID]], SQLOperatorTable[ID], SQLOperatorTable[Shift], ""),
_xlpm.usershift, "*" &amp; Addition!$A98 &amp; "*",
IF(LEN(_xlpm.look) = 0, IF(_xlpm.usershift = "**", "", _xlpm.usershift), _xlpm.look))</f>
        <v>T1XX B</v>
      </c>
      <c r="M9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Addition!$L98)))</f>
        <v>&lt;STX&gt;&lt;ESC&gt;C&lt;ETX&gt;
&lt;STX&gt;&lt;ESC&gt;P&lt;ETX&gt;
&lt;STX&gt;E1;F1;&lt;ETX&gt;
&lt;STX&gt;H1;o160,100;f3;c20;h1;w1;d3,James Morris;&lt;ETX&gt;
&lt;STX&gt;H2;o130,100;f3;c20;h1;w1;d3,T1XX B;&lt;ETX&gt;
&lt;STX&gt;H3;o100,100;f3;c20;h1;w1;d3,MES Login;&lt;ETX&gt;
&lt;STX&gt;B4;o50,30;f3;c0,3;h50;w3;d3,2461;&lt;ETX&gt;
&lt;STX&gt;R&lt;ETX&gt;
&lt;STX&gt;&lt;ESC&gt;E1;&lt;ETX&gt;
&lt;STX&gt;&lt;US&gt;4&lt;ETX&gt;
&lt;STX&gt;&lt;ETB&gt;&lt;ETX&gt;</v>
      </c>
      <c r="N9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98" s="28" t="b">
        <f>IF(ISBLANK(OperatorTable[[#This Row],[Name]]), "", ISNUMBER(_xlfn.XLOOKUP(OperatorTable[[#This Row],[Name]], SQLOperatorTable[name], SQLOperatorTable[ID], "err", 0, 1)))</f>
        <v>1</v>
      </c>
      <c r="P98" s="28">
        <f>IF(ISBLANK(OperatorTable[[#This Row],[Name]]), "", ROW() -5)</f>
        <v>93</v>
      </c>
      <c r="Q98" s="28" cm="1">
        <f t="array" ref="Q9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99" spans="1:17" x14ac:dyDescent="0.2">
      <c r="A99" s="28"/>
      <c r="B99" s="33" cm="1">
        <f t="array" aca="1" ref="B9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2462</v>
      </c>
      <c r="C99" s="9" t="s">
        <v>121</v>
      </c>
      <c r="D99" s="155" t="b">
        <v>0</v>
      </c>
      <c r="E99" s="28" cm="1">
        <f t="array" aca="1" ref="E9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99" s="28" t="str">
        <f xml:space="preserve"> IF(ISBLANK(OperatorTable[[#This Row],[Name]]), "", "NULL")</f>
        <v>NULL</v>
      </c>
      <c r="G99" s="28" t="str">
        <f xml:space="preserve"> IF(ISBLANK(OperatorTable[[#This Row],[Name]]), "", "NULL")</f>
        <v>NULL</v>
      </c>
      <c r="H99" s="28" t="str">
        <f xml:space="preserve"> IF(ISBLANK(OperatorTable[[#This Row],[Name]]), "", "NULL")</f>
        <v>NULL</v>
      </c>
      <c r="I99" s="28" t="str">
        <f xml:space="preserve"> IF(ISBLANK(OperatorTable[[#This Row],[Name]]), "", "NULL")</f>
        <v>NULL</v>
      </c>
      <c r="J99" s="28">
        <f ca="1">OperatorTable[[#This Row],[ID]]</f>
        <v>2462</v>
      </c>
      <c r="K99" s="28" t="b">
        <f ca="1" xml:space="preserve"> IF(ISBLANK(OperatorTable[[#This Row],[Name]]), "", _xlfn.XLOOKUP(OperatorTable[[#This Row],[ID]], SQLOperatorTable[ID], SQLOperatorTable[deactive_date], "NO DATA", 0, 1) &gt; 0)</f>
        <v>0</v>
      </c>
      <c r="L99" s="28" t="str">
        <f ca="1">_xlfn.LET(_xlpm.look, _xlfn.XLOOKUP(OperatorTable[[#This Row],[ID]], SQLOperatorTable[ID], SQLOperatorTable[Shift], ""),
_xlpm.usershift, "*" &amp; Addition!$A99 &amp; "*",
IF(LEN(_xlpm.look) = 0, IF(_xlpm.usershift = "**", "", _xlpm.usershift), _xlpm.look))</f>
        <v>T1XX C</v>
      </c>
      <c r="M9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Addition!$L99)))</f>
        <v>&lt;STX&gt;&lt;ESC&gt;C&lt;ETX&gt;
&lt;STX&gt;&lt;ESC&gt;P&lt;ETX&gt;
&lt;STX&gt;E1;F1;&lt;ETX&gt;
&lt;STX&gt;H1;o160,100;f3;c20;h1;w1;d3,Kamyra Sanders;&lt;ETX&gt;
&lt;STX&gt;H2;o130,100;f3;c20;h1;w1;d3,T1XX C;&lt;ETX&gt;
&lt;STX&gt;H3;o100,100;f3;c20;h1;w1;d3,MES Login;&lt;ETX&gt;
&lt;STX&gt;B4;o50,30;f3;c0,3;h50;w3;d3,2462;&lt;ETX&gt;
&lt;STX&gt;R&lt;ETX&gt;
&lt;STX&gt;&lt;ESC&gt;E1;&lt;ETX&gt;
&lt;STX&gt;&lt;US&gt;4&lt;ETX&gt;
&lt;STX&gt;&lt;ETB&gt;&lt;ETX&gt;</v>
      </c>
      <c r="N9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99" s="28" t="b">
        <f>IF(ISBLANK(OperatorTable[[#This Row],[Name]]), "", ISNUMBER(_xlfn.XLOOKUP(OperatorTable[[#This Row],[Name]], SQLOperatorTable[name], SQLOperatorTable[ID], "err", 0, 1)))</f>
        <v>1</v>
      </c>
      <c r="P99" s="28">
        <f>IF(ISBLANK(OperatorTable[[#This Row],[Name]]), "", ROW() -5)</f>
        <v>94</v>
      </c>
      <c r="Q99" s="28" cm="1">
        <f t="array" ref="Q9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00" spans="1:17" x14ac:dyDescent="0.2">
      <c r="A100" s="28"/>
      <c r="B100" s="33" cm="1">
        <f t="array" aca="1" ref="B10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2465</v>
      </c>
      <c r="C100" s="9" t="s">
        <v>122</v>
      </c>
      <c r="D100" s="155" t="b">
        <v>0</v>
      </c>
      <c r="E100" s="28" cm="1">
        <f t="array" aca="1" ref="E10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00" s="28" t="str">
        <f xml:space="preserve"> IF(ISBLANK(OperatorTable[[#This Row],[Name]]), "", "NULL")</f>
        <v>NULL</v>
      </c>
      <c r="G100" s="28" t="str">
        <f xml:space="preserve"> IF(ISBLANK(OperatorTable[[#This Row],[Name]]), "", "NULL")</f>
        <v>NULL</v>
      </c>
      <c r="H100" s="28" t="str">
        <f xml:space="preserve"> IF(ISBLANK(OperatorTable[[#This Row],[Name]]), "", "NULL")</f>
        <v>NULL</v>
      </c>
      <c r="I100" s="28" t="str">
        <f xml:space="preserve"> IF(ISBLANK(OperatorTable[[#This Row],[Name]]), "", "NULL")</f>
        <v>NULL</v>
      </c>
      <c r="J100" s="28">
        <f ca="1">OperatorTable[[#This Row],[ID]]</f>
        <v>2465</v>
      </c>
      <c r="K100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00" s="28" t="str">
        <f ca="1">_xlfn.LET(_xlpm.look, _xlfn.XLOOKUP(OperatorTable[[#This Row],[ID]], SQLOperatorTable[ID], SQLOperatorTable[Shift], ""),
_xlpm.usershift, "*" &amp; Addition!$A100 &amp; "*",
IF(LEN(_xlpm.look) = 0, IF(_xlpm.usershift = "**", "", _xlpm.usershift), _xlpm.look))</f>
        <v>T1XX C</v>
      </c>
      <c r="M10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Addition!$L100)))</f>
        <v>&lt;STX&gt;&lt;ESC&gt;C&lt;ETX&gt;
&lt;STX&gt;&lt;ESC&gt;P&lt;ETX&gt;
&lt;STX&gt;E1;F1;&lt;ETX&gt;
&lt;STX&gt;H1;o160,100;f3;c20;h1;w1;d3,Tamiya Jones;&lt;ETX&gt;
&lt;STX&gt;H2;o130,100;f3;c20;h1;w1;d3,T1XX C;&lt;ETX&gt;
&lt;STX&gt;H3;o100,100;f3;c20;h1;w1;d3,MES Login;&lt;ETX&gt;
&lt;STX&gt;B4;o50,30;f3;c0,3;h50;w3;d3,2465;&lt;ETX&gt;
&lt;STX&gt;R&lt;ETX&gt;
&lt;STX&gt;&lt;ESC&gt;E1;&lt;ETX&gt;
&lt;STX&gt;&lt;US&gt;4&lt;ETX&gt;
&lt;STX&gt;&lt;ETB&gt;&lt;ETX&gt;</v>
      </c>
      <c r="N10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00" s="28" t="b">
        <f>IF(ISBLANK(OperatorTable[[#This Row],[Name]]), "", ISNUMBER(_xlfn.XLOOKUP(OperatorTable[[#This Row],[Name]], SQLOperatorTable[name], SQLOperatorTable[ID], "err", 0, 1)))</f>
        <v>1</v>
      </c>
      <c r="P100" s="28">
        <f>IF(ISBLANK(OperatorTable[[#This Row],[Name]]), "", ROW() -5)</f>
        <v>95</v>
      </c>
      <c r="Q100" s="28" cm="1">
        <f t="array" ref="Q10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01" spans="1:17" x14ac:dyDescent="0.2">
      <c r="A101" s="28"/>
      <c r="B101" s="33" cm="1">
        <f t="array" aca="1" ref="B10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2471</v>
      </c>
      <c r="C101" s="9" t="s">
        <v>9358</v>
      </c>
      <c r="D101" s="155" t="b">
        <v>0</v>
      </c>
      <c r="E101" s="28" cm="1">
        <f t="array" aca="1" ref="E10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01" s="28" t="str">
        <f xml:space="preserve"> IF(ISBLANK(OperatorTable[[#This Row],[Name]]), "", "NULL")</f>
        <v>NULL</v>
      </c>
      <c r="G101" s="28" t="str">
        <f xml:space="preserve"> IF(ISBLANK(OperatorTable[[#This Row],[Name]]), "", "NULL")</f>
        <v>NULL</v>
      </c>
      <c r="H101" s="28" t="str">
        <f xml:space="preserve"> IF(ISBLANK(OperatorTable[[#This Row],[Name]]), "", "NULL")</f>
        <v>NULL</v>
      </c>
      <c r="I101" s="28" t="str">
        <f xml:space="preserve"> IF(ISBLANK(OperatorTable[[#This Row],[Name]]), "", "NULL")</f>
        <v>NULL</v>
      </c>
      <c r="J101" s="28">
        <f ca="1">OperatorTable[[#This Row],[ID]]</f>
        <v>2471</v>
      </c>
      <c r="K101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01" s="28" t="str">
        <f ca="1">_xlfn.LET(_xlpm.look, _xlfn.XLOOKUP(OperatorTable[[#This Row],[ID]], SQLOperatorTable[ID], SQLOperatorTable[Shift], ""),
_xlpm.usershift, "*" &amp; Addition!$A101 &amp; "*",
IF(LEN(_xlpm.look) = 0, IF(_xlpm.usershift = "**", "", _xlpm.usershift), _xlpm.look))</f>
        <v/>
      </c>
      <c r="M10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Addition!$L101)))</f>
        <v>&lt;STX&gt;&lt;ESC&gt;C&lt;ETX&gt;
&lt;STX&gt;&lt;ESC&gt;P&lt;ETX&gt;
&lt;STX&gt;E1;F1;&lt;ETX&gt;
&lt;STX&gt;H1;o160,100;f3;c20;h1;w1;d3,Daineisha Stephens;&lt;ETX&gt;
&lt;STX&gt;H2;o130,100;f3;c20;h1;w1;d3,;&lt;ETX&gt;
&lt;STX&gt;H3;o100,100;f3;c20;h1;w1;d3,MES Login;&lt;ETX&gt;
&lt;STX&gt;B4;o50,30;f3;c0,3;h50;w3;d3,2471;&lt;ETX&gt;
&lt;STX&gt;R&lt;ETX&gt;
&lt;STX&gt;&lt;ESC&gt;E1;&lt;ETX&gt;
&lt;STX&gt;&lt;US&gt;4&lt;ETX&gt;
&lt;STX&gt;&lt;ETB&gt;&lt;ETX&gt;</v>
      </c>
      <c r="N10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01" s="28" t="b">
        <f>IF(ISBLANK(OperatorTable[[#This Row],[Name]]), "", ISNUMBER(_xlfn.XLOOKUP(OperatorTable[[#This Row],[Name]], SQLOperatorTable[name], SQLOperatorTable[ID], "err", 0, 1)))</f>
        <v>1</v>
      </c>
      <c r="P101" s="28">
        <f>IF(ISBLANK(OperatorTable[[#This Row],[Name]]), "", ROW() -5)</f>
        <v>96</v>
      </c>
      <c r="Q101" s="28" cm="1">
        <f t="array" ref="Q10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02" spans="1:17" x14ac:dyDescent="0.2">
      <c r="A102" s="28"/>
      <c r="B102" s="33" cm="1">
        <f t="array" aca="1" ref="B10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1797</v>
      </c>
      <c r="C102" s="9" t="s">
        <v>836</v>
      </c>
      <c r="D102" s="155" t="b">
        <v>0</v>
      </c>
      <c r="E102" s="28" cm="1">
        <f t="array" aca="1" ref="E10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02" s="28" t="str">
        <f xml:space="preserve"> IF(ISBLANK(OperatorTable[[#This Row],[Name]]), "", "NULL")</f>
        <v>NULL</v>
      </c>
      <c r="G102" s="28" t="str">
        <f xml:space="preserve"> IF(ISBLANK(OperatorTable[[#This Row],[Name]]), "", "NULL")</f>
        <v>NULL</v>
      </c>
      <c r="H102" s="28" t="str">
        <f xml:space="preserve"> IF(ISBLANK(OperatorTable[[#This Row],[Name]]), "", "NULL")</f>
        <v>NULL</v>
      </c>
      <c r="I102" s="28" t="str">
        <f xml:space="preserve"> IF(ISBLANK(OperatorTable[[#This Row],[Name]]), "", "NULL")</f>
        <v>NULL</v>
      </c>
      <c r="J102" s="28">
        <f ca="1">OperatorTable[[#This Row],[ID]]</f>
        <v>1797</v>
      </c>
      <c r="K102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02" s="28" t="str">
        <f ca="1">_xlfn.LET(_xlpm.look, _xlfn.XLOOKUP(OperatorTable[[#This Row],[ID]], SQLOperatorTable[ID], SQLOperatorTable[Shift], ""),
_xlpm.usershift, "*" &amp; Addition!$A102 &amp; "*",
IF(LEN(_xlpm.look) = 0, IF(_xlpm.usershift = "**", "", _xlpm.usershift), _xlpm.look))</f>
        <v/>
      </c>
      <c r="M10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Addition!$L102)))</f>
        <v>&lt;STX&gt;&lt;ESC&gt;C&lt;ETX&gt;
&lt;STX&gt;&lt;ESC&gt;P&lt;ETX&gt;
&lt;STX&gt;E1;F1;&lt;ETX&gt;
&lt;STX&gt;H1;o160,100;f3;c20;h1;w1;d3,Ijamun Travis;&lt;ETX&gt;
&lt;STX&gt;H2;o130,100;f3;c20;h1;w1;d3,;&lt;ETX&gt;
&lt;STX&gt;H3;o100,100;f3;c20;h1;w1;d3,MES Login;&lt;ETX&gt;
&lt;STX&gt;B4;o50,30;f3;c0,3;h50;w3;d3,1797;&lt;ETX&gt;
&lt;STX&gt;R&lt;ETX&gt;
&lt;STX&gt;&lt;ESC&gt;E1;&lt;ETX&gt;
&lt;STX&gt;&lt;US&gt;4&lt;ETX&gt;
&lt;STX&gt;&lt;ETB&gt;&lt;ETX&gt;</v>
      </c>
      <c r="N10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02" s="28" t="b">
        <f>IF(ISBLANK(OperatorTable[[#This Row],[Name]]), "", ISNUMBER(_xlfn.XLOOKUP(OperatorTable[[#This Row],[Name]], SQLOperatorTable[name], SQLOperatorTable[ID], "err", 0, 1)))</f>
        <v>1</v>
      </c>
      <c r="P102" s="28">
        <f>IF(ISBLANK(OperatorTable[[#This Row],[Name]]), "", ROW() -5)</f>
        <v>97</v>
      </c>
      <c r="Q102" s="28" cm="1">
        <f t="array" ref="Q10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03" spans="1:17" x14ac:dyDescent="0.2">
      <c r="A103" s="28"/>
      <c r="B103" s="33" cm="1">
        <f t="array" aca="1" ref="B10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2627</v>
      </c>
      <c r="C103" s="9" t="s">
        <v>9359</v>
      </c>
      <c r="D103" s="155" t="b">
        <v>0</v>
      </c>
      <c r="E103" s="28" cm="1">
        <f t="array" aca="1" ref="E10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03" s="28" t="str">
        <f xml:space="preserve"> IF(ISBLANK(OperatorTable[[#This Row],[Name]]), "", "NULL")</f>
        <v>NULL</v>
      </c>
      <c r="G103" s="28" t="str">
        <f xml:space="preserve"> IF(ISBLANK(OperatorTable[[#This Row],[Name]]), "", "NULL")</f>
        <v>NULL</v>
      </c>
      <c r="H103" s="28" t="str">
        <f xml:space="preserve"> IF(ISBLANK(OperatorTable[[#This Row],[Name]]), "", "NULL")</f>
        <v>NULL</v>
      </c>
      <c r="I103" s="28" t="str">
        <f xml:space="preserve"> IF(ISBLANK(OperatorTable[[#This Row],[Name]]), "", "NULL")</f>
        <v>NULL</v>
      </c>
      <c r="J103" s="28">
        <f ca="1">OperatorTable[[#This Row],[ID]]</f>
        <v>2627</v>
      </c>
      <c r="K103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03" s="28" t="str">
        <f ca="1">_xlfn.LET(_xlpm.look, _xlfn.XLOOKUP(OperatorTable[[#This Row],[ID]], SQLOperatorTable[ID], SQLOperatorTable[Shift], ""),
_xlpm.usershift, "*" &amp; Addition!$A103 &amp; "*",
IF(LEN(_xlpm.look) = 0, IF(_xlpm.usershift = "**", "", _xlpm.usershift), _xlpm.look))</f>
        <v/>
      </c>
      <c r="M10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Addition!$L103)))</f>
        <v>&lt;STX&gt;&lt;ESC&gt;C&lt;ETX&gt;
&lt;STX&gt;&lt;ESC&gt;P&lt;ETX&gt;
&lt;STX&gt;E1;F1;&lt;ETX&gt;
&lt;STX&gt;H1;o160,100;f3;c20;h1;w1;d3,Rayanal Page;&lt;ETX&gt;
&lt;STX&gt;H2;o130,100;f3;c20;h1;w1;d3,;&lt;ETX&gt;
&lt;STX&gt;H3;o100,100;f3;c20;h1;w1;d3,MES Login;&lt;ETX&gt;
&lt;STX&gt;B4;o50,30;f3;c0,3;h50;w3;d3,2627;&lt;ETX&gt;
&lt;STX&gt;R&lt;ETX&gt;
&lt;STX&gt;&lt;ESC&gt;E1;&lt;ETX&gt;
&lt;STX&gt;&lt;US&gt;4&lt;ETX&gt;
&lt;STX&gt;&lt;ETB&gt;&lt;ETX&gt;</v>
      </c>
      <c r="N10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03" s="28" t="b">
        <f>IF(ISBLANK(OperatorTable[[#This Row],[Name]]), "", ISNUMBER(_xlfn.XLOOKUP(OperatorTable[[#This Row],[Name]], SQLOperatorTable[name], SQLOperatorTable[ID], "err", 0, 1)))</f>
        <v>1</v>
      </c>
      <c r="P103" s="28">
        <f>IF(ISBLANK(OperatorTable[[#This Row],[Name]]), "", ROW() -5)</f>
        <v>98</v>
      </c>
      <c r="Q103" s="28" cm="1">
        <f t="array" ref="Q10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04" spans="1:17" x14ac:dyDescent="0.2">
      <c r="A104" s="28"/>
      <c r="B104" s="34" cm="1">
        <f t="array" aca="1" ref="B10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2628</v>
      </c>
      <c r="C104" s="111" t="s">
        <v>9360</v>
      </c>
      <c r="D104" s="157" t="b">
        <v>0</v>
      </c>
      <c r="E104" s="110" cm="1">
        <f t="array" aca="1" ref="E10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04" s="110" t="str">
        <f xml:space="preserve"> IF(ISBLANK(OperatorTable[[#This Row],[Name]]), "", "NULL")</f>
        <v>NULL</v>
      </c>
      <c r="G104" s="110" t="str">
        <f xml:space="preserve"> IF(ISBLANK(OperatorTable[[#This Row],[Name]]), "", "NULL")</f>
        <v>NULL</v>
      </c>
      <c r="H104" s="110" t="str">
        <f xml:space="preserve"> IF(ISBLANK(OperatorTable[[#This Row],[Name]]), "", "NULL")</f>
        <v>NULL</v>
      </c>
      <c r="I104" s="110" t="str">
        <f xml:space="preserve"> IF(ISBLANK(OperatorTable[[#This Row],[Name]]), "", "NULL")</f>
        <v>NULL</v>
      </c>
      <c r="J104" s="110">
        <f ca="1">OperatorTable[[#This Row],[ID]]</f>
        <v>2628</v>
      </c>
      <c r="K104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04" s="28" t="str">
        <f ca="1">_xlfn.LET(_xlpm.look, _xlfn.XLOOKUP(OperatorTable[[#This Row],[ID]], SQLOperatorTable[ID], SQLOperatorTable[Shift], ""),
_xlpm.usershift, "*" &amp; Addition!$A104 &amp; "*",
IF(LEN(_xlpm.look) = 0, IF(_xlpm.usershift = "**", "", _xlpm.usershift), _xlpm.look))</f>
        <v/>
      </c>
      <c r="M10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Addition!$L104)))</f>
        <v>&lt;STX&gt;&lt;ESC&gt;C&lt;ETX&gt;
&lt;STX&gt;&lt;ESC&gt;P&lt;ETX&gt;
&lt;STX&gt;E1;F1;&lt;ETX&gt;
&lt;STX&gt;H1;o160,100;f3;c20;h1;w1;d3,Yolanda Jackson;&lt;ETX&gt;
&lt;STX&gt;H2;o130,100;f3;c20;h1;w1;d3,;&lt;ETX&gt;
&lt;STX&gt;H3;o100,100;f3;c20;h1;w1;d3,MES Login;&lt;ETX&gt;
&lt;STX&gt;B4;o50,30;f3;c0,3;h50;w3;d3,2628;&lt;ETX&gt;
&lt;STX&gt;R&lt;ETX&gt;
&lt;STX&gt;&lt;ESC&gt;E1;&lt;ETX&gt;
&lt;STX&gt;&lt;US&gt;4&lt;ETX&gt;
&lt;STX&gt;&lt;ETB&gt;&lt;ETX&gt;</v>
      </c>
      <c r="N10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04" s="28" t="b">
        <f>IF(ISBLANK(OperatorTable[[#This Row],[Name]]), "", ISNUMBER(_xlfn.XLOOKUP(OperatorTable[[#This Row],[Name]], SQLOperatorTable[name], SQLOperatorTable[ID], "err", 0, 1)))</f>
        <v>1</v>
      </c>
      <c r="P104" s="28">
        <f>IF(ISBLANK(OperatorTable[[#This Row],[Name]]), "", ROW() -5)</f>
        <v>99</v>
      </c>
      <c r="Q104" s="28" cm="1">
        <f t="array" ref="Q10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05" spans="1:17" x14ac:dyDescent="0.2">
      <c r="A105" s="28"/>
      <c r="B105" s="34" cm="1">
        <f t="array" aca="1" ref="B10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2629</v>
      </c>
      <c r="C105" s="111" t="s">
        <v>9361</v>
      </c>
      <c r="D105" s="157" t="b">
        <v>0</v>
      </c>
      <c r="E105" s="110" cm="1">
        <f t="array" aca="1" ref="E10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05" s="110" t="str">
        <f xml:space="preserve"> IF(ISBLANK(OperatorTable[[#This Row],[Name]]), "", "NULL")</f>
        <v>NULL</v>
      </c>
      <c r="G105" s="110" t="str">
        <f xml:space="preserve"> IF(ISBLANK(OperatorTable[[#This Row],[Name]]), "", "NULL")</f>
        <v>NULL</v>
      </c>
      <c r="H105" s="110" t="str">
        <f xml:space="preserve"> IF(ISBLANK(OperatorTable[[#This Row],[Name]]), "", "NULL")</f>
        <v>NULL</v>
      </c>
      <c r="I105" s="110" t="str">
        <f xml:space="preserve"> IF(ISBLANK(OperatorTable[[#This Row],[Name]]), "", "NULL")</f>
        <v>NULL</v>
      </c>
      <c r="J105" s="110">
        <f ca="1">OperatorTable[[#This Row],[ID]]</f>
        <v>2629</v>
      </c>
      <c r="K105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05" s="28" t="str">
        <f ca="1">_xlfn.LET(_xlpm.look, _xlfn.XLOOKUP(OperatorTable[[#This Row],[ID]], SQLOperatorTable[ID], SQLOperatorTable[Shift], ""),
_xlpm.usershift, "*" &amp; Addition!$A105 &amp; "*",
IF(LEN(_xlpm.look) = 0, IF(_xlpm.usershift = "**", "", _xlpm.usershift), _xlpm.look))</f>
        <v/>
      </c>
      <c r="M10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Addition!$L105)))</f>
        <v>&lt;STX&gt;&lt;ESC&gt;C&lt;ETX&gt;
&lt;STX&gt;&lt;ESC&gt;P&lt;ETX&gt;
&lt;STX&gt;E1;F1;&lt;ETX&gt;
&lt;STX&gt;H1;o160,100;f3;c20;h1;w1;d3,Crystal Wright;&lt;ETX&gt;
&lt;STX&gt;H2;o130,100;f3;c20;h1;w1;d3,;&lt;ETX&gt;
&lt;STX&gt;H3;o100,100;f3;c20;h1;w1;d3,MES Login;&lt;ETX&gt;
&lt;STX&gt;B4;o50,30;f3;c0,3;h50;w3;d3,2629;&lt;ETX&gt;
&lt;STX&gt;R&lt;ETX&gt;
&lt;STX&gt;&lt;ESC&gt;E1;&lt;ETX&gt;
&lt;STX&gt;&lt;US&gt;4&lt;ETX&gt;
&lt;STX&gt;&lt;ETB&gt;&lt;ETX&gt;</v>
      </c>
      <c r="N10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05" s="28" t="b">
        <f>IF(ISBLANK(OperatorTable[[#This Row],[Name]]), "", ISNUMBER(_xlfn.XLOOKUP(OperatorTable[[#This Row],[Name]], SQLOperatorTable[name], SQLOperatorTable[ID], "err", 0, 1)))</f>
        <v>1</v>
      </c>
      <c r="P105" s="28">
        <f>IF(ISBLANK(OperatorTable[[#This Row],[Name]]), "", ROW() -5)</f>
        <v>100</v>
      </c>
      <c r="Q105" s="28" cm="1">
        <f t="array" ref="Q10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06" spans="1:17" x14ac:dyDescent="0.2">
      <c r="A106" s="28"/>
      <c r="B106" s="34" cm="1">
        <f t="array" aca="1" ref="B10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2630</v>
      </c>
      <c r="C106" s="111" t="s">
        <v>9362</v>
      </c>
      <c r="D106" s="157" t="b">
        <v>0</v>
      </c>
      <c r="E106" s="110" cm="1">
        <f t="array" aca="1" ref="E10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06" s="110" t="str">
        <f xml:space="preserve"> IF(ISBLANK(OperatorTable[[#This Row],[Name]]), "", "NULL")</f>
        <v>NULL</v>
      </c>
      <c r="G106" s="110" t="str">
        <f xml:space="preserve"> IF(ISBLANK(OperatorTable[[#This Row],[Name]]), "", "NULL")</f>
        <v>NULL</v>
      </c>
      <c r="H106" s="110" t="str">
        <f xml:space="preserve"> IF(ISBLANK(OperatorTable[[#This Row],[Name]]), "", "NULL")</f>
        <v>NULL</v>
      </c>
      <c r="I106" s="110" t="str">
        <f xml:space="preserve"> IF(ISBLANK(OperatorTable[[#This Row],[Name]]), "", "NULL")</f>
        <v>NULL</v>
      </c>
      <c r="J106" s="110">
        <f ca="1">OperatorTable[[#This Row],[ID]]</f>
        <v>2630</v>
      </c>
      <c r="K106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06" s="28" t="str">
        <f ca="1">_xlfn.LET(_xlpm.look, _xlfn.XLOOKUP(OperatorTable[[#This Row],[ID]], SQLOperatorTable[ID], SQLOperatorTable[Shift], ""),
_xlpm.usershift, "*" &amp; Addition!$A106 &amp; "*",
IF(LEN(_xlpm.look) = 0, IF(_xlpm.usershift = "**", "", _xlpm.usershift), _xlpm.look))</f>
        <v>DT FEM 3rd</v>
      </c>
      <c r="M10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Addition!$L106)))</f>
        <v>&lt;STX&gt;&lt;ESC&gt;C&lt;ETX&gt;
&lt;STX&gt;&lt;ESC&gt;P&lt;ETX&gt;
&lt;STX&gt;E1;F1;&lt;ETX&gt;
&lt;STX&gt;H1;o160,100;f3;c20;h1;w1;d3,Richoun Neely Jr;&lt;ETX&gt;
&lt;STX&gt;H2;o130,100;f3;c20;h1;w1;d3,DT FEM 3rd;&lt;ETX&gt;
&lt;STX&gt;H3;o100,100;f3;c20;h1;w1;d3,MES Login;&lt;ETX&gt;
&lt;STX&gt;B4;o50,30;f3;c0,3;h50;w3;d3,2630;&lt;ETX&gt;
&lt;STX&gt;R&lt;ETX&gt;
&lt;STX&gt;&lt;ESC&gt;E1;&lt;ETX&gt;
&lt;STX&gt;&lt;US&gt;4&lt;ETX&gt;
&lt;STX&gt;&lt;ETB&gt;&lt;ETX&gt;</v>
      </c>
      <c r="N10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06" s="28" t="b">
        <f>IF(ISBLANK(OperatorTable[[#This Row],[Name]]), "", ISNUMBER(_xlfn.XLOOKUP(OperatorTable[[#This Row],[Name]], SQLOperatorTable[name], SQLOperatorTable[ID], "err", 0, 1)))</f>
        <v>1</v>
      </c>
      <c r="P106" s="28">
        <f>IF(ISBLANK(OperatorTable[[#This Row],[Name]]), "", ROW() -5)</f>
        <v>101</v>
      </c>
      <c r="Q106" s="28" cm="1">
        <f t="array" ref="Q10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07" spans="1:17" x14ac:dyDescent="0.2">
      <c r="A107" s="28"/>
      <c r="B107" s="33" cm="1">
        <f t="array" aca="1" ref="B10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2631</v>
      </c>
      <c r="C107" s="9" t="s">
        <v>9365</v>
      </c>
      <c r="D107" s="155" t="b">
        <v>0</v>
      </c>
      <c r="E107" s="28" cm="1">
        <f t="array" aca="1" ref="E10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07" s="28" t="str">
        <f xml:space="preserve"> IF(ISBLANK(OperatorTable[[#This Row],[Name]]), "", "NULL")</f>
        <v>NULL</v>
      </c>
      <c r="G107" s="28" t="str">
        <f xml:space="preserve"> IF(ISBLANK(OperatorTable[[#This Row],[Name]]), "", "NULL")</f>
        <v>NULL</v>
      </c>
      <c r="H107" s="28" t="str">
        <f xml:space="preserve"> IF(ISBLANK(OperatorTable[[#This Row],[Name]]), "", "NULL")</f>
        <v>NULL</v>
      </c>
      <c r="I107" s="28" t="str">
        <f xml:space="preserve"> IF(ISBLANK(OperatorTable[[#This Row],[Name]]), "", "NULL")</f>
        <v>NULL</v>
      </c>
      <c r="J107" s="28">
        <f ca="1">OperatorTable[[#This Row],[ID]]</f>
        <v>2631</v>
      </c>
      <c r="K107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07" s="28" t="str">
        <f ca="1">_xlfn.LET(_xlpm.look, _xlfn.XLOOKUP(OperatorTable[[#This Row],[ID]], SQLOperatorTable[ID], SQLOperatorTable[Shift], ""),
_xlpm.usershift, "*" &amp; Addition!$A107 &amp; "*",
IF(LEN(_xlpm.look) = 0, IF(_xlpm.usershift = "**", "", _xlpm.usershift), _xlpm.look))</f>
        <v>T1XX C</v>
      </c>
      <c r="M10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Addition!$L107)))</f>
        <v>&lt;STX&gt;&lt;ESC&gt;C&lt;ETX&gt;
&lt;STX&gt;&lt;ESC&gt;P&lt;ETX&gt;
&lt;STX&gt;E1;F1;&lt;ETX&gt;
&lt;STX&gt;H1;o160,100;f3;c20;h1;w1;d3,Marquia Carmichael-Harrison;&lt;ETX&gt;
&lt;STX&gt;H2;o130,100;f3;c20;h1;w1;d3,T1XX C;&lt;ETX&gt;
&lt;STX&gt;H3;o100,100;f3;c20;h1;w1;d3,MES Login;&lt;ETX&gt;
&lt;STX&gt;B4;o50,30;f3;c0,3;h50;w3;d3,2631;&lt;ETX&gt;
&lt;STX&gt;R&lt;ETX&gt;
&lt;STX&gt;&lt;ESC&gt;E1;&lt;ETX&gt;
&lt;STX&gt;&lt;US&gt;4&lt;ETX&gt;
&lt;STX&gt;&lt;ETB&gt;&lt;ETX&gt;</v>
      </c>
      <c r="N10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07" s="28" t="b">
        <f>IF(ISBLANK(OperatorTable[[#This Row],[Name]]), "", ISNUMBER(_xlfn.XLOOKUP(OperatorTable[[#This Row],[Name]], SQLOperatorTable[name], SQLOperatorTable[ID], "err", 0, 1)))</f>
        <v>1</v>
      </c>
      <c r="P107" s="28">
        <f>IF(ISBLANK(OperatorTable[[#This Row],[Name]]), "", ROW() -5)</f>
        <v>102</v>
      </c>
      <c r="Q107" s="28" cm="1">
        <f t="array" ref="Q10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08" spans="1:17" x14ac:dyDescent="0.2">
      <c r="A108" s="28"/>
      <c r="B108" s="33" cm="1">
        <f t="array" aca="1" ref="B10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2632</v>
      </c>
      <c r="C108" s="9" t="s">
        <v>9373</v>
      </c>
      <c r="D108" s="155" t="b">
        <v>0</v>
      </c>
      <c r="E108" s="28" cm="1">
        <f t="array" aca="1" ref="E10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08" s="28" t="str">
        <f xml:space="preserve"> IF(ISBLANK(OperatorTable[[#This Row],[Name]]), "", "NULL")</f>
        <v>NULL</v>
      </c>
      <c r="G108" s="28" t="str">
        <f xml:space="preserve"> IF(ISBLANK(OperatorTable[[#This Row],[Name]]), "", "NULL")</f>
        <v>NULL</v>
      </c>
      <c r="H108" s="28" t="str">
        <f xml:space="preserve"> IF(ISBLANK(OperatorTable[[#This Row],[Name]]), "", "NULL")</f>
        <v>NULL</v>
      </c>
      <c r="I108" s="28" t="str">
        <f xml:space="preserve"> IF(ISBLANK(OperatorTable[[#This Row],[Name]]), "", "NULL")</f>
        <v>NULL</v>
      </c>
      <c r="J108" s="28">
        <f ca="1">OperatorTable[[#This Row],[ID]]</f>
        <v>2632</v>
      </c>
      <c r="K108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08" s="28" t="str">
        <f ca="1">_xlfn.LET(_xlpm.look, _xlfn.XLOOKUP(OperatorTable[[#This Row],[ID]], SQLOperatorTable[ID], SQLOperatorTable[Shift], ""),
_xlpm.usershift, "*" &amp; Addition!$A108 &amp; "*",
IF(LEN(_xlpm.look) = 0, IF(_xlpm.usershift = "**", "", _xlpm.usershift), _xlpm.look))</f>
        <v>T1XX C</v>
      </c>
      <c r="M10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Addition!$L108)))</f>
        <v>&lt;STX&gt;&lt;ESC&gt;C&lt;ETX&gt;
&lt;STX&gt;&lt;ESC&gt;P&lt;ETX&gt;
&lt;STX&gt;E1;F1;&lt;ETX&gt;
&lt;STX&gt;H1;o160,100;f3;c20;h1;w1;d3,Joel Stevenson;&lt;ETX&gt;
&lt;STX&gt;H2;o130,100;f3;c20;h1;w1;d3,T1XX C;&lt;ETX&gt;
&lt;STX&gt;H3;o100,100;f3;c20;h1;w1;d3,MES Login;&lt;ETX&gt;
&lt;STX&gt;B4;o50,30;f3;c0,3;h50;w3;d3,2632;&lt;ETX&gt;
&lt;STX&gt;R&lt;ETX&gt;
&lt;STX&gt;&lt;ESC&gt;E1;&lt;ETX&gt;
&lt;STX&gt;&lt;US&gt;4&lt;ETX&gt;
&lt;STX&gt;&lt;ETB&gt;&lt;ETX&gt;</v>
      </c>
      <c r="N10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08" s="28" t="b">
        <f>IF(ISBLANK(OperatorTable[[#This Row],[Name]]), "", ISNUMBER(_xlfn.XLOOKUP(OperatorTable[[#This Row],[Name]], SQLOperatorTable[name], SQLOperatorTable[ID], "err", 0, 1)))</f>
        <v>1</v>
      </c>
      <c r="P108" s="28">
        <f>IF(ISBLANK(OperatorTable[[#This Row],[Name]]), "", ROW() -5)</f>
        <v>103</v>
      </c>
      <c r="Q108" s="28" cm="1">
        <f t="array" ref="Q10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09" spans="1:17" x14ac:dyDescent="0.2">
      <c r="A109" s="28"/>
      <c r="B109" s="33" cm="1">
        <f t="array" aca="1" ref="B10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2633</v>
      </c>
      <c r="C109" s="9" t="s">
        <v>9374</v>
      </c>
      <c r="D109" s="155" t="b">
        <v>0</v>
      </c>
      <c r="E109" s="28" cm="1">
        <f t="array" aca="1" ref="E10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09" s="28" t="str">
        <f xml:space="preserve"> IF(ISBLANK(OperatorTable[[#This Row],[Name]]), "", "NULL")</f>
        <v>NULL</v>
      </c>
      <c r="G109" s="28" t="str">
        <f xml:space="preserve"> IF(ISBLANK(OperatorTable[[#This Row],[Name]]), "", "NULL")</f>
        <v>NULL</v>
      </c>
      <c r="H109" s="28" t="str">
        <f xml:space="preserve"> IF(ISBLANK(OperatorTable[[#This Row],[Name]]), "", "NULL")</f>
        <v>NULL</v>
      </c>
      <c r="I109" s="28" t="str">
        <f xml:space="preserve"> IF(ISBLANK(OperatorTable[[#This Row],[Name]]), "", "NULL")</f>
        <v>NULL</v>
      </c>
      <c r="J109" s="28">
        <f ca="1">OperatorTable[[#This Row],[ID]]</f>
        <v>2633</v>
      </c>
      <c r="K109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09" s="28" t="str">
        <f ca="1">_xlfn.LET(_xlpm.look, _xlfn.XLOOKUP(OperatorTable[[#This Row],[ID]], SQLOperatorTable[ID], SQLOperatorTable[Shift], ""),
_xlpm.usershift, "*" &amp; Addition!$A109 &amp; "*",
IF(LEN(_xlpm.look) = 0, IF(_xlpm.usershift = "**", "", _xlpm.usershift), _xlpm.look))</f>
        <v/>
      </c>
      <c r="M10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Addition!$L109)))</f>
        <v>&lt;STX&gt;&lt;ESC&gt;C&lt;ETX&gt;
&lt;STX&gt;&lt;ESC&gt;P&lt;ETX&gt;
&lt;STX&gt;E1;F1;&lt;ETX&gt;
&lt;STX&gt;H1;o160,100;f3;c20;h1;w1;d3,Demario Clemons;&lt;ETX&gt;
&lt;STX&gt;H2;o130,100;f3;c20;h1;w1;d3,;&lt;ETX&gt;
&lt;STX&gt;H3;o100,100;f3;c20;h1;w1;d3,MES Login;&lt;ETX&gt;
&lt;STX&gt;B4;o50,30;f3;c0,3;h50;w3;d3,2633;&lt;ETX&gt;
&lt;STX&gt;R&lt;ETX&gt;
&lt;STX&gt;&lt;ESC&gt;E1;&lt;ETX&gt;
&lt;STX&gt;&lt;US&gt;4&lt;ETX&gt;
&lt;STX&gt;&lt;ETB&gt;&lt;ETX&gt;</v>
      </c>
      <c r="N10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09" s="28" t="b">
        <f>IF(ISBLANK(OperatorTable[[#This Row],[Name]]), "", ISNUMBER(_xlfn.XLOOKUP(OperatorTable[[#This Row],[Name]], SQLOperatorTable[name], SQLOperatorTable[ID], "err", 0, 1)))</f>
        <v>1</v>
      </c>
      <c r="P109" s="28">
        <f>IF(ISBLANK(OperatorTable[[#This Row],[Name]]), "", ROW() -5)</f>
        <v>104</v>
      </c>
      <c r="Q109" s="28" cm="1">
        <f t="array" ref="Q10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10" spans="1:17" x14ac:dyDescent="0.2">
      <c r="A110" s="28"/>
      <c r="B110" s="33" cm="1">
        <f t="array" aca="1" ref="B11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2634</v>
      </c>
      <c r="C110" s="9" t="s">
        <v>9375</v>
      </c>
      <c r="D110" s="155" t="b">
        <v>0</v>
      </c>
      <c r="E110" s="28" cm="1">
        <f t="array" aca="1" ref="E11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10" s="28" t="str">
        <f xml:space="preserve"> IF(ISBLANK(OperatorTable[[#This Row],[Name]]), "", "NULL")</f>
        <v>NULL</v>
      </c>
      <c r="G110" s="28" t="str">
        <f xml:space="preserve"> IF(ISBLANK(OperatorTable[[#This Row],[Name]]), "", "NULL")</f>
        <v>NULL</v>
      </c>
      <c r="H110" s="28" t="str">
        <f xml:space="preserve"> IF(ISBLANK(OperatorTable[[#This Row],[Name]]), "", "NULL")</f>
        <v>NULL</v>
      </c>
      <c r="I110" s="28" t="str">
        <f xml:space="preserve"> IF(ISBLANK(OperatorTable[[#This Row],[Name]]), "", "NULL")</f>
        <v>NULL</v>
      </c>
      <c r="J110" s="28">
        <f ca="1">OperatorTable[[#This Row],[ID]]</f>
        <v>2634</v>
      </c>
      <c r="K110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10" s="28" t="str">
        <f ca="1">_xlfn.LET(_xlpm.look, _xlfn.XLOOKUP(OperatorTable[[#This Row],[ID]], SQLOperatorTable[ID], SQLOperatorTable[Shift], ""),
_xlpm.usershift, "*" &amp; Addition!$A110 &amp; "*",
IF(LEN(_xlpm.look) = 0, IF(_xlpm.usershift = "**", "", _xlpm.usershift), _xlpm.look))</f>
        <v>T1XX C</v>
      </c>
      <c r="M11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Addition!$L110)))</f>
        <v>&lt;STX&gt;&lt;ESC&gt;C&lt;ETX&gt;
&lt;STX&gt;&lt;ESC&gt;P&lt;ETX&gt;
&lt;STX&gt;E1;F1;&lt;ETX&gt;
&lt;STX&gt;H1;o160,100;f3;c20;h1;w1;d3,Cherish Banks;&lt;ETX&gt;
&lt;STX&gt;H2;o130,100;f3;c20;h1;w1;d3,T1XX C;&lt;ETX&gt;
&lt;STX&gt;H3;o100,100;f3;c20;h1;w1;d3,MES Login;&lt;ETX&gt;
&lt;STX&gt;B4;o50,30;f3;c0,3;h50;w3;d3,2634;&lt;ETX&gt;
&lt;STX&gt;R&lt;ETX&gt;
&lt;STX&gt;&lt;ESC&gt;E1;&lt;ETX&gt;
&lt;STX&gt;&lt;US&gt;4&lt;ETX&gt;
&lt;STX&gt;&lt;ETB&gt;&lt;ETX&gt;</v>
      </c>
      <c r="N11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10" s="28" t="b">
        <f>IF(ISBLANK(OperatorTable[[#This Row],[Name]]), "", ISNUMBER(_xlfn.XLOOKUP(OperatorTable[[#This Row],[Name]], SQLOperatorTable[name], SQLOperatorTable[ID], "err", 0, 1)))</f>
        <v>1</v>
      </c>
      <c r="P110" s="28">
        <f>IF(ISBLANK(OperatorTable[[#This Row],[Name]]), "", ROW() -5)</f>
        <v>105</v>
      </c>
      <c r="Q110" s="28" cm="1">
        <f t="array" ref="Q11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11" spans="1:17" x14ac:dyDescent="0.2">
      <c r="A111" s="28"/>
      <c r="B111" s="33" cm="1">
        <f t="array" aca="1" ref="B11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2635</v>
      </c>
      <c r="C111" s="9" t="s">
        <v>9376</v>
      </c>
      <c r="D111" s="155" t="b">
        <v>0</v>
      </c>
      <c r="E111" s="28" cm="1">
        <f t="array" aca="1" ref="E11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11" s="28" t="str">
        <f xml:space="preserve"> IF(ISBLANK(OperatorTable[[#This Row],[Name]]), "", "NULL")</f>
        <v>NULL</v>
      </c>
      <c r="G111" s="28" t="str">
        <f xml:space="preserve"> IF(ISBLANK(OperatorTable[[#This Row],[Name]]), "", "NULL")</f>
        <v>NULL</v>
      </c>
      <c r="H111" s="28" t="str">
        <f xml:space="preserve"> IF(ISBLANK(OperatorTable[[#This Row],[Name]]), "", "NULL")</f>
        <v>NULL</v>
      </c>
      <c r="I111" s="28" t="str">
        <f xml:space="preserve"> IF(ISBLANK(OperatorTable[[#This Row],[Name]]), "", "NULL")</f>
        <v>NULL</v>
      </c>
      <c r="J111" s="28">
        <f ca="1">OperatorTable[[#This Row],[ID]]</f>
        <v>2635</v>
      </c>
      <c r="K111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11" s="28" t="str">
        <f ca="1">_xlfn.LET(_xlpm.look, _xlfn.XLOOKUP(OperatorTable[[#This Row],[ID]], SQLOperatorTable[ID], SQLOperatorTable[Shift], ""),
_xlpm.usershift, "*" &amp; Addition!$A111 &amp; "*",
IF(LEN(_xlpm.look) = 0, IF(_xlpm.usershift = "**", "", _xlpm.usershift), _xlpm.look))</f>
        <v>Materials 3rd</v>
      </c>
      <c r="M11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Addition!$L111)))</f>
        <v>&lt;STX&gt;&lt;ESC&gt;C&lt;ETX&gt;
&lt;STX&gt;&lt;ESC&gt;P&lt;ETX&gt;
&lt;STX&gt;E1;F1;&lt;ETX&gt;
&lt;STX&gt;H1;o160,100;f3;c20;h1;w1;d3,Jemisha Hill;&lt;ETX&gt;
&lt;STX&gt;H2;o130,100;f3;c20;h1;w1;d3,Materials 3rd;&lt;ETX&gt;
&lt;STX&gt;H3;o100,100;f3;c20;h1;w1;d3,MES Login;&lt;ETX&gt;
&lt;STX&gt;B4;o50,30;f3;c0,3;h50;w3;d3,2635;&lt;ETX&gt;
&lt;STX&gt;R&lt;ETX&gt;
&lt;STX&gt;&lt;ESC&gt;E1;&lt;ETX&gt;
&lt;STX&gt;&lt;US&gt;4&lt;ETX&gt;
&lt;STX&gt;&lt;ETB&gt;&lt;ETX&gt;</v>
      </c>
      <c r="N11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11" s="28" t="b">
        <f>IF(ISBLANK(OperatorTable[[#This Row],[Name]]), "", ISNUMBER(_xlfn.XLOOKUP(OperatorTable[[#This Row],[Name]], SQLOperatorTable[name], SQLOperatorTable[ID], "err", 0, 1)))</f>
        <v>1</v>
      </c>
      <c r="P111" s="28">
        <f>IF(ISBLANK(OperatorTable[[#This Row],[Name]]), "", ROW() -5)</f>
        <v>106</v>
      </c>
      <c r="Q111" s="28" cm="1">
        <f t="array" ref="Q11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12" spans="1:17" x14ac:dyDescent="0.2">
      <c r="A112" s="28"/>
      <c r="B112" s="33" cm="1">
        <f t="array" aca="1" ref="B11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2636</v>
      </c>
      <c r="C112" s="9" t="s">
        <v>9378</v>
      </c>
      <c r="D112" s="155" t="b">
        <v>0</v>
      </c>
      <c r="E112" s="28" cm="1">
        <f t="array" aca="1" ref="E11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12" s="28" t="str">
        <f xml:space="preserve"> IF(ISBLANK(OperatorTable[[#This Row],[Name]]), "", "NULL")</f>
        <v>NULL</v>
      </c>
      <c r="G112" s="28" t="str">
        <f xml:space="preserve"> IF(ISBLANK(OperatorTable[[#This Row],[Name]]), "", "NULL")</f>
        <v>NULL</v>
      </c>
      <c r="H112" s="28" t="str">
        <f xml:space="preserve"> IF(ISBLANK(OperatorTable[[#This Row],[Name]]), "", "NULL")</f>
        <v>NULL</v>
      </c>
      <c r="I112" s="28" t="str">
        <f xml:space="preserve"> IF(ISBLANK(OperatorTable[[#This Row],[Name]]), "", "NULL")</f>
        <v>NULL</v>
      </c>
      <c r="J112" s="28">
        <f ca="1">OperatorTable[[#This Row],[ID]]</f>
        <v>2636</v>
      </c>
      <c r="K112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12" s="28" t="str">
        <f ca="1">_xlfn.LET(_xlpm.look, _xlfn.XLOOKUP(OperatorTable[[#This Row],[ID]], SQLOperatorTable[ID], SQLOperatorTable[Shift], ""),
_xlpm.usershift, "*" &amp; Addition!$A112 &amp; "*",
IF(LEN(_xlpm.look) = 0, IF(_xlpm.usershift = "**", "", _xlpm.usershift), _xlpm.look))</f>
        <v>T1XX B</v>
      </c>
      <c r="M11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Addition!$L112)))</f>
        <v>&lt;STX&gt;&lt;ESC&gt;C&lt;ETX&gt;
&lt;STX&gt;&lt;ESC&gt;P&lt;ETX&gt;
&lt;STX&gt;E1;F1;&lt;ETX&gt;
&lt;STX&gt;H1;o160,100;f3;c20;h1;w1;d3,Candice Mazek;&lt;ETX&gt;
&lt;STX&gt;H2;o130,100;f3;c20;h1;w1;d3,T1XX B;&lt;ETX&gt;
&lt;STX&gt;H3;o100,100;f3;c20;h1;w1;d3,MES Login;&lt;ETX&gt;
&lt;STX&gt;B4;o50,30;f3;c0,3;h50;w3;d3,2636;&lt;ETX&gt;
&lt;STX&gt;R&lt;ETX&gt;
&lt;STX&gt;&lt;ESC&gt;E1;&lt;ETX&gt;
&lt;STX&gt;&lt;US&gt;4&lt;ETX&gt;
&lt;STX&gt;&lt;ETB&gt;&lt;ETX&gt;</v>
      </c>
      <c r="N11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12" s="28" t="b">
        <f>IF(ISBLANK(OperatorTable[[#This Row],[Name]]), "", ISNUMBER(_xlfn.XLOOKUP(OperatorTable[[#This Row],[Name]], SQLOperatorTable[name], SQLOperatorTable[ID], "err", 0, 1)))</f>
        <v>1</v>
      </c>
      <c r="P112" s="28">
        <f>IF(ISBLANK(OperatorTable[[#This Row],[Name]]), "", ROW() -5)</f>
        <v>107</v>
      </c>
      <c r="Q112" s="28" cm="1">
        <f t="array" ref="Q11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13" spans="1:17" x14ac:dyDescent="0.2">
      <c r="A113" s="28"/>
      <c r="B113" s="33" cm="1">
        <f t="array" aca="1" ref="B11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2637</v>
      </c>
      <c r="C113" s="9" t="s">
        <v>9379</v>
      </c>
      <c r="D113" s="155" t="b">
        <v>0</v>
      </c>
      <c r="E113" s="28" cm="1">
        <f t="array" aca="1" ref="E11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13" s="28" t="str">
        <f xml:space="preserve"> IF(ISBLANK(OperatorTable[[#This Row],[Name]]), "", "NULL")</f>
        <v>NULL</v>
      </c>
      <c r="G113" s="28" t="str">
        <f xml:space="preserve"> IF(ISBLANK(OperatorTable[[#This Row],[Name]]), "", "NULL")</f>
        <v>NULL</v>
      </c>
      <c r="H113" s="28" t="str">
        <f xml:space="preserve"> IF(ISBLANK(OperatorTable[[#This Row],[Name]]), "", "NULL")</f>
        <v>NULL</v>
      </c>
      <c r="I113" s="28" t="str">
        <f xml:space="preserve"> IF(ISBLANK(OperatorTable[[#This Row],[Name]]), "", "NULL")</f>
        <v>NULL</v>
      </c>
      <c r="J113" s="28">
        <f ca="1">OperatorTable[[#This Row],[ID]]</f>
        <v>2637</v>
      </c>
      <c r="K113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13" s="28" t="str">
        <f ca="1">_xlfn.LET(_xlpm.look, _xlfn.XLOOKUP(OperatorTable[[#This Row],[ID]], SQLOperatorTable[ID], SQLOperatorTable[Shift], ""),
_xlpm.usershift, "*" &amp; Addition!$A113 &amp; "*",
IF(LEN(_xlpm.look) = 0, IF(_xlpm.usershift = "**", "", _xlpm.usershift), _xlpm.look))</f>
        <v>DT FEM 2nd</v>
      </c>
      <c r="M11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Addition!$L113)))</f>
        <v>&lt;STX&gt;&lt;ESC&gt;C&lt;ETX&gt;
&lt;STX&gt;&lt;ESC&gt;P&lt;ETX&gt;
&lt;STX&gt;E1;F1;&lt;ETX&gt;
&lt;STX&gt;H1;o160,100;f3;c20;h1;w1;d3,Tyler Jenkins;&lt;ETX&gt;
&lt;STX&gt;H2;o130,100;f3;c20;h1;w1;d3,DT FEM 2nd;&lt;ETX&gt;
&lt;STX&gt;H3;o100,100;f3;c20;h1;w1;d3,MES Login;&lt;ETX&gt;
&lt;STX&gt;B4;o50,30;f3;c0,3;h50;w3;d3,2637;&lt;ETX&gt;
&lt;STX&gt;R&lt;ETX&gt;
&lt;STX&gt;&lt;ESC&gt;E1;&lt;ETX&gt;
&lt;STX&gt;&lt;US&gt;4&lt;ETX&gt;
&lt;STX&gt;&lt;ETB&gt;&lt;ETX&gt;</v>
      </c>
      <c r="N11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13" s="28" t="b">
        <f>IF(ISBLANK(OperatorTable[[#This Row],[Name]]), "", ISNUMBER(_xlfn.XLOOKUP(OperatorTable[[#This Row],[Name]], SQLOperatorTable[name], SQLOperatorTable[ID], "err", 0, 1)))</f>
        <v>1</v>
      </c>
      <c r="P113" s="28">
        <f>IF(ISBLANK(OperatorTable[[#This Row],[Name]]), "", ROW() -5)</f>
        <v>108</v>
      </c>
      <c r="Q113" s="28" cm="1">
        <f t="array" ref="Q11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14" spans="1:17" x14ac:dyDescent="0.2">
      <c r="A114" s="28"/>
      <c r="B114" s="33" cm="1">
        <f t="array" aca="1" ref="B11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2638</v>
      </c>
      <c r="C114" s="9" t="s">
        <v>9380</v>
      </c>
      <c r="D114" s="155" t="b">
        <v>0</v>
      </c>
      <c r="E114" s="28" cm="1">
        <f t="array" aca="1" ref="E11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14" s="28" t="str">
        <f xml:space="preserve"> IF(ISBLANK(OperatorTable[[#This Row],[Name]]), "", "NULL")</f>
        <v>NULL</v>
      </c>
      <c r="G114" s="28" t="str">
        <f xml:space="preserve"> IF(ISBLANK(OperatorTable[[#This Row],[Name]]), "", "NULL")</f>
        <v>NULL</v>
      </c>
      <c r="H114" s="28" t="str">
        <f xml:space="preserve"> IF(ISBLANK(OperatorTable[[#This Row],[Name]]), "", "NULL")</f>
        <v>NULL</v>
      </c>
      <c r="I114" s="28" t="str">
        <f xml:space="preserve"> IF(ISBLANK(OperatorTable[[#This Row],[Name]]), "", "NULL")</f>
        <v>NULL</v>
      </c>
      <c r="J114" s="28">
        <f ca="1">OperatorTable[[#This Row],[ID]]</f>
        <v>2638</v>
      </c>
      <c r="K114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14" s="28" t="str">
        <f ca="1">_xlfn.LET(_xlpm.look, _xlfn.XLOOKUP(OperatorTable[[#This Row],[ID]], SQLOperatorTable[ID], SQLOperatorTable[Shift], ""),
_xlpm.usershift, "*" &amp; Addition!$A114 &amp; "*",
IF(LEN(_xlpm.look) = 0, IF(_xlpm.usershift = "**", "", _xlpm.usershift), _xlpm.look))</f>
        <v>WS 1st</v>
      </c>
      <c r="M11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Addition!$L114)))</f>
        <v>&lt;STX&gt;&lt;ESC&gt;C&lt;ETX&gt;
&lt;STX&gt;&lt;ESC&gt;P&lt;ETX&gt;
&lt;STX&gt;E1;F1;&lt;ETX&gt;
&lt;STX&gt;H1;o160,100;f3;c20;h1;w1;d3,Jamesha Brown-Young;&lt;ETX&gt;
&lt;STX&gt;H2;o130,100;f3;c20;h1;w1;d3,WS 1st;&lt;ETX&gt;
&lt;STX&gt;H3;o100,100;f3;c20;h1;w1;d3,MES Login;&lt;ETX&gt;
&lt;STX&gt;B4;o50,30;f3;c0,3;h50;w3;d3,2638;&lt;ETX&gt;
&lt;STX&gt;R&lt;ETX&gt;
&lt;STX&gt;&lt;ESC&gt;E1;&lt;ETX&gt;
&lt;STX&gt;&lt;US&gt;4&lt;ETX&gt;
&lt;STX&gt;&lt;ETB&gt;&lt;ETX&gt;</v>
      </c>
      <c r="N11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14" s="28" t="b">
        <f>IF(ISBLANK(OperatorTable[[#This Row],[Name]]), "", ISNUMBER(_xlfn.XLOOKUP(OperatorTable[[#This Row],[Name]], SQLOperatorTable[name], SQLOperatorTable[ID], "err", 0, 1)))</f>
        <v>1</v>
      </c>
      <c r="P114" s="28">
        <f>IF(ISBLANK(OperatorTable[[#This Row],[Name]]), "", ROW() -5)</f>
        <v>109</v>
      </c>
      <c r="Q114" s="28" cm="1">
        <f t="array" ref="Q11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15" spans="1:17" x14ac:dyDescent="0.2">
      <c r="A115" s="28"/>
      <c r="B115" s="33" cm="1">
        <f t="array" aca="1" ref="B11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2639</v>
      </c>
      <c r="C115" s="9" t="s">
        <v>9381</v>
      </c>
      <c r="D115" s="155" t="b">
        <v>0</v>
      </c>
      <c r="E115" s="28" cm="1">
        <f t="array" aca="1" ref="E11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15" s="28" t="str">
        <f xml:space="preserve"> IF(ISBLANK(OperatorTable[[#This Row],[Name]]), "", "NULL")</f>
        <v>NULL</v>
      </c>
      <c r="G115" s="28" t="str">
        <f xml:space="preserve"> IF(ISBLANK(OperatorTable[[#This Row],[Name]]), "", "NULL")</f>
        <v>NULL</v>
      </c>
      <c r="H115" s="28" t="str">
        <f xml:space="preserve"> IF(ISBLANK(OperatorTable[[#This Row],[Name]]), "", "NULL")</f>
        <v>NULL</v>
      </c>
      <c r="I115" s="28" t="str">
        <f xml:space="preserve"> IF(ISBLANK(OperatorTable[[#This Row],[Name]]), "", "NULL")</f>
        <v>NULL</v>
      </c>
      <c r="J115" s="28">
        <f ca="1">OperatorTable[[#This Row],[ID]]</f>
        <v>2639</v>
      </c>
      <c r="K115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15" s="28" t="str">
        <f ca="1">_xlfn.LET(_xlpm.look, _xlfn.XLOOKUP(OperatorTable[[#This Row],[ID]], SQLOperatorTable[ID], SQLOperatorTable[Shift], ""),
_xlpm.usershift, "*" &amp; Addition!$A115 &amp; "*",
IF(LEN(_xlpm.look) = 0, IF(_xlpm.usershift = "**", "", _xlpm.usershift), _xlpm.look))</f>
        <v>WS 1st</v>
      </c>
      <c r="M11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Addition!$L115)))</f>
        <v>&lt;STX&gt;&lt;ESC&gt;C&lt;ETX&gt;
&lt;STX&gt;&lt;ESC&gt;P&lt;ETX&gt;
&lt;STX&gt;E1;F1;&lt;ETX&gt;
&lt;STX&gt;H1;o160,100;f3;c20;h1;w1;d3,Kenniya Epps-Thomas;&lt;ETX&gt;
&lt;STX&gt;H2;o130,100;f3;c20;h1;w1;d3,WS 1st;&lt;ETX&gt;
&lt;STX&gt;H3;o100,100;f3;c20;h1;w1;d3,MES Login;&lt;ETX&gt;
&lt;STX&gt;B4;o50,30;f3;c0,3;h50;w3;d3,2639;&lt;ETX&gt;
&lt;STX&gt;R&lt;ETX&gt;
&lt;STX&gt;&lt;ESC&gt;E1;&lt;ETX&gt;
&lt;STX&gt;&lt;US&gt;4&lt;ETX&gt;
&lt;STX&gt;&lt;ETB&gt;&lt;ETX&gt;</v>
      </c>
      <c r="N11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15" s="28" t="b">
        <f>IF(ISBLANK(OperatorTable[[#This Row],[Name]]), "", ISNUMBER(_xlfn.XLOOKUP(OperatorTable[[#This Row],[Name]], SQLOperatorTable[name], SQLOperatorTable[ID], "err", 0, 1)))</f>
        <v>1</v>
      </c>
      <c r="P115" s="28">
        <f>IF(ISBLANK(OperatorTable[[#This Row],[Name]]), "", ROW() -5)</f>
        <v>110</v>
      </c>
      <c r="Q115" s="28" cm="1">
        <f t="array" ref="Q11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16" spans="1:17" x14ac:dyDescent="0.2">
      <c r="A116" s="28"/>
      <c r="B116" s="33" cm="1">
        <f t="array" aca="1" ref="B11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2640</v>
      </c>
      <c r="C116" s="9" t="s">
        <v>9383</v>
      </c>
      <c r="D116" s="155" t="b">
        <v>0</v>
      </c>
      <c r="E116" s="28" cm="1">
        <f t="array" aca="1" ref="E11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16" s="28" t="str">
        <f xml:space="preserve"> IF(ISBLANK(OperatorTable[[#This Row],[Name]]), "", "NULL")</f>
        <v>NULL</v>
      </c>
      <c r="G116" s="28" t="str">
        <f xml:space="preserve"> IF(ISBLANK(OperatorTable[[#This Row],[Name]]), "", "NULL")</f>
        <v>NULL</v>
      </c>
      <c r="H116" s="28" t="str">
        <f xml:space="preserve"> IF(ISBLANK(OperatorTable[[#This Row],[Name]]), "", "NULL")</f>
        <v>NULL</v>
      </c>
      <c r="I116" s="28" t="str">
        <f xml:space="preserve"> IF(ISBLANK(OperatorTable[[#This Row],[Name]]), "", "NULL")</f>
        <v>NULL</v>
      </c>
      <c r="J116" s="28">
        <f ca="1">OperatorTable[[#This Row],[ID]]</f>
        <v>2640</v>
      </c>
      <c r="K116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16" s="28" t="str">
        <f ca="1">_xlfn.LET(_xlpm.look, _xlfn.XLOOKUP(OperatorTable[[#This Row],[ID]], SQLOperatorTable[ID], SQLOperatorTable[Shift], ""),
_xlpm.usershift, "*" &amp; Addition!$A116 &amp; "*",
IF(LEN(_xlpm.look) = 0, IF(_xlpm.usershift = "**", "", _xlpm.usershift), _xlpm.look))</f>
        <v>Automation 1st</v>
      </c>
      <c r="M11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Addition!$L116)))</f>
        <v>&lt;STX&gt;&lt;ESC&gt;C&lt;ETX&gt;
&lt;STX&gt;&lt;ESC&gt;P&lt;ETX&gt;
&lt;STX&gt;E1;F1;&lt;ETX&gt;
&lt;STX&gt;H1;o160,100;f3;c20;h1;w1;d3,Aaron Hunter;&lt;ETX&gt;
&lt;STX&gt;H2;o130,100;f3;c20;h1;w1;d3,Automation 1st;&lt;ETX&gt;
&lt;STX&gt;H3;o100,100;f3;c20;h1;w1;d3,MES Login;&lt;ETX&gt;
&lt;STX&gt;B4;o50,30;f3;c0,3;h50;w3;d3,2640;&lt;ETX&gt;
&lt;STX&gt;R&lt;ETX&gt;
&lt;STX&gt;&lt;ESC&gt;E1;&lt;ETX&gt;
&lt;STX&gt;&lt;US&gt;4&lt;ETX&gt;
&lt;STX&gt;&lt;ETB&gt;&lt;ETX&gt;</v>
      </c>
      <c r="N11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16" s="28" t="b">
        <f>IF(ISBLANK(OperatorTable[[#This Row],[Name]]), "", ISNUMBER(_xlfn.XLOOKUP(OperatorTable[[#This Row],[Name]], SQLOperatorTable[name], SQLOperatorTable[ID], "err", 0, 1)))</f>
        <v>1</v>
      </c>
      <c r="P116" s="28">
        <f>IF(ISBLANK(OperatorTable[[#This Row],[Name]]), "", ROW() -5)</f>
        <v>111</v>
      </c>
      <c r="Q116" s="28" cm="1">
        <f t="array" ref="Q11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17" spans="1:17" x14ac:dyDescent="0.2">
      <c r="A117" s="28"/>
      <c r="B117" s="33" cm="1">
        <f t="array" aca="1" ref="B11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2641</v>
      </c>
      <c r="C117" s="9" t="s">
        <v>9416</v>
      </c>
      <c r="D117" s="155" t="b">
        <v>0</v>
      </c>
      <c r="E117" s="28" cm="1">
        <f t="array" aca="1" ref="E11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17" s="28" t="str">
        <f xml:space="preserve"> IF(ISBLANK(OperatorTable[[#This Row],[Name]]), "", "NULL")</f>
        <v>NULL</v>
      </c>
      <c r="G117" s="28" t="str">
        <f xml:space="preserve"> IF(ISBLANK(OperatorTable[[#This Row],[Name]]), "", "NULL")</f>
        <v>NULL</v>
      </c>
      <c r="H117" s="28" t="str">
        <f xml:space="preserve"> IF(ISBLANK(OperatorTable[[#This Row],[Name]]), "", "NULL")</f>
        <v>NULL</v>
      </c>
      <c r="I117" s="28" t="str">
        <f xml:space="preserve"> IF(ISBLANK(OperatorTable[[#This Row],[Name]]), "", "NULL")</f>
        <v>NULL</v>
      </c>
      <c r="J117" s="28">
        <f ca="1">OperatorTable[[#This Row],[ID]]</f>
        <v>2641</v>
      </c>
      <c r="K117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17" s="28" t="str">
        <f ca="1">_xlfn.LET(_xlpm.look, _xlfn.XLOOKUP(OperatorTable[[#This Row],[ID]], SQLOperatorTable[ID], SQLOperatorTable[Shift], ""),
_xlpm.usershift, "*" &amp; Addition!$A117 &amp; "*",
IF(LEN(_xlpm.look) = 0, IF(_xlpm.usershift = "**", "", _xlpm.usershift), _xlpm.look))</f>
        <v>T1XX A</v>
      </c>
      <c r="M11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Addition!$L117)))</f>
        <v>&lt;STX&gt;&lt;ESC&gt;C&lt;ETX&gt;
&lt;STX&gt;&lt;ESC&gt;P&lt;ETX&gt;
&lt;STX&gt;E1;F1;&lt;ETX&gt;
&lt;STX&gt;H1;o160,100;f3;c20;h1;w1;d3,Jamarion Wiley;&lt;ETX&gt;
&lt;STX&gt;H2;o130,100;f3;c20;h1;w1;d3,T1XX A;&lt;ETX&gt;
&lt;STX&gt;H3;o100,100;f3;c20;h1;w1;d3,MES Login;&lt;ETX&gt;
&lt;STX&gt;B4;o50,30;f3;c0,3;h50;w3;d3,2641;&lt;ETX&gt;
&lt;STX&gt;R&lt;ETX&gt;
&lt;STX&gt;&lt;ESC&gt;E1;&lt;ETX&gt;
&lt;STX&gt;&lt;US&gt;4&lt;ETX&gt;
&lt;STX&gt;&lt;ETB&gt;&lt;ETX&gt;</v>
      </c>
      <c r="N11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17" s="28" t="b">
        <f>IF(ISBLANK(OperatorTable[[#This Row],[Name]]), "", ISNUMBER(_xlfn.XLOOKUP(OperatorTable[[#This Row],[Name]], SQLOperatorTable[name], SQLOperatorTable[ID], "err", 0, 1)))</f>
        <v>1</v>
      </c>
      <c r="P117" s="28">
        <f>IF(ISBLANK(OperatorTable[[#This Row],[Name]]), "", ROW() -5)</f>
        <v>112</v>
      </c>
      <c r="Q117" s="28" cm="1">
        <f t="array" ref="Q11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18" spans="1:17" x14ac:dyDescent="0.2">
      <c r="A118" s="28"/>
      <c r="B118" s="33" cm="1">
        <f t="array" aca="1" ref="B11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2642</v>
      </c>
      <c r="C118" s="9" t="s">
        <v>9417</v>
      </c>
      <c r="D118" s="155" t="b">
        <v>0</v>
      </c>
      <c r="E118" s="28" cm="1">
        <f t="array" aca="1" ref="E11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18" s="28" t="str">
        <f xml:space="preserve"> IF(ISBLANK(OperatorTable[[#This Row],[Name]]), "", "NULL")</f>
        <v>NULL</v>
      </c>
      <c r="G118" s="28" t="str">
        <f xml:space="preserve"> IF(ISBLANK(OperatorTable[[#This Row],[Name]]), "", "NULL")</f>
        <v>NULL</v>
      </c>
      <c r="H118" s="28" t="str">
        <f xml:space="preserve"> IF(ISBLANK(OperatorTable[[#This Row],[Name]]), "", "NULL")</f>
        <v>NULL</v>
      </c>
      <c r="I118" s="28" t="str">
        <f xml:space="preserve"> IF(ISBLANK(OperatorTable[[#This Row],[Name]]), "", "NULL")</f>
        <v>NULL</v>
      </c>
      <c r="J118" s="28">
        <f ca="1">OperatorTable[[#This Row],[ID]]</f>
        <v>2642</v>
      </c>
      <c r="K118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18" s="28" t="str">
        <f ca="1">_xlfn.LET(_xlpm.look, _xlfn.XLOOKUP(OperatorTable[[#This Row],[ID]], SQLOperatorTable[ID], SQLOperatorTable[Shift], ""),
_xlpm.usershift, "*" &amp; Addition!$A118 &amp; "*",
IF(LEN(_xlpm.look) = 0, IF(_xlpm.usershift = "**", "", _xlpm.usershift), _xlpm.look))</f>
        <v>T1XX C</v>
      </c>
      <c r="M11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Addition!$L118)))</f>
        <v>&lt;STX&gt;&lt;ESC&gt;C&lt;ETX&gt;
&lt;STX&gt;&lt;ESC&gt;P&lt;ETX&gt;
&lt;STX&gt;E1;F1;&lt;ETX&gt;
&lt;STX&gt;H1;o160,100;f3;c20;h1;w1;d3,Bobby Bostick;&lt;ETX&gt;
&lt;STX&gt;H2;o130,100;f3;c20;h1;w1;d3,T1XX C;&lt;ETX&gt;
&lt;STX&gt;H3;o100,100;f3;c20;h1;w1;d3,MES Login;&lt;ETX&gt;
&lt;STX&gt;B4;o50,30;f3;c0,3;h50;w3;d3,2642;&lt;ETX&gt;
&lt;STX&gt;R&lt;ETX&gt;
&lt;STX&gt;&lt;ESC&gt;E1;&lt;ETX&gt;
&lt;STX&gt;&lt;US&gt;4&lt;ETX&gt;
&lt;STX&gt;&lt;ETB&gt;&lt;ETX&gt;</v>
      </c>
      <c r="N11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18" s="28" t="b">
        <f>IF(ISBLANK(OperatorTable[[#This Row],[Name]]), "", ISNUMBER(_xlfn.XLOOKUP(OperatorTable[[#This Row],[Name]], SQLOperatorTable[name], SQLOperatorTable[ID], "err", 0, 1)))</f>
        <v>1</v>
      </c>
      <c r="P118" s="28">
        <f>IF(ISBLANK(OperatorTable[[#This Row],[Name]]), "", ROW() -5)</f>
        <v>113</v>
      </c>
      <c r="Q118" s="28" cm="1">
        <f t="array" ref="Q11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19" spans="1:17" x14ac:dyDescent="0.2">
      <c r="A119" s="28"/>
      <c r="B119" s="33" cm="1">
        <f t="array" aca="1" ref="B11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2643</v>
      </c>
      <c r="C119" s="9" t="s">
        <v>9418</v>
      </c>
      <c r="D119" s="155" t="b">
        <v>0</v>
      </c>
      <c r="E119" s="28" cm="1">
        <f t="array" aca="1" ref="E11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19" s="28" t="str">
        <f xml:space="preserve"> IF(ISBLANK(OperatorTable[[#This Row],[Name]]), "", "NULL")</f>
        <v>NULL</v>
      </c>
      <c r="G119" s="28" t="str">
        <f xml:space="preserve"> IF(ISBLANK(OperatorTable[[#This Row],[Name]]), "", "NULL")</f>
        <v>NULL</v>
      </c>
      <c r="H119" s="28" t="str">
        <f xml:space="preserve"> IF(ISBLANK(OperatorTable[[#This Row],[Name]]), "", "NULL")</f>
        <v>NULL</v>
      </c>
      <c r="I119" s="28" t="str">
        <f xml:space="preserve"> IF(ISBLANK(OperatorTable[[#This Row],[Name]]), "", "NULL")</f>
        <v>NULL</v>
      </c>
      <c r="J119" s="28">
        <f ca="1">OperatorTable[[#This Row],[ID]]</f>
        <v>2643</v>
      </c>
      <c r="K119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19" s="28" t="str">
        <f ca="1">_xlfn.LET(_xlpm.look, _xlfn.XLOOKUP(OperatorTable[[#This Row],[ID]], SQLOperatorTable[ID], SQLOperatorTable[Shift], ""),
_xlpm.usershift, "*" &amp; Addition!$A119 &amp; "*",
IF(LEN(_xlpm.look) = 0, IF(_xlpm.usershift = "**", "", _xlpm.usershift), _xlpm.look))</f>
        <v>T1XX C</v>
      </c>
      <c r="M11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Addition!$L119)))</f>
        <v>&lt;STX&gt;&lt;ESC&gt;C&lt;ETX&gt;
&lt;STX&gt;&lt;ESC&gt;P&lt;ETX&gt;
&lt;STX&gt;E1;F1;&lt;ETX&gt;
&lt;STX&gt;H1;o160,100;f3;c20;h1;w1;d3,Ryan Lee;&lt;ETX&gt;
&lt;STX&gt;H2;o130,100;f3;c20;h1;w1;d3,T1XX C;&lt;ETX&gt;
&lt;STX&gt;H3;o100,100;f3;c20;h1;w1;d3,MES Login;&lt;ETX&gt;
&lt;STX&gt;B4;o50,30;f3;c0,3;h50;w3;d3,2643;&lt;ETX&gt;
&lt;STX&gt;R&lt;ETX&gt;
&lt;STX&gt;&lt;ESC&gt;E1;&lt;ETX&gt;
&lt;STX&gt;&lt;US&gt;4&lt;ETX&gt;
&lt;STX&gt;&lt;ETB&gt;&lt;ETX&gt;</v>
      </c>
      <c r="N11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19" s="28" t="b">
        <f>IF(ISBLANK(OperatorTable[[#This Row],[Name]]), "", ISNUMBER(_xlfn.XLOOKUP(OperatorTable[[#This Row],[Name]], SQLOperatorTable[name], SQLOperatorTable[ID], "err", 0, 1)))</f>
        <v>1</v>
      </c>
      <c r="P119" s="28">
        <f>IF(ISBLANK(OperatorTable[[#This Row],[Name]]), "", ROW() -5)</f>
        <v>114</v>
      </c>
      <c r="Q119" s="28" cm="1">
        <f t="array" ref="Q11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20" spans="1:17" x14ac:dyDescent="0.2">
      <c r="A120" s="28"/>
      <c r="B120" s="33" cm="1">
        <f t="array" aca="1" ref="B12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2644</v>
      </c>
      <c r="C120" s="9" t="s">
        <v>9419</v>
      </c>
      <c r="D120" s="155" t="b">
        <v>0</v>
      </c>
      <c r="E120" s="28" cm="1">
        <f t="array" aca="1" ref="E12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20" s="28" t="str">
        <f xml:space="preserve"> IF(ISBLANK(OperatorTable[[#This Row],[Name]]), "", "NULL")</f>
        <v>NULL</v>
      </c>
      <c r="G120" s="28" t="str">
        <f xml:space="preserve"> IF(ISBLANK(OperatorTable[[#This Row],[Name]]), "", "NULL")</f>
        <v>NULL</v>
      </c>
      <c r="H120" s="28" t="str">
        <f xml:space="preserve"> IF(ISBLANK(OperatorTable[[#This Row],[Name]]), "", "NULL")</f>
        <v>NULL</v>
      </c>
      <c r="I120" s="28" t="str">
        <f xml:space="preserve"> IF(ISBLANK(OperatorTable[[#This Row],[Name]]), "", "NULL")</f>
        <v>NULL</v>
      </c>
      <c r="J120" s="28">
        <f ca="1">OperatorTable[[#This Row],[ID]]</f>
        <v>2644</v>
      </c>
      <c r="K120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20" s="28" t="str">
        <f ca="1">_xlfn.LET(_xlpm.look, _xlfn.XLOOKUP(OperatorTable[[#This Row],[ID]], SQLOperatorTable[ID], SQLOperatorTable[Shift], ""),
_xlpm.usershift, "*" &amp; Addition!$A120 &amp; "*",
IF(LEN(_xlpm.look) = 0, IF(_xlpm.usershift = "**", "", _xlpm.usershift), _xlpm.look))</f>
        <v/>
      </c>
      <c r="M12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Addition!$L120)))</f>
        <v>&lt;STX&gt;&lt;ESC&gt;C&lt;ETX&gt;
&lt;STX&gt;&lt;ESC&gt;P&lt;ETX&gt;
&lt;STX&gt;E1;F1;&lt;ETX&gt;
&lt;STX&gt;H1;o160,100;f3;c20;h1;w1;d3,Quennisha Finney;&lt;ETX&gt;
&lt;STX&gt;H2;o130,100;f3;c20;h1;w1;d3,;&lt;ETX&gt;
&lt;STX&gt;H3;o100,100;f3;c20;h1;w1;d3,MES Login;&lt;ETX&gt;
&lt;STX&gt;B4;o50,30;f3;c0,3;h50;w3;d3,2644;&lt;ETX&gt;
&lt;STX&gt;R&lt;ETX&gt;
&lt;STX&gt;&lt;ESC&gt;E1;&lt;ETX&gt;
&lt;STX&gt;&lt;US&gt;4&lt;ETX&gt;
&lt;STX&gt;&lt;ETB&gt;&lt;ETX&gt;</v>
      </c>
      <c r="N12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20" s="28" t="b">
        <f>IF(ISBLANK(OperatorTable[[#This Row],[Name]]), "", ISNUMBER(_xlfn.XLOOKUP(OperatorTable[[#This Row],[Name]], SQLOperatorTable[name], SQLOperatorTable[ID], "err", 0, 1)))</f>
        <v>1</v>
      </c>
      <c r="P120" s="28">
        <f>IF(ISBLANK(OperatorTable[[#This Row],[Name]]), "", ROW() -5)</f>
        <v>115</v>
      </c>
      <c r="Q120" s="28" cm="1">
        <f t="array" ref="Q12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21" spans="1:17" x14ac:dyDescent="0.2">
      <c r="A121" s="28"/>
      <c r="B121" s="33" cm="1">
        <f t="array" aca="1" ref="B12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2645</v>
      </c>
      <c r="C121" s="9" t="s">
        <v>9411</v>
      </c>
      <c r="D121" s="155" t="b">
        <v>0</v>
      </c>
      <c r="E121" s="28" cm="1">
        <f t="array" aca="1" ref="E12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21" s="28" t="str">
        <f xml:space="preserve"> IF(ISBLANK(OperatorTable[[#This Row],[Name]]), "", "NULL")</f>
        <v>NULL</v>
      </c>
      <c r="G121" s="28" t="str">
        <f xml:space="preserve"> IF(ISBLANK(OperatorTable[[#This Row],[Name]]), "", "NULL")</f>
        <v>NULL</v>
      </c>
      <c r="H121" s="28" t="str">
        <f xml:space="preserve"> IF(ISBLANK(OperatorTable[[#This Row],[Name]]), "", "NULL")</f>
        <v>NULL</v>
      </c>
      <c r="I121" s="28" t="str">
        <f xml:space="preserve"> IF(ISBLANK(OperatorTable[[#This Row],[Name]]), "", "NULL")</f>
        <v>NULL</v>
      </c>
      <c r="J121" s="28">
        <f ca="1">OperatorTable[[#This Row],[ID]]</f>
        <v>2645</v>
      </c>
      <c r="K121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21" s="28" t="str">
        <f ca="1">_xlfn.LET(_xlpm.look, _xlfn.XLOOKUP(OperatorTable[[#This Row],[ID]], SQLOperatorTable[ID], SQLOperatorTable[Shift], ""),
_xlpm.usershift, "*" &amp; Addition!$A121 &amp; "*",
IF(LEN(_xlpm.look) = 0, IF(_xlpm.usershift = "**", "", _xlpm.usershift), _xlpm.look))</f>
        <v/>
      </c>
      <c r="M12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Addition!$L121)))</f>
        <v>&lt;STX&gt;&lt;ESC&gt;C&lt;ETX&gt;
&lt;STX&gt;&lt;ESC&gt;P&lt;ETX&gt;
&lt;STX&gt;E1;F1;&lt;ETX&gt;
&lt;STX&gt;H1;o160,100;f3;c20;h1;w1;d3,Stephanie Hickey;&lt;ETX&gt;
&lt;STX&gt;H2;o130,100;f3;c20;h1;w1;d3,;&lt;ETX&gt;
&lt;STX&gt;H3;o100,100;f3;c20;h1;w1;d3,MES Login;&lt;ETX&gt;
&lt;STX&gt;B4;o50,30;f3;c0,3;h50;w3;d3,2645;&lt;ETX&gt;
&lt;STX&gt;R&lt;ETX&gt;
&lt;STX&gt;&lt;ESC&gt;E1;&lt;ETX&gt;
&lt;STX&gt;&lt;US&gt;4&lt;ETX&gt;
&lt;STX&gt;&lt;ETB&gt;&lt;ETX&gt;</v>
      </c>
      <c r="N12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21" s="28" t="b">
        <f>IF(ISBLANK(OperatorTable[[#This Row],[Name]]), "", ISNUMBER(_xlfn.XLOOKUP(OperatorTable[[#This Row],[Name]], SQLOperatorTable[name], SQLOperatorTable[ID], "err", 0, 1)))</f>
        <v>1</v>
      </c>
      <c r="P121" s="28">
        <f>IF(ISBLANK(OperatorTable[[#This Row],[Name]]), "", ROW() -5)</f>
        <v>116</v>
      </c>
      <c r="Q121" s="28" cm="1">
        <f t="array" ref="Q12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22" spans="1:17" x14ac:dyDescent="0.2">
      <c r="A122" s="28"/>
      <c r="B122" s="33" cm="1">
        <f t="array" aca="1" ref="B12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2646</v>
      </c>
      <c r="C122" s="9" t="s">
        <v>9420</v>
      </c>
      <c r="D122" s="155" t="b">
        <v>0</v>
      </c>
      <c r="E122" s="28" cm="1">
        <f t="array" aca="1" ref="E12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22" s="28" t="str">
        <f xml:space="preserve"> IF(ISBLANK(OperatorTable[[#This Row],[Name]]), "", "NULL")</f>
        <v>NULL</v>
      </c>
      <c r="G122" s="28" t="str">
        <f xml:space="preserve"> IF(ISBLANK(OperatorTable[[#This Row],[Name]]), "", "NULL")</f>
        <v>NULL</v>
      </c>
      <c r="H122" s="28" t="str">
        <f xml:space="preserve"> IF(ISBLANK(OperatorTable[[#This Row],[Name]]), "", "NULL")</f>
        <v>NULL</v>
      </c>
      <c r="I122" s="28" t="str">
        <f xml:space="preserve"> IF(ISBLANK(OperatorTable[[#This Row],[Name]]), "", "NULL")</f>
        <v>NULL</v>
      </c>
      <c r="J122" s="28">
        <f ca="1">OperatorTable[[#This Row],[ID]]</f>
        <v>2646</v>
      </c>
      <c r="K122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22" s="28" t="str">
        <f ca="1">_xlfn.LET(_xlpm.look, _xlfn.XLOOKUP(OperatorTable[[#This Row],[ID]], SQLOperatorTable[ID], SQLOperatorTable[Shift], ""),
_xlpm.usershift, "*" &amp; Addition!$A122 &amp; "*",
IF(LEN(_xlpm.look) = 0, IF(_xlpm.usershift = "**", "", _xlpm.usershift), _xlpm.look))</f>
        <v/>
      </c>
      <c r="M12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Addition!$L122)))</f>
        <v>&lt;STX&gt;&lt;ESC&gt;C&lt;ETX&gt;
&lt;STX&gt;&lt;ESC&gt;P&lt;ETX&gt;
&lt;STX&gt;E1;F1;&lt;ETX&gt;
&lt;STX&gt;H1;o160,100;f3;c20;h1;w1;d3,Richard Talley Sr;&lt;ETX&gt;
&lt;STX&gt;H2;o130,100;f3;c20;h1;w1;d3,;&lt;ETX&gt;
&lt;STX&gt;H3;o100,100;f3;c20;h1;w1;d3,MES Login;&lt;ETX&gt;
&lt;STX&gt;B4;o50,30;f3;c0,3;h50;w3;d3,2646;&lt;ETX&gt;
&lt;STX&gt;R&lt;ETX&gt;
&lt;STX&gt;&lt;ESC&gt;E1;&lt;ETX&gt;
&lt;STX&gt;&lt;US&gt;4&lt;ETX&gt;
&lt;STX&gt;&lt;ETB&gt;&lt;ETX&gt;</v>
      </c>
      <c r="N12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22" s="28" t="b">
        <f>IF(ISBLANK(OperatorTable[[#This Row],[Name]]), "", ISNUMBER(_xlfn.XLOOKUP(OperatorTable[[#This Row],[Name]], SQLOperatorTable[name], SQLOperatorTable[ID], "err", 0, 1)))</f>
        <v>1</v>
      </c>
      <c r="P122" s="28">
        <f>IF(ISBLANK(OperatorTable[[#This Row],[Name]]), "", ROW() -5)</f>
        <v>117</v>
      </c>
      <c r="Q122" s="28" cm="1">
        <f t="array" ref="Q12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23" spans="1:17" x14ac:dyDescent="0.2">
      <c r="A123" s="28"/>
      <c r="B123" s="34" cm="1">
        <f t="array" aca="1" ref="B12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2647</v>
      </c>
      <c r="C123" s="111" t="s">
        <v>9421</v>
      </c>
      <c r="D123" s="157" t="b">
        <v>0</v>
      </c>
      <c r="E123" s="110" cm="1">
        <f t="array" aca="1" ref="E12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23" s="110" t="str">
        <f xml:space="preserve"> IF(ISBLANK(OperatorTable[[#This Row],[Name]]), "", "NULL")</f>
        <v>NULL</v>
      </c>
      <c r="G123" s="110" t="str">
        <f xml:space="preserve"> IF(ISBLANK(OperatorTable[[#This Row],[Name]]), "", "NULL")</f>
        <v>NULL</v>
      </c>
      <c r="H123" s="110" t="str">
        <f xml:space="preserve"> IF(ISBLANK(OperatorTable[[#This Row],[Name]]), "", "NULL")</f>
        <v>NULL</v>
      </c>
      <c r="I123" s="110" t="str">
        <f xml:space="preserve"> IF(ISBLANK(OperatorTable[[#This Row],[Name]]), "", "NULL")</f>
        <v>NULL</v>
      </c>
      <c r="J123" s="110">
        <f ca="1">OperatorTable[[#This Row],[ID]]</f>
        <v>2647</v>
      </c>
      <c r="K123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23" s="28" t="str">
        <f ca="1">_xlfn.LET(_xlpm.look, _xlfn.XLOOKUP(OperatorTable[[#This Row],[ID]], SQLOperatorTable[ID], SQLOperatorTable[Shift], ""),
_xlpm.usershift, "*" &amp; Addition!$A123 &amp; "*",
IF(LEN(_xlpm.look) = 0, IF(_xlpm.usershift = "**", "", _xlpm.usershift), _xlpm.look))</f>
        <v>T1XX A</v>
      </c>
      <c r="M12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Addition!$L123)))</f>
        <v>&lt;STX&gt;&lt;ESC&gt;C&lt;ETX&gt;
&lt;STX&gt;&lt;ESC&gt;P&lt;ETX&gt;
&lt;STX&gt;E1;F1;&lt;ETX&gt;
&lt;STX&gt;H1;o160,100;f3;c20;h1;w1;d3,Taj Peake;&lt;ETX&gt;
&lt;STX&gt;H2;o130,100;f3;c20;h1;w1;d3,T1XX A;&lt;ETX&gt;
&lt;STX&gt;H3;o100,100;f3;c20;h1;w1;d3,MES Login;&lt;ETX&gt;
&lt;STX&gt;B4;o50,30;f3;c0,3;h50;w3;d3,2647;&lt;ETX&gt;
&lt;STX&gt;R&lt;ETX&gt;
&lt;STX&gt;&lt;ESC&gt;E1;&lt;ETX&gt;
&lt;STX&gt;&lt;US&gt;4&lt;ETX&gt;
&lt;STX&gt;&lt;ETB&gt;&lt;ETX&gt;</v>
      </c>
      <c r="N12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23" s="28" t="b">
        <f>IF(ISBLANK(OperatorTable[[#This Row],[Name]]), "", ISNUMBER(_xlfn.XLOOKUP(OperatorTable[[#This Row],[Name]], SQLOperatorTable[name], SQLOperatorTable[ID], "err", 0, 1)))</f>
        <v>1</v>
      </c>
      <c r="P123" s="28">
        <f>IF(ISBLANK(OperatorTable[[#This Row],[Name]]), "", ROW() -5)</f>
        <v>118</v>
      </c>
      <c r="Q123" s="28" cm="1">
        <f t="array" ref="Q12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24" spans="1:17" x14ac:dyDescent="0.2">
      <c r="A124" s="28"/>
      <c r="B124" s="33" cm="1">
        <f t="array" aca="1" ref="B12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2359</v>
      </c>
      <c r="C124" s="9" t="s">
        <v>9434</v>
      </c>
      <c r="D124" s="155" t="b">
        <v>0</v>
      </c>
      <c r="E124" s="28" cm="1">
        <f t="array" aca="1" ref="E12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24" s="28" t="str">
        <f xml:space="preserve"> IF(ISBLANK(OperatorTable[[#This Row],[Name]]), "", "NULL")</f>
        <v>NULL</v>
      </c>
      <c r="G124" s="28" t="str">
        <f xml:space="preserve"> IF(ISBLANK(OperatorTable[[#This Row],[Name]]), "", "NULL")</f>
        <v>NULL</v>
      </c>
      <c r="H124" s="28" t="str">
        <f xml:space="preserve"> IF(ISBLANK(OperatorTable[[#This Row],[Name]]), "", "NULL")</f>
        <v>NULL</v>
      </c>
      <c r="I124" s="28" t="str">
        <f xml:space="preserve"> IF(ISBLANK(OperatorTable[[#This Row],[Name]]), "", "NULL")</f>
        <v>NULL</v>
      </c>
      <c r="J124" s="28">
        <f ca="1">OperatorTable[[#This Row],[ID]]</f>
        <v>2359</v>
      </c>
      <c r="K124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24" s="28" t="str">
        <f ca="1">_xlfn.LET(_xlpm.look, _xlfn.XLOOKUP(OperatorTable[[#This Row],[ID]], SQLOperatorTable[ID], SQLOperatorTable[Shift], ""),
_xlpm.usershift, "*" &amp; Addition!$A124 &amp; "*",
IF(LEN(_xlpm.look) = 0, IF(_xlpm.usershift = "**", "", _xlpm.usershift), _xlpm.look))</f>
        <v/>
      </c>
      <c r="M12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Addition!$L124)))</f>
        <v>&lt;STX&gt;&lt;ESC&gt;C&lt;ETX&gt;
&lt;STX&gt;&lt;ESC&gt;P&lt;ETX&gt;
&lt;STX&gt;E1;F1;&lt;ETX&gt;
&lt;STX&gt;H1;o160,100;f3;c20;h1;w1;d3,Mikayla Grant;&lt;ETX&gt;
&lt;STX&gt;H2;o130,100;f3;c20;h1;w1;d3,;&lt;ETX&gt;
&lt;STX&gt;H3;o100,100;f3;c20;h1;w1;d3,MES Login;&lt;ETX&gt;
&lt;STX&gt;B4;o50,30;f3;c0,3;h50;w3;d3,2359;&lt;ETX&gt;
&lt;STX&gt;R&lt;ETX&gt;
&lt;STX&gt;&lt;ESC&gt;E1;&lt;ETX&gt;
&lt;STX&gt;&lt;US&gt;4&lt;ETX&gt;
&lt;STX&gt;&lt;ETB&gt;&lt;ETX&gt;</v>
      </c>
      <c r="N12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24" s="28" t="b">
        <f>IF(ISBLANK(OperatorTable[[#This Row],[Name]]), "", ISNUMBER(_xlfn.XLOOKUP(OperatorTable[[#This Row],[Name]], SQLOperatorTable[name], SQLOperatorTable[ID], "err", 0, 1)))</f>
        <v>1</v>
      </c>
      <c r="P124" s="28">
        <f>IF(ISBLANK(OperatorTable[[#This Row],[Name]]), "", ROW() -5)</f>
        <v>119</v>
      </c>
      <c r="Q124" s="28" cm="1">
        <f t="array" ref="Q12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25" spans="1:17" x14ac:dyDescent="0.2">
      <c r="A125" s="28"/>
      <c r="B125" s="33" cm="1">
        <f t="array" aca="1" ref="B12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2648</v>
      </c>
      <c r="C125" s="9" t="s">
        <v>9435</v>
      </c>
      <c r="D125" s="155" t="b">
        <v>0</v>
      </c>
      <c r="E125" s="28" cm="1">
        <f t="array" aca="1" ref="E12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25" s="28" t="str">
        <f xml:space="preserve"> IF(ISBLANK(OperatorTable[[#This Row],[Name]]), "", "NULL")</f>
        <v>NULL</v>
      </c>
      <c r="G125" s="28" t="str">
        <f xml:space="preserve"> IF(ISBLANK(OperatorTable[[#This Row],[Name]]), "", "NULL")</f>
        <v>NULL</v>
      </c>
      <c r="H125" s="28" t="str">
        <f xml:space="preserve"> IF(ISBLANK(OperatorTable[[#This Row],[Name]]), "", "NULL")</f>
        <v>NULL</v>
      </c>
      <c r="I125" s="28" t="str">
        <f xml:space="preserve"> IF(ISBLANK(OperatorTable[[#This Row],[Name]]), "", "NULL")</f>
        <v>NULL</v>
      </c>
      <c r="J125" s="28">
        <f ca="1">OperatorTable[[#This Row],[ID]]</f>
        <v>2648</v>
      </c>
      <c r="K125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25" s="28" t="str">
        <f ca="1">_xlfn.LET(_xlpm.look, _xlfn.XLOOKUP(OperatorTable[[#This Row],[ID]], SQLOperatorTable[ID], SQLOperatorTable[Shift], ""),
_xlpm.usershift, "*" &amp; Addition!$A125 &amp; "*",
IF(LEN(_xlpm.look) = 0, IF(_xlpm.usershift = "**", "", _xlpm.usershift), _xlpm.look))</f>
        <v>T1XX A</v>
      </c>
      <c r="M12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Addition!$L125)))</f>
        <v>&lt;STX&gt;&lt;ESC&gt;C&lt;ETX&gt;
&lt;STX&gt;&lt;ESC&gt;P&lt;ETX&gt;
&lt;STX&gt;E1;F1;&lt;ETX&gt;
&lt;STX&gt;H1;o160,100;f3;c20;h1;w1;d3,Dacarlo Jackson;&lt;ETX&gt;
&lt;STX&gt;H2;o130,100;f3;c20;h1;w1;d3,T1XX A;&lt;ETX&gt;
&lt;STX&gt;H3;o100,100;f3;c20;h1;w1;d3,MES Login;&lt;ETX&gt;
&lt;STX&gt;B4;o50,30;f3;c0,3;h50;w3;d3,2648;&lt;ETX&gt;
&lt;STX&gt;R&lt;ETX&gt;
&lt;STX&gt;&lt;ESC&gt;E1;&lt;ETX&gt;
&lt;STX&gt;&lt;US&gt;4&lt;ETX&gt;
&lt;STX&gt;&lt;ETB&gt;&lt;ETX&gt;</v>
      </c>
      <c r="N12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25" s="28" t="b">
        <f>IF(ISBLANK(OperatorTable[[#This Row],[Name]]), "", ISNUMBER(_xlfn.XLOOKUP(OperatorTable[[#This Row],[Name]], SQLOperatorTable[name], SQLOperatorTable[ID], "err", 0, 1)))</f>
        <v>1</v>
      </c>
      <c r="P125" s="28">
        <f>IF(ISBLANK(OperatorTable[[#This Row],[Name]]), "", ROW() -5)</f>
        <v>120</v>
      </c>
      <c r="Q125" s="28" cm="1">
        <f t="array" ref="Q12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26" spans="1:17" x14ac:dyDescent="0.2">
      <c r="A126" s="28"/>
      <c r="B126" s="33" cm="1">
        <f t="array" aca="1" ref="B12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2649</v>
      </c>
      <c r="C126" s="9" t="s">
        <v>9436</v>
      </c>
      <c r="D126" s="155" t="b">
        <v>0</v>
      </c>
      <c r="E126" s="28" cm="1">
        <f t="array" aca="1" ref="E12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26" s="28" t="str">
        <f xml:space="preserve"> IF(ISBLANK(OperatorTable[[#This Row],[Name]]), "", "NULL")</f>
        <v>NULL</v>
      </c>
      <c r="G126" s="28" t="str">
        <f xml:space="preserve"> IF(ISBLANK(OperatorTable[[#This Row],[Name]]), "", "NULL")</f>
        <v>NULL</v>
      </c>
      <c r="H126" s="28" t="str">
        <f xml:space="preserve"> IF(ISBLANK(OperatorTable[[#This Row],[Name]]), "", "NULL")</f>
        <v>NULL</v>
      </c>
      <c r="I126" s="28" t="str">
        <f xml:space="preserve"> IF(ISBLANK(OperatorTable[[#This Row],[Name]]), "", "NULL")</f>
        <v>NULL</v>
      </c>
      <c r="J126" s="28">
        <f ca="1">OperatorTable[[#This Row],[ID]]</f>
        <v>2649</v>
      </c>
      <c r="K126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26" s="28" t="str">
        <f ca="1">_xlfn.LET(_xlpm.look, _xlfn.XLOOKUP(OperatorTable[[#This Row],[ID]], SQLOperatorTable[ID], SQLOperatorTable[Shift], ""),
_xlpm.usershift, "*" &amp; Addition!$A126 &amp; "*",
IF(LEN(_xlpm.look) = 0, IF(_xlpm.usershift = "**", "", _xlpm.usershift), _xlpm.look))</f>
        <v/>
      </c>
      <c r="M12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Addition!$L126)))</f>
        <v>&lt;STX&gt;&lt;ESC&gt;C&lt;ETX&gt;
&lt;STX&gt;&lt;ESC&gt;P&lt;ETX&gt;
&lt;STX&gt;E1;F1;&lt;ETX&gt;
&lt;STX&gt;H1;o160,100;f3;c20;h1;w1;d3,Terrill Moore;&lt;ETX&gt;
&lt;STX&gt;H2;o130,100;f3;c20;h1;w1;d3,;&lt;ETX&gt;
&lt;STX&gt;H3;o100,100;f3;c20;h1;w1;d3,MES Login;&lt;ETX&gt;
&lt;STX&gt;B4;o50,30;f3;c0,3;h50;w3;d3,2649;&lt;ETX&gt;
&lt;STX&gt;R&lt;ETX&gt;
&lt;STX&gt;&lt;ESC&gt;E1;&lt;ETX&gt;
&lt;STX&gt;&lt;US&gt;4&lt;ETX&gt;
&lt;STX&gt;&lt;ETB&gt;&lt;ETX&gt;</v>
      </c>
      <c r="N12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26" s="28" t="b">
        <f>IF(ISBLANK(OperatorTable[[#This Row],[Name]]), "", ISNUMBER(_xlfn.XLOOKUP(OperatorTable[[#This Row],[Name]], SQLOperatorTable[name], SQLOperatorTable[ID], "err", 0, 1)))</f>
        <v>1</v>
      </c>
      <c r="P126" s="28">
        <f>IF(ISBLANK(OperatorTable[[#This Row],[Name]]), "", ROW() -5)</f>
        <v>121</v>
      </c>
      <c r="Q126" s="28" cm="1">
        <f t="array" ref="Q12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27" spans="1:17" x14ac:dyDescent="0.2">
      <c r="A127" s="28"/>
      <c r="B127" s="33" cm="1">
        <f t="array" aca="1" ref="B12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2650</v>
      </c>
      <c r="C127" s="9" t="s">
        <v>9437</v>
      </c>
      <c r="D127" s="155" t="b">
        <v>0</v>
      </c>
      <c r="E127" s="28" cm="1">
        <f t="array" aca="1" ref="E12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27" s="28" t="str">
        <f xml:space="preserve"> IF(ISBLANK(OperatorTable[[#This Row],[Name]]), "", "NULL")</f>
        <v>NULL</v>
      </c>
      <c r="G127" s="28" t="str">
        <f xml:space="preserve"> IF(ISBLANK(OperatorTable[[#This Row],[Name]]), "", "NULL")</f>
        <v>NULL</v>
      </c>
      <c r="H127" s="28" t="str">
        <f xml:space="preserve"> IF(ISBLANK(OperatorTable[[#This Row],[Name]]), "", "NULL")</f>
        <v>NULL</v>
      </c>
      <c r="I127" s="28" t="str">
        <f xml:space="preserve"> IF(ISBLANK(OperatorTable[[#This Row],[Name]]), "", "NULL")</f>
        <v>NULL</v>
      </c>
      <c r="J127" s="28">
        <f ca="1">OperatorTable[[#This Row],[ID]]</f>
        <v>2650</v>
      </c>
      <c r="K127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27" s="28" t="str">
        <f ca="1">_xlfn.LET(_xlpm.look, _xlfn.XLOOKUP(OperatorTable[[#This Row],[ID]], SQLOperatorTable[ID], SQLOperatorTable[Shift], ""),
_xlpm.usershift, "*" &amp; Addition!$A127 &amp; "*",
IF(LEN(_xlpm.look) = 0, IF(_xlpm.usershift = "**", "", _xlpm.usershift), _xlpm.look))</f>
        <v>T1XX C</v>
      </c>
      <c r="M12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Addition!$L127)))</f>
        <v>&lt;STX&gt;&lt;ESC&gt;C&lt;ETX&gt;
&lt;STX&gt;&lt;ESC&gt;P&lt;ETX&gt;
&lt;STX&gt;E1;F1;&lt;ETX&gt;
&lt;STX&gt;H1;o160,100;f3;c20;h1;w1;d3,Lori Lobaido;&lt;ETX&gt;
&lt;STX&gt;H2;o130,100;f3;c20;h1;w1;d3,T1XX C;&lt;ETX&gt;
&lt;STX&gt;H3;o100,100;f3;c20;h1;w1;d3,MES Login;&lt;ETX&gt;
&lt;STX&gt;B4;o50,30;f3;c0,3;h50;w3;d3,2650;&lt;ETX&gt;
&lt;STX&gt;R&lt;ETX&gt;
&lt;STX&gt;&lt;ESC&gt;E1;&lt;ETX&gt;
&lt;STX&gt;&lt;US&gt;4&lt;ETX&gt;
&lt;STX&gt;&lt;ETB&gt;&lt;ETX&gt;</v>
      </c>
      <c r="N12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27" s="28" t="b">
        <f>IF(ISBLANK(OperatorTable[[#This Row],[Name]]), "", ISNUMBER(_xlfn.XLOOKUP(OperatorTable[[#This Row],[Name]], SQLOperatorTable[name], SQLOperatorTable[ID], "err", 0, 1)))</f>
        <v>1</v>
      </c>
      <c r="P127" s="28">
        <f>IF(ISBLANK(OperatorTable[[#This Row],[Name]]), "", ROW() -5)</f>
        <v>122</v>
      </c>
      <c r="Q127" s="28" cm="1">
        <f t="array" ref="Q12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28" spans="1:17" x14ac:dyDescent="0.2">
      <c r="A128" s="28"/>
      <c r="B128" s="33" cm="1">
        <f t="array" aca="1" ref="B12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2651</v>
      </c>
      <c r="C128" s="9" t="s">
        <v>9438</v>
      </c>
      <c r="D128" s="155" t="b">
        <v>0</v>
      </c>
      <c r="E128" s="28" cm="1">
        <f t="array" aca="1" ref="E12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28" s="28" t="str">
        <f xml:space="preserve"> IF(ISBLANK(OperatorTable[[#This Row],[Name]]), "", "NULL")</f>
        <v>NULL</v>
      </c>
      <c r="G128" s="28" t="str">
        <f xml:space="preserve"> IF(ISBLANK(OperatorTable[[#This Row],[Name]]), "", "NULL")</f>
        <v>NULL</v>
      </c>
      <c r="H128" s="28" t="str">
        <f xml:space="preserve"> IF(ISBLANK(OperatorTable[[#This Row],[Name]]), "", "NULL")</f>
        <v>NULL</v>
      </c>
      <c r="I128" s="28" t="str">
        <f xml:space="preserve"> IF(ISBLANK(OperatorTable[[#This Row],[Name]]), "", "NULL")</f>
        <v>NULL</v>
      </c>
      <c r="J128" s="28">
        <f ca="1">OperatorTable[[#This Row],[ID]]</f>
        <v>2651</v>
      </c>
      <c r="K128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28" s="28" t="str">
        <f ca="1">_xlfn.LET(_xlpm.look, _xlfn.XLOOKUP(OperatorTable[[#This Row],[ID]], SQLOperatorTable[ID], SQLOperatorTable[Shift], ""),
_xlpm.usershift, "*" &amp; Addition!$A128 &amp; "*",
IF(LEN(_xlpm.look) = 0, IF(_xlpm.usershift = "**", "", _xlpm.usershift), _xlpm.look))</f>
        <v>T1XX C</v>
      </c>
      <c r="M12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Addition!$L128)))</f>
        <v>&lt;STX&gt;&lt;ESC&gt;C&lt;ETX&gt;
&lt;STX&gt;&lt;ESC&gt;P&lt;ETX&gt;
&lt;STX&gt;E1;F1;&lt;ETX&gt;
&lt;STX&gt;H1;o160,100;f3;c20;h1;w1;d3,Jamal Perry Jr;&lt;ETX&gt;
&lt;STX&gt;H2;o130,100;f3;c20;h1;w1;d3,T1XX C;&lt;ETX&gt;
&lt;STX&gt;H3;o100,100;f3;c20;h1;w1;d3,MES Login;&lt;ETX&gt;
&lt;STX&gt;B4;o50,30;f3;c0,3;h50;w3;d3,2651;&lt;ETX&gt;
&lt;STX&gt;R&lt;ETX&gt;
&lt;STX&gt;&lt;ESC&gt;E1;&lt;ETX&gt;
&lt;STX&gt;&lt;US&gt;4&lt;ETX&gt;
&lt;STX&gt;&lt;ETB&gt;&lt;ETX&gt;</v>
      </c>
      <c r="N12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28" s="28" t="b">
        <f>IF(ISBLANK(OperatorTable[[#This Row],[Name]]), "", ISNUMBER(_xlfn.XLOOKUP(OperatorTable[[#This Row],[Name]], SQLOperatorTable[name], SQLOperatorTable[ID], "err", 0, 1)))</f>
        <v>1</v>
      </c>
      <c r="P128" s="28">
        <f>IF(ISBLANK(OperatorTable[[#This Row],[Name]]), "", ROW() -5)</f>
        <v>123</v>
      </c>
      <c r="Q128" s="28" cm="1">
        <f t="array" ref="Q12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29" spans="1:17" x14ac:dyDescent="0.2">
      <c r="A129" s="28"/>
      <c r="B129" s="33" cm="1">
        <f t="array" aca="1" ref="B12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2652</v>
      </c>
      <c r="C129" s="9" t="s">
        <v>9439</v>
      </c>
      <c r="D129" s="155" t="b">
        <v>0</v>
      </c>
      <c r="E129" s="28" cm="1">
        <f t="array" aca="1" ref="E12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29" s="28" t="str">
        <f xml:space="preserve"> IF(ISBLANK(OperatorTable[[#This Row],[Name]]), "", "NULL")</f>
        <v>NULL</v>
      </c>
      <c r="G129" s="28" t="str">
        <f xml:space="preserve"> IF(ISBLANK(OperatorTable[[#This Row],[Name]]), "", "NULL")</f>
        <v>NULL</v>
      </c>
      <c r="H129" s="28" t="str">
        <f xml:space="preserve"> IF(ISBLANK(OperatorTable[[#This Row],[Name]]), "", "NULL")</f>
        <v>NULL</v>
      </c>
      <c r="I129" s="28" t="str">
        <f xml:space="preserve"> IF(ISBLANK(OperatorTable[[#This Row],[Name]]), "", "NULL")</f>
        <v>NULL</v>
      </c>
      <c r="J129" s="28">
        <f ca="1">OperatorTable[[#This Row],[ID]]</f>
        <v>2652</v>
      </c>
      <c r="K129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29" s="28" t="str">
        <f ca="1">_xlfn.LET(_xlpm.look, _xlfn.XLOOKUP(OperatorTable[[#This Row],[ID]], SQLOperatorTable[ID], SQLOperatorTable[Shift], ""),
_xlpm.usershift, "*" &amp; Addition!$A129 &amp; "*",
IF(LEN(_xlpm.look) = 0, IF(_xlpm.usershift = "**", "", _xlpm.usershift), _xlpm.look))</f>
        <v/>
      </c>
      <c r="M12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Addition!$L129)))</f>
        <v>&lt;STX&gt;&lt;ESC&gt;C&lt;ETX&gt;
&lt;STX&gt;&lt;ESC&gt;P&lt;ETX&gt;
&lt;STX&gt;E1;F1;&lt;ETX&gt;
&lt;STX&gt;H1;o160,100;f3;c20;h1;w1;d3,Tavion Johnson;&lt;ETX&gt;
&lt;STX&gt;H2;o130,100;f3;c20;h1;w1;d3,;&lt;ETX&gt;
&lt;STX&gt;H3;o100,100;f3;c20;h1;w1;d3,MES Login;&lt;ETX&gt;
&lt;STX&gt;B4;o50,30;f3;c0,3;h50;w3;d3,2652;&lt;ETX&gt;
&lt;STX&gt;R&lt;ETX&gt;
&lt;STX&gt;&lt;ESC&gt;E1;&lt;ETX&gt;
&lt;STX&gt;&lt;US&gt;4&lt;ETX&gt;
&lt;STX&gt;&lt;ETB&gt;&lt;ETX&gt;</v>
      </c>
      <c r="N12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29" s="28" t="b">
        <f>IF(ISBLANK(OperatorTable[[#This Row],[Name]]), "", ISNUMBER(_xlfn.XLOOKUP(OperatorTable[[#This Row],[Name]], SQLOperatorTable[name], SQLOperatorTable[ID], "err", 0, 1)))</f>
        <v>1</v>
      </c>
      <c r="P129" s="28">
        <f>IF(ISBLANK(OperatorTable[[#This Row],[Name]]), "", ROW() -5)</f>
        <v>124</v>
      </c>
      <c r="Q129" s="28" cm="1">
        <f t="array" ref="Q12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30" spans="1:17" x14ac:dyDescent="0.2">
      <c r="A130" s="28"/>
      <c r="B130" s="33" cm="1">
        <f t="array" aca="1" ref="B13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2653</v>
      </c>
      <c r="C130" s="9" t="s">
        <v>9440</v>
      </c>
      <c r="D130" s="155" t="b">
        <v>0</v>
      </c>
      <c r="E130" s="28" cm="1">
        <f t="array" aca="1" ref="E13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30" s="28" t="str">
        <f xml:space="preserve"> IF(ISBLANK(OperatorTable[[#This Row],[Name]]), "", "NULL")</f>
        <v>NULL</v>
      </c>
      <c r="G130" s="28" t="str">
        <f xml:space="preserve"> IF(ISBLANK(OperatorTable[[#This Row],[Name]]), "", "NULL")</f>
        <v>NULL</v>
      </c>
      <c r="H130" s="28" t="str">
        <f xml:space="preserve"> IF(ISBLANK(OperatorTable[[#This Row],[Name]]), "", "NULL")</f>
        <v>NULL</v>
      </c>
      <c r="I130" s="28" t="str">
        <f xml:space="preserve"> IF(ISBLANK(OperatorTable[[#This Row],[Name]]), "", "NULL")</f>
        <v>NULL</v>
      </c>
      <c r="J130" s="28">
        <f ca="1">OperatorTable[[#This Row],[ID]]</f>
        <v>2653</v>
      </c>
      <c r="K130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30" s="28" t="str">
        <f ca="1">_xlfn.LET(_xlpm.look, _xlfn.XLOOKUP(OperatorTable[[#This Row],[ID]], SQLOperatorTable[ID], SQLOperatorTable[Shift], ""),
_xlpm.usershift, "*" &amp; Addition!$A130 &amp; "*",
IF(LEN(_xlpm.look) = 0, IF(_xlpm.usershift = "**", "", _xlpm.usershift), _xlpm.look))</f>
        <v/>
      </c>
      <c r="M13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Addition!$L130)))</f>
        <v>&lt;STX&gt;&lt;ESC&gt;C&lt;ETX&gt;
&lt;STX&gt;&lt;ESC&gt;P&lt;ETX&gt;
&lt;STX&gt;E1;F1;&lt;ETX&gt;
&lt;STX&gt;H1;o160,100;f3;c20;h1;w1;d3,Kevin Welsh;&lt;ETX&gt;
&lt;STX&gt;H2;o130,100;f3;c20;h1;w1;d3,;&lt;ETX&gt;
&lt;STX&gt;H3;o100,100;f3;c20;h1;w1;d3,MES Login;&lt;ETX&gt;
&lt;STX&gt;B4;o50,30;f3;c0,3;h50;w3;d3,2653;&lt;ETX&gt;
&lt;STX&gt;R&lt;ETX&gt;
&lt;STX&gt;&lt;ESC&gt;E1;&lt;ETX&gt;
&lt;STX&gt;&lt;US&gt;4&lt;ETX&gt;
&lt;STX&gt;&lt;ETB&gt;&lt;ETX&gt;</v>
      </c>
      <c r="N13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30" s="28" t="b">
        <f>IF(ISBLANK(OperatorTable[[#This Row],[Name]]), "", ISNUMBER(_xlfn.XLOOKUP(OperatorTable[[#This Row],[Name]], SQLOperatorTable[name], SQLOperatorTable[ID], "err", 0, 1)))</f>
        <v>1</v>
      </c>
      <c r="P130" s="28">
        <f>IF(ISBLANK(OperatorTable[[#This Row],[Name]]), "", ROW() -5)</f>
        <v>125</v>
      </c>
      <c r="Q130" s="28" cm="1">
        <f t="array" ref="Q13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31" spans="1:17" x14ac:dyDescent="0.2">
      <c r="A131" s="28"/>
      <c r="B131" s="33" cm="1">
        <f t="array" aca="1" ref="B13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8962</v>
      </c>
      <c r="C131" s="9" t="s">
        <v>2824</v>
      </c>
      <c r="D131" s="155" t="b">
        <v>0</v>
      </c>
      <c r="E131" s="28" cm="1">
        <f t="array" aca="1" ref="E13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31" s="28" t="str">
        <f xml:space="preserve"> IF(ISBLANK(OperatorTable[[#This Row],[Name]]), "", "NULL")</f>
        <v>NULL</v>
      </c>
      <c r="G131" s="28" t="str">
        <f xml:space="preserve"> IF(ISBLANK(OperatorTable[[#This Row],[Name]]), "", "NULL")</f>
        <v>NULL</v>
      </c>
      <c r="H131" s="28" t="str">
        <f xml:space="preserve"> IF(ISBLANK(OperatorTable[[#This Row],[Name]]), "", "NULL")</f>
        <v>NULL</v>
      </c>
      <c r="I131" s="28" t="str">
        <f xml:space="preserve"> IF(ISBLANK(OperatorTable[[#This Row],[Name]]), "", "NULL")</f>
        <v>NULL</v>
      </c>
      <c r="J131" s="28">
        <f ca="1">OperatorTable[[#This Row],[ID]]</f>
        <v>8962</v>
      </c>
      <c r="K131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31" s="28" t="str">
        <f ca="1">_xlfn.LET(_xlpm.look, _xlfn.XLOOKUP(OperatorTable[[#This Row],[ID]], SQLOperatorTable[ID], SQLOperatorTable[Shift], ""),
_xlpm.usershift, "*" &amp; Addition!$A131 &amp; "*",
IF(LEN(_xlpm.look) = 0, IF(_xlpm.usershift = "**", "", _xlpm.usershift), _xlpm.look))</f>
        <v>DT FEM 3rd</v>
      </c>
      <c r="M13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Addition!$L131)))</f>
        <v>&lt;STX&gt;&lt;ESC&gt;C&lt;ETX&gt;
&lt;STX&gt;&lt;ESC&gt;P&lt;ETX&gt;
&lt;STX&gt;E1;F1;&lt;ETX&gt;
&lt;STX&gt;H1;o160,100;f3;c20;h1;w1;d3,Johnny Pruitt;&lt;ETX&gt;
&lt;STX&gt;H2;o130,100;f3;c20;h1;w1;d3,DT FEM 3rd;&lt;ETX&gt;
&lt;STX&gt;H3;o100,100;f3;c20;h1;w1;d3,MES Login;&lt;ETX&gt;
&lt;STX&gt;B4;o50,30;f3;c0,3;h50;w3;d3,8962;&lt;ETX&gt;
&lt;STX&gt;R&lt;ETX&gt;
&lt;STX&gt;&lt;ESC&gt;E1;&lt;ETX&gt;
&lt;STX&gt;&lt;US&gt;4&lt;ETX&gt;
&lt;STX&gt;&lt;ETB&gt;&lt;ETX&gt;</v>
      </c>
      <c r="N13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31" s="28" t="b">
        <f>IF(ISBLANK(OperatorTable[[#This Row],[Name]]), "", ISNUMBER(_xlfn.XLOOKUP(OperatorTable[[#This Row],[Name]], SQLOperatorTable[name], SQLOperatorTable[ID], "err", 0, 1)))</f>
        <v>1</v>
      </c>
      <c r="P131" s="28">
        <f>IF(ISBLANK(OperatorTable[[#This Row],[Name]]), "", ROW() -5)</f>
        <v>126</v>
      </c>
      <c r="Q131" s="28" cm="1">
        <f t="array" ref="Q13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32" spans="1:17" x14ac:dyDescent="0.2">
      <c r="A132" s="28"/>
      <c r="B132" s="33" cm="1">
        <f t="array" aca="1" ref="B13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2654</v>
      </c>
      <c r="C132" s="9" t="s">
        <v>9441</v>
      </c>
      <c r="D132" s="155" t="b">
        <v>0</v>
      </c>
      <c r="E132" s="28" cm="1">
        <f t="array" aca="1" ref="E13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32" s="28" t="str">
        <f xml:space="preserve"> IF(ISBLANK(OperatorTable[[#This Row],[Name]]), "", "NULL")</f>
        <v>NULL</v>
      </c>
      <c r="G132" s="28" t="str">
        <f xml:space="preserve"> IF(ISBLANK(OperatorTable[[#This Row],[Name]]), "", "NULL")</f>
        <v>NULL</v>
      </c>
      <c r="H132" s="28" t="str">
        <f xml:space="preserve"> IF(ISBLANK(OperatorTable[[#This Row],[Name]]), "", "NULL")</f>
        <v>NULL</v>
      </c>
      <c r="I132" s="28" t="str">
        <f xml:space="preserve"> IF(ISBLANK(OperatorTable[[#This Row],[Name]]), "", "NULL")</f>
        <v>NULL</v>
      </c>
      <c r="J132" s="28">
        <f ca="1">OperatorTable[[#This Row],[ID]]</f>
        <v>2654</v>
      </c>
      <c r="K132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32" s="28" t="str">
        <f ca="1">_xlfn.LET(_xlpm.look, _xlfn.XLOOKUP(OperatorTable[[#This Row],[ID]], SQLOperatorTable[ID], SQLOperatorTable[Shift], ""),
_xlpm.usershift, "*" &amp; Addition!$A132 &amp; "*",
IF(LEN(_xlpm.look) = 0, IF(_xlpm.usershift = "**", "", _xlpm.usershift), _xlpm.look))</f>
        <v>DT FEM 3rd</v>
      </c>
      <c r="M13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Addition!$L132)))</f>
        <v>&lt;STX&gt;&lt;ESC&gt;C&lt;ETX&gt;
&lt;STX&gt;&lt;ESC&gt;P&lt;ETX&gt;
&lt;STX&gt;E1;F1;&lt;ETX&gt;
&lt;STX&gt;H1;o160,100;f3;c20;h1;w1;d3,Adelia Smith;&lt;ETX&gt;
&lt;STX&gt;H2;o130,100;f3;c20;h1;w1;d3,DT FEM 3rd;&lt;ETX&gt;
&lt;STX&gt;H3;o100,100;f3;c20;h1;w1;d3,MES Login;&lt;ETX&gt;
&lt;STX&gt;B4;o50,30;f3;c0,3;h50;w3;d3,2654;&lt;ETX&gt;
&lt;STX&gt;R&lt;ETX&gt;
&lt;STX&gt;&lt;ESC&gt;E1;&lt;ETX&gt;
&lt;STX&gt;&lt;US&gt;4&lt;ETX&gt;
&lt;STX&gt;&lt;ETB&gt;&lt;ETX&gt;</v>
      </c>
      <c r="N13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32" s="28" t="b">
        <f>IF(ISBLANK(OperatorTable[[#This Row],[Name]]), "", ISNUMBER(_xlfn.XLOOKUP(OperatorTable[[#This Row],[Name]], SQLOperatorTable[name], SQLOperatorTable[ID], "err", 0, 1)))</f>
        <v>1</v>
      </c>
      <c r="P132" s="28">
        <f>IF(ISBLANK(OperatorTable[[#This Row],[Name]]), "", ROW() -5)</f>
        <v>127</v>
      </c>
      <c r="Q132" s="28" cm="1">
        <f t="array" ref="Q13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33" spans="1:17" x14ac:dyDescent="0.2">
      <c r="A133" s="28"/>
      <c r="B133" s="33" cm="1">
        <f t="array" aca="1" ref="B13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2656</v>
      </c>
      <c r="C133" s="9" t="s">
        <v>9555</v>
      </c>
      <c r="D133" s="155" t="b">
        <v>0</v>
      </c>
      <c r="E133" s="28" cm="1">
        <f t="array" aca="1" ref="E13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33" s="28" t="str">
        <f xml:space="preserve"> IF(ISBLANK(OperatorTable[[#This Row],[Name]]), "", "NULL")</f>
        <v>NULL</v>
      </c>
      <c r="G133" s="28" t="str">
        <f xml:space="preserve"> IF(ISBLANK(OperatorTable[[#This Row],[Name]]), "", "NULL")</f>
        <v>NULL</v>
      </c>
      <c r="H133" s="28" t="str">
        <f xml:space="preserve"> IF(ISBLANK(OperatorTable[[#This Row],[Name]]), "", "NULL")</f>
        <v>NULL</v>
      </c>
      <c r="I133" s="28" t="str">
        <f xml:space="preserve"> IF(ISBLANK(OperatorTable[[#This Row],[Name]]), "", "NULL")</f>
        <v>NULL</v>
      </c>
      <c r="J133" s="28">
        <f ca="1">OperatorTable[[#This Row],[ID]]</f>
        <v>2656</v>
      </c>
      <c r="K133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33" s="28" t="str">
        <f ca="1">_xlfn.LET(_xlpm.look, _xlfn.XLOOKUP(OperatorTable[[#This Row],[ID]], SQLOperatorTable[ID], SQLOperatorTable[Shift], ""),
_xlpm.usershift, "*" &amp; Addition!$A133 &amp; "*",
IF(LEN(_xlpm.look) = 0, IF(_xlpm.usershift = "**", "", _xlpm.usershift), _xlpm.look))</f>
        <v>T1XX B</v>
      </c>
      <c r="M13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Addition!$L133)))</f>
        <v>&lt;STX&gt;&lt;ESC&gt;C&lt;ETX&gt;
&lt;STX&gt;&lt;ESC&gt;P&lt;ETX&gt;
&lt;STX&gt;E1;F1;&lt;ETX&gt;
&lt;STX&gt;H1;o160,100;f3;c20;h1;w1;d3,Kaylen Lewis;&lt;ETX&gt;
&lt;STX&gt;H2;o130,100;f3;c20;h1;w1;d3,T1XX B;&lt;ETX&gt;
&lt;STX&gt;H3;o100,100;f3;c20;h1;w1;d3,MES Login;&lt;ETX&gt;
&lt;STX&gt;B4;o50,30;f3;c0,3;h50;w3;d3,2656;&lt;ETX&gt;
&lt;STX&gt;R&lt;ETX&gt;
&lt;STX&gt;&lt;ESC&gt;E1;&lt;ETX&gt;
&lt;STX&gt;&lt;US&gt;4&lt;ETX&gt;
&lt;STX&gt;&lt;ETB&gt;&lt;ETX&gt;</v>
      </c>
      <c r="N13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33" s="28" t="b">
        <f>IF(ISBLANK(OperatorTable[[#This Row],[Name]]), "", ISNUMBER(_xlfn.XLOOKUP(OperatorTable[[#This Row],[Name]], SQLOperatorTable[name], SQLOperatorTable[ID], "err", 0, 1)))</f>
        <v>1</v>
      </c>
      <c r="P133" s="28">
        <f>IF(ISBLANK(OperatorTable[[#This Row],[Name]]), "", ROW() -5)</f>
        <v>128</v>
      </c>
      <c r="Q133" s="28" cm="1">
        <f t="array" ref="Q13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34" spans="1:17" x14ac:dyDescent="0.2">
      <c r="A134" s="28"/>
      <c r="B134" s="33" cm="1">
        <f t="array" aca="1" ref="B13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2657</v>
      </c>
      <c r="C134" s="9" t="s">
        <v>9556</v>
      </c>
      <c r="D134" s="155" t="b">
        <v>0</v>
      </c>
      <c r="E134" s="28" cm="1">
        <f t="array" aca="1" ref="E13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34" s="28" t="str">
        <f xml:space="preserve"> IF(ISBLANK(OperatorTable[[#This Row],[Name]]), "", "NULL")</f>
        <v>NULL</v>
      </c>
      <c r="G134" s="28" t="str">
        <f xml:space="preserve"> IF(ISBLANK(OperatorTable[[#This Row],[Name]]), "", "NULL")</f>
        <v>NULL</v>
      </c>
      <c r="H134" s="28" t="str">
        <f xml:space="preserve"> IF(ISBLANK(OperatorTable[[#This Row],[Name]]), "", "NULL")</f>
        <v>NULL</v>
      </c>
      <c r="I134" s="28" t="str">
        <f xml:space="preserve"> IF(ISBLANK(OperatorTable[[#This Row],[Name]]), "", "NULL")</f>
        <v>NULL</v>
      </c>
      <c r="J134" s="28">
        <f ca="1">OperatorTable[[#This Row],[ID]]</f>
        <v>2657</v>
      </c>
      <c r="K134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34" s="28" t="str">
        <f ca="1">_xlfn.LET(_xlpm.look, _xlfn.XLOOKUP(OperatorTable[[#This Row],[ID]], SQLOperatorTable[ID], SQLOperatorTable[Shift], ""),
_xlpm.usershift, "*" &amp; Addition!$A134 &amp; "*",
IF(LEN(_xlpm.look) = 0, IF(_xlpm.usershift = "**", "", _xlpm.usershift), _xlpm.look))</f>
        <v>T1XX B</v>
      </c>
      <c r="M13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Addition!$L134)))</f>
        <v>&lt;STX&gt;&lt;ESC&gt;C&lt;ETX&gt;
&lt;STX&gt;&lt;ESC&gt;P&lt;ETX&gt;
&lt;STX&gt;E1;F1;&lt;ETX&gt;
&lt;STX&gt;H1;o160,100;f3;c20;h1;w1;d3,Hailey Metcalf;&lt;ETX&gt;
&lt;STX&gt;H2;o130,100;f3;c20;h1;w1;d3,T1XX B;&lt;ETX&gt;
&lt;STX&gt;H3;o100,100;f3;c20;h1;w1;d3,MES Login;&lt;ETX&gt;
&lt;STX&gt;B4;o50,30;f3;c0,3;h50;w3;d3,2657;&lt;ETX&gt;
&lt;STX&gt;R&lt;ETX&gt;
&lt;STX&gt;&lt;ESC&gt;E1;&lt;ETX&gt;
&lt;STX&gt;&lt;US&gt;4&lt;ETX&gt;
&lt;STX&gt;&lt;ETB&gt;&lt;ETX&gt;</v>
      </c>
      <c r="N13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34" s="28" t="b">
        <f>IF(ISBLANK(OperatorTable[[#This Row],[Name]]), "", ISNUMBER(_xlfn.XLOOKUP(OperatorTable[[#This Row],[Name]], SQLOperatorTable[name], SQLOperatorTable[ID], "err", 0, 1)))</f>
        <v>1</v>
      </c>
      <c r="P134" s="28">
        <f>IF(ISBLANK(OperatorTable[[#This Row],[Name]]), "", ROW() -5)</f>
        <v>129</v>
      </c>
      <c r="Q134" s="28" cm="1">
        <f t="array" ref="Q13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35" spans="1:17" x14ac:dyDescent="0.2">
      <c r="A135" s="28"/>
      <c r="B135" s="33" cm="1">
        <f t="array" aca="1" ref="B13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9286</v>
      </c>
      <c r="C135" s="9" t="s">
        <v>2493</v>
      </c>
      <c r="D135" s="155" t="b">
        <v>1</v>
      </c>
      <c r="E135" s="28" cm="1">
        <f t="array" aca="1" ref="E13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35" s="28" t="str">
        <f xml:space="preserve"> IF(ISBLANK(OperatorTable[[#This Row],[Name]]), "", "NULL")</f>
        <v>NULL</v>
      </c>
      <c r="G135" s="28" t="str">
        <f xml:space="preserve"> IF(ISBLANK(OperatorTable[[#This Row],[Name]]), "", "NULL")</f>
        <v>NULL</v>
      </c>
      <c r="H135" s="28" t="str">
        <f xml:space="preserve"> IF(ISBLANK(OperatorTable[[#This Row],[Name]]), "", "NULL")</f>
        <v>NULL</v>
      </c>
      <c r="I135" s="28" t="str">
        <f xml:space="preserve"> IF(ISBLANK(OperatorTable[[#This Row],[Name]]), "", "NULL")</f>
        <v>NULL</v>
      </c>
      <c r="J135" s="28">
        <f ca="1">OperatorTable[[#This Row],[ID]]</f>
        <v>9286</v>
      </c>
      <c r="K135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35" s="28" t="str">
        <f ca="1">_xlfn.LET(_xlpm.look, _xlfn.XLOOKUP(OperatorTable[[#This Row],[ID]], SQLOperatorTable[ID], SQLOperatorTable[Shift], ""),
_xlpm.usershift, "*" &amp; Addition!$A135 &amp; "*",
IF(LEN(_xlpm.look) = 0, IF(_xlpm.usershift = "**", "", _xlpm.usershift), _xlpm.look))</f>
        <v>T1XX B</v>
      </c>
      <c r="M13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Addition!$L135)))</f>
        <v>&lt;STX&gt;&lt;ESC&gt;C&lt;ETX&gt;
&lt;STX&gt;&lt;ESC&gt;P&lt;ETX&gt;
&lt;STX&gt;E1;F1;&lt;ETX&gt;
&lt;STX&gt;H1;o160,100;f3;c20;h1;w1;d3,Jamaal Mulligan;&lt;ETX&gt;
&lt;STX&gt;H2;o130,100;f3;c20;h1;w1;d3,T1XX B;&lt;ETX&gt;
&lt;STX&gt;H3;o100,100;f3;c20;h1;w1;d3,MES Login;&lt;ETX&gt;
&lt;STX&gt;B4;o50,30;f3;c0,3;h50;w3;d3,9286;&lt;ETX&gt;
&lt;STX&gt;R&lt;ETX&gt;
&lt;STX&gt;&lt;ESC&gt;E1;&lt;ETX&gt;
&lt;STX&gt;&lt;US&gt;4&lt;ETX&gt;
&lt;STX&gt;&lt;ETB&gt;&lt;ETX&gt;</v>
      </c>
      <c r="N13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35" s="28" t="b">
        <f>IF(ISBLANK(OperatorTable[[#This Row],[Name]]), "", ISNUMBER(_xlfn.XLOOKUP(OperatorTable[[#This Row],[Name]], SQLOperatorTable[name], SQLOperatorTable[ID], "err", 0, 1)))</f>
        <v>1</v>
      </c>
      <c r="P135" s="28">
        <f>IF(ISBLANK(OperatorTable[[#This Row],[Name]]), "", ROW() -5)</f>
        <v>130</v>
      </c>
      <c r="Q135" s="28" cm="1">
        <f t="array" ref="Q13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36" spans="1:17" x14ac:dyDescent="0.2">
      <c r="A136" s="28"/>
      <c r="B136" s="33" cm="1">
        <f t="array" aca="1" ref="B13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2658</v>
      </c>
      <c r="C136" s="9" t="s">
        <v>9557</v>
      </c>
      <c r="D136" s="155" t="b">
        <v>0</v>
      </c>
      <c r="E136" s="28" cm="1">
        <f t="array" aca="1" ref="E13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36" s="28" t="str">
        <f xml:space="preserve"> IF(ISBLANK(OperatorTable[[#This Row],[Name]]), "", "NULL")</f>
        <v>NULL</v>
      </c>
      <c r="G136" s="28" t="str">
        <f xml:space="preserve"> IF(ISBLANK(OperatorTable[[#This Row],[Name]]), "", "NULL")</f>
        <v>NULL</v>
      </c>
      <c r="H136" s="28" t="str">
        <f xml:space="preserve"> IF(ISBLANK(OperatorTable[[#This Row],[Name]]), "", "NULL")</f>
        <v>NULL</v>
      </c>
      <c r="I136" s="28" t="str">
        <f xml:space="preserve"> IF(ISBLANK(OperatorTable[[#This Row],[Name]]), "", "NULL")</f>
        <v>NULL</v>
      </c>
      <c r="J136" s="28">
        <f ca="1">OperatorTable[[#This Row],[ID]]</f>
        <v>2658</v>
      </c>
      <c r="K136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36" s="28" t="str">
        <f ca="1">_xlfn.LET(_xlpm.look, _xlfn.XLOOKUP(OperatorTable[[#This Row],[ID]], SQLOperatorTable[ID], SQLOperatorTable[Shift], ""),
_xlpm.usershift, "*" &amp; Addition!$A136 &amp; "*",
IF(LEN(_xlpm.look) = 0, IF(_xlpm.usershift = "**", "", _xlpm.usershift), _xlpm.look))</f>
        <v/>
      </c>
      <c r="M13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Addition!$L136)))</f>
        <v>&lt;STX&gt;&lt;ESC&gt;C&lt;ETX&gt;
&lt;STX&gt;&lt;ESC&gt;P&lt;ETX&gt;
&lt;STX&gt;E1;F1;&lt;ETX&gt;
&lt;STX&gt;H1;o160,100;f3;c20;h1;w1;d3,Ason Jones;&lt;ETX&gt;
&lt;STX&gt;H2;o130,100;f3;c20;h1;w1;d3,;&lt;ETX&gt;
&lt;STX&gt;H3;o100,100;f3;c20;h1;w1;d3,MES Login;&lt;ETX&gt;
&lt;STX&gt;B4;o50,30;f3;c0,3;h50;w3;d3,2658;&lt;ETX&gt;
&lt;STX&gt;R&lt;ETX&gt;
&lt;STX&gt;&lt;ESC&gt;E1;&lt;ETX&gt;
&lt;STX&gt;&lt;US&gt;4&lt;ETX&gt;
&lt;STX&gt;&lt;ETB&gt;&lt;ETX&gt;</v>
      </c>
      <c r="N13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36" s="28" t="b">
        <f>IF(ISBLANK(OperatorTable[[#This Row],[Name]]), "", ISNUMBER(_xlfn.XLOOKUP(OperatorTable[[#This Row],[Name]], SQLOperatorTable[name], SQLOperatorTable[ID], "err", 0, 1)))</f>
        <v>1</v>
      </c>
      <c r="P136" s="28">
        <f>IF(ISBLANK(OperatorTable[[#This Row],[Name]]), "", ROW() -5)</f>
        <v>131</v>
      </c>
      <c r="Q136" s="28" cm="1">
        <f t="array" ref="Q13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37" spans="1:17" x14ac:dyDescent="0.2">
      <c r="A137" s="28"/>
      <c r="B137" s="33" cm="1">
        <f t="array" aca="1" ref="B13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2659</v>
      </c>
      <c r="C137" s="9" t="s">
        <v>9558</v>
      </c>
      <c r="D137" s="155" t="b">
        <v>0</v>
      </c>
      <c r="E137" s="28" cm="1">
        <f t="array" aca="1" ref="E13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37" s="28" t="str">
        <f xml:space="preserve"> IF(ISBLANK(OperatorTable[[#This Row],[Name]]), "", "NULL")</f>
        <v>NULL</v>
      </c>
      <c r="G137" s="28" t="str">
        <f xml:space="preserve"> IF(ISBLANK(OperatorTable[[#This Row],[Name]]), "", "NULL")</f>
        <v>NULL</v>
      </c>
      <c r="H137" s="28" t="str">
        <f xml:space="preserve"> IF(ISBLANK(OperatorTable[[#This Row],[Name]]), "", "NULL")</f>
        <v>NULL</v>
      </c>
      <c r="I137" s="28" t="str">
        <f xml:space="preserve"> IF(ISBLANK(OperatorTable[[#This Row],[Name]]), "", "NULL")</f>
        <v>NULL</v>
      </c>
      <c r="J137" s="28">
        <f ca="1">OperatorTable[[#This Row],[ID]]</f>
        <v>2659</v>
      </c>
      <c r="K137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37" s="28" t="str">
        <f ca="1">_xlfn.LET(_xlpm.look, _xlfn.XLOOKUP(OperatorTable[[#This Row],[ID]], SQLOperatorTable[ID], SQLOperatorTable[Shift], ""),
_xlpm.usershift, "*" &amp; Addition!$A137 &amp; "*",
IF(LEN(_xlpm.look) = 0, IF(_xlpm.usershift = "**", "", _xlpm.usershift), _xlpm.look))</f>
        <v>T1XX B</v>
      </c>
      <c r="M13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Addition!$L137)))</f>
        <v>&lt;STX&gt;&lt;ESC&gt;C&lt;ETX&gt;
&lt;STX&gt;&lt;ESC&gt;P&lt;ETX&gt;
&lt;STX&gt;E1;F1;&lt;ETX&gt;
&lt;STX&gt;H1;o160,100;f3;c20;h1;w1;d3,Rodney Williams ;&lt;ETX&gt;
&lt;STX&gt;H2;o130,100;f3;c20;h1;w1;d3,T1XX B;&lt;ETX&gt;
&lt;STX&gt;H3;o100,100;f3;c20;h1;w1;d3,MES Login;&lt;ETX&gt;
&lt;STX&gt;B4;o50,30;f3;c0,3;h50;w3;d3,2659;&lt;ETX&gt;
&lt;STX&gt;R&lt;ETX&gt;
&lt;STX&gt;&lt;ESC&gt;E1;&lt;ETX&gt;
&lt;STX&gt;&lt;US&gt;4&lt;ETX&gt;
&lt;STX&gt;&lt;ETB&gt;&lt;ETX&gt;</v>
      </c>
      <c r="N13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37" s="28" t="b">
        <f>IF(ISBLANK(OperatorTable[[#This Row],[Name]]), "", ISNUMBER(_xlfn.XLOOKUP(OperatorTable[[#This Row],[Name]], SQLOperatorTable[name], SQLOperatorTable[ID], "err", 0, 1)))</f>
        <v>1</v>
      </c>
      <c r="P137" s="28">
        <f>IF(ISBLANK(OperatorTable[[#This Row],[Name]]), "", ROW() -5)</f>
        <v>132</v>
      </c>
      <c r="Q137" s="28" cm="1">
        <f t="array" ref="Q13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38" spans="1:17" x14ac:dyDescent="0.2">
      <c r="A138" s="28"/>
      <c r="B138" s="33" cm="1">
        <f t="array" aca="1" ref="B13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2660</v>
      </c>
      <c r="C138" s="9" t="s">
        <v>9559</v>
      </c>
      <c r="D138" s="155" t="b">
        <v>0</v>
      </c>
      <c r="E138" s="28" cm="1">
        <f t="array" aca="1" ref="E13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38" s="28" t="str">
        <f xml:space="preserve"> IF(ISBLANK(OperatorTable[[#This Row],[Name]]), "", "NULL")</f>
        <v>NULL</v>
      </c>
      <c r="G138" s="28" t="str">
        <f xml:space="preserve"> IF(ISBLANK(OperatorTable[[#This Row],[Name]]), "", "NULL")</f>
        <v>NULL</v>
      </c>
      <c r="H138" s="28" t="str">
        <f xml:space="preserve"> IF(ISBLANK(OperatorTable[[#This Row],[Name]]), "", "NULL")</f>
        <v>NULL</v>
      </c>
      <c r="I138" s="28" t="str">
        <f xml:space="preserve"> IF(ISBLANK(OperatorTable[[#This Row],[Name]]), "", "NULL")</f>
        <v>NULL</v>
      </c>
      <c r="J138" s="28">
        <f ca="1">OperatorTable[[#This Row],[ID]]</f>
        <v>2660</v>
      </c>
      <c r="K138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38" s="28" t="str">
        <f ca="1">_xlfn.LET(_xlpm.look, _xlfn.XLOOKUP(OperatorTable[[#This Row],[ID]], SQLOperatorTable[ID], SQLOperatorTable[Shift], ""),
_xlpm.usershift, "*" &amp; Addition!$A138 &amp; "*",
IF(LEN(_xlpm.look) = 0, IF(_xlpm.usershift = "**", "", _xlpm.usershift), _xlpm.look))</f>
        <v>T1XX B</v>
      </c>
      <c r="M13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Addition!$L138)))</f>
        <v>&lt;STX&gt;&lt;ESC&gt;C&lt;ETX&gt;
&lt;STX&gt;&lt;ESC&gt;P&lt;ETX&gt;
&lt;STX&gt;E1;F1;&lt;ETX&gt;
&lt;STX&gt;H1;o160,100;f3;c20;h1;w1;d3,Makenzie Szczotka;&lt;ETX&gt;
&lt;STX&gt;H2;o130,100;f3;c20;h1;w1;d3,T1XX B;&lt;ETX&gt;
&lt;STX&gt;H3;o100,100;f3;c20;h1;w1;d3,MES Login;&lt;ETX&gt;
&lt;STX&gt;B4;o50,30;f3;c0,3;h50;w3;d3,2660;&lt;ETX&gt;
&lt;STX&gt;R&lt;ETX&gt;
&lt;STX&gt;&lt;ESC&gt;E1;&lt;ETX&gt;
&lt;STX&gt;&lt;US&gt;4&lt;ETX&gt;
&lt;STX&gt;&lt;ETB&gt;&lt;ETX&gt;</v>
      </c>
      <c r="N13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38" s="28" t="b">
        <f>IF(ISBLANK(OperatorTable[[#This Row],[Name]]), "", ISNUMBER(_xlfn.XLOOKUP(OperatorTable[[#This Row],[Name]], SQLOperatorTable[name], SQLOperatorTable[ID], "err", 0, 1)))</f>
        <v>1</v>
      </c>
      <c r="P138" s="28">
        <f>IF(ISBLANK(OperatorTable[[#This Row],[Name]]), "", ROW() -5)</f>
        <v>133</v>
      </c>
      <c r="Q138" s="28" cm="1">
        <f t="array" ref="Q13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39" spans="1:17" x14ac:dyDescent="0.2">
      <c r="A139" s="28"/>
      <c r="B139" s="33" cm="1">
        <f t="array" aca="1" ref="B13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2661</v>
      </c>
      <c r="C139" s="9" t="s">
        <v>9560</v>
      </c>
      <c r="D139" s="155" t="b">
        <v>0</v>
      </c>
      <c r="E139" s="28" cm="1">
        <f t="array" aca="1" ref="E13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39" s="28" t="str">
        <f xml:space="preserve"> IF(ISBLANK(OperatorTable[[#This Row],[Name]]), "", "NULL")</f>
        <v>NULL</v>
      </c>
      <c r="G139" s="28" t="str">
        <f xml:space="preserve"> IF(ISBLANK(OperatorTable[[#This Row],[Name]]), "", "NULL")</f>
        <v>NULL</v>
      </c>
      <c r="H139" s="28" t="str">
        <f xml:space="preserve"> IF(ISBLANK(OperatorTable[[#This Row],[Name]]), "", "NULL")</f>
        <v>NULL</v>
      </c>
      <c r="I139" s="28" t="str">
        <f xml:space="preserve"> IF(ISBLANK(OperatorTable[[#This Row],[Name]]), "", "NULL")</f>
        <v>NULL</v>
      </c>
      <c r="J139" s="28">
        <f ca="1">OperatorTable[[#This Row],[ID]]</f>
        <v>2661</v>
      </c>
      <c r="K139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39" s="28" t="str">
        <f ca="1">_xlfn.LET(_xlpm.look, _xlfn.XLOOKUP(OperatorTable[[#This Row],[ID]], SQLOperatorTable[ID], SQLOperatorTable[Shift], ""),
_xlpm.usershift, "*" &amp; Addition!$A139 &amp; "*",
IF(LEN(_xlpm.look) = 0, IF(_xlpm.usershift = "**", "", _xlpm.usershift), _xlpm.look))</f>
        <v>T1XX B</v>
      </c>
      <c r="M13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Addition!$L139)))</f>
        <v>&lt;STX&gt;&lt;ESC&gt;C&lt;ETX&gt;
&lt;STX&gt;&lt;ESC&gt;P&lt;ETX&gt;
&lt;STX&gt;E1;F1;&lt;ETX&gt;
&lt;STX&gt;H1;o160,100;f3;c20;h1;w1;d3,Jelani Larks;&lt;ETX&gt;
&lt;STX&gt;H2;o130,100;f3;c20;h1;w1;d3,T1XX B;&lt;ETX&gt;
&lt;STX&gt;H3;o100,100;f3;c20;h1;w1;d3,MES Login;&lt;ETX&gt;
&lt;STX&gt;B4;o50,30;f3;c0,3;h50;w3;d3,2661;&lt;ETX&gt;
&lt;STX&gt;R&lt;ETX&gt;
&lt;STX&gt;&lt;ESC&gt;E1;&lt;ETX&gt;
&lt;STX&gt;&lt;US&gt;4&lt;ETX&gt;
&lt;STX&gt;&lt;ETB&gt;&lt;ETX&gt;</v>
      </c>
      <c r="N13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39" s="28" t="b">
        <f>IF(ISBLANK(OperatorTable[[#This Row],[Name]]), "", ISNUMBER(_xlfn.XLOOKUP(OperatorTable[[#This Row],[Name]], SQLOperatorTable[name], SQLOperatorTable[ID], "err", 0, 1)))</f>
        <v>1</v>
      </c>
      <c r="P139" s="28">
        <f>IF(ISBLANK(OperatorTable[[#This Row],[Name]]), "", ROW() -5)</f>
        <v>134</v>
      </c>
      <c r="Q139" s="28" cm="1">
        <f t="array" ref="Q13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40" spans="1:17" x14ac:dyDescent="0.2">
      <c r="A140" s="28"/>
      <c r="B140" s="33" cm="1">
        <f t="array" aca="1" ref="B14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2662</v>
      </c>
      <c r="C140" s="9" t="s">
        <v>9561</v>
      </c>
      <c r="D140" s="155" t="b">
        <v>0</v>
      </c>
      <c r="E140" s="28" cm="1">
        <f t="array" aca="1" ref="E14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40" s="28" t="str">
        <f xml:space="preserve"> IF(ISBLANK(OperatorTable[[#This Row],[Name]]), "", "NULL")</f>
        <v>NULL</v>
      </c>
      <c r="G140" s="28" t="str">
        <f xml:space="preserve"> IF(ISBLANK(OperatorTable[[#This Row],[Name]]), "", "NULL")</f>
        <v>NULL</v>
      </c>
      <c r="H140" s="28" t="str">
        <f xml:space="preserve"> IF(ISBLANK(OperatorTable[[#This Row],[Name]]), "", "NULL")</f>
        <v>NULL</v>
      </c>
      <c r="I140" s="28" t="str">
        <f xml:space="preserve"> IF(ISBLANK(OperatorTable[[#This Row],[Name]]), "", "NULL")</f>
        <v>NULL</v>
      </c>
      <c r="J140" s="28">
        <f ca="1">OperatorTable[[#This Row],[ID]]</f>
        <v>2662</v>
      </c>
      <c r="K140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40" s="28" t="str">
        <f ca="1">_xlfn.LET(_xlpm.look, _xlfn.XLOOKUP(OperatorTable[[#This Row],[ID]], SQLOperatorTable[ID], SQLOperatorTable[Shift], ""),
_xlpm.usershift, "*" &amp; Addition!$A140 &amp; "*",
IF(LEN(_xlpm.look) = 0, IF(_xlpm.usershift = "**", "", _xlpm.usershift), _xlpm.look))</f>
        <v/>
      </c>
      <c r="M14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Addition!$L140)))</f>
        <v>&lt;STX&gt;&lt;ESC&gt;C&lt;ETX&gt;
&lt;STX&gt;&lt;ESC&gt;P&lt;ETX&gt;
&lt;STX&gt;E1;F1;&lt;ETX&gt;
&lt;STX&gt;H1;o160,100;f3;c20;h1;w1;d3,Jarvis Brooks Jr;&lt;ETX&gt;
&lt;STX&gt;H2;o130,100;f3;c20;h1;w1;d3,;&lt;ETX&gt;
&lt;STX&gt;H3;o100,100;f3;c20;h1;w1;d3,MES Login;&lt;ETX&gt;
&lt;STX&gt;B4;o50,30;f3;c0,3;h50;w3;d3,2662;&lt;ETX&gt;
&lt;STX&gt;R&lt;ETX&gt;
&lt;STX&gt;&lt;ESC&gt;E1;&lt;ETX&gt;
&lt;STX&gt;&lt;US&gt;4&lt;ETX&gt;
&lt;STX&gt;&lt;ETB&gt;&lt;ETX&gt;</v>
      </c>
      <c r="N14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40" s="28" t="b">
        <f>IF(ISBLANK(OperatorTable[[#This Row],[Name]]), "", ISNUMBER(_xlfn.XLOOKUP(OperatorTable[[#This Row],[Name]], SQLOperatorTable[name], SQLOperatorTable[ID], "err", 0, 1)))</f>
        <v>1</v>
      </c>
      <c r="P140" s="28">
        <f>IF(ISBLANK(OperatorTable[[#This Row],[Name]]), "", ROW() -5)</f>
        <v>135</v>
      </c>
      <c r="Q140" s="28" cm="1">
        <f t="array" ref="Q14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41" spans="1:17" x14ac:dyDescent="0.2">
      <c r="A141" s="28"/>
      <c r="B141" s="33" cm="1">
        <f t="array" aca="1" ref="B14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2663</v>
      </c>
      <c r="C141" s="9" t="s">
        <v>9570</v>
      </c>
      <c r="D141" s="155" t="b">
        <v>0</v>
      </c>
      <c r="E141" s="28" cm="1">
        <f t="array" aca="1" ref="E14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41" s="28" t="str">
        <f xml:space="preserve"> IF(ISBLANK(OperatorTable[[#This Row],[Name]]), "", "NULL")</f>
        <v>NULL</v>
      </c>
      <c r="G141" s="28" t="str">
        <f xml:space="preserve"> IF(ISBLANK(OperatorTable[[#This Row],[Name]]), "", "NULL")</f>
        <v>NULL</v>
      </c>
      <c r="H141" s="28" t="str">
        <f xml:space="preserve"> IF(ISBLANK(OperatorTable[[#This Row],[Name]]), "", "NULL")</f>
        <v>NULL</v>
      </c>
      <c r="I141" s="28" t="str">
        <f xml:space="preserve"> IF(ISBLANK(OperatorTable[[#This Row],[Name]]), "", "NULL")</f>
        <v>NULL</v>
      </c>
      <c r="J141" s="28">
        <f ca="1">OperatorTable[[#This Row],[ID]]</f>
        <v>2663</v>
      </c>
      <c r="K141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41" s="28" t="str">
        <f ca="1">_xlfn.LET(_xlpm.look, _xlfn.XLOOKUP(OperatorTable[[#This Row],[ID]], SQLOperatorTable[ID], SQLOperatorTable[Shift], ""),
_xlpm.usershift, "*" &amp; Addition!$A141 &amp; "*",
IF(LEN(_xlpm.look) = 0, IF(_xlpm.usershift = "**", "", _xlpm.usershift), _xlpm.look))</f>
        <v>Materials A</v>
      </c>
      <c r="M14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Addition!$L141)))</f>
        <v>&lt;STX&gt;&lt;ESC&gt;C&lt;ETX&gt;
&lt;STX&gt;&lt;ESC&gt;P&lt;ETX&gt;
&lt;STX&gt;E1;F1;&lt;ETX&gt;
&lt;STX&gt;H1;o160,100;f3;c20;h1;w1;d3,Kenneth Bodnar;&lt;ETX&gt;
&lt;STX&gt;H2;o130,100;f3;c20;h1;w1;d3,Materials A;&lt;ETX&gt;
&lt;STX&gt;H3;o100,100;f3;c20;h1;w1;d3,MES Login;&lt;ETX&gt;
&lt;STX&gt;B4;o50,30;f3;c0,3;h50;w3;d3,2663;&lt;ETX&gt;
&lt;STX&gt;R&lt;ETX&gt;
&lt;STX&gt;&lt;ESC&gt;E1;&lt;ETX&gt;
&lt;STX&gt;&lt;US&gt;4&lt;ETX&gt;
&lt;STX&gt;&lt;ETB&gt;&lt;ETX&gt;</v>
      </c>
      <c r="N14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41" s="28" t="b">
        <f>IF(ISBLANK(OperatorTable[[#This Row],[Name]]), "", ISNUMBER(_xlfn.XLOOKUP(OperatorTable[[#This Row],[Name]], SQLOperatorTable[name], SQLOperatorTable[ID], "err", 0, 1)))</f>
        <v>1</v>
      </c>
      <c r="P141" s="28">
        <f>IF(ISBLANK(OperatorTable[[#This Row],[Name]]), "", ROW() -5)</f>
        <v>136</v>
      </c>
      <c r="Q141" s="28" cm="1">
        <f t="array" ref="Q14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42" spans="1:17" x14ac:dyDescent="0.2">
      <c r="A142" s="28"/>
      <c r="B142" s="33" cm="1">
        <f t="array" aca="1" ref="B14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2664</v>
      </c>
      <c r="C142" s="9" t="s">
        <v>9571</v>
      </c>
      <c r="D142" s="155" t="b">
        <v>0</v>
      </c>
      <c r="E142" s="28" cm="1">
        <f t="array" aca="1" ref="E14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42" s="28" t="str">
        <f xml:space="preserve"> IF(ISBLANK(OperatorTable[[#This Row],[Name]]), "", "NULL")</f>
        <v>NULL</v>
      </c>
      <c r="G142" s="28" t="str">
        <f xml:space="preserve"> IF(ISBLANK(OperatorTable[[#This Row],[Name]]), "", "NULL")</f>
        <v>NULL</v>
      </c>
      <c r="H142" s="28" t="str">
        <f xml:space="preserve"> IF(ISBLANK(OperatorTable[[#This Row],[Name]]), "", "NULL")</f>
        <v>NULL</v>
      </c>
      <c r="I142" s="28" t="str">
        <f xml:space="preserve"> IF(ISBLANK(OperatorTable[[#This Row],[Name]]), "", "NULL")</f>
        <v>NULL</v>
      </c>
      <c r="J142" s="28">
        <f ca="1">OperatorTable[[#This Row],[ID]]</f>
        <v>2664</v>
      </c>
      <c r="K142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42" s="28" t="str">
        <f ca="1">_xlfn.LET(_xlpm.look, _xlfn.XLOOKUP(OperatorTable[[#This Row],[ID]], SQLOperatorTable[ID], SQLOperatorTable[Shift], ""),
_xlpm.usershift, "*" &amp; Addition!$A142 &amp; "*",
IF(LEN(_xlpm.look) = 0, IF(_xlpm.usershift = "**", "", _xlpm.usershift), _xlpm.look))</f>
        <v>Materials C</v>
      </c>
      <c r="M14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Addition!$L142)))</f>
        <v>&lt;STX&gt;&lt;ESC&gt;C&lt;ETX&gt;
&lt;STX&gt;&lt;ESC&gt;P&lt;ETX&gt;
&lt;STX&gt;E1;F1;&lt;ETX&gt;
&lt;STX&gt;H1;o160,100;f3;c20;h1;w1;d3,Tyrice Ballard;&lt;ETX&gt;
&lt;STX&gt;H2;o130,100;f3;c20;h1;w1;d3,Materials C;&lt;ETX&gt;
&lt;STX&gt;H3;o100,100;f3;c20;h1;w1;d3,MES Login;&lt;ETX&gt;
&lt;STX&gt;B4;o50,30;f3;c0,3;h50;w3;d3,2664;&lt;ETX&gt;
&lt;STX&gt;R&lt;ETX&gt;
&lt;STX&gt;&lt;ESC&gt;E1;&lt;ETX&gt;
&lt;STX&gt;&lt;US&gt;4&lt;ETX&gt;
&lt;STX&gt;&lt;ETB&gt;&lt;ETX&gt;</v>
      </c>
      <c r="N14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42" s="28" t="b">
        <f>IF(ISBLANK(OperatorTable[[#This Row],[Name]]), "", ISNUMBER(_xlfn.XLOOKUP(OperatorTable[[#This Row],[Name]], SQLOperatorTable[name], SQLOperatorTable[ID], "err", 0, 1)))</f>
        <v>1</v>
      </c>
      <c r="P142" s="28">
        <f>IF(ISBLANK(OperatorTable[[#This Row],[Name]]), "", ROW() -5)</f>
        <v>137</v>
      </c>
      <c r="Q142" s="28" cm="1">
        <f t="array" ref="Q14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43" spans="1:17" x14ac:dyDescent="0.2">
      <c r="A143" s="28"/>
      <c r="B143" s="33" cm="1">
        <f t="array" aca="1" ref="B14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2666</v>
      </c>
      <c r="C143" s="9" t="s">
        <v>9572</v>
      </c>
      <c r="D143" s="155" t="b">
        <v>0</v>
      </c>
      <c r="E143" s="28" cm="1">
        <f t="array" aca="1" ref="E14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43" s="28" t="str">
        <f xml:space="preserve"> IF(ISBLANK(OperatorTable[[#This Row],[Name]]), "", "NULL")</f>
        <v>NULL</v>
      </c>
      <c r="G143" s="28" t="str">
        <f xml:space="preserve"> IF(ISBLANK(OperatorTable[[#This Row],[Name]]), "", "NULL")</f>
        <v>NULL</v>
      </c>
      <c r="H143" s="28" t="str">
        <f xml:space="preserve"> IF(ISBLANK(OperatorTable[[#This Row],[Name]]), "", "NULL")</f>
        <v>NULL</v>
      </c>
      <c r="I143" s="28" t="str">
        <f xml:space="preserve"> IF(ISBLANK(OperatorTable[[#This Row],[Name]]), "", "NULL")</f>
        <v>NULL</v>
      </c>
      <c r="J143" s="28">
        <f ca="1">OperatorTable[[#This Row],[ID]]</f>
        <v>2666</v>
      </c>
      <c r="K143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43" s="28" t="str">
        <f ca="1">_xlfn.LET(_xlpm.look, _xlfn.XLOOKUP(OperatorTable[[#This Row],[ID]], SQLOperatorTable[ID], SQLOperatorTable[Shift], ""),
_xlpm.usershift, "*" &amp; Addition!$A143 &amp; "*",
IF(LEN(_xlpm.look) = 0, IF(_xlpm.usershift = "**", "", _xlpm.usershift), _xlpm.look))</f>
        <v/>
      </c>
      <c r="M14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Addition!$L143)))</f>
        <v>&lt;STX&gt;&lt;ESC&gt;C&lt;ETX&gt;
&lt;STX&gt;&lt;ESC&gt;P&lt;ETX&gt;
&lt;STX&gt;E1;F1;&lt;ETX&gt;
&lt;STX&gt;H1;o160,100;f3;c20;h1;w1;d3,Ferdousi Chowdhury;&lt;ETX&gt;
&lt;STX&gt;H2;o130,100;f3;c20;h1;w1;d3,;&lt;ETX&gt;
&lt;STX&gt;H3;o100,100;f3;c20;h1;w1;d3,MES Login;&lt;ETX&gt;
&lt;STX&gt;B4;o50,30;f3;c0,3;h50;w3;d3,2666;&lt;ETX&gt;
&lt;STX&gt;R&lt;ETX&gt;
&lt;STX&gt;&lt;ESC&gt;E1;&lt;ETX&gt;
&lt;STX&gt;&lt;US&gt;4&lt;ETX&gt;
&lt;STX&gt;&lt;ETB&gt;&lt;ETX&gt;</v>
      </c>
      <c r="N14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43" s="28" t="b">
        <f>IF(ISBLANK(OperatorTable[[#This Row],[Name]]), "", ISNUMBER(_xlfn.XLOOKUP(OperatorTable[[#This Row],[Name]], SQLOperatorTable[name], SQLOperatorTable[ID], "err", 0, 1)))</f>
        <v>1</v>
      </c>
      <c r="P143" s="28">
        <f>IF(ISBLANK(OperatorTable[[#This Row],[Name]]), "", ROW() -5)</f>
        <v>138</v>
      </c>
      <c r="Q143" s="28" cm="1">
        <f t="array" ref="Q14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44" spans="1:17" x14ac:dyDescent="0.2">
      <c r="A144" s="28"/>
      <c r="B144" s="33" cm="1">
        <f t="array" aca="1" ref="B14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2667</v>
      </c>
      <c r="C144" s="9" t="s">
        <v>9573</v>
      </c>
      <c r="D144" s="155" t="b">
        <v>0</v>
      </c>
      <c r="E144" s="28" cm="1">
        <f t="array" aca="1" ref="E14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44" s="28" t="str">
        <f xml:space="preserve"> IF(ISBLANK(OperatorTable[[#This Row],[Name]]), "", "NULL")</f>
        <v>NULL</v>
      </c>
      <c r="G144" s="28" t="str">
        <f xml:space="preserve"> IF(ISBLANK(OperatorTable[[#This Row],[Name]]), "", "NULL")</f>
        <v>NULL</v>
      </c>
      <c r="H144" s="28" t="str">
        <f xml:space="preserve"> IF(ISBLANK(OperatorTable[[#This Row],[Name]]), "", "NULL")</f>
        <v>NULL</v>
      </c>
      <c r="I144" s="28" t="str">
        <f xml:space="preserve"> IF(ISBLANK(OperatorTable[[#This Row],[Name]]), "", "NULL")</f>
        <v>NULL</v>
      </c>
      <c r="J144" s="28">
        <f ca="1">OperatorTable[[#This Row],[ID]]</f>
        <v>2667</v>
      </c>
      <c r="K144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44" s="28" t="str">
        <f ca="1">_xlfn.LET(_xlpm.look, _xlfn.XLOOKUP(OperatorTable[[#This Row],[ID]], SQLOperatorTable[ID], SQLOperatorTable[Shift], ""),
_xlpm.usershift, "*" &amp; Addition!$A144 &amp; "*",
IF(LEN(_xlpm.look) = 0, IF(_xlpm.usershift = "**", "", _xlpm.usershift), _xlpm.look))</f>
        <v>WS 1st</v>
      </c>
      <c r="M14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Addition!$L144)))</f>
        <v>&lt;STX&gt;&lt;ESC&gt;C&lt;ETX&gt;
&lt;STX&gt;&lt;ESC&gt;P&lt;ETX&gt;
&lt;STX&gt;E1;F1;&lt;ETX&gt;
&lt;STX&gt;H1;o160,100;f3;c20;h1;w1;d3,Rodrick Patrick;&lt;ETX&gt;
&lt;STX&gt;H2;o130,100;f3;c20;h1;w1;d3,WS 1st;&lt;ETX&gt;
&lt;STX&gt;H3;o100,100;f3;c20;h1;w1;d3,MES Login;&lt;ETX&gt;
&lt;STX&gt;B4;o50,30;f3;c0,3;h50;w3;d3,2667;&lt;ETX&gt;
&lt;STX&gt;R&lt;ETX&gt;
&lt;STX&gt;&lt;ESC&gt;E1;&lt;ETX&gt;
&lt;STX&gt;&lt;US&gt;4&lt;ETX&gt;
&lt;STX&gt;&lt;ETB&gt;&lt;ETX&gt;</v>
      </c>
      <c r="N14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44" s="28" t="b">
        <f>IF(ISBLANK(OperatorTable[[#This Row],[Name]]), "", ISNUMBER(_xlfn.XLOOKUP(OperatorTable[[#This Row],[Name]], SQLOperatorTable[name], SQLOperatorTable[ID], "err", 0, 1)))</f>
        <v>1</v>
      </c>
      <c r="P144" s="28">
        <f>IF(ISBLANK(OperatorTable[[#This Row],[Name]]), "", ROW() -5)</f>
        <v>139</v>
      </c>
      <c r="Q144" s="28" cm="1">
        <f t="array" ref="Q14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45" spans="1:17" x14ac:dyDescent="0.2">
      <c r="A145" s="28"/>
      <c r="B145" s="33" cm="1">
        <f t="array" aca="1" ref="B14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2668</v>
      </c>
      <c r="C145" s="9" t="s">
        <v>9577</v>
      </c>
      <c r="D145" s="155" t="b">
        <v>0</v>
      </c>
      <c r="E145" s="28" cm="1">
        <f t="array" aca="1" ref="E14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45" s="28" t="str">
        <f xml:space="preserve"> IF(ISBLANK(OperatorTable[[#This Row],[Name]]), "", "NULL")</f>
        <v>NULL</v>
      </c>
      <c r="G145" s="28" t="str">
        <f xml:space="preserve"> IF(ISBLANK(OperatorTable[[#This Row],[Name]]), "", "NULL")</f>
        <v>NULL</v>
      </c>
      <c r="H145" s="28" t="str">
        <f xml:space="preserve"> IF(ISBLANK(OperatorTable[[#This Row],[Name]]), "", "NULL")</f>
        <v>NULL</v>
      </c>
      <c r="I145" s="28" t="str">
        <f xml:space="preserve"> IF(ISBLANK(OperatorTable[[#This Row],[Name]]), "", "NULL")</f>
        <v>NULL</v>
      </c>
      <c r="J145" s="28">
        <f ca="1">OperatorTable[[#This Row],[ID]]</f>
        <v>2668</v>
      </c>
      <c r="K145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45" s="28" t="str">
        <f ca="1">_xlfn.LET(_xlpm.look, _xlfn.XLOOKUP(OperatorTable[[#This Row],[ID]], SQLOperatorTable[ID], SQLOperatorTable[Shift], ""),
_xlpm.usershift, "*" &amp; Addition!$A145 &amp; "*",
IF(LEN(_xlpm.look) = 0, IF(_xlpm.usershift = "**", "", _xlpm.usershift), _xlpm.look))</f>
        <v>T1XX C</v>
      </c>
      <c r="M14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Addition!$L145)))</f>
        <v>&lt;STX&gt;&lt;ESC&gt;C&lt;ETX&gt;
&lt;STX&gt;&lt;ESC&gt;P&lt;ETX&gt;
&lt;STX&gt;E1;F1;&lt;ETX&gt;
&lt;STX&gt;H1;o160,100;f3;c20;h1;w1;d3,Jeffery Cooley;&lt;ETX&gt;
&lt;STX&gt;H2;o130,100;f3;c20;h1;w1;d3,T1XX C;&lt;ETX&gt;
&lt;STX&gt;H3;o100,100;f3;c20;h1;w1;d3,MES Login;&lt;ETX&gt;
&lt;STX&gt;B4;o50,30;f3;c0,3;h50;w3;d3,2668;&lt;ETX&gt;
&lt;STX&gt;R&lt;ETX&gt;
&lt;STX&gt;&lt;ESC&gt;E1;&lt;ETX&gt;
&lt;STX&gt;&lt;US&gt;4&lt;ETX&gt;
&lt;STX&gt;&lt;ETB&gt;&lt;ETX&gt;</v>
      </c>
      <c r="N14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45" s="28" t="b">
        <f>IF(ISBLANK(OperatorTable[[#This Row],[Name]]), "", ISNUMBER(_xlfn.XLOOKUP(OperatorTable[[#This Row],[Name]], SQLOperatorTable[name], SQLOperatorTable[ID], "err", 0, 1)))</f>
        <v>1</v>
      </c>
      <c r="P145" s="28">
        <f>IF(ISBLANK(OperatorTable[[#This Row],[Name]]), "", ROW() -5)</f>
        <v>140</v>
      </c>
      <c r="Q145" s="28" cm="1">
        <f t="array" ref="Q14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46" spans="1:17" x14ac:dyDescent="0.2">
      <c r="A146" s="28"/>
      <c r="B146" s="34" cm="1">
        <f t="array" aca="1" ref="B14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2669</v>
      </c>
      <c r="C146" s="111" t="s">
        <v>9578</v>
      </c>
      <c r="D146" s="157" t="b">
        <v>0</v>
      </c>
      <c r="E146" s="110" cm="1">
        <f t="array" aca="1" ref="E14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46" s="110" t="str">
        <f xml:space="preserve"> IF(ISBLANK(OperatorTable[[#This Row],[Name]]), "", "NULL")</f>
        <v>NULL</v>
      </c>
      <c r="G146" s="110" t="str">
        <f xml:space="preserve"> IF(ISBLANK(OperatorTable[[#This Row],[Name]]), "", "NULL")</f>
        <v>NULL</v>
      </c>
      <c r="H146" s="110" t="str">
        <f xml:space="preserve"> IF(ISBLANK(OperatorTable[[#This Row],[Name]]), "", "NULL")</f>
        <v>NULL</v>
      </c>
      <c r="I146" s="110" t="str">
        <f xml:space="preserve"> IF(ISBLANK(OperatorTable[[#This Row],[Name]]), "", "NULL")</f>
        <v>NULL</v>
      </c>
      <c r="J146" s="110">
        <f ca="1">OperatorTable[[#This Row],[ID]]</f>
        <v>2669</v>
      </c>
      <c r="K146" s="110" t="b">
        <f ca="1" xml:space="preserve"> IF(ISBLANK(OperatorTable[[#This Row],[Name]]), "", _xlfn.XLOOKUP(OperatorTable[[#This Row],[ID]], SQLOperatorTable[ID], SQLOperatorTable[deactive_date], "NO DATA", 0, 1) &gt; 0)</f>
        <v>0</v>
      </c>
      <c r="L146" s="110" t="str">
        <f ca="1">_xlfn.LET(_xlpm.look, _xlfn.XLOOKUP(OperatorTable[[#This Row],[ID]], SQLOperatorTable[ID], SQLOperatorTable[Shift], ""),
_xlpm.usershift, "*" &amp; Addition!$A146 &amp; "*",
IF(LEN(_xlpm.look) = 0, IF(_xlpm.usershift = "**", "", _xlpm.usershift), _xlpm.look))</f>
        <v>Materials 1st</v>
      </c>
      <c r="M146" s="154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Addition!$L146)))</f>
        <v>&lt;STX&gt;&lt;ESC&gt;C&lt;ETX&gt;
&lt;STX&gt;&lt;ESC&gt;P&lt;ETX&gt;
&lt;STX&gt;E1;F1;&lt;ETX&gt;
&lt;STX&gt;H1;o160,100;f3;c20;h1;w1;d3,Romale Gaines-Buck;&lt;ETX&gt;
&lt;STX&gt;H2;o130,100;f3;c20;h1;w1;d3,Materials 1st;&lt;ETX&gt;
&lt;STX&gt;H3;o100,100;f3;c20;h1;w1;d3,MES Login;&lt;ETX&gt;
&lt;STX&gt;B4;o50,30;f3;c0,3;h50;w3;d3,2669;&lt;ETX&gt;
&lt;STX&gt;R&lt;ETX&gt;
&lt;STX&gt;&lt;ESC&gt;E1;&lt;ETX&gt;
&lt;STX&gt;&lt;US&gt;4&lt;ETX&gt;
&lt;STX&gt;&lt;ETB&gt;&lt;ETX&gt;</v>
      </c>
      <c r="N146" s="110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46" s="110" t="b">
        <f>IF(ISBLANK(OperatorTable[[#This Row],[Name]]), "", ISNUMBER(_xlfn.XLOOKUP(OperatorTable[[#This Row],[Name]], SQLOperatorTable[name], SQLOperatorTable[ID], "err", 0, 1)))</f>
        <v>1</v>
      </c>
      <c r="P146" s="110">
        <f>IF(ISBLANK(OperatorTable[[#This Row],[Name]]), "", ROW() -5)</f>
        <v>141</v>
      </c>
      <c r="Q146" s="110" cm="1">
        <f t="array" ref="Q14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47" spans="1:17" x14ac:dyDescent="0.2">
      <c r="A147" s="28"/>
      <c r="B147" s="33" cm="1">
        <f t="array" aca="1" ref="B14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2670</v>
      </c>
      <c r="C147" s="9" t="s">
        <v>9579</v>
      </c>
      <c r="D147" s="155" t="b">
        <v>0</v>
      </c>
      <c r="E147" s="28" cm="1">
        <f t="array" aca="1" ref="E14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47" s="28" t="str">
        <f xml:space="preserve"> IF(ISBLANK(OperatorTable[[#This Row],[Name]]), "", "NULL")</f>
        <v>NULL</v>
      </c>
      <c r="G147" s="28" t="str">
        <f xml:space="preserve"> IF(ISBLANK(OperatorTable[[#This Row],[Name]]), "", "NULL")</f>
        <v>NULL</v>
      </c>
      <c r="H147" s="28" t="str">
        <f xml:space="preserve"> IF(ISBLANK(OperatorTable[[#This Row],[Name]]), "", "NULL")</f>
        <v>NULL</v>
      </c>
      <c r="I147" s="28" t="str">
        <f xml:space="preserve"> IF(ISBLANK(OperatorTable[[#This Row],[Name]]), "", "NULL")</f>
        <v>NULL</v>
      </c>
      <c r="J147" s="28">
        <f ca="1">OperatorTable[[#This Row],[ID]]</f>
        <v>2670</v>
      </c>
      <c r="K147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47" s="28" t="str">
        <f ca="1">_xlfn.LET(_xlpm.look, _xlfn.XLOOKUP(OperatorTable[[#This Row],[ID]], SQLOperatorTable[ID], SQLOperatorTable[Shift], ""),
_xlpm.usershift, "*" &amp; Addition!$A147 &amp; "*",
IF(LEN(_xlpm.look) = 0, IF(_xlpm.usershift = "**", "", _xlpm.usershift), _xlpm.look))</f>
        <v>Materials 1st</v>
      </c>
      <c r="M14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Addition!$L147)))</f>
        <v>&lt;STX&gt;&lt;ESC&gt;C&lt;ETX&gt;
&lt;STX&gt;&lt;ESC&gt;P&lt;ETX&gt;
&lt;STX&gt;E1;F1;&lt;ETX&gt;
&lt;STX&gt;H1;o160,100;f3;c20;h1;w1;d3,Jermaine Harris;&lt;ETX&gt;
&lt;STX&gt;H2;o130,100;f3;c20;h1;w1;d3,Materials 1st;&lt;ETX&gt;
&lt;STX&gt;H3;o100,100;f3;c20;h1;w1;d3,MES Login;&lt;ETX&gt;
&lt;STX&gt;B4;o50,30;f3;c0,3;h50;w3;d3,2670;&lt;ETX&gt;
&lt;STX&gt;R&lt;ETX&gt;
&lt;STX&gt;&lt;ESC&gt;E1;&lt;ETX&gt;
&lt;STX&gt;&lt;US&gt;4&lt;ETX&gt;
&lt;STX&gt;&lt;ETB&gt;&lt;ETX&gt;</v>
      </c>
      <c r="N14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47" s="28" t="b">
        <f>IF(ISBLANK(OperatorTable[[#This Row],[Name]]), "", ISNUMBER(_xlfn.XLOOKUP(OperatorTable[[#This Row],[Name]], SQLOperatorTable[name], SQLOperatorTable[ID], "err", 0, 1)))</f>
        <v>1</v>
      </c>
      <c r="P147" s="28">
        <f>IF(ISBLANK(OperatorTable[[#This Row],[Name]]), "", ROW() -5)</f>
        <v>142</v>
      </c>
      <c r="Q147" s="28" cm="1">
        <f t="array" ref="Q14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48" spans="1:17" x14ac:dyDescent="0.2">
      <c r="A148" s="28"/>
      <c r="B148" s="33" cm="1">
        <f t="array" aca="1" ref="B14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2671</v>
      </c>
      <c r="C148" s="9" t="s">
        <v>9580</v>
      </c>
      <c r="D148" s="155" t="b">
        <v>0</v>
      </c>
      <c r="E148" s="28" cm="1">
        <f t="array" aca="1" ref="E14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48" s="28" t="str">
        <f xml:space="preserve"> IF(ISBLANK(OperatorTable[[#This Row],[Name]]), "", "NULL")</f>
        <v>NULL</v>
      </c>
      <c r="G148" s="28" t="str">
        <f xml:space="preserve"> IF(ISBLANK(OperatorTable[[#This Row],[Name]]), "", "NULL")</f>
        <v>NULL</v>
      </c>
      <c r="H148" s="28" t="str">
        <f xml:space="preserve"> IF(ISBLANK(OperatorTable[[#This Row],[Name]]), "", "NULL")</f>
        <v>NULL</v>
      </c>
      <c r="I148" s="28" t="str">
        <f xml:space="preserve"> IF(ISBLANK(OperatorTable[[#This Row],[Name]]), "", "NULL")</f>
        <v>NULL</v>
      </c>
      <c r="J148" s="28">
        <f ca="1">OperatorTable[[#This Row],[ID]]</f>
        <v>2671</v>
      </c>
      <c r="K148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48" s="28" t="str">
        <f ca="1">_xlfn.LET(_xlpm.look, _xlfn.XLOOKUP(OperatorTable[[#This Row],[ID]], SQLOperatorTable[ID], SQLOperatorTable[Shift], ""),
_xlpm.usershift, "*" &amp; Addition!$A148 &amp; "*",
IF(LEN(_xlpm.look) = 0, IF(_xlpm.usershift = "**", "", _xlpm.usershift), _xlpm.look))</f>
        <v>Materials 3rd</v>
      </c>
      <c r="M14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Addition!$L148)))</f>
        <v>&lt;STX&gt;&lt;ESC&gt;C&lt;ETX&gt;
&lt;STX&gt;&lt;ESC&gt;P&lt;ETX&gt;
&lt;STX&gt;E1;F1;&lt;ETX&gt;
&lt;STX&gt;H1;o160,100;f3;c20;h1;w1;d3,Williams Crews;&lt;ETX&gt;
&lt;STX&gt;H2;o130,100;f3;c20;h1;w1;d3,Materials 3rd;&lt;ETX&gt;
&lt;STX&gt;H3;o100,100;f3;c20;h1;w1;d3,MES Login;&lt;ETX&gt;
&lt;STX&gt;B4;o50,30;f3;c0,3;h50;w3;d3,2671;&lt;ETX&gt;
&lt;STX&gt;R&lt;ETX&gt;
&lt;STX&gt;&lt;ESC&gt;E1;&lt;ETX&gt;
&lt;STX&gt;&lt;US&gt;4&lt;ETX&gt;
&lt;STX&gt;&lt;ETB&gt;&lt;ETX&gt;</v>
      </c>
      <c r="N14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48" s="28" t="b">
        <f>IF(ISBLANK(OperatorTable[[#This Row],[Name]]), "", ISNUMBER(_xlfn.XLOOKUP(OperatorTable[[#This Row],[Name]], SQLOperatorTable[name], SQLOperatorTable[ID], "err", 0, 1)))</f>
        <v>1</v>
      </c>
      <c r="P148" s="28">
        <f>IF(ISBLANK(OperatorTable[[#This Row],[Name]]), "", ROW() -5)</f>
        <v>143</v>
      </c>
      <c r="Q148" s="28" cm="1">
        <f t="array" ref="Q14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49" spans="1:17" x14ac:dyDescent="0.2">
      <c r="A149" s="28"/>
      <c r="B149" s="33" cm="1">
        <f t="array" aca="1" ref="B14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2672</v>
      </c>
      <c r="C149" s="9" t="s">
        <v>9581</v>
      </c>
      <c r="D149" s="155" t="b">
        <v>0</v>
      </c>
      <c r="E149" s="28" cm="1">
        <f t="array" aca="1" ref="E14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49" s="28" t="str">
        <f xml:space="preserve"> IF(ISBLANK(OperatorTable[[#This Row],[Name]]), "", "NULL")</f>
        <v>NULL</v>
      </c>
      <c r="G149" s="28" t="str">
        <f xml:space="preserve"> IF(ISBLANK(OperatorTable[[#This Row],[Name]]), "", "NULL")</f>
        <v>NULL</v>
      </c>
      <c r="H149" s="28" t="str">
        <f xml:space="preserve"> IF(ISBLANK(OperatorTable[[#This Row],[Name]]), "", "NULL")</f>
        <v>NULL</v>
      </c>
      <c r="I149" s="28" t="str">
        <f xml:space="preserve"> IF(ISBLANK(OperatorTable[[#This Row],[Name]]), "", "NULL")</f>
        <v>NULL</v>
      </c>
      <c r="J149" s="28">
        <f ca="1">OperatorTable[[#This Row],[ID]]</f>
        <v>2672</v>
      </c>
      <c r="K149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49" s="28" t="str">
        <f ca="1">_xlfn.LET(_xlpm.look, _xlfn.XLOOKUP(OperatorTable[[#This Row],[ID]], SQLOperatorTable[ID], SQLOperatorTable[Shift], ""),
_xlpm.usershift, "*" &amp; Addition!$A149 &amp; "*",
IF(LEN(_xlpm.look) = 0, IF(_xlpm.usershift = "**", "", _xlpm.usershift), _xlpm.look))</f>
        <v>Materials 2nd</v>
      </c>
      <c r="M14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Addition!$L149)))</f>
        <v>&lt;STX&gt;&lt;ESC&gt;C&lt;ETX&gt;
&lt;STX&gt;&lt;ESC&gt;P&lt;ETX&gt;
&lt;STX&gt;E1;F1;&lt;ETX&gt;
&lt;STX&gt;H1;o160,100;f3;c20;h1;w1;d3,Dashawn Cole;&lt;ETX&gt;
&lt;STX&gt;H2;o130,100;f3;c20;h1;w1;d3,Materials 2nd;&lt;ETX&gt;
&lt;STX&gt;H3;o100,100;f3;c20;h1;w1;d3,MES Login;&lt;ETX&gt;
&lt;STX&gt;B4;o50,30;f3;c0,3;h50;w3;d3,2672;&lt;ETX&gt;
&lt;STX&gt;R&lt;ETX&gt;
&lt;STX&gt;&lt;ESC&gt;E1;&lt;ETX&gt;
&lt;STX&gt;&lt;US&gt;4&lt;ETX&gt;
&lt;STX&gt;&lt;ETB&gt;&lt;ETX&gt;</v>
      </c>
      <c r="N14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49" s="28" t="b">
        <f>IF(ISBLANK(OperatorTable[[#This Row],[Name]]), "", ISNUMBER(_xlfn.XLOOKUP(OperatorTable[[#This Row],[Name]], SQLOperatorTable[name], SQLOperatorTable[ID], "err", 0, 1)))</f>
        <v>1</v>
      </c>
      <c r="P149" s="28">
        <f>IF(ISBLANK(OperatorTable[[#This Row],[Name]]), "", ROW() -5)</f>
        <v>144</v>
      </c>
      <c r="Q149" s="28" cm="1">
        <f t="array" ref="Q14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50" spans="1:17" x14ac:dyDescent="0.2">
      <c r="A150" s="28"/>
      <c r="B150" s="33" cm="1">
        <f t="array" aca="1" ref="B15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2673</v>
      </c>
      <c r="C150" s="9" t="s">
        <v>9582</v>
      </c>
      <c r="D150" s="155" t="b">
        <v>0</v>
      </c>
      <c r="E150" s="28" cm="1">
        <f t="array" aca="1" ref="E15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50" s="28" t="str">
        <f xml:space="preserve"> IF(ISBLANK(OperatorTable[[#This Row],[Name]]), "", "NULL")</f>
        <v>NULL</v>
      </c>
      <c r="G150" s="28" t="str">
        <f xml:space="preserve"> IF(ISBLANK(OperatorTable[[#This Row],[Name]]), "", "NULL")</f>
        <v>NULL</v>
      </c>
      <c r="H150" s="28" t="str">
        <f xml:space="preserve"> IF(ISBLANK(OperatorTable[[#This Row],[Name]]), "", "NULL")</f>
        <v>NULL</v>
      </c>
      <c r="I150" s="28" t="str">
        <f xml:space="preserve"> IF(ISBLANK(OperatorTable[[#This Row],[Name]]), "", "NULL")</f>
        <v>NULL</v>
      </c>
      <c r="J150" s="28">
        <f ca="1">OperatorTable[[#This Row],[ID]]</f>
        <v>2673</v>
      </c>
      <c r="K150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50" s="28" t="str">
        <f ca="1">_xlfn.LET(_xlpm.look, _xlfn.XLOOKUP(OperatorTable[[#This Row],[ID]], SQLOperatorTable[ID], SQLOperatorTable[Shift], ""),
_xlpm.usershift, "*" &amp; Addition!$A150 &amp; "*",
IF(LEN(_xlpm.look) = 0, IF(_xlpm.usershift = "**", "", _xlpm.usershift), _xlpm.look))</f>
        <v>Materials 2nd</v>
      </c>
      <c r="M15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Addition!$L150)))</f>
        <v>&lt;STX&gt;&lt;ESC&gt;C&lt;ETX&gt;
&lt;STX&gt;&lt;ESC&gt;P&lt;ETX&gt;
&lt;STX&gt;E1;F1;&lt;ETX&gt;
&lt;STX&gt;H1;o160,100;f3;c20;h1;w1;d3,Wantia Moore;&lt;ETX&gt;
&lt;STX&gt;H2;o130,100;f3;c20;h1;w1;d3,Materials 2nd;&lt;ETX&gt;
&lt;STX&gt;H3;o100,100;f3;c20;h1;w1;d3,MES Login;&lt;ETX&gt;
&lt;STX&gt;B4;o50,30;f3;c0,3;h50;w3;d3,2673;&lt;ETX&gt;
&lt;STX&gt;R&lt;ETX&gt;
&lt;STX&gt;&lt;ESC&gt;E1;&lt;ETX&gt;
&lt;STX&gt;&lt;US&gt;4&lt;ETX&gt;
&lt;STX&gt;&lt;ETB&gt;&lt;ETX&gt;</v>
      </c>
      <c r="N15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50" s="28" t="b">
        <f>IF(ISBLANK(OperatorTable[[#This Row],[Name]]), "", ISNUMBER(_xlfn.XLOOKUP(OperatorTable[[#This Row],[Name]], SQLOperatorTable[name], SQLOperatorTable[ID], "err", 0, 1)))</f>
        <v>1</v>
      </c>
      <c r="P150" s="28">
        <f>IF(ISBLANK(OperatorTable[[#This Row],[Name]]), "", ROW() -5)</f>
        <v>145</v>
      </c>
      <c r="Q150" s="28" cm="1">
        <f t="array" ref="Q15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51" spans="1:17" x14ac:dyDescent="0.2">
      <c r="A151" s="28"/>
      <c r="B151" s="33" cm="1">
        <f t="array" aca="1" ref="B15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2674</v>
      </c>
      <c r="C151" s="9" t="s">
        <v>9583</v>
      </c>
      <c r="D151" s="155" t="b">
        <v>0</v>
      </c>
      <c r="E151" s="28" cm="1">
        <f t="array" aca="1" ref="E15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51" s="28" t="str">
        <f xml:space="preserve"> IF(ISBLANK(OperatorTable[[#This Row],[Name]]), "", "NULL")</f>
        <v>NULL</v>
      </c>
      <c r="G151" s="28" t="str">
        <f xml:space="preserve"> IF(ISBLANK(OperatorTable[[#This Row],[Name]]), "", "NULL")</f>
        <v>NULL</v>
      </c>
      <c r="H151" s="28" t="str">
        <f xml:space="preserve"> IF(ISBLANK(OperatorTable[[#This Row],[Name]]), "", "NULL")</f>
        <v>NULL</v>
      </c>
      <c r="I151" s="28" t="str">
        <f xml:space="preserve"> IF(ISBLANK(OperatorTable[[#This Row],[Name]]), "", "NULL")</f>
        <v>NULL</v>
      </c>
      <c r="J151" s="28">
        <f ca="1">OperatorTable[[#This Row],[ID]]</f>
        <v>2674</v>
      </c>
      <c r="K151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51" s="28" t="str">
        <f ca="1">_xlfn.LET(_xlpm.look, _xlfn.XLOOKUP(OperatorTable[[#This Row],[ID]], SQLOperatorTable[ID], SQLOperatorTable[Shift], ""),
_xlpm.usershift, "*" &amp; Addition!$A151 &amp; "*",
IF(LEN(_xlpm.look) = 0, IF(_xlpm.usershift = "**", "", _xlpm.usershift), _xlpm.look))</f>
        <v>Materials 2nd</v>
      </c>
      <c r="M15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Addition!$L151)))</f>
        <v>&lt;STX&gt;&lt;ESC&gt;C&lt;ETX&gt;
&lt;STX&gt;&lt;ESC&gt;P&lt;ETX&gt;
&lt;STX&gt;E1;F1;&lt;ETX&gt;
&lt;STX&gt;H1;o160,100;f3;c20;h1;w1;d3,Darrius Taylor;&lt;ETX&gt;
&lt;STX&gt;H2;o130,100;f3;c20;h1;w1;d3,Materials 2nd;&lt;ETX&gt;
&lt;STX&gt;H3;o100,100;f3;c20;h1;w1;d3,MES Login;&lt;ETX&gt;
&lt;STX&gt;B4;o50,30;f3;c0,3;h50;w3;d3,2674;&lt;ETX&gt;
&lt;STX&gt;R&lt;ETX&gt;
&lt;STX&gt;&lt;ESC&gt;E1;&lt;ETX&gt;
&lt;STX&gt;&lt;US&gt;4&lt;ETX&gt;
&lt;STX&gt;&lt;ETB&gt;&lt;ETX&gt;</v>
      </c>
      <c r="N15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51" s="28" t="b">
        <f>IF(ISBLANK(OperatorTable[[#This Row],[Name]]), "", ISNUMBER(_xlfn.XLOOKUP(OperatorTable[[#This Row],[Name]], SQLOperatorTable[name], SQLOperatorTable[ID], "err", 0, 1)))</f>
        <v>1</v>
      </c>
      <c r="P151" s="28">
        <f>IF(ISBLANK(OperatorTable[[#This Row],[Name]]), "", ROW() -5)</f>
        <v>146</v>
      </c>
      <c r="Q151" s="28" cm="1">
        <f t="array" ref="Q15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52" spans="1:17" x14ac:dyDescent="0.2">
      <c r="A152" s="28"/>
      <c r="B152" s="33" cm="1">
        <f t="array" aca="1" ref="B15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2675</v>
      </c>
      <c r="C152" s="9" t="s">
        <v>9584</v>
      </c>
      <c r="D152" s="155" t="b">
        <v>0</v>
      </c>
      <c r="E152" s="28" cm="1">
        <f t="array" aca="1" ref="E15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52" s="28" t="str">
        <f xml:space="preserve"> IF(ISBLANK(OperatorTable[[#This Row],[Name]]), "", "NULL")</f>
        <v>NULL</v>
      </c>
      <c r="G152" s="28" t="str">
        <f xml:space="preserve"> IF(ISBLANK(OperatorTable[[#This Row],[Name]]), "", "NULL")</f>
        <v>NULL</v>
      </c>
      <c r="H152" s="28" t="str">
        <f xml:space="preserve"> IF(ISBLANK(OperatorTable[[#This Row],[Name]]), "", "NULL")</f>
        <v>NULL</v>
      </c>
      <c r="I152" s="28" t="str">
        <f xml:space="preserve"> IF(ISBLANK(OperatorTable[[#This Row],[Name]]), "", "NULL")</f>
        <v>NULL</v>
      </c>
      <c r="J152" s="28">
        <f ca="1">OperatorTable[[#This Row],[ID]]</f>
        <v>2675</v>
      </c>
      <c r="K152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52" s="28" t="str">
        <f ca="1">_xlfn.LET(_xlpm.look, _xlfn.XLOOKUP(OperatorTable[[#This Row],[ID]], SQLOperatorTable[ID], SQLOperatorTable[Shift], ""),
_xlpm.usershift, "*" &amp; Addition!$A152 &amp; "*",
IF(LEN(_xlpm.look) = 0, IF(_xlpm.usershift = "**", "", _xlpm.usershift), _xlpm.look))</f>
        <v>Materials 2nd</v>
      </c>
      <c r="M15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Addition!$L152)))</f>
        <v>&lt;STX&gt;&lt;ESC&gt;C&lt;ETX&gt;
&lt;STX&gt;&lt;ESC&gt;P&lt;ETX&gt;
&lt;STX&gt;E1;F1;&lt;ETX&gt;
&lt;STX&gt;H1;o160,100;f3;c20;h1;w1;d3,Dorian Watson;&lt;ETX&gt;
&lt;STX&gt;H2;o130,100;f3;c20;h1;w1;d3,Materials 2nd;&lt;ETX&gt;
&lt;STX&gt;H3;o100,100;f3;c20;h1;w1;d3,MES Login;&lt;ETX&gt;
&lt;STX&gt;B4;o50,30;f3;c0,3;h50;w3;d3,2675;&lt;ETX&gt;
&lt;STX&gt;R&lt;ETX&gt;
&lt;STX&gt;&lt;ESC&gt;E1;&lt;ETX&gt;
&lt;STX&gt;&lt;US&gt;4&lt;ETX&gt;
&lt;STX&gt;&lt;ETB&gt;&lt;ETX&gt;</v>
      </c>
      <c r="N15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52" s="28" t="b">
        <f>IF(ISBLANK(OperatorTable[[#This Row],[Name]]), "", ISNUMBER(_xlfn.XLOOKUP(OperatorTable[[#This Row],[Name]], SQLOperatorTable[name], SQLOperatorTable[ID], "err", 0, 1)))</f>
        <v>1</v>
      </c>
      <c r="P152" s="28">
        <f>IF(ISBLANK(OperatorTable[[#This Row],[Name]]), "", ROW() -5)</f>
        <v>147</v>
      </c>
      <c r="Q152" s="28" cm="1">
        <f t="array" ref="Q15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53" spans="1:17" x14ac:dyDescent="0.2">
      <c r="A153" s="28"/>
      <c r="B153" s="33" cm="1">
        <f t="array" aca="1" ref="B15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2676</v>
      </c>
      <c r="C153" s="9" t="s">
        <v>9585</v>
      </c>
      <c r="D153" s="155" t="b">
        <v>0</v>
      </c>
      <c r="E153" s="28" cm="1">
        <f t="array" aca="1" ref="E15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53" s="28" t="str">
        <f xml:space="preserve"> IF(ISBLANK(OperatorTable[[#This Row],[Name]]), "", "NULL")</f>
        <v>NULL</v>
      </c>
      <c r="G153" s="28" t="str">
        <f xml:space="preserve"> IF(ISBLANK(OperatorTable[[#This Row],[Name]]), "", "NULL")</f>
        <v>NULL</v>
      </c>
      <c r="H153" s="28" t="str">
        <f xml:space="preserve"> IF(ISBLANK(OperatorTable[[#This Row],[Name]]), "", "NULL")</f>
        <v>NULL</v>
      </c>
      <c r="I153" s="28" t="str">
        <f xml:space="preserve"> IF(ISBLANK(OperatorTable[[#This Row],[Name]]), "", "NULL")</f>
        <v>NULL</v>
      </c>
      <c r="J153" s="28">
        <f ca="1">OperatorTable[[#This Row],[ID]]</f>
        <v>2676</v>
      </c>
      <c r="K153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53" s="28" t="str">
        <f ca="1">_xlfn.LET(_xlpm.look, _xlfn.XLOOKUP(OperatorTable[[#This Row],[ID]], SQLOperatorTable[ID], SQLOperatorTable[Shift], ""),
_xlpm.usershift, "*" &amp; Addition!$A153 &amp; "*",
IF(LEN(_xlpm.look) = 0, IF(_xlpm.usershift = "**", "", _xlpm.usershift), _xlpm.look))</f>
        <v>T1XX C</v>
      </c>
      <c r="M15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Addition!$L153)))</f>
        <v>&lt;STX&gt;&lt;ESC&gt;C&lt;ETX&gt;
&lt;STX&gt;&lt;ESC&gt;P&lt;ETX&gt;
&lt;STX&gt;E1;F1;&lt;ETX&gt;
&lt;STX&gt;H1;o160,100;f3;c20;h1;w1;d3,Demetrius Cole;&lt;ETX&gt;
&lt;STX&gt;H2;o130,100;f3;c20;h1;w1;d3,T1XX C;&lt;ETX&gt;
&lt;STX&gt;H3;o100,100;f3;c20;h1;w1;d3,MES Login;&lt;ETX&gt;
&lt;STX&gt;B4;o50,30;f3;c0,3;h50;w3;d3,2676;&lt;ETX&gt;
&lt;STX&gt;R&lt;ETX&gt;
&lt;STX&gt;&lt;ESC&gt;E1;&lt;ETX&gt;
&lt;STX&gt;&lt;US&gt;4&lt;ETX&gt;
&lt;STX&gt;&lt;ETB&gt;&lt;ETX&gt;</v>
      </c>
      <c r="N15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53" s="28" t="b">
        <f>IF(ISBLANK(OperatorTable[[#This Row],[Name]]), "", ISNUMBER(_xlfn.XLOOKUP(OperatorTable[[#This Row],[Name]], SQLOperatorTable[name], SQLOperatorTable[ID], "err", 0, 1)))</f>
        <v>1</v>
      </c>
      <c r="P153" s="28">
        <f>IF(ISBLANK(OperatorTable[[#This Row],[Name]]), "", ROW() -5)</f>
        <v>148</v>
      </c>
      <c r="Q153" s="28" cm="1">
        <f t="array" ref="Q15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54" spans="1:17" x14ac:dyDescent="0.2">
      <c r="A154" s="28"/>
      <c r="B154" s="33" cm="1">
        <f t="array" aca="1" ref="B15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2677</v>
      </c>
      <c r="C154" s="9" t="s">
        <v>9586</v>
      </c>
      <c r="D154" s="155" t="b">
        <v>0</v>
      </c>
      <c r="E154" s="28" cm="1">
        <f t="array" aca="1" ref="E15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54" s="28" t="str">
        <f xml:space="preserve"> IF(ISBLANK(OperatorTable[[#This Row],[Name]]), "", "NULL")</f>
        <v>NULL</v>
      </c>
      <c r="G154" s="28" t="str">
        <f xml:space="preserve"> IF(ISBLANK(OperatorTable[[#This Row],[Name]]), "", "NULL")</f>
        <v>NULL</v>
      </c>
      <c r="H154" s="28" t="str">
        <f xml:space="preserve"> IF(ISBLANK(OperatorTable[[#This Row],[Name]]), "", "NULL")</f>
        <v>NULL</v>
      </c>
      <c r="I154" s="28" t="str">
        <f xml:space="preserve"> IF(ISBLANK(OperatorTable[[#This Row],[Name]]), "", "NULL")</f>
        <v>NULL</v>
      </c>
      <c r="J154" s="28">
        <f ca="1">OperatorTable[[#This Row],[ID]]</f>
        <v>2677</v>
      </c>
      <c r="K154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54" s="28" t="str">
        <f ca="1">_xlfn.LET(_xlpm.look, _xlfn.XLOOKUP(OperatorTable[[#This Row],[ID]], SQLOperatorTable[ID], SQLOperatorTable[Shift], ""),
_xlpm.usershift, "*" &amp; Addition!$A154 &amp; "*",
IF(LEN(_xlpm.look) = 0, IF(_xlpm.usershift = "**", "", _xlpm.usershift), _xlpm.look))</f>
        <v>T1XX C</v>
      </c>
      <c r="M15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Addition!$L154)))</f>
        <v>&lt;STX&gt;&lt;ESC&gt;C&lt;ETX&gt;
&lt;STX&gt;&lt;ESC&gt;P&lt;ETX&gt;
&lt;STX&gt;E1;F1;&lt;ETX&gt;
&lt;STX&gt;H1;o160,100;f3;c20;h1;w1;d3,Nolan Daniel;&lt;ETX&gt;
&lt;STX&gt;H2;o130,100;f3;c20;h1;w1;d3,T1XX C;&lt;ETX&gt;
&lt;STX&gt;H3;o100,100;f3;c20;h1;w1;d3,MES Login;&lt;ETX&gt;
&lt;STX&gt;B4;o50,30;f3;c0,3;h50;w3;d3,2677;&lt;ETX&gt;
&lt;STX&gt;R&lt;ETX&gt;
&lt;STX&gt;&lt;ESC&gt;E1;&lt;ETX&gt;
&lt;STX&gt;&lt;US&gt;4&lt;ETX&gt;
&lt;STX&gt;&lt;ETB&gt;&lt;ETX&gt;</v>
      </c>
      <c r="N15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54" s="28" t="b">
        <f>IF(ISBLANK(OperatorTable[[#This Row],[Name]]), "", ISNUMBER(_xlfn.XLOOKUP(OperatorTable[[#This Row],[Name]], SQLOperatorTable[name], SQLOperatorTable[ID], "err", 0, 1)))</f>
        <v>1</v>
      </c>
      <c r="P154" s="28">
        <f>IF(ISBLANK(OperatorTable[[#This Row],[Name]]), "", ROW() -5)</f>
        <v>149</v>
      </c>
      <c r="Q154" s="28" cm="1">
        <f t="array" ref="Q15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55" spans="1:17" x14ac:dyDescent="0.2">
      <c r="A155" s="28"/>
      <c r="B155" s="33" cm="1">
        <f t="array" aca="1" ref="B15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1306</v>
      </c>
      <c r="C155" s="9" t="s">
        <v>620</v>
      </c>
      <c r="D155" s="155" t="b">
        <v>1</v>
      </c>
      <c r="E155" s="28" cm="1">
        <f t="array" aca="1" ref="E15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55" s="28" t="str">
        <f xml:space="preserve"> IF(ISBLANK(OperatorTable[[#This Row],[Name]]), "", "NULL")</f>
        <v>NULL</v>
      </c>
      <c r="G155" s="28" t="str">
        <f xml:space="preserve"> IF(ISBLANK(OperatorTable[[#This Row],[Name]]), "", "NULL")</f>
        <v>NULL</v>
      </c>
      <c r="H155" s="28" t="str">
        <f xml:space="preserve"> IF(ISBLANK(OperatorTable[[#This Row],[Name]]), "", "NULL")</f>
        <v>NULL</v>
      </c>
      <c r="I155" s="28" t="str">
        <f xml:space="preserve"> IF(ISBLANK(OperatorTable[[#This Row],[Name]]), "", "NULL")</f>
        <v>NULL</v>
      </c>
      <c r="J155" s="28">
        <f ca="1">OperatorTable[[#This Row],[ID]]</f>
        <v>1306</v>
      </c>
      <c r="K155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55" s="28" t="str">
        <f ca="1">_xlfn.LET(_xlpm.look, _xlfn.XLOOKUP(OperatorTable[[#This Row],[ID]], SQLOperatorTable[ID], SQLOperatorTable[Shift], ""),
_xlpm.usershift, "*" &amp; Addition!$A155 &amp; "*",
IF(LEN(_xlpm.look) = 0, IF(_xlpm.usershift = "**", "", _xlpm.usershift), _xlpm.look))</f>
        <v>T1XX C</v>
      </c>
      <c r="M15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Addition!$L155)))</f>
        <v>&lt;STX&gt;&lt;ESC&gt;C&lt;ETX&gt;
&lt;STX&gt;&lt;ESC&gt;P&lt;ETX&gt;
&lt;STX&gt;E1;F1;&lt;ETX&gt;
&lt;STX&gt;H1;o160,100;f3;c20;h1;w1;d3,Thomas Patterson;&lt;ETX&gt;
&lt;STX&gt;H2;o130,100;f3;c20;h1;w1;d3,T1XX C;&lt;ETX&gt;
&lt;STX&gt;H3;o100,100;f3;c20;h1;w1;d3,MES Login;&lt;ETX&gt;
&lt;STX&gt;B4;o50,30;f3;c0,3;h50;w3;d3,1306;&lt;ETX&gt;
&lt;STX&gt;R&lt;ETX&gt;
&lt;STX&gt;&lt;ESC&gt;E1;&lt;ETX&gt;
&lt;STX&gt;&lt;US&gt;4&lt;ETX&gt;
&lt;STX&gt;&lt;ETB&gt;&lt;ETX&gt;</v>
      </c>
      <c r="N15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55" s="28" t="b">
        <f>IF(ISBLANK(OperatorTable[[#This Row],[Name]]), "", ISNUMBER(_xlfn.XLOOKUP(OperatorTable[[#This Row],[Name]], SQLOperatorTable[name], SQLOperatorTable[ID], "err", 0, 1)))</f>
        <v>1</v>
      </c>
      <c r="P155" s="28">
        <f>IF(ISBLANK(OperatorTable[[#This Row],[Name]]), "", ROW() -5)</f>
        <v>150</v>
      </c>
      <c r="Q155" s="28" cm="1">
        <f t="array" ref="Q15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56" spans="1:17" x14ac:dyDescent="0.2">
      <c r="A156" s="28"/>
      <c r="B156" s="33" cm="1">
        <f t="array" aca="1" ref="B15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2678</v>
      </c>
      <c r="C156" s="9" t="s">
        <v>9587</v>
      </c>
      <c r="D156" s="155" t="b">
        <v>0</v>
      </c>
      <c r="E156" s="28" cm="1">
        <f t="array" aca="1" ref="E15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56" s="28" t="str">
        <f xml:space="preserve"> IF(ISBLANK(OperatorTable[[#This Row],[Name]]), "", "NULL")</f>
        <v>NULL</v>
      </c>
      <c r="G156" s="28" t="str">
        <f xml:space="preserve"> IF(ISBLANK(OperatorTable[[#This Row],[Name]]), "", "NULL")</f>
        <v>NULL</v>
      </c>
      <c r="H156" s="28" t="str">
        <f xml:space="preserve"> IF(ISBLANK(OperatorTable[[#This Row],[Name]]), "", "NULL")</f>
        <v>NULL</v>
      </c>
      <c r="I156" s="28" t="str">
        <f xml:space="preserve"> IF(ISBLANK(OperatorTable[[#This Row],[Name]]), "", "NULL")</f>
        <v>NULL</v>
      </c>
      <c r="J156" s="28">
        <f ca="1">OperatorTable[[#This Row],[ID]]</f>
        <v>2678</v>
      </c>
      <c r="K156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56" s="28" t="str">
        <f ca="1">_xlfn.LET(_xlpm.look, _xlfn.XLOOKUP(OperatorTable[[#This Row],[ID]], SQLOperatorTable[ID], SQLOperatorTable[Shift], ""),
_xlpm.usershift, "*" &amp; Addition!$A156 &amp; "*",
IF(LEN(_xlpm.look) = 0, IF(_xlpm.usershift = "**", "", _xlpm.usershift), _xlpm.look))</f>
        <v>DT FEM 2nd</v>
      </c>
      <c r="M15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Addition!$L156)))</f>
        <v>&lt;STX&gt;&lt;ESC&gt;C&lt;ETX&gt;
&lt;STX&gt;&lt;ESC&gt;P&lt;ETX&gt;
&lt;STX&gt;E1;F1;&lt;ETX&gt;
&lt;STX&gt;H1;o160,100;f3;c20;h1;w1;d3,Shawn Berry Jr;&lt;ETX&gt;
&lt;STX&gt;H2;o130,100;f3;c20;h1;w1;d3,DT FEM 2nd;&lt;ETX&gt;
&lt;STX&gt;H3;o100,100;f3;c20;h1;w1;d3,MES Login;&lt;ETX&gt;
&lt;STX&gt;B4;o50,30;f3;c0,3;h50;w3;d3,2678;&lt;ETX&gt;
&lt;STX&gt;R&lt;ETX&gt;
&lt;STX&gt;&lt;ESC&gt;E1;&lt;ETX&gt;
&lt;STX&gt;&lt;US&gt;4&lt;ETX&gt;
&lt;STX&gt;&lt;ETB&gt;&lt;ETX&gt;</v>
      </c>
      <c r="N15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56" s="28" t="b">
        <f>IF(ISBLANK(OperatorTable[[#This Row],[Name]]), "", ISNUMBER(_xlfn.XLOOKUP(OperatorTable[[#This Row],[Name]], SQLOperatorTable[name], SQLOperatorTable[ID], "err", 0, 1)))</f>
        <v>1</v>
      </c>
      <c r="P156" s="28">
        <f>IF(ISBLANK(OperatorTable[[#This Row],[Name]]), "", ROW() -5)</f>
        <v>151</v>
      </c>
      <c r="Q156" s="28" cm="1">
        <f t="array" ref="Q15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57" spans="1:17" x14ac:dyDescent="0.2">
      <c r="A157" s="28"/>
      <c r="B157" s="33" cm="1">
        <f t="array" aca="1" ref="B15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2679</v>
      </c>
      <c r="C157" s="9" t="s">
        <v>9588</v>
      </c>
      <c r="D157" s="155" t="b">
        <v>0</v>
      </c>
      <c r="E157" s="28" cm="1">
        <f t="array" aca="1" ref="E15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57" s="28" t="str">
        <f xml:space="preserve"> IF(ISBLANK(OperatorTable[[#This Row],[Name]]), "", "NULL")</f>
        <v>NULL</v>
      </c>
      <c r="G157" s="28" t="str">
        <f xml:space="preserve"> IF(ISBLANK(OperatorTable[[#This Row],[Name]]), "", "NULL")</f>
        <v>NULL</v>
      </c>
      <c r="H157" s="28" t="str">
        <f xml:space="preserve"> IF(ISBLANK(OperatorTable[[#This Row],[Name]]), "", "NULL")</f>
        <v>NULL</v>
      </c>
      <c r="I157" s="28" t="str">
        <f xml:space="preserve"> IF(ISBLANK(OperatorTable[[#This Row],[Name]]), "", "NULL")</f>
        <v>NULL</v>
      </c>
      <c r="J157" s="28">
        <f ca="1">OperatorTable[[#This Row],[ID]]</f>
        <v>2679</v>
      </c>
      <c r="K157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57" s="28" t="str">
        <f ca="1">_xlfn.LET(_xlpm.look, _xlfn.XLOOKUP(OperatorTable[[#This Row],[ID]], SQLOperatorTable[ID], SQLOperatorTable[Shift], ""),
_xlpm.usershift, "*" &amp; Addition!$A157 &amp; "*",
IF(LEN(_xlpm.look) = 0, IF(_xlpm.usershift = "**", "", _xlpm.usershift), _xlpm.look))</f>
        <v>DT FEM 2nd</v>
      </c>
      <c r="M15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Addition!$L157)))</f>
        <v>&lt;STX&gt;&lt;ESC&gt;C&lt;ETX&gt;
&lt;STX&gt;&lt;ESC&gt;P&lt;ETX&gt;
&lt;STX&gt;E1;F1;&lt;ETX&gt;
&lt;STX&gt;H1;o160,100;f3;c20;h1;w1;d3,Nina Brown;&lt;ETX&gt;
&lt;STX&gt;H2;o130,100;f3;c20;h1;w1;d3,DT FEM 2nd;&lt;ETX&gt;
&lt;STX&gt;H3;o100,100;f3;c20;h1;w1;d3,MES Login;&lt;ETX&gt;
&lt;STX&gt;B4;o50,30;f3;c0,3;h50;w3;d3,2679;&lt;ETX&gt;
&lt;STX&gt;R&lt;ETX&gt;
&lt;STX&gt;&lt;ESC&gt;E1;&lt;ETX&gt;
&lt;STX&gt;&lt;US&gt;4&lt;ETX&gt;
&lt;STX&gt;&lt;ETB&gt;&lt;ETX&gt;</v>
      </c>
      <c r="N15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57" s="28" t="b">
        <f>IF(ISBLANK(OperatorTable[[#This Row],[Name]]), "", ISNUMBER(_xlfn.XLOOKUP(OperatorTable[[#This Row],[Name]], SQLOperatorTable[name], SQLOperatorTable[ID], "err", 0, 1)))</f>
        <v>1</v>
      </c>
      <c r="P157" s="28">
        <f>IF(ISBLANK(OperatorTable[[#This Row],[Name]]), "", ROW() -5)</f>
        <v>152</v>
      </c>
      <c r="Q157" s="28" cm="1">
        <f t="array" ref="Q15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58" spans="1:17" x14ac:dyDescent="0.2">
      <c r="A158" s="28"/>
      <c r="B158" s="33" cm="1">
        <f t="array" aca="1" ref="B15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2680</v>
      </c>
      <c r="C158" s="9" t="s">
        <v>9589</v>
      </c>
      <c r="D158" s="155" t="b">
        <v>0</v>
      </c>
      <c r="E158" s="28" cm="1">
        <f t="array" aca="1" ref="E15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58" s="28" t="str">
        <f xml:space="preserve"> IF(ISBLANK(OperatorTable[[#This Row],[Name]]), "", "NULL")</f>
        <v>NULL</v>
      </c>
      <c r="G158" s="28" t="str">
        <f xml:space="preserve"> IF(ISBLANK(OperatorTable[[#This Row],[Name]]), "", "NULL")</f>
        <v>NULL</v>
      </c>
      <c r="H158" s="28" t="str">
        <f xml:space="preserve"> IF(ISBLANK(OperatorTable[[#This Row],[Name]]), "", "NULL")</f>
        <v>NULL</v>
      </c>
      <c r="I158" s="28" t="str">
        <f xml:space="preserve"> IF(ISBLANK(OperatorTable[[#This Row],[Name]]), "", "NULL")</f>
        <v>NULL</v>
      </c>
      <c r="J158" s="28">
        <f ca="1">OperatorTable[[#This Row],[ID]]</f>
        <v>2680</v>
      </c>
      <c r="K158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58" s="28" t="str">
        <f ca="1">_xlfn.LET(_xlpm.look, _xlfn.XLOOKUP(OperatorTable[[#This Row],[ID]], SQLOperatorTable[ID], SQLOperatorTable[Shift], ""),
_xlpm.usershift, "*" &amp; Addition!$A158 &amp; "*",
IF(LEN(_xlpm.look) = 0, IF(_xlpm.usershift = "**", "", _xlpm.usershift), _xlpm.look))</f>
        <v>DT FEM 2nd</v>
      </c>
      <c r="M15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Addition!$L158)))</f>
        <v>&lt;STX&gt;&lt;ESC&gt;C&lt;ETX&gt;
&lt;STX&gt;&lt;ESC&gt;P&lt;ETX&gt;
&lt;STX&gt;E1;F1;&lt;ETX&gt;
&lt;STX&gt;H1;o160,100;f3;c20;h1;w1;d3,Kenard Williams;&lt;ETX&gt;
&lt;STX&gt;H2;o130,100;f3;c20;h1;w1;d3,DT FEM 2nd;&lt;ETX&gt;
&lt;STX&gt;H3;o100,100;f3;c20;h1;w1;d3,MES Login;&lt;ETX&gt;
&lt;STX&gt;B4;o50,30;f3;c0,3;h50;w3;d3,2680;&lt;ETX&gt;
&lt;STX&gt;R&lt;ETX&gt;
&lt;STX&gt;&lt;ESC&gt;E1;&lt;ETX&gt;
&lt;STX&gt;&lt;US&gt;4&lt;ETX&gt;
&lt;STX&gt;&lt;ETB&gt;&lt;ETX&gt;</v>
      </c>
      <c r="N15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58" s="28" t="b">
        <f>IF(ISBLANK(OperatorTable[[#This Row],[Name]]), "", ISNUMBER(_xlfn.XLOOKUP(OperatorTable[[#This Row],[Name]], SQLOperatorTable[name], SQLOperatorTable[ID], "err", 0, 1)))</f>
        <v>1</v>
      </c>
      <c r="P158" s="28">
        <f>IF(ISBLANK(OperatorTable[[#This Row],[Name]]), "", ROW() -5)</f>
        <v>153</v>
      </c>
      <c r="Q158" s="28" cm="1">
        <f t="array" ref="Q15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59" spans="1:17" x14ac:dyDescent="0.2">
      <c r="A159" s="28"/>
      <c r="B159" s="33" cm="1">
        <f t="array" aca="1" ref="B15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2681</v>
      </c>
      <c r="C159" s="9" t="s">
        <v>9590</v>
      </c>
      <c r="D159" s="155" t="b">
        <v>0</v>
      </c>
      <c r="E159" s="28" cm="1">
        <f t="array" aca="1" ref="E15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59" s="28" t="str">
        <f xml:space="preserve"> IF(ISBLANK(OperatorTable[[#This Row],[Name]]), "", "NULL")</f>
        <v>NULL</v>
      </c>
      <c r="G159" s="28" t="str">
        <f xml:space="preserve"> IF(ISBLANK(OperatorTable[[#This Row],[Name]]), "", "NULL")</f>
        <v>NULL</v>
      </c>
      <c r="H159" s="28" t="str">
        <f xml:space="preserve"> IF(ISBLANK(OperatorTable[[#This Row],[Name]]), "", "NULL")</f>
        <v>NULL</v>
      </c>
      <c r="I159" s="28" t="str">
        <f xml:space="preserve"> IF(ISBLANK(OperatorTable[[#This Row],[Name]]), "", "NULL")</f>
        <v>NULL</v>
      </c>
      <c r="J159" s="28">
        <f ca="1">OperatorTable[[#This Row],[ID]]</f>
        <v>2681</v>
      </c>
      <c r="K159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59" s="28" t="str">
        <f ca="1">_xlfn.LET(_xlpm.look, _xlfn.XLOOKUP(OperatorTable[[#This Row],[ID]], SQLOperatorTable[ID], SQLOperatorTable[Shift], ""),
_xlpm.usershift, "*" &amp; Addition!$A159 &amp; "*",
IF(LEN(_xlpm.look) = 0, IF(_xlpm.usershift = "**", "", _xlpm.usershift), _xlpm.look))</f>
        <v>DT FEM 2nd</v>
      </c>
      <c r="M15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Addition!$L159)))</f>
        <v>&lt;STX&gt;&lt;ESC&gt;C&lt;ETX&gt;
&lt;STX&gt;&lt;ESC&gt;P&lt;ETX&gt;
&lt;STX&gt;E1;F1;&lt;ETX&gt;
&lt;STX&gt;H1;o160,100;f3;c20;h1;w1;d3,Jaden Holloway;&lt;ETX&gt;
&lt;STX&gt;H2;o130,100;f3;c20;h1;w1;d3,DT FEM 2nd;&lt;ETX&gt;
&lt;STX&gt;H3;o100,100;f3;c20;h1;w1;d3,MES Login;&lt;ETX&gt;
&lt;STX&gt;B4;o50,30;f3;c0,3;h50;w3;d3,2681;&lt;ETX&gt;
&lt;STX&gt;R&lt;ETX&gt;
&lt;STX&gt;&lt;ESC&gt;E1;&lt;ETX&gt;
&lt;STX&gt;&lt;US&gt;4&lt;ETX&gt;
&lt;STX&gt;&lt;ETB&gt;&lt;ETX&gt;</v>
      </c>
      <c r="N15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59" s="28" t="b">
        <f>IF(ISBLANK(OperatorTable[[#This Row],[Name]]), "", ISNUMBER(_xlfn.XLOOKUP(OperatorTable[[#This Row],[Name]], SQLOperatorTable[name], SQLOperatorTable[ID], "err", 0, 1)))</f>
        <v>1</v>
      </c>
      <c r="P159" s="28">
        <f>IF(ISBLANK(OperatorTable[[#This Row],[Name]]), "", ROW() -5)</f>
        <v>154</v>
      </c>
      <c r="Q159" s="28" cm="1">
        <f t="array" ref="Q15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60" spans="1:17" x14ac:dyDescent="0.2">
      <c r="A160" s="28"/>
      <c r="B160" s="33" cm="1">
        <f t="array" aca="1" ref="B16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2682</v>
      </c>
      <c r="C160" s="9" t="s">
        <v>9591</v>
      </c>
      <c r="D160" s="155" t="b">
        <v>0</v>
      </c>
      <c r="E160" s="28" cm="1">
        <f t="array" aca="1" ref="E16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60" s="28" t="str">
        <f xml:space="preserve"> IF(ISBLANK(OperatorTable[[#This Row],[Name]]), "", "NULL")</f>
        <v>NULL</v>
      </c>
      <c r="G160" s="28" t="str">
        <f xml:space="preserve"> IF(ISBLANK(OperatorTable[[#This Row],[Name]]), "", "NULL")</f>
        <v>NULL</v>
      </c>
      <c r="H160" s="28" t="str">
        <f xml:space="preserve"> IF(ISBLANK(OperatorTable[[#This Row],[Name]]), "", "NULL")</f>
        <v>NULL</v>
      </c>
      <c r="I160" s="28" t="str">
        <f xml:space="preserve"> IF(ISBLANK(OperatorTable[[#This Row],[Name]]), "", "NULL")</f>
        <v>NULL</v>
      </c>
      <c r="J160" s="28">
        <f ca="1">OperatorTable[[#This Row],[ID]]</f>
        <v>2682</v>
      </c>
      <c r="K160" s="28" t="b">
        <f ca="1" xml:space="preserve"> IF(ISBLANK(OperatorTable[[#This Row],[Name]]), "", _xlfn.XLOOKUP(OperatorTable[[#This Row],[ID]], SQLOperatorTable[ID], SQLOperatorTable[deactive_date], "NO DATA", 0, 1) &gt; 0)</f>
        <v>1</v>
      </c>
      <c r="L160" s="28" t="str">
        <f ca="1">_xlfn.LET(_xlpm.look, _xlfn.XLOOKUP(OperatorTable[[#This Row],[ID]], SQLOperatorTable[ID], SQLOperatorTable[Shift], ""),
_xlpm.usershift, "*" &amp; Addition!$A160 &amp; "*",
IF(LEN(_xlpm.look) = 0, IF(_xlpm.usershift = "**", "", _xlpm.usershift), _xlpm.look))</f>
        <v/>
      </c>
      <c r="M16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Addition!$L160)))</f>
        <v>&lt;STX&gt;&lt;ESC&gt;C&lt;ETX&gt;
&lt;STX&gt;&lt;ESC&gt;P&lt;ETX&gt;
&lt;STX&gt;E1;F1;&lt;ETX&gt;
&lt;STX&gt;H1;o160,100;f3;c20;h1;w1;d3,Sidney Jones;&lt;ETX&gt;
&lt;STX&gt;H2;o130,100;f3;c20;h1;w1;d3,;&lt;ETX&gt;
&lt;STX&gt;H3;o100,100;f3;c20;h1;w1;d3,MES Login;&lt;ETX&gt;
&lt;STX&gt;B4;o50,30;f3;c0,3;h50;w3;d3,2682;&lt;ETX&gt;
&lt;STX&gt;R&lt;ETX&gt;
&lt;STX&gt;&lt;ESC&gt;E1;&lt;ETX&gt;
&lt;STX&gt;&lt;US&gt;4&lt;ETX&gt;
&lt;STX&gt;&lt;ETB&gt;&lt;ETX&gt;</v>
      </c>
      <c r="N16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60" s="28" t="b">
        <f>IF(ISBLANK(OperatorTable[[#This Row],[Name]]), "", ISNUMBER(_xlfn.XLOOKUP(OperatorTable[[#This Row],[Name]], SQLOperatorTable[name], SQLOperatorTable[ID], "err", 0, 1)))</f>
        <v>1</v>
      </c>
      <c r="P160" s="28">
        <f>IF(ISBLANK(OperatorTable[[#This Row],[Name]]), "", ROW() -5)</f>
        <v>155</v>
      </c>
      <c r="Q160" s="28" cm="1">
        <f t="array" ref="Q16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61" spans="1:17" x14ac:dyDescent="0.2">
      <c r="A161" s="28"/>
      <c r="B161" s="33" cm="1">
        <f t="array" aca="1" ref="B16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2683</v>
      </c>
      <c r="C161" s="9" t="s">
        <v>9592</v>
      </c>
      <c r="D161" s="155" t="b">
        <v>0</v>
      </c>
      <c r="E161" s="28" cm="1">
        <f t="array" aca="1" ref="E16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61" s="28" t="str">
        <f xml:space="preserve"> IF(ISBLANK(OperatorTable[[#This Row],[Name]]), "", "NULL")</f>
        <v>NULL</v>
      </c>
      <c r="G161" s="28" t="str">
        <f xml:space="preserve"> IF(ISBLANK(OperatorTable[[#This Row],[Name]]), "", "NULL")</f>
        <v>NULL</v>
      </c>
      <c r="H161" s="28" t="str">
        <f xml:space="preserve"> IF(ISBLANK(OperatorTable[[#This Row],[Name]]), "", "NULL")</f>
        <v>NULL</v>
      </c>
      <c r="I161" s="28" t="str">
        <f xml:space="preserve"> IF(ISBLANK(OperatorTable[[#This Row],[Name]]), "", "NULL")</f>
        <v>NULL</v>
      </c>
      <c r="J161" s="28">
        <f ca="1">OperatorTable[[#This Row],[ID]]</f>
        <v>2683</v>
      </c>
      <c r="K161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61" s="28" t="str">
        <f ca="1">_xlfn.LET(_xlpm.look, _xlfn.XLOOKUP(OperatorTable[[#This Row],[ID]], SQLOperatorTable[ID], SQLOperatorTable[Shift], ""),
_xlpm.usershift, "*" &amp; Addition!$A161 &amp; "*",
IF(LEN(_xlpm.look) = 0, IF(_xlpm.usershift = "**", "", _xlpm.usershift), _xlpm.look))</f>
        <v>WS 1st</v>
      </c>
      <c r="M16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Addition!$L161)))</f>
        <v>&lt;STX&gt;&lt;ESC&gt;C&lt;ETX&gt;
&lt;STX&gt;&lt;ESC&gt;P&lt;ETX&gt;
&lt;STX&gt;E1;F1;&lt;ETX&gt;
&lt;STX&gt;H1;o160,100;f3;c20;h1;w1;d3,Destiney Miller;&lt;ETX&gt;
&lt;STX&gt;H2;o130,100;f3;c20;h1;w1;d3,WS 1st;&lt;ETX&gt;
&lt;STX&gt;H3;o100,100;f3;c20;h1;w1;d3,MES Login;&lt;ETX&gt;
&lt;STX&gt;B4;o50,30;f3;c0,3;h50;w3;d3,2683;&lt;ETX&gt;
&lt;STX&gt;R&lt;ETX&gt;
&lt;STX&gt;&lt;ESC&gt;E1;&lt;ETX&gt;
&lt;STX&gt;&lt;US&gt;4&lt;ETX&gt;
&lt;STX&gt;&lt;ETB&gt;&lt;ETX&gt;</v>
      </c>
      <c r="N16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61" s="28" t="b">
        <f>IF(ISBLANK(OperatorTable[[#This Row],[Name]]), "", ISNUMBER(_xlfn.XLOOKUP(OperatorTable[[#This Row],[Name]], SQLOperatorTable[name], SQLOperatorTable[ID], "err", 0, 1)))</f>
        <v>1</v>
      </c>
      <c r="P161" s="28">
        <f>IF(ISBLANK(OperatorTable[[#This Row],[Name]]), "", ROW() -5)</f>
        <v>156</v>
      </c>
      <c r="Q161" s="28" cm="1">
        <f t="array" ref="Q16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62" spans="1:17" x14ac:dyDescent="0.2">
      <c r="A162" s="28"/>
      <c r="B162" s="33" cm="1">
        <f t="array" aca="1" ref="B16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2684</v>
      </c>
      <c r="C162" s="9" t="s">
        <v>9593</v>
      </c>
      <c r="D162" s="155" t="b">
        <v>0</v>
      </c>
      <c r="E162" s="28" cm="1">
        <f t="array" aca="1" ref="E16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62" s="28" t="str">
        <f xml:space="preserve"> IF(ISBLANK(OperatorTable[[#This Row],[Name]]), "", "NULL")</f>
        <v>NULL</v>
      </c>
      <c r="G162" s="28" t="str">
        <f xml:space="preserve"> IF(ISBLANK(OperatorTable[[#This Row],[Name]]), "", "NULL")</f>
        <v>NULL</v>
      </c>
      <c r="H162" s="28" t="str">
        <f xml:space="preserve"> IF(ISBLANK(OperatorTable[[#This Row],[Name]]), "", "NULL")</f>
        <v>NULL</v>
      </c>
      <c r="I162" s="28" t="str">
        <f xml:space="preserve"> IF(ISBLANK(OperatorTable[[#This Row],[Name]]), "", "NULL")</f>
        <v>NULL</v>
      </c>
      <c r="J162" s="28">
        <f ca="1">OperatorTable[[#This Row],[ID]]</f>
        <v>2684</v>
      </c>
      <c r="K162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62" s="28" t="str">
        <f ca="1">_xlfn.LET(_xlpm.look, _xlfn.XLOOKUP(OperatorTable[[#This Row],[ID]], SQLOperatorTable[ID], SQLOperatorTable[Shift], ""),
_xlpm.usershift, "*" &amp; Addition!$A162 &amp; "*",
IF(LEN(_xlpm.look) = 0, IF(_xlpm.usershift = "**", "", _xlpm.usershift), _xlpm.look))</f>
        <v>WS 1st</v>
      </c>
      <c r="M16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Addition!$L162)))</f>
        <v>&lt;STX&gt;&lt;ESC&gt;C&lt;ETX&gt;
&lt;STX&gt;&lt;ESC&gt;P&lt;ETX&gt;
&lt;STX&gt;E1;F1;&lt;ETX&gt;
&lt;STX&gt;H1;o160,100;f3;c20;h1;w1;d3,Jalen Drake;&lt;ETX&gt;
&lt;STX&gt;H2;o130,100;f3;c20;h1;w1;d3,WS 1st;&lt;ETX&gt;
&lt;STX&gt;H3;o100,100;f3;c20;h1;w1;d3,MES Login;&lt;ETX&gt;
&lt;STX&gt;B4;o50,30;f3;c0,3;h50;w3;d3,2684;&lt;ETX&gt;
&lt;STX&gt;R&lt;ETX&gt;
&lt;STX&gt;&lt;ESC&gt;E1;&lt;ETX&gt;
&lt;STX&gt;&lt;US&gt;4&lt;ETX&gt;
&lt;STX&gt;&lt;ETB&gt;&lt;ETX&gt;</v>
      </c>
      <c r="N16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62" s="28" t="b">
        <f>IF(ISBLANK(OperatorTable[[#This Row],[Name]]), "", ISNUMBER(_xlfn.XLOOKUP(OperatorTable[[#This Row],[Name]], SQLOperatorTable[name], SQLOperatorTable[ID], "err", 0, 1)))</f>
        <v>1</v>
      </c>
      <c r="P162" s="28">
        <f>IF(ISBLANK(OperatorTable[[#This Row],[Name]]), "", ROW() -5)</f>
        <v>157</v>
      </c>
      <c r="Q162" s="28" cm="1">
        <f t="array" ref="Q16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63" spans="1:17" x14ac:dyDescent="0.2">
      <c r="A163" s="28"/>
      <c r="B163" s="33" cm="1">
        <f t="array" aca="1" ref="B16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2685</v>
      </c>
      <c r="C163" s="9" t="s">
        <v>9594</v>
      </c>
      <c r="D163" s="155" t="b">
        <v>0</v>
      </c>
      <c r="E163" s="28" cm="1">
        <f t="array" aca="1" ref="E16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63" s="28" t="str">
        <f xml:space="preserve"> IF(ISBLANK(OperatorTable[[#This Row],[Name]]), "", "NULL")</f>
        <v>NULL</v>
      </c>
      <c r="G163" s="28" t="str">
        <f xml:space="preserve"> IF(ISBLANK(OperatorTable[[#This Row],[Name]]), "", "NULL")</f>
        <v>NULL</v>
      </c>
      <c r="H163" s="28" t="str">
        <f xml:space="preserve"> IF(ISBLANK(OperatorTable[[#This Row],[Name]]), "", "NULL")</f>
        <v>NULL</v>
      </c>
      <c r="I163" s="28" t="str">
        <f xml:space="preserve"> IF(ISBLANK(OperatorTable[[#This Row],[Name]]), "", "NULL")</f>
        <v>NULL</v>
      </c>
      <c r="J163" s="28">
        <f ca="1">OperatorTable[[#This Row],[ID]]</f>
        <v>2685</v>
      </c>
      <c r="K163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63" s="28" t="str">
        <f ca="1">_xlfn.LET(_xlpm.look, _xlfn.XLOOKUP(OperatorTable[[#This Row],[ID]], SQLOperatorTable[ID], SQLOperatorTable[Shift], ""),
_xlpm.usershift, "*" &amp; Addition!$A163 &amp; "*",
IF(LEN(_xlpm.look) = 0, IF(_xlpm.usershift = "**", "", _xlpm.usershift), _xlpm.look))</f>
        <v>WS 1st</v>
      </c>
      <c r="M16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Addition!$L163)))</f>
        <v>&lt;STX&gt;&lt;ESC&gt;C&lt;ETX&gt;
&lt;STX&gt;&lt;ESC&gt;P&lt;ETX&gt;
&lt;STX&gt;E1;F1;&lt;ETX&gt;
&lt;STX&gt;H1;o160,100;f3;c20;h1;w1;d3,Charm Lawson;&lt;ETX&gt;
&lt;STX&gt;H2;o130,100;f3;c20;h1;w1;d3,WS 1st;&lt;ETX&gt;
&lt;STX&gt;H3;o100,100;f3;c20;h1;w1;d3,MES Login;&lt;ETX&gt;
&lt;STX&gt;B4;o50,30;f3;c0,3;h50;w3;d3,2685;&lt;ETX&gt;
&lt;STX&gt;R&lt;ETX&gt;
&lt;STX&gt;&lt;ESC&gt;E1;&lt;ETX&gt;
&lt;STX&gt;&lt;US&gt;4&lt;ETX&gt;
&lt;STX&gt;&lt;ETB&gt;&lt;ETX&gt;</v>
      </c>
      <c r="N16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63" s="28" t="b">
        <f>IF(ISBLANK(OperatorTable[[#This Row],[Name]]), "", ISNUMBER(_xlfn.XLOOKUP(OperatorTable[[#This Row],[Name]], SQLOperatorTable[name], SQLOperatorTable[ID], "err", 0, 1)))</f>
        <v>1</v>
      </c>
      <c r="P163" s="28">
        <f>IF(ISBLANK(OperatorTable[[#This Row],[Name]]), "", ROW() -5)</f>
        <v>158</v>
      </c>
      <c r="Q163" s="28" cm="1">
        <f t="array" ref="Q16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64" spans="1:17" x14ac:dyDescent="0.2">
      <c r="A164" s="28"/>
      <c r="B164" s="33" cm="1">
        <f t="array" aca="1" ref="B16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2686</v>
      </c>
      <c r="C164" s="9" t="s">
        <v>9595</v>
      </c>
      <c r="D164" s="155" t="b">
        <v>0</v>
      </c>
      <c r="E164" s="28" cm="1">
        <f t="array" aca="1" ref="E16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64" s="28" t="str">
        <f xml:space="preserve"> IF(ISBLANK(OperatorTable[[#This Row],[Name]]), "", "NULL")</f>
        <v>NULL</v>
      </c>
      <c r="G164" s="28" t="str">
        <f xml:space="preserve"> IF(ISBLANK(OperatorTable[[#This Row],[Name]]), "", "NULL")</f>
        <v>NULL</v>
      </c>
      <c r="H164" s="28" t="str">
        <f xml:space="preserve"> IF(ISBLANK(OperatorTable[[#This Row],[Name]]), "", "NULL")</f>
        <v>NULL</v>
      </c>
      <c r="I164" s="28" t="str">
        <f xml:space="preserve"> IF(ISBLANK(OperatorTable[[#This Row],[Name]]), "", "NULL")</f>
        <v>NULL</v>
      </c>
      <c r="J164" s="28">
        <f ca="1">OperatorTable[[#This Row],[ID]]</f>
        <v>2686</v>
      </c>
      <c r="K164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64" s="28" t="str">
        <f ca="1">_xlfn.LET(_xlpm.look, _xlfn.XLOOKUP(OperatorTable[[#This Row],[ID]], SQLOperatorTable[ID], SQLOperatorTable[Shift], ""),
_xlpm.usershift, "*" &amp; Addition!$A164 &amp; "*",
IF(LEN(_xlpm.look) = 0, IF(_xlpm.usershift = "**", "", _xlpm.usershift), _xlpm.look))</f>
        <v>DT FEM 1st</v>
      </c>
      <c r="M16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Addition!$L164)))</f>
        <v>&lt;STX&gt;&lt;ESC&gt;C&lt;ETX&gt;
&lt;STX&gt;&lt;ESC&gt;P&lt;ETX&gt;
&lt;STX&gt;E1;F1;&lt;ETX&gt;
&lt;STX&gt;H1;o160,100;f3;c20;h1;w1;d3,Dayion Peterson;&lt;ETX&gt;
&lt;STX&gt;H2;o130,100;f3;c20;h1;w1;d3,DT FEM 1st;&lt;ETX&gt;
&lt;STX&gt;H3;o100,100;f3;c20;h1;w1;d3,MES Login;&lt;ETX&gt;
&lt;STX&gt;B4;o50,30;f3;c0,3;h50;w3;d3,2686;&lt;ETX&gt;
&lt;STX&gt;R&lt;ETX&gt;
&lt;STX&gt;&lt;ESC&gt;E1;&lt;ETX&gt;
&lt;STX&gt;&lt;US&gt;4&lt;ETX&gt;
&lt;STX&gt;&lt;ETB&gt;&lt;ETX&gt;</v>
      </c>
      <c r="N16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64" s="28" t="b">
        <f>IF(ISBLANK(OperatorTable[[#This Row],[Name]]), "", ISNUMBER(_xlfn.XLOOKUP(OperatorTable[[#This Row],[Name]], SQLOperatorTable[name], SQLOperatorTable[ID], "err", 0, 1)))</f>
        <v>1</v>
      </c>
      <c r="P164" s="28">
        <f>IF(ISBLANK(OperatorTable[[#This Row],[Name]]), "", ROW() -5)</f>
        <v>159</v>
      </c>
      <c r="Q164" s="28" cm="1">
        <f t="array" ref="Q16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65" spans="1:17" x14ac:dyDescent="0.2">
      <c r="A165" s="28"/>
      <c r="B165" s="33" cm="1">
        <f t="array" aca="1" ref="B16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2687</v>
      </c>
      <c r="C165" s="9" t="s">
        <v>9596</v>
      </c>
      <c r="D165" s="155" t="b">
        <v>0</v>
      </c>
      <c r="E165" s="28" cm="1">
        <f t="array" aca="1" ref="E16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65" s="28" t="str">
        <f xml:space="preserve"> IF(ISBLANK(OperatorTable[[#This Row],[Name]]), "", "NULL")</f>
        <v>NULL</v>
      </c>
      <c r="G165" s="28" t="str">
        <f xml:space="preserve"> IF(ISBLANK(OperatorTable[[#This Row],[Name]]), "", "NULL")</f>
        <v>NULL</v>
      </c>
      <c r="H165" s="28" t="str">
        <f xml:space="preserve"> IF(ISBLANK(OperatorTable[[#This Row],[Name]]), "", "NULL")</f>
        <v>NULL</v>
      </c>
      <c r="I165" s="28" t="str">
        <f xml:space="preserve"> IF(ISBLANK(OperatorTable[[#This Row],[Name]]), "", "NULL")</f>
        <v>NULL</v>
      </c>
      <c r="J165" s="28">
        <f ca="1">OperatorTable[[#This Row],[ID]]</f>
        <v>2687</v>
      </c>
      <c r="K165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65" s="28" t="str">
        <f ca="1">_xlfn.LET(_xlpm.look, _xlfn.XLOOKUP(OperatorTable[[#This Row],[ID]], SQLOperatorTable[ID], SQLOperatorTable[Shift], ""),
_xlpm.usershift, "*" &amp; Addition!$A165 &amp; "*",
IF(LEN(_xlpm.look) = 0, IF(_xlpm.usershift = "**", "", _xlpm.usershift), _xlpm.look))</f>
        <v>DT FEM 1st</v>
      </c>
      <c r="M16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Addition!$L165)))</f>
        <v>&lt;STX&gt;&lt;ESC&gt;C&lt;ETX&gt;
&lt;STX&gt;&lt;ESC&gt;P&lt;ETX&gt;
&lt;STX&gt;E1;F1;&lt;ETX&gt;
&lt;STX&gt;H1;o160,100;f3;c20;h1;w1;d3,Shardae Richards;&lt;ETX&gt;
&lt;STX&gt;H2;o130,100;f3;c20;h1;w1;d3,DT FEM 1st;&lt;ETX&gt;
&lt;STX&gt;H3;o100,100;f3;c20;h1;w1;d3,MES Login;&lt;ETX&gt;
&lt;STX&gt;B4;o50,30;f3;c0,3;h50;w3;d3,2687;&lt;ETX&gt;
&lt;STX&gt;R&lt;ETX&gt;
&lt;STX&gt;&lt;ESC&gt;E1;&lt;ETX&gt;
&lt;STX&gt;&lt;US&gt;4&lt;ETX&gt;
&lt;STX&gt;&lt;ETB&gt;&lt;ETX&gt;</v>
      </c>
      <c r="N16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65" s="28" t="b">
        <f>IF(ISBLANK(OperatorTable[[#This Row],[Name]]), "", ISNUMBER(_xlfn.XLOOKUP(OperatorTable[[#This Row],[Name]], SQLOperatorTable[name], SQLOperatorTable[ID], "err", 0, 1)))</f>
        <v>1</v>
      </c>
      <c r="P165" s="28">
        <f>IF(ISBLANK(OperatorTable[[#This Row],[Name]]), "", ROW() -5)</f>
        <v>160</v>
      </c>
      <c r="Q165" s="28" cm="1">
        <f t="array" ref="Q16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66" spans="1:17" x14ac:dyDescent="0.2">
      <c r="A166" s="28"/>
      <c r="B166" s="33" cm="1">
        <f t="array" aca="1" ref="B16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2489</v>
      </c>
      <c r="C166" s="9" t="s">
        <v>2593</v>
      </c>
      <c r="D166" s="155" t="b">
        <v>1</v>
      </c>
      <c r="E166" s="28" cm="1">
        <f t="array" aca="1" ref="E16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66" s="28" t="str">
        <f xml:space="preserve"> IF(ISBLANK(OperatorTable[[#This Row],[Name]]), "", "NULL")</f>
        <v>NULL</v>
      </c>
      <c r="G166" s="28" t="str">
        <f xml:space="preserve"> IF(ISBLANK(OperatorTable[[#This Row],[Name]]), "", "NULL")</f>
        <v>NULL</v>
      </c>
      <c r="H166" s="28" t="str">
        <f xml:space="preserve"> IF(ISBLANK(OperatorTable[[#This Row],[Name]]), "", "NULL")</f>
        <v>NULL</v>
      </c>
      <c r="I166" s="28" t="str">
        <f xml:space="preserve"> IF(ISBLANK(OperatorTable[[#This Row],[Name]]), "", "NULL")</f>
        <v>NULL</v>
      </c>
      <c r="J166" s="28">
        <f ca="1">OperatorTable[[#This Row],[ID]]</f>
        <v>2489</v>
      </c>
      <c r="K166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66" s="28" t="str">
        <f ca="1">_xlfn.LET(_xlpm.look, _xlfn.XLOOKUP(OperatorTable[[#This Row],[ID]], SQLOperatorTable[ID], SQLOperatorTable[Shift], ""),
_xlpm.usershift, "*" &amp; Addition!$A166 &amp; "*",
IF(LEN(_xlpm.look) = 0, IF(_xlpm.usershift = "**", "", _xlpm.usershift), _xlpm.look))</f>
        <v>DT FEM 1st</v>
      </c>
      <c r="M16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Addition!$L166)))</f>
        <v>&lt;STX&gt;&lt;ESC&gt;C&lt;ETX&gt;
&lt;STX&gt;&lt;ESC&gt;P&lt;ETX&gt;
&lt;STX&gt;E1;F1;&lt;ETX&gt;
&lt;STX&gt;H1;o160,100;f3;c20;h1;w1;d3,Jasmine Wiley;&lt;ETX&gt;
&lt;STX&gt;H2;o130,100;f3;c20;h1;w1;d3,DT FEM 1st;&lt;ETX&gt;
&lt;STX&gt;H3;o100,100;f3;c20;h1;w1;d3,MES Login;&lt;ETX&gt;
&lt;STX&gt;B4;o50,30;f3;c0,3;h50;w3;d3,2489;&lt;ETX&gt;
&lt;STX&gt;R&lt;ETX&gt;
&lt;STX&gt;&lt;ESC&gt;E1;&lt;ETX&gt;
&lt;STX&gt;&lt;US&gt;4&lt;ETX&gt;
&lt;STX&gt;&lt;ETB&gt;&lt;ETX&gt;</v>
      </c>
      <c r="N16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66" s="28" t="b">
        <f>IF(ISBLANK(OperatorTable[[#This Row],[Name]]), "", ISNUMBER(_xlfn.XLOOKUP(OperatorTable[[#This Row],[Name]], SQLOperatorTable[name], SQLOperatorTable[ID], "err", 0, 1)))</f>
        <v>1</v>
      </c>
      <c r="P166" s="28">
        <f>IF(ISBLANK(OperatorTable[[#This Row],[Name]]), "", ROW() -5)</f>
        <v>161</v>
      </c>
      <c r="Q166" s="28" cm="1">
        <f t="array" ref="Q16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67" spans="1:17" x14ac:dyDescent="0.2">
      <c r="A167" s="28"/>
      <c r="B167" s="33" cm="1">
        <f t="array" aca="1" ref="B16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2688</v>
      </c>
      <c r="C167" s="9" t="s">
        <v>9597</v>
      </c>
      <c r="D167" s="155" t="b">
        <v>0</v>
      </c>
      <c r="E167" s="28" cm="1">
        <f t="array" aca="1" ref="E167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67" s="28" t="str">
        <f xml:space="preserve"> IF(ISBLANK(OperatorTable[[#This Row],[Name]]), "", "NULL")</f>
        <v>NULL</v>
      </c>
      <c r="G167" s="28" t="str">
        <f xml:space="preserve"> IF(ISBLANK(OperatorTable[[#This Row],[Name]]), "", "NULL")</f>
        <v>NULL</v>
      </c>
      <c r="H167" s="28" t="str">
        <f xml:space="preserve"> IF(ISBLANK(OperatorTable[[#This Row],[Name]]), "", "NULL")</f>
        <v>NULL</v>
      </c>
      <c r="I167" s="28" t="str">
        <f xml:space="preserve"> IF(ISBLANK(OperatorTable[[#This Row],[Name]]), "", "NULL")</f>
        <v>NULL</v>
      </c>
      <c r="J167" s="28">
        <f ca="1">OperatorTable[[#This Row],[ID]]</f>
        <v>2688</v>
      </c>
      <c r="K167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67" s="28" t="str">
        <f ca="1">_xlfn.LET(_xlpm.look, _xlfn.XLOOKUP(OperatorTable[[#This Row],[ID]], SQLOperatorTable[ID], SQLOperatorTable[Shift], ""),
_xlpm.usershift, "*" &amp; Addition!$A167 &amp; "*",
IF(LEN(_xlpm.look) = 0, IF(_xlpm.usershift = "**", "", _xlpm.usershift), _xlpm.look))</f>
        <v>DT FEM 1st</v>
      </c>
      <c r="M16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Addition!$L167)))</f>
        <v>&lt;STX&gt;&lt;ESC&gt;C&lt;ETX&gt;
&lt;STX&gt;&lt;ESC&gt;P&lt;ETX&gt;
&lt;STX&gt;E1;F1;&lt;ETX&gt;
&lt;STX&gt;H1;o160,100;f3;c20;h1;w1;d3,Davion Hollamon;&lt;ETX&gt;
&lt;STX&gt;H2;o130,100;f3;c20;h1;w1;d3,DT FEM 1st;&lt;ETX&gt;
&lt;STX&gt;H3;o100,100;f3;c20;h1;w1;d3,MES Login;&lt;ETX&gt;
&lt;STX&gt;B4;o50,30;f3;c0,3;h50;w3;d3,2688;&lt;ETX&gt;
&lt;STX&gt;R&lt;ETX&gt;
&lt;STX&gt;&lt;ESC&gt;E1;&lt;ETX&gt;
&lt;STX&gt;&lt;US&gt;4&lt;ETX&gt;
&lt;STX&gt;&lt;ETB&gt;&lt;ETX&gt;</v>
      </c>
      <c r="N16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67" s="28" t="b">
        <f>IF(ISBLANK(OperatorTable[[#This Row],[Name]]), "", ISNUMBER(_xlfn.XLOOKUP(OperatorTable[[#This Row],[Name]], SQLOperatorTable[name], SQLOperatorTable[ID], "err", 0, 1)))</f>
        <v>1</v>
      </c>
      <c r="P167" s="28">
        <f>IF(ISBLANK(OperatorTable[[#This Row],[Name]]), "", ROW() -5)</f>
        <v>162</v>
      </c>
      <c r="Q167" s="28" cm="1">
        <f t="array" ref="Q16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68" spans="1:17" x14ac:dyDescent="0.2">
      <c r="A168" s="28"/>
      <c r="B168" s="33" cm="1">
        <f t="array" aca="1" ref="B16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2689</v>
      </c>
      <c r="C168" s="9" t="s">
        <v>9598</v>
      </c>
      <c r="D168" s="155" t="b">
        <v>0</v>
      </c>
      <c r="E168" s="28" cm="1">
        <f t="array" aca="1" ref="E168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68" s="28" t="str">
        <f xml:space="preserve"> IF(ISBLANK(OperatorTable[[#This Row],[Name]]), "", "NULL")</f>
        <v>NULL</v>
      </c>
      <c r="G168" s="28" t="str">
        <f xml:space="preserve"> IF(ISBLANK(OperatorTable[[#This Row],[Name]]), "", "NULL")</f>
        <v>NULL</v>
      </c>
      <c r="H168" s="28" t="str">
        <f xml:space="preserve"> IF(ISBLANK(OperatorTable[[#This Row],[Name]]), "", "NULL")</f>
        <v>NULL</v>
      </c>
      <c r="I168" s="28" t="str">
        <f xml:space="preserve"> IF(ISBLANK(OperatorTable[[#This Row],[Name]]), "", "NULL")</f>
        <v>NULL</v>
      </c>
      <c r="J168" s="28">
        <f ca="1">OperatorTable[[#This Row],[ID]]</f>
        <v>2689</v>
      </c>
      <c r="K168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68" s="28" t="str">
        <f ca="1">_xlfn.LET(_xlpm.look, _xlfn.XLOOKUP(OperatorTable[[#This Row],[ID]], SQLOperatorTable[ID], SQLOperatorTable[Shift], ""),
_xlpm.usershift, "*" &amp; Addition!$A168 &amp; "*",
IF(LEN(_xlpm.look) = 0, IF(_xlpm.usershift = "**", "", _xlpm.usershift), _xlpm.look))</f>
        <v>DT FEM 1st</v>
      </c>
      <c r="M168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Addition!$L168)))</f>
        <v>&lt;STX&gt;&lt;ESC&gt;C&lt;ETX&gt;
&lt;STX&gt;&lt;ESC&gt;P&lt;ETX&gt;
&lt;STX&gt;E1;F1;&lt;ETX&gt;
&lt;STX&gt;H1;o160,100;f3;c20;h1;w1;d3,Curtis Seals Jr;&lt;ETX&gt;
&lt;STX&gt;H2;o130,100;f3;c20;h1;w1;d3,DT FEM 1st;&lt;ETX&gt;
&lt;STX&gt;H3;o100,100;f3;c20;h1;w1;d3,MES Login;&lt;ETX&gt;
&lt;STX&gt;B4;o50,30;f3;c0,3;h50;w3;d3,2689;&lt;ETX&gt;
&lt;STX&gt;R&lt;ETX&gt;
&lt;STX&gt;&lt;ESC&gt;E1;&lt;ETX&gt;
&lt;STX&gt;&lt;US&gt;4&lt;ETX&gt;
&lt;STX&gt;&lt;ETB&gt;&lt;ETX&gt;</v>
      </c>
      <c r="N16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68" s="28" t="b">
        <f>IF(ISBLANK(OperatorTable[[#This Row],[Name]]), "", ISNUMBER(_xlfn.XLOOKUP(OperatorTable[[#This Row],[Name]], SQLOperatorTable[name], SQLOperatorTable[ID], "err", 0, 1)))</f>
        <v>1</v>
      </c>
      <c r="P168" s="28">
        <f>IF(ISBLANK(OperatorTable[[#This Row],[Name]]), "", ROW() -5)</f>
        <v>163</v>
      </c>
      <c r="Q168" s="28" cm="1">
        <f t="array" ref="Q16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69" spans="1:17" x14ac:dyDescent="0.2">
      <c r="A169" s="28"/>
      <c r="B169" s="33" cm="1">
        <f t="array" aca="1" ref="B16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2690</v>
      </c>
      <c r="C169" s="9" t="s">
        <v>9599</v>
      </c>
      <c r="D169" s="155" t="b">
        <v>0</v>
      </c>
      <c r="E169" s="28" cm="1">
        <f t="array" aca="1" ref="E169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69" s="28" t="str">
        <f xml:space="preserve"> IF(ISBLANK(OperatorTable[[#This Row],[Name]]), "", "NULL")</f>
        <v>NULL</v>
      </c>
      <c r="G169" s="28" t="str">
        <f xml:space="preserve"> IF(ISBLANK(OperatorTable[[#This Row],[Name]]), "", "NULL")</f>
        <v>NULL</v>
      </c>
      <c r="H169" s="28" t="str">
        <f xml:space="preserve"> IF(ISBLANK(OperatorTable[[#This Row],[Name]]), "", "NULL")</f>
        <v>NULL</v>
      </c>
      <c r="I169" s="28" t="str">
        <f xml:space="preserve"> IF(ISBLANK(OperatorTable[[#This Row],[Name]]), "", "NULL")</f>
        <v>NULL</v>
      </c>
      <c r="J169" s="28">
        <f ca="1">OperatorTable[[#This Row],[ID]]</f>
        <v>2690</v>
      </c>
      <c r="K169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69" s="28" t="str">
        <f ca="1">_xlfn.LET(_xlpm.look, _xlfn.XLOOKUP(OperatorTable[[#This Row],[ID]], SQLOperatorTable[ID], SQLOperatorTable[Shift], ""),
_xlpm.usershift, "*" &amp; Addition!$A169 &amp; "*",
IF(LEN(_xlpm.look) = 0, IF(_xlpm.usershift = "**", "", _xlpm.usershift), _xlpm.look))</f>
        <v>Molding 1st</v>
      </c>
      <c r="M169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Addition!$L169)))</f>
        <v>&lt;STX&gt;&lt;ESC&gt;C&lt;ETX&gt;
&lt;STX&gt;&lt;ESC&gt;P&lt;ETX&gt;
&lt;STX&gt;E1;F1;&lt;ETX&gt;
&lt;STX&gt;H1;o160,100;f3;c20;h1;w1;d3,Dexter House;&lt;ETX&gt;
&lt;STX&gt;H2;o130,100;f3;c20;h1;w1;d3,Molding 1st;&lt;ETX&gt;
&lt;STX&gt;H3;o100,100;f3;c20;h1;w1;d3,MES Login;&lt;ETX&gt;
&lt;STX&gt;B4;o50,30;f3;c0,3;h50;w3;d3,2690;&lt;ETX&gt;
&lt;STX&gt;R&lt;ETX&gt;
&lt;STX&gt;&lt;ESC&gt;E1;&lt;ETX&gt;
&lt;STX&gt;&lt;US&gt;4&lt;ETX&gt;
&lt;STX&gt;&lt;ETB&gt;&lt;ETX&gt;</v>
      </c>
      <c r="N16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69" s="28" t="b">
        <f>IF(ISBLANK(OperatorTable[[#This Row],[Name]]), "", ISNUMBER(_xlfn.XLOOKUP(OperatorTable[[#This Row],[Name]], SQLOperatorTable[name], SQLOperatorTable[ID], "err", 0, 1)))</f>
        <v>1</v>
      </c>
      <c r="P169" s="28">
        <f>IF(ISBLANK(OperatorTable[[#This Row],[Name]]), "", ROW() -5)</f>
        <v>164</v>
      </c>
      <c r="Q169" s="28" cm="1">
        <f t="array" ref="Q16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70" spans="1:17" x14ac:dyDescent="0.2">
      <c r="A170" s="28"/>
      <c r="B170" s="33" cm="1">
        <f t="array" aca="1" ref="B17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2691</v>
      </c>
      <c r="C170" s="9" t="s">
        <v>9600</v>
      </c>
      <c r="D170" s="155" t="b">
        <v>0</v>
      </c>
      <c r="E170" s="28" cm="1">
        <f t="array" aca="1" ref="E170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70" s="28" t="str">
        <f xml:space="preserve"> IF(ISBLANK(OperatorTable[[#This Row],[Name]]), "", "NULL")</f>
        <v>NULL</v>
      </c>
      <c r="G170" s="28" t="str">
        <f xml:space="preserve"> IF(ISBLANK(OperatorTable[[#This Row],[Name]]), "", "NULL")</f>
        <v>NULL</v>
      </c>
      <c r="H170" s="28" t="str">
        <f xml:space="preserve"> IF(ISBLANK(OperatorTable[[#This Row],[Name]]), "", "NULL")</f>
        <v>NULL</v>
      </c>
      <c r="I170" s="28" t="str">
        <f xml:space="preserve"> IF(ISBLANK(OperatorTable[[#This Row],[Name]]), "", "NULL")</f>
        <v>NULL</v>
      </c>
      <c r="J170" s="28">
        <f ca="1">OperatorTable[[#This Row],[ID]]</f>
        <v>2691</v>
      </c>
      <c r="K170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70" s="28" t="str">
        <f ca="1">_xlfn.LET(_xlpm.look, _xlfn.XLOOKUP(OperatorTable[[#This Row],[ID]], SQLOperatorTable[ID], SQLOperatorTable[Shift], ""),
_xlpm.usershift, "*" &amp; Addition!$A170 &amp; "*",
IF(LEN(_xlpm.look) = 0, IF(_xlpm.usershift = "**", "", _xlpm.usershift), _xlpm.look))</f>
        <v>DT FEM 3rd</v>
      </c>
      <c r="M170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Addition!$L170)))</f>
        <v>&lt;STX&gt;&lt;ESC&gt;C&lt;ETX&gt;
&lt;STX&gt;&lt;ESC&gt;P&lt;ETX&gt;
&lt;STX&gt;E1;F1;&lt;ETX&gt;
&lt;STX&gt;H1;o160,100;f3;c20;h1;w1;d3,Candice Johnson;&lt;ETX&gt;
&lt;STX&gt;H2;o130,100;f3;c20;h1;w1;d3,DT FEM 3rd;&lt;ETX&gt;
&lt;STX&gt;H3;o100,100;f3;c20;h1;w1;d3,MES Login;&lt;ETX&gt;
&lt;STX&gt;B4;o50,30;f3;c0,3;h50;w3;d3,2691;&lt;ETX&gt;
&lt;STX&gt;R&lt;ETX&gt;
&lt;STX&gt;&lt;ESC&gt;E1;&lt;ETX&gt;
&lt;STX&gt;&lt;US&gt;4&lt;ETX&gt;
&lt;STX&gt;&lt;ETB&gt;&lt;ETX&gt;</v>
      </c>
      <c r="N17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70" s="28" t="b">
        <f>IF(ISBLANK(OperatorTable[[#This Row],[Name]]), "", ISNUMBER(_xlfn.XLOOKUP(OperatorTable[[#This Row],[Name]], SQLOperatorTable[name], SQLOperatorTable[ID], "err", 0, 1)))</f>
        <v>1</v>
      </c>
      <c r="P170" s="28">
        <f>IF(ISBLANK(OperatorTable[[#This Row],[Name]]), "", ROW() -5)</f>
        <v>165</v>
      </c>
      <c r="Q170" s="28" cm="1">
        <f t="array" ref="Q17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71" spans="1:17" x14ac:dyDescent="0.2">
      <c r="A171" s="28"/>
      <c r="B171" s="33" cm="1">
        <f t="array" aca="1" ref="B17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2692</v>
      </c>
      <c r="C171" s="9" t="s">
        <v>9601</v>
      </c>
      <c r="D171" s="155" t="b">
        <v>0</v>
      </c>
      <c r="E171" s="28" cm="1">
        <f t="array" aca="1" ref="E171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71" s="28" t="str">
        <f xml:space="preserve"> IF(ISBLANK(OperatorTable[[#This Row],[Name]]), "", "NULL")</f>
        <v>NULL</v>
      </c>
      <c r="G171" s="28" t="str">
        <f xml:space="preserve"> IF(ISBLANK(OperatorTable[[#This Row],[Name]]), "", "NULL")</f>
        <v>NULL</v>
      </c>
      <c r="H171" s="28" t="str">
        <f xml:space="preserve"> IF(ISBLANK(OperatorTable[[#This Row],[Name]]), "", "NULL")</f>
        <v>NULL</v>
      </c>
      <c r="I171" s="28" t="str">
        <f xml:space="preserve"> IF(ISBLANK(OperatorTable[[#This Row],[Name]]), "", "NULL")</f>
        <v>NULL</v>
      </c>
      <c r="J171" s="28">
        <f ca="1">OperatorTable[[#This Row],[ID]]</f>
        <v>2692</v>
      </c>
      <c r="K171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71" s="28" t="str">
        <f ca="1">_xlfn.LET(_xlpm.look, _xlfn.XLOOKUP(OperatorTable[[#This Row],[ID]], SQLOperatorTable[ID], SQLOperatorTable[Shift], ""),
_xlpm.usershift, "*" &amp; Addition!$A171 &amp; "*",
IF(LEN(_xlpm.look) = 0, IF(_xlpm.usershift = "**", "", _xlpm.usershift), _xlpm.look))</f>
        <v>DT FEM 3rd</v>
      </c>
      <c r="M171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Addition!$L171)))</f>
        <v>&lt;STX&gt;&lt;ESC&gt;C&lt;ETX&gt;
&lt;STX&gt;&lt;ESC&gt;P&lt;ETX&gt;
&lt;STX&gt;E1;F1;&lt;ETX&gt;
&lt;STX&gt;H1;o160,100;f3;c20;h1;w1;d3,Kiana Matt;&lt;ETX&gt;
&lt;STX&gt;H2;o130,100;f3;c20;h1;w1;d3,DT FEM 3rd;&lt;ETX&gt;
&lt;STX&gt;H3;o100,100;f3;c20;h1;w1;d3,MES Login;&lt;ETX&gt;
&lt;STX&gt;B4;o50,30;f3;c0,3;h50;w3;d3,2692;&lt;ETX&gt;
&lt;STX&gt;R&lt;ETX&gt;
&lt;STX&gt;&lt;ESC&gt;E1;&lt;ETX&gt;
&lt;STX&gt;&lt;US&gt;4&lt;ETX&gt;
&lt;STX&gt;&lt;ETB&gt;&lt;ETX&gt;</v>
      </c>
      <c r="N17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71" s="28" t="b">
        <f>IF(ISBLANK(OperatorTable[[#This Row],[Name]]), "", ISNUMBER(_xlfn.XLOOKUP(OperatorTable[[#This Row],[Name]], SQLOperatorTable[name], SQLOperatorTable[ID], "err", 0, 1)))</f>
        <v>1</v>
      </c>
      <c r="P171" s="28">
        <f>IF(ISBLANK(OperatorTable[[#This Row],[Name]]), "", ROW() -5)</f>
        <v>166</v>
      </c>
      <c r="Q171" s="28" cm="1">
        <f t="array" ref="Q17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72" spans="1:17" x14ac:dyDescent="0.2">
      <c r="A172" s="28"/>
      <c r="B172" s="33" cm="1">
        <f t="array" aca="1" ref="B17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2693</v>
      </c>
      <c r="C172" s="9" t="s">
        <v>9602</v>
      </c>
      <c r="D172" s="155" t="b">
        <v>0</v>
      </c>
      <c r="E172" s="28" cm="1">
        <f t="array" aca="1" ref="E172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72" s="28" t="str">
        <f xml:space="preserve"> IF(ISBLANK(OperatorTable[[#This Row],[Name]]), "", "NULL")</f>
        <v>NULL</v>
      </c>
      <c r="G172" s="28" t="str">
        <f xml:space="preserve"> IF(ISBLANK(OperatorTable[[#This Row],[Name]]), "", "NULL")</f>
        <v>NULL</v>
      </c>
      <c r="H172" s="28" t="str">
        <f xml:space="preserve"> IF(ISBLANK(OperatorTable[[#This Row],[Name]]), "", "NULL")</f>
        <v>NULL</v>
      </c>
      <c r="I172" s="28" t="str">
        <f xml:space="preserve"> IF(ISBLANK(OperatorTable[[#This Row],[Name]]), "", "NULL")</f>
        <v>NULL</v>
      </c>
      <c r="J172" s="28">
        <f ca="1">OperatorTable[[#This Row],[ID]]</f>
        <v>2693</v>
      </c>
      <c r="K172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72" s="28" t="str">
        <f ca="1">_xlfn.LET(_xlpm.look, _xlfn.XLOOKUP(OperatorTable[[#This Row],[ID]], SQLOperatorTable[ID], SQLOperatorTable[Shift], ""),
_xlpm.usershift, "*" &amp; Addition!$A172 &amp; "*",
IF(LEN(_xlpm.look) = 0, IF(_xlpm.usershift = "**", "", _xlpm.usershift), _xlpm.look))</f>
        <v>DT FEM 3rd</v>
      </c>
      <c r="M172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Addition!$L172)))</f>
        <v>&lt;STX&gt;&lt;ESC&gt;C&lt;ETX&gt;
&lt;STX&gt;&lt;ESC&gt;P&lt;ETX&gt;
&lt;STX&gt;E1;F1;&lt;ETX&gt;
&lt;STX&gt;H1;o160,100;f3;c20;h1;w1;d3,Destiny Rogers;&lt;ETX&gt;
&lt;STX&gt;H2;o130,100;f3;c20;h1;w1;d3,DT FEM 3rd;&lt;ETX&gt;
&lt;STX&gt;H3;o100,100;f3;c20;h1;w1;d3,MES Login;&lt;ETX&gt;
&lt;STX&gt;B4;o50,30;f3;c0,3;h50;w3;d3,2693;&lt;ETX&gt;
&lt;STX&gt;R&lt;ETX&gt;
&lt;STX&gt;&lt;ESC&gt;E1;&lt;ETX&gt;
&lt;STX&gt;&lt;US&gt;4&lt;ETX&gt;
&lt;STX&gt;&lt;ETB&gt;&lt;ETX&gt;</v>
      </c>
      <c r="N17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72" s="28" t="b">
        <f>IF(ISBLANK(OperatorTable[[#This Row],[Name]]), "", ISNUMBER(_xlfn.XLOOKUP(OperatorTable[[#This Row],[Name]], SQLOperatorTable[name], SQLOperatorTable[ID], "err", 0, 1)))</f>
        <v>1</v>
      </c>
      <c r="P172" s="28">
        <f>IF(ISBLANK(OperatorTable[[#This Row],[Name]]), "", ROW() -5)</f>
        <v>167</v>
      </c>
      <c r="Q172" s="28" cm="1">
        <f t="array" ref="Q17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73" spans="1:17" x14ac:dyDescent="0.2">
      <c r="A173" s="28"/>
      <c r="B173" s="33" cm="1">
        <f t="array" aca="1" ref="B17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2694</v>
      </c>
      <c r="C173" s="9" t="s">
        <v>9603</v>
      </c>
      <c r="D173" s="155" t="b">
        <v>0</v>
      </c>
      <c r="E173" s="28" cm="1">
        <f t="array" aca="1" ref="E173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73" s="28" t="str">
        <f xml:space="preserve"> IF(ISBLANK(OperatorTable[[#This Row],[Name]]), "", "NULL")</f>
        <v>NULL</v>
      </c>
      <c r="G173" s="28" t="str">
        <f xml:space="preserve"> IF(ISBLANK(OperatorTable[[#This Row],[Name]]), "", "NULL")</f>
        <v>NULL</v>
      </c>
      <c r="H173" s="28" t="str">
        <f xml:space="preserve"> IF(ISBLANK(OperatorTable[[#This Row],[Name]]), "", "NULL")</f>
        <v>NULL</v>
      </c>
      <c r="I173" s="28" t="str">
        <f xml:space="preserve"> IF(ISBLANK(OperatorTable[[#This Row],[Name]]), "", "NULL")</f>
        <v>NULL</v>
      </c>
      <c r="J173" s="28">
        <f ca="1">OperatorTable[[#This Row],[ID]]</f>
        <v>2694</v>
      </c>
      <c r="K173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73" s="28" t="str">
        <f ca="1">_xlfn.LET(_xlpm.look, _xlfn.XLOOKUP(OperatorTable[[#This Row],[ID]], SQLOperatorTable[ID], SQLOperatorTable[Shift], ""),
_xlpm.usershift, "*" &amp; Addition!$A173 &amp; "*",
IF(LEN(_xlpm.look) = 0, IF(_xlpm.usershift = "**", "", _xlpm.usershift), _xlpm.look))</f>
        <v>T1XX B</v>
      </c>
      <c r="M173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Addition!$L173)))</f>
        <v>&lt;STX&gt;&lt;ESC&gt;C&lt;ETX&gt;
&lt;STX&gt;&lt;ESC&gt;P&lt;ETX&gt;
&lt;STX&gt;E1;F1;&lt;ETX&gt;
&lt;STX&gt;H1;o160,100;f3;c20;h1;w1;d3,Jamaal Mulligan Jr;&lt;ETX&gt;
&lt;STX&gt;H2;o130,100;f3;c20;h1;w1;d3,T1XX B;&lt;ETX&gt;
&lt;STX&gt;H3;o100,100;f3;c20;h1;w1;d3,MES Login;&lt;ETX&gt;
&lt;STX&gt;B4;o50,30;f3;c0,3;h50;w3;d3,2694;&lt;ETX&gt;
&lt;STX&gt;R&lt;ETX&gt;
&lt;STX&gt;&lt;ESC&gt;E1;&lt;ETX&gt;
&lt;STX&gt;&lt;US&gt;4&lt;ETX&gt;
&lt;STX&gt;&lt;ETB&gt;&lt;ETX&gt;</v>
      </c>
      <c r="N17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73" s="28" t="b">
        <f>IF(ISBLANK(OperatorTable[[#This Row],[Name]]), "", ISNUMBER(_xlfn.XLOOKUP(OperatorTable[[#This Row],[Name]], SQLOperatorTable[name], SQLOperatorTable[ID], "err", 0, 1)))</f>
        <v>1</v>
      </c>
      <c r="P173" s="28">
        <f>IF(ISBLANK(OperatorTable[[#This Row],[Name]]), "", ROW() -5)</f>
        <v>168</v>
      </c>
      <c r="Q173" s="28" cm="1">
        <f t="array" ref="Q17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74" spans="1:17" x14ac:dyDescent="0.2">
      <c r="A174" s="28"/>
      <c r="B174" s="33" cm="1">
        <f t="array" aca="1" ref="B17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1014</v>
      </c>
      <c r="C174" s="9" t="s">
        <v>9604</v>
      </c>
      <c r="D174" s="155" t="b">
        <v>0</v>
      </c>
      <c r="E174" s="28" cm="1">
        <f t="array" aca="1" ref="E174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74" s="28" t="str">
        <f xml:space="preserve"> IF(ISBLANK(OperatorTable[[#This Row],[Name]]), "", "NULL")</f>
        <v>NULL</v>
      </c>
      <c r="G174" s="28" t="str">
        <f xml:space="preserve"> IF(ISBLANK(OperatorTable[[#This Row],[Name]]), "", "NULL")</f>
        <v>NULL</v>
      </c>
      <c r="H174" s="28" t="str">
        <f xml:space="preserve"> IF(ISBLANK(OperatorTable[[#This Row],[Name]]), "", "NULL")</f>
        <v>NULL</v>
      </c>
      <c r="I174" s="28" t="str">
        <f xml:space="preserve"> IF(ISBLANK(OperatorTable[[#This Row],[Name]]), "", "NULL")</f>
        <v>NULL</v>
      </c>
      <c r="J174" s="28">
        <f ca="1">OperatorTable[[#This Row],[ID]]</f>
        <v>1014</v>
      </c>
      <c r="K174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74" s="28" t="str">
        <f ca="1">_xlfn.LET(_xlpm.look, _xlfn.XLOOKUP(OperatorTable[[#This Row],[ID]], SQLOperatorTable[ID], SQLOperatorTable[Shift], ""),
_xlpm.usershift, "*" &amp; Addition!$A174 &amp; "*",
IF(LEN(_xlpm.look) = 0, IF(_xlpm.usershift = "**", "", _xlpm.usershift), _xlpm.look))</f>
        <v>T1XX B</v>
      </c>
      <c r="M174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Addition!$L174)))</f>
        <v>&lt;STX&gt;&lt;ESC&gt;C&lt;ETX&gt;
&lt;STX&gt;&lt;ESC&gt;P&lt;ETX&gt;
&lt;STX&gt;E1;F1;&lt;ETX&gt;
&lt;STX&gt;H1;o160,100;f3;c20;h1;w1;d3,Larell Taylor;&lt;ETX&gt;
&lt;STX&gt;H2;o130,100;f3;c20;h1;w1;d3,T1XX B;&lt;ETX&gt;
&lt;STX&gt;H3;o100,100;f3;c20;h1;w1;d3,MES Login;&lt;ETX&gt;
&lt;STX&gt;B4;o50,30;f3;c0,3;h50;w3;d3,1014;&lt;ETX&gt;
&lt;STX&gt;R&lt;ETX&gt;
&lt;STX&gt;&lt;ESC&gt;E1;&lt;ETX&gt;
&lt;STX&gt;&lt;US&gt;4&lt;ETX&gt;
&lt;STX&gt;&lt;ETB&gt;&lt;ETX&gt;</v>
      </c>
      <c r="N17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74" s="28" t="b">
        <f>IF(ISBLANK(OperatorTable[[#This Row],[Name]]), "", ISNUMBER(_xlfn.XLOOKUP(OperatorTable[[#This Row],[Name]], SQLOperatorTable[name], SQLOperatorTable[ID], "err", 0, 1)))</f>
        <v>1</v>
      </c>
      <c r="P174" s="28">
        <f>IF(ISBLANK(OperatorTable[[#This Row],[Name]]), "", ROW() -5)</f>
        <v>169</v>
      </c>
      <c r="Q174" s="28" cm="1">
        <f t="array" ref="Q17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75" spans="1:17" x14ac:dyDescent="0.2">
      <c r="A175" s="28"/>
      <c r="B175" s="33" cm="1">
        <f t="array" aca="1" ref="B17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2696</v>
      </c>
      <c r="C175" s="9" t="s">
        <v>9605</v>
      </c>
      <c r="D175" s="155" t="b">
        <v>0</v>
      </c>
      <c r="E175" s="28" cm="1">
        <f t="array" aca="1" ref="E175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75" s="28" t="str">
        <f xml:space="preserve"> IF(ISBLANK(OperatorTable[[#This Row],[Name]]), "", "NULL")</f>
        <v>NULL</v>
      </c>
      <c r="G175" s="28" t="str">
        <f xml:space="preserve"> IF(ISBLANK(OperatorTable[[#This Row],[Name]]), "", "NULL")</f>
        <v>NULL</v>
      </c>
      <c r="H175" s="28" t="str">
        <f xml:space="preserve"> IF(ISBLANK(OperatorTable[[#This Row],[Name]]), "", "NULL")</f>
        <v>NULL</v>
      </c>
      <c r="I175" s="28" t="str">
        <f xml:space="preserve"> IF(ISBLANK(OperatorTable[[#This Row],[Name]]), "", "NULL")</f>
        <v>NULL</v>
      </c>
      <c r="J175" s="28">
        <f ca="1">OperatorTable[[#This Row],[ID]]</f>
        <v>2696</v>
      </c>
      <c r="K175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75" s="28" t="str">
        <f ca="1">_xlfn.LET(_xlpm.look, _xlfn.XLOOKUP(OperatorTable[[#This Row],[ID]], SQLOperatorTable[ID], SQLOperatorTable[Shift], ""),
_xlpm.usershift, "*" &amp; Addition!$A175 &amp; "*",
IF(LEN(_xlpm.look) = 0, IF(_xlpm.usershift = "**", "", _xlpm.usershift), _xlpm.look))</f>
        <v>T1XX B</v>
      </c>
      <c r="M175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Addition!$L175)))</f>
        <v>&lt;STX&gt;&lt;ESC&gt;C&lt;ETX&gt;
&lt;STX&gt;&lt;ESC&gt;P&lt;ETX&gt;
&lt;STX&gt;E1;F1;&lt;ETX&gt;
&lt;STX&gt;H1;o160,100;f3;c20;h1;w1;d3,Rodney Williams;&lt;ETX&gt;
&lt;STX&gt;H2;o130,100;f3;c20;h1;w1;d3,T1XX B;&lt;ETX&gt;
&lt;STX&gt;H3;o100,100;f3;c20;h1;w1;d3,MES Login;&lt;ETX&gt;
&lt;STX&gt;B4;o50,30;f3;c0,3;h50;w3;d3,2696;&lt;ETX&gt;
&lt;STX&gt;R&lt;ETX&gt;
&lt;STX&gt;&lt;ESC&gt;E1;&lt;ETX&gt;
&lt;STX&gt;&lt;US&gt;4&lt;ETX&gt;
&lt;STX&gt;&lt;ETB&gt;&lt;ETX&gt;</v>
      </c>
      <c r="N17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75" s="28" t="b">
        <f>IF(ISBLANK(OperatorTable[[#This Row],[Name]]), "", ISNUMBER(_xlfn.XLOOKUP(OperatorTable[[#This Row],[Name]], SQLOperatorTable[name], SQLOperatorTable[ID], "err", 0, 1)))</f>
        <v>1</v>
      </c>
      <c r="P175" s="28">
        <f>IF(ISBLANK(OperatorTable[[#This Row],[Name]]), "", ROW() -5)</f>
        <v>170</v>
      </c>
      <c r="Q175" s="28" cm="1">
        <f t="array" ref="Q17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76" spans="1:17" x14ac:dyDescent="0.2">
      <c r="A176" s="28"/>
      <c r="B176" s="33" cm="1">
        <f t="array" aca="1" ref="B17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2697</v>
      </c>
      <c r="C176" s="9" t="s">
        <v>9606</v>
      </c>
      <c r="D176" s="155" t="b">
        <v>0</v>
      </c>
      <c r="E176" s="28" cm="1">
        <f t="array" aca="1" ref="E176" ca="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76" s="28" t="str">
        <f xml:space="preserve"> IF(ISBLANK(OperatorTable[[#This Row],[Name]]), "", "NULL")</f>
        <v>NULL</v>
      </c>
      <c r="G176" s="28" t="str">
        <f xml:space="preserve"> IF(ISBLANK(OperatorTable[[#This Row],[Name]]), "", "NULL")</f>
        <v>NULL</v>
      </c>
      <c r="H176" s="28" t="str">
        <f xml:space="preserve"> IF(ISBLANK(OperatorTable[[#This Row],[Name]]), "", "NULL")</f>
        <v>NULL</v>
      </c>
      <c r="I176" s="28" t="str">
        <f xml:space="preserve"> IF(ISBLANK(OperatorTable[[#This Row],[Name]]), "", "NULL")</f>
        <v>NULL</v>
      </c>
      <c r="J176" s="28">
        <f ca="1">OperatorTable[[#This Row],[ID]]</f>
        <v>2697</v>
      </c>
      <c r="K176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76" s="28" t="str">
        <f ca="1">_xlfn.LET(_xlpm.look, _xlfn.XLOOKUP(OperatorTable[[#This Row],[ID]], SQLOperatorTable[ID], SQLOperatorTable[Shift], ""),
_xlpm.usershift, "*" &amp; Addition!$A176 &amp; "*",
IF(LEN(_xlpm.look) = 0, IF(_xlpm.usershift = "**", "", _xlpm.usershift), _xlpm.look))</f>
        <v>T1XX B</v>
      </c>
      <c r="M176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Addition!$L176)))</f>
        <v>&lt;STX&gt;&lt;ESC&gt;C&lt;ETX&gt;
&lt;STX&gt;&lt;ESC&gt;P&lt;ETX&gt;
&lt;STX&gt;E1;F1;&lt;ETX&gt;
&lt;STX&gt;H1;o160,100;f3;c20;h1;w1;d3,Ziaya Williams;&lt;ETX&gt;
&lt;STX&gt;H2;o130,100;f3;c20;h1;w1;d3,T1XX B;&lt;ETX&gt;
&lt;STX&gt;H3;o100,100;f3;c20;h1;w1;d3,MES Login;&lt;ETX&gt;
&lt;STX&gt;B4;o50,30;f3;c0,3;h50;w3;d3,2697;&lt;ETX&gt;
&lt;STX&gt;R&lt;ETX&gt;
&lt;STX&gt;&lt;ESC&gt;E1;&lt;ETX&gt;
&lt;STX&gt;&lt;US&gt;4&lt;ETX&gt;
&lt;STX&gt;&lt;ETB&gt;&lt;ETX&gt;</v>
      </c>
      <c r="N17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76" s="28" t="b">
        <f>IF(ISBLANK(OperatorTable[[#This Row],[Name]]), "", ISNUMBER(_xlfn.XLOOKUP(OperatorTable[[#This Row],[Name]], SQLOperatorTable[name], SQLOperatorTable[ID], "err", 0, 1)))</f>
        <v>1</v>
      </c>
      <c r="P176" s="28">
        <f>IF(ISBLANK(OperatorTable[[#This Row],[Name]]), "", ROW() -5)</f>
        <v>171</v>
      </c>
      <c r="Q176" s="28" cm="1">
        <f t="array" ref="Q17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77" spans="1:17" x14ac:dyDescent="0.2">
      <c r="A177" s="28" t="s">
        <v>9567</v>
      </c>
      <c r="B177" s="33" cm="1">
        <f t="array" aca="1" ref="B17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>1782</v>
      </c>
      <c r="C177" s="9" t="s">
        <v>2615</v>
      </c>
      <c r="D177" s="155" t="b">
        <v>0</v>
      </c>
      <c r="E177" s="28" cm="1">
        <f t="array" ref="E177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>4</v>
      </c>
      <c r="F177" s="28" t="str">
        <f xml:space="preserve"> IF(ISBLANK(OperatorTable[[#This Row],[Name]]), "", "NULL")</f>
        <v>NULL</v>
      </c>
      <c r="G177" s="28" t="str">
        <f xml:space="preserve"> IF(ISBLANK(OperatorTable[[#This Row],[Name]]), "", "NULL")</f>
        <v>NULL</v>
      </c>
      <c r="H177" s="28" t="str">
        <f xml:space="preserve"> IF(ISBLANK(OperatorTable[[#This Row],[Name]]), "", "NULL")</f>
        <v>NULL</v>
      </c>
      <c r="I177" s="28" t="str">
        <f xml:space="preserve"> IF(ISBLANK(OperatorTable[[#This Row],[Name]]), "", "NULL")</f>
        <v>NULL</v>
      </c>
      <c r="J177" s="28">
        <f ca="1">OperatorTable[[#This Row],[ID]]</f>
        <v>1782</v>
      </c>
      <c r="K177" s="28" t="b">
        <f ca="1" xml:space="preserve"> IF(ISBLANK(OperatorTable[[#This Row],[Name]]), "", _xlfn.XLOOKUP(OperatorTable[[#This Row],[ID]], SQLOperatorTable[ID], SQLOperatorTable[deactive_date], "NO DATA", 0, 1) &gt; 0)</f>
        <v>0</v>
      </c>
      <c r="L177" s="28" t="str">
        <f ca="1">_xlfn.LET(_xlpm.look, _xlfn.XLOOKUP(OperatorTable[[#This Row],[ID]], SQLOperatorTable[ID], SQLOperatorTable[Shift], ""),
_xlpm.usershift, "*" &amp; Addition!$A177 &amp; "*",
IF(LEN(_xlpm.look) = 0, IF(_xlpm.usershift = "**", "", _xlpm.usershift), _xlpm.look))</f>
        <v>T1XX A</v>
      </c>
      <c r="M177" s="49" t="str">
        <f ca="1"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Addition!$L177)))</f>
        <v>&lt;STX&gt;&lt;ESC&gt;C&lt;ETX&gt;
&lt;STX&gt;&lt;ESC&gt;P&lt;ETX&gt;
&lt;STX&gt;E1;F1;&lt;ETX&gt;
&lt;STX&gt;H1;o160,100;f3;c20;h1;w1;d3,Javier Hernandez;&lt;ETX&gt;
&lt;STX&gt;H2;o130,100;f3;c20;h1;w1;d3,T1XX A;&lt;ETX&gt;
&lt;STX&gt;H3;o100,100;f3;c20;h1;w1;d3,MES Login;&lt;ETX&gt;
&lt;STX&gt;B4;o50,30;f3;c0,3;h50;w3;d3,1782;&lt;ETX&gt;
&lt;STX&gt;R&lt;ETX&gt;
&lt;STX&gt;&lt;ESC&gt;E1;&lt;ETX&gt;
&lt;STX&gt;&lt;US&gt;4&lt;ETX&gt;
&lt;STX&gt;&lt;ETB&gt;&lt;ETX&gt;</v>
      </c>
      <c r="N17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77" s="28" t="b">
        <f>IF(ISBLANK(OperatorTable[[#This Row],[Name]]), "", ISNUMBER(_xlfn.XLOOKUP(OperatorTable[[#This Row],[Name]], SQLOperatorTable[name], SQLOperatorTable[ID], "err", 0, 1)))</f>
        <v>1</v>
      </c>
      <c r="P177" s="28">
        <f>IF(ISBLANK(OperatorTable[[#This Row],[Name]]), "", ROW() -5)</f>
        <v>172</v>
      </c>
      <c r="Q177" s="28" cm="1">
        <f t="array" ref="Q17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78" spans="1:17" x14ac:dyDescent="0.2">
      <c r="A178" s="28"/>
      <c r="B178" s="33" t="str" cm="1">
        <f t="array" aca="1" ref="B17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78" s="9"/>
      <c r="D178" s="155" t="b">
        <v>0</v>
      </c>
      <c r="E178" s="28" t="str" cm="1">
        <f t="array" ref="E178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78" s="28" t="str">
        <f xml:space="preserve"> IF(ISBLANK(OperatorTable[[#This Row],[Name]]), "", "NULL")</f>
        <v/>
      </c>
      <c r="G178" s="28" t="str">
        <f xml:space="preserve"> IF(ISBLANK(OperatorTable[[#This Row],[Name]]), "", "NULL")</f>
        <v/>
      </c>
      <c r="H178" s="28" t="str">
        <f xml:space="preserve"> IF(ISBLANK(OperatorTable[[#This Row],[Name]]), "", "NULL")</f>
        <v/>
      </c>
      <c r="I178" s="28" t="str">
        <f xml:space="preserve"> IF(ISBLANK(OperatorTable[[#This Row],[Name]]), "", "NULL")</f>
        <v/>
      </c>
      <c r="J178" s="28" t="str">
        <f ca="1">OperatorTable[[#This Row],[ID]]</f>
        <v/>
      </c>
      <c r="K178" s="28" t="str">
        <f xml:space="preserve"> IF(ISBLANK(OperatorTable[[#This Row],[Name]]), "", _xlfn.XLOOKUP(OperatorTable[[#This Row],[ID]], SQLOperatorTable[ID], SQLOperatorTable[deactive_date], "NO DATA", 0, 1) &gt; 0)</f>
        <v/>
      </c>
      <c r="L178" s="28" t="str">
        <f ca="1">_xlfn.LET(_xlpm.look, _xlfn.XLOOKUP(OperatorTable[[#This Row],[ID]], SQLOperatorTable[ID], SQLOperatorTable[Shift], ""),
_xlpm.usershift, "*" &amp; Addition!$A178 &amp; "*",
IF(LEN(_xlpm.look) = 0, IF(_xlpm.usershift = "**", "", _xlpm.usershift), _xlpm.look))</f>
        <v/>
      </c>
      <c r="M178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Addition!$L178)))</f>
        <v/>
      </c>
      <c r="N17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78" s="28" t="str">
        <f>IF(ISBLANK(OperatorTable[[#This Row],[Name]]), "", ISNUMBER(_xlfn.XLOOKUP(OperatorTable[[#This Row],[Name]], SQLOperatorTable[name], SQLOperatorTable[ID], "err", 0, 1)))</f>
        <v/>
      </c>
      <c r="P178" s="28" t="str">
        <f>IF(ISBLANK(OperatorTable[[#This Row],[Name]]), "", ROW() -5)</f>
        <v/>
      </c>
      <c r="Q178" s="28" cm="1">
        <f t="array" ref="Q17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79" spans="1:17" x14ac:dyDescent="0.2">
      <c r="A179" s="28"/>
      <c r="B179" s="33" t="str" cm="1">
        <f t="array" aca="1" ref="B17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79" s="9"/>
      <c r="D179" s="155" t="b">
        <v>0</v>
      </c>
      <c r="E179" s="28" t="str" cm="1">
        <f t="array" ref="E179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79" s="28" t="str">
        <f xml:space="preserve"> IF(ISBLANK(OperatorTable[[#This Row],[Name]]), "", "NULL")</f>
        <v/>
      </c>
      <c r="G179" s="28" t="str">
        <f xml:space="preserve"> IF(ISBLANK(OperatorTable[[#This Row],[Name]]), "", "NULL")</f>
        <v/>
      </c>
      <c r="H179" s="28" t="str">
        <f xml:space="preserve"> IF(ISBLANK(OperatorTable[[#This Row],[Name]]), "", "NULL")</f>
        <v/>
      </c>
      <c r="I179" s="28" t="str">
        <f xml:space="preserve"> IF(ISBLANK(OperatorTable[[#This Row],[Name]]), "", "NULL")</f>
        <v/>
      </c>
      <c r="J179" s="28" t="str">
        <f ca="1">OperatorTable[[#This Row],[ID]]</f>
        <v/>
      </c>
      <c r="K179" s="28" t="str">
        <f xml:space="preserve"> IF(ISBLANK(OperatorTable[[#This Row],[Name]]), "", _xlfn.XLOOKUP(OperatorTable[[#This Row],[ID]], SQLOperatorTable[ID], SQLOperatorTable[deactive_date], "NO DATA", 0, 1) &gt; 0)</f>
        <v/>
      </c>
      <c r="L179" s="28" t="str">
        <f ca="1">_xlfn.LET(_xlpm.look, _xlfn.XLOOKUP(OperatorTable[[#This Row],[ID]], SQLOperatorTable[ID], SQLOperatorTable[Shift], ""),
_xlpm.usershift, "*" &amp; Addition!$A179 &amp; "*",
IF(LEN(_xlpm.look) = 0, IF(_xlpm.usershift = "**", "", _xlpm.usershift), _xlpm.look))</f>
        <v/>
      </c>
      <c r="M179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Addition!$L179)))</f>
        <v/>
      </c>
      <c r="N17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79" s="28" t="str">
        <f>IF(ISBLANK(OperatorTable[[#This Row],[Name]]), "", ISNUMBER(_xlfn.XLOOKUP(OperatorTable[[#This Row],[Name]], SQLOperatorTable[name], SQLOperatorTable[ID], "err", 0, 1)))</f>
        <v/>
      </c>
      <c r="P179" s="28" t="str">
        <f>IF(ISBLANK(OperatorTable[[#This Row],[Name]]), "", ROW() -5)</f>
        <v/>
      </c>
      <c r="Q179" s="28" cm="1">
        <f t="array" ref="Q17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80" spans="1:17" x14ac:dyDescent="0.2">
      <c r="A180" s="28"/>
      <c r="B180" s="33" t="str" cm="1">
        <f t="array" aca="1" ref="B18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80" s="9"/>
      <c r="D180" s="155" t="b">
        <v>0</v>
      </c>
      <c r="E180" s="28" t="str" cm="1">
        <f t="array" ref="E180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80" s="28" t="str">
        <f xml:space="preserve"> IF(ISBLANK(OperatorTable[[#This Row],[Name]]), "", "NULL")</f>
        <v/>
      </c>
      <c r="G180" s="28" t="str">
        <f xml:space="preserve"> IF(ISBLANK(OperatorTable[[#This Row],[Name]]), "", "NULL")</f>
        <v/>
      </c>
      <c r="H180" s="28" t="str">
        <f xml:space="preserve"> IF(ISBLANK(OperatorTable[[#This Row],[Name]]), "", "NULL")</f>
        <v/>
      </c>
      <c r="I180" s="28" t="str">
        <f xml:space="preserve"> IF(ISBLANK(OperatorTable[[#This Row],[Name]]), "", "NULL")</f>
        <v/>
      </c>
      <c r="J180" s="28" t="str">
        <f ca="1">OperatorTable[[#This Row],[ID]]</f>
        <v/>
      </c>
      <c r="K180" s="28" t="str">
        <f xml:space="preserve"> IF(ISBLANK(OperatorTable[[#This Row],[Name]]), "", _xlfn.XLOOKUP(OperatorTable[[#This Row],[ID]], SQLOperatorTable[ID], SQLOperatorTable[deactive_date], "NO DATA", 0, 1) &gt; 0)</f>
        <v/>
      </c>
      <c r="L180" s="28" t="str">
        <f ca="1">_xlfn.LET(_xlpm.look, _xlfn.XLOOKUP(OperatorTable[[#This Row],[ID]], SQLOperatorTable[ID], SQLOperatorTable[Shift], ""),
_xlpm.usershift, "*" &amp; Addition!$A180 &amp; "*",
IF(LEN(_xlpm.look) = 0, IF(_xlpm.usershift = "**", "", _xlpm.usershift), _xlpm.look))</f>
        <v/>
      </c>
      <c r="M180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Addition!$L180)))</f>
        <v/>
      </c>
      <c r="N18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80" s="28" t="str">
        <f>IF(ISBLANK(OperatorTable[[#This Row],[Name]]), "", ISNUMBER(_xlfn.XLOOKUP(OperatorTable[[#This Row],[Name]], SQLOperatorTable[name], SQLOperatorTable[ID], "err", 0, 1)))</f>
        <v/>
      </c>
      <c r="P180" s="28" t="str">
        <f>IF(ISBLANK(OperatorTable[[#This Row],[Name]]), "", ROW() -5)</f>
        <v/>
      </c>
      <c r="Q180" s="28" cm="1">
        <f t="array" ref="Q18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81" spans="1:17" x14ac:dyDescent="0.2">
      <c r="A181" s="28"/>
      <c r="B181" s="33" t="str" cm="1">
        <f t="array" aca="1" ref="B18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81" s="9"/>
      <c r="D181" s="155" t="b">
        <v>0</v>
      </c>
      <c r="E181" s="28" t="str" cm="1">
        <f t="array" ref="E18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81" s="28" t="str">
        <f xml:space="preserve"> IF(ISBLANK(OperatorTable[[#This Row],[Name]]), "", "NULL")</f>
        <v/>
      </c>
      <c r="G181" s="28" t="str">
        <f xml:space="preserve"> IF(ISBLANK(OperatorTable[[#This Row],[Name]]), "", "NULL")</f>
        <v/>
      </c>
      <c r="H181" s="28" t="str">
        <f xml:space="preserve"> IF(ISBLANK(OperatorTable[[#This Row],[Name]]), "", "NULL")</f>
        <v/>
      </c>
      <c r="I181" s="28" t="str">
        <f xml:space="preserve"> IF(ISBLANK(OperatorTable[[#This Row],[Name]]), "", "NULL")</f>
        <v/>
      </c>
      <c r="J181" s="28" t="str">
        <f ca="1">OperatorTable[[#This Row],[ID]]</f>
        <v/>
      </c>
      <c r="K181" s="28" t="str">
        <f xml:space="preserve"> IF(ISBLANK(OperatorTable[[#This Row],[Name]]), "", _xlfn.XLOOKUP(OperatorTable[[#This Row],[ID]], SQLOperatorTable[ID], SQLOperatorTable[deactive_date], "NO DATA", 0, 1) &gt; 0)</f>
        <v/>
      </c>
      <c r="L181" s="28" t="str">
        <f ca="1">_xlfn.LET(_xlpm.look, _xlfn.XLOOKUP(OperatorTable[[#This Row],[ID]], SQLOperatorTable[ID], SQLOperatorTable[Shift], ""),
_xlpm.usershift, "*" &amp; Addition!$A181 &amp; "*",
IF(LEN(_xlpm.look) = 0, IF(_xlpm.usershift = "**", "", _xlpm.usershift), _xlpm.look))</f>
        <v/>
      </c>
      <c r="M181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Addition!$L181)))</f>
        <v/>
      </c>
      <c r="N18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81" s="28" t="str">
        <f>IF(ISBLANK(OperatorTable[[#This Row],[Name]]), "", ISNUMBER(_xlfn.XLOOKUP(OperatorTable[[#This Row],[Name]], SQLOperatorTable[name], SQLOperatorTable[ID], "err", 0, 1)))</f>
        <v/>
      </c>
      <c r="P181" s="28" t="str">
        <f>IF(ISBLANK(OperatorTable[[#This Row],[Name]]), "", ROW() -5)</f>
        <v/>
      </c>
      <c r="Q181" s="28" cm="1">
        <f t="array" ref="Q18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82" spans="1:17" x14ac:dyDescent="0.2">
      <c r="A182" s="28"/>
      <c r="B182" s="33" t="str" cm="1">
        <f t="array" aca="1" ref="B18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82" s="9"/>
      <c r="D182" s="155" t="b">
        <v>0</v>
      </c>
      <c r="E182" s="28" t="str" cm="1">
        <f t="array" ref="E182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82" s="28" t="str">
        <f xml:space="preserve"> IF(ISBLANK(OperatorTable[[#This Row],[Name]]), "", "NULL")</f>
        <v/>
      </c>
      <c r="G182" s="28" t="str">
        <f xml:space="preserve"> IF(ISBLANK(OperatorTable[[#This Row],[Name]]), "", "NULL")</f>
        <v/>
      </c>
      <c r="H182" s="28" t="str">
        <f xml:space="preserve"> IF(ISBLANK(OperatorTable[[#This Row],[Name]]), "", "NULL")</f>
        <v/>
      </c>
      <c r="I182" s="28" t="str">
        <f xml:space="preserve"> IF(ISBLANK(OperatorTable[[#This Row],[Name]]), "", "NULL")</f>
        <v/>
      </c>
      <c r="J182" s="28" t="str">
        <f ca="1">OperatorTable[[#This Row],[ID]]</f>
        <v/>
      </c>
      <c r="K182" s="28" t="str">
        <f xml:space="preserve"> IF(ISBLANK(OperatorTable[[#This Row],[Name]]), "", _xlfn.XLOOKUP(OperatorTable[[#This Row],[ID]], SQLOperatorTable[ID], SQLOperatorTable[deactive_date], "NO DATA", 0, 1) &gt; 0)</f>
        <v/>
      </c>
      <c r="L182" s="28" t="str">
        <f ca="1">_xlfn.LET(_xlpm.look, _xlfn.XLOOKUP(OperatorTable[[#This Row],[ID]], SQLOperatorTable[ID], SQLOperatorTable[Shift], ""),
_xlpm.usershift, "*" &amp; Addition!$A182 &amp; "*",
IF(LEN(_xlpm.look) = 0, IF(_xlpm.usershift = "**", "", _xlpm.usershift), _xlpm.look))</f>
        <v/>
      </c>
      <c r="M182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Addition!$L182)))</f>
        <v/>
      </c>
      <c r="N18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82" s="28" t="str">
        <f>IF(ISBLANK(OperatorTable[[#This Row],[Name]]), "", ISNUMBER(_xlfn.XLOOKUP(OperatorTable[[#This Row],[Name]], SQLOperatorTable[name], SQLOperatorTable[ID], "err", 0, 1)))</f>
        <v/>
      </c>
      <c r="P182" s="28" t="str">
        <f>IF(ISBLANK(OperatorTable[[#This Row],[Name]]), "", ROW() -5)</f>
        <v/>
      </c>
      <c r="Q182" s="28" cm="1">
        <f t="array" ref="Q18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83" spans="1:17" x14ac:dyDescent="0.2">
      <c r="A183" s="28"/>
      <c r="B183" s="33" t="str" cm="1">
        <f t="array" aca="1" ref="B18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83" s="9"/>
      <c r="D183" s="155" t="b">
        <v>0</v>
      </c>
      <c r="E183" s="28" t="str" cm="1">
        <f t="array" ref="E183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83" s="28" t="str">
        <f xml:space="preserve"> IF(ISBLANK(OperatorTable[[#This Row],[Name]]), "", "NULL")</f>
        <v/>
      </c>
      <c r="G183" s="28" t="str">
        <f xml:space="preserve"> IF(ISBLANK(OperatorTable[[#This Row],[Name]]), "", "NULL")</f>
        <v/>
      </c>
      <c r="H183" s="28" t="str">
        <f xml:space="preserve"> IF(ISBLANK(OperatorTable[[#This Row],[Name]]), "", "NULL")</f>
        <v/>
      </c>
      <c r="I183" s="28" t="str">
        <f xml:space="preserve"> IF(ISBLANK(OperatorTable[[#This Row],[Name]]), "", "NULL")</f>
        <v/>
      </c>
      <c r="J183" s="28" t="str">
        <f ca="1">OperatorTable[[#This Row],[ID]]</f>
        <v/>
      </c>
      <c r="K183" s="28" t="str">
        <f xml:space="preserve"> IF(ISBLANK(OperatorTable[[#This Row],[Name]]), "", _xlfn.XLOOKUP(OperatorTable[[#This Row],[ID]], SQLOperatorTable[ID], SQLOperatorTable[deactive_date], "NO DATA", 0, 1) &gt; 0)</f>
        <v/>
      </c>
      <c r="L183" s="28" t="str">
        <f ca="1">_xlfn.LET(_xlpm.look, _xlfn.XLOOKUP(OperatorTable[[#This Row],[ID]], SQLOperatorTable[ID], SQLOperatorTable[Shift], ""),
_xlpm.usershift, "*" &amp; Addition!$A183 &amp; "*",
IF(LEN(_xlpm.look) = 0, IF(_xlpm.usershift = "**", "", _xlpm.usershift), _xlpm.look))</f>
        <v/>
      </c>
      <c r="M183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Addition!$L183)))</f>
        <v/>
      </c>
      <c r="N18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83" s="28" t="str">
        <f>IF(ISBLANK(OperatorTable[[#This Row],[Name]]), "", ISNUMBER(_xlfn.XLOOKUP(OperatorTable[[#This Row],[Name]], SQLOperatorTable[name], SQLOperatorTable[ID], "err", 0, 1)))</f>
        <v/>
      </c>
      <c r="P183" s="28" t="str">
        <f>IF(ISBLANK(OperatorTable[[#This Row],[Name]]), "", ROW() -5)</f>
        <v/>
      </c>
      <c r="Q183" s="28" cm="1">
        <f t="array" ref="Q18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84" spans="1:17" x14ac:dyDescent="0.2">
      <c r="A184" s="28"/>
      <c r="B184" s="33" t="str" cm="1">
        <f t="array" aca="1" ref="B18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84" s="9"/>
      <c r="D184" s="155" t="b">
        <v>0</v>
      </c>
      <c r="E184" s="28" t="str" cm="1">
        <f t="array" ref="E184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84" s="28" t="str">
        <f xml:space="preserve"> IF(ISBLANK(OperatorTable[[#This Row],[Name]]), "", "NULL")</f>
        <v/>
      </c>
      <c r="G184" s="28" t="str">
        <f xml:space="preserve"> IF(ISBLANK(OperatorTable[[#This Row],[Name]]), "", "NULL")</f>
        <v/>
      </c>
      <c r="H184" s="28" t="str">
        <f xml:space="preserve"> IF(ISBLANK(OperatorTable[[#This Row],[Name]]), "", "NULL")</f>
        <v/>
      </c>
      <c r="I184" s="28" t="str">
        <f xml:space="preserve"> IF(ISBLANK(OperatorTable[[#This Row],[Name]]), "", "NULL")</f>
        <v/>
      </c>
      <c r="J184" s="28" t="str">
        <f ca="1">OperatorTable[[#This Row],[ID]]</f>
        <v/>
      </c>
      <c r="K184" s="28" t="str">
        <f xml:space="preserve"> IF(ISBLANK(OperatorTable[[#This Row],[Name]]), "", _xlfn.XLOOKUP(OperatorTable[[#This Row],[ID]], SQLOperatorTable[ID], SQLOperatorTable[deactive_date], "NO DATA", 0, 1) &gt; 0)</f>
        <v/>
      </c>
      <c r="L184" s="28" t="str">
        <f ca="1">_xlfn.LET(_xlpm.look, _xlfn.XLOOKUP(OperatorTable[[#This Row],[ID]], SQLOperatorTable[ID], SQLOperatorTable[Shift], ""),
_xlpm.usershift, "*" &amp; Addition!$A184 &amp; "*",
IF(LEN(_xlpm.look) = 0, IF(_xlpm.usershift = "**", "", _xlpm.usershift), _xlpm.look))</f>
        <v/>
      </c>
      <c r="M184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Addition!$L184)))</f>
        <v/>
      </c>
      <c r="N18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84" s="28" t="str">
        <f>IF(ISBLANK(OperatorTable[[#This Row],[Name]]), "", ISNUMBER(_xlfn.XLOOKUP(OperatorTable[[#This Row],[Name]], SQLOperatorTable[name], SQLOperatorTable[ID], "err", 0, 1)))</f>
        <v/>
      </c>
      <c r="P184" s="28" t="str">
        <f>IF(ISBLANK(OperatorTable[[#This Row],[Name]]), "", ROW() -5)</f>
        <v/>
      </c>
      <c r="Q184" s="28" cm="1">
        <f t="array" ref="Q18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85" spans="1:17" x14ac:dyDescent="0.2">
      <c r="A185" s="28"/>
      <c r="B185" s="33" t="str" cm="1">
        <f t="array" aca="1" ref="B18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85" s="9"/>
      <c r="D185" s="155" t="b">
        <v>0</v>
      </c>
      <c r="E185" s="28" t="str" cm="1">
        <f t="array" ref="E185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85" s="28" t="str">
        <f xml:space="preserve"> IF(ISBLANK(OperatorTable[[#This Row],[Name]]), "", "NULL")</f>
        <v/>
      </c>
      <c r="G185" s="28" t="str">
        <f xml:space="preserve"> IF(ISBLANK(OperatorTable[[#This Row],[Name]]), "", "NULL")</f>
        <v/>
      </c>
      <c r="H185" s="28" t="str">
        <f xml:space="preserve"> IF(ISBLANK(OperatorTable[[#This Row],[Name]]), "", "NULL")</f>
        <v/>
      </c>
      <c r="I185" s="28" t="str">
        <f xml:space="preserve"> IF(ISBLANK(OperatorTable[[#This Row],[Name]]), "", "NULL")</f>
        <v/>
      </c>
      <c r="J185" s="28" t="str">
        <f ca="1">OperatorTable[[#This Row],[ID]]</f>
        <v/>
      </c>
      <c r="K185" s="28" t="str">
        <f xml:space="preserve"> IF(ISBLANK(OperatorTable[[#This Row],[Name]]), "", _xlfn.XLOOKUP(OperatorTable[[#This Row],[ID]], SQLOperatorTable[ID], SQLOperatorTable[deactive_date], "NO DATA", 0, 1) &gt; 0)</f>
        <v/>
      </c>
      <c r="L185" s="28" t="str">
        <f ca="1">_xlfn.LET(_xlpm.look, _xlfn.XLOOKUP(OperatorTable[[#This Row],[ID]], SQLOperatorTable[ID], SQLOperatorTable[Shift], ""),
_xlpm.usershift, "*" &amp; Addition!$A185 &amp; "*",
IF(LEN(_xlpm.look) = 0, IF(_xlpm.usershift = "**", "", _xlpm.usershift), _xlpm.look))</f>
        <v/>
      </c>
      <c r="M185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Addition!$L185)))</f>
        <v/>
      </c>
      <c r="N18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85" s="28" t="str">
        <f>IF(ISBLANK(OperatorTable[[#This Row],[Name]]), "", ISNUMBER(_xlfn.XLOOKUP(OperatorTable[[#This Row],[Name]], SQLOperatorTable[name], SQLOperatorTable[ID], "err", 0, 1)))</f>
        <v/>
      </c>
      <c r="P185" s="28" t="str">
        <f>IF(ISBLANK(OperatorTable[[#This Row],[Name]]), "", ROW() -5)</f>
        <v/>
      </c>
      <c r="Q185" s="28" cm="1">
        <f t="array" ref="Q18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86" spans="1:17" x14ac:dyDescent="0.2">
      <c r="A186" s="28"/>
      <c r="B186" s="33" t="str" cm="1">
        <f t="array" aca="1" ref="B18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86" s="9"/>
      <c r="D186" s="155" t="b">
        <v>0</v>
      </c>
      <c r="E186" s="28" t="str" cm="1">
        <f t="array" ref="E186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86" s="28" t="str">
        <f xml:space="preserve"> IF(ISBLANK(OperatorTable[[#This Row],[Name]]), "", "NULL")</f>
        <v/>
      </c>
      <c r="G186" s="28" t="str">
        <f xml:space="preserve"> IF(ISBLANK(OperatorTable[[#This Row],[Name]]), "", "NULL")</f>
        <v/>
      </c>
      <c r="H186" s="28" t="str">
        <f xml:space="preserve"> IF(ISBLANK(OperatorTable[[#This Row],[Name]]), "", "NULL")</f>
        <v/>
      </c>
      <c r="I186" s="28" t="str">
        <f xml:space="preserve"> IF(ISBLANK(OperatorTable[[#This Row],[Name]]), "", "NULL")</f>
        <v/>
      </c>
      <c r="J186" s="28" t="str">
        <f ca="1">OperatorTable[[#This Row],[ID]]</f>
        <v/>
      </c>
      <c r="K186" s="28" t="str">
        <f xml:space="preserve"> IF(ISBLANK(OperatorTable[[#This Row],[Name]]), "", _xlfn.XLOOKUP(OperatorTable[[#This Row],[ID]], SQLOperatorTable[ID], SQLOperatorTable[deactive_date], "NO DATA", 0, 1) &gt; 0)</f>
        <v/>
      </c>
      <c r="L186" s="28" t="str">
        <f ca="1">_xlfn.LET(_xlpm.look, _xlfn.XLOOKUP(OperatorTable[[#This Row],[ID]], SQLOperatorTable[ID], SQLOperatorTable[Shift], ""),
_xlpm.usershift, "*" &amp; Addition!$A186 &amp; "*",
IF(LEN(_xlpm.look) = 0, IF(_xlpm.usershift = "**", "", _xlpm.usershift), _xlpm.look))</f>
        <v/>
      </c>
      <c r="M186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Addition!$L186)))</f>
        <v/>
      </c>
      <c r="N18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86" s="28" t="str">
        <f>IF(ISBLANK(OperatorTable[[#This Row],[Name]]), "", ISNUMBER(_xlfn.XLOOKUP(OperatorTable[[#This Row],[Name]], SQLOperatorTable[name], SQLOperatorTable[ID], "err", 0, 1)))</f>
        <v/>
      </c>
      <c r="P186" s="28" t="str">
        <f>IF(ISBLANK(OperatorTable[[#This Row],[Name]]), "", ROW() -5)</f>
        <v/>
      </c>
      <c r="Q186" s="28" cm="1">
        <f t="array" ref="Q18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87" spans="1:17" x14ac:dyDescent="0.2">
      <c r="A187" s="28"/>
      <c r="B187" s="33" t="str" cm="1">
        <f t="array" aca="1" ref="B18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87" s="9"/>
      <c r="D187" s="155" t="b">
        <v>0</v>
      </c>
      <c r="E187" s="28" t="str" cm="1">
        <f t="array" ref="E187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87" s="28" t="str">
        <f xml:space="preserve"> IF(ISBLANK(OperatorTable[[#This Row],[Name]]), "", "NULL")</f>
        <v/>
      </c>
      <c r="G187" s="28" t="str">
        <f xml:space="preserve"> IF(ISBLANK(OperatorTable[[#This Row],[Name]]), "", "NULL")</f>
        <v/>
      </c>
      <c r="H187" s="28" t="str">
        <f xml:space="preserve"> IF(ISBLANK(OperatorTable[[#This Row],[Name]]), "", "NULL")</f>
        <v/>
      </c>
      <c r="I187" s="28" t="str">
        <f xml:space="preserve"> IF(ISBLANK(OperatorTable[[#This Row],[Name]]), "", "NULL")</f>
        <v/>
      </c>
      <c r="J187" s="28" t="str">
        <f ca="1">OperatorTable[[#This Row],[ID]]</f>
        <v/>
      </c>
      <c r="K187" s="28" t="str">
        <f xml:space="preserve"> IF(ISBLANK(OperatorTable[[#This Row],[Name]]), "", _xlfn.XLOOKUP(OperatorTable[[#This Row],[ID]], SQLOperatorTable[ID], SQLOperatorTable[deactive_date], "NO DATA", 0, 1) &gt; 0)</f>
        <v/>
      </c>
      <c r="L187" s="28" t="str">
        <f ca="1">_xlfn.LET(_xlpm.look, _xlfn.XLOOKUP(OperatorTable[[#This Row],[ID]], SQLOperatorTable[ID], SQLOperatorTable[Shift], ""),
_xlpm.usershift, "*" &amp; Addition!$A187 &amp; "*",
IF(LEN(_xlpm.look) = 0, IF(_xlpm.usershift = "**", "", _xlpm.usershift), _xlpm.look))</f>
        <v/>
      </c>
      <c r="M187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Addition!$L187)))</f>
        <v/>
      </c>
      <c r="N18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87" s="28" t="str">
        <f>IF(ISBLANK(OperatorTable[[#This Row],[Name]]), "", ISNUMBER(_xlfn.XLOOKUP(OperatorTable[[#This Row],[Name]], SQLOperatorTable[name], SQLOperatorTable[ID], "err", 0, 1)))</f>
        <v/>
      </c>
      <c r="P187" s="28" t="str">
        <f>IF(ISBLANK(OperatorTable[[#This Row],[Name]]), "", ROW() -5)</f>
        <v/>
      </c>
      <c r="Q187" s="28" cm="1">
        <f t="array" ref="Q18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88" spans="1:17" x14ac:dyDescent="0.2">
      <c r="A188" s="28"/>
      <c r="B188" s="33" t="str" cm="1">
        <f t="array" aca="1" ref="B18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88" s="9"/>
      <c r="D188" s="155" t="b">
        <v>0</v>
      </c>
      <c r="E188" s="28" t="str" cm="1">
        <f t="array" ref="E188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88" s="28" t="str">
        <f xml:space="preserve"> IF(ISBLANK(OperatorTable[[#This Row],[Name]]), "", "NULL")</f>
        <v/>
      </c>
      <c r="G188" s="28" t="str">
        <f xml:space="preserve"> IF(ISBLANK(OperatorTable[[#This Row],[Name]]), "", "NULL")</f>
        <v/>
      </c>
      <c r="H188" s="28" t="str">
        <f xml:space="preserve"> IF(ISBLANK(OperatorTable[[#This Row],[Name]]), "", "NULL")</f>
        <v/>
      </c>
      <c r="I188" s="28" t="str">
        <f xml:space="preserve"> IF(ISBLANK(OperatorTable[[#This Row],[Name]]), "", "NULL")</f>
        <v/>
      </c>
      <c r="J188" s="28" t="str">
        <f ca="1">OperatorTable[[#This Row],[ID]]</f>
        <v/>
      </c>
      <c r="K188" s="28" t="str">
        <f xml:space="preserve"> IF(ISBLANK(OperatorTable[[#This Row],[Name]]), "", _xlfn.XLOOKUP(OperatorTable[[#This Row],[ID]], SQLOperatorTable[ID], SQLOperatorTable[deactive_date], "NO DATA", 0, 1) &gt; 0)</f>
        <v/>
      </c>
      <c r="L188" s="28" t="str">
        <f ca="1">_xlfn.LET(_xlpm.look, _xlfn.XLOOKUP(OperatorTable[[#This Row],[ID]], SQLOperatorTable[ID], SQLOperatorTable[Shift], ""),
_xlpm.usershift, "*" &amp; Addition!$A188 &amp; "*",
IF(LEN(_xlpm.look) = 0, IF(_xlpm.usershift = "**", "", _xlpm.usershift), _xlpm.look))</f>
        <v/>
      </c>
      <c r="M188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Addition!$L188)))</f>
        <v/>
      </c>
      <c r="N18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88" s="28" t="str">
        <f>IF(ISBLANK(OperatorTable[[#This Row],[Name]]), "", ISNUMBER(_xlfn.XLOOKUP(OperatorTable[[#This Row],[Name]], SQLOperatorTable[name], SQLOperatorTable[ID], "err", 0, 1)))</f>
        <v/>
      </c>
      <c r="P188" s="28" t="str">
        <f>IF(ISBLANK(OperatorTable[[#This Row],[Name]]), "", ROW() -5)</f>
        <v/>
      </c>
      <c r="Q188" s="28" cm="1">
        <f t="array" ref="Q18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89" spans="1:17" x14ac:dyDescent="0.2">
      <c r="A189" s="28"/>
      <c r="B189" s="33" t="str" cm="1">
        <f t="array" aca="1" ref="B18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89" s="9"/>
      <c r="D189" s="155" t="b">
        <v>0</v>
      </c>
      <c r="E189" s="28" t="str" cm="1">
        <f t="array" ref="E189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89" s="28" t="str">
        <f xml:space="preserve"> IF(ISBLANK(OperatorTable[[#This Row],[Name]]), "", "NULL")</f>
        <v/>
      </c>
      <c r="G189" s="28" t="str">
        <f xml:space="preserve"> IF(ISBLANK(OperatorTable[[#This Row],[Name]]), "", "NULL")</f>
        <v/>
      </c>
      <c r="H189" s="28" t="str">
        <f xml:space="preserve"> IF(ISBLANK(OperatorTable[[#This Row],[Name]]), "", "NULL")</f>
        <v/>
      </c>
      <c r="I189" s="28" t="str">
        <f xml:space="preserve"> IF(ISBLANK(OperatorTable[[#This Row],[Name]]), "", "NULL")</f>
        <v/>
      </c>
      <c r="J189" s="28" t="str">
        <f ca="1">OperatorTable[[#This Row],[ID]]</f>
        <v/>
      </c>
      <c r="K189" s="28" t="str">
        <f xml:space="preserve"> IF(ISBLANK(OperatorTable[[#This Row],[Name]]), "", _xlfn.XLOOKUP(OperatorTable[[#This Row],[ID]], SQLOperatorTable[ID], SQLOperatorTable[deactive_date], "NO DATA", 0, 1) &gt; 0)</f>
        <v/>
      </c>
      <c r="L189" s="28" t="str">
        <f ca="1">_xlfn.LET(_xlpm.look, _xlfn.XLOOKUP(OperatorTable[[#This Row],[ID]], SQLOperatorTable[ID], SQLOperatorTable[Shift], ""),
_xlpm.usershift, "*" &amp; Addition!$A189 &amp; "*",
IF(LEN(_xlpm.look) = 0, IF(_xlpm.usershift = "**", "", _xlpm.usershift), _xlpm.look))</f>
        <v/>
      </c>
      <c r="M189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Addition!$L189)))</f>
        <v/>
      </c>
      <c r="N18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89" s="28" t="str">
        <f>IF(ISBLANK(OperatorTable[[#This Row],[Name]]), "", ISNUMBER(_xlfn.XLOOKUP(OperatorTable[[#This Row],[Name]], SQLOperatorTable[name], SQLOperatorTable[ID], "err", 0, 1)))</f>
        <v/>
      </c>
      <c r="P189" s="28" t="str">
        <f>IF(ISBLANK(OperatorTable[[#This Row],[Name]]), "", ROW() -5)</f>
        <v/>
      </c>
      <c r="Q189" s="28" cm="1">
        <f t="array" ref="Q18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90" spans="1:17" x14ac:dyDescent="0.2">
      <c r="A190" s="28"/>
      <c r="B190" s="33" t="str" cm="1">
        <f t="array" aca="1" ref="B19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90" s="9"/>
      <c r="D190" s="155" t="b">
        <v>0</v>
      </c>
      <c r="E190" s="28" t="str" cm="1">
        <f t="array" ref="E190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90" s="28" t="str">
        <f xml:space="preserve"> IF(ISBLANK(OperatorTable[[#This Row],[Name]]), "", "NULL")</f>
        <v/>
      </c>
      <c r="G190" s="28" t="str">
        <f xml:space="preserve"> IF(ISBLANK(OperatorTable[[#This Row],[Name]]), "", "NULL")</f>
        <v/>
      </c>
      <c r="H190" s="28" t="str">
        <f xml:space="preserve"> IF(ISBLANK(OperatorTable[[#This Row],[Name]]), "", "NULL")</f>
        <v/>
      </c>
      <c r="I190" s="28" t="str">
        <f xml:space="preserve"> IF(ISBLANK(OperatorTable[[#This Row],[Name]]), "", "NULL")</f>
        <v/>
      </c>
      <c r="J190" s="28" t="str">
        <f ca="1">OperatorTable[[#This Row],[ID]]</f>
        <v/>
      </c>
      <c r="K190" s="28" t="str">
        <f xml:space="preserve"> IF(ISBLANK(OperatorTable[[#This Row],[Name]]), "", _xlfn.XLOOKUP(OperatorTable[[#This Row],[ID]], SQLOperatorTable[ID], SQLOperatorTable[deactive_date], "NO DATA", 0, 1) &gt; 0)</f>
        <v/>
      </c>
      <c r="L190" s="28" t="str">
        <f ca="1">_xlfn.LET(_xlpm.look, _xlfn.XLOOKUP(OperatorTable[[#This Row],[ID]], SQLOperatorTable[ID], SQLOperatorTable[Shift], ""),
_xlpm.usershift, "*" &amp; Addition!$A190 &amp; "*",
IF(LEN(_xlpm.look) = 0, IF(_xlpm.usershift = "**", "", _xlpm.usershift), _xlpm.look))</f>
        <v/>
      </c>
      <c r="M190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Addition!$L190)))</f>
        <v/>
      </c>
      <c r="N19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90" s="28" t="str">
        <f>IF(ISBLANK(OperatorTable[[#This Row],[Name]]), "", ISNUMBER(_xlfn.XLOOKUP(OperatorTable[[#This Row],[Name]], SQLOperatorTable[name], SQLOperatorTable[ID], "err", 0, 1)))</f>
        <v/>
      </c>
      <c r="P190" s="28" t="str">
        <f>IF(ISBLANK(OperatorTable[[#This Row],[Name]]), "", ROW() -5)</f>
        <v/>
      </c>
      <c r="Q190" s="28" cm="1">
        <f t="array" ref="Q19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91" spans="1:17" x14ac:dyDescent="0.2">
      <c r="A191" s="28"/>
      <c r="B191" s="33" t="str" cm="1">
        <f t="array" aca="1" ref="B19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91" s="9"/>
      <c r="D191" s="155" t="b">
        <v>0</v>
      </c>
      <c r="E191" s="28" t="str" cm="1">
        <f t="array" ref="E19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91" s="28" t="str">
        <f xml:space="preserve"> IF(ISBLANK(OperatorTable[[#This Row],[Name]]), "", "NULL")</f>
        <v/>
      </c>
      <c r="G191" s="28" t="str">
        <f xml:space="preserve"> IF(ISBLANK(OperatorTable[[#This Row],[Name]]), "", "NULL")</f>
        <v/>
      </c>
      <c r="H191" s="28" t="str">
        <f xml:space="preserve"> IF(ISBLANK(OperatorTable[[#This Row],[Name]]), "", "NULL")</f>
        <v/>
      </c>
      <c r="I191" s="28" t="str">
        <f xml:space="preserve"> IF(ISBLANK(OperatorTable[[#This Row],[Name]]), "", "NULL")</f>
        <v/>
      </c>
      <c r="J191" s="28" t="str">
        <f ca="1">OperatorTable[[#This Row],[ID]]</f>
        <v/>
      </c>
      <c r="K191" s="28" t="str">
        <f xml:space="preserve"> IF(ISBLANK(OperatorTable[[#This Row],[Name]]), "", _xlfn.XLOOKUP(OperatorTable[[#This Row],[ID]], SQLOperatorTable[ID], SQLOperatorTable[deactive_date], "NO DATA", 0, 1) &gt; 0)</f>
        <v/>
      </c>
      <c r="L191" s="28" t="str">
        <f ca="1">_xlfn.LET(_xlpm.look, _xlfn.XLOOKUP(OperatorTable[[#This Row],[ID]], SQLOperatorTable[ID], SQLOperatorTable[Shift], ""),
_xlpm.usershift, "*" &amp; Addition!$A191 &amp; "*",
IF(LEN(_xlpm.look) = 0, IF(_xlpm.usershift = "**", "", _xlpm.usershift), _xlpm.look))</f>
        <v/>
      </c>
      <c r="M191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Addition!$L191)))</f>
        <v/>
      </c>
      <c r="N19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91" s="28" t="str">
        <f>IF(ISBLANK(OperatorTable[[#This Row],[Name]]), "", ISNUMBER(_xlfn.XLOOKUP(OperatorTable[[#This Row],[Name]], SQLOperatorTable[name], SQLOperatorTable[ID], "err", 0, 1)))</f>
        <v/>
      </c>
      <c r="P191" s="28" t="str">
        <f>IF(ISBLANK(OperatorTable[[#This Row],[Name]]), "", ROW() -5)</f>
        <v/>
      </c>
      <c r="Q191" s="28" cm="1">
        <f t="array" ref="Q19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92" spans="1:17" x14ac:dyDescent="0.2">
      <c r="A192" s="28"/>
      <c r="B192" s="33" t="str" cm="1">
        <f t="array" aca="1" ref="B19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92" s="9"/>
      <c r="D192" s="155" t="b">
        <v>0</v>
      </c>
      <c r="E192" s="28" t="str" cm="1">
        <f t="array" ref="E192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92" s="28" t="str">
        <f xml:space="preserve"> IF(ISBLANK(OperatorTable[[#This Row],[Name]]), "", "NULL")</f>
        <v/>
      </c>
      <c r="G192" s="28" t="str">
        <f xml:space="preserve"> IF(ISBLANK(OperatorTable[[#This Row],[Name]]), "", "NULL")</f>
        <v/>
      </c>
      <c r="H192" s="28" t="str">
        <f xml:space="preserve"> IF(ISBLANK(OperatorTable[[#This Row],[Name]]), "", "NULL")</f>
        <v/>
      </c>
      <c r="I192" s="28" t="str">
        <f xml:space="preserve"> IF(ISBLANK(OperatorTable[[#This Row],[Name]]), "", "NULL")</f>
        <v/>
      </c>
      <c r="J192" s="28" t="str">
        <f ca="1">OperatorTable[[#This Row],[ID]]</f>
        <v/>
      </c>
      <c r="K192" s="28" t="str">
        <f xml:space="preserve"> IF(ISBLANK(OperatorTable[[#This Row],[Name]]), "", _xlfn.XLOOKUP(OperatorTable[[#This Row],[ID]], SQLOperatorTable[ID], SQLOperatorTable[deactive_date], "NO DATA", 0, 1) &gt; 0)</f>
        <v/>
      </c>
      <c r="L192" s="28" t="str">
        <f ca="1">_xlfn.LET(_xlpm.look, _xlfn.XLOOKUP(OperatorTable[[#This Row],[ID]], SQLOperatorTable[ID], SQLOperatorTable[Shift], ""),
_xlpm.usershift, "*" &amp; Addition!$A192 &amp; "*",
IF(LEN(_xlpm.look) = 0, IF(_xlpm.usershift = "**", "", _xlpm.usershift), _xlpm.look))</f>
        <v/>
      </c>
      <c r="M192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Addition!$L192)))</f>
        <v/>
      </c>
      <c r="N19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92" s="28" t="str">
        <f>IF(ISBLANK(OperatorTable[[#This Row],[Name]]), "", ISNUMBER(_xlfn.XLOOKUP(OperatorTable[[#This Row],[Name]], SQLOperatorTable[name], SQLOperatorTable[ID], "err", 0, 1)))</f>
        <v/>
      </c>
      <c r="P192" s="28" t="str">
        <f>IF(ISBLANK(OperatorTable[[#This Row],[Name]]), "", ROW() -5)</f>
        <v/>
      </c>
      <c r="Q192" s="28" cm="1">
        <f t="array" ref="Q19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93" spans="1:17" x14ac:dyDescent="0.2">
      <c r="A193" s="28"/>
      <c r="B193" s="33" t="str" cm="1">
        <f t="array" aca="1" ref="B19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93" s="9"/>
      <c r="D193" s="155" t="b">
        <v>0</v>
      </c>
      <c r="E193" s="28" t="str" cm="1">
        <f t="array" ref="E193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93" s="28" t="str">
        <f xml:space="preserve"> IF(ISBLANK(OperatorTable[[#This Row],[Name]]), "", "NULL")</f>
        <v/>
      </c>
      <c r="G193" s="28" t="str">
        <f xml:space="preserve"> IF(ISBLANK(OperatorTable[[#This Row],[Name]]), "", "NULL")</f>
        <v/>
      </c>
      <c r="H193" s="28" t="str">
        <f xml:space="preserve"> IF(ISBLANK(OperatorTable[[#This Row],[Name]]), "", "NULL")</f>
        <v/>
      </c>
      <c r="I193" s="28" t="str">
        <f xml:space="preserve"> IF(ISBLANK(OperatorTable[[#This Row],[Name]]), "", "NULL")</f>
        <v/>
      </c>
      <c r="J193" s="28" t="str">
        <f ca="1">OperatorTable[[#This Row],[ID]]</f>
        <v/>
      </c>
      <c r="K193" s="28" t="str">
        <f xml:space="preserve"> IF(ISBLANK(OperatorTable[[#This Row],[Name]]), "", _xlfn.XLOOKUP(OperatorTable[[#This Row],[ID]], SQLOperatorTable[ID], SQLOperatorTable[deactive_date], "NO DATA", 0, 1) &gt; 0)</f>
        <v/>
      </c>
      <c r="L193" s="28" t="str">
        <f ca="1">_xlfn.LET(_xlpm.look, _xlfn.XLOOKUP(OperatorTable[[#This Row],[ID]], SQLOperatorTable[ID], SQLOperatorTable[Shift], ""),
_xlpm.usershift, "*" &amp; Addition!$A193 &amp; "*",
IF(LEN(_xlpm.look) = 0, IF(_xlpm.usershift = "**", "", _xlpm.usershift), _xlpm.look))</f>
        <v/>
      </c>
      <c r="M193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Addition!$L193)))</f>
        <v/>
      </c>
      <c r="N19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93" s="28" t="str">
        <f>IF(ISBLANK(OperatorTable[[#This Row],[Name]]), "", ISNUMBER(_xlfn.XLOOKUP(OperatorTable[[#This Row],[Name]], SQLOperatorTable[name], SQLOperatorTable[ID], "err", 0, 1)))</f>
        <v/>
      </c>
      <c r="P193" s="28" t="str">
        <f>IF(ISBLANK(OperatorTable[[#This Row],[Name]]), "", ROW() -5)</f>
        <v/>
      </c>
      <c r="Q193" s="28" cm="1">
        <f t="array" ref="Q19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94" spans="1:17" x14ac:dyDescent="0.2">
      <c r="A194" s="28"/>
      <c r="B194" s="33" t="str" cm="1">
        <f t="array" aca="1" ref="B19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94" s="9"/>
      <c r="D194" s="155" t="b">
        <v>0</v>
      </c>
      <c r="E194" s="28" t="str" cm="1">
        <f t="array" ref="E194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94" s="28" t="str">
        <f xml:space="preserve"> IF(ISBLANK(OperatorTable[[#This Row],[Name]]), "", "NULL")</f>
        <v/>
      </c>
      <c r="G194" s="28" t="str">
        <f xml:space="preserve"> IF(ISBLANK(OperatorTable[[#This Row],[Name]]), "", "NULL")</f>
        <v/>
      </c>
      <c r="H194" s="28" t="str">
        <f xml:space="preserve"> IF(ISBLANK(OperatorTable[[#This Row],[Name]]), "", "NULL")</f>
        <v/>
      </c>
      <c r="I194" s="28" t="str">
        <f xml:space="preserve"> IF(ISBLANK(OperatorTable[[#This Row],[Name]]), "", "NULL")</f>
        <v/>
      </c>
      <c r="J194" s="28" t="str">
        <f ca="1">OperatorTable[[#This Row],[ID]]</f>
        <v/>
      </c>
      <c r="K194" s="28" t="str">
        <f xml:space="preserve"> IF(ISBLANK(OperatorTable[[#This Row],[Name]]), "", _xlfn.XLOOKUP(OperatorTable[[#This Row],[ID]], SQLOperatorTable[ID], SQLOperatorTable[deactive_date], "NO DATA", 0, 1) &gt; 0)</f>
        <v/>
      </c>
      <c r="L194" s="28" t="str">
        <f ca="1">_xlfn.LET(_xlpm.look, _xlfn.XLOOKUP(OperatorTable[[#This Row],[ID]], SQLOperatorTable[ID], SQLOperatorTable[Shift], ""),
_xlpm.usershift, "*" &amp; Addition!$A194 &amp; "*",
IF(LEN(_xlpm.look) = 0, IF(_xlpm.usershift = "**", "", _xlpm.usershift), _xlpm.look))</f>
        <v/>
      </c>
      <c r="M194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Addition!$L194)))</f>
        <v/>
      </c>
      <c r="N19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94" s="28" t="str">
        <f>IF(ISBLANK(OperatorTable[[#This Row],[Name]]), "", ISNUMBER(_xlfn.XLOOKUP(OperatorTable[[#This Row],[Name]], SQLOperatorTable[name], SQLOperatorTable[ID], "err", 0, 1)))</f>
        <v/>
      </c>
      <c r="P194" s="28" t="str">
        <f>IF(ISBLANK(OperatorTable[[#This Row],[Name]]), "", ROW() -5)</f>
        <v/>
      </c>
      <c r="Q194" s="28" cm="1">
        <f t="array" ref="Q19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95" spans="1:17" x14ac:dyDescent="0.2">
      <c r="A195" s="28"/>
      <c r="B195" s="33" t="str" cm="1">
        <f t="array" aca="1" ref="B195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95" s="9"/>
      <c r="D195" s="155" t="b">
        <v>0</v>
      </c>
      <c r="E195" s="28" t="str" cm="1">
        <f t="array" ref="E195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95" s="28" t="str">
        <f xml:space="preserve"> IF(ISBLANK(OperatorTable[[#This Row],[Name]]), "", "NULL")</f>
        <v/>
      </c>
      <c r="G195" s="28" t="str">
        <f xml:space="preserve"> IF(ISBLANK(OperatorTable[[#This Row],[Name]]), "", "NULL")</f>
        <v/>
      </c>
      <c r="H195" s="28" t="str">
        <f xml:space="preserve"> IF(ISBLANK(OperatorTable[[#This Row],[Name]]), "", "NULL")</f>
        <v/>
      </c>
      <c r="I195" s="28" t="str">
        <f xml:space="preserve"> IF(ISBLANK(OperatorTable[[#This Row],[Name]]), "", "NULL")</f>
        <v/>
      </c>
      <c r="J195" s="28" t="str">
        <f ca="1">OperatorTable[[#This Row],[ID]]</f>
        <v/>
      </c>
      <c r="K195" s="28" t="str">
        <f xml:space="preserve"> IF(ISBLANK(OperatorTable[[#This Row],[Name]]), "", _xlfn.XLOOKUP(OperatorTable[[#This Row],[ID]], SQLOperatorTable[ID], SQLOperatorTable[deactive_date], "NO DATA", 0, 1) &gt; 0)</f>
        <v/>
      </c>
      <c r="L195" s="28" t="str">
        <f ca="1">_xlfn.LET(_xlpm.look, _xlfn.XLOOKUP(OperatorTable[[#This Row],[ID]], SQLOperatorTable[ID], SQLOperatorTable[Shift], ""),
_xlpm.usershift, "*" &amp; Addition!$A195 &amp; "*",
IF(LEN(_xlpm.look) = 0, IF(_xlpm.usershift = "**", "", _xlpm.usershift), _xlpm.look))</f>
        <v/>
      </c>
      <c r="M195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Addition!$L195)))</f>
        <v/>
      </c>
      <c r="N195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95" s="28" t="str">
        <f>IF(ISBLANK(OperatorTable[[#This Row],[Name]]), "", ISNUMBER(_xlfn.XLOOKUP(OperatorTable[[#This Row],[Name]], SQLOperatorTable[name], SQLOperatorTable[ID], "err", 0, 1)))</f>
        <v/>
      </c>
      <c r="P195" s="28" t="str">
        <f>IF(ISBLANK(OperatorTable[[#This Row],[Name]]), "", ROW() -5)</f>
        <v/>
      </c>
      <c r="Q195" s="28" cm="1">
        <f t="array" ref="Q195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96" spans="1:17" x14ac:dyDescent="0.2">
      <c r="A196" s="28"/>
      <c r="B196" s="33" t="str" cm="1">
        <f t="array" aca="1" ref="B196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96" s="9"/>
      <c r="D196" s="155" t="b">
        <v>0</v>
      </c>
      <c r="E196" s="28" t="str" cm="1">
        <f t="array" ref="E196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96" s="28" t="str">
        <f xml:space="preserve"> IF(ISBLANK(OperatorTable[[#This Row],[Name]]), "", "NULL")</f>
        <v/>
      </c>
      <c r="G196" s="28" t="str">
        <f xml:space="preserve"> IF(ISBLANK(OperatorTable[[#This Row],[Name]]), "", "NULL")</f>
        <v/>
      </c>
      <c r="H196" s="28" t="str">
        <f xml:space="preserve"> IF(ISBLANK(OperatorTable[[#This Row],[Name]]), "", "NULL")</f>
        <v/>
      </c>
      <c r="I196" s="28" t="str">
        <f xml:space="preserve"> IF(ISBLANK(OperatorTable[[#This Row],[Name]]), "", "NULL")</f>
        <v/>
      </c>
      <c r="J196" s="28" t="str">
        <f ca="1">OperatorTable[[#This Row],[ID]]</f>
        <v/>
      </c>
      <c r="K196" s="28" t="str">
        <f xml:space="preserve"> IF(ISBLANK(OperatorTable[[#This Row],[Name]]), "", _xlfn.XLOOKUP(OperatorTable[[#This Row],[ID]], SQLOperatorTable[ID], SQLOperatorTable[deactive_date], "NO DATA", 0, 1) &gt; 0)</f>
        <v/>
      </c>
      <c r="L196" s="28" t="str">
        <f ca="1">_xlfn.LET(_xlpm.look, _xlfn.XLOOKUP(OperatorTable[[#This Row],[ID]], SQLOperatorTable[ID], SQLOperatorTable[Shift], ""),
_xlpm.usershift, "*" &amp; Addition!$A196 &amp; "*",
IF(LEN(_xlpm.look) = 0, IF(_xlpm.usershift = "**", "", _xlpm.usershift), _xlpm.look))</f>
        <v/>
      </c>
      <c r="M196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Addition!$L196)))</f>
        <v/>
      </c>
      <c r="N196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96" s="28" t="str">
        <f>IF(ISBLANK(OperatorTable[[#This Row],[Name]]), "", ISNUMBER(_xlfn.XLOOKUP(OperatorTable[[#This Row],[Name]], SQLOperatorTable[name], SQLOperatorTable[ID], "err", 0, 1)))</f>
        <v/>
      </c>
      <c r="P196" s="28" t="str">
        <f>IF(ISBLANK(OperatorTable[[#This Row],[Name]]), "", ROW() -5)</f>
        <v/>
      </c>
      <c r="Q196" s="28" cm="1">
        <f t="array" ref="Q196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97" spans="1:17" x14ac:dyDescent="0.2">
      <c r="A197" s="28"/>
      <c r="B197" s="33" t="str" cm="1">
        <f t="array" aca="1" ref="B197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97" s="9"/>
      <c r="D197" s="155" t="b">
        <v>0</v>
      </c>
      <c r="E197" s="28" t="str" cm="1">
        <f t="array" ref="E197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97" s="28" t="str">
        <f xml:space="preserve"> IF(ISBLANK(OperatorTable[[#This Row],[Name]]), "", "NULL")</f>
        <v/>
      </c>
      <c r="G197" s="28" t="str">
        <f xml:space="preserve"> IF(ISBLANK(OperatorTable[[#This Row],[Name]]), "", "NULL")</f>
        <v/>
      </c>
      <c r="H197" s="28" t="str">
        <f xml:space="preserve"> IF(ISBLANK(OperatorTable[[#This Row],[Name]]), "", "NULL")</f>
        <v/>
      </c>
      <c r="I197" s="28" t="str">
        <f xml:space="preserve"> IF(ISBLANK(OperatorTable[[#This Row],[Name]]), "", "NULL")</f>
        <v/>
      </c>
      <c r="J197" s="28" t="str">
        <f ca="1">OperatorTable[[#This Row],[ID]]</f>
        <v/>
      </c>
      <c r="K197" s="28" t="str">
        <f xml:space="preserve"> IF(ISBLANK(OperatorTable[[#This Row],[Name]]), "", _xlfn.XLOOKUP(OperatorTable[[#This Row],[ID]], SQLOperatorTable[ID], SQLOperatorTable[deactive_date], "NO DATA", 0, 1) &gt; 0)</f>
        <v/>
      </c>
      <c r="L197" s="28" t="str">
        <f ca="1">_xlfn.LET(_xlpm.look, _xlfn.XLOOKUP(OperatorTable[[#This Row],[ID]], SQLOperatorTable[ID], SQLOperatorTable[Shift], ""),
_xlpm.usershift, "*" &amp; Addition!$A197 &amp; "*",
IF(LEN(_xlpm.look) = 0, IF(_xlpm.usershift = "**", "", _xlpm.usershift), _xlpm.look))</f>
        <v/>
      </c>
      <c r="M197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Addition!$L197)))</f>
        <v/>
      </c>
      <c r="N197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97" s="28" t="str">
        <f>IF(ISBLANK(OperatorTable[[#This Row],[Name]]), "", ISNUMBER(_xlfn.XLOOKUP(OperatorTable[[#This Row],[Name]], SQLOperatorTable[name], SQLOperatorTable[ID], "err", 0, 1)))</f>
        <v/>
      </c>
      <c r="P197" s="28" t="str">
        <f>IF(ISBLANK(OperatorTable[[#This Row],[Name]]), "", ROW() -5)</f>
        <v/>
      </c>
      <c r="Q197" s="28" cm="1">
        <f t="array" ref="Q197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98" spans="1:17" x14ac:dyDescent="0.2">
      <c r="A198" s="28"/>
      <c r="B198" s="33" t="str" cm="1">
        <f t="array" aca="1" ref="B198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98" s="9"/>
      <c r="D198" s="155" t="b">
        <v>0</v>
      </c>
      <c r="E198" s="28" t="str" cm="1">
        <f t="array" ref="E198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98" s="28" t="str">
        <f xml:space="preserve"> IF(ISBLANK(OperatorTable[[#This Row],[Name]]), "", "NULL")</f>
        <v/>
      </c>
      <c r="G198" s="28" t="str">
        <f xml:space="preserve"> IF(ISBLANK(OperatorTable[[#This Row],[Name]]), "", "NULL")</f>
        <v/>
      </c>
      <c r="H198" s="28" t="str">
        <f xml:space="preserve"> IF(ISBLANK(OperatorTable[[#This Row],[Name]]), "", "NULL")</f>
        <v/>
      </c>
      <c r="I198" s="28" t="str">
        <f xml:space="preserve"> IF(ISBLANK(OperatorTable[[#This Row],[Name]]), "", "NULL")</f>
        <v/>
      </c>
      <c r="J198" s="28" t="str">
        <f ca="1">OperatorTable[[#This Row],[ID]]</f>
        <v/>
      </c>
      <c r="K198" s="28" t="str">
        <f xml:space="preserve"> IF(ISBLANK(OperatorTable[[#This Row],[Name]]), "", _xlfn.XLOOKUP(OperatorTable[[#This Row],[ID]], SQLOperatorTable[ID], SQLOperatorTable[deactive_date], "NO DATA", 0, 1) &gt; 0)</f>
        <v/>
      </c>
      <c r="L198" s="28" t="str">
        <f ca="1">_xlfn.LET(_xlpm.look, _xlfn.XLOOKUP(OperatorTable[[#This Row],[ID]], SQLOperatorTable[ID], SQLOperatorTable[Shift], ""),
_xlpm.usershift, "*" &amp; Addition!$A198 &amp; "*",
IF(LEN(_xlpm.look) = 0, IF(_xlpm.usershift = "**", "", _xlpm.usershift), _xlpm.look))</f>
        <v/>
      </c>
      <c r="M198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Addition!$L198)))</f>
        <v/>
      </c>
      <c r="N198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98" s="28" t="str">
        <f>IF(ISBLANK(OperatorTable[[#This Row],[Name]]), "", ISNUMBER(_xlfn.XLOOKUP(OperatorTable[[#This Row],[Name]], SQLOperatorTable[name], SQLOperatorTable[ID], "err", 0, 1)))</f>
        <v/>
      </c>
      <c r="P198" s="28" t="str">
        <f>IF(ISBLANK(OperatorTable[[#This Row],[Name]]), "", ROW() -5)</f>
        <v/>
      </c>
      <c r="Q198" s="28" cm="1">
        <f t="array" ref="Q198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199" spans="1:17" x14ac:dyDescent="0.2">
      <c r="A199" s="28"/>
      <c r="B199" s="33" t="str" cm="1">
        <f t="array" aca="1" ref="B199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199" s="9"/>
      <c r="D199" s="155" t="b">
        <v>0</v>
      </c>
      <c r="E199" s="28" t="str" cm="1">
        <f t="array" ref="E199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199" s="28" t="str">
        <f xml:space="preserve"> IF(ISBLANK(OperatorTable[[#This Row],[Name]]), "", "NULL")</f>
        <v/>
      </c>
      <c r="G199" s="28" t="str">
        <f xml:space="preserve"> IF(ISBLANK(OperatorTable[[#This Row],[Name]]), "", "NULL")</f>
        <v/>
      </c>
      <c r="H199" s="28" t="str">
        <f xml:space="preserve"> IF(ISBLANK(OperatorTable[[#This Row],[Name]]), "", "NULL")</f>
        <v/>
      </c>
      <c r="I199" s="28" t="str">
        <f xml:space="preserve"> IF(ISBLANK(OperatorTable[[#This Row],[Name]]), "", "NULL")</f>
        <v/>
      </c>
      <c r="J199" s="28" t="str">
        <f ca="1">OperatorTable[[#This Row],[ID]]</f>
        <v/>
      </c>
      <c r="K199" s="28" t="str">
        <f xml:space="preserve"> IF(ISBLANK(OperatorTable[[#This Row],[Name]]), "", _xlfn.XLOOKUP(OperatorTable[[#This Row],[ID]], SQLOperatorTable[ID], SQLOperatorTable[deactive_date], "NO DATA", 0, 1) &gt; 0)</f>
        <v/>
      </c>
      <c r="L199" s="28" t="str">
        <f ca="1">_xlfn.LET(_xlpm.look, _xlfn.XLOOKUP(OperatorTable[[#This Row],[ID]], SQLOperatorTable[ID], SQLOperatorTable[Shift], ""),
_xlpm.usershift, "*" &amp; Addition!$A199 &amp; "*",
IF(LEN(_xlpm.look) = 0, IF(_xlpm.usershift = "**", "", _xlpm.usershift), _xlpm.look))</f>
        <v/>
      </c>
      <c r="M199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Addition!$L199)))</f>
        <v/>
      </c>
      <c r="N199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199" s="28" t="str">
        <f>IF(ISBLANK(OperatorTable[[#This Row],[Name]]), "", ISNUMBER(_xlfn.XLOOKUP(OperatorTable[[#This Row],[Name]], SQLOperatorTable[name], SQLOperatorTable[ID], "err", 0, 1)))</f>
        <v/>
      </c>
      <c r="P199" s="28" t="str">
        <f>IF(ISBLANK(OperatorTable[[#This Row],[Name]]), "", ROW() -5)</f>
        <v/>
      </c>
      <c r="Q199" s="28" cm="1">
        <f t="array" ref="Q199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00" spans="1:17" x14ac:dyDescent="0.2">
      <c r="A200" s="28"/>
      <c r="B200" s="33" t="str" cm="1">
        <f t="array" aca="1" ref="B200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200" s="9"/>
      <c r="D200" s="155" t="b">
        <v>0</v>
      </c>
      <c r="E200" s="28" t="str" cm="1">
        <f t="array" ref="E200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200" s="28" t="str">
        <f xml:space="preserve"> IF(ISBLANK(OperatorTable[[#This Row],[Name]]), "", "NULL")</f>
        <v/>
      </c>
      <c r="G200" s="28" t="str">
        <f xml:space="preserve"> IF(ISBLANK(OperatorTable[[#This Row],[Name]]), "", "NULL")</f>
        <v/>
      </c>
      <c r="H200" s="28" t="str">
        <f xml:space="preserve"> IF(ISBLANK(OperatorTable[[#This Row],[Name]]), "", "NULL")</f>
        <v/>
      </c>
      <c r="I200" s="28" t="str">
        <f xml:space="preserve"> IF(ISBLANK(OperatorTable[[#This Row],[Name]]), "", "NULL")</f>
        <v/>
      </c>
      <c r="J200" s="28" t="str">
        <f ca="1">OperatorTable[[#This Row],[ID]]</f>
        <v/>
      </c>
      <c r="K200" s="28" t="str">
        <f xml:space="preserve"> IF(ISBLANK(OperatorTable[[#This Row],[Name]]), "", _xlfn.XLOOKUP(OperatorTable[[#This Row],[ID]], SQLOperatorTable[ID], SQLOperatorTable[deactive_date], "NO DATA", 0, 1) &gt; 0)</f>
        <v/>
      </c>
      <c r="L200" s="28" t="str">
        <f ca="1">_xlfn.LET(_xlpm.look, _xlfn.XLOOKUP(OperatorTable[[#This Row],[ID]], SQLOperatorTable[ID], SQLOperatorTable[Shift], ""),
_xlpm.usershift, "*" &amp; Addition!$A200 &amp; "*",
IF(LEN(_xlpm.look) = 0, IF(_xlpm.usershift = "**", "", _xlpm.usershift), _xlpm.look))</f>
        <v/>
      </c>
      <c r="M200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Addition!$L200)))</f>
        <v/>
      </c>
      <c r="N200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200" s="28" t="str">
        <f>IF(ISBLANK(OperatorTable[[#This Row],[Name]]), "", ISNUMBER(_xlfn.XLOOKUP(OperatorTable[[#This Row],[Name]], SQLOperatorTable[name], SQLOperatorTable[ID], "err", 0, 1)))</f>
        <v/>
      </c>
      <c r="P200" s="28" t="str">
        <f>IF(ISBLANK(OperatorTable[[#This Row],[Name]]), "", ROW() -5)</f>
        <v/>
      </c>
      <c r="Q200" s="28" cm="1">
        <f t="array" ref="Q200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01" spans="1:17" x14ac:dyDescent="0.2">
      <c r="A201" s="28"/>
      <c r="B201" s="33" t="str" cm="1">
        <f t="array" aca="1" ref="B201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201" s="9"/>
      <c r="D201" s="155" t="b">
        <v>0</v>
      </c>
      <c r="E201" s="28" t="str" cm="1">
        <f t="array" ref="E201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201" s="28" t="str">
        <f xml:space="preserve"> IF(ISBLANK(OperatorTable[[#This Row],[Name]]), "", "NULL")</f>
        <v/>
      </c>
      <c r="G201" s="28" t="str">
        <f xml:space="preserve"> IF(ISBLANK(OperatorTable[[#This Row],[Name]]), "", "NULL")</f>
        <v/>
      </c>
      <c r="H201" s="28" t="str">
        <f xml:space="preserve"> IF(ISBLANK(OperatorTable[[#This Row],[Name]]), "", "NULL")</f>
        <v/>
      </c>
      <c r="I201" s="28" t="str">
        <f xml:space="preserve"> IF(ISBLANK(OperatorTable[[#This Row],[Name]]), "", "NULL")</f>
        <v/>
      </c>
      <c r="J201" s="28" t="str">
        <f ca="1">OperatorTable[[#This Row],[ID]]</f>
        <v/>
      </c>
      <c r="K201" s="28" t="str">
        <f xml:space="preserve"> IF(ISBLANK(OperatorTable[[#This Row],[Name]]), "", _xlfn.XLOOKUP(OperatorTable[[#This Row],[ID]], SQLOperatorTable[ID], SQLOperatorTable[deactive_date], "NO DATA", 0, 1) &gt; 0)</f>
        <v/>
      </c>
      <c r="L201" s="28" t="str">
        <f ca="1">_xlfn.LET(_xlpm.look, _xlfn.XLOOKUP(OperatorTable[[#This Row],[ID]], SQLOperatorTable[ID], SQLOperatorTable[Shift], ""),
_xlpm.usershift, "*" &amp; Addition!$A201 &amp; "*",
IF(LEN(_xlpm.look) = 0, IF(_xlpm.usershift = "**", "", _xlpm.usershift), _xlpm.look))</f>
        <v/>
      </c>
      <c r="M201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Addition!$L201)))</f>
        <v/>
      </c>
      <c r="N201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201" s="28" t="str">
        <f>IF(ISBLANK(OperatorTable[[#This Row],[Name]]), "", ISNUMBER(_xlfn.XLOOKUP(OperatorTable[[#This Row],[Name]], SQLOperatorTable[name], SQLOperatorTable[ID], "err", 0, 1)))</f>
        <v/>
      </c>
      <c r="P201" s="28" t="str">
        <f>IF(ISBLANK(OperatorTable[[#This Row],[Name]]), "", ROW() -5)</f>
        <v/>
      </c>
      <c r="Q201" s="28" cm="1">
        <f t="array" ref="Q201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02" spans="1:17" x14ac:dyDescent="0.2">
      <c r="A202" s="28"/>
      <c r="B202" s="33" t="str" cm="1">
        <f t="array" aca="1" ref="B202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202" s="9"/>
      <c r="D202" s="155" t="b">
        <v>0</v>
      </c>
      <c r="E202" s="28" t="str" cm="1">
        <f t="array" ref="E202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202" s="28" t="str">
        <f xml:space="preserve"> IF(ISBLANK(OperatorTable[[#This Row],[Name]]), "", "NULL")</f>
        <v/>
      </c>
      <c r="G202" s="28" t="str">
        <f xml:space="preserve"> IF(ISBLANK(OperatorTable[[#This Row],[Name]]), "", "NULL")</f>
        <v/>
      </c>
      <c r="H202" s="28" t="str">
        <f xml:space="preserve"> IF(ISBLANK(OperatorTable[[#This Row],[Name]]), "", "NULL")</f>
        <v/>
      </c>
      <c r="I202" s="28" t="str">
        <f xml:space="preserve"> IF(ISBLANK(OperatorTable[[#This Row],[Name]]), "", "NULL")</f>
        <v/>
      </c>
      <c r="J202" s="28" t="str">
        <f ca="1">OperatorTable[[#This Row],[ID]]</f>
        <v/>
      </c>
      <c r="K202" s="28" t="str">
        <f xml:space="preserve"> IF(ISBLANK(OperatorTable[[#This Row],[Name]]), "", _xlfn.XLOOKUP(OperatorTable[[#This Row],[ID]], SQLOperatorTable[ID], SQLOperatorTable[deactive_date], "NO DATA", 0, 1) &gt; 0)</f>
        <v/>
      </c>
      <c r="L202" s="28" t="str">
        <f ca="1">_xlfn.LET(_xlpm.look, _xlfn.XLOOKUP(OperatorTable[[#This Row],[ID]], SQLOperatorTable[ID], SQLOperatorTable[Shift], ""),
_xlpm.usershift, "*" &amp; Addition!$A202 &amp; "*",
IF(LEN(_xlpm.look) = 0, IF(_xlpm.usershift = "**", "", _xlpm.usershift), _xlpm.look))</f>
        <v/>
      </c>
      <c r="M202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Addition!$L202)))</f>
        <v/>
      </c>
      <c r="N202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202" s="28" t="str">
        <f>IF(ISBLANK(OperatorTable[[#This Row],[Name]]), "", ISNUMBER(_xlfn.XLOOKUP(OperatorTable[[#This Row],[Name]], SQLOperatorTable[name], SQLOperatorTable[ID], "err", 0, 1)))</f>
        <v/>
      </c>
      <c r="P202" s="28" t="str">
        <f>IF(ISBLANK(OperatorTable[[#This Row],[Name]]), "", ROW() -5)</f>
        <v/>
      </c>
      <c r="Q202" s="28" cm="1">
        <f t="array" ref="Q202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03" spans="1:17" x14ac:dyDescent="0.2">
      <c r="A203" s="28"/>
      <c r="B203" s="33" t="str" cm="1">
        <f t="array" aca="1" ref="B203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203" s="9"/>
      <c r="D203" s="155" t="b">
        <v>0</v>
      </c>
      <c r="E203" s="28" t="str" cm="1">
        <f t="array" ref="E203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203" s="28" t="str">
        <f xml:space="preserve"> IF(ISBLANK(OperatorTable[[#This Row],[Name]]), "", "NULL")</f>
        <v/>
      </c>
      <c r="G203" s="28" t="str">
        <f xml:space="preserve"> IF(ISBLANK(OperatorTable[[#This Row],[Name]]), "", "NULL")</f>
        <v/>
      </c>
      <c r="H203" s="28" t="str">
        <f xml:space="preserve"> IF(ISBLANK(OperatorTable[[#This Row],[Name]]), "", "NULL")</f>
        <v/>
      </c>
      <c r="I203" s="28" t="str">
        <f xml:space="preserve"> IF(ISBLANK(OperatorTable[[#This Row],[Name]]), "", "NULL")</f>
        <v/>
      </c>
      <c r="J203" s="28" t="str">
        <f ca="1">OperatorTable[[#This Row],[ID]]</f>
        <v/>
      </c>
      <c r="K203" s="28" t="str">
        <f xml:space="preserve"> IF(ISBLANK(OperatorTable[[#This Row],[Name]]), "", _xlfn.XLOOKUP(OperatorTable[[#This Row],[ID]], SQLOperatorTable[ID], SQLOperatorTable[deactive_date], "NO DATA", 0, 1) &gt; 0)</f>
        <v/>
      </c>
      <c r="L203" s="28" t="str">
        <f ca="1">_xlfn.LET(_xlpm.look, _xlfn.XLOOKUP(OperatorTable[[#This Row],[ID]], SQLOperatorTable[ID], SQLOperatorTable[Shift], ""),
_xlpm.usershift, "*" &amp; Addition!$A203 &amp; "*",
IF(LEN(_xlpm.look) = 0, IF(_xlpm.usershift = "**", "", _xlpm.usershift), _xlpm.look))</f>
        <v/>
      </c>
      <c r="M203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Addition!$L203)))</f>
        <v/>
      </c>
      <c r="N203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203" s="28" t="str">
        <f>IF(ISBLANK(OperatorTable[[#This Row],[Name]]), "", ISNUMBER(_xlfn.XLOOKUP(OperatorTable[[#This Row],[Name]], SQLOperatorTable[name], SQLOperatorTable[ID], "err", 0, 1)))</f>
        <v/>
      </c>
      <c r="P203" s="28" t="str">
        <f>IF(ISBLANK(OperatorTable[[#This Row],[Name]]), "", ROW() -5)</f>
        <v/>
      </c>
      <c r="Q203" s="28" cm="1">
        <f t="array" ref="Q203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04" spans="1:17" x14ac:dyDescent="0.2">
      <c r="A204" s="28"/>
      <c r="B204" s="33" t="str" cm="1">
        <f t="array" aca="1" ref="B204" ca="1">_xlfn.LET(
_xlpm.off, OFFSET(NextAvailableID,OperatorTable[[#This Row],[Count]] - 1, 0),
_xlpm.isnew, IF(ISBLANK(OperatorTable[[#This Row],[Name]]), "", _xlpm.off),
_xlpm.iserr, IFERROR(IF(OperatorTable[[#This Row],[Added]], GetIDFromName(OperatorTable[[#This Row],[Name]]), _xlpm.isnew), ""),
IF(IsNum(_xlpm.iserr), _xlpm.iserr, ""))</f>
        <v/>
      </c>
      <c r="C204" s="9"/>
      <c r="D204" s="155" t="b">
        <v>0</v>
      </c>
      <c r="E204" s="28" t="str" cm="1">
        <f t="array" ref="E204">IF(ISBLANK(OperatorTable[[#This Row],[Name]]), "", _xlfn.LET(_xlpm.area, IF(ISBLANK(OperatorTable[[#This Row],[Area]]), OperatorTable[[#This Row],[Value]], OperatorTable[[#This Row],[Area]]),
_xlfn.SWITCH(_xlpm.area,
"Materials", 3,
"Automation", 19,
"Molding", 11,
"HR", 6,
"IT Support", 5,
"Engineering", 1,
"Quality", 2,
"Maintenance", 8,
"Service", 15,
4)))</f>
        <v/>
      </c>
      <c r="F204" s="28" t="str">
        <f xml:space="preserve"> IF(ISBLANK(OperatorTable[[#This Row],[Name]]), "", "NULL")</f>
        <v/>
      </c>
      <c r="G204" s="28" t="str">
        <f xml:space="preserve"> IF(ISBLANK(OperatorTable[[#This Row],[Name]]), "", "NULL")</f>
        <v/>
      </c>
      <c r="H204" s="28" t="str">
        <f xml:space="preserve"> IF(ISBLANK(OperatorTable[[#This Row],[Name]]), "", "NULL")</f>
        <v/>
      </c>
      <c r="I204" s="28" t="str">
        <f xml:space="preserve"> IF(ISBLANK(OperatorTable[[#This Row],[Name]]), "", "NULL")</f>
        <v/>
      </c>
      <c r="J204" s="28" t="str">
        <f ca="1">OperatorTable[[#This Row],[ID]]</f>
        <v/>
      </c>
      <c r="K204" s="28" t="str">
        <f xml:space="preserve"> IF(ISBLANK(OperatorTable[[#This Row],[Name]]), "", _xlfn.XLOOKUP(OperatorTable[[#This Row],[ID]], SQLOperatorTable[ID], SQLOperatorTable[deactive_date], "NO DATA", 0, 1) &gt; 0)</f>
        <v/>
      </c>
      <c r="L204" s="28" t="str">
        <f ca="1">_xlfn.LET(_xlpm.look, _xlfn.XLOOKUP(OperatorTable[[#This Row],[ID]], SQLOperatorTable[ID], SQLOperatorTable[Shift], ""),
_xlpm.usershift, "*" &amp; Addition!$A204 &amp; "*",
IF(LEN(_xlpm.look) = 0, IF(_xlpm.usershift = "**", "", _xlpm.usershift), _xlpm.look))</f>
        <v/>
      </c>
      <c r="M204" s="49" t="str">
        <f xml:space="preserve"> IF(ISBLANK(OperatorTable[[#This Row],[Name]]), "", _xlfn.LET(_xlpm.step1, SUBSTITUTE(LabelTemplate,"$$Name$$",OperatorTable[[#This Row],[Name]]),
_xlpm.step2, SUBSTITUTE(_xlpm.step1,"$$Num$$",OperatorTable[[#This Row],[ID]]),
_xlpm.step3, SUBSTITUTE(_xlpm.step2,"$$Qty$$",Qty),
SUBSTITUTE(_xlpm.step3, "$$Shift$$", Addition!$L204)))</f>
        <v/>
      </c>
      <c r="N204" s="28" t="str">
        <f ca="1" xml:space="preserve"> _xlfn.LET(_xlpm.line, "(" &amp; _xlfn.TEXTJOIN(", ", TRUE, OperatorTable[[#This Row],[ID]], SQLQt(OperatorTable[[#This Row],[Name]]), OperatorTable[[#This Row],[dept_ID]], OperatorTable[[#This Row],[mes_id]]) &amp; ")", _xlpm.line2, IF(OR(OperatorTable[[#This Row],[Added]] = TRUE, OperatorTable[[#This Row],[Added]] = ""), "", _xlpm.line), IF(OperatorTable[[#This Row],[Area]] = "", "", _xlpm.line2))</f>
        <v/>
      </c>
      <c r="O204" s="28" t="str">
        <f>IF(ISBLANK(OperatorTable[[#This Row],[Name]]), "", ISNUMBER(_xlfn.XLOOKUP(OperatorTable[[#This Row],[Name]], SQLOperatorTable[name], SQLOperatorTable[ID], "err", 0, 1)))</f>
        <v/>
      </c>
      <c r="P204" s="28" t="str">
        <f>IF(ISBLANK(OperatorTable[[#This Row],[Name]]), "", ROW() -5)</f>
        <v/>
      </c>
      <c r="Q204" s="28" cm="1">
        <f t="array" ref="Q204">_xlfn.LET(
_xlpm.addnum, IF(AND(OperatorTable[[#This Row],[Added]] = FALSE, NOT(ISBLANK(OperatorTable[[#This Row],[Name]])), NOT(ISBLANK(OperatorTable[[#This Row],[Area]]))), 1, 0),
_xlpm.sumcol, MAX(_xlfn._xlws.FILTER(OperatorTable[Count], OperatorTable[Index] &lt; OperatorTable[[#This Row],[Index]], 0)) + _xlpm.addnum,
_xlpm.errchk, IFERROR(_xlpm.sumcol, ""),
_xlpm.errchk)</f>
        <v>0</v>
      </c>
    </row>
    <row r="206" spans="1:17" x14ac:dyDescent="0.2">
      <c r="D206" s="230" t="s">
        <v>123</v>
      </c>
      <c r="E206" s="231"/>
      <c r="F206" s="231"/>
      <c r="G206" s="231"/>
      <c r="H206" s="231"/>
      <c r="I206" s="232"/>
      <c r="J206" s="237" t="s">
        <v>124</v>
      </c>
      <c r="K206" s="237"/>
      <c r="L206" s="237"/>
      <c r="M206" s="14" t="s">
        <v>125</v>
      </c>
      <c r="N206" s="14" t="s">
        <v>126</v>
      </c>
    </row>
    <row r="207" spans="1:17" x14ac:dyDescent="0.2">
      <c r="D207" s="221" t="str" cm="1">
        <f t="array" aca="1" ref="D207" ca="1">_xlfn.LET(
  _xlpm.use_insert, COUNTIF(OperatorTable[Added], FALSE) &gt; 0,
  _xlpm.template, IF(_xlpm.use_insert, InsertIntoOperatorsTemplate, UpdateOperatorsTemplate),
  _xlpm.sub_name, IF(_xlpm.use_insert, "$$items$$", "$$edit_items$$"),
  _xlpm.sub_column, IF(_xlpm.use_insert, OperatorTable[InsertIntoLine], OperatorTable[ID]),
  _xlpm.sub_predicate, IF(_xlpm.use_insert, NOT(OperatorTable[Added]), NOT(OperatorTable[Area] = "")),
  _xlpm.valid_rows, IFERROR((_xlpm.sub_column&lt;&gt;"") * _xlpm.sub_predicate, FALSE),
  _xlpm.sub_data, _xlfn.TEXTJOIN(",", TRUE, _xlfn._xlws.FILTER(_xlpm.sub_column, _xlpm.valid_rows, "")),
  _xlpm.final, SUBSTITUTE(_xlpm.template, _xlpm.sub_name, _xlpm.sub_data),
  IF(OR(_xlpm.final="", LEN(_xlpm.sub_data) = 0), "No Query Needed", _xlpm.final)
)</f>
        <v>UPDATE operators SET deactive_date = NULL WHERE ID IN (1782)</v>
      </c>
      <c r="E207" s="222"/>
      <c r="F207" s="222"/>
      <c r="G207" s="222"/>
      <c r="H207" s="222"/>
      <c r="I207" s="223"/>
      <c r="J207" s="241" t="s">
        <v>9636</v>
      </c>
      <c r="K207" s="241"/>
      <c r="L207" s="241"/>
      <c r="M207" s="239" t="s">
        <v>127</v>
      </c>
      <c r="N207" s="239" t="s">
        <v>128</v>
      </c>
    </row>
    <row r="208" spans="1:17" x14ac:dyDescent="0.2">
      <c r="D208" s="224"/>
      <c r="E208" s="225"/>
      <c r="F208" s="225"/>
      <c r="G208" s="225"/>
      <c r="H208" s="225"/>
      <c r="I208" s="226"/>
      <c r="J208" s="242"/>
      <c r="K208" s="242"/>
      <c r="L208" s="242"/>
      <c r="M208" s="240"/>
      <c r="N208" s="240"/>
    </row>
    <row r="209" spans="4:17" x14ac:dyDescent="0.2">
      <c r="D209" s="224"/>
      <c r="E209" s="225"/>
      <c r="F209" s="225"/>
      <c r="G209" s="225"/>
      <c r="H209" s="225"/>
      <c r="I209" s="226"/>
      <c r="J209" s="242"/>
      <c r="K209" s="242"/>
      <c r="L209" s="242"/>
      <c r="M209" s="240"/>
      <c r="N209" s="240"/>
    </row>
    <row r="210" spans="4:17" x14ac:dyDescent="0.2">
      <c r="D210" s="224"/>
      <c r="E210" s="225"/>
      <c r="F210" s="225"/>
      <c r="G210" s="225"/>
      <c r="H210" s="225"/>
      <c r="I210" s="226"/>
      <c r="J210" s="242"/>
      <c r="K210" s="242"/>
      <c r="L210" s="242"/>
      <c r="M210" s="240"/>
      <c r="N210" s="240"/>
    </row>
    <row r="211" spans="4:17" x14ac:dyDescent="0.2">
      <c r="D211" s="224"/>
      <c r="E211" s="225"/>
      <c r="F211" s="225"/>
      <c r="G211" s="225"/>
      <c r="H211" s="225"/>
      <c r="I211" s="226"/>
      <c r="J211" s="242"/>
      <c r="K211" s="242"/>
      <c r="L211" s="242"/>
      <c r="M211" s="240"/>
      <c r="N211" s="240"/>
    </row>
    <row r="212" spans="4:17" x14ac:dyDescent="0.2">
      <c r="D212" s="227"/>
      <c r="E212" s="228"/>
      <c r="F212" s="228"/>
      <c r="G212" s="228"/>
      <c r="H212" s="228"/>
      <c r="I212" s="229"/>
      <c r="J212" s="242"/>
      <c r="K212" s="242"/>
      <c r="L212" s="242"/>
      <c r="M212" s="240"/>
      <c r="N212" s="240"/>
    </row>
    <row r="213" spans="4:17" x14ac:dyDescent="0.2">
      <c r="D213" s="230" t="s">
        <v>129</v>
      </c>
      <c r="E213" s="231"/>
      <c r="F213" s="231"/>
      <c r="G213" s="231"/>
      <c r="H213" s="231"/>
      <c r="I213" s="232"/>
      <c r="J213" s="237" t="s">
        <v>124</v>
      </c>
      <c r="K213" s="237"/>
      <c r="L213" s="237"/>
      <c r="M213" s="14" t="s">
        <v>125</v>
      </c>
      <c r="N213" s="14" t="s">
        <v>126</v>
      </c>
    </row>
    <row r="214" spans="4:17" x14ac:dyDescent="0.2">
      <c r="D214" s="221" t="str" cm="1">
        <f t="array" aca="1" ref="D214" ca="1">_xlfn.LET(
  _xlpm.use_insert, COUNTIF(OperatorTable[Added], FALSE) &gt; 0,
  _xlpm.template, IF(_xlpm.use_insert, InsertIntoOperatorsTemplate, UpdateOperatorsTemplate),
  _xlpm.sub_name, IF(_xlpm.use_insert, "$$items$$", "$$edit_items$$"),
  _xlpm.sub_column, IF(_xlpm.use_insert, OperatorTable[InsertIntoLine], OperatorTable[ID]),
  _xlpm.sub_predicate, IF(_xlpm.use_insert, NOT(OperatorTable[Added]), OperatorTable[Not Active] * NOT(ISBLANK(OperatorTable[Area]))),
  _xlpm.valid_rows, IFERROR((_xlpm.sub_column&lt;&gt;"") * _xlpm.sub_predicate, FALSE),
  _xlpm.sub_data, _xlfn.TEXTJOIN(",", TRUE, _xlfn._xlws.FILTER(_xlpm.sub_column, _xlpm.valid_rows, "")),
  _xlpm.final, SUBSTITUTE(_xlpm.template, _xlpm.sub_name, _xlpm.sub_data),
  IF(OR(_xlpm.final="", LEN(_xlpm.sub_data) = 0), "No Query Needed", _xlpm.final)
)</f>
        <v>No Query Needed</v>
      </c>
      <c r="E214" s="222"/>
      <c r="F214" s="222"/>
      <c r="G214" s="222"/>
      <c r="H214" s="222"/>
      <c r="I214" s="223"/>
      <c r="J214" s="241"/>
      <c r="K214" s="241"/>
      <c r="L214" s="241"/>
      <c r="M214" s="239" t="s">
        <v>127</v>
      </c>
      <c r="N214" s="239" t="s">
        <v>128</v>
      </c>
    </row>
    <row r="215" spans="4:17" x14ac:dyDescent="0.2">
      <c r="D215" s="224"/>
      <c r="E215" s="225"/>
      <c r="F215" s="225"/>
      <c r="G215" s="225"/>
      <c r="H215" s="225"/>
      <c r="I215" s="226"/>
      <c r="J215" s="242"/>
      <c r="K215" s="242"/>
      <c r="L215" s="242"/>
      <c r="M215" s="240"/>
      <c r="N215" s="240"/>
    </row>
    <row r="216" spans="4:17" x14ac:dyDescent="0.2">
      <c r="D216" s="224"/>
      <c r="E216" s="225"/>
      <c r="F216" s="225"/>
      <c r="G216" s="225"/>
      <c r="H216" s="225"/>
      <c r="I216" s="226"/>
      <c r="J216" s="242"/>
      <c r="K216" s="242"/>
      <c r="L216" s="242"/>
      <c r="M216" s="240"/>
      <c r="N216" s="240"/>
    </row>
    <row r="217" spans="4:17" x14ac:dyDescent="0.2">
      <c r="D217" s="224"/>
      <c r="E217" s="225"/>
      <c r="F217" s="225"/>
      <c r="G217" s="225"/>
      <c r="H217" s="225"/>
      <c r="I217" s="226"/>
      <c r="J217" s="242"/>
      <c r="K217" s="242"/>
      <c r="L217" s="242"/>
      <c r="M217" s="240"/>
      <c r="N217" s="240"/>
    </row>
    <row r="218" spans="4:17" x14ac:dyDescent="0.2">
      <c r="D218" s="224"/>
      <c r="E218" s="225"/>
      <c r="F218" s="225"/>
      <c r="G218" s="225"/>
      <c r="H218" s="225"/>
      <c r="I218" s="226"/>
      <c r="J218" s="242"/>
      <c r="K218" s="242"/>
      <c r="L218" s="242"/>
      <c r="M218" s="240"/>
      <c r="N218" s="240"/>
      <c r="Q218" s="15" t="s">
        <v>130</v>
      </c>
    </row>
    <row r="219" spans="4:17" x14ac:dyDescent="0.2">
      <c r="D219" s="227"/>
      <c r="E219" s="228"/>
      <c r="F219" s="228"/>
      <c r="G219" s="228"/>
      <c r="H219" s="228"/>
      <c r="I219" s="229"/>
      <c r="J219" s="242"/>
      <c r="K219" s="242"/>
      <c r="L219" s="242"/>
      <c r="M219" s="240"/>
      <c r="N219" s="240"/>
      <c r="Q219" s="16">
        <v>4</v>
      </c>
    </row>
    <row r="221" spans="4:17" x14ac:dyDescent="0.2">
      <c r="M221" s="237" t="s">
        <v>131</v>
      </c>
      <c r="N221" s="237"/>
      <c r="O221" s="237"/>
      <c r="P221" s="237"/>
      <c r="Q221" s="237"/>
    </row>
    <row r="222" spans="4:17" x14ac:dyDescent="0.2">
      <c r="M222" s="238" t="s">
        <v>9369</v>
      </c>
      <c r="N222" s="238"/>
      <c r="O222" s="238"/>
      <c r="P222" s="238"/>
      <c r="Q222" s="238"/>
    </row>
    <row r="223" spans="4:17" x14ac:dyDescent="0.2">
      <c r="M223" s="238"/>
      <c r="N223" s="238"/>
      <c r="O223" s="238"/>
      <c r="P223" s="238"/>
      <c r="Q223" s="238"/>
    </row>
    <row r="224" spans="4:17" x14ac:dyDescent="0.2">
      <c r="M224" s="238"/>
      <c r="N224" s="238"/>
      <c r="O224" s="238"/>
      <c r="P224" s="238"/>
      <c r="Q224" s="238"/>
    </row>
    <row r="225" spans="13:17" x14ac:dyDescent="0.2">
      <c r="M225" s="238"/>
      <c r="N225" s="238"/>
      <c r="O225" s="238"/>
      <c r="P225" s="238"/>
      <c r="Q225" s="238"/>
    </row>
    <row r="226" spans="13:17" x14ac:dyDescent="0.2">
      <c r="M226" s="238"/>
      <c r="N226" s="238"/>
      <c r="O226" s="238"/>
      <c r="P226" s="238"/>
      <c r="Q226" s="238"/>
    </row>
    <row r="227" spans="13:17" x14ac:dyDescent="0.2">
      <c r="M227" s="238"/>
      <c r="N227" s="238"/>
      <c r="O227" s="238"/>
      <c r="P227" s="238"/>
      <c r="Q227" s="238"/>
    </row>
    <row r="228" spans="13:17" x14ac:dyDescent="0.2">
      <c r="M228" s="238"/>
      <c r="N228" s="238"/>
      <c r="O228" s="238"/>
      <c r="P228" s="238"/>
      <c r="Q228" s="238"/>
    </row>
    <row r="229" spans="13:17" x14ac:dyDescent="0.2">
      <c r="M229" s="238"/>
      <c r="N229" s="238"/>
      <c r="O229" s="238"/>
      <c r="P229" s="238"/>
      <c r="Q229" s="238"/>
    </row>
    <row r="230" spans="13:17" x14ac:dyDescent="0.2">
      <c r="M230" s="238"/>
      <c r="N230" s="238"/>
      <c r="O230" s="238"/>
      <c r="P230" s="238"/>
      <c r="Q230" s="238"/>
    </row>
    <row r="231" spans="13:17" x14ac:dyDescent="0.2">
      <c r="M231" s="238"/>
      <c r="N231" s="238"/>
      <c r="O231" s="238"/>
      <c r="P231" s="238"/>
      <c r="Q231" s="238"/>
    </row>
    <row r="232" spans="13:17" x14ac:dyDescent="0.2">
      <c r="M232" s="238"/>
      <c r="N232" s="238"/>
      <c r="O232" s="238"/>
      <c r="P232" s="238"/>
      <c r="Q232" s="238"/>
    </row>
    <row r="233" spans="13:17" x14ac:dyDescent="0.2">
      <c r="M233" s="238"/>
      <c r="N233" s="238"/>
      <c r="O233" s="238"/>
      <c r="P233" s="238"/>
      <c r="Q233" s="238"/>
    </row>
    <row r="234" spans="13:17" x14ac:dyDescent="0.2">
      <c r="M234" s="238"/>
      <c r="N234" s="238"/>
      <c r="O234" s="238"/>
      <c r="P234" s="238"/>
      <c r="Q234" s="238"/>
    </row>
  </sheetData>
  <sortState xmlns:xlrd2="http://schemas.microsoft.com/office/spreadsheetml/2017/richdata2" ref="C6:C218">
    <sortCondition ref="C6:C218"/>
  </sortState>
  <mergeCells count="16">
    <mergeCell ref="O2:Q2"/>
    <mergeCell ref="M221:Q221"/>
    <mergeCell ref="M222:Q234"/>
    <mergeCell ref="J206:L206"/>
    <mergeCell ref="N207:N212"/>
    <mergeCell ref="J207:L212"/>
    <mergeCell ref="M207:M212"/>
    <mergeCell ref="J213:L213"/>
    <mergeCell ref="J214:L219"/>
    <mergeCell ref="M214:M219"/>
    <mergeCell ref="N214:N219"/>
    <mergeCell ref="D207:I212"/>
    <mergeCell ref="D214:I219"/>
    <mergeCell ref="D213:I213"/>
    <mergeCell ref="D206:I206"/>
    <mergeCell ref="B2:H2"/>
  </mergeCells>
  <phoneticPr fontId="6" type="noConversion"/>
  <conditionalFormatting sqref="A205:L205 A221:L287 D206:D207 D213:D214 A206:B220 D220:L220 J206:L219 A6:Q204">
    <cfRule type="expression" dxfId="69" priority="1">
      <formula>AND($O6 = TRUE, $K6 = TRUE)</formula>
    </cfRule>
    <cfRule type="expression" dxfId="68" priority="2">
      <formula>$O6 = TRUE</formula>
    </cfRule>
  </conditionalFormatting>
  <dataValidations count="1">
    <dataValidation type="list" allowBlank="1" showInputMessage="1" sqref="A6:A204" xr:uid="{BF86C87A-AB5D-4ED7-9A1C-840FB083359E}">
      <formula1>Shifts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CommandButton1">
          <controlPr defaultSize="0" disabled="1" autoLine="0" r:id="rId5">
            <anchor moveWithCells="1">
              <from>
                <xdr:col>9</xdr:col>
                <xdr:colOff>38100</xdr:colOff>
                <xdr:row>213</xdr:row>
                <xdr:rowOff>47625</xdr:rowOff>
              </from>
              <to>
                <xdr:col>10</xdr:col>
                <xdr:colOff>495300</xdr:colOff>
                <xdr:row>215</xdr:row>
                <xdr:rowOff>76200</xdr:rowOff>
              </to>
            </anchor>
          </controlPr>
        </control>
      </mc:Choice>
      <mc:Fallback>
        <control shapeId="2055" r:id="rId4" name="CommandButton1"/>
      </mc:Fallback>
    </mc:AlternateContent>
    <mc:AlternateContent xmlns:mc="http://schemas.openxmlformats.org/markup-compatibility/2006">
      <mc:Choice Requires="x14">
        <control shapeId="2054" r:id="rId6" name="SendSQLButton">
          <controlPr defaultSize="0" autoLine="0" r:id="rId7">
            <anchor moveWithCells="1">
              <from>
                <xdr:col>9</xdr:col>
                <xdr:colOff>38100</xdr:colOff>
                <xdr:row>206</xdr:row>
                <xdr:rowOff>47625</xdr:rowOff>
              </from>
              <to>
                <xdr:col>10</xdr:col>
                <xdr:colOff>457200</xdr:colOff>
                <xdr:row>208</xdr:row>
                <xdr:rowOff>66675</xdr:rowOff>
              </to>
            </anchor>
          </controlPr>
        </control>
      </mc:Choice>
      <mc:Fallback>
        <control shapeId="2054" r:id="rId6" name="SendSQLButton"/>
      </mc:Fallback>
    </mc:AlternateContent>
    <mc:AlternateContent xmlns:mc="http://schemas.openxmlformats.org/markup-compatibility/2006">
      <mc:Choice Requires="x14">
        <control shapeId="2050" r:id="rId8" name="SQLRefresh">
          <controlPr defaultSize="0" autoLine="0" altText="Refresh SQL Operator Table." r:id="rId9">
            <anchor moveWithCells="1">
              <from>
                <xdr:col>8</xdr:col>
                <xdr:colOff>142875</xdr:colOff>
                <xdr:row>1</xdr:row>
                <xdr:rowOff>123825</xdr:rowOff>
              </from>
              <to>
                <xdr:col>9</xdr:col>
                <xdr:colOff>523875</xdr:colOff>
                <xdr:row>1</xdr:row>
                <xdr:rowOff>504825</xdr:rowOff>
              </to>
            </anchor>
          </controlPr>
        </control>
      </mc:Choice>
      <mc:Fallback>
        <control shapeId="2050" r:id="rId8" name="SQLRefresh"/>
      </mc:Fallback>
    </mc:AlternateContent>
    <mc:AlternateContent xmlns:mc="http://schemas.openxmlformats.org/markup-compatibility/2006">
      <mc:Choice Requires="x14">
        <control shapeId="2058" r:id="rId10" name="ClearResponseButton">
          <controlPr defaultSize="0" autoLine="0" r:id="rId11">
            <anchor moveWithCells="1">
              <from>
                <xdr:col>2</xdr:col>
                <xdr:colOff>57150</xdr:colOff>
                <xdr:row>206</xdr:row>
                <xdr:rowOff>57150</xdr:rowOff>
              </from>
              <to>
                <xdr:col>2</xdr:col>
                <xdr:colOff>1914525</xdr:colOff>
                <xdr:row>208</xdr:row>
                <xdr:rowOff>85725</xdr:rowOff>
              </to>
            </anchor>
          </controlPr>
        </control>
      </mc:Choice>
      <mc:Fallback>
        <control shapeId="2058" r:id="rId10" name="ClearResponseButton"/>
      </mc:Fallback>
    </mc:AlternateContent>
    <mc:AlternateContent xmlns:mc="http://schemas.openxmlformats.org/markup-compatibility/2006">
      <mc:Choice Requires="x14">
        <control shapeId="2059" r:id="rId12" name="AddRowsButton">
          <controlPr defaultSize="0" autoLine="0" r:id="rId13">
            <anchor moveWithCells="1">
              <from>
                <xdr:col>2</xdr:col>
                <xdr:colOff>38100</xdr:colOff>
                <xdr:row>209</xdr:row>
                <xdr:rowOff>28575</xdr:rowOff>
              </from>
              <to>
                <xdr:col>2</xdr:col>
                <xdr:colOff>1781175</xdr:colOff>
                <xdr:row>211</xdr:row>
                <xdr:rowOff>47625</xdr:rowOff>
              </to>
            </anchor>
          </controlPr>
        </control>
      </mc:Choice>
      <mc:Fallback>
        <control shapeId="2059" r:id="rId12" name="AddRowsButton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1F93-CCD8-409B-B926-BCE910B75783}">
  <sheetPr codeName="IDPoolSheet">
    <tabColor theme="7" tint="0.79998168889431442"/>
  </sheetPr>
  <dimension ref="A1:L209"/>
  <sheetViews>
    <sheetView workbookViewId="0">
      <selection activeCell="D14" sqref="D14"/>
    </sheetView>
  </sheetViews>
  <sheetFormatPr defaultRowHeight="14.25" x14ac:dyDescent="0.2"/>
  <cols>
    <col min="1" max="1" width="5" bestFit="1" customWidth="1"/>
    <col min="2" max="2" width="15.77734375" bestFit="1" customWidth="1"/>
    <col min="3" max="3" width="9" bestFit="1" customWidth="1"/>
    <col min="4" max="4" width="8.88671875" bestFit="1" customWidth="1"/>
    <col min="5" max="5" width="9" bestFit="1" customWidth="1"/>
    <col min="6" max="6" width="7.77734375" bestFit="1" customWidth="1"/>
  </cols>
  <sheetData>
    <row r="1" spans="1:12" ht="19.5" x14ac:dyDescent="0.2">
      <c r="A1" s="244" t="s">
        <v>132</v>
      </c>
      <c r="B1" s="244"/>
      <c r="C1" s="244"/>
      <c r="D1" s="244"/>
      <c r="E1" s="244"/>
      <c r="F1" s="244"/>
      <c r="G1" s="244"/>
      <c r="H1" s="244"/>
    </row>
    <row r="2" spans="1:12" ht="14.25" customHeight="1" x14ac:dyDescent="0.2">
      <c r="A2" s="50" t="s">
        <v>133</v>
      </c>
      <c r="B2" s="52" t="s">
        <v>134</v>
      </c>
      <c r="C2" s="51" t="s">
        <v>135</v>
      </c>
      <c r="D2" s="52" t="s">
        <v>136</v>
      </c>
      <c r="E2" s="243" t="s">
        <v>137</v>
      </c>
      <c r="F2" s="243"/>
      <c r="G2" s="243"/>
      <c r="H2" s="243"/>
    </row>
    <row r="3" spans="1:12" ht="14.25" customHeight="1" x14ac:dyDescent="0.2">
      <c r="A3" s="54" t="s">
        <v>138</v>
      </c>
      <c r="B3" s="83" cm="1">
        <f t="array" ref="B3">_xlfn.LET(_xlpm.tCount, CountRangeAdj($B$2,$D$2), _xlpm.tCount - $D$3)</f>
        <v>395</v>
      </c>
      <c r="C3" s="55" t="s">
        <v>139</v>
      </c>
      <c r="D3" s="83">
        <f>COUNTA(AllowedIDs[ID])</f>
        <v>205</v>
      </c>
      <c r="E3" s="243"/>
      <c r="F3" s="243"/>
      <c r="G3" s="243"/>
      <c r="H3" s="243"/>
    </row>
    <row r="4" spans="1:12" x14ac:dyDescent="0.2">
      <c r="A4" s="25" t="s">
        <v>13</v>
      </c>
      <c r="B4" s="5" t="s">
        <v>140</v>
      </c>
      <c r="C4" s="5" t="s">
        <v>141</v>
      </c>
      <c r="D4" s="5" t="s">
        <v>142</v>
      </c>
      <c r="E4" s="22" t="s">
        <v>143</v>
      </c>
      <c r="F4" s="22" t="s">
        <v>144</v>
      </c>
      <c r="G4" s="5" t="s">
        <v>26</v>
      </c>
      <c r="H4" s="5" t="s">
        <v>145</v>
      </c>
    </row>
    <row r="5" spans="1:12" ht="15" x14ac:dyDescent="0.25">
      <c r="A5" s="44">
        <v>2597</v>
      </c>
      <c r="B5" s="12">
        <v>2</v>
      </c>
      <c r="C5" s="12">
        <v>99</v>
      </c>
      <c r="D5" s="12">
        <v>1</v>
      </c>
      <c r="E5" s="60">
        <v>2300</v>
      </c>
      <c r="F5" s="60">
        <v>2399</v>
      </c>
      <c r="G5" s="58" cm="1">
        <f t="array" ref="G5">CountRangeAdj(AllowedRangeTable[[#This Row],[Start]], AllowedRangeTable[[#This Row],[End]])</f>
        <v>100</v>
      </c>
      <c r="H5" s="56" cm="1">
        <f t="array" aca="1" ref="H5" ca="1">_xlfn.XLOOKUP(RowNum(AllowedRangeTable[[#Headers],[Available]]) - 1, AllowedIDs[AllowedRangeIndex],AllowedIDs[Remaining], 0)</f>
        <v>0</v>
      </c>
    </row>
    <row r="6" spans="1:12" ht="15" x14ac:dyDescent="0.25">
      <c r="A6" s="44">
        <v>2665</v>
      </c>
      <c r="B6" s="12">
        <v>3</v>
      </c>
      <c r="C6" s="12">
        <v>96</v>
      </c>
      <c r="D6" s="12">
        <v>4</v>
      </c>
      <c r="E6" s="60">
        <v>2400</v>
      </c>
      <c r="F6" s="60">
        <v>2499</v>
      </c>
      <c r="G6" s="58" cm="1">
        <f t="array" ref="G6">CountRangeAdj(AllowedRangeTable[[#This Row],[Start]], AllowedRangeTable[[#This Row],[End]])</f>
        <v>100</v>
      </c>
      <c r="H6" s="56" cm="1">
        <f t="array" aca="1" ref="H6" ca="1">_xlfn.XLOOKUP(RowNum(AllowedRangeTable[[#Headers],[Available]]) - 1, AllowedIDs[AllowedRangeIndex],AllowedIDs[Remaining], 0)</f>
        <v>0</v>
      </c>
    </row>
    <row r="7" spans="1:12" ht="15" x14ac:dyDescent="0.25">
      <c r="A7" s="44">
        <v>2695</v>
      </c>
      <c r="B7" s="12">
        <v>3</v>
      </c>
      <c r="C7" s="12">
        <v>96</v>
      </c>
      <c r="D7" s="12">
        <v>4</v>
      </c>
      <c r="E7" s="60">
        <v>2500</v>
      </c>
      <c r="F7" s="60">
        <v>2599</v>
      </c>
      <c r="G7" s="56" cm="1">
        <f t="array" ref="G7">CountRangeAdj(AllowedRangeTable[[#This Row],[Start]], AllowedRangeTable[[#This Row],[End]])</f>
        <v>100</v>
      </c>
      <c r="H7" s="56" cm="1">
        <f t="array" aca="1" ref="H7" ca="1">_xlfn.XLOOKUP(RowNum(AllowedRangeTable[[#Headers],[Available]]) - 1, AllowedIDs[AllowedRangeIndex],AllowedIDs[Remaining], 0)</f>
        <v>1</v>
      </c>
    </row>
    <row r="8" spans="1:12" ht="15" x14ac:dyDescent="0.25">
      <c r="A8" s="44">
        <v>2698</v>
      </c>
      <c r="B8" s="12">
        <v>3</v>
      </c>
      <c r="C8" s="12">
        <v>96</v>
      </c>
      <c r="D8" s="12">
        <v>4</v>
      </c>
      <c r="E8" s="60">
        <v>2600</v>
      </c>
      <c r="F8" s="60">
        <v>2699</v>
      </c>
      <c r="G8" s="56" cm="1">
        <f t="array" ref="G8">CountRangeAdj(AllowedRangeTable[[#This Row],[Start]], AllowedRangeTable[[#This Row],[End]])</f>
        <v>100</v>
      </c>
      <c r="H8" s="56" cm="1">
        <f t="array" aca="1" ref="H8" ca="1">_xlfn.XLOOKUP(RowNum(AllowedRangeTable[[#Headers],[Available]]) - 1, AllowedIDs[AllowedRangeIndex],AllowedIDs[Remaining], 0)</f>
        <v>4</v>
      </c>
    </row>
    <row r="9" spans="1:12" ht="15" x14ac:dyDescent="0.25">
      <c r="A9" s="44">
        <v>2699</v>
      </c>
      <c r="B9" s="12">
        <v>3</v>
      </c>
      <c r="C9" s="12">
        <v>96</v>
      </c>
      <c r="D9" s="12">
        <v>4</v>
      </c>
      <c r="E9" s="60">
        <v>2700</v>
      </c>
      <c r="F9" s="60">
        <v>2799</v>
      </c>
      <c r="G9" s="56" cm="1">
        <f t="array" ref="G9">CountRangeAdj(AllowedRangeTable[[#This Row],[Start]], AllowedRangeTable[[#This Row],[End]])</f>
        <v>100</v>
      </c>
      <c r="H9" s="56" cm="1">
        <f t="array" aca="1" ref="H9" ca="1">_xlfn.XLOOKUP(RowNum(AllowedRangeTable[[#Headers],[Available]]) - 1, AllowedIDs[AllowedRangeIndex],AllowedIDs[Remaining], 0)</f>
        <v>100</v>
      </c>
    </row>
    <row r="10" spans="1:12" ht="15" x14ac:dyDescent="0.25">
      <c r="A10" s="44">
        <v>2700</v>
      </c>
      <c r="B10" s="12">
        <v>4</v>
      </c>
      <c r="C10" s="12">
        <v>0</v>
      </c>
      <c r="D10" s="12">
        <v>100</v>
      </c>
      <c r="E10" s="61">
        <v>2800</v>
      </c>
      <c r="F10" s="61">
        <v>2899</v>
      </c>
      <c r="G10" s="57" cm="1">
        <f t="array" ref="G10">CountRangeAdj(AllowedRangeTable[[#This Row],[Start]], AllowedRangeTable[[#This Row],[End]])</f>
        <v>100</v>
      </c>
      <c r="H10" s="56" cm="1">
        <f t="array" aca="1" ref="H10" ca="1">_xlfn.XLOOKUP(RowNum(AllowedRangeTable[[#Headers],[Available]]) - 1, AllowedIDs[AllowedRangeIndex],AllowedIDs[Remaining], 0)</f>
        <v>100</v>
      </c>
    </row>
    <row r="11" spans="1:12" x14ac:dyDescent="0.2">
      <c r="A11" s="44">
        <v>2701</v>
      </c>
      <c r="B11" s="12">
        <v>4</v>
      </c>
      <c r="C11" s="12">
        <v>0</v>
      </c>
      <c r="D11" s="12">
        <v>100</v>
      </c>
      <c r="E11" s="62">
        <f>SUBTOTAL(105,AllowedRangeTable[Start])</f>
        <v>2300</v>
      </c>
      <c r="F11" s="62">
        <f>SUBTOTAL(104,AllowedRangeTable[End])</f>
        <v>2899</v>
      </c>
      <c r="G11" s="63">
        <f>SUBTOTAL(109,AllowedRangeTable[Count])</f>
        <v>600</v>
      </c>
      <c r="H11" s="115">
        <f ca="1">SUBTOTAL(109,AllowedRangeTable[Available])</f>
        <v>205</v>
      </c>
      <c r="L11" s="24"/>
    </row>
    <row r="12" spans="1:12" x14ac:dyDescent="0.2">
      <c r="A12" s="44">
        <v>2702</v>
      </c>
      <c r="B12" s="12">
        <v>4</v>
      </c>
      <c r="C12" s="12">
        <v>0</v>
      </c>
      <c r="D12" s="12">
        <v>100</v>
      </c>
    </row>
    <row r="13" spans="1:12" x14ac:dyDescent="0.2">
      <c r="A13" s="44">
        <v>2703</v>
      </c>
      <c r="B13" s="12">
        <v>4</v>
      </c>
      <c r="C13" s="12">
        <v>0</v>
      </c>
      <c r="D13" s="12">
        <v>100</v>
      </c>
    </row>
    <row r="14" spans="1:12" x14ac:dyDescent="0.2">
      <c r="A14" s="44">
        <v>2704</v>
      </c>
      <c r="B14" s="12">
        <v>4</v>
      </c>
      <c r="C14" s="12">
        <v>0</v>
      </c>
      <c r="D14" s="12">
        <v>100</v>
      </c>
    </row>
    <row r="15" spans="1:12" x14ac:dyDescent="0.2">
      <c r="A15" s="44">
        <v>2705</v>
      </c>
      <c r="B15" s="12">
        <v>4</v>
      </c>
      <c r="C15" s="12">
        <v>0</v>
      </c>
      <c r="D15" s="12">
        <v>100</v>
      </c>
    </row>
    <row r="16" spans="1:12" x14ac:dyDescent="0.2">
      <c r="A16" s="44">
        <v>2706</v>
      </c>
      <c r="B16" s="12">
        <v>4</v>
      </c>
      <c r="C16" s="12">
        <v>0</v>
      </c>
      <c r="D16" s="12">
        <v>100</v>
      </c>
    </row>
    <row r="17" spans="1:4" x14ac:dyDescent="0.2">
      <c r="A17" s="44">
        <v>2707</v>
      </c>
      <c r="B17" s="12">
        <v>4</v>
      </c>
      <c r="C17" s="12">
        <v>0</v>
      </c>
      <c r="D17" s="12">
        <v>100</v>
      </c>
    </row>
    <row r="18" spans="1:4" x14ac:dyDescent="0.2">
      <c r="A18" s="44">
        <v>2708</v>
      </c>
      <c r="B18" s="12">
        <v>4</v>
      </c>
      <c r="C18" s="12">
        <v>0</v>
      </c>
      <c r="D18" s="12">
        <v>100</v>
      </c>
    </row>
    <row r="19" spans="1:4" x14ac:dyDescent="0.2">
      <c r="A19" s="44">
        <v>2709</v>
      </c>
      <c r="B19" s="12">
        <v>4</v>
      </c>
      <c r="C19" s="12">
        <v>0</v>
      </c>
      <c r="D19" s="12">
        <v>100</v>
      </c>
    </row>
    <row r="20" spans="1:4" x14ac:dyDescent="0.2">
      <c r="A20" s="44">
        <v>2710</v>
      </c>
      <c r="B20" s="12">
        <v>4</v>
      </c>
      <c r="C20" s="12">
        <v>0</v>
      </c>
      <c r="D20" s="12">
        <v>100</v>
      </c>
    </row>
    <row r="21" spans="1:4" x14ac:dyDescent="0.2">
      <c r="A21" s="44">
        <v>2711</v>
      </c>
      <c r="B21" s="12">
        <v>4</v>
      </c>
      <c r="C21" s="12">
        <v>0</v>
      </c>
      <c r="D21" s="12">
        <v>100</v>
      </c>
    </row>
    <row r="22" spans="1:4" x14ac:dyDescent="0.2">
      <c r="A22" s="44">
        <v>2712</v>
      </c>
      <c r="B22" s="12">
        <v>4</v>
      </c>
      <c r="C22" s="12">
        <v>0</v>
      </c>
      <c r="D22" s="12">
        <v>100</v>
      </c>
    </row>
    <row r="23" spans="1:4" x14ac:dyDescent="0.2">
      <c r="A23" s="44">
        <v>2713</v>
      </c>
      <c r="B23" s="12">
        <v>4</v>
      </c>
      <c r="C23" s="12">
        <v>0</v>
      </c>
      <c r="D23" s="12">
        <v>100</v>
      </c>
    </row>
    <row r="24" spans="1:4" x14ac:dyDescent="0.2">
      <c r="A24" s="44">
        <v>2714</v>
      </c>
      <c r="B24" s="12">
        <v>4</v>
      </c>
      <c r="C24" s="12">
        <v>0</v>
      </c>
      <c r="D24" s="12">
        <v>100</v>
      </c>
    </row>
    <row r="25" spans="1:4" x14ac:dyDescent="0.2">
      <c r="A25" s="44">
        <v>2715</v>
      </c>
      <c r="B25" s="12">
        <v>4</v>
      </c>
      <c r="C25" s="12">
        <v>0</v>
      </c>
      <c r="D25" s="12">
        <v>100</v>
      </c>
    </row>
    <row r="26" spans="1:4" x14ac:dyDescent="0.2">
      <c r="A26" s="44">
        <v>2716</v>
      </c>
      <c r="B26" s="12">
        <v>4</v>
      </c>
      <c r="C26" s="12">
        <v>0</v>
      </c>
      <c r="D26" s="12">
        <v>100</v>
      </c>
    </row>
    <row r="27" spans="1:4" x14ac:dyDescent="0.2">
      <c r="A27" s="44">
        <v>2717</v>
      </c>
      <c r="B27" s="12">
        <v>4</v>
      </c>
      <c r="C27" s="12">
        <v>0</v>
      </c>
      <c r="D27" s="12">
        <v>100</v>
      </c>
    </row>
    <row r="28" spans="1:4" x14ac:dyDescent="0.2">
      <c r="A28" s="44">
        <v>2718</v>
      </c>
      <c r="B28" s="12">
        <v>4</v>
      </c>
      <c r="C28" s="12">
        <v>0</v>
      </c>
      <c r="D28" s="12">
        <v>100</v>
      </c>
    </row>
    <row r="29" spans="1:4" x14ac:dyDescent="0.2">
      <c r="A29" s="44">
        <v>2719</v>
      </c>
      <c r="B29" s="12">
        <v>4</v>
      </c>
      <c r="C29" s="12">
        <v>0</v>
      </c>
      <c r="D29" s="12">
        <v>100</v>
      </c>
    </row>
    <row r="30" spans="1:4" x14ac:dyDescent="0.2">
      <c r="A30" s="44">
        <v>2720</v>
      </c>
      <c r="B30" s="12">
        <v>4</v>
      </c>
      <c r="C30" s="12">
        <v>0</v>
      </c>
      <c r="D30" s="12">
        <v>100</v>
      </c>
    </row>
    <row r="31" spans="1:4" x14ac:dyDescent="0.2">
      <c r="A31" s="44">
        <v>2721</v>
      </c>
      <c r="B31" s="12">
        <v>4</v>
      </c>
      <c r="C31" s="12">
        <v>0</v>
      </c>
      <c r="D31" s="12">
        <v>100</v>
      </c>
    </row>
    <row r="32" spans="1:4" x14ac:dyDescent="0.2">
      <c r="A32" s="44">
        <v>2722</v>
      </c>
      <c r="B32" s="12">
        <v>4</v>
      </c>
      <c r="C32" s="12">
        <v>0</v>
      </c>
      <c r="D32" s="12">
        <v>100</v>
      </c>
    </row>
    <row r="33" spans="1:4" x14ac:dyDescent="0.2">
      <c r="A33" s="44">
        <v>2723</v>
      </c>
      <c r="B33" s="12">
        <v>4</v>
      </c>
      <c r="C33" s="12">
        <v>0</v>
      </c>
      <c r="D33" s="12">
        <v>100</v>
      </c>
    </row>
    <row r="34" spans="1:4" x14ac:dyDescent="0.2">
      <c r="A34" s="44">
        <v>2724</v>
      </c>
      <c r="B34" s="12">
        <v>4</v>
      </c>
      <c r="C34" s="12">
        <v>0</v>
      </c>
      <c r="D34" s="12">
        <v>100</v>
      </c>
    </row>
    <row r="35" spans="1:4" x14ac:dyDescent="0.2">
      <c r="A35" s="44">
        <v>2725</v>
      </c>
      <c r="B35" s="12">
        <v>4</v>
      </c>
      <c r="C35" s="12">
        <v>0</v>
      </c>
      <c r="D35" s="12">
        <v>100</v>
      </c>
    </row>
    <row r="36" spans="1:4" x14ac:dyDescent="0.2">
      <c r="A36" s="44">
        <v>2726</v>
      </c>
      <c r="B36" s="12">
        <v>4</v>
      </c>
      <c r="C36" s="12">
        <v>0</v>
      </c>
      <c r="D36" s="12">
        <v>100</v>
      </c>
    </row>
    <row r="37" spans="1:4" x14ac:dyDescent="0.2">
      <c r="A37" s="44">
        <v>2727</v>
      </c>
      <c r="B37" s="12">
        <v>4</v>
      </c>
      <c r="C37" s="12">
        <v>0</v>
      </c>
      <c r="D37" s="12">
        <v>100</v>
      </c>
    </row>
    <row r="38" spans="1:4" x14ac:dyDescent="0.2">
      <c r="A38" s="44">
        <v>2728</v>
      </c>
      <c r="B38" s="12">
        <v>4</v>
      </c>
      <c r="C38" s="12">
        <v>0</v>
      </c>
      <c r="D38" s="12">
        <v>100</v>
      </c>
    </row>
    <row r="39" spans="1:4" x14ac:dyDescent="0.2">
      <c r="A39" s="44">
        <v>2729</v>
      </c>
      <c r="B39" s="12">
        <v>4</v>
      </c>
      <c r="C39" s="12">
        <v>0</v>
      </c>
      <c r="D39" s="12">
        <v>100</v>
      </c>
    </row>
    <row r="40" spans="1:4" x14ac:dyDescent="0.2">
      <c r="A40" s="44">
        <v>2730</v>
      </c>
      <c r="B40" s="12">
        <v>4</v>
      </c>
      <c r="C40" s="12">
        <v>0</v>
      </c>
      <c r="D40" s="12">
        <v>100</v>
      </c>
    </row>
    <row r="41" spans="1:4" x14ac:dyDescent="0.2">
      <c r="A41" s="44">
        <v>2731</v>
      </c>
      <c r="B41" s="12">
        <v>4</v>
      </c>
      <c r="C41" s="12">
        <v>0</v>
      </c>
      <c r="D41" s="12">
        <v>100</v>
      </c>
    </row>
    <row r="42" spans="1:4" x14ac:dyDescent="0.2">
      <c r="A42" s="44">
        <v>2732</v>
      </c>
      <c r="B42" s="12">
        <v>4</v>
      </c>
      <c r="C42" s="12">
        <v>0</v>
      </c>
      <c r="D42" s="12">
        <v>100</v>
      </c>
    </row>
    <row r="43" spans="1:4" x14ac:dyDescent="0.2">
      <c r="A43" s="44">
        <v>2733</v>
      </c>
      <c r="B43" s="12">
        <v>4</v>
      </c>
      <c r="C43" s="12">
        <v>0</v>
      </c>
      <c r="D43" s="12">
        <v>100</v>
      </c>
    </row>
    <row r="44" spans="1:4" x14ac:dyDescent="0.2">
      <c r="A44" s="44">
        <v>2734</v>
      </c>
      <c r="B44" s="12">
        <v>4</v>
      </c>
      <c r="C44" s="12">
        <v>0</v>
      </c>
      <c r="D44" s="12">
        <v>100</v>
      </c>
    </row>
    <row r="45" spans="1:4" x14ac:dyDescent="0.2">
      <c r="A45" s="44">
        <v>2735</v>
      </c>
      <c r="B45" s="12">
        <v>4</v>
      </c>
      <c r="C45" s="12">
        <v>0</v>
      </c>
      <c r="D45" s="12">
        <v>100</v>
      </c>
    </row>
    <row r="46" spans="1:4" x14ac:dyDescent="0.2">
      <c r="A46" s="44">
        <v>2736</v>
      </c>
      <c r="B46" s="12">
        <v>4</v>
      </c>
      <c r="C46" s="12">
        <v>0</v>
      </c>
      <c r="D46" s="12">
        <v>100</v>
      </c>
    </row>
    <row r="47" spans="1:4" x14ac:dyDescent="0.2">
      <c r="A47" s="44">
        <v>2737</v>
      </c>
      <c r="B47" s="12">
        <v>4</v>
      </c>
      <c r="C47" s="12">
        <v>0</v>
      </c>
      <c r="D47" s="12">
        <v>100</v>
      </c>
    </row>
    <row r="48" spans="1:4" x14ac:dyDescent="0.2">
      <c r="A48" s="44">
        <v>2738</v>
      </c>
      <c r="B48" s="12">
        <v>4</v>
      </c>
      <c r="C48" s="12">
        <v>0</v>
      </c>
      <c r="D48" s="12">
        <v>100</v>
      </c>
    </row>
    <row r="49" spans="1:4" x14ac:dyDescent="0.2">
      <c r="A49" s="44">
        <v>2739</v>
      </c>
      <c r="B49" s="12">
        <v>4</v>
      </c>
      <c r="C49" s="12">
        <v>0</v>
      </c>
      <c r="D49" s="12">
        <v>100</v>
      </c>
    </row>
    <row r="50" spans="1:4" x14ac:dyDescent="0.2">
      <c r="A50" s="44">
        <v>2740</v>
      </c>
      <c r="B50" s="12">
        <v>4</v>
      </c>
      <c r="C50" s="12">
        <v>0</v>
      </c>
      <c r="D50" s="12">
        <v>100</v>
      </c>
    </row>
    <row r="51" spans="1:4" x14ac:dyDescent="0.2">
      <c r="A51" s="44">
        <v>2741</v>
      </c>
      <c r="B51" s="12">
        <v>4</v>
      </c>
      <c r="C51" s="12">
        <v>0</v>
      </c>
      <c r="D51" s="12">
        <v>100</v>
      </c>
    </row>
    <row r="52" spans="1:4" x14ac:dyDescent="0.2">
      <c r="A52" s="44">
        <v>2742</v>
      </c>
      <c r="B52" s="12">
        <v>4</v>
      </c>
      <c r="C52" s="12">
        <v>0</v>
      </c>
      <c r="D52" s="12">
        <v>100</v>
      </c>
    </row>
    <row r="53" spans="1:4" x14ac:dyDescent="0.2">
      <c r="A53" s="44">
        <v>2743</v>
      </c>
      <c r="B53" s="12">
        <v>4</v>
      </c>
      <c r="C53" s="12">
        <v>0</v>
      </c>
      <c r="D53" s="12">
        <v>100</v>
      </c>
    </row>
    <row r="54" spans="1:4" x14ac:dyDescent="0.2">
      <c r="A54" s="44">
        <v>2744</v>
      </c>
      <c r="B54" s="12">
        <v>4</v>
      </c>
      <c r="C54" s="12">
        <v>0</v>
      </c>
      <c r="D54" s="12">
        <v>100</v>
      </c>
    </row>
    <row r="55" spans="1:4" x14ac:dyDescent="0.2">
      <c r="A55" s="44">
        <v>2745</v>
      </c>
      <c r="B55" s="12">
        <v>4</v>
      </c>
      <c r="C55" s="12">
        <v>0</v>
      </c>
      <c r="D55" s="12">
        <v>100</v>
      </c>
    </row>
    <row r="56" spans="1:4" x14ac:dyDescent="0.2">
      <c r="A56" s="44">
        <v>2746</v>
      </c>
      <c r="B56" s="12">
        <v>4</v>
      </c>
      <c r="C56" s="12">
        <v>0</v>
      </c>
      <c r="D56" s="12">
        <v>100</v>
      </c>
    </row>
    <row r="57" spans="1:4" x14ac:dyDescent="0.2">
      <c r="A57" s="44">
        <v>2747</v>
      </c>
      <c r="B57" s="12">
        <v>4</v>
      </c>
      <c r="C57" s="12">
        <v>0</v>
      </c>
      <c r="D57" s="12">
        <v>100</v>
      </c>
    </row>
    <row r="58" spans="1:4" x14ac:dyDescent="0.2">
      <c r="A58" s="44">
        <v>2748</v>
      </c>
      <c r="B58" s="12">
        <v>4</v>
      </c>
      <c r="C58" s="12">
        <v>0</v>
      </c>
      <c r="D58" s="12">
        <v>100</v>
      </c>
    </row>
    <row r="59" spans="1:4" x14ac:dyDescent="0.2">
      <c r="A59" s="44">
        <v>2749</v>
      </c>
      <c r="B59" s="12">
        <v>4</v>
      </c>
      <c r="C59" s="12">
        <v>0</v>
      </c>
      <c r="D59" s="12">
        <v>100</v>
      </c>
    </row>
    <row r="60" spans="1:4" x14ac:dyDescent="0.2">
      <c r="A60" s="44">
        <v>2750</v>
      </c>
      <c r="B60" s="12">
        <v>4</v>
      </c>
      <c r="C60" s="12">
        <v>0</v>
      </c>
      <c r="D60" s="12">
        <v>100</v>
      </c>
    </row>
    <row r="61" spans="1:4" x14ac:dyDescent="0.2">
      <c r="A61" s="44">
        <v>2751</v>
      </c>
      <c r="B61" s="12">
        <v>4</v>
      </c>
      <c r="C61" s="12">
        <v>0</v>
      </c>
      <c r="D61" s="12">
        <v>100</v>
      </c>
    </row>
    <row r="62" spans="1:4" x14ac:dyDescent="0.2">
      <c r="A62" s="44">
        <v>2752</v>
      </c>
      <c r="B62" s="12">
        <v>4</v>
      </c>
      <c r="C62" s="12">
        <v>0</v>
      </c>
      <c r="D62" s="12">
        <v>100</v>
      </c>
    </row>
    <row r="63" spans="1:4" x14ac:dyDescent="0.2">
      <c r="A63" s="44">
        <v>2753</v>
      </c>
      <c r="B63" s="12">
        <v>4</v>
      </c>
      <c r="C63" s="12">
        <v>0</v>
      </c>
      <c r="D63" s="12">
        <v>100</v>
      </c>
    </row>
    <row r="64" spans="1:4" x14ac:dyDescent="0.2">
      <c r="A64" s="44">
        <v>2754</v>
      </c>
      <c r="B64" s="12">
        <v>4</v>
      </c>
      <c r="C64" s="12">
        <v>0</v>
      </c>
      <c r="D64" s="12">
        <v>100</v>
      </c>
    </row>
    <row r="65" spans="1:4" x14ac:dyDescent="0.2">
      <c r="A65" s="44">
        <v>2755</v>
      </c>
      <c r="B65" s="12">
        <v>4</v>
      </c>
      <c r="C65" s="12">
        <v>0</v>
      </c>
      <c r="D65" s="12">
        <v>100</v>
      </c>
    </row>
    <row r="66" spans="1:4" x14ac:dyDescent="0.2">
      <c r="A66" s="44">
        <v>2756</v>
      </c>
      <c r="B66" s="12">
        <v>4</v>
      </c>
      <c r="C66" s="12">
        <v>0</v>
      </c>
      <c r="D66" s="12">
        <v>100</v>
      </c>
    </row>
    <row r="67" spans="1:4" x14ac:dyDescent="0.2">
      <c r="A67" s="44">
        <v>2757</v>
      </c>
      <c r="B67" s="12">
        <v>4</v>
      </c>
      <c r="C67" s="12">
        <v>0</v>
      </c>
      <c r="D67" s="12">
        <v>100</v>
      </c>
    </row>
    <row r="68" spans="1:4" x14ac:dyDescent="0.2">
      <c r="A68" s="44">
        <v>2758</v>
      </c>
      <c r="B68" s="12">
        <v>4</v>
      </c>
      <c r="C68" s="12">
        <v>0</v>
      </c>
      <c r="D68" s="12">
        <v>100</v>
      </c>
    </row>
    <row r="69" spans="1:4" x14ac:dyDescent="0.2">
      <c r="A69" s="44">
        <v>2759</v>
      </c>
      <c r="B69" s="12">
        <v>4</v>
      </c>
      <c r="C69" s="12">
        <v>0</v>
      </c>
      <c r="D69" s="12">
        <v>100</v>
      </c>
    </row>
    <row r="70" spans="1:4" x14ac:dyDescent="0.2">
      <c r="A70" s="44">
        <v>2760</v>
      </c>
      <c r="B70" s="12">
        <v>4</v>
      </c>
      <c r="C70" s="12">
        <v>0</v>
      </c>
      <c r="D70" s="12">
        <v>100</v>
      </c>
    </row>
    <row r="71" spans="1:4" x14ac:dyDescent="0.2">
      <c r="A71" s="44">
        <v>2761</v>
      </c>
      <c r="B71" s="12">
        <v>4</v>
      </c>
      <c r="C71" s="12">
        <v>0</v>
      </c>
      <c r="D71" s="12">
        <v>100</v>
      </c>
    </row>
    <row r="72" spans="1:4" x14ac:dyDescent="0.2">
      <c r="A72" s="44">
        <v>2762</v>
      </c>
      <c r="B72" s="12">
        <v>4</v>
      </c>
      <c r="C72" s="12">
        <v>0</v>
      </c>
      <c r="D72" s="12">
        <v>100</v>
      </c>
    </row>
    <row r="73" spans="1:4" x14ac:dyDescent="0.2">
      <c r="A73" s="44">
        <v>2763</v>
      </c>
      <c r="B73" s="12">
        <v>4</v>
      </c>
      <c r="C73" s="12">
        <v>0</v>
      </c>
      <c r="D73" s="12">
        <v>100</v>
      </c>
    </row>
    <row r="74" spans="1:4" x14ac:dyDescent="0.2">
      <c r="A74" s="44">
        <v>2764</v>
      </c>
      <c r="B74" s="12">
        <v>4</v>
      </c>
      <c r="C74" s="12">
        <v>0</v>
      </c>
      <c r="D74" s="12">
        <v>100</v>
      </c>
    </row>
    <row r="75" spans="1:4" x14ac:dyDescent="0.2">
      <c r="A75" s="44">
        <v>2765</v>
      </c>
      <c r="B75" s="12">
        <v>4</v>
      </c>
      <c r="C75" s="12">
        <v>0</v>
      </c>
      <c r="D75" s="12">
        <v>100</v>
      </c>
    </row>
    <row r="76" spans="1:4" x14ac:dyDescent="0.2">
      <c r="A76" s="44">
        <v>2766</v>
      </c>
      <c r="B76" s="12">
        <v>4</v>
      </c>
      <c r="C76" s="12">
        <v>0</v>
      </c>
      <c r="D76" s="12">
        <v>100</v>
      </c>
    </row>
    <row r="77" spans="1:4" x14ac:dyDescent="0.2">
      <c r="A77" s="44">
        <v>2767</v>
      </c>
      <c r="B77" s="12">
        <v>4</v>
      </c>
      <c r="C77" s="12">
        <v>0</v>
      </c>
      <c r="D77" s="12">
        <v>100</v>
      </c>
    </row>
    <row r="78" spans="1:4" x14ac:dyDescent="0.2">
      <c r="A78" s="44">
        <v>2768</v>
      </c>
      <c r="B78" s="12">
        <v>4</v>
      </c>
      <c r="C78" s="12">
        <v>0</v>
      </c>
      <c r="D78" s="12">
        <v>100</v>
      </c>
    </row>
    <row r="79" spans="1:4" x14ac:dyDescent="0.2">
      <c r="A79" s="44">
        <v>2769</v>
      </c>
      <c r="B79" s="12">
        <v>4</v>
      </c>
      <c r="C79" s="12">
        <v>0</v>
      </c>
      <c r="D79" s="12">
        <v>100</v>
      </c>
    </row>
    <row r="80" spans="1:4" x14ac:dyDescent="0.2">
      <c r="A80" s="44">
        <v>2770</v>
      </c>
      <c r="B80" s="12">
        <v>4</v>
      </c>
      <c r="C80" s="12">
        <v>0</v>
      </c>
      <c r="D80" s="12">
        <v>100</v>
      </c>
    </row>
    <row r="81" spans="1:4" x14ac:dyDescent="0.2">
      <c r="A81" s="44">
        <v>2771</v>
      </c>
      <c r="B81" s="12">
        <v>4</v>
      </c>
      <c r="C81" s="12">
        <v>0</v>
      </c>
      <c r="D81" s="12">
        <v>100</v>
      </c>
    </row>
    <row r="82" spans="1:4" x14ac:dyDescent="0.2">
      <c r="A82" s="44">
        <v>2772</v>
      </c>
      <c r="B82" s="12">
        <v>4</v>
      </c>
      <c r="C82" s="12">
        <v>0</v>
      </c>
      <c r="D82" s="12">
        <v>100</v>
      </c>
    </row>
    <row r="83" spans="1:4" x14ac:dyDescent="0.2">
      <c r="A83" s="44">
        <v>2773</v>
      </c>
      <c r="B83" s="12">
        <v>4</v>
      </c>
      <c r="C83" s="12">
        <v>0</v>
      </c>
      <c r="D83" s="12">
        <v>100</v>
      </c>
    </row>
    <row r="84" spans="1:4" x14ac:dyDescent="0.2">
      <c r="A84" s="44">
        <v>2774</v>
      </c>
      <c r="B84" s="12">
        <v>4</v>
      </c>
      <c r="C84" s="12">
        <v>0</v>
      </c>
      <c r="D84" s="12">
        <v>100</v>
      </c>
    </row>
    <row r="85" spans="1:4" x14ac:dyDescent="0.2">
      <c r="A85" s="44">
        <v>2775</v>
      </c>
      <c r="B85" s="12">
        <v>4</v>
      </c>
      <c r="C85" s="12">
        <v>0</v>
      </c>
      <c r="D85" s="12">
        <v>100</v>
      </c>
    </row>
    <row r="86" spans="1:4" x14ac:dyDescent="0.2">
      <c r="A86" s="44">
        <v>2776</v>
      </c>
      <c r="B86" s="12">
        <v>4</v>
      </c>
      <c r="C86" s="12">
        <v>0</v>
      </c>
      <c r="D86" s="12">
        <v>100</v>
      </c>
    </row>
    <row r="87" spans="1:4" x14ac:dyDescent="0.2">
      <c r="A87" s="44">
        <v>2777</v>
      </c>
      <c r="B87" s="12">
        <v>4</v>
      </c>
      <c r="C87" s="12">
        <v>0</v>
      </c>
      <c r="D87" s="12">
        <v>100</v>
      </c>
    </row>
    <row r="88" spans="1:4" x14ac:dyDescent="0.2">
      <c r="A88" s="44">
        <v>2778</v>
      </c>
      <c r="B88" s="12">
        <v>4</v>
      </c>
      <c r="C88" s="12">
        <v>0</v>
      </c>
      <c r="D88" s="12">
        <v>100</v>
      </c>
    </row>
    <row r="89" spans="1:4" x14ac:dyDescent="0.2">
      <c r="A89" s="44">
        <v>2779</v>
      </c>
      <c r="B89" s="12">
        <v>4</v>
      </c>
      <c r="C89" s="12">
        <v>0</v>
      </c>
      <c r="D89" s="12">
        <v>100</v>
      </c>
    </row>
    <row r="90" spans="1:4" x14ac:dyDescent="0.2">
      <c r="A90" s="44">
        <v>2780</v>
      </c>
      <c r="B90" s="12">
        <v>4</v>
      </c>
      <c r="C90" s="12">
        <v>0</v>
      </c>
      <c r="D90" s="12">
        <v>100</v>
      </c>
    </row>
    <row r="91" spans="1:4" x14ac:dyDescent="0.2">
      <c r="A91" s="44">
        <v>2781</v>
      </c>
      <c r="B91" s="12">
        <v>4</v>
      </c>
      <c r="C91" s="12">
        <v>0</v>
      </c>
      <c r="D91" s="12">
        <v>100</v>
      </c>
    </row>
    <row r="92" spans="1:4" x14ac:dyDescent="0.2">
      <c r="A92" s="44">
        <v>2782</v>
      </c>
      <c r="B92" s="12">
        <v>4</v>
      </c>
      <c r="C92" s="12">
        <v>0</v>
      </c>
      <c r="D92" s="12">
        <v>100</v>
      </c>
    </row>
    <row r="93" spans="1:4" x14ac:dyDescent="0.2">
      <c r="A93" s="44">
        <v>2783</v>
      </c>
      <c r="B93" s="12">
        <v>4</v>
      </c>
      <c r="C93" s="12">
        <v>0</v>
      </c>
      <c r="D93" s="12">
        <v>100</v>
      </c>
    </row>
    <row r="94" spans="1:4" x14ac:dyDescent="0.2">
      <c r="A94" s="44">
        <v>2784</v>
      </c>
      <c r="B94" s="12">
        <v>4</v>
      </c>
      <c r="C94" s="12">
        <v>0</v>
      </c>
      <c r="D94" s="12">
        <v>100</v>
      </c>
    </row>
    <row r="95" spans="1:4" x14ac:dyDescent="0.2">
      <c r="A95" s="44">
        <v>2785</v>
      </c>
      <c r="B95" s="12">
        <v>4</v>
      </c>
      <c r="C95" s="12">
        <v>0</v>
      </c>
      <c r="D95" s="12">
        <v>100</v>
      </c>
    </row>
    <row r="96" spans="1:4" x14ac:dyDescent="0.2">
      <c r="A96" s="44">
        <v>2786</v>
      </c>
      <c r="B96" s="12">
        <v>4</v>
      </c>
      <c r="C96" s="12">
        <v>0</v>
      </c>
      <c r="D96" s="12">
        <v>100</v>
      </c>
    </row>
    <row r="97" spans="1:4" x14ac:dyDescent="0.2">
      <c r="A97" s="44">
        <v>2787</v>
      </c>
      <c r="B97" s="12">
        <v>4</v>
      </c>
      <c r="C97" s="12">
        <v>0</v>
      </c>
      <c r="D97" s="12">
        <v>100</v>
      </c>
    </row>
    <row r="98" spans="1:4" x14ac:dyDescent="0.2">
      <c r="A98" s="44">
        <v>2788</v>
      </c>
      <c r="B98" s="12">
        <v>4</v>
      </c>
      <c r="C98" s="12">
        <v>0</v>
      </c>
      <c r="D98" s="12">
        <v>100</v>
      </c>
    </row>
    <row r="99" spans="1:4" x14ac:dyDescent="0.2">
      <c r="A99" s="44">
        <v>2789</v>
      </c>
      <c r="B99" s="12">
        <v>4</v>
      </c>
      <c r="C99" s="12">
        <v>0</v>
      </c>
      <c r="D99" s="12">
        <v>100</v>
      </c>
    </row>
    <row r="100" spans="1:4" x14ac:dyDescent="0.2">
      <c r="A100" s="44">
        <v>2790</v>
      </c>
      <c r="B100" s="12">
        <v>4</v>
      </c>
      <c r="C100" s="12">
        <v>0</v>
      </c>
      <c r="D100" s="12">
        <v>100</v>
      </c>
    </row>
    <row r="101" spans="1:4" x14ac:dyDescent="0.2">
      <c r="A101" s="44">
        <v>2791</v>
      </c>
      <c r="B101" s="12">
        <v>4</v>
      </c>
      <c r="C101" s="12">
        <v>0</v>
      </c>
      <c r="D101" s="12">
        <v>100</v>
      </c>
    </row>
    <row r="102" spans="1:4" x14ac:dyDescent="0.2">
      <c r="A102" s="44">
        <v>2792</v>
      </c>
      <c r="B102" s="12">
        <v>4</v>
      </c>
      <c r="C102" s="12">
        <v>0</v>
      </c>
      <c r="D102" s="12">
        <v>100</v>
      </c>
    </row>
    <row r="103" spans="1:4" x14ac:dyDescent="0.2">
      <c r="A103" s="44">
        <v>2793</v>
      </c>
      <c r="B103" s="12">
        <v>4</v>
      </c>
      <c r="C103" s="12">
        <v>0</v>
      </c>
      <c r="D103" s="12">
        <v>100</v>
      </c>
    </row>
    <row r="104" spans="1:4" x14ac:dyDescent="0.2">
      <c r="A104" s="44">
        <v>2794</v>
      </c>
      <c r="B104" s="12">
        <v>4</v>
      </c>
      <c r="C104" s="12">
        <v>0</v>
      </c>
      <c r="D104" s="12">
        <v>100</v>
      </c>
    </row>
    <row r="105" spans="1:4" x14ac:dyDescent="0.2">
      <c r="A105" s="44">
        <v>2795</v>
      </c>
      <c r="B105" s="12">
        <v>4</v>
      </c>
      <c r="C105" s="12">
        <v>0</v>
      </c>
      <c r="D105" s="12">
        <v>100</v>
      </c>
    </row>
    <row r="106" spans="1:4" x14ac:dyDescent="0.2">
      <c r="A106" s="44">
        <v>2796</v>
      </c>
      <c r="B106" s="12">
        <v>4</v>
      </c>
      <c r="C106" s="12">
        <v>0</v>
      </c>
      <c r="D106" s="12">
        <v>100</v>
      </c>
    </row>
    <row r="107" spans="1:4" x14ac:dyDescent="0.2">
      <c r="A107" s="44">
        <v>2797</v>
      </c>
      <c r="B107" s="12">
        <v>4</v>
      </c>
      <c r="C107" s="12">
        <v>0</v>
      </c>
      <c r="D107" s="12">
        <v>100</v>
      </c>
    </row>
    <row r="108" spans="1:4" x14ac:dyDescent="0.2">
      <c r="A108" s="44">
        <v>2798</v>
      </c>
      <c r="B108" s="12">
        <v>4</v>
      </c>
      <c r="C108" s="12">
        <v>0</v>
      </c>
      <c r="D108" s="12">
        <v>100</v>
      </c>
    </row>
    <row r="109" spans="1:4" x14ac:dyDescent="0.2">
      <c r="A109" s="44">
        <v>2799</v>
      </c>
      <c r="B109" s="12">
        <v>4</v>
      </c>
      <c r="C109" s="12">
        <v>0</v>
      </c>
      <c r="D109" s="12">
        <v>100</v>
      </c>
    </row>
    <row r="110" spans="1:4" x14ac:dyDescent="0.2">
      <c r="A110" s="44">
        <v>2800</v>
      </c>
      <c r="B110" s="12">
        <v>5</v>
      </c>
      <c r="C110" s="12">
        <v>0</v>
      </c>
      <c r="D110" s="12">
        <v>100</v>
      </c>
    </row>
    <row r="111" spans="1:4" x14ac:dyDescent="0.2">
      <c r="A111" s="44">
        <v>2801</v>
      </c>
      <c r="B111" s="12">
        <v>5</v>
      </c>
      <c r="C111" s="12">
        <v>0</v>
      </c>
      <c r="D111" s="12">
        <v>100</v>
      </c>
    </row>
    <row r="112" spans="1:4" x14ac:dyDescent="0.2">
      <c r="A112" s="44">
        <v>2802</v>
      </c>
      <c r="B112" s="12">
        <v>5</v>
      </c>
      <c r="C112" s="12">
        <v>0</v>
      </c>
      <c r="D112" s="12">
        <v>100</v>
      </c>
    </row>
    <row r="113" spans="1:4" x14ac:dyDescent="0.2">
      <c r="A113" s="44">
        <v>2803</v>
      </c>
      <c r="B113" s="12">
        <v>5</v>
      </c>
      <c r="C113" s="12">
        <v>0</v>
      </c>
      <c r="D113" s="12">
        <v>100</v>
      </c>
    </row>
    <row r="114" spans="1:4" x14ac:dyDescent="0.2">
      <c r="A114" s="44">
        <v>2804</v>
      </c>
      <c r="B114" s="12">
        <v>5</v>
      </c>
      <c r="C114" s="12">
        <v>0</v>
      </c>
      <c r="D114" s="12">
        <v>100</v>
      </c>
    </row>
    <row r="115" spans="1:4" x14ac:dyDescent="0.2">
      <c r="A115" s="44">
        <v>2805</v>
      </c>
      <c r="B115" s="12">
        <v>5</v>
      </c>
      <c r="C115" s="12">
        <v>0</v>
      </c>
      <c r="D115" s="12">
        <v>100</v>
      </c>
    </row>
    <row r="116" spans="1:4" x14ac:dyDescent="0.2">
      <c r="A116" s="44">
        <v>2806</v>
      </c>
      <c r="B116" s="12">
        <v>5</v>
      </c>
      <c r="C116" s="12">
        <v>0</v>
      </c>
      <c r="D116" s="12">
        <v>100</v>
      </c>
    </row>
    <row r="117" spans="1:4" x14ac:dyDescent="0.2">
      <c r="A117" s="44">
        <v>2807</v>
      </c>
      <c r="B117" s="12">
        <v>5</v>
      </c>
      <c r="C117" s="12">
        <v>0</v>
      </c>
      <c r="D117" s="12">
        <v>100</v>
      </c>
    </row>
    <row r="118" spans="1:4" x14ac:dyDescent="0.2">
      <c r="A118" s="44">
        <v>2808</v>
      </c>
      <c r="B118" s="12">
        <v>5</v>
      </c>
      <c r="C118" s="12">
        <v>0</v>
      </c>
      <c r="D118" s="12">
        <v>100</v>
      </c>
    </row>
    <row r="119" spans="1:4" x14ac:dyDescent="0.2">
      <c r="A119" s="44">
        <v>2809</v>
      </c>
      <c r="B119" s="12">
        <v>5</v>
      </c>
      <c r="C119" s="12">
        <v>0</v>
      </c>
      <c r="D119" s="12">
        <v>100</v>
      </c>
    </row>
    <row r="120" spans="1:4" x14ac:dyDescent="0.2">
      <c r="A120" s="44">
        <v>2810</v>
      </c>
      <c r="B120" s="12">
        <v>5</v>
      </c>
      <c r="C120" s="12">
        <v>0</v>
      </c>
      <c r="D120" s="12">
        <v>100</v>
      </c>
    </row>
    <row r="121" spans="1:4" x14ac:dyDescent="0.2">
      <c r="A121" s="44">
        <v>2811</v>
      </c>
      <c r="B121" s="12">
        <v>5</v>
      </c>
      <c r="C121" s="12">
        <v>0</v>
      </c>
      <c r="D121" s="12">
        <v>100</v>
      </c>
    </row>
    <row r="122" spans="1:4" x14ac:dyDescent="0.2">
      <c r="A122" s="44">
        <v>2812</v>
      </c>
      <c r="B122" s="12">
        <v>5</v>
      </c>
      <c r="C122" s="12">
        <v>0</v>
      </c>
      <c r="D122" s="12">
        <v>100</v>
      </c>
    </row>
    <row r="123" spans="1:4" x14ac:dyDescent="0.2">
      <c r="A123" s="44">
        <v>2813</v>
      </c>
      <c r="B123" s="12">
        <v>5</v>
      </c>
      <c r="C123" s="12">
        <v>0</v>
      </c>
      <c r="D123" s="12">
        <v>100</v>
      </c>
    </row>
    <row r="124" spans="1:4" x14ac:dyDescent="0.2">
      <c r="A124" s="44">
        <v>2814</v>
      </c>
      <c r="B124" s="12">
        <v>5</v>
      </c>
      <c r="C124" s="12">
        <v>0</v>
      </c>
      <c r="D124" s="12">
        <v>100</v>
      </c>
    </row>
    <row r="125" spans="1:4" x14ac:dyDescent="0.2">
      <c r="A125" s="44">
        <v>2815</v>
      </c>
      <c r="B125" s="12">
        <v>5</v>
      </c>
      <c r="C125" s="12">
        <v>0</v>
      </c>
      <c r="D125" s="12">
        <v>100</v>
      </c>
    </row>
    <row r="126" spans="1:4" x14ac:dyDescent="0.2">
      <c r="A126" s="44">
        <v>2816</v>
      </c>
      <c r="B126" s="12">
        <v>5</v>
      </c>
      <c r="C126" s="12">
        <v>0</v>
      </c>
      <c r="D126" s="12">
        <v>100</v>
      </c>
    </row>
    <row r="127" spans="1:4" x14ac:dyDescent="0.2">
      <c r="A127" s="44">
        <v>2817</v>
      </c>
      <c r="B127" s="12">
        <v>5</v>
      </c>
      <c r="C127" s="12">
        <v>0</v>
      </c>
      <c r="D127" s="12">
        <v>100</v>
      </c>
    </row>
    <row r="128" spans="1:4" x14ac:dyDescent="0.2">
      <c r="A128" s="44">
        <v>2818</v>
      </c>
      <c r="B128" s="12">
        <v>5</v>
      </c>
      <c r="C128" s="12">
        <v>0</v>
      </c>
      <c r="D128" s="12">
        <v>100</v>
      </c>
    </row>
    <row r="129" spans="1:4" x14ac:dyDescent="0.2">
      <c r="A129" s="44">
        <v>2819</v>
      </c>
      <c r="B129" s="12">
        <v>5</v>
      </c>
      <c r="C129" s="12">
        <v>0</v>
      </c>
      <c r="D129" s="12">
        <v>100</v>
      </c>
    </row>
    <row r="130" spans="1:4" x14ac:dyDescent="0.2">
      <c r="A130" s="44">
        <v>2820</v>
      </c>
      <c r="B130" s="12">
        <v>5</v>
      </c>
      <c r="C130" s="12">
        <v>0</v>
      </c>
      <c r="D130" s="12">
        <v>100</v>
      </c>
    </row>
    <row r="131" spans="1:4" x14ac:dyDescent="0.2">
      <c r="A131" s="44">
        <v>2821</v>
      </c>
      <c r="B131" s="12">
        <v>5</v>
      </c>
      <c r="C131" s="12">
        <v>0</v>
      </c>
      <c r="D131" s="12">
        <v>100</v>
      </c>
    </row>
    <row r="132" spans="1:4" x14ac:dyDescent="0.2">
      <c r="A132" s="44">
        <v>2822</v>
      </c>
      <c r="B132" s="12">
        <v>5</v>
      </c>
      <c r="C132" s="12">
        <v>0</v>
      </c>
      <c r="D132" s="12">
        <v>100</v>
      </c>
    </row>
    <row r="133" spans="1:4" x14ac:dyDescent="0.2">
      <c r="A133" s="44">
        <v>2823</v>
      </c>
      <c r="B133" s="12">
        <v>5</v>
      </c>
      <c r="C133" s="12">
        <v>0</v>
      </c>
      <c r="D133" s="12">
        <v>100</v>
      </c>
    </row>
    <row r="134" spans="1:4" x14ac:dyDescent="0.2">
      <c r="A134" s="44">
        <v>2824</v>
      </c>
      <c r="B134" s="12">
        <v>5</v>
      </c>
      <c r="C134" s="12">
        <v>0</v>
      </c>
      <c r="D134" s="12">
        <v>100</v>
      </c>
    </row>
    <row r="135" spans="1:4" x14ac:dyDescent="0.2">
      <c r="A135" s="44">
        <v>2825</v>
      </c>
      <c r="B135" s="12">
        <v>5</v>
      </c>
      <c r="C135" s="12">
        <v>0</v>
      </c>
      <c r="D135" s="12">
        <v>100</v>
      </c>
    </row>
    <row r="136" spans="1:4" x14ac:dyDescent="0.2">
      <c r="A136" s="44">
        <v>2826</v>
      </c>
      <c r="B136" s="12">
        <v>5</v>
      </c>
      <c r="C136" s="12">
        <v>0</v>
      </c>
      <c r="D136" s="12">
        <v>100</v>
      </c>
    </row>
    <row r="137" spans="1:4" x14ac:dyDescent="0.2">
      <c r="A137" s="44">
        <v>2827</v>
      </c>
      <c r="B137" s="12">
        <v>5</v>
      </c>
      <c r="C137" s="12">
        <v>0</v>
      </c>
      <c r="D137" s="12">
        <v>100</v>
      </c>
    </row>
    <row r="138" spans="1:4" x14ac:dyDescent="0.2">
      <c r="A138" s="44">
        <v>2828</v>
      </c>
      <c r="B138" s="12">
        <v>5</v>
      </c>
      <c r="C138" s="12">
        <v>0</v>
      </c>
      <c r="D138" s="12">
        <v>100</v>
      </c>
    </row>
    <row r="139" spans="1:4" x14ac:dyDescent="0.2">
      <c r="A139" s="44">
        <v>2829</v>
      </c>
      <c r="B139" s="12">
        <v>5</v>
      </c>
      <c r="C139" s="12">
        <v>0</v>
      </c>
      <c r="D139" s="12">
        <v>100</v>
      </c>
    </row>
    <row r="140" spans="1:4" x14ac:dyDescent="0.2">
      <c r="A140" s="44">
        <v>2830</v>
      </c>
      <c r="B140" s="12">
        <v>5</v>
      </c>
      <c r="C140" s="12">
        <v>0</v>
      </c>
      <c r="D140" s="12">
        <v>100</v>
      </c>
    </row>
    <row r="141" spans="1:4" x14ac:dyDescent="0.2">
      <c r="A141" s="44">
        <v>2831</v>
      </c>
      <c r="B141" s="12">
        <v>5</v>
      </c>
      <c r="C141" s="12">
        <v>0</v>
      </c>
      <c r="D141" s="12">
        <v>100</v>
      </c>
    </row>
    <row r="142" spans="1:4" x14ac:dyDescent="0.2">
      <c r="A142" s="44">
        <v>2832</v>
      </c>
      <c r="B142" s="12">
        <v>5</v>
      </c>
      <c r="C142" s="12">
        <v>0</v>
      </c>
      <c r="D142" s="12">
        <v>100</v>
      </c>
    </row>
    <row r="143" spans="1:4" x14ac:dyDescent="0.2">
      <c r="A143" s="44">
        <v>2833</v>
      </c>
      <c r="B143" s="12">
        <v>5</v>
      </c>
      <c r="C143" s="12">
        <v>0</v>
      </c>
      <c r="D143" s="12">
        <v>100</v>
      </c>
    </row>
    <row r="144" spans="1:4" x14ac:dyDescent="0.2">
      <c r="A144" s="44">
        <v>2834</v>
      </c>
      <c r="B144" s="12">
        <v>5</v>
      </c>
      <c r="C144" s="12">
        <v>0</v>
      </c>
      <c r="D144" s="12">
        <v>100</v>
      </c>
    </row>
    <row r="145" spans="1:4" x14ac:dyDescent="0.2">
      <c r="A145" s="44">
        <v>2835</v>
      </c>
      <c r="B145" s="12">
        <v>5</v>
      </c>
      <c r="C145" s="12">
        <v>0</v>
      </c>
      <c r="D145" s="12">
        <v>100</v>
      </c>
    </row>
    <row r="146" spans="1:4" x14ac:dyDescent="0.2">
      <c r="A146" s="44">
        <v>2836</v>
      </c>
      <c r="B146" s="12">
        <v>5</v>
      </c>
      <c r="C146" s="12">
        <v>0</v>
      </c>
      <c r="D146" s="12">
        <v>100</v>
      </c>
    </row>
    <row r="147" spans="1:4" x14ac:dyDescent="0.2">
      <c r="A147" s="44">
        <v>2837</v>
      </c>
      <c r="B147" s="12">
        <v>5</v>
      </c>
      <c r="C147" s="12">
        <v>0</v>
      </c>
      <c r="D147" s="12">
        <v>100</v>
      </c>
    </row>
    <row r="148" spans="1:4" x14ac:dyDescent="0.2">
      <c r="A148" s="44">
        <v>2838</v>
      </c>
      <c r="B148" s="12">
        <v>5</v>
      </c>
      <c r="C148" s="12">
        <v>0</v>
      </c>
      <c r="D148" s="12">
        <v>100</v>
      </c>
    </row>
    <row r="149" spans="1:4" x14ac:dyDescent="0.2">
      <c r="A149" s="44">
        <v>2839</v>
      </c>
      <c r="B149" s="12">
        <v>5</v>
      </c>
      <c r="C149" s="12">
        <v>0</v>
      </c>
      <c r="D149" s="12">
        <v>100</v>
      </c>
    </row>
    <row r="150" spans="1:4" x14ac:dyDescent="0.2">
      <c r="A150" s="44">
        <v>2840</v>
      </c>
      <c r="B150" s="12">
        <v>5</v>
      </c>
      <c r="C150" s="12">
        <v>0</v>
      </c>
      <c r="D150" s="12">
        <v>100</v>
      </c>
    </row>
    <row r="151" spans="1:4" x14ac:dyDescent="0.2">
      <c r="A151" s="44">
        <v>2841</v>
      </c>
      <c r="B151" s="12">
        <v>5</v>
      </c>
      <c r="C151" s="12">
        <v>0</v>
      </c>
      <c r="D151" s="12">
        <v>100</v>
      </c>
    </row>
    <row r="152" spans="1:4" x14ac:dyDescent="0.2">
      <c r="A152" s="44">
        <v>2842</v>
      </c>
      <c r="B152" s="12">
        <v>5</v>
      </c>
      <c r="C152" s="12">
        <v>0</v>
      </c>
      <c r="D152" s="12">
        <v>100</v>
      </c>
    </row>
    <row r="153" spans="1:4" x14ac:dyDescent="0.2">
      <c r="A153" s="44">
        <v>2843</v>
      </c>
      <c r="B153" s="12">
        <v>5</v>
      </c>
      <c r="C153" s="12">
        <v>0</v>
      </c>
      <c r="D153" s="12">
        <v>100</v>
      </c>
    </row>
    <row r="154" spans="1:4" x14ac:dyDescent="0.2">
      <c r="A154" s="44">
        <v>2844</v>
      </c>
      <c r="B154" s="12">
        <v>5</v>
      </c>
      <c r="C154" s="12">
        <v>0</v>
      </c>
      <c r="D154" s="12">
        <v>100</v>
      </c>
    </row>
    <row r="155" spans="1:4" x14ac:dyDescent="0.2">
      <c r="A155" s="44">
        <v>2845</v>
      </c>
      <c r="B155" s="12">
        <v>5</v>
      </c>
      <c r="C155" s="12">
        <v>0</v>
      </c>
      <c r="D155" s="12">
        <v>100</v>
      </c>
    </row>
    <row r="156" spans="1:4" x14ac:dyDescent="0.2">
      <c r="A156" s="44">
        <v>2846</v>
      </c>
      <c r="B156" s="12">
        <v>5</v>
      </c>
      <c r="C156" s="12">
        <v>0</v>
      </c>
      <c r="D156" s="12">
        <v>100</v>
      </c>
    </row>
    <row r="157" spans="1:4" x14ac:dyDescent="0.2">
      <c r="A157" s="44">
        <v>2847</v>
      </c>
      <c r="B157" s="12">
        <v>5</v>
      </c>
      <c r="C157" s="12">
        <v>0</v>
      </c>
      <c r="D157" s="12">
        <v>100</v>
      </c>
    </row>
    <row r="158" spans="1:4" x14ac:dyDescent="0.2">
      <c r="A158" s="44">
        <v>2848</v>
      </c>
      <c r="B158" s="12">
        <v>5</v>
      </c>
      <c r="C158" s="12">
        <v>0</v>
      </c>
      <c r="D158" s="12">
        <v>100</v>
      </c>
    </row>
    <row r="159" spans="1:4" x14ac:dyDescent="0.2">
      <c r="A159" s="44">
        <v>2849</v>
      </c>
      <c r="B159" s="12">
        <v>5</v>
      </c>
      <c r="C159" s="12">
        <v>0</v>
      </c>
      <c r="D159" s="12">
        <v>100</v>
      </c>
    </row>
    <row r="160" spans="1:4" x14ac:dyDescent="0.2">
      <c r="A160" s="44">
        <v>2850</v>
      </c>
      <c r="B160" s="12">
        <v>5</v>
      </c>
      <c r="C160" s="12">
        <v>0</v>
      </c>
      <c r="D160" s="12">
        <v>100</v>
      </c>
    </row>
    <row r="161" spans="1:4" x14ac:dyDescent="0.2">
      <c r="A161" s="44">
        <v>2851</v>
      </c>
      <c r="B161" s="12">
        <v>5</v>
      </c>
      <c r="C161" s="12">
        <v>0</v>
      </c>
      <c r="D161" s="12">
        <v>100</v>
      </c>
    </row>
    <row r="162" spans="1:4" x14ac:dyDescent="0.2">
      <c r="A162" s="44">
        <v>2852</v>
      </c>
      <c r="B162" s="12">
        <v>5</v>
      </c>
      <c r="C162" s="12">
        <v>0</v>
      </c>
      <c r="D162" s="12">
        <v>100</v>
      </c>
    </row>
    <row r="163" spans="1:4" x14ac:dyDescent="0.2">
      <c r="A163" s="44">
        <v>2853</v>
      </c>
      <c r="B163" s="12">
        <v>5</v>
      </c>
      <c r="C163" s="12">
        <v>0</v>
      </c>
      <c r="D163" s="12">
        <v>100</v>
      </c>
    </row>
    <row r="164" spans="1:4" x14ac:dyDescent="0.2">
      <c r="A164" s="44">
        <v>2854</v>
      </c>
      <c r="B164" s="12">
        <v>5</v>
      </c>
      <c r="C164" s="12">
        <v>0</v>
      </c>
      <c r="D164" s="12">
        <v>100</v>
      </c>
    </row>
    <row r="165" spans="1:4" x14ac:dyDescent="0.2">
      <c r="A165" s="44">
        <v>2855</v>
      </c>
      <c r="B165" s="12">
        <v>5</v>
      </c>
      <c r="C165" s="12">
        <v>0</v>
      </c>
      <c r="D165" s="12">
        <v>100</v>
      </c>
    </row>
    <row r="166" spans="1:4" x14ac:dyDescent="0.2">
      <c r="A166" s="44">
        <v>2856</v>
      </c>
      <c r="B166" s="12">
        <v>5</v>
      </c>
      <c r="C166" s="12">
        <v>0</v>
      </c>
      <c r="D166" s="12">
        <v>100</v>
      </c>
    </row>
    <row r="167" spans="1:4" x14ac:dyDescent="0.2">
      <c r="A167" s="44">
        <v>2857</v>
      </c>
      <c r="B167" s="12">
        <v>5</v>
      </c>
      <c r="C167" s="12">
        <v>0</v>
      </c>
      <c r="D167" s="12">
        <v>100</v>
      </c>
    </row>
    <row r="168" spans="1:4" x14ac:dyDescent="0.2">
      <c r="A168" s="44">
        <v>2858</v>
      </c>
      <c r="B168" s="12">
        <v>5</v>
      </c>
      <c r="C168" s="12">
        <v>0</v>
      </c>
      <c r="D168" s="12">
        <v>100</v>
      </c>
    </row>
    <row r="169" spans="1:4" x14ac:dyDescent="0.2">
      <c r="A169" s="44">
        <v>2859</v>
      </c>
      <c r="B169" s="12">
        <v>5</v>
      </c>
      <c r="C169" s="12">
        <v>0</v>
      </c>
      <c r="D169" s="12">
        <v>100</v>
      </c>
    </row>
    <row r="170" spans="1:4" x14ac:dyDescent="0.2">
      <c r="A170" s="44">
        <v>2860</v>
      </c>
      <c r="B170" s="12">
        <v>5</v>
      </c>
      <c r="C170" s="12">
        <v>0</v>
      </c>
      <c r="D170" s="12">
        <v>100</v>
      </c>
    </row>
    <row r="171" spans="1:4" x14ac:dyDescent="0.2">
      <c r="A171" s="44">
        <v>2861</v>
      </c>
      <c r="B171" s="12">
        <v>5</v>
      </c>
      <c r="C171" s="12">
        <v>0</v>
      </c>
      <c r="D171" s="12">
        <v>100</v>
      </c>
    </row>
    <row r="172" spans="1:4" x14ac:dyDescent="0.2">
      <c r="A172" s="44">
        <v>2862</v>
      </c>
      <c r="B172" s="12">
        <v>5</v>
      </c>
      <c r="C172" s="12">
        <v>0</v>
      </c>
      <c r="D172" s="12">
        <v>100</v>
      </c>
    </row>
    <row r="173" spans="1:4" x14ac:dyDescent="0.2">
      <c r="A173" s="44">
        <v>2863</v>
      </c>
      <c r="B173" s="12">
        <v>5</v>
      </c>
      <c r="C173" s="12">
        <v>0</v>
      </c>
      <c r="D173" s="12">
        <v>100</v>
      </c>
    </row>
    <row r="174" spans="1:4" x14ac:dyDescent="0.2">
      <c r="A174" s="44">
        <v>2864</v>
      </c>
      <c r="B174" s="12">
        <v>5</v>
      </c>
      <c r="C174" s="12">
        <v>0</v>
      </c>
      <c r="D174" s="12">
        <v>100</v>
      </c>
    </row>
    <row r="175" spans="1:4" x14ac:dyDescent="0.2">
      <c r="A175" s="44">
        <v>2865</v>
      </c>
      <c r="B175" s="12">
        <v>5</v>
      </c>
      <c r="C175" s="12">
        <v>0</v>
      </c>
      <c r="D175" s="12">
        <v>100</v>
      </c>
    </row>
    <row r="176" spans="1:4" x14ac:dyDescent="0.2">
      <c r="A176" s="44">
        <v>2866</v>
      </c>
      <c r="B176" s="12">
        <v>5</v>
      </c>
      <c r="C176" s="12">
        <v>0</v>
      </c>
      <c r="D176" s="12">
        <v>100</v>
      </c>
    </row>
    <row r="177" spans="1:4" x14ac:dyDescent="0.2">
      <c r="A177" s="44">
        <v>2867</v>
      </c>
      <c r="B177" s="12">
        <v>5</v>
      </c>
      <c r="C177" s="12">
        <v>0</v>
      </c>
      <c r="D177" s="12">
        <v>100</v>
      </c>
    </row>
    <row r="178" spans="1:4" x14ac:dyDescent="0.2">
      <c r="A178" s="44">
        <v>2868</v>
      </c>
      <c r="B178" s="12">
        <v>5</v>
      </c>
      <c r="C178" s="12">
        <v>0</v>
      </c>
      <c r="D178" s="12">
        <v>100</v>
      </c>
    </row>
    <row r="179" spans="1:4" x14ac:dyDescent="0.2">
      <c r="A179" s="44">
        <v>2869</v>
      </c>
      <c r="B179" s="12">
        <v>5</v>
      </c>
      <c r="C179" s="12">
        <v>0</v>
      </c>
      <c r="D179" s="12">
        <v>100</v>
      </c>
    </row>
    <row r="180" spans="1:4" x14ac:dyDescent="0.2">
      <c r="A180" s="44">
        <v>2870</v>
      </c>
      <c r="B180" s="12">
        <v>5</v>
      </c>
      <c r="C180" s="12">
        <v>0</v>
      </c>
      <c r="D180" s="12">
        <v>100</v>
      </c>
    </row>
    <row r="181" spans="1:4" x14ac:dyDescent="0.2">
      <c r="A181" s="44">
        <v>2871</v>
      </c>
      <c r="B181" s="12">
        <v>5</v>
      </c>
      <c r="C181" s="12">
        <v>0</v>
      </c>
      <c r="D181" s="12">
        <v>100</v>
      </c>
    </row>
    <row r="182" spans="1:4" x14ac:dyDescent="0.2">
      <c r="A182" s="44">
        <v>2872</v>
      </c>
      <c r="B182" s="12">
        <v>5</v>
      </c>
      <c r="C182" s="12">
        <v>0</v>
      </c>
      <c r="D182" s="12">
        <v>100</v>
      </c>
    </row>
    <row r="183" spans="1:4" x14ac:dyDescent="0.2">
      <c r="A183" s="44">
        <v>2873</v>
      </c>
      <c r="B183" s="12">
        <v>5</v>
      </c>
      <c r="C183" s="12">
        <v>0</v>
      </c>
      <c r="D183" s="12">
        <v>100</v>
      </c>
    </row>
    <row r="184" spans="1:4" x14ac:dyDescent="0.2">
      <c r="A184" s="44">
        <v>2874</v>
      </c>
      <c r="B184" s="12">
        <v>5</v>
      </c>
      <c r="C184" s="12">
        <v>0</v>
      </c>
      <c r="D184" s="12">
        <v>100</v>
      </c>
    </row>
    <row r="185" spans="1:4" x14ac:dyDescent="0.2">
      <c r="A185" s="44">
        <v>2875</v>
      </c>
      <c r="B185" s="12">
        <v>5</v>
      </c>
      <c r="C185" s="12">
        <v>0</v>
      </c>
      <c r="D185" s="12">
        <v>100</v>
      </c>
    </row>
    <row r="186" spans="1:4" x14ac:dyDescent="0.2">
      <c r="A186" s="44">
        <v>2876</v>
      </c>
      <c r="B186" s="12">
        <v>5</v>
      </c>
      <c r="C186" s="12">
        <v>0</v>
      </c>
      <c r="D186" s="12">
        <v>100</v>
      </c>
    </row>
    <row r="187" spans="1:4" x14ac:dyDescent="0.2">
      <c r="A187" s="44">
        <v>2877</v>
      </c>
      <c r="B187" s="12">
        <v>5</v>
      </c>
      <c r="C187" s="12">
        <v>0</v>
      </c>
      <c r="D187" s="12">
        <v>100</v>
      </c>
    </row>
    <row r="188" spans="1:4" x14ac:dyDescent="0.2">
      <c r="A188" s="44">
        <v>2878</v>
      </c>
      <c r="B188" s="12">
        <v>5</v>
      </c>
      <c r="C188" s="12">
        <v>0</v>
      </c>
      <c r="D188" s="12">
        <v>100</v>
      </c>
    </row>
    <row r="189" spans="1:4" x14ac:dyDescent="0.2">
      <c r="A189" s="44">
        <v>2879</v>
      </c>
      <c r="B189" s="12">
        <v>5</v>
      </c>
      <c r="C189" s="12">
        <v>0</v>
      </c>
      <c r="D189" s="12">
        <v>100</v>
      </c>
    </row>
    <row r="190" spans="1:4" x14ac:dyDescent="0.2">
      <c r="A190" s="44">
        <v>2880</v>
      </c>
      <c r="B190" s="12">
        <v>5</v>
      </c>
      <c r="C190" s="12">
        <v>0</v>
      </c>
      <c r="D190" s="12">
        <v>100</v>
      </c>
    </row>
    <row r="191" spans="1:4" x14ac:dyDescent="0.2">
      <c r="A191" s="44">
        <v>2881</v>
      </c>
      <c r="B191" s="12">
        <v>5</v>
      </c>
      <c r="C191" s="12">
        <v>0</v>
      </c>
      <c r="D191" s="12">
        <v>100</v>
      </c>
    </row>
    <row r="192" spans="1:4" x14ac:dyDescent="0.2">
      <c r="A192" s="44">
        <v>2882</v>
      </c>
      <c r="B192" s="12">
        <v>5</v>
      </c>
      <c r="C192" s="12">
        <v>0</v>
      </c>
      <c r="D192" s="12">
        <v>100</v>
      </c>
    </row>
    <row r="193" spans="1:4" x14ac:dyDescent="0.2">
      <c r="A193" s="44">
        <v>2883</v>
      </c>
      <c r="B193" s="12">
        <v>5</v>
      </c>
      <c r="C193" s="12">
        <v>0</v>
      </c>
      <c r="D193" s="12">
        <v>100</v>
      </c>
    </row>
    <row r="194" spans="1:4" x14ac:dyDescent="0.2">
      <c r="A194" s="44">
        <v>2884</v>
      </c>
      <c r="B194" s="12">
        <v>5</v>
      </c>
      <c r="C194" s="12">
        <v>0</v>
      </c>
      <c r="D194" s="12">
        <v>100</v>
      </c>
    </row>
    <row r="195" spans="1:4" x14ac:dyDescent="0.2">
      <c r="A195" s="44">
        <v>2885</v>
      </c>
      <c r="B195" s="12">
        <v>5</v>
      </c>
      <c r="C195" s="12">
        <v>0</v>
      </c>
      <c r="D195" s="12">
        <v>100</v>
      </c>
    </row>
    <row r="196" spans="1:4" x14ac:dyDescent="0.2">
      <c r="A196" s="44">
        <v>2886</v>
      </c>
      <c r="B196" s="12">
        <v>5</v>
      </c>
      <c r="C196" s="12">
        <v>0</v>
      </c>
      <c r="D196" s="12">
        <v>100</v>
      </c>
    </row>
    <row r="197" spans="1:4" x14ac:dyDescent="0.2">
      <c r="A197" s="44">
        <v>2887</v>
      </c>
      <c r="B197" s="12">
        <v>5</v>
      </c>
      <c r="C197" s="12">
        <v>0</v>
      </c>
      <c r="D197" s="12">
        <v>100</v>
      </c>
    </row>
    <row r="198" spans="1:4" x14ac:dyDescent="0.2">
      <c r="A198" s="44">
        <v>2888</v>
      </c>
      <c r="B198" s="12">
        <v>5</v>
      </c>
      <c r="C198" s="12">
        <v>0</v>
      </c>
      <c r="D198" s="12">
        <v>100</v>
      </c>
    </row>
    <row r="199" spans="1:4" x14ac:dyDescent="0.2">
      <c r="A199" s="44">
        <v>2889</v>
      </c>
      <c r="B199" s="12">
        <v>5</v>
      </c>
      <c r="C199" s="12">
        <v>0</v>
      </c>
      <c r="D199" s="12">
        <v>100</v>
      </c>
    </row>
    <row r="200" spans="1:4" x14ac:dyDescent="0.2">
      <c r="A200" s="44">
        <v>2890</v>
      </c>
      <c r="B200" s="12">
        <v>5</v>
      </c>
      <c r="C200" s="12">
        <v>0</v>
      </c>
      <c r="D200" s="12">
        <v>100</v>
      </c>
    </row>
    <row r="201" spans="1:4" x14ac:dyDescent="0.2">
      <c r="A201" s="44">
        <v>2891</v>
      </c>
      <c r="B201" s="12">
        <v>5</v>
      </c>
      <c r="C201" s="12">
        <v>0</v>
      </c>
      <c r="D201" s="12">
        <v>100</v>
      </c>
    </row>
    <row r="202" spans="1:4" x14ac:dyDescent="0.2">
      <c r="A202" s="44">
        <v>2892</v>
      </c>
      <c r="B202" s="12">
        <v>5</v>
      </c>
      <c r="C202" s="12">
        <v>0</v>
      </c>
      <c r="D202" s="12">
        <v>100</v>
      </c>
    </row>
    <row r="203" spans="1:4" x14ac:dyDescent="0.2">
      <c r="A203" s="44">
        <v>2893</v>
      </c>
      <c r="B203" s="12">
        <v>5</v>
      </c>
      <c r="C203" s="12">
        <v>0</v>
      </c>
      <c r="D203" s="12">
        <v>100</v>
      </c>
    </row>
    <row r="204" spans="1:4" x14ac:dyDescent="0.2">
      <c r="A204" s="44">
        <v>2894</v>
      </c>
      <c r="B204" s="12">
        <v>5</v>
      </c>
      <c r="C204" s="12">
        <v>0</v>
      </c>
      <c r="D204" s="12">
        <v>100</v>
      </c>
    </row>
    <row r="205" spans="1:4" x14ac:dyDescent="0.2">
      <c r="A205" s="44">
        <v>2895</v>
      </c>
      <c r="B205" s="12">
        <v>5</v>
      </c>
      <c r="C205" s="12">
        <v>0</v>
      </c>
      <c r="D205" s="12">
        <v>100</v>
      </c>
    </row>
    <row r="206" spans="1:4" x14ac:dyDescent="0.2">
      <c r="A206" s="44">
        <v>2896</v>
      </c>
      <c r="B206" s="12">
        <v>5</v>
      </c>
      <c r="C206" s="12">
        <v>0</v>
      </c>
      <c r="D206" s="12">
        <v>100</v>
      </c>
    </row>
    <row r="207" spans="1:4" x14ac:dyDescent="0.2">
      <c r="A207" s="44">
        <v>2897</v>
      </c>
      <c r="B207" s="12">
        <v>5</v>
      </c>
      <c r="C207" s="12">
        <v>0</v>
      </c>
      <c r="D207" s="12">
        <v>100</v>
      </c>
    </row>
    <row r="208" spans="1:4" x14ac:dyDescent="0.2">
      <c r="A208" s="44">
        <v>2898</v>
      </c>
      <c r="B208" s="12">
        <v>5</v>
      </c>
      <c r="C208" s="12">
        <v>0</v>
      </c>
      <c r="D208" s="12">
        <v>100</v>
      </c>
    </row>
    <row r="209" spans="1:4" x14ac:dyDescent="0.2">
      <c r="A209" s="44">
        <v>2899</v>
      </c>
      <c r="B209" s="12">
        <v>5</v>
      </c>
      <c r="C209" s="12">
        <v>0</v>
      </c>
      <c r="D209" s="12">
        <v>100</v>
      </c>
    </row>
  </sheetData>
  <mergeCells count="2">
    <mergeCell ref="E2:H3"/>
    <mergeCell ref="A1:H1"/>
  </mergeCell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0AE78-9BAE-4D21-A9D5-9237D56948BC}">
  <sheetPr codeName="ShiftSheet">
    <tabColor theme="4"/>
  </sheetPr>
  <dimension ref="A1:AJ373"/>
  <sheetViews>
    <sheetView tabSelected="1" topLeftCell="C279" workbookViewId="0">
      <selection activeCell="O292" sqref="O292"/>
    </sheetView>
  </sheetViews>
  <sheetFormatPr defaultRowHeight="14.25" x14ac:dyDescent="0.2"/>
  <cols>
    <col min="1" max="1" width="27.6640625" hidden="1" customWidth="1"/>
    <col min="2" max="2" width="27.33203125" hidden="1" customWidth="1"/>
    <col min="3" max="3" width="25.6640625" bestFit="1" customWidth="1"/>
    <col min="4" max="4" width="10.33203125" bestFit="1" customWidth="1"/>
    <col min="5" max="5" width="4.44140625" bestFit="1" customWidth="1"/>
    <col min="6" max="6" width="16.33203125" bestFit="1" customWidth="1"/>
    <col min="7" max="7" width="9" bestFit="1" customWidth="1"/>
    <col min="8" max="8" width="6.88671875" bestFit="1" customWidth="1"/>
    <col min="9" max="9" width="9" bestFit="1" customWidth="1"/>
    <col min="10" max="10" width="7.44140625" bestFit="1" customWidth="1"/>
    <col min="11" max="11" width="9.33203125" bestFit="1" customWidth="1"/>
    <col min="12" max="12" width="9.77734375" bestFit="1" customWidth="1"/>
    <col min="13" max="13" width="9.77734375" customWidth="1"/>
    <col min="14" max="14" width="8.33203125" bestFit="1" customWidth="1"/>
    <col min="15" max="15" width="11.33203125" customWidth="1"/>
    <col min="16" max="16" width="7.77734375" bestFit="1" customWidth="1"/>
    <col min="17" max="17" width="11.33203125" bestFit="1" customWidth="1"/>
    <col min="18" max="18" width="12.6640625" customWidth="1"/>
    <col min="19" max="19" width="12.5546875" bestFit="1" customWidth="1"/>
    <col min="20" max="20" width="7.44140625" bestFit="1" customWidth="1"/>
    <col min="21" max="21" width="13.5546875" bestFit="1" customWidth="1"/>
    <col min="22" max="22" width="5" bestFit="1" customWidth="1"/>
    <col min="23" max="23" width="6" bestFit="1" customWidth="1"/>
    <col min="24" max="24" width="7.109375" bestFit="1" customWidth="1"/>
    <col min="25" max="25" width="6.5546875" customWidth="1"/>
    <col min="26" max="26" width="3.77734375" bestFit="1" customWidth="1"/>
    <col min="27" max="27" width="2.88671875" customWidth="1"/>
    <col min="28" max="28" width="25.6640625" bestFit="1" customWidth="1"/>
    <col min="29" max="29" width="10.33203125" bestFit="1" customWidth="1"/>
    <col min="30" max="30" width="5" bestFit="1" customWidth="1"/>
    <col min="31" max="31" width="25.6640625" bestFit="1" customWidth="1"/>
    <col min="32" max="32" width="6.33203125" bestFit="1" customWidth="1"/>
    <col min="33" max="33" width="26.33203125" customWidth="1"/>
    <col min="34" max="34" width="13.5546875" bestFit="1" customWidth="1"/>
    <col min="35" max="35" width="5" style="1" bestFit="1" customWidth="1"/>
    <col min="36" max="36" width="7.109375" style="1" bestFit="1" customWidth="1"/>
    <col min="37" max="37" width="54.21875" bestFit="1" customWidth="1"/>
    <col min="38" max="38" width="7.44140625" customWidth="1"/>
    <col min="41" max="41" width="9.77734375" customWidth="1"/>
  </cols>
  <sheetData>
    <row r="1" spans="1:36" s="2" customFormat="1" ht="27" x14ac:dyDescent="0.35">
      <c r="A1" s="85" t="s">
        <v>146</v>
      </c>
      <c r="B1" s="87"/>
      <c r="C1" s="244" t="s">
        <v>147</v>
      </c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244"/>
      <c r="Z1" s="244"/>
      <c r="AB1" s="244" t="s">
        <v>9431</v>
      </c>
      <c r="AC1" s="244"/>
      <c r="AD1" s="244"/>
      <c r="AE1" s="244"/>
      <c r="AF1" s="245" t="s">
        <v>148</v>
      </c>
      <c r="AG1" s="246"/>
    </row>
    <row r="2" spans="1:36" s="174" customFormat="1" x14ac:dyDescent="0.2">
      <c r="A2" s="175"/>
      <c r="B2" s="176"/>
      <c r="C2" s="179"/>
      <c r="D2" s="178"/>
      <c r="E2" s="178"/>
      <c r="F2" s="177"/>
      <c r="G2" s="177"/>
      <c r="H2" s="270" t="s">
        <v>9469</v>
      </c>
      <c r="I2" s="271"/>
      <c r="J2" s="158"/>
      <c r="K2" s="182" t="s">
        <v>9467</v>
      </c>
      <c r="L2" s="261"/>
      <c r="M2" s="262"/>
      <c r="N2" s="263"/>
      <c r="O2" s="187"/>
      <c r="P2" s="172"/>
      <c r="Q2" s="182" t="s">
        <v>9478</v>
      </c>
      <c r="R2" s="189">
        <f>SQLActiveCount - StaffListCount - InternalUsers - BypassAccessCount</f>
        <v>26</v>
      </c>
      <c r="S2" s="187" t="s">
        <v>9479</v>
      </c>
      <c r="T2" s="171">
        <f>COUNTIF(EmployeesByDept[BPA-DT], TRUE) +COUNTIF(EmployeesByDept[BPA-WS], TRUE) +COUNTIF(EmployeesByDept[BPA-MES01],TRUE)</f>
        <v>50</v>
      </c>
      <c r="U2" s="178"/>
      <c r="V2" s="178"/>
      <c r="W2" s="178"/>
      <c r="X2" s="178"/>
      <c r="Y2" s="178"/>
      <c r="Z2" s="180"/>
      <c r="AB2" s="196"/>
      <c r="AC2" s="195"/>
      <c r="AD2" s="195"/>
      <c r="AE2" s="197"/>
      <c r="AF2" s="172"/>
      <c r="AG2" s="172"/>
    </row>
    <row r="3" spans="1:36" x14ac:dyDescent="0.2">
      <c r="A3" s="90" t="s">
        <v>149</v>
      </c>
      <c r="B3" s="89"/>
      <c r="C3" s="188"/>
      <c r="D3" s="163"/>
      <c r="E3" s="143" t="s">
        <v>150</v>
      </c>
      <c r="F3" s="165" t="s">
        <v>151</v>
      </c>
      <c r="G3" s="164" cm="1">
        <f t="array" ref="G3">GetIDFromName(AlterNameCell)</f>
        <v>9610</v>
      </c>
      <c r="H3" s="186" t="str">
        <f>_xlfn.XLOOKUP(AlterCommandID, CommandTable[ID], CommandTable[DataName1])</f>
        <v>DeptID</v>
      </c>
      <c r="I3" s="186" t="str">
        <f>_xlfn.XLOOKUP(AlterCommandID, CommandTable[ID], CommandTable[DataName2])</f>
        <v>N/A</v>
      </c>
      <c r="J3" s="173"/>
      <c r="K3" s="183" t="s">
        <v>9468</v>
      </c>
      <c r="L3" s="264"/>
      <c r="M3" s="265"/>
      <c r="N3" s="266"/>
      <c r="O3" s="143" t="s">
        <v>9389</v>
      </c>
      <c r="P3" s="170">
        <f>SUM(P5:T5)</f>
        <v>25</v>
      </c>
      <c r="Q3" s="143" t="s">
        <v>9391</v>
      </c>
      <c r="R3" s="171">
        <f>COUNTA(EmployeesByDept[Name])</f>
        <v>286</v>
      </c>
      <c r="S3" s="183" t="s">
        <v>9480</v>
      </c>
      <c r="T3" s="171" cm="1">
        <f t="array" ref="T3">_xlfn.LET(_xlpm.result, _xlfn._xlws.FILTER(SQLOperatorTable[name], StartsWith(SQLOperatorTable[name], "*") * LEN(SQLOperatorTable[deactive_date]) = 0, NA()), _xlpm.nore, ISNA(_xlpm.result), IF(_xlpm.nore, 0, COUNTA(_xlpm.result)))</f>
        <v>1</v>
      </c>
      <c r="U3" s="173"/>
      <c r="V3" s="173"/>
      <c r="W3" s="173"/>
      <c r="X3" s="173"/>
      <c r="Y3" s="173"/>
      <c r="Z3" s="181"/>
      <c r="AB3" s="249"/>
      <c r="AC3" s="250"/>
      <c r="AD3" s="250"/>
      <c r="AE3" s="251"/>
      <c r="AF3" s="134" t="s">
        <v>150</v>
      </c>
      <c r="AG3" s="133" t="s">
        <v>198</v>
      </c>
      <c r="AI3"/>
      <c r="AJ3"/>
    </row>
    <row r="4" spans="1:36" x14ac:dyDescent="0.2">
      <c r="A4" s="14"/>
      <c r="B4" s="14"/>
      <c r="C4" s="162"/>
      <c r="D4" s="163"/>
      <c r="E4" s="143" t="s">
        <v>9465</v>
      </c>
      <c r="F4" s="165" t="s">
        <v>9464</v>
      </c>
      <c r="G4" s="164">
        <f>_xlfn.XLOOKUP(F4, CommandTable[Command],CommandTable[ID])</f>
        <v>9</v>
      </c>
      <c r="H4" s="185"/>
      <c r="I4" s="185"/>
      <c r="J4" s="163"/>
      <c r="K4" s="163"/>
      <c r="L4" s="267"/>
      <c r="M4" s="268"/>
      <c r="N4" s="269"/>
      <c r="O4" s="166" t="s">
        <v>9390</v>
      </c>
      <c r="P4" s="147">
        <f>SUM(D5:F5)</f>
        <v>23</v>
      </c>
      <c r="Q4" s="143" t="s">
        <v>9392</v>
      </c>
      <c r="R4" s="171">
        <f>COUNTA(Active[ID])</f>
        <v>363</v>
      </c>
      <c r="S4" s="163"/>
      <c r="T4" s="163"/>
      <c r="U4" s="139"/>
      <c r="V4" s="139"/>
      <c r="W4" s="139"/>
      <c r="X4" s="139"/>
      <c r="Y4" s="139"/>
      <c r="Z4" s="140"/>
      <c r="AB4" s="252"/>
      <c r="AC4" s="253"/>
      <c r="AD4" s="253"/>
      <c r="AE4" s="254"/>
      <c r="AF4" s="129"/>
      <c r="AG4" s="130"/>
      <c r="AI4"/>
      <c r="AJ4"/>
    </row>
    <row r="5" spans="1:36" x14ac:dyDescent="0.2">
      <c r="A5" s="20" t="s">
        <v>152</v>
      </c>
      <c r="B5" s="104" t="str">
        <f>"Staff Count: " &amp; COUNTA(AllStaffHRTable[Name])</f>
        <v>Staff Count: 365</v>
      </c>
      <c r="C5" s="169" t="s">
        <v>9390</v>
      </c>
      <c r="D5" s="147">
        <f>COUNTIF(EmployeesByDept[Dept.], "=")</f>
        <v>6</v>
      </c>
      <c r="E5" s="147">
        <f>COUNTIF(EmployeesByDept[Shift], "=")</f>
        <v>9</v>
      </c>
      <c r="F5" s="147">
        <f>COUNTIF(EmployeesByDept[Position], "=")</f>
        <v>8</v>
      </c>
      <c r="G5" s="167"/>
      <c r="H5" s="167"/>
      <c r="I5" s="167"/>
      <c r="J5" s="167"/>
      <c r="K5" s="167" t="s">
        <v>9466</v>
      </c>
      <c r="L5" s="258"/>
      <c r="M5" s="259"/>
      <c r="N5" s="260"/>
      <c r="O5" s="168" t="s">
        <v>9388</v>
      </c>
      <c r="P5" s="170">
        <f>COUNTIF(EmployeesByDept[Has Dept Access], "FALSE")</f>
        <v>23</v>
      </c>
      <c r="Q5" s="170">
        <f>COUNTIF(EmployeesByDept[Materials Has No Access], "FALSE")</f>
        <v>2</v>
      </c>
      <c r="R5" s="170">
        <f>COUNTIF(EmployeesByDept[Operators Have No Bypass], "FALSE")</f>
        <v>0</v>
      </c>
      <c r="S5" s="170" t="str">
        <f>COUNTIF(EmployeesByDept[Correct Dept ID], "FALSE") &amp; ", " &amp; COUNTIF(EmployeesByDept[Correct Dept ID], "NO DATA")</f>
        <v>0, 8</v>
      </c>
      <c r="T5" s="170">
        <f>COUNTIF(EmployeesByDept[Is Active], "FALSE")</f>
        <v>0</v>
      </c>
      <c r="U5" s="141"/>
      <c r="V5" s="141"/>
      <c r="W5" s="141"/>
      <c r="X5" s="141"/>
      <c r="Y5" s="141"/>
      <c r="Z5" s="142"/>
      <c r="AB5" s="255"/>
      <c r="AC5" s="256"/>
      <c r="AD5" s="256"/>
      <c r="AE5" s="257"/>
      <c r="AF5" s="129"/>
      <c r="AG5" s="130"/>
      <c r="AI5"/>
      <c r="AJ5"/>
    </row>
    <row r="6" spans="1:36" ht="28.5" x14ac:dyDescent="0.2">
      <c r="A6" s="23" t="s">
        <v>153</v>
      </c>
      <c r="B6" s="118" t="s">
        <v>154</v>
      </c>
      <c r="C6" s="146" t="s">
        <v>153</v>
      </c>
      <c r="D6" s="128" t="s">
        <v>155</v>
      </c>
      <c r="E6" s="128" t="s">
        <v>10</v>
      </c>
      <c r="F6" s="128" t="s">
        <v>156</v>
      </c>
      <c r="G6" s="127" t="s">
        <v>157</v>
      </c>
      <c r="H6" s="127" t="s">
        <v>158</v>
      </c>
      <c r="I6" s="127" t="s">
        <v>159</v>
      </c>
      <c r="J6" s="127" t="s">
        <v>160</v>
      </c>
      <c r="K6" s="127" t="s">
        <v>161</v>
      </c>
      <c r="L6" s="127" t="s">
        <v>162</v>
      </c>
      <c r="M6" s="127" t="s">
        <v>163</v>
      </c>
      <c r="N6" s="127" t="s">
        <v>164</v>
      </c>
      <c r="O6" s="127" t="s">
        <v>165</v>
      </c>
      <c r="P6" s="127" t="s">
        <v>9367</v>
      </c>
      <c r="Q6" s="127" t="s">
        <v>166</v>
      </c>
      <c r="R6" s="127" t="s">
        <v>167</v>
      </c>
      <c r="S6" s="127" t="s">
        <v>9368</v>
      </c>
      <c r="T6" s="127" t="s">
        <v>9447</v>
      </c>
      <c r="U6" s="127" t="s">
        <v>168</v>
      </c>
      <c r="V6" s="127" t="s">
        <v>13</v>
      </c>
      <c r="W6" s="127" t="s">
        <v>169</v>
      </c>
      <c r="X6" s="127" t="s">
        <v>170</v>
      </c>
      <c r="Y6" s="127" t="s">
        <v>171</v>
      </c>
      <c r="Z6" s="127" t="s">
        <v>144</v>
      </c>
      <c r="AB6" s="247" t="s">
        <v>9615</v>
      </c>
      <c r="AC6" s="248"/>
      <c r="AD6" s="248"/>
      <c r="AE6" s="248"/>
      <c r="AF6" s="131"/>
      <c r="AG6" s="132"/>
      <c r="AI6"/>
      <c r="AJ6"/>
    </row>
    <row r="7" spans="1:36" x14ac:dyDescent="0.2">
      <c r="A7" s="19" t="s">
        <v>172</v>
      </c>
      <c r="B7" s="1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Lauree Abbott</v>
      </c>
      <c r="C7" s="21" t="s">
        <v>151</v>
      </c>
      <c r="D7" s="30" t="s">
        <v>173</v>
      </c>
      <c r="E7" s="30" t="s">
        <v>394</v>
      </c>
      <c r="F7" s="296" t="s">
        <v>175</v>
      </c>
      <c r="G7" s="4">
        <f>_xlfn.XLOOKUP(EmployeesByDept[[#This Row],[Name]] &amp; "-Bypass", SQLOperators_DT[first_name], SQLOperators_DT[badge_ID], "")</f>
        <v>11057567</v>
      </c>
      <c r="H7" s="4" t="b">
        <f>IF(NOT(LEN(EmployeesByDept[[#This Row],[BP-DT]]) = 0), _xlfn.XLOOKUP(EmployeesByDept[[#This Row],[BP-DT]], SQLOperators_DT[badge_ID], SQLOperators_DT[deactive_date], -1) = 0, "")</f>
        <v>0</v>
      </c>
      <c r="I7" s="4">
        <f>_xlfn.XLOOKUP(EmployeesByDept[[#This Row],[Name]] &amp; "-Bypass", SQLOperators_WS[full_name], SQLOperators_WS[badge_ID], "")</f>
        <v>11057567</v>
      </c>
      <c r="J7" s="4" t="b">
        <f>IF(NOT(LEN(EmployeesByDept[[#This Row],[BP-WS]]) = 0), _xlfn.XLOOKUP(EmployeesByDept[[#This Row],[BP-WS]], SQLOperators_WS[badge_ID], SQLOperators_WS[deactive_date], -1) = 0, "")</f>
        <v>0</v>
      </c>
      <c r="K7" s="4">
        <f>_xlfn.XLOOKUP(EmployeesByDept[[#This Row],[Name]] &amp; "-Bypass", SQLOperatorTable[name], SQLOperatorTable[ID], "")</f>
        <v>11057567</v>
      </c>
      <c r="L7" s="4" t="b">
        <f>IF(NOT(LEN(EmployeesByDept[[#This Row],[BP-MES01]]) = 0), _xlfn.XLOOKUP(EmployeesByDept[[#This Row],[BP-MES01]], SQLOperatorTable[ID], SQLOperatorTable[deactive_date], -1) = 0, "")</f>
        <v>0</v>
      </c>
      <c r="M7" s="4" t="b">
        <f>IFERROR(OR(EmployeesByDept[[#This Row],[BPA-DT]], EmployeesByDept[[#This Row],[BPA-WS]], EmployeesByDept[[#This Row],[BPA-MES01]]), FALSE)</f>
        <v>0</v>
      </c>
      <c r="N7" s="4" t="b">
        <f>_xlfn.LET(_xlpm.look, _xlfn.XLOOKUP(EmployeesByDept[[#This Row],[ID]], SQLOperators_DT[badge_ID], SQLOperators_DT[deactive_date], -1), IF(_xlpm.look &gt; 0, FALSE, IF(_xlpm.look = 0, TRUE, "NO DATA")))</f>
        <v>0</v>
      </c>
      <c r="O7" s="4" t="b">
        <f>_xlfn.LET(_xlpm.look, _xlfn.XLOOKUP(EmployeesByDept[[#This Row],[ID]], SQLOperators_WS[badge_ID], SQLOperators_WS[deactive_date], -1), IF(_xlpm.look &gt; 0, FALSE, IF(_xlpm.look = 0, TRUE, "NO DATA")))</f>
        <v>1</v>
      </c>
      <c r="P7" s="4" t="b" cm="1">
        <f t="array" ref="P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7" s="4" t="b">
        <f>IF(EmployeesByDept[[#This Row],[Position]] = "Operator", EmployeesByDept[[#This Row],[AnyBP]] = FALSE, TRUE)</f>
        <v>1</v>
      </c>
      <c r="S7" s="4" t="b" cm="1">
        <f t="array" ref="S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7" s="4" t="b">
        <f xml:space="preserve"> _xlfn.XLOOKUP(EmployeesByDept[[#This Row],[ID]], SQLOperatorTable[ID], SQLOperatorTable[deactive_date], -1) = 0</f>
        <v>1</v>
      </c>
      <c r="U7" s="4" t="str">
        <f>EmployeesByDept[[#This Row],[Dept.]] &amp; " " &amp; EmployeesByDept[[#This Row],[Shift]]</f>
        <v>T1XX C</v>
      </c>
      <c r="V7" s="28" cm="1">
        <f t="array" ref="V7">_xlfn.LET(_xlpm.getname, GetIDFromName(EmployeesByDept[[#This Row],[Name]]),
IF(LEN(_xlpm.getname) = 0, GetIDFromName(EmployeesByDept[[#This Row],[Name]] &amp; " - Bypass"), _xlpm.getname))</f>
        <v>9610</v>
      </c>
      <c r="W7" s="4">
        <f>_xlfn.XLOOKUP(EmployeesByDept[[#This Row],[ID]],SQLOperatorTable[ID],SQLOperatorTable[dept_ID], "", 0, 1)</f>
        <v>4</v>
      </c>
      <c r="X7" s="12" t="b">
        <f>_xlfn.XLOOKUP(EmployeesByDept[[#This Row],[ID]], SQLOperatorTable[ID],SQLOperatorTable[deactive_date], -1) &gt; 0</f>
        <v>0</v>
      </c>
      <c r="Y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&lt;STX&gt;H1;o160,100;f3;c20;h1;w1;d3,Aaron Foster;&lt;ETX&gt;
&lt;STX&gt;H2;o130,100;f3;c20;h1;w1;d3,T1XX C;&lt;ETX&gt;
&lt;STX&gt;H3;o100,100;f3;c20;h1;w1;d3,MES Login;&lt;ETX&gt;
&lt;STX&gt;B4;o50,30;f3;c0,3;h50;w3;d3,9610;&lt;ETX&gt;
&lt;STX&gt;R&lt;ETX&gt;
&lt;STX&gt;&lt;ESC&gt;E1;&lt;ETX&gt;
&lt;STX&gt;&lt;US&gt;4&lt;ETX&gt;
&lt;STX&gt;&lt;ETB&gt;&lt;ETX&gt;</v>
      </c>
      <c r="Z7" s="12" t="str">
        <f>" "</f>
        <v xml:space="preserve"> </v>
      </c>
      <c r="AB7" s="248"/>
      <c r="AC7" s="248"/>
      <c r="AD7" s="248"/>
      <c r="AE7" s="248"/>
      <c r="AF7" s="272" t="s">
        <v>9430</v>
      </c>
      <c r="AG7" s="153" t="s">
        <v>9497</v>
      </c>
      <c r="AI7"/>
      <c r="AJ7"/>
    </row>
    <row r="8" spans="1:36" x14ac:dyDescent="0.2">
      <c r="A8" s="19" t="s">
        <v>176</v>
      </c>
      <c r="B8" s="1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Steven Jerome Abernathy</v>
      </c>
      <c r="C8" s="21" t="s">
        <v>9383</v>
      </c>
      <c r="D8" s="30" t="s">
        <v>199</v>
      </c>
      <c r="E8" s="30" t="s">
        <v>179</v>
      </c>
      <c r="F8" s="123" t="s">
        <v>213</v>
      </c>
      <c r="G8" s="28" t="str">
        <f>_xlfn.XLOOKUP(EmployeesByDept[[#This Row],[Name]] &amp; "-Bypass", SQLOperators_DT[first_name], SQLOperators_DT[badge_ID], "")</f>
        <v/>
      </c>
      <c r="H8" s="28" t="str">
        <f>IF(NOT(LEN(EmployeesByDept[[#This Row],[BP-DT]]) = 0), _xlfn.XLOOKUP(EmployeesByDept[[#This Row],[BP-DT]], SQLOperators_DT[badge_ID], SQLOperators_DT[deactive_date], -1) = 0, "")</f>
        <v/>
      </c>
      <c r="I8" s="28" t="str">
        <f>_xlfn.XLOOKUP(EmployeesByDept[[#This Row],[Name]] &amp; "-Bypass", SQLOperators_WS[full_name], SQLOperators_WS[badge_ID], "")</f>
        <v/>
      </c>
      <c r="J8" s="28" t="str">
        <f>IF(NOT(LEN(EmployeesByDept[[#This Row],[BP-WS]]) = 0), _xlfn.XLOOKUP(EmployeesByDept[[#This Row],[BP-WS]], SQLOperators_WS[badge_ID], SQLOperators_WS[deactive_date], -1) = 0, "")</f>
        <v/>
      </c>
      <c r="K8" s="28" t="str">
        <f>_xlfn.XLOOKUP(EmployeesByDept[[#This Row],[Name]] &amp; "-Bypass", SQLOperatorTable[name], SQLOperatorTable[ID], "")</f>
        <v/>
      </c>
      <c r="L8" s="28" t="str">
        <f>IF(NOT(LEN(EmployeesByDept[[#This Row],[BP-MES01]]) = 0), _xlfn.XLOOKUP(EmployeesByDept[[#This Row],[BP-MES01]], SQLOperatorTable[ID], SQLOperatorTable[deactive_date], -1) = 0, "")</f>
        <v/>
      </c>
      <c r="M8" s="28" t="b">
        <f>IFERROR(OR(EmployeesByDept[[#This Row],[BPA-DT]], EmployeesByDept[[#This Row],[BPA-WS]], EmployeesByDept[[#This Row],[BPA-MES01]]), FALSE)</f>
        <v>0</v>
      </c>
      <c r="N8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8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8" s="28" t="b" cm="1">
        <f t="array" ref="P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8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8" s="28" t="b">
        <f>IF(EmployeesByDept[[#This Row],[Position]] = "Operator", EmployeesByDept[[#This Row],[AnyBP]] = FALSE, TRUE)</f>
        <v>1</v>
      </c>
      <c r="S8" s="28" t="b" cm="1">
        <f t="array" ref="S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8" s="28" t="b">
        <f xml:space="preserve"> _xlfn.XLOOKUP(EmployeesByDept[[#This Row],[ID]], SQLOperatorTable[ID], SQLOperatorTable[deactive_date], -1) = 0</f>
        <v>1</v>
      </c>
      <c r="U8" s="28" t="str">
        <f>EmployeesByDept[[#This Row],[Dept.]] &amp; " " &amp; EmployeesByDept[[#This Row],[Shift]]</f>
        <v>Automation 1st</v>
      </c>
      <c r="V8" s="28" cm="1">
        <f t="array" ref="V8">_xlfn.LET(_xlpm.getname, GetIDFromName(EmployeesByDept[[#This Row],[Name]]),
IF(LEN(_xlpm.getname) = 0, GetIDFromName(EmployeesByDept[[#This Row],[Name]] &amp; " - Bypass"), _xlpm.getname))</f>
        <v>2640</v>
      </c>
      <c r="W8" s="28">
        <f>_xlfn.XLOOKUP(EmployeesByDept[[#This Row],[ID]],SQLOperatorTable[ID],SQLOperatorTable[dept_ID], "", 0, 1)</f>
        <v>19</v>
      </c>
      <c r="X8" s="38" t="b">
        <f>_xlfn.XLOOKUP(EmployeesByDept[[#This Row],[ID]], SQLOperatorTable[ID],SQLOperatorTable[deactive_date], -1) &gt; 0</f>
        <v>0</v>
      </c>
      <c r="Y8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&lt;STX&gt;H1;o160,100;f3;c20;h1;w1;d3,Aaron Hunter;&lt;ETX&gt;
&lt;STX&gt;H2;o130,100;f3;c20;h1;w1;d3,Automation 1st;&lt;ETX&gt;
&lt;STX&gt;H3;o100,100;f3;c20;h1;w1;d3,MES Login;&lt;ETX&gt;
&lt;STX&gt;B4;o50,30;f3;c0,3;h50;w3;d3,2640;&lt;ETX&gt;
&lt;STX&gt;R&lt;ETX&gt;
&lt;STX&gt;&lt;ESC&gt;E1;&lt;ETX&gt;
&lt;STX&gt;&lt;US&gt;4&lt;ETX&gt;
&lt;STX&gt;&lt;ETB&gt;&lt;ETX&gt;</v>
      </c>
      <c r="Z8" s="38" t="str">
        <f>" "</f>
        <v xml:space="preserve"> </v>
      </c>
      <c r="AB8" s="248"/>
      <c r="AC8" s="248"/>
      <c r="AD8" s="248"/>
      <c r="AE8" s="248"/>
      <c r="AF8" s="273"/>
      <c r="AG8" s="194" t="str">
        <f>_xlfn.XLOOKUP(PrinterIP, Table6[IP],Table6[Location])</f>
        <v>Office IT Area</v>
      </c>
      <c r="AI8"/>
      <c r="AJ8"/>
    </row>
    <row r="9" spans="1:36" x14ac:dyDescent="0.2">
      <c r="A9" s="19" t="s">
        <v>181</v>
      </c>
      <c r="B9" s="1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James Adams</v>
      </c>
      <c r="C9" s="21" t="s">
        <v>177</v>
      </c>
      <c r="D9" s="30" t="s">
        <v>178</v>
      </c>
      <c r="E9" s="30" t="s">
        <v>179</v>
      </c>
      <c r="F9" s="123" t="s">
        <v>180</v>
      </c>
      <c r="G9" s="4" t="str">
        <f>_xlfn.XLOOKUP(EmployeesByDept[[#This Row],[Name]] &amp; "-Bypass", SQLOperators_DT[first_name], SQLOperators_DT[badge_ID], "")</f>
        <v/>
      </c>
      <c r="H9" s="4" t="str">
        <f>IF(NOT(LEN(EmployeesByDept[[#This Row],[BP-DT]]) = 0), _xlfn.XLOOKUP(EmployeesByDept[[#This Row],[BP-DT]], SQLOperators_DT[badge_ID], SQLOperators_DT[deactive_date], -1) = 0, "")</f>
        <v/>
      </c>
      <c r="I9" s="4" t="str">
        <f>_xlfn.XLOOKUP(EmployeesByDept[[#This Row],[Name]] &amp; "-Bypass", SQLOperators_WS[full_name], SQLOperators_WS[badge_ID], "")</f>
        <v/>
      </c>
      <c r="J9" s="4" t="str">
        <f>IF(NOT(LEN(EmployeesByDept[[#This Row],[BP-WS]]) = 0), _xlfn.XLOOKUP(EmployeesByDept[[#This Row],[BP-WS]], SQLOperators_WS[badge_ID], SQLOperators_WS[deactive_date], -1) = 0, "")</f>
        <v/>
      </c>
      <c r="K9" s="4" t="str">
        <f>_xlfn.XLOOKUP(EmployeesByDept[[#This Row],[Name]] &amp; "-Bypass", SQLOperatorTable[name], SQLOperatorTable[ID], "")</f>
        <v/>
      </c>
      <c r="L9" s="4" t="str">
        <f>IF(NOT(LEN(EmployeesByDept[[#This Row],[BP-MES01]]) = 0), _xlfn.XLOOKUP(EmployeesByDept[[#This Row],[BP-MES01]], SQLOperatorTable[ID], SQLOperatorTable[deactive_date], -1) = 0, "")</f>
        <v/>
      </c>
      <c r="M9" s="4" t="b">
        <f>IFERROR(OR(EmployeesByDept[[#This Row],[BPA-DT]], EmployeesByDept[[#This Row],[BPA-WS]], EmployeesByDept[[#This Row],[BPA-MES01]]), FALSE)</f>
        <v>0</v>
      </c>
      <c r="N9" s="4" t="b">
        <f>_xlfn.LET(_xlpm.look, _xlfn.XLOOKUP(EmployeesByDept[[#This Row],[ID]], SQLOperators_DT[badge_ID], SQLOperators_DT[deactive_date], -1), IF(_xlpm.look &gt; 0, FALSE, IF(_xlpm.look = 0, TRUE, "NO DATA")))</f>
        <v>0</v>
      </c>
      <c r="O9" s="4" t="b">
        <f>_xlfn.LET(_xlpm.look, _xlfn.XLOOKUP(EmployeesByDept[[#This Row],[ID]], SQLOperators_WS[badge_ID], SQLOperators_WS[deactive_date], -1), IF(_xlpm.look &gt; 0, FALSE, IF(_xlpm.look = 0, TRUE, "NO DATA")))</f>
        <v>1</v>
      </c>
      <c r="P9" s="4" t="b" cm="1">
        <f t="array" ref="P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9" s="4" t="b">
        <f>IF(EmployeesByDept[[#This Row],[Position]] = "Operator", EmployeesByDept[[#This Row],[AnyBP]] = FALSE, TRUE)</f>
        <v>1</v>
      </c>
      <c r="S9" s="4" t="str" cm="1">
        <f t="array" ref="S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NO DATA</v>
      </c>
      <c r="T9" s="4" t="b">
        <f xml:space="preserve"> _xlfn.XLOOKUP(EmployeesByDept[[#This Row],[ID]], SQLOperatorTable[ID], SQLOperatorTable[deactive_date], -1) = 0</f>
        <v>1</v>
      </c>
      <c r="U9" s="4" t="str">
        <f>EmployeesByDept[[#This Row],[Dept.]] &amp; " " &amp; EmployeesByDept[[#This Row],[Shift]]</f>
        <v>LEAN 1st</v>
      </c>
      <c r="V9" s="28" cm="1">
        <f t="array" ref="V9">_xlfn.LET(_xlpm.getname, GetIDFromName(EmployeesByDept[[#This Row],[Name]]),
IF(LEN(_xlpm.getname) = 0, GetIDFromName(EmployeesByDept[[#This Row],[Name]] &amp; " - Bypass"), _xlpm.getname))</f>
        <v>2004</v>
      </c>
      <c r="W9" s="4">
        <f>_xlfn.XLOOKUP(EmployeesByDept[[#This Row],[ID]],SQLOperatorTable[ID],SQLOperatorTable[dept_ID], "", 0, 1)</f>
        <v>4</v>
      </c>
      <c r="X9" s="12" t="b">
        <f>_xlfn.XLOOKUP(EmployeesByDept[[#This Row],[ID]], SQLOperatorTable[ID],SQLOperatorTable[deactive_date], -1) &gt; 0</f>
        <v>0</v>
      </c>
      <c r="Y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&lt;STX&gt;H1;o160,100;f3;c20;h1;w1;d3,Aaron Romero;&lt;ETX&gt;
&lt;STX&gt;H2;o130,100;f3;c20;h1;w1;d3,LEAN 1st;&lt;ETX&gt;
&lt;STX&gt;H3;o100,100;f3;c20;h1;w1;d3,MES Login;&lt;ETX&gt;
&lt;STX&gt;B4;o50,30;f3;c0,3;h50;w3;d3,2004;&lt;ETX&gt;
&lt;STX&gt;R&lt;ETX&gt;
&lt;STX&gt;&lt;ESC&gt;E1;&lt;ETX&gt;
&lt;STX&gt;&lt;US&gt;4&lt;ETX&gt;
&lt;STX&gt;&lt;ETB&gt;&lt;ETX&gt;</v>
      </c>
      <c r="Z9" s="12" t="str">
        <f>" "</f>
        <v xml:space="preserve"> </v>
      </c>
      <c r="AB9" s="248"/>
      <c r="AC9" s="248"/>
      <c r="AD9" s="248"/>
      <c r="AE9" s="248"/>
      <c r="AI9"/>
      <c r="AJ9"/>
    </row>
    <row r="10" spans="1:36" x14ac:dyDescent="0.2">
      <c r="A10" s="19" t="s">
        <v>186</v>
      </c>
      <c r="B10" s="1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Shante Ahern</v>
      </c>
      <c r="C10" s="21" t="s">
        <v>182</v>
      </c>
      <c r="D10" s="30" t="s">
        <v>183</v>
      </c>
      <c r="E10" s="30" t="s">
        <v>184</v>
      </c>
      <c r="F10" s="123" t="s">
        <v>185</v>
      </c>
      <c r="G10" s="4">
        <f>_xlfn.XLOOKUP(EmployeesByDept[[#This Row],[Name]] &amp; "-Bypass", SQLOperators_DT[first_name], SQLOperators_DT[badge_ID], "")</f>
        <v>11008775</v>
      </c>
      <c r="H10" s="4" t="b">
        <f>IF(NOT(LEN(EmployeesByDept[[#This Row],[BP-DT]]) = 0), _xlfn.XLOOKUP(EmployeesByDept[[#This Row],[BP-DT]], SQLOperators_DT[badge_ID], SQLOperators_DT[deactive_date], -1) = 0, "")</f>
        <v>0</v>
      </c>
      <c r="I10" s="4">
        <f>_xlfn.XLOOKUP(EmployeesByDept[[#This Row],[Name]] &amp; "-Bypass", SQLOperators_WS[full_name], SQLOperators_WS[badge_ID], "")</f>
        <v>11008775</v>
      </c>
      <c r="J10" s="4" t="b">
        <f>IF(NOT(LEN(EmployeesByDept[[#This Row],[BP-WS]]) = 0), _xlfn.XLOOKUP(EmployeesByDept[[#This Row],[BP-WS]], SQLOperators_WS[badge_ID], SQLOperators_WS[deactive_date], -1) = 0, "")</f>
        <v>0</v>
      </c>
      <c r="K10" s="4" t="str">
        <f>_xlfn.XLOOKUP(EmployeesByDept[[#This Row],[Name]] &amp; "-Bypass", SQLOperatorTable[name], SQLOperatorTable[ID], "")</f>
        <v/>
      </c>
      <c r="L10" s="4" t="str">
        <f>IF(NOT(LEN(EmployeesByDept[[#This Row],[BP-MES01]]) = 0), _xlfn.XLOOKUP(EmployeesByDept[[#This Row],[BP-MES01]], SQLOperatorTable[ID], SQLOperatorTable[deactive_date], -1) = 0, "")</f>
        <v/>
      </c>
      <c r="M10" s="4" t="b">
        <f>IFERROR(OR(EmployeesByDept[[#This Row],[BPA-DT]], EmployeesByDept[[#This Row],[BPA-WS]], EmployeesByDept[[#This Row],[BPA-MES01]]), FALSE)</f>
        <v>0</v>
      </c>
      <c r="N10" s="4" t="b">
        <f>_xlfn.LET(_xlpm.look, _xlfn.XLOOKUP(EmployeesByDept[[#This Row],[ID]], SQLOperators_DT[badge_ID], SQLOperators_DT[deactive_date], -1), IF(_xlpm.look &gt; 0, FALSE, IF(_xlpm.look = 0, TRUE, "NO DATA")))</f>
        <v>0</v>
      </c>
      <c r="O10" s="4" t="b">
        <f>_xlfn.LET(_xlpm.look, _xlfn.XLOOKUP(EmployeesByDept[[#This Row],[ID]], SQLOperators_WS[badge_ID], SQLOperators_WS[deactive_date], -1), IF(_xlpm.look &gt; 0, FALSE, IF(_xlpm.look = 0, TRUE, "NO DATA")))</f>
        <v>0</v>
      </c>
      <c r="P10" s="4" t="b" cm="1">
        <f t="array" ref="P1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0" s="4" t="b">
        <f>IF(EmployeesByDept[[#This Row],[Position]] = "Operator", EmployeesByDept[[#This Row],[AnyBP]] = FALSE, TRUE)</f>
        <v>1</v>
      </c>
      <c r="S10" s="4" t="b" cm="1">
        <f t="array" ref="S1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0" s="4" t="b">
        <f xml:space="preserve"> _xlfn.XLOOKUP(EmployeesByDept[[#This Row],[ID]], SQLOperatorTable[ID], SQLOperatorTable[deactive_date], -1) = 0</f>
        <v>1</v>
      </c>
      <c r="U10" s="4" t="str">
        <f>EmployeesByDept[[#This Row],[Dept.]] &amp; " " &amp; EmployeesByDept[[#This Row],[Shift]]</f>
        <v>Materials 2nd</v>
      </c>
      <c r="V10" s="28" cm="1">
        <f t="array" ref="V10">_xlfn.LET(_xlpm.getname, GetIDFromName(EmployeesByDept[[#This Row],[Name]]),
IF(LEN(_xlpm.getname) = 0, GetIDFromName(EmployeesByDept[[#This Row],[Name]] &amp; " - Bypass"), _xlpm.getname))</f>
        <v>8901</v>
      </c>
      <c r="W10" s="4">
        <f>_xlfn.XLOOKUP(EmployeesByDept[[#This Row],[ID]],SQLOperatorTable[ID],SQLOperatorTable[dept_ID], "", 0, 1)</f>
        <v>3</v>
      </c>
      <c r="X10" s="12" t="b">
        <f>_xlfn.XLOOKUP(EmployeesByDept[[#This Row],[ID]], SQLOperatorTable[ID],SQLOperatorTable[deactive_date], -1) &gt; 0</f>
        <v>0</v>
      </c>
      <c r="Y1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&lt;STX&gt;H1;o160,100;f3;c20;h1;w1;d3,Aaron Tobar;&lt;ETX&gt;
&lt;STX&gt;H2;o130,100;f3;c20;h1;w1;d3,Materials 2nd;&lt;ETX&gt;
&lt;STX&gt;H3;o100,100;f3;c20;h1;w1;d3,MES Login;&lt;ETX&gt;
&lt;STX&gt;B4;o50,30;f3;c0,3;h50;w3;d3,8901;&lt;ETX&gt;
&lt;STX&gt;R&lt;ETX&gt;
&lt;STX&gt;&lt;ESC&gt;E1;&lt;ETX&gt;
&lt;STX&gt;&lt;US&gt;4&lt;ETX&gt;
&lt;STX&gt;&lt;ETB&gt;&lt;ETX&gt;</v>
      </c>
      <c r="Z10" s="12" t="str">
        <f>" "</f>
        <v xml:space="preserve"> </v>
      </c>
      <c r="AB10" s="248"/>
      <c r="AC10" s="248"/>
      <c r="AD10" s="248"/>
      <c r="AE10" s="248"/>
      <c r="AI10"/>
      <c r="AJ10"/>
    </row>
    <row r="11" spans="1:36" x14ac:dyDescent="0.2">
      <c r="A11" s="19" t="s">
        <v>188</v>
      </c>
      <c r="B11" s="1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Dolul Ahmed</v>
      </c>
      <c r="C11" s="21" t="s">
        <v>57</v>
      </c>
      <c r="D11" s="30" t="s">
        <v>187</v>
      </c>
      <c r="E11" s="30"/>
      <c r="F11" s="123"/>
      <c r="G11" s="4" t="str">
        <f>_xlfn.XLOOKUP(EmployeesByDept[[#This Row],[Name]] &amp; "-Bypass", SQLOperators_DT[first_name], SQLOperators_DT[badge_ID], "")</f>
        <v/>
      </c>
      <c r="H11" s="4" t="str">
        <f>IF(NOT(LEN(EmployeesByDept[[#This Row],[BP-DT]]) = 0), _xlfn.XLOOKUP(EmployeesByDept[[#This Row],[BP-DT]], SQLOperators_DT[badge_ID], SQLOperators_DT[deactive_date], -1) = 0, "")</f>
        <v/>
      </c>
      <c r="I11" s="4" t="str">
        <f>_xlfn.XLOOKUP(EmployeesByDept[[#This Row],[Name]] &amp; "-Bypass", SQLOperators_WS[full_name], SQLOperators_WS[badge_ID], "")</f>
        <v/>
      </c>
      <c r="J11" s="4" t="str">
        <f>IF(NOT(LEN(EmployeesByDept[[#This Row],[BP-WS]]) = 0), _xlfn.XLOOKUP(EmployeesByDept[[#This Row],[BP-WS]], SQLOperators_WS[badge_ID], SQLOperators_WS[deactive_date], -1) = 0, "")</f>
        <v/>
      </c>
      <c r="K11" s="4" t="str">
        <f>_xlfn.XLOOKUP(EmployeesByDept[[#This Row],[Name]] &amp; "-Bypass", SQLOperatorTable[name], SQLOperatorTable[ID], "")</f>
        <v/>
      </c>
      <c r="L11" s="4" t="str">
        <f>IF(NOT(LEN(EmployeesByDept[[#This Row],[BP-MES01]]) = 0), _xlfn.XLOOKUP(EmployeesByDept[[#This Row],[BP-MES01]], SQLOperatorTable[ID], SQLOperatorTable[deactive_date], -1) = 0, "")</f>
        <v/>
      </c>
      <c r="M11" s="4" t="b">
        <f>IFERROR(OR(EmployeesByDept[[#This Row],[BPA-DT]], EmployeesByDept[[#This Row],[BPA-WS]], EmployeesByDept[[#This Row],[BPA-MES01]]), FALSE)</f>
        <v>0</v>
      </c>
      <c r="N11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11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1" s="4" t="b" cm="1">
        <f t="array" ref="P1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1" s="4" t="b">
        <f>IF(EmployeesByDept[[#This Row],[Position]] = "Operator", EmployeesByDept[[#This Row],[AnyBP]] = FALSE, TRUE)</f>
        <v>1</v>
      </c>
      <c r="S11" s="4" t="b" cm="1">
        <f t="array" ref="S1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1" s="4" t="b">
        <f xml:space="preserve"> _xlfn.XLOOKUP(EmployeesByDept[[#This Row],[ID]], SQLOperatorTable[ID], SQLOperatorTable[deactive_date], -1) = 0</f>
        <v>1</v>
      </c>
      <c r="U11" s="4" t="str">
        <f>EmployeesByDept[[#This Row],[Dept.]] &amp; " " &amp; EmployeesByDept[[#This Row],[Shift]]</f>
        <v xml:space="preserve">Maintenance </v>
      </c>
      <c r="V11" s="28" cm="1">
        <f t="array" ref="V11">_xlfn.LET(_xlpm.getname, GetIDFromName(EmployeesByDept[[#This Row],[Name]]),
IF(LEN(_xlpm.getname) = 0, GetIDFromName(EmployeesByDept[[#This Row],[Name]] &amp; " - Bypass"), _xlpm.getname))</f>
        <v>2313</v>
      </c>
      <c r="W11" s="4">
        <f>_xlfn.XLOOKUP(EmployeesByDept[[#This Row],[ID]],SQLOperatorTable[ID],SQLOperatorTable[dept_ID], "", 0, 1)</f>
        <v>8</v>
      </c>
      <c r="X11" s="12" t="b">
        <f>_xlfn.XLOOKUP(EmployeesByDept[[#This Row],[ID]], SQLOperatorTable[ID],SQLOperatorTable[deactive_date], -1) &gt; 0</f>
        <v>0</v>
      </c>
      <c r="Y1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&lt;STX&gt;H1;o160,100;f3;c20;h1;w1;d3,Abdullah Muzher;&lt;ETX&gt;
&lt;STX&gt;H2;o130,100;f3;c20;h1;w1;d3,Maintenance ;&lt;ETX&gt;
&lt;STX&gt;H3;o100,100;f3;c20;h1;w1;d3,MES Login;&lt;ETX&gt;
&lt;STX&gt;B4;o50,30;f3;c0,3;h50;w3;d3,2313;&lt;ETX&gt;
&lt;STX&gt;R&lt;ETX&gt;
&lt;STX&gt;&lt;ESC&gt;E1;&lt;ETX&gt;
&lt;STX&gt;&lt;US&gt;4&lt;ETX&gt;
&lt;STX&gt;&lt;ETB&gt;&lt;ETX&gt;</v>
      </c>
      <c r="Z11" s="12" t="str">
        <f>" "</f>
        <v xml:space="preserve"> </v>
      </c>
      <c r="AB11" s="248"/>
      <c r="AC11" s="248"/>
      <c r="AD11" s="248"/>
      <c r="AE11" s="248"/>
      <c r="AI11"/>
      <c r="AJ11"/>
    </row>
    <row r="12" spans="1:36" x14ac:dyDescent="0.2">
      <c r="A12" s="19" t="s">
        <v>191</v>
      </c>
      <c r="B1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Muhammad Masnun Ahmed</v>
      </c>
      <c r="C12" s="21" t="s">
        <v>9441</v>
      </c>
      <c r="D12" s="30" t="s">
        <v>189</v>
      </c>
      <c r="E12" s="30" t="s">
        <v>174</v>
      </c>
      <c r="F12" s="123" t="s">
        <v>190</v>
      </c>
      <c r="G12" s="28" t="str">
        <f>_xlfn.XLOOKUP(EmployeesByDept[[#This Row],[Name]] &amp; "-Bypass", SQLOperators_DT[first_name], SQLOperators_DT[badge_ID], "")</f>
        <v/>
      </c>
      <c r="H12" s="28" t="str">
        <f>IF(NOT(LEN(EmployeesByDept[[#This Row],[BP-DT]]) = 0), _xlfn.XLOOKUP(EmployeesByDept[[#This Row],[BP-DT]], SQLOperators_DT[badge_ID], SQLOperators_DT[deactive_date], -1) = 0, "")</f>
        <v/>
      </c>
      <c r="I12" s="28" t="str">
        <f>_xlfn.XLOOKUP(EmployeesByDept[[#This Row],[Name]] &amp; "-Bypass", SQLOperators_WS[full_name], SQLOperators_WS[badge_ID], "")</f>
        <v/>
      </c>
      <c r="J12" s="28" t="str">
        <f>IF(NOT(LEN(EmployeesByDept[[#This Row],[BP-WS]]) = 0), _xlfn.XLOOKUP(EmployeesByDept[[#This Row],[BP-WS]], SQLOperators_WS[badge_ID], SQLOperators_WS[deactive_date], -1) = 0, "")</f>
        <v/>
      </c>
      <c r="K12" s="28" t="str">
        <f>_xlfn.XLOOKUP(EmployeesByDept[[#This Row],[Name]] &amp; "-Bypass", SQLOperatorTable[name], SQLOperatorTable[ID], "")</f>
        <v/>
      </c>
      <c r="L12" s="28" t="str">
        <f>IF(NOT(LEN(EmployeesByDept[[#This Row],[BP-MES01]]) = 0), _xlfn.XLOOKUP(EmployeesByDept[[#This Row],[BP-MES01]], SQLOperatorTable[ID], SQLOperatorTable[deactive_date], -1) = 0, "")</f>
        <v/>
      </c>
      <c r="M12" s="28" t="b">
        <f>IFERROR(OR(EmployeesByDept[[#This Row],[BPA-DT]], EmployeesByDept[[#This Row],[BPA-WS]], EmployeesByDept[[#This Row],[BPA-MES01]]), FALSE)</f>
        <v>0</v>
      </c>
      <c r="N12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2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2" s="28" t="b" cm="1">
        <f t="array" ref="P1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12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2" s="28" t="b">
        <f>IF(EmployeesByDept[[#This Row],[Position]] = "Operator", EmployeesByDept[[#This Row],[AnyBP]] = FALSE, TRUE)</f>
        <v>1</v>
      </c>
      <c r="S12" s="28" t="b" cm="1">
        <f t="array" ref="S1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2" s="28" t="b">
        <f xml:space="preserve"> _xlfn.XLOOKUP(EmployeesByDept[[#This Row],[ID]], SQLOperatorTable[ID], SQLOperatorTable[deactive_date], -1) = 0</f>
        <v>1</v>
      </c>
      <c r="U12" s="28" t="str">
        <f>EmployeesByDept[[#This Row],[Dept.]] &amp; " " &amp; EmployeesByDept[[#This Row],[Shift]]</f>
        <v>DT FEM 3rd</v>
      </c>
      <c r="V12" s="28" cm="1">
        <f t="array" ref="V12">_xlfn.LET(_xlpm.getname, GetIDFromName(EmployeesByDept[[#This Row],[Name]]),
IF(LEN(_xlpm.getname) = 0, GetIDFromName(EmployeesByDept[[#This Row],[Name]] &amp; " - Bypass"), _xlpm.getname))</f>
        <v>2654</v>
      </c>
      <c r="W12" s="28">
        <f>_xlfn.XLOOKUP(EmployeesByDept[[#This Row],[ID]],SQLOperatorTable[ID],SQLOperatorTable[dept_ID], "", 0, 1)</f>
        <v>4</v>
      </c>
      <c r="X12" s="38" t="b">
        <f>_xlfn.XLOOKUP(EmployeesByDept[[#This Row],[ID]], SQLOperatorTable[ID],SQLOperatorTable[deactive_date], -1) &gt; 0</f>
        <v>0</v>
      </c>
      <c r="Y12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&lt;STX&gt;H1;o160,100;f3;c20;h1;w1;d3,Adelia Smith;&lt;ETX&gt;
&lt;STX&gt;H2;o130,100;f3;c20;h1;w1;d3,DT FEM 3rd;&lt;ETX&gt;
&lt;STX&gt;H3;o100,100;f3;c20;h1;w1;d3,MES Login;&lt;ETX&gt;
&lt;STX&gt;B4;o50,30;f3;c0,3;h50;w3;d3,2654;&lt;ETX&gt;
&lt;STX&gt;R&lt;ETX&gt;
&lt;STX&gt;&lt;ESC&gt;E1;&lt;ETX&gt;
&lt;STX&gt;&lt;US&gt;4&lt;ETX&gt;
&lt;STX&gt;&lt;ETB&gt;&lt;ETX&gt;</v>
      </c>
      <c r="Z12" s="38" t="str">
        <f>" "</f>
        <v xml:space="preserve"> </v>
      </c>
      <c r="AB12" s="248"/>
      <c r="AC12" s="248"/>
      <c r="AD12" s="248"/>
      <c r="AE12" s="248"/>
      <c r="AI12"/>
      <c r="AJ12"/>
    </row>
    <row r="13" spans="1:36" x14ac:dyDescent="0.2">
      <c r="A13" s="19" t="s">
        <v>195</v>
      </c>
      <c r="B1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Nahid Ahmed</v>
      </c>
      <c r="C13" s="19" t="s">
        <v>112</v>
      </c>
      <c r="D13" s="30" t="s">
        <v>173</v>
      </c>
      <c r="E13" s="30" t="s">
        <v>394</v>
      </c>
      <c r="F13" s="296" t="s">
        <v>190</v>
      </c>
      <c r="G13" s="28" t="str">
        <f>_xlfn.XLOOKUP(EmployeesByDept[[#This Row],[Name]] &amp; "-Bypass", SQLOperators_DT[first_name], SQLOperators_DT[badge_ID], "")</f>
        <v/>
      </c>
      <c r="H13" s="28" t="str">
        <f>IF(NOT(LEN(EmployeesByDept[[#This Row],[BP-DT]]) = 0), _xlfn.XLOOKUP(EmployeesByDept[[#This Row],[BP-DT]], SQLOperators_DT[badge_ID], SQLOperators_DT[deactive_date], -1) = 0, "")</f>
        <v/>
      </c>
      <c r="I13" s="28" t="str">
        <f>_xlfn.XLOOKUP(EmployeesByDept[[#This Row],[Name]] &amp; "-Bypass", SQLOperators_WS[full_name], SQLOperators_WS[badge_ID], "")</f>
        <v/>
      </c>
      <c r="J13" s="28" t="str">
        <f>IF(NOT(LEN(EmployeesByDept[[#This Row],[BP-WS]]) = 0), _xlfn.XLOOKUP(EmployeesByDept[[#This Row],[BP-WS]], SQLOperators_WS[badge_ID], SQLOperators_WS[deactive_date], -1) = 0, "")</f>
        <v/>
      </c>
      <c r="K13" s="28" t="str">
        <f>_xlfn.XLOOKUP(EmployeesByDept[[#This Row],[Name]] &amp; "-Bypass", SQLOperatorTable[name], SQLOperatorTable[ID], "")</f>
        <v/>
      </c>
      <c r="L13" s="28" t="str">
        <f>IF(NOT(LEN(EmployeesByDept[[#This Row],[BP-MES01]]) = 0), _xlfn.XLOOKUP(EmployeesByDept[[#This Row],[BP-MES01]], SQLOperatorTable[ID], SQLOperatorTable[deactive_date], -1) = 0, "")</f>
        <v/>
      </c>
      <c r="M13" s="28" t="b">
        <f>IFERROR(OR(EmployeesByDept[[#This Row],[BPA-DT]], EmployeesByDept[[#This Row],[BPA-WS]], EmployeesByDept[[#This Row],[BPA-MES01]]), FALSE)</f>
        <v>0</v>
      </c>
      <c r="N13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3" s="28" t="b">
        <f>_xlfn.LET(_xlpm.look, _xlfn.XLOOKUP(EmployeesByDept[[#This Row],[ID]], SQLOperators_WS[badge_ID], SQLOperators_WS[deactive_date], -1), IF(_xlpm.look &gt; 0, FALSE, IF(_xlpm.look = 0, TRUE, "NO DATA")))</f>
        <v>0</v>
      </c>
      <c r="P13" s="28" t="b" cm="1">
        <f t="array" ref="P1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3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3" s="28" t="b">
        <f>IF(EmployeesByDept[[#This Row],[Position]] = "Operator", EmployeesByDept[[#This Row],[AnyBP]] = FALSE, TRUE)</f>
        <v>1</v>
      </c>
      <c r="S13" s="28" t="b" cm="1">
        <f t="array" ref="S1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3" s="28" t="b">
        <f xml:space="preserve"> _xlfn.XLOOKUP(EmployeesByDept[[#This Row],[ID]], SQLOperatorTable[ID], SQLOperatorTable[deactive_date], -1) = 0</f>
        <v>1</v>
      </c>
      <c r="U13" s="28" t="str">
        <f>EmployeesByDept[[#This Row],[Dept.]] &amp; " " &amp; EmployeesByDept[[#This Row],[Shift]]</f>
        <v>T1XX C</v>
      </c>
      <c r="V13" s="28" cm="1">
        <f t="array" ref="V13">_xlfn.LET(_xlpm.getname, GetIDFromName(EmployeesByDept[[#This Row],[Name]]),
IF(LEN(_xlpm.getname) = 0, GetIDFromName(EmployeesByDept[[#This Row],[Name]] &amp; " - Bypass"), _xlpm.getname))</f>
        <v>2441</v>
      </c>
      <c r="W13" s="28">
        <f>_xlfn.XLOOKUP(EmployeesByDept[[#This Row],[ID]],SQLOperatorTable[ID],SQLOperatorTable[dept_ID], "", 0, 1)</f>
        <v>4</v>
      </c>
      <c r="X13" s="38" t="b">
        <f>_xlfn.XLOOKUP(EmployeesByDept[[#This Row],[ID]], SQLOperatorTable[ID],SQLOperatorTable[deactive_date], -1) &gt; 0</f>
        <v>0</v>
      </c>
      <c r="Y13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&lt;STX&gt;H1;o160,100;f3;c20;h1;w1;d3,Adrian Carr;&lt;ETX&gt;
&lt;STX&gt;H2;o130,100;f3;c20;h1;w1;d3,T1XX C;&lt;ETX&gt;
&lt;STX&gt;H3;o100,100;f3;c20;h1;w1;d3,MES Login;&lt;ETX&gt;
&lt;STX&gt;B4;o50,30;f3;c0,3;h50;w3;d3,2441;&lt;ETX&gt;
&lt;STX&gt;R&lt;ETX&gt;
&lt;STX&gt;&lt;ESC&gt;E1;&lt;ETX&gt;
&lt;STX&gt;&lt;US&gt;4&lt;ETX&gt;
&lt;STX&gt;&lt;ETB&gt;&lt;ETX&gt;</v>
      </c>
      <c r="Z13" s="38" t="str">
        <f>" "</f>
        <v xml:space="preserve"> </v>
      </c>
      <c r="AB13" s="248"/>
      <c r="AC13" s="248"/>
      <c r="AD13" s="248"/>
      <c r="AE13" s="248"/>
      <c r="AI13"/>
      <c r="AJ13"/>
    </row>
    <row r="14" spans="1:36" x14ac:dyDescent="0.2">
      <c r="A14" s="19" t="s">
        <v>197</v>
      </c>
      <c r="B1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Sahid Alam</v>
      </c>
      <c r="C14" s="21" t="s">
        <v>192</v>
      </c>
      <c r="D14" s="30" t="s">
        <v>193</v>
      </c>
      <c r="E14" s="30" t="s">
        <v>179</v>
      </c>
      <c r="F14" s="123" t="s">
        <v>194</v>
      </c>
      <c r="G14" s="4" t="str">
        <f>_xlfn.XLOOKUP(EmployeesByDept[[#This Row],[Name]] &amp; "-Bypass", SQLOperators_DT[first_name], SQLOperators_DT[badge_ID], "")</f>
        <v/>
      </c>
      <c r="H14" s="4" t="str">
        <f>IF(NOT(LEN(EmployeesByDept[[#This Row],[BP-DT]]) = 0), _xlfn.XLOOKUP(EmployeesByDept[[#This Row],[BP-DT]], SQLOperators_DT[badge_ID], SQLOperators_DT[deactive_date], -1) = 0, "")</f>
        <v/>
      </c>
      <c r="I14" s="4" t="str">
        <f>_xlfn.XLOOKUP(EmployeesByDept[[#This Row],[Name]] &amp; "-Bypass", SQLOperators_WS[full_name], SQLOperators_WS[badge_ID], "")</f>
        <v/>
      </c>
      <c r="J14" s="4" t="str">
        <f>IF(NOT(LEN(EmployeesByDept[[#This Row],[BP-WS]]) = 0), _xlfn.XLOOKUP(EmployeesByDept[[#This Row],[BP-WS]], SQLOperators_WS[badge_ID], SQLOperators_WS[deactive_date], -1) = 0, "")</f>
        <v/>
      </c>
      <c r="K14" s="4" t="str">
        <f>_xlfn.XLOOKUP(EmployeesByDept[[#This Row],[Name]] &amp; "-Bypass", SQLOperatorTable[name], SQLOperatorTable[ID], "")</f>
        <v/>
      </c>
      <c r="L14" s="4" t="str">
        <f>IF(NOT(LEN(EmployeesByDept[[#This Row],[BP-MES01]]) = 0), _xlfn.XLOOKUP(EmployeesByDept[[#This Row],[BP-MES01]], SQLOperatorTable[ID], SQLOperatorTable[deactive_date], -1) = 0, "")</f>
        <v/>
      </c>
      <c r="M14" s="4" t="b">
        <f>IFERROR(OR(EmployeesByDept[[#This Row],[BPA-DT]], EmployeesByDept[[#This Row],[BPA-WS]], EmployeesByDept[[#This Row],[BPA-MES01]]), FALSE)</f>
        <v>0</v>
      </c>
      <c r="N14" s="4" t="b">
        <f>_xlfn.LET(_xlpm.look, _xlfn.XLOOKUP(EmployeesByDept[[#This Row],[ID]], SQLOperators_DT[badge_ID], SQLOperators_DT[deactive_date], -1), IF(_xlpm.look &gt; 0, FALSE, IF(_xlpm.look = 0, TRUE, "NO DATA")))</f>
        <v>0</v>
      </c>
      <c r="O14" s="4" t="b">
        <f>_xlfn.LET(_xlpm.look, _xlfn.XLOOKUP(EmployeesByDept[[#This Row],[ID]], SQLOperators_WS[badge_ID], SQLOperators_WS[deactive_date], -1), IF(_xlpm.look &gt; 0, FALSE, IF(_xlpm.look = 0, TRUE, "NO DATA")))</f>
        <v>0</v>
      </c>
      <c r="P14" s="4" t="b" cm="1">
        <f t="array" ref="P1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4" s="4" t="b">
        <f>IF(EmployeesByDept[[#This Row],[Position]] = "Operator", EmployeesByDept[[#This Row],[AnyBP]] = FALSE, TRUE)</f>
        <v>1</v>
      </c>
      <c r="S14" s="4" t="b" cm="1">
        <f t="array" ref="S1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4" s="4" t="b">
        <f xml:space="preserve"> _xlfn.XLOOKUP(EmployeesByDept[[#This Row],[ID]], SQLOperatorTable[ID], SQLOperatorTable[deactive_date], -1) = 0</f>
        <v>1</v>
      </c>
      <c r="U14" s="4" t="str">
        <f>EmployeesByDept[[#This Row],[Dept.]] &amp; " " &amp; EmployeesByDept[[#This Row],[Shift]]</f>
        <v>Quality 1st</v>
      </c>
      <c r="V14" s="28" cm="1">
        <f t="array" ref="V14">_xlfn.LET(_xlpm.getname, GetIDFromName(EmployeesByDept[[#This Row],[Name]]),
IF(LEN(_xlpm.getname) = 0, GetIDFromName(EmployeesByDept[[#This Row],[Name]] &amp; " - Bypass"), _xlpm.getname))</f>
        <v>9249</v>
      </c>
      <c r="W14" s="4">
        <f>_xlfn.XLOOKUP(EmployeesByDept[[#This Row],[ID]],SQLOperatorTable[ID],SQLOperatorTable[dept_ID], "", 0, 1)</f>
        <v>2</v>
      </c>
      <c r="X14" s="12" t="b">
        <f>_xlfn.XLOOKUP(EmployeesByDept[[#This Row],[ID]], SQLOperatorTable[ID],SQLOperatorTable[deactive_date], -1) &gt; 0</f>
        <v>0</v>
      </c>
      <c r="Y1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&lt;STX&gt;H1;o160,100;f3;c20;h1;w1;d3,Alex Amnath;&lt;ETX&gt;
&lt;STX&gt;H2;o130,100;f3;c20;h1;w1;d3,Quality 1st;&lt;ETX&gt;
&lt;STX&gt;H3;o100,100;f3;c20;h1;w1;d3,MES Login;&lt;ETX&gt;
&lt;STX&gt;B4;o50,30;f3;c0,3;h50;w3;d3,9249;&lt;ETX&gt;
&lt;STX&gt;R&lt;ETX&gt;
&lt;STX&gt;&lt;ESC&gt;E1;&lt;ETX&gt;
&lt;STX&gt;&lt;US&gt;4&lt;ETX&gt;
&lt;STX&gt;&lt;ETB&gt;&lt;ETX&gt;</v>
      </c>
      <c r="Z14" s="12" t="str">
        <f>" "</f>
        <v xml:space="preserve"> </v>
      </c>
      <c r="AB14" s="248"/>
      <c r="AC14" s="248"/>
      <c r="AD14" s="248"/>
      <c r="AE14" s="248"/>
      <c r="AI14"/>
      <c r="AJ14"/>
    </row>
    <row r="15" spans="1:36" x14ac:dyDescent="0.2">
      <c r="A15" s="19" t="s">
        <v>201</v>
      </c>
      <c r="B1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Steven Thomas Allevato</v>
      </c>
      <c r="C15" s="21" t="s">
        <v>196</v>
      </c>
      <c r="D15" s="295" t="s">
        <v>173</v>
      </c>
      <c r="E15" s="30" t="s">
        <v>394</v>
      </c>
      <c r="F15" s="296" t="s">
        <v>190</v>
      </c>
      <c r="G15" s="302" t="str">
        <f>_xlfn.XLOOKUP(EmployeesByDept[[#This Row],[Name]] &amp; "-Bypass", SQLOperators_DT[first_name], SQLOperators_DT[badge_ID], "")</f>
        <v/>
      </c>
      <c r="H15" s="302" t="str">
        <f>IF(NOT(LEN(EmployeesByDept[[#This Row],[BP-DT]]) = 0), _xlfn.XLOOKUP(EmployeesByDept[[#This Row],[BP-DT]], SQLOperators_DT[badge_ID], SQLOperators_DT[deactive_date], -1) = 0, "")</f>
        <v/>
      </c>
      <c r="I15" s="302" t="str">
        <f>_xlfn.XLOOKUP(EmployeesByDept[[#This Row],[Name]] &amp; "-Bypass", SQLOperators_WS[full_name], SQLOperators_WS[badge_ID], "")</f>
        <v/>
      </c>
      <c r="J15" s="302" t="str">
        <f>IF(NOT(LEN(EmployeesByDept[[#This Row],[BP-WS]]) = 0), _xlfn.XLOOKUP(EmployeesByDept[[#This Row],[BP-WS]], SQLOperators_WS[badge_ID], SQLOperators_WS[deactive_date], -1) = 0, "")</f>
        <v/>
      </c>
      <c r="K15" s="302" t="str">
        <f>_xlfn.XLOOKUP(EmployeesByDept[[#This Row],[Name]] &amp; "-Bypass", SQLOperatorTable[name], SQLOperatorTable[ID], "")</f>
        <v/>
      </c>
      <c r="L15" s="302" t="str">
        <f>IF(NOT(LEN(EmployeesByDept[[#This Row],[BP-MES01]]) = 0), _xlfn.XLOOKUP(EmployeesByDept[[#This Row],[BP-MES01]], SQLOperatorTable[ID], SQLOperatorTable[deactive_date], -1) = 0, "")</f>
        <v/>
      </c>
      <c r="M15" s="302" t="b">
        <f>IFERROR(OR(EmployeesByDept[[#This Row],[BPA-DT]], EmployeesByDept[[#This Row],[BPA-WS]], EmployeesByDept[[#This Row],[BPA-MES01]]), FALSE)</f>
        <v>0</v>
      </c>
      <c r="N15" s="302" t="b">
        <f>_xlfn.LET(_xlpm.look, _xlfn.XLOOKUP(EmployeesByDept[[#This Row],[ID]], SQLOperators_DT[badge_ID], SQLOperators_DT[deactive_date], -1), IF(_xlpm.look &gt; 0, FALSE, IF(_xlpm.look = 0, TRUE, "NO DATA")))</f>
        <v>1</v>
      </c>
      <c r="O15" s="302" t="str">
        <f>_xlfn.LET(_xlpm.look, _xlfn.XLOOKUP(EmployeesByDept[[#This Row],[ID]], SQLOperators_WS[badge_ID], SQLOperators_WS[deactive_date], -1), IF(_xlpm.look &gt; 0, FALSE, IF(_xlpm.look = 0, TRUE, "NO DATA")))</f>
        <v>NO DATA</v>
      </c>
      <c r="P15" s="302" t="b" cm="1">
        <f t="array" ref="P1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5" s="302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5" s="302" t="b">
        <f>IF(EmployeesByDept[[#This Row],[Position]] = "Operator", EmployeesByDept[[#This Row],[AnyBP]] = FALSE, TRUE)</f>
        <v>1</v>
      </c>
      <c r="S15" s="302" t="b" cm="1">
        <f t="array" ref="S1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5" s="302" t="b">
        <f xml:space="preserve"> _xlfn.XLOOKUP(EmployeesByDept[[#This Row],[ID]], SQLOperatorTable[ID], SQLOperatorTable[deactive_date], -1) = 0</f>
        <v>1</v>
      </c>
      <c r="U15" s="302" t="str">
        <f>EmployeesByDept[[#This Row],[Dept.]] &amp; " " &amp; EmployeesByDept[[#This Row],[Shift]]</f>
        <v>T1XX C</v>
      </c>
      <c r="V15" s="297" cm="1">
        <f t="array" ref="V15">_xlfn.LET(_xlpm.getname, GetIDFromName(EmployeesByDept[[#This Row],[Name]]),
IF(LEN(_xlpm.getname) = 0, GetIDFromName(EmployeesByDept[[#This Row],[Name]] &amp; " - Bypass"), _xlpm.getname))</f>
        <v>1540</v>
      </c>
      <c r="W15" s="302">
        <f>_xlfn.XLOOKUP(EmployeesByDept[[#This Row],[ID]],SQLOperatorTable[ID],SQLOperatorTable[dept_ID], "", 0, 1)</f>
        <v>4</v>
      </c>
      <c r="X15" s="303" t="b">
        <f>_xlfn.XLOOKUP(EmployeesByDept[[#This Row],[ID]], SQLOperatorTable[ID],SQLOperatorTable[deactive_date], -1) &gt; 0</f>
        <v>0</v>
      </c>
      <c r="Y15" s="303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&lt;STX&gt;H1;o160,100;f3;c20;h1;w1;d3,Alexandria Tobar;&lt;ETX&gt;
&lt;STX&gt;H2;o130,100;f3;c20;h1;w1;d3,T1XX C;&lt;ETX&gt;
&lt;STX&gt;H3;o100,100;f3;c20;h1;w1;d3,MES Login;&lt;ETX&gt;
&lt;STX&gt;B4;o50,30;f3;c0,3;h50;w3;d3,1540;&lt;ETX&gt;
&lt;STX&gt;R&lt;ETX&gt;
&lt;STX&gt;&lt;ESC&gt;E1;&lt;ETX&gt;
&lt;STX&gt;&lt;US&gt;4&lt;ETX&gt;
&lt;STX&gt;&lt;ETB&gt;&lt;ETX&gt;</v>
      </c>
      <c r="Z15" s="303" t="str">
        <f>" "</f>
        <v xml:space="preserve"> </v>
      </c>
      <c r="AB15" s="248"/>
      <c r="AC15" s="248"/>
      <c r="AD15" s="248"/>
      <c r="AE15" s="248"/>
      <c r="AI15"/>
      <c r="AJ15"/>
    </row>
    <row r="16" spans="1:36" x14ac:dyDescent="0.2">
      <c r="A16" s="19" t="s">
        <v>203</v>
      </c>
      <c r="B1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Alex Amnath</v>
      </c>
      <c r="C16" s="21" t="s">
        <v>198</v>
      </c>
      <c r="D16" s="30" t="s">
        <v>199</v>
      </c>
      <c r="E16" s="30" t="s">
        <v>184</v>
      </c>
      <c r="F16" s="123" t="s">
        <v>200</v>
      </c>
      <c r="G16" s="4" t="str">
        <f>_xlfn.XLOOKUP(EmployeesByDept[[#This Row],[Name]] &amp; "-Bypass", SQLOperators_DT[first_name], SQLOperators_DT[badge_ID], "")</f>
        <v/>
      </c>
      <c r="H16" s="4" t="str">
        <f>IF(NOT(LEN(EmployeesByDept[[#This Row],[BP-DT]]) = 0), _xlfn.XLOOKUP(EmployeesByDept[[#This Row],[BP-DT]], SQLOperators_DT[badge_ID], SQLOperators_DT[deactive_date], -1) = 0, "")</f>
        <v/>
      </c>
      <c r="I16" s="4" t="str">
        <f>_xlfn.XLOOKUP(EmployeesByDept[[#This Row],[Name]] &amp; "-Bypass", SQLOperators_WS[full_name], SQLOperators_WS[badge_ID], "")</f>
        <v/>
      </c>
      <c r="J16" s="4" t="str">
        <f>IF(NOT(LEN(EmployeesByDept[[#This Row],[BP-WS]]) = 0), _xlfn.XLOOKUP(EmployeesByDept[[#This Row],[BP-WS]], SQLOperators_WS[badge_ID], SQLOperators_WS[deactive_date], -1) = 0, "")</f>
        <v/>
      </c>
      <c r="K16" s="4" t="str">
        <f>_xlfn.XLOOKUP(EmployeesByDept[[#This Row],[Name]] &amp; "-Bypass", SQLOperatorTable[name], SQLOperatorTable[ID], "")</f>
        <v/>
      </c>
      <c r="L16" s="4" t="str">
        <f>IF(NOT(LEN(EmployeesByDept[[#This Row],[BP-MES01]]) = 0), _xlfn.XLOOKUP(EmployeesByDept[[#This Row],[BP-MES01]], SQLOperatorTable[ID], SQLOperatorTable[deactive_date], -1) = 0, "")</f>
        <v/>
      </c>
      <c r="M16" s="4" t="b">
        <f>IFERROR(OR(EmployeesByDept[[#This Row],[BPA-DT]], EmployeesByDept[[#This Row],[BPA-WS]], EmployeesByDept[[#This Row],[BPA-MES01]]), FALSE)</f>
        <v>0</v>
      </c>
      <c r="N16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16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6" s="4" t="b" cm="1">
        <f t="array" ref="P1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6" s="4" t="b">
        <f>IF(EmployeesByDept[[#This Row],[Position]] = "Operator", EmployeesByDept[[#This Row],[AnyBP]] = FALSE, TRUE)</f>
        <v>1</v>
      </c>
      <c r="S16" s="4" t="b" cm="1">
        <f t="array" ref="S1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6" s="4" t="b">
        <f xml:space="preserve"> _xlfn.XLOOKUP(EmployeesByDept[[#This Row],[ID]], SQLOperatorTable[ID], SQLOperatorTable[deactive_date], -1) = 0</f>
        <v>1</v>
      </c>
      <c r="U16" s="4" t="str">
        <f>EmployeesByDept[[#This Row],[Dept.]] &amp; " " &amp; EmployeesByDept[[#This Row],[Shift]]</f>
        <v>Automation 2nd</v>
      </c>
      <c r="V16" s="28" cm="1">
        <f t="array" ref="V16">_xlfn.LET(_xlpm.getname, GetIDFromName(EmployeesByDept[[#This Row],[Name]]),
IF(LEN(_xlpm.getname) = 0, GetIDFromName(EmployeesByDept[[#This Row],[Name]] &amp; " - Bypass"), _xlpm.getname))</f>
        <v>994</v>
      </c>
      <c r="W16" s="4">
        <f>_xlfn.XLOOKUP(EmployeesByDept[[#This Row],[ID]],SQLOperatorTable[ID],SQLOperatorTable[dept_ID], "", 0, 1)</f>
        <v>19</v>
      </c>
      <c r="X16" s="12" t="b">
        <f>_xlfn.XLOOKUP(EmployeesByDept[[#This Row],[ID]], SQLOperatorTable[ID],SQLOperatorTable[deactive_date], -1) &gt; 0</f>
        <v>0</v>
      </c>
      <c r="Y1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&lt;STX&gt;H1;o160,100;f3;c20;h1;w1;d3,Amir Kazemi;&lt;ETX&gt;
&lt;STX&gt;H2;o130,100;f3;c20;h1;w1;d3,Automation 2nd;&lt;ETX&gt;
&lt;STX&gt;H3;o100,100;f3;c20;h1;w1;d3,MES Login;&lt;ETX&gt;
&lt;STX&gt;B4;o50,30;f3;c0,3;h50;w3;d3,994;&lt;ETX&gt;
&lt;STX&gt;R&lt;ETX&gt;
&lt;STX&gt;&lt;ESC&gt;E1;&lt;ETX&gt;
&lt;STX&gt;&lt;US&gt;4&lt;ETX&gt;
&lt;STX&gt;&lt;ETB&gt;&lt;ETX&gt;</v>
      </c>
      <c r="Z16" s="12" t="str">
        <f>" "</f>
        <v xml:space="preserve"> </v>
      </c>
      <c r="AB16" s="248"/>
      <c r="AC16" s="248"/>
      <c r="AD16" s="248"/>
      <c r="AE16" s="248"/>
      <c r="AI16"/>
      <c r="AJ16"/>
    </row>
    <row r="17" spans="1:36" x14ac:dyDescent="0.2">
      <c r="A17" s="19" t="s">
        <v>205</v>
      </c>
      <c r="B1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Marshaun Andrews</v>
      </c>
      <c r="C17" s="21" t="s">
        <v>202</v>
      </c>
      <c r="D17" s="30" t="s">
        <v>173</v>
      </c>
      <c r="E17" s="30" t="s">
        <v>394</v>
      </c>
      <c r="F17" s="296" t="s">
        <v>190</v>
      </c>
      <c r="G17" s="4" t="str">
        <f>_xlfn.XLOOKUP(EmployeesByDept[[#This Row],[Name]] &amp; "-Bypass", SQLOperators_DT[first_name], SQLOperators_DT[badge_ID], "")</f>
        <v/>
      </c>
      <c r="H17" s="4" t="str">
        <f>IF(NOT(LEN(EmployeesByDept[[#This Row],[BP-DT]]) = 0), _xlfn.XLOOKUP(EmployeesByDept[[#This Row],[BP-DT]], SQLOperators_DT[badge_ID], SQLOperators_DT[deactive_date], -1) = 0, "")</f>
        <v/>
      </c>
      <c r="I17" s="4" t="str">
        <f>_xlfn.XLOOKUP(EmployeesByDept[[#This Row],[Name]] &amp; "-Bypass", SQLOperators_WS[full_name], SQLOperators_WS[badge_ID], "")</f>
        <v/>
      </c>
      <c r="J17" s="4" t="str">
        <f>IF(NOT(LEN(EmployeesByDept[[#This Row],[BP-WS]]) = 0), _xlfn.XLOOKUP(EmployeesByDept[[#This Row],[BP-WS]], SQLOperators_WS[badge_ID], SQLOperators_WS[deactive_date], -1) = 0, "")</f>
        <v/>
      </c>
      <c r="K17" s="4" t="str">
        <f>_xlfn.XLOOKUP(EmployeesByDept[[#This Row],[Name]] &amp; "-Bypass", SQLOperatorTable[name], SQLOperatorTable[ID], "")</f>
        <v/>
      </c>
      <c r="L17" s="4" t="str">
        <f>IF(NOT(LEN(EmployeesByDept[[#This Row],[BP-MES01]]) = 0), _xlfn.XLOOKUP(EmployeesByDept[[#This Row],[BP-MES01]], SQLOperatorTable[ID], SQLOperatorTable[deactive_date], -1) = 0, "")</f>
        <v/>
      </c>
      <c r="M17" s="4" t="b">
        <f>IFERROR(OR(EmployeesByDept[[#This Row],[BPA-DT]], EmployeesByDept[[#This Row],[BPA-WS]], EmployeesByDept[[#This Row],[BPA-MES01]]), FALSE)</f>
        <v>0</v>
      </c>
      <c r="N17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17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7" s="4" t="b" cm="1">
        <f t="array" ref="P1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7" s="4" t="b">
        <f>IF(EmployeesByDept[[#This Row],[Position]] = "Operator", EmployeesByDept[[#This Row],[AnyBP]] = FALSE, TRUE)</f>
        <v>1</v>
      </c>
      <c r="S17" s="4" t="b" cm="1">
        <f t="array" ref="S1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7" s="4" t="b">
        <f xml:space="preserve"> _xlfn.XLOOKUP(EmployeesByDept[[#This Row],[ID]], SQLOperatorTable[ID], SQLOperatorTable[deactive_date], -1) = 0</f>
        <v>1</v>
      </c>
      <c r="U17" s="4" t="str">
        <f>EmployeesByDept[[#This Row],[Dept.]] &amp; " " &amp; EmployeesByDept[[#This Row],[Shift]]</f>
        <v>T1XX C</v>
      </c>
      <c r="V17" s="28" cm="1">
        <f t="array" ref="V17">_xlfn.LET(_xlpm.getname, GetIDFromName(EmployeesByDept[[#This Row],[Name]]),
IF(LEN(_xlpm.getname) = 0, GetIDFromName(EmployeesByDept[[#This Row],[Name]] &amp; " - Bypass"), _xlpm.getname))</f>
        <v>2555</v>
      </c>
      <c r="W17" s="4">
        <f>_xlfn.XLOOKUP(EmployeesByDept[[#This Row],[ID]],SQLOperatorTable[ID],SQLOperatorTable[dept_ID], "", 0, 1)</f>
        <v>4</v>
      </c>
      <c r="X17" s="12" t="b">
        <f>_xlfn.XLOOKUP(EmployeesByDept[[#This Row],[ID]], SQLOperatorTable[ID],SQLOperatorTable[deactive_date], -1) &gt; 0</f>
        <v>0</v>
      </c>
      <c r="Y1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&lt;STX&gt;H1;o160,100;f3;c20;h1;w1;d3,Andre Tobar Jr;&lt;ETX&gt;
&lt;STX&gt;H2;o130,100;f3;c20;h1;w1;d3,T1XX C;&lt;ETX&gt;
&lt;STX&gt;H3;o100,100;f3;c20;h1;w1;d3,MES Login;&lt;ETX&gt;
&lt;STX&gt;B4;o50,30;f3;c0,3;h50;w3;d3,2555;&lt;ETX&gt;
&lt;STX&gt;R&lt;ETX&gt;
&lt;STX&gt;&lt;ESC&gt;E1;&lt;ETX&gt;
&lt;STX&gt;&lt;US&gt;4&lt;ETX&gt;
&lt;STX&gt;&lt;ETB&gt;&lt;ETX&gt;</v>
      </c>
      <c r="Z17" s="12" t="str">
        <f>" "</f>
        <v xml:space="preserve"> </v>
      </c>
      <c r="AB17" s="248"/>
      <c r="AC17" s="248"/>
      <c r="AD17" s="248"/>
      <c r="AE17" s="248"/>
      <c r="AI17"/>
      <c r="AJ17"/>
    </row>
    <row r="18" spans="1:36" x14ac:dyDescent="0.2">
      <c r="A18" s="19" t="s">
        <v>207</v>
      </c>
      <c r="B1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John Aubry</v>
      </c>
      <c r="C18" s="21" t="s">
        <v>204</v>
      </c>
      <c r="D18" s="30" t="s">
        <v>173</v>
      </c>
      <c r="E18" s="30" t="s">
        <v>241</v>
      </c>
      <c r="F18" s="123" t="s">
        <v>190</v>
      </c>
      <c r="G18" s="4" t="str">
        <f>_xlfn.XLOOKUP(EmployeesByDept[[#This Row],[Name]] &amp; "-Bypass", SQLOperators_DT[first_name], SQLOperators_DT[badge_ID], "")</f>
        <v/>
      </c>
      <c r="H18" s="4" t="str">
        <f>IF(NOT(LEN(EmployeesByDept[[#This Row],[BP-DT]]) = 0), _xlfn.XLOOKUP(EmployeesByDept[[#This Row],[BP-DT]], SQLOperators_DT[badge_ID], SQLOperators_DT[deactive_date], -1) = 0, "")</f>
        <v/>
      </c>
      <c r="I18" s="4" t="str">
        <f>_xlfn.XLOOKUP(EmployeesByDept[[#This Row],[Name]] &amp; "-Bypass", SQLOperators_WS[full_name], SQLOperators_WS[badge_ID], "")</f>
        <v/>
      </c>
      <c r="J18" s="4" t="str">
        <f>IF(NOT(LEN(EmployeesByDept[[#This Row],[BP-WS]]) = 0), _xlfn.XLOOKUP(EmployeesByDept[[#This Row],[BP-WS]], SQLOperators_WS[badge_ID], SQLOperators_WS[deactive_date], -1) = 0, "")</f>
        <v/>
      </c>
      <c r="K18" s="4" t="str">
        <f>_xlfn.XLOOKUP(EmployeesByDept[[#This Row],[Name]] &amp; "-Bypass", SQLOperatorTable[name], SQLOperatorTable[ID], "")</f>
        <v/>
      </c>
      <c r="L18" s="4" t="str">
        <f>IF(NOT(LEN(EmployeesByDept[[#This Row],[BP-MES01]]) = 0), _xlfn.XLOOKUP(EmployeesByDept[[#This Row],[BP-MES01]], SQLOperatorTable[ID], SQLOperatorTable[deactive_date], -1) = 0, "")</f>
        <v/>
      </c>
      <c r="M18" s="4" t="b">
        <f>IFERROR(OR(EmployeesByDept[[#This Row],[BPA-DT]], EmployeesByDept[[#This Row],[BPA-WS]], EmployeesByDept[[#This Row],[BPA-MES01]]), FALSE)</f>
        <v>0</v>
      </c>
      <c r="N18" s="4" t="b">
        <f>_xlfn.LET(_xlpm.look, _xlfn.XLOOKUP(EmployeesByDept[[#This Row],[ID]], SQLOperators_DT[badge_ID], SQLOperators_DT[deactive_date], -1), IF(_xlpm.look &gt; 0, FALSE, IF(_xlpm.look = 0, TRUE, "NO DATA")))</f>
        <v>1</v>
      </c>
      <c r="O18" s="4" t="b">
        <f>_xlfn.LET(_xlpm.look, _xlfn.XLOOKUP(EmployeesByDept[[#This Row],[ID]], SQLOperators_WS[badge_ID], SQLOperators_WS[deactive_date], -1), IF(_xlpm.look &gt; 0, FALSE, IF(_xlpm.look = 0, TRUE, "NO DATA")))</f>
        <v>1</v>
      </c>
      <c r="P18" s="4" t="b" cm="1">
        <f t="array" ref="P1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8" s="4" t="b">
        <f>IF(EmployeesByDept[[#This Row],[Position]] = "Operator", EmployeesByDept[[#This Row],[AnyBP]] = FALSE, TRUE)</f>
        <v>1</v>
      </c>
      <c r="S18" s="4" t="b" cm="1">
        <f t="array" ref="S1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8" s="4" t="b">
        <f xml:space="preserve"> _xlfn.XLOOKUP(EmployeesByDept[[#This Row],[ID]], SQLOperatorTable[ID], SQLOperatorTable[deactive_date], -1) = 0</f>
        <v>1</v>
      </c>
      <c r="U18" s="4" t="str">
        <f>EmployeesByDept[[#This Row],[Dept.]] &amp; " " &amp; EmployeesByDept[[#This Row],[Shift]]</f>
        <v>T1XX B</v>
      </c>
      <c r="V18" s="28" cm="1">
        <f t="array" ref="V18">_xlfn.LET(_xlpm.getname, GetIDFromName(EmployeesByDept[[#This Row],[Name]]),
IF(LEN(_xlpm.getname) = 0, GetIDFromName(EmployeesByDept[[#This Row],[Name]] &amp; " - Bypass"), _xlpm.getname))</f>
        <v>1698</v>
      </c>
      <c r="W18" s="4">
        <f>_xlfn.XLOOKUP(EmployeesByDept[[#This Row],[ID]],SQLOperatorTable[ID],SQLOperatorTable[dept_ID], "", 0, 1)</f>
        <v>4</v>
      </c>
      <c r="X18" s="12" t="b">
        <f>_xlfn.XLOOKUP(EmployeesByDept[[#This Row],[ID]], SQLOperatorTable[ID],SQLOperatorTable[deactive_date], -1) &gt; 0</f>
        <v>0</v>
      </c>
      <c r="Y1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&lt;STX&gt;H1;o160,100;f3;c20;h1;w1;d3,Anthony Hinkle;&lt;ETX&gt;
&lt;STX&gt;H2;o130,100;f3;c20;h1;w1;d3,T1XX B;&lt;ETX&gt;
&lt;STX&gt;H3;o100,100;f3;c20;h1;w1;d3,MES Login;&lt;ETX&gt;
&lt;STX&gt;B4;o50,30;f3;c0,3;h50;w3;d3,1698;&lt;ETX&gt;
&lt;STX&gt;R&lt;ETX&gt;
&lt;STX&gt;&lt;ESC&gt;E1;&lt;ETX&gt;
&lt;STX&gt;&lt;US&gt;4&lt;ETX&gt;
&lt;STX&gt;&lt;ETB&gt;&lt;ETX&gt;</v>
      </c>
      <c r="Z18" s="12" t="str">
        <f>" "</f>
        <v xml:space="preserve"> </v>
      </c>
      <c r="AB18" s="248"/>
      <c r="AC18" s="248"/>
      <c r="AD18" s="248"/>
      <c r="AE18" s="248"/>
      <c r="AG18" s="144"/>
      <c r="AI18"/>
      <c r="AJ18"/>
    </row>
    <row r="19" spans="1:36" x14ac:dyDescent="0.2">
      <c r="A19" s="19" t="s">
        <v>208</v>
      </c>
      <c r="B1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Sade Bailey</v>
      </c>
      <c r="C19" s="21" t="s">
        <v>206</v>
      </c>
      <c r="D19" s="30" t="s">
        <v>173</v>
      </c>
      <c r="E19" s="30" t="s">
        <v>241</v>
      </c>
      <c r="F19" s="123" t="s">
        <v>190</v>
      </c>
      <c r="G19" s="4" t="str">
        <f>_xlfn.XLOOKUP(EmployeesByDept[[#This Row],[Name]] &amp; "-Bypass", SQLOperators_DT[first_name], SQLOperators_DT[badge_ID], "")</f>
        <v/>
      </c>
      <c r="H19" s="4" t="str">
        <f>IF(NOT(LEN(EmployeesByDept[[#This Row],[BP-DT]]) = 0), _xlfn.XLOOKUP(EmployeesByDept[[#This Row],[BP-DT]], SQLOperators_DT[badge_ID], SQLOperators_DT[deactive_date], -1) = 0, "")</f>
        <v/>
      </c>
      <c r="I19" s="4" t="str">
        <f>_xlfn.XLOOKUP(EmployeesByDept[[#This Row],[Name]] &amp; "-Bypass", SQLOperators_WS[full_name], SQLOperators_WS[badge_ID], "")</f>
        <v/>
      </c>
      <c r="J19" s="4" t="str">
        <f>IF(NOT(LEN(EmployeesByDept[[#This Row],[BP-WS]]) = 0), _xlfn.XLOOKUP(EmployeesByDept[[#This Row],[BP-WS]], SQLOperators_WS[badge_ID], SQLOperators_WS[deactive_date], -1) = 0, "")</f>
        <v/>
      </c>
      <c r="K19" s="4" t="str">
        <f>_xlfn.XLOOKUP(EmployeesByDept[[#This Row],[Name]] &amp; "-Bypass", SQLOperatorTable[name], SQLOperatorTable[ID], "")</f>
        <v/>
      </c>
      <c r="L19" s="4" t="str">
        <f>IF(NOT(LEN(EmployeesByDept[[#This Row],[BP-MES01]]) = 0), _xlfn.XLOOKUP(EmployeesByDept[[#This Row],[BP-MES01]], SQLOperatorTable[ID], SQLOperatorTable[deactive_date], -1) = 0, "")</f>
        <v/>
      </c>
      <c r="M19" s="4" t="b">
        <f>IFERROR(OR(EmployeesByDept[[#This Row],[BPA-DT]], EmployeesByDept[[#This Row],[BPA-WS]], EmployeesByDept[[#This Row],[BPA-MES01]]), FALSE)</f>
        <v>0</v>
      </c>
      <c r="N19" s="4" t="b">
        <f>_xlfn.LET(_xlpm.look, _xlfn.XLOOKUP(EmployeesByDept[[#This Row],[ID]], SQLOperators_DT[badge_ID], SQLOperators_DT[deactive_date], -1), IF(_xlpm.look &gt; 0, FALSE, IF(_xlpm.look = 0, TRUE, "NO DATA")))</f>
        <v>1</v>
      </c>
      <c r="O19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9" s="4" t="b" cm="1">
        <f t="array" ref="P1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9" s="4" t="b">
        <f>IF(EmployeesByDept[[#This Row],[Position]] = "Operator", EmployeesByDept[[#This Row],[AnyBP]] = FALSE, TRUE)</f>
        <v>1</v>
      </c>
      <c r="S19" s="4" t="b" cm="1">
        <f t="array" ref="S1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9" s="4" t="b">
        <f xml:space="preserve"> _xlfn.XLOOKUP(EmployeesByDept[[#This Row],[ID]], SQLOperatorTable[ID], SQLOperatorTable[deactive_date], -1) = 0</f>
        <v>1</v>
      </c>
      <c r="U19" s="4" t="str">
        <f>EmployeesByDept[[#This Row],[Dept.]] &amp; " " &amp; EmployeesByDept[[#This Row],[Shift]]</f>
        <v>T1XX B</v>
      </c>
      <c r="V19" s="28" cm="1">
        <f t="array" ref="V19">_xlfn.LET(_xlpm.getname, GetIDFromName(EmployeesByDept[[#This Row],[Name]]),
IF(LEN(_xlpm.getname) = 0, GetIDFromName(EmployeesByDept[[#This Row],[Name]] &amp; " - Bypass"), _xlpm.getname))</f>
        <v>3016</v>
      </c>
      <c r="W19" s="4">
        <f>_xlfn.XLOOKUP(EmployeesByDept[[#This Row],[ID]],SQLOperatorTable[ID],SQLOperatorTable[dept_ID], "", 0, 1)</f>
        <v>4</v>
      </c>
      <c r="X19" s="12" t="b">
        <f>_xlfn.XLOOKUP(EmployeesByDept[[#This Row],[ID]], SQLOperatorTable[ID],SQLOperatorTable[deactive_date], -1) &gt; 0</f>
        <v>0</v>
      </c>
      <c r="Y1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&lt;STX&gt;H1;o160,100;f3;c20;h1;w1;d3,Anthony Hogains;&lt;ETX&gt;
&lt;STX&gt;H2;o130,100;f3;c20;h1;w1;d3,T1XX B;&lt;ETX&gt;
&lt;STX&gt;H3;o100,100;f3;c20;h1;w1;d3,MES Login;&lt;ETX&gt;
&lt;STX&gt;B4;o50,30;f3;c0,3;h50;w3;d3,3016;&lt;ETX&gt;
&lt;STX&gt;R&lt;ETX&gt;
&lt;STX&gt;&lt;ESC&gt;E1;&lt;ETX&gt;
&lt;STX&gt;&lt;US&gt;4&lt;ETX&gt;
&lt;STX&gt;&lt;ETB&gt;&lt;ETX&gt;</v>
      </c>
      <c r="Z19" s="12" t="str">
        <f>" "</f>
        <v xml:space="preserve"> </v>
      </c>
      <c r="AB19" s="248"/>
      <c r="AC19" s="248"/>
      <c r="AD19" s="248"/>
      <c r="AE19" s="248"/>
      <c r="AG19" s="144"/>
      <c r="AI19"/>
      <c r="AJ19"/>
    </row>
    <row r="20" spans="1:36" x14ac:dyDescent="0.2">
      <c r="A20" s="19" t="s">
        <v>210</v>
      </c>
      <c r="B2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Samantha J Bailey</v>
      </c>
      <c r="C20" s="21" t="s">
        <v>209</v>
      </c>
      <c r="D20" s="30" t="s">
        <v>173</v>
      </c>
      <c r="E20" s="30" t="s">
        <v>485</v>
      </c>
      <c r="F20" s="123" t="s">
        <v>190</v>
      </c>
      <c r="G20" s="4" t="str">
        <f>_xlfn.XLOOKUP(EmployeesByDept[[#This Row],[Name]] &amp; "-Bypass", SQLOperators_DT[first_name], SQLOperators_DT[badge_ID], "")</f>
        <v/>
      </c>
      <c r="H20" s="4" t="str">
        <f>IF(NOT(LEN(EmployeesByDept[[#This Row],[BP-DT]]) = 0), _xlfn.XLOOKUP(EmployeesByDept[[#This Row],[BP-DT]], SQLOperators_DT[badge_ID], SQLOperators_DT[deactive_date], -1) = 0, "")</f>
        <v/>
      </c>
      <c r="I20" s="4" t="str">
        <f>_xlfn.XLOOKUP(EmployeesByDept[[#This Row],[Name]] &amp; "-Bypass", SQLOperators_WS[full_name], SQLOperators_WS[badge_ID], "")</f>
        <v/>
      </c>
      <c r="J20" s="4" t="str">
        <f>IF(NOT(LEN(EmployeesByDept[[#This Row],[BP-WS]]) = 0), _xlfn.XLOOKUP(EmployeesByDept[[#This Row],[BP-WS]], SQLOperators_WS[badge_ID], SQLOperators_WS[deactive_date], -1) = 0, "")</f>
        <v/>
      </c>
      <c r="K20" s="4" t="str">
        <f>_xlfn.XLOOKUP(EmployeesByDept[[#This Row],[Name]] &amp; "-Bypass", SQLOperatorTable[name], SQLOperatorTable[ID], "")</f>
        <v/>
      </c>
      <c r="L20" s="4" t="str">
        <f>IF(NOT(LEN(EmployeesByDept[[#This Row],[BP-MES01]]) = 0), _xlfn.XLOOKUP(EmployeesByDept[[#This Row],[BP-MES01]], SQLOperatorTable[ID], SQLOperatorTable[deactive_date], -1) = 0, "")</f>
        <v/>
      </c>
      <c r="M20" s="4" t="b">
        <f>IFERROR(OR(EmployeesByDept[[#This Row],[BPA-DT]], EmployeesByDept[[#This Row],[BPA-WS]], EmployeesByDept[[#This Row],[BPA-MES01]]), FALSE)</f>
        <v>0</v>
      </c>
      <c r="N20" s="4" t="b">
        <f>_xlfn.LET(_xlpm.look, _xlfn.XLOOKUP(EmployeesByDept[[#This Row],[ID]], SQLOperators_DT[badge_ID], SQLOperators_DT[deactive_date], -1), IF(_xlpm.look &gt; 0, FALSE, IF(_xlpm.look = 0, TRUE, "NO DATA")))</f>
        <v>1</v>
      </c>
      <c r="O20" s="4" t="b">
        <f>_xlfn.LET(_xlpm.look, _xlfn.XLOOKUP(EmployeesByDept[[#This Row],[ID]], SQLOperators_WS[badge_ID], SQLOperators_WS[deactive_date], -1), IF(_xlpm.look &gt; 0, FALSE, IF(_xlpm.look = 0, TRUE, "NO DATA")))</f>
        <v>1</v>
      </c>
      <c r="P20" s="4" t="b" cm="1">
        <f t="array" ref="P2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0" s="4" t="b">
        <f>IF(EmployeesByDept[[#This Row],[Position]] = "Operator", EmployeesByDept[[#This Row],[AnyBP]] = FALSE, TRUE)</f>
        <v>1</v>
      </c>
      <c r="S20" s="4" t="b" cm="1">
        <f t="array" ref="S2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0" s="4" t="b">
        <f xml:space="preserve"> _xlfn.XLOOKUP(EmployeesByDept[[#This Row],[ID]], SQLOperatorTable[ID], SQLOperatorTable[deactive_date], -1) = 0</f>
        <v>1</v>
      </c>
      <c r="U20" s="4" t="str">
        <f>EmployeesByDept[[#This Row],[Dept.]] &amp; " " &amp; EmployeesByDept[[#This Row],[Shift]]</f>
        <v>T1XX A</v>
      </c>
      <c r="V20" s="4" cm="1">
        <f t="array" ref="V20">_xlfn.LET(_xlpm.getname, GetIDFromName(EmployeesByDept[[#This Row],[Name]]),
IF(LEN(_xlpm.getname) = 0, GetIDFromName(EmployeesByDept[[#This Row],[Name]] &amp; " - Bypass"), _xlpm.getname))</f>
        <v>2505</v>
      </c>
      <c r="W20" s="4">
        <f>_xlfn.XLOOKUP(EmployeesByDept[[#This Row],[ID]],SQLOperatorTable[ID],SQLOperatorTable[dept_ID], "", 0, 1)</f>
        <v>4</v>
      </c>
      <c r="X20" s="12" t="b">
        <f>_xlfn.XLOOKUP(EmployeesByDept[[#This Row],[ID]], SQLOperatorTable[ID],SQLOperatorTable[deactive_date], -1) &gt; 0</f>
        <v>0</v>
      </c>
      <c r="Y2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&lt;STX&gt;H1;o160,100;f3;c20;h1;w1;d3,Anthony Ruffin;&lt;ETX&gt;
&lt;STX&gt;H2;o130,100;f3;c20;h1;w1;d3,T1XX A;&lt;ETX&gt;
&lt;STX&gt;H3;o100,100;f3;c20;h1;w1;d3,MES Login;&lt;ETX&gt;
&lt;STX&gt;B4;o50,30;f3;c0,3;h50;w3;d3,2505;&lt;ETX&gt;
&lt;STX&gt;R&lt;ETX&gt;
&lt;STX&gt;&lt;ESC&gt;E1;&lt;ETX&gt;
&lt;STX&gt;&lt;US&gt;4&lt;ETX&gt;
&lt;STX&gt;&lt;ETB&gt;&lt;ETX&gt;</v>
      </c>
      <c r="Z20" s="12" t="str">
        <f>" "</f>
        <v xml:space="preserve"> </v>
      </c>
      <c r="AB20" s="248"/>
      <c r="AC20" s="248"/>
      <c r="AD20" s="248"/>
      <c r="AE20" s="248"/>
      <c r="AI20"/>
      <c r="AJ20"/>
    </row>
    <row r="21" spans="1:36" x14ac:dyDescent="0.2">
      <c r="A21" s="19" t="s">
        <v>211</v>
      </c>
      <c r="B2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James Baker</v>
      </c>
      <c r="C21" s="21" t="s">
        <v>83</v>
      </c>
      <c r="D21" s="30" t="s">
        <v>173</v>
      </c>
      <c r="E21" s="30" t="s">
        <v>485</v>
      </c>
      <c r="F21" s="123" t="s">
        <v>190</v>
      </c>
      <c r="G21" s="4" t="str">
        <f>_xlfn.XLOOKUP(EmployeesByDept[[#This Row],[Name]] &amp; "-Bypass", SQLOperators_DT[first_name], SQLOperators_DT[badge_ID], "")</f>
        <v/>
      </c>
      <c r="H21" s="4" t="str">
        <f>IF(NOT(LEN(EmployeesByDept[[#This Row],[BP-DT]]) = 0), _xlfn.XLOOKUP(EmployeesByDept[[#This Row],[BP-DT]], SQLOperators_DT[badge_ID], SQLOperators_DT[deactive_date], -1) = 0, "")</f>
        <v/>
      </c>
      <c r="I21" s="4" t="str">
        <f>_xlfn.XLOOKUP(EmployeesByDept[[#This Row],[Name]] &amp; "-Bypass", SQLOperators_WS[full_name], SQLOperators_WS[badge_ID], "")</f>
        <v/>
      </c>
      <c r="J21" s="4" t="str">
        <f>IF(NOT(LEN(EmployeesByDept[[#This Row],[BP-WS]]) = 0), _xlfn.XLOOKUP(EmployeesByDept[[#This Row],[BP-WS]], SQLOperators_WS[badge_ID], SQLOperators_WS[deactive_date], -1) = 0, "")</f>
        <v/>
      </c>
      <c r="K21" s="4" t="str">
        <f>_xlfn.XLOOKUP(EmployeesByDept[[#This Row],[Name]] &amp; "-Bypass", SQLOperatorTable[name], SQLOperatorTable[ID], "")</f>
        <v/>
      </c>
      <c r="L21" s="4" t="str">
        <f>IF(NOT(LEN(EmployeesByDept[[#This Row],[BP-MES01]]) = 0), _xlfn.XLOOKUP(EmployeesByDept[[#This Row],[BP-MES01]], SQLOperatorTable[ID], SQLOperatorTable[deactive_date], -1) = 0, "")</f>
        <v/>
      </c>
      <c r="M21" s="4" t="b">
        <f>IFERROR(OR(EmployeesByDept[[#This Row],[BPA-DT]], EmployeesByDept[[#This Row],[BPA-WS]], EmployeesByDept[[#This Row],[BPA-MES01]]), FALSE)</f>
        <v>0</v>
      </c>
      <c r="N21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21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1" s="4" t="b" cm="1">
        <f t="array" ref="P2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1" s="4" t="b">
        <f>IF(EmployeesByDept[[#This Row],[Position]] = "Operator", EmployeesByDept[[#This Row],[AnyBP]] = FALSE, TRUE)</f>
        <v>1</v>
      </c>
      <c r="S21" s="4" t="b" cm="1">
        <f t="array" ref="S2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1" s="4" t="b">
        <f xml:space="preserve"> _xlfn.XLOOKUP(EmployeesByDept[[#This Row],[ID]], SQLOperatorTable[ID], SQLOperatorTable[deactive_date], -1) = 0</f>
        <v>1</v>
      </c>
      <c r="U21" s="28" t="str">
        <f>EmployeesByDept[[#This Row],[Dept.]] &amp; " " &amp; EmployeesByDept[[#This Row],[Shift]]</f>
        <v>T1XX A</v>
      </c>
      <c r="V21" s="28" cm="1">
        <f t="array" ref="V21">_xlfn.LET(_xlpm.getname, GetIDFromName(EmployeesByDept[[#This Row],[Name]]),
IF(LEN(_xlpm.getname) = 0, GetIDFromName(EmployeesByDept[[#This Row],[Name]] &amp; " - Bypass"), _xlpm.getname))</f>
        <v>2331</v>
      </c>
      <c r="W21" s="28">
        <f>_xlfn.XLOOKUP(EmployeesByDept[[#This Row],[ID]],SQLOperatorTable[ID],SQLOperatorTable[dept_ID], "", 0, 1)</f>
        <v>4</v>
      </c>
      <c r="X21" s="38" t="b">
        <f>_xlfn.XLOOKUP(EmployeesByDept[[#This Row],[ID]], SQLOperatorTable[ID],SQLOperatorTable[deactive_date], -1) &gt; 0</f>
        <v>0</v>
      </c>
      <c r="Y21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&lt;STX&gt;H1;o160,100;f3;c20;h1;w1;d3,Antoinae Randall;&lt;ETX&gt;
&lt;STX&gt;H2;o130,100;f3;c20;h1;w1;d3,T1XX A;&lt;ETX&gt;
&lt;STX&gt;H3;o100,100;f3;c20;h1;w1;d3,MES Login;&lt;ETX&gt;
&lt;STX&gt;B4;o50,30;f3;c0,3;h50;w3;d3,2331;&lt;ETX&gt;
&lt;STX&gt;R&lt;ETX&gt;
&lt;STX&gt;&lt;ESC&gt;E1;&lt;ETX&gt;
&lt;STX&gt;&lt;US&gt;4&lt;ETX&gt;
&lt;STX&gt;&lt;ETB&gt;&lt;ETX&gt;</v>
      </c>
      <c r="Z21" s="38" t="str">
        <f>" "</f>
        <v xml:space="preserve"> </v>
      </c>
      <c r="AB21" s="248"/>
      <c r="AC21" s="248"/>
      <c r="AD21" s="248"/>
      <c r="AE21" s="248"/>
      <c r="AI21"/>
      <c r="AJ21"/>
    </row>
    <row r="22" spans="1:36" x14ac:dyDescent="0.2">
      <c r="A22" s="19" t="s">
        <v>214</v>
      </c>
      <c r="B2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Earnest Michael Ball</v>
      </c>
      <c r="C22" s="121" t="s">
        <v>212</v>
      </c>
      <c r="D22" s="30" t="s">
        <v>193</v>
      </c>
      <c r="E22" s="30" t="s">
        <v>179</v>
      </c>
      <c r="F22" s="123" t="s">
        <v>213</v>
      </c>
      <c r="G22" s="4" t="str">
        <f>_xlfn.XLOOKUP(EmployeesByDept[[#This Row],[Name]] &amp; "-Bypass", SQLOperators_DT[first_name], SQLOperators_DT[badge_ID], "")</f>
        <v/>
      </c>
      <c r="H22" s="4" t="str">
        <f>IF(NOT(LEN(EmployeesByDept[[#This Row],[BP-DT]]) = 0), _xlfn.XLOOKUP(EmployeesByDept[[#This Row],[BP-DT]], SQLOperators_DT[badge_ID], SQLOperators_DT[deactive_date], -1) = 0, "")</f>
        <v/>
      </c>
      <c r="I22" s="4" t="str">
        <f>_xlfn.XLOOKUP(EmployeesByDept[[#This Row],[Name]] &amp; "-Bypass", SQLOperators_WS[full_name], SQLOperators_WS[badge_ID], "")</f>
        <v/>
      </c>
      <c r="J22" s="4" t="str">
        <f>IF(NOT(LEN(EmployeesByDept[[#This Row],[BP-WS]]) = 0), _xlfn.XLOOKUP(EmployeesByDept[[#This Row],[BP-WS]], SQLOperators_WS[badge_ID], SQLOperators_WS[deactive_date], -1) = 0, "")</f>
        <v/>
      </c>
      <c r="K22" s="4" t="str">
        <f>_xlfn.XLOOKUP(EmployeesByDept[[#This Row],[Name]] &amp; "-Bypass", SQLOperatorTable[name], SQLOperatorTable[ID], "")</f>
        <v/>
      </c>
      <c r="L22" s="4" t="str">
        <f>IF(NOT(LEN(EmployeesByDept[[#This Row],[BP-MES01]]) = 0), _xlfn.XLOOKUP(EmployeesByDept[[#This Row],[BP-MES01]], SQLOperatorTable[ID], SQLOperatorTable[deactive_date], -1) = 0, "")</f>
        <v/>
      </c>
      <c r="M22" s="4" t="b">
        <f>IFERROR(OR(EmployeesByDept[[#This Row],[BPA-DT]], EmployeesByDept[[#This Row],[BPA-WS]], EmployeesByDept[[#This Row],[BPA-MES01]]), FALSE)</f>
        <v>0</v>
      </c>
      <c r="N22" s="4" t="b">
        <f>_xlfn.LET(_xlpm.look, _xlfn.XLOOKUP(EmployeesByDept[[#This Row],[ID]], SQLOperators_DT[badge_ID], SQLOperators_DT[deactive_date], -1), IF(_xlpm.look &gt; 0, FALSE, IF(_xlpm.look = 0, TRUE, "NO DATA")))</f>
        <v>1</v>
      </c>
      <c r="O22" s="4" t="b">
        <f>_xlfn.LET(_xlpm.look, _xlfn.XLOOKUP(EmployeesByDept[[#This Row],[ID]], SQLOperators_WS[badge_ID], SQLOperators_WS[deactive_date], -1), IF(_xlpm.look &gt; 0, FALSE, IF(_xlpm.look = 0, TRUE, "NO DATA")))</f>
        <v>1</v>
      </c>
      <c r="P22" s="4" t="b" cm="1">
        <f t="array" ref="P2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2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2" s="4" t="b">
        <f>IF(EmployeesByDept[[#This Row],[Position]] = "Operator", EmployeesByDept[[#This Row],[AnyBP]] = FALSE, TRUE)</f>
        <v>1</v>
      </c>
      <c r="S22" s="4" t="b" cm="1">
        <f t="array" ref="S2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2" s="4" t="b">
        <f xml:space="preserve"> _xlfn.XLOOKUP(EmployeesByDept[[#This Row],[ID]], SQLOperatorTable[ID], SQLOperatorTable[deactive_date], -1) = 0</f>
        <v>1</v>
      </c>
      <c r="U22" s="4" t="str">
        <f>EmployeesByDept[[#This Row],[Dept.]] &amp; " " &amp; EmployeesByDept[[#This Row],[Shift]]</f>
        <v>Quality 1st</v>
      </c>
      <c r="V22" s="28" cm="1">
        <f t="array" ref="V22">_xlfn.LET(_xlpm.getname, GetIDFromName(EmployeesByDept[[#This Row],[Name]]),
IF(LEN(_xlpm.getname) = 0, GetIDFromName(EmployeesByDept[[#This Row],[Name]] &amp; " - Bypass"), _xlpm.getname))</f>
        <v>1023</v>
      </c>
      <c r="W22" s="4">
        <f>_xlfn.XLOOKUP(EmployeesByDept[[#This Row],[ID]],SQLOperatorTable[ID],SQLOperatorTable[dept_ID], "", 0, 1)</f>
        <v>2</v>
      </c>
      <c r="X22" s="12" t="b">
        <f>_xlfn.XLOOKUP(EmployeesByDept[[#This Row],[ID]], SQLOperatorTable[ID],SQLOperatorTable[deactive_date], -1) &gt; 0</f>
        <v>0</v>
      </c>
      <c r="Y22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&lt;STX&gt;H1;o160,100;f3;c20;h1;w1;d3,Arshdeep Dhindsa;&lt;ETX&gt;
&lt;STX&gt;H2;o130,100;f3;c20;h1;w1;d3,Quality 1st;&lt;ETX&gt;
&lt;STX&gt;H3;o100,100;f3;c20;h1;w1;d3,MES Login;&lt;ETX&gt;
&lt;STX&gt;B4;o50,30;f3;c0,3;h50;w3;d3,1023;&lt;ETX&gt;
&lt;STX&gt;R&lt;ETX&gt;
&lt;STX&gt;&lt;ESC&gt;E1;&lt;ETX&gt;
&lt;STX&gt;&lt;US&gt;4&lt;ETX&gt;
&lt;STX&gt;&lt;ETB&gt;&lt;ETX&gt;</v>
      </c>
      <c r="Z22" s="12" t="str">
        <f>" "</f>
        <v xml:space="preserve"> </v>
      </c>
      <c r="AB22" s="248"/>
      <c r="AC22" s="248"/>
      <c r="AD22" s="248"/>
      <c r="AE22" s="248"/>
      <c r="AI22"/>
      <c r="AJ22"/>
    </row>
    <row r="23" spans="1:36" x14ac:dyDescent="0.2">
      <c r="A23" s="19" t="s">
        <v>216</v>
      </c>
      <c r="B2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Kimberly Marie Ballard</v>
      </c>
      <c r="C23" s="21" t="s">
        <v>75</v>
      </c>
      <c r="D23" s="30" t="s">
        <v>215</v>
      </c>
      <c r="E23" s="30" t="s">
        <v>179</v>
      </c>
      <c r="F23" s="123" t="s">
        <v>190</v>
      </c>
      <c r="G23" s="4" t="str">
        <f>_xlfn.XLOOKUP(EmployeesByDept[[#This Row],[Name]] &amp; "-Bypass", SQLOperators_DT[first_name], SQLOperators_DT[badge_ID], "")</f>
        <v/>
      </c>
      <c r="H23" s="4" t="str">
        <f>IF(NOT(LEN(EmployeesByDept[[#This Row],[BP-DT]]) = 0), _xlfn.XLOOKUP(EmployeesByDept[[#This Row],[BP-DT]], SQLOperators_DT[badge_ID], SQLOperators_DT[deactive_date], -1) = 0, "")</f>
        <v/>
      </c>
      <c r="I23" s="4" t="str">
        <f>_xlfn.XLOOKUP(EmployeesByDept[[#This Row],[Name]] &amp; "-Bypass", SQLOperators_WS[full_name], SQLOperators_WS[badge_ID], "")</f>
        <v/>
      </c>
      <c r="J23" s="4" t="str">
        <f>IF(NOT(LEN(EmployeesByDept[[#This Row],[BP-WS]]) = 0), _xlfn.XLOOKUP(EmployeesByDept[[#This Row],[BP-WS]], SQLOperators_WS[badge_ID], SQLOperators_WS[deactive_date], -1) = 0, "")</f>
        <v/>
      </c>
      <c r="K23" s="4" t="str">
        <f>_xlfn.XLOOKUP(EmployeesByDept[[#This Row],[Name]] &amp; "-Bypass", SQLOperatorTable[name], SQLOperatorTable[ID], "")</f>
        <v/>
      </c>
      <c r="L23" s="4" t="str">
        <f>IF(NOT(LEN(EmployeesByDept[[#This Row],[BP-MES01]]) = 0), _xlfn.XLOOKUP(EmployeesByDept[[#This Row],[BP-MES01]], SQLOperatorTable[ID], SQLOperatorTable[deactive_date], -1) = 0, "")</f>
        <v/>
      </c>
      <c r="M23" s="4" t="b">
        <f>IFERROR(OR(EmployeesByDept[[#This Row],[BPA-DT]], EmployeesByDept[[#This Row],[BPA-WS]], EmployeesByDept[[#This Row],[BPA-MES01]]), FALSE)</f>
        <v>0</v>
      </c>
      <c r="N23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23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3" s="4" t="b" cm="1">
        <f t="array" ref="P2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3" s="4" t="b">
        <f>IF(EmployeesByDept[[#This Row],[Position]] = "Operator", EmployeesByDept[[#This Row],[AnyBP]] = FALSE, TRUE)</f>
        <v>1</v>
      </c>
      <c r="S23" s="4" t="b" cm="1">
        <f t="array" ref="S2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3" s="4" t="b">
        <f xml:space="preserve"> _xlfn.XLOOKUP(EmployeesByDept[[#This Row],[ID]], SQLOperatorTable[ID], SQLOperatorTable[deactive_date], -1) = 0</f>
        <v>1</v>
      </c>
      <c r="U23" s="4" t="str">
        <f>EmployeesByDept[[#This Row],[Dept.]] &amp; " " &amp; EmployeesByDept[[#This Row],[Shift]]</f>
        <v>Service 1st</v>
      </c>
      <c r="V23" s="28" cm="1">
        <f t="array" ref="V23">_xlfn.LET(_xlpm.getname, GetIDFromName(EmployeesByDept[[#This Row],[Name]]),
IF(LEN(_xlpm.getname) = 0, GetIDFromName(EmployeesByDept[[#This Row],[Name]] &amp; " - Bypass"), _xlpm.getname))</f>
        <v>2324</v>
      </c>
      <c r="W23" s="4">
        <f>_xlfn.XLOOKUP(EmployeesByDept[[#This Row],[ID]],SQLOperatorTable[ID],SQLOperatorTable[dept_ID], "", 0, 1)</f>
        <v>15</v>
      </c>
      <c r="X23" s="12" t="b">
        <f>_xlfn.XLOOKUP(EmployeesByDept[[#This Row],[ID]], SQLOperatorTable[ID],SQLOperatorTable[deactive_date], -1) &gt; 0</f>
        <v>0</v>
      </c>
      <c r="Y2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&lt;STX&gt;H1;o160,100;f3;c20;h1;w1;d3,Assane Seck;&lt;ETX&gt;
&lt;STX&gt;H2;o130,100;f3;c20;h1;w1;d3,Service 1st;&lt;ETX&gt;
&lt;STX&gt;H3;o100,100;f3;c20;h1;w1;d3,MES Login;&lt;ETX&gt;
&lt;STX&gt;B4;o50,30;f3;c0,3;h50;w3;d3,2324;&lt;ETX&gt;
&lt;STX&gt;R&lt;ETX&gt;
&lt;STX&gt;&lt;ESC&gt;E1;&lt;ETX&gt;
&lt;STX&gt;&lt;US&gt;4&lt;ETX&gt;
&lt;STX&gt;&lt;ETB&gt;&lt;ETX&gt;</v>
      </c>
      <c r="Z23" s="12" t="str">
        <f>" "</f>
        <v xml:space="preserve"> </v>
      </c>
      <c r="AB23" s="248"/>
      <c r="AC23" s="248"/>
      <c r="AD23" s="248"/>
      <c r="AE23" s="248"/>
      <c r="AI23"/>
      <c r="AJ23"/>
    </row>
    <row r="24" spans="1:36" x14ac:dyDescent="0.2">
      <c r="A24" s="19" t="s">
        <v>218</v>
      </c>
      <c r="B2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Pavan Bandi</v>
      </c>
      <c r="C24" s="21" t="s">
        <v>217</v>
      </c>
      <c r="D24" s="30" t="s">
        <v>173</v>
      </c>
      <c r="E24" s="30" t="s">
        <v>485</v>
      </c>
      <c r="F24" s="301" t="s">
        <v>175</v>
      </c>
      <c r="G24" s="28">
        <f>_xlfn.XLOOKUP(EmployeesByDept[[#This Row],[Name]] &amp; "-Bypass", SQLOperators_DT[first_name], SQLOperators_DT[badge_ID], "")</f>
        <v>11142223</v>
      </c>
      <c r="H24" s="28" t="b">
        <f>IF(NOT(LEN(EmployeesByDept[[#This Row],[BP-DT]]) = 0), _xlfn.XLOOKUP(EmployeesByDept[[#This Row],[BP-DT]], SQLOperators_DT[badge_ID], SQLOperators_DT[deactive_date], -1) = 0, "")</f>
        <v>1</v>
      </c>
      <c r="I24" s="28">
        <f>_xlfn.XLOOKUP(EmployeesByDept[[#This Row],[Name]] &amp; "-Bypass", SQLOperators_WS[full_name], SQLOperators_WS[badge_ID], "")</f>
        <v>11142223</v>
      </c>
      <c r="J24" s="28" t="b">
        <f>IF(NOT(LEN(EmployeesByDept[[#This Row],[BP-WS]]) = 0), _xlfn.XLOOKUP(EmployeesByDept[[#This Row],[BP-WS]], SQLOperators_WS[badge_ID], SQLOperators_WS[deactive_date], -1) = 0, "")</f>
        <v>1</v>
      </c>
      <c r="K24" s="28">
        <f>_xlfn.XLOOKUP(EmployeesByDept[[#This Row],[Name]] &amp; "-Bypass", SQLOperatorTable[name], SQLOperatorTable[ID], "")</f>
        <v>11142223</v>
      </c>
      <c r="L24" s="28" t="b">
        <f>IF(NOT(LEN(EmployeesByDept[[#This Row],[BP-MES01]]) = 0), _xlfn.XLOOKUP(EmployeesByDept[[#This Row],[BP-MES01]], SQLOperatorTable[ID], SQLOperatorTable[deactive_date], -1) = 0, "")</f>
        <v>0</v>
      </c>
      <c r="M24" s="28" t="b">
        <f>IFERROR(OR(EmployeesByDept[[#This Row],[BPA-DT]], EmployeesByDept[[#This Row],[BPA-WS]], EmployeesByDept[[#This Row],[BPA-MES01]]), FALSE)</f>
        <v>1</v>
      </c>
      <c r="N24" s="28" t="b">
        <f>_xlfn.LET(_xlpm.look, _xlfn.XLOOKUP(EmployeesByDept[[#This Row],[ID]], SQLOperators_DT[badge_ID], SQLOperators_DT[deactive_date], -1), IF(_xlpm.look &gt; 0, FALSE, IF(_xlpm.look = 0, TRUE, "NO DATA")))</f>
        <v>1</v>
      </c>
      <c r="O24" s="28" t="b">
        <f>_xlfn.LET(_xlpm.look, _xlfn.XLOOKUP(EmployeesByDept[[#This Row],[ID]], SQLOperators_WS[badge_ID], SQLOperators_WS[deactive_date], -1), IF(_xlpm.look &gt; 0, FALSE, IF(_xlpm.look = 0, TRUE, "NO DATA")))</f>
        <v>1</v>
      </c>
      <c r="P24" s="28" t="b" cm="1">
        <f t="array" ref="P2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4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4" s="28" t="b">
        <f>IF(EmployeesByDept[[#This Row],[Position]] = "Operator", EmployeesByDept[[#This Row],[AnyBP]] = FALSE, TRUE)</f>
        <v>1</v>
      </c>
      <c r="S24" s="28" t="b" cm="1">
        <f t="array" ref="S2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4" s="28" t="b">
        <f xml:space="preserve"> _xlfn.XLOOKUP(EmployeesByDept[[#This Row],[ID]], SQLOperatorTable[ID], SQLOperatorTable[deactive_date], -1) = 0</f>
        <v>1</v>
      </c>
      <c r="U24" s="4" t="str">
        <f>EmployeesByDept[[#This Row],[Dept.]] &amp; " " &amp; EmployeesByDept[[#This Row],[Shift]]</f>
        <v>T1XX A</v>
      </c>
      <c r="V24" s="4" cm="1">
        <f t="array" ref="V24">_xlfn.LET(_xlpm.getname, GetIDFromName(EmployeesByDept[[#This Row],[Name]]),
IF(LEN(_xlpm.getname) = 0, GetIDFromName(EmployeesByDept[[#This Row],[Name]] &amp; " - Bypass"), _xlpm.getname))</f>
        <v>9497</v>
      </c>
      <c r="W24" s="4">
        <f>_xlfn.XLOOKUP(EmployeesByDept[[#This Row],[ID]],SQLOperatorTable[ID],SQLOperatorTable[dept_ID], "", 0, 1)</f>
        <v>4</v>
      </c>
      <c r="X24" s="12" t="b">
        <f>_xlfn.XLOOKUP(EmployeesByDept[[#This Row],[ID]], SQLOperatorTable[ID],SQLOperatorTable[deactive_date], -1) &gt; 0</f>
        <v>0</v>
      </c>
      <c r="Y2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&lt;STX&gt;H1;o160,100;f3;c20;h1;w1;d3,Austin Ciesiolka;&lt;ETX&gt;
&lt;STX&gt;H2;o130,100;f3;c20;h1;w1;d3,T1XX A;&lt;ETX&gt;
&lt;STX&gt;H3;o100,100;f3;c20;h1;w1;d3,MES Login;&lt;ETX&gt;
&lt;STX&gt;B4;o50,30;f3;c0,3;h50;w3;d3,9497;&lt;ETX&gt;
&lt;STX&gt;R&lt;ETX&gt;
&lt;STX&gt;&lt;ESC&gt;E1;&lt;ETX&gt;
&lt;STX&gt;&lt;US&gt;4&lt;ETX&gt;
&lt;STX&gt;&lt;ETB&gt;&lt;ETX&gt;</v>
      </c>
      <c r="Z24" s="12" t="str">
        <f>" "</f>
        <v xml:space="preserve"> </v>
      </c>
      <c r="AB24" s="248"/>
      <c r="AC24" s="248"/>
      <c r="AD24" s="248"/>
      <c r="AE24" s="248"/>
      <c r="AI24"/>
      <c r="AJ24"/>
    </row>
    <row r="25" spans="1:36" x14ac:dyDescent="0.2">
      <c r="A25" s="19" t="s">
        <v>219</v>
      </c>
      <c r="B2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Danya Banks</v>
      </c>
      <c r="C25" s="21" t="s">
        <v>9417</v>
      </c>
      <c r="D25" s="30" t="s">
        <v>173</v>
      </c>
      <c r="E25" s="30" t="s">
        <v>394</v>
      </c>
      <c r="F25" s="296" t="s">
        <v>190</v>
      </c>
      <c r="G25" s="28" t="str">
        <f>_xlfn.XLOOKUP(EmployeesByDept[[#This Row],[Name]] &amp; "-Bypass", SQLOperators_DT[first_name], SQLOperators_DT[badge_ID], "")</f>
        <v/>
      </c>
      <c r="H25" s="28" t="str">
        <f>IF(NOT(LEN(EmployeesByDept[[#This Row],[BP-DT]]) = 0), _xlfn.XLOOKUP(EmployeesByDept[[#This Row],[BP-DT]], SQLOperators_DT[badge_ID], SQLOperators_DT[deactive_date], -1) = 0, "")</f>
        <v/>
      </c>
      <c r="I25" s="28" t="str">
        <f>_xlfn.XLOOKUP(EmployeesByDept[[#This Row],[Name]] &amp; "-Bypass", SQLOperators_WS[full_name], SQLOperators_WS[badge_ID], "")</f>
        <v/>
      </c>
      <c r="J25" s="28" t="str">
        <f>IF(NOT(LEN(EmployeesByDept[[#This Row],[BP-WS]]) = 0), _xlfn.XLOOKUP(EmployeesByDept[[#This Row],[BP-WS]], SQLOperators_WS[badge_ID], SQLOperators_WS[deactive_date], -1) = 0, "")</f>
        <v/>
      </c>
      <c r="K25" s="28" t="str">
        <f>_xlfn.XLOOKUP(EmployeesByDept[[#This Row],[Name]] &amp; "-Bypass", SQLOperatorTable[name], SQLOperatorTable[ID], "")</f>
        <v/>
      </c>
      <c r="L25" s="28" t="str">
        <f>IF(NOT(LEN(EmployeesByDept[[#This Row],[BP-MES01]]) = 0), _xlfn.XLOOKUP(EmployeesByDept[[#This Row],[BP-MES01]], SQLOperatorTable[ID], SQLOperatorTable[deactive_date], -1) = 0, "")</f>
        <v/>
      </c>
      <c r="M25" s="28" t="b">
        <f>IFERROR(OR(EmployeesByDept[[#This Row],[BPA-DT]], EmployeesByDept[[#This Row],[BPA-WS]], EmployeesByDept[[#This Row],[BPA-MES01]]), FALSE)</f>
        <v>0</v>
      </c>
      <c r="N25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25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25" s="28" t="b" cm="1">
        <f t="array" ref="P2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5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5" s="28" t="b">
        <f>IF(EmployeesByDept[[#This Row],[Position]] = "Operator", EmployeesByDept[[#This Row],[AnyBP]] = FALSE, TRUE)</f>
        <v>1</v>
      </c>
      <c r="S25" s="28" t="b" cm="1">
        <f t="array" ref="S2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5" s="28" t="b">
        <f xml:space="preserve"> _xlfn.XLOOKUP(EmployeesByDept[[#This Row],[ID]], SQLOperatorTable[ID], SQLOperatorTable[deactive_date], -1) = 0</f>
        <v>1</v>
      </c>
      <c r="U25" s="28" t="str">
        <f>EmployeesByDept[[#This Row],[Dept.]] &amp; " " &amp; EmployeesByDept[[#This Row],[Shift]]</f>
        <v>T1XX C</v>
      </c>
      <c r="V25" s="28" cm="1">
        <f t="array" ref="V25">_xlfn.LET(_xlpm.getname, GetIDFromName(EmployeesByDept[[#This Row],[Name]]),
IF(LEN(_xlpm.getname) = 0, GetIDFromName(EmployeesByDept[[#This Row],[Name]] &amp; " - Bypass"), _xlpm.getname))</f>
        <v>2642</v>
      </c>
      <c r="W25" s="28">
        <f>_xlfn.XLOOKUP(EmployeesByDept[[#This Row],[ID]],SQLOperatorTable[ID],SQLOperatorTable[dept_ID], "", 0, 1)</f>
        <v>4</v>
      </c>
      <c r="X25" s="38" t="b">
        <f>_xlfn.XLOOKUP(EmployeesByDept[[#This Row],[ID]], SQLOperatorTable[ID],SQLOperatorTable[deactive_date], -1) &gt; 0</f>
        <v>0</v>
      </c>
      <c r="Y25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&lt;STX&gt;H1;o160,100;f3;c20;h1;w1;d3,Bobby Bostick;&lt;ETX&gt;
&lt;STX&gt;H2;o130,100;f3;c20;h1;w1;d3,T1XX C;&lt;ETX&gt;
&lt;STX&gt;H3;o100,100;f3;c20;h1;w1;d3,MES Login;&lt;ETX&gt;
&lt;STX&gt;B4;o50,30;f3;c0,3;h50;w3;d3,2642;&lt;ETX&gt;
&lt;STX&gt;R&lt;ETX&gt;
&lt;STX&gt;&lt;ESC&gt;E1;&lt;ETX&gt;
&lt;STX&gt;&lt;US&gt;4&lt;ETX&gt;
&lt;STX&gt;&lt;ETB&gt;&lt;ETX&gt;</v>
      </c>
      <c r="Z25" s="38" t="str">
        <f>" "</f>
        <v xml:space="preserve"> </v>
      </c>
      <c r="AB25" s="248"/>
      <c r="AC25" s="248"/>
      <c r="AD25" s="248"/>
      <c r="AE25" s="248"/>
      <c r="AI25"/>
      <c r="AJ25"/>
    </row>
    <row r="26" spans="1:36" x14ac:dyDescent="0.2">
      <c r="A26" s="19" t="s">
        <v>221</v>
      </c>
      <c r="B2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Shankar Basavarajappa</v>
      </c>
      <c r="C26" s="21" t="s">
        <v>47</v>
      </c>
      <c r="D26" s="30" t="s">
        <v>199</v>
      </c>
      <c r="E26" s="30" t="s">
        <v>179</v>
      </c>
      <c r="F26" s="123" t="s">
        <v>200</v>
      </c>
      <c r="G26" s="4" t="str">
        <f>_xlfn.XLOOKUP(EmployeesByDept[[#This Row],[Name]] &amp; "-Bypass", SQLOperators_DT[first_name], SQLOperators_DT[badge_ID], "")</f>
        <v/>
      </c>
      <c r="H26" s="4" t="str">
        <f>IF(NOT(LEN(EmployeesByDept[[#This Row],[BP-DT]]) = 0), _xlfn.XLOOKUP(EmployeesByDept[[#This Row],[BP-DT]], SQLOperators_DT[badge_ID], SQLOperators_DT[deactive_date], -1) = 0, "")</f>
        <v/>
      </c>
      <c r="I26" s="4" t="str">
        <f>_xlfn.XLOOKUP(EmployeesByDept[[#This Row],[Name]] &amp; "-Bypass", SQLOperators_WS[full_name], SQLOperators_WS[badge_ID], "")</f>
        <v/>
      </c>
      <c r="J26" s="4" t="str">
        <f>IF(NOT(LEN(EmployeesByDept[[#This Row],[BP-WS]]) = 0), _xlfn.XLOOKUP(EmployeesByDept[[#This Row],[BP-WS]], SQLOperators_WS[badge_ID], SQLOperators_WS[deactive_date], -1) = 0, "")</f>
        <v/>
      </c>
      <c r="K26" s="4" t="str">
        <f>_xlfn.XLOOKUP(EmployeesByDept[[#This Row],[Name]] &amp; "-Bypass", SQLOperatorTable[name], SQLOperatorTable[ID], "")</f>
        <v/>
      </c>
      <c r="L26" s="4" t="str">
        <f>IF(NOT(LEN(EmployeesByDept[[#This Row],[BP-MES01]]) = 0), _xlfn.XLOOKUP(EmployeesByDept[[#This Row],[BP-MES01]], SQLOperatorTable[ID], SQLOperatorTable[deactive_date], -1) = 0, "")</f>
        <v/>
      </c>
      <c r="M26" s="4" t="b">
        <f>IFERROR(OR(EmployeesByDept[[#This Row],[BPA-DT]], EmployeesByDept[[#This Row],[BPA-WS]], EmployeesByDept[[#This Row],[BPA-MES01]]), FALSE)</f>
        <v>0</v>
      </c>
      <c r="N26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26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6" s="4" t="b" cm="1">
        <f t="array" ref="P2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6" s="4" t="b">
        <f>IF(EmployeesByDept[[#This Row],[Position]] = "Operator", EmployeesByDept[[#This Row],[AnyBP]] = FALSE, TRUE)</f>
        <v>1</v>
      </c>
      <c r="S26" s="4" t="b" cm="1">
        <f t="array" ref="S2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6" s="4" t="b">
        <f xml:space="preserve"> _xlfn.XLOOKUP(EmployeesByDept[[#This Row],[ID]], SQLOperatorTable[ID], SQLOperatorTable[deactive_date], -1) = 0</f>
        <v>1</v>
      </c>
      <c r="U26" s="4" t="str">
        <f>EmployeesByDept[[#This Row],[Dept.]] &amp; " " &amp; EmployeesByDept[[#This Row],[Shift]]</f>
        <v>Automation 1st</v>
      </c>
      <c r="V26" s="28" cm="1">
        <f t="array" ref="V26">_xlfn.LET(_xlpm.getname, GetIDFromName(EmployeesByDept[[#This Row],[Name]]),
IF(LEN(_xlpm.getname) = 0, GetIDFromName(EmployeesByDept[[#This Row],[Name]] &amp; " - Bypass"), _xlpm.getname))</f>
        <v>2304</v>
      </c>
      <c r="W26" s="4">
        <f>_xlfn.XLOOKUP(EmployeesByDept[[#This Row],[ID]],SQLOperatorTable[ID],SQLOperatorTable[dept_ID], "", 0, 1)</f>
        <v>19</v>
      </c>
      <c r="X26" s="12" t="b">
        <f>_xlfn.XLOOKUP(EmployeesByDept[[#This Row],[ID]], SQLOperatorTable[ID],SQLOperatorTable[deactive_date], -1) &gt; 0</f>
        <v>0</v>
      </c>
      <c r="Y2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&lt;STX&gt;H1;o160,100;f3;c20;h1;w1;d3,Brandie Cureton;&lt;ETX&gt;
&lt;STX&gt;H2;o130,100;f3;c20;h1;w1;d3,Automation 1st;&lt;ETX&gt;
&lt;STX&gt;H3;o100,100;f3;c20;h1;w1;d3,MES Login;&lt;ETX&gt;
&lt;STX&gt;B4;o50,30;f3;c0,3;h50;w3;d3,2304;&lt;ETX&gt;
&lt;STX&gt;R&lt;ETX&gt;
&lt;STX&gt;&lt;ESC&gt;E1;&lt;ETX&gt;
&lt;STX&gt;&lt;US&gt;4&lt;ETX&gt;
&lt;STX&gt;&lt;ETB&gt;&lt;ETX&gt;</v>
      </c>
      <c r="Z26" s="12" t="str">
        <f>" "</f>
        <v xml:space="preserve"> </v>
      </c>
      <c r="AB26" s="248"/>
      <c r="AC26" s="248"/>
      <c r="AD26" s="248"/>
      <c r="AE26" s="248"/>
      <c r="AI26"/>
      <c r="AJ26"/>
    </row>
    <row r="27" spans="1:36" x14ac:dyDescent="0.2">
      <c r="A27" s="19" t="s">
        <v>223</v>
      </c>
      <c r="B2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Rayshawn Bates</v>
      </c>
      <c r="C27" s="21" t="s">
        <v>220</v>
      </c>
      <c r="D27" s="30" t="s">
        <v>173</v>
      </c>
      <c r="E27" s="30" t="s">
        <v>485</v>
      </c>
      <c r="F27" s="301" t="s">
        <v>175</v>
      </c>
      <c r="G27" s="28" t="str">
        <f>_xlfn.XLOOKUP(EmployeesByDept[[#This Row],[Name]] &amp; "-Bypass", SQLOperators_DT[first_name], SQLOperators_DT[badge_ID], "")</f>
        <v/>
      </c>
      <c r="H27" s="28" t="str">
        <f>IF(NOT(LEN(EmployeesByDept[[#This Row],[BP-DT]]) = 0), _xlfn.XLOOKUP(EmployeesByDept[[#This Row],[BP-DT]], SQLOperators_DT[badge_ID], SQLOperators_DT[deactive_date], -1) = 0, "")</f>
        <v/>
      </c>
      <c r="I27" s="28">
        <f>_xlfn.XLOOKUP(EmployeesByDept[[#This Row],[Name]] &amp; "-Bypass", SQLOperators_WS[full_name], SQLOperators_WS[badge_ID], "")</f>
        <v>11009190</v>
      </c>
      <c r="J27" s="28" t="b">
        <f>IF(NOT(LEN(EmployeesByDept[[#This Row],[BP-WS]]) = 0), _xlfn.XLOOKUP(EmployeesByDept[[#This Row],[BP-WS]], SQLOperators_WS[badge_ID], SQLOperators_WS[deactive_date], -1) = 0, "")</f>
        <v>0</v>
      </c>
      <c r="K27" s="28" t="str">
        <f>_xlfn.XLOOKUP(EmployeesByDept[[#This Row],[Name]] &amp; "-Bypass", SQLOperatorTable[name], SQLOperatorTable[ID], "")</f>
        <v/>
      </c>
      <c r="L27" s="28" t="str">
        <f>IF(NOT(LEN(EmployeesByDept[[#This Row],[BP-MES01]]) = 0), _xlfn.XLOOKUP(EmployeesByDept[[#This Row],[BP-MES01]], SQLOperatorTable[ID], SQLOperatorTable[deactive_date], -1) = 0, "")</f>
        <v/>
      </c>
      <c r="M27" s="28" t="b">
        <f>IFERROR(OR(EmployeesByDept[[#This Row],[BPA-DT]], EmployeesByDept[[#This Row],[BPA-WS]], EmployeesByDept[[#This Row],[BPA-MES01]]), FALSE)</f>
        <v>0</v>
      </c>
      <c r="N27" s="28" t="b">
        <f>_xlfn.LET(_xlpm.look, _xlfn.XLOOKUP(EmployeesByDept[[#This Row],[ID]], SQLOperators_DT[badge_ID], SQLOperators_DT[deactive_date], -1), IF(_xlpm.look &gt; 0, FALSE, IF(_xlpm.look = 0, TRUE, "NO DATA")))</f>
        <v>1</v>
      </c>
      <c r="O27" s="28" t="b">
        <f>_xlfn.LET(_xlpm.look, _xlfn.XLOOKUP(EmployeesByDept[[#This Row],[ID]], SQLOperators_WS[badge_ID], SQLOperators_WS[deactive_date], -1), IF(_xlpm.look &gt; 0, FALSE, IF(_xlpm.look = 0, TRUE, "NO DATA")))</f>
        <v>1</v>
      </c>
      <c r="P27" s="28" t="b" cm="1">
        <f t="array" ref="P2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7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7" s="28" t="b">
        <f>IF(EmployeesByDept[[#This Row],[Position]] = "Operator", EmployeesByDept[[#This Row],[AnyBP]] = FALSE, TRUE)</f>
        <v>1</v>
      </c>
      <c r="S27" s="28" t="b" cm="1">
        <f t="array" ref="S2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7" s="28" t="b">
        <f xml:space="preserve"> _xlfn.XLOOKUP(EmployeesByDept[[#This Row],[ID]], SQLOperatorTable[ID], SQLOperatorTable[deactive_date], -1) = 0</f>
        <v>1</v>
      </c>
      <c r="U27" s="4" t="str">
        <f>EmployeesByDept[[#This Row],[Dept.]] &amp; " " &amp; EmployeesByDept[[#This Row],[Shift]]</f>
        <v>T1XX A</v>
      </c>
      <c r="V27" s="4" cm="1">
        <f t="array" ref="V27">_xlfn.LET(_xlpm.getname, GetIDFromName(EmployeesByDept[[#This Row],[Name]]),
IF(LEN(_xlpm.getname) = 0, GetIDFromName(EmployeesByDept[[#This Row],[Name]] &amp; " - Bypass"), _xlpm.getname))</f>
        <v>8914</v>
      </c>
      <c r="W27" s="4">
        <f>_xlfn.XLOOKUP(EmployeesByDept[[#This Row],[ID]],SQLOperatorTable[ID],SQLOperatorTable[dept_ID], "", 0, 1)</f>
        <v>4</v>
      </c>
      <c r="X27" s="12" t="b">
        <f>_xlfn.XLOOKUP(EmployeesByDept[[#This Row],[ID]], SQLOperatorTable[ID],SQLOperatorTable[deactive_date], -1) &gt; 0</f>
        <v>0</v>
      </c>
      <c r="Y2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&lt;STX&gt;H1;o160,100;f3;c20;h1;w1;d3,Brandon Curtis;&lt;ETX&gt;
&lt;STX&gt;H2;o130,100;f3;c20;h1;w1;d3,T1XX A;&lt;ETX&gt;
&lt;STX&gt;H3;o100,100;f3;c20;h1;w1;d3,MES Login;&lt;ETX&gt;
&lt;STX&gt;B4;o50,30;f3;c0,3;h50;w3;d3,8914;&lt;ETX&gt;
&lt;STX&gt;R&lt;ETX&gt;
&lt;STX&gt;&lt;ESC&gt;E1;&lt;ETX&gt;
&lt;STX&gt;&lt;US&gt;4&lt;ETX&gt;
&lt;STX&gt;&lt;ETB&gt;&lt;ETX&gt;</v>
      </c>
      <c r="Z27" s="12" t="str">
        <f>" "</f>
        <v xml:space="preserve"> </v>
      </c>
      <c r="AB27" s="248"/>
      <c r="AC27" s="248"/>
      <c r="AD27" s="248"/>
      <c r="AE27" s="248"/>
      <c r="AI27"/>
      <c r="AJ27"/>
    </row>
    <row r="28" spans="1:36" x14ac:dyDescent="0.2">
      <c r="A28" s="19" t="s">
        <v>225</v>
      </c>
      <c r="B2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Mark Batts</v>
      </c>
      <c r="C28" s="21" t="s">
        <v>222</v>
      </c>
      <c r="D28" s="30" t="s">
        <v>173</v>
      </c>
      <c r="E28" s="30" t="s">
        <v>394</v>
      </c>
      <c r="F28" s="296" t="s">
        <v>175</v>
      </c>
      <c r="G28" s="4" t="str">
        <f>_xlfn.XLOOKUP(EmployeesByDept[[#This Row],[Name]] &amp; "-Bypass", SQLOperators_DT[first_name], SQLOperators_DT[badge_ID], "")</f>
        <v/>
      </c>
      <c r="H28" s="4" t="str">
        <f>IF(NOT(LEN(EmployeesByDept[[#This Row],[BP-DT]]) = 0), _xlfn.XLOOKUP(EmployeesByDept[[#This Row],[BP-DT]], SQLOperators_DT[badge_ID], SQLOperators_DT[deactive_date], -1) = 0, "")</f>
        <v/>
      </c>
      <c r="I28" s="4">
        <f>_xlfn.XLOOKUP(EmployeesByDept[[#This Row],[Name]] &amp; "-Bypass", SQLOperators_WS[full_name], SQLOperators_WS[badge_ID], "")</f>
        <v>5894992</v>
      </c>
      <c r="J28" s="4" t="b">
        <f>IF(NOT(LEN(EmployeesByDept[[#This Row],[BP-WS]]) = 0), _xlfn.XLOOKUP(EmployeesByDept[[#This Row],[BP-WS]], SQLOperators_WS[badge_ID], SQLOperators_WS[deactive_date], -1) = 0, "")</f>
        <v>0</v>
      </c>
      <c r="K28" s="4" t="str">
        <f>_xlfn.XLOOKUP(EmployeesByDept[[#This Row],[Name]] &amp; "-Bypass", SQLOperatorTable[name], SQLOperatorTable[ID], "")</f>
        <v/>
      </c>
      <c r="L28" s="4" t="str">
        <f>IF(NOT(LEN(EmployeesByDept[[#This Row],[BP-MES01]]) = 0), _xlfn.XLOOKUP(EmployeesByDept[[#This Row],[BP-MES01]], SQLOperatorTable[ID], SQLOperatorTable[deactive_date], -1) = 0, "")</f>
        <v/>
      </c>
      <c r="M28" s="4" t="b">
        <f>IFERROR(OR(EmployeesByDept[[#This Row],[BPA-DT]], EmployeesByDept[[#This Row],[BPA-WS]], EmployeesByDept[[#This Row],[BPA-MES01]]), FALSE)</f>
        <v>0</v>
      </c>
      <c r="N28" s="4" t="b">
        <f>_xlfn.LET(_xlpm.look, _xlfn.XLOOKUP(EmployeesByDept[[#This Row],[ID]], SQLOperators_DT[badge_ID], SQLOperators_DT[deactive_date], -1), IF(_xlpm.look &gt; 0, FALSE, IF(_xlpm.look = 0, TRUE, "NO DATA")))</f>
        <v>1</v>
      </c>
      <c r="O28" s="4" t="b">
        <f>_xlfn.LET(_xlpm.look, _xlfn.XLOOKUP(EmployeesByDept[[#This Row],[ID]], SQLOperators_WS[badge_ID], SQLOperators_WS[deactive_date], -1), IF(_xlpm.look &gt; 0, FALSE, IF(_xlpm.look = 0, TRUE, "NO DATA")))</f>
        <v>1</v>
      </c>
      <c r="P28" s="4" t="b" cm="1">
        <f t="array" ref="P2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8" s="4" t="b">
        <f>IF(EmployeesByDept[[#This Row],[Position]] = "Operator", EmployeesByDept[[#This Row],[AnyBP]] = FALSE, TRUE)</f>
        <v>1</v>
      </c>
      <c r="S28" s="4" t="b" cm="1">
        <f t="array" ref="S2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8" s="4" t="b">
        <f xml:space="preserve"> _xlfn.XLOOKUP(EmployeesByDept[[#This Row],[ID]], SQLOperatorTable[ID], SQLOperatorTable[deactive_date], -1) = 0</f>
        <v>1</v>
      </c>
      <c r="U28" s="4" t="str">
        <f>EmployeesByDept[[#This Row],[Dept.]] &amp; " " &amp; EmployeesByDept[[#This Row],[Shift]]</f>
        <v>T1XX C</v>
      </c>
      <c r="V28" s="28" cm="1">
        <f t="array" ref="V28">_xlfn.LET(_xlpm.getname, GetIDFromName(EmployeesByDept[[#This Row],[Name]]),
IF(LEN(_xlpm.getname) = 0, GetIDFromName(EmployeesByDept[[#This Row],[Name]] &amp; " - Bypass"), _xlpm.getname))</f>
        <v>8854</v>
      </c>
      <c r="W28" s="4">
        <f>_xlfn.XLOOKUP(EmployeesByDept[[#This Row],[ID]],SQLOperatorTable[ID],SQLOperatorTable[dept_ID], "", 0, 1)</f>
        <v>4</v>
      </c>
      <c r="X28" s="12" t="b">
        <f>_xlfn.XLOOKUP(EmployeesByDept[[#This Row],[ID]], SQLOperatorTable[ID],SQLOperatorTable[deactive_date], -1) &gt; 0</f>
        <v>0</v>
      </c>
      <c r="Y2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&lt;STX&gt;H1;o160,100;f3;c20;h1;w1;d3,Brandon Davis;&lt;ETX&gt;
&lt;STX&gt;H2;o130,100;f3;c20;h1;w1;d3,T1XX C;&lt;ETX&gt;
&lt;STX&gt;H3;o100,100;f3;c20;h1;w1;d3,MES Login;&lt;ETX&gt;
&lt;STX&gt;B4;o50,30;f3;c0,3;h50;w3;d3,8854;&lt;ETX&gt;
&lt;STX&gt;R&lt;ETX&gt;
&lt;STX&gt;&lt;ESC&gt;E1;&lt;ETX&gt;
&lt;STX&gt;&lt;US&gt;4&lt;ETX&gt;
&lt;STX&gt;&lt;ETB&gt;&lt;ETX&gt;</v>
      </c>
      <c r="Z28" s="12" t="str">
        <f>" "</f>
        <v xml:space="preserve"> </v>
      </c>
      <c r="AB28" s="248"/>
      <c r="AC28" s="248"/>
      <c r="AD28" s="248"/>
      <c r="AE28" s="248"/>
      <c r="AI28"/>
      <c r="AJ28"/>
    </row>
    <row r="29" spans="1:36" x14ac:dyDescent="0.2">
      <c r="A29" s="19" t="s">
        <v>228</v>
      </c>
      <c r="B2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Bradley Beckner</v>
      </c>
      <c r="C29" s="21" t="s">
        <v>224</v>
      </c>
      <c r="D29" s="30" t="s">
        <v>173</v>
      </c>
      <c r="E29" s="30" t="s">
        <v>394</v>
      </c>
      <c r="F29" s="296" t="s">
        <v>190</v>
      </c>
      <c r="G29" s="4" t="str">
        <f>_xlfn.XLOOKUP(EmployeesByDept[[#This Row],[Name]] &amp; "-Bypass", SQLOperators_DT[first_name], SQLOperators_DT[badge_ID], "")</f>
        <v/>
      </c>
      <c r="H29" s="4" t="str">
        <f>IF(NOT(LEN(EmployeesByDept[[#This Row],[BP-DT]]) = 0), _xlfn.XLOOKUP(EmployeesByDept[[#This Row],[BP-DT]], SQLOperators_DT[badge_ID], SQLOperators_DT[deactive_date], -1) = 0, "")</f>
        <v/>
      </c>
      <c r="I29" s="4" t="str">
        <f>_xlfn.XLOOKUP(EmployeesByDept[[#This Row],[Name]] &amp; "-Bypass", SQLOperators_WS[full_name], SQLOperators_WS[badge_ID], "")</f>
        <v/>
      </c>
      <c r="J29" s="4" t="str">
        <f>IF(NOT(LEN(EmployeesByDept[[#This Row],[BP-WS]]) = 0), _xlfn.XLOOKUP(EmployeesByDept[[#This Row],[BP-WS]], SQLOperators_WS[badge_ID], SQLOperators_WS[deactive_date], -1) = 0, "")</f>
        <v/>
      </c>
      <c r="K29" s="4" t="str">
        <f>_xlfn.XLOOKUP(EmployeesByDept[[#This Row],[Name]] &amp; "-Bypass", SQLOperatorTable[name], SQLOperatorTable[ID], "")</f>
        <v/>
      </c>
      <c r="L29" s="4" t="str">
        <f>IF(NOT(LEN(EmployeesByDept[[#This Row],[BP-MES01]]) = 0), _xlfn.XLOOKUP(EmployeesByDept[[#This Row],[BP-MES01]], SQLOperatorTable[ID], SQLOperatorTable[deactive_date], -1) = 0, "")</f>
        <v/>
      </c>
      <c r="M29" s="4" t="b">
        <f>IFERROR(OR(EmployeesByDept[[#This Row],[BPA-DT]], EmployeesByDept[[#This Row],[BPA-WS]], EmployeesByDept[[#This Row],[BPA-MES01]]), FALSE)</f>
        <v>0</v>
      </c>
      <c r="N29" s="4" t="b">
        <f>_xlfn.LET(_xlpm.look, _xlfn.XLOOKUP(EmployeesByDept[[#This Row],[ID]], SQLOperators_DT[badge_ID], SQLOperators_DT[deactive_date], -1), IF(_xlpm.look &gt; 0, FALSE, IF(_xlpm.look = 0, TRUE, "NO DATA")))</f>
        <v>1</v>
      </c>
      <c r="O29" s="4" t="b">
        <f>_xlfn.LET(_xlpm.look, _xlfn.XLOOKUP(EmployeesByDept[[#This Row],[ID]], SQLOperators_WS[badge_ID], SQLOperators_WS[deactive_date], -1), IF(_xlpm.look &gt; 0, FALSE, IF(_xlpm.look = 0, TRUE, "NO DATA")))</f>
        <v>1</v>
      </c>
      <c r="P29" s="4" t="b" cm="1">
        <f t="array" ref="P2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2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9" s="4" t="b">
        <f>IF(EmployeesByDept[[#This Row],[Position]] = "Operator", EmployeesByDept[[#This Row],[AnyBP]] = FALSE, TRUE)</f>
        <v>1</v>
      </c>
      <c r="S29" s="4" t="b" cm="1">
        <f t="array" ref="S2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9" s="4" t="b">
        <f xml:space="preserve"> _xlfn.XLOOKUP(EmployeesByDept[[#This Row],[ID]], SQLOperatorTable[ID], SQLOperatorTable[deactive_date], -1) = 0</f>
        <v>1</v>
      </c>
      <c r="U29" s="4" t="str">
        <f>EmployeesByDept[[#This Row],[Dept.]] &amp; " " &amp; EmployeesByDept[[#This Row],[Shift]]</f>
        <v>T1XX C</v>
      </c>
      <c r="V29" s="28" cm="1">
        <f t="array" ref="V29">_xlfn.LET(_xlpm.getname, GetIDFromName(EmployeesByDept[[#This Row],[Name]]),
IF(LEN(_xlpm.getname) = 0, GetIDFromName(EmployeesByDept[[#This Row],[Name]] &amp; " - Bypass"), _xlpm.getname))</f>
        <v>1097</v>
      </c>
      <c r="W29" s="4">
        <f>_xlfn.XLOOKUP(EmployeesByDept[[#This Row],[ID]],SQLOperatorTable[ID],SQLOperatorTable[dept_ID], "", 0, 1)</f>
        <v>4</v>
      </c>
      <c r="X29" s="12" t="b">
        <f>_xlfn.XLOOKUP(EmployeesByDept[[#This Row],[ID]], SQLOperatorTable[ID],SQLOperatorTable[deactive_date], -1) &gt; 0</f>
        <v>0</v>
      </c>
      <c r="Y2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&lt;STX&gt;H1;o160,100;f3;c20;h1;w1;d3,Brandon Elmore;&lt;ETX&gt;
&lt;STX&gt;H2;o130,100;f3;c20;h1;w1;d3,T1XX C;&lt;ETX&gt;
&lt;STX&gt;H3;o100,100;f3;c20;h1;w1;d3,MES Login;&lt;ETX&gt;
&lt;STX&gt;B4;o50,30;f3;c0,3;h50;w3;d3,1097;&lt;ETX&gt;
&lt;STX&gt;R&lt;ETX&gt;
&lt;STX&gt;&lt;ESC&gt;E1;&lt;ETX&gt;
&lt;STX&gt;&lt;US&gt;4&lt;ETX&gt;
&lt;STX&gt;&lt;ETB&gt;&lt;ETX&gt;</v>
      </c>
      <c r="Z29" s="12" t="str">
        <f>" "</f>
        <v xml:space="preserve"> </v>
      </c>
      <c r="AB29" s="248"/>
      <c r="AC29" s="248"/>
      <c r="AD29" s="248"/>
      <c r="AE29" s="248"/>
      <c r="AI29"/>
      <c r="AJ29"/>
    </row>
    <row r="30" spans="1:36" x14ac:dyDescent="0.2">
      <c r="A30" s="19" t="s">
        <v>229</v>
      </c>
      <c r="B3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Ralph Bell Jr.</v>
      </c>
      <c r="C30" s="294" t="s">
        <v>226</v>
      </c>
      <c r="D30" s="30" t="s">
        <v>227</v>
      </c>
      <c r="E30" s="295" t="s">
        <v>184</v>
      </c>
      <c r="F30" s="296" t="s">
        <v>185</v>
      </c>
      <c r="G30" s="4" t="str">
        <f>_xlfn.XLOOKUP(EmployeesByDept[[#This Row],[Name]] &amp; "-Bypass", SQLOperators_DT[first_name], SQLOperators_DT[badge_ID], "")</f>
        <v/>
      </c>
      <c r="H30" s="4" t="str">
        <f>IF(NOT(LEN(EmployeesByDept[[#This Row],[BP-DT]]) = 0), _xlfn.XLOOKUP(EmployeesByDept[[#This Row],[BP-DT]], SQLOperators_DT[badge_ID], SQLOperators_DT[deactive_date], -1) = 0, "")</f>
        <v/>
      </c>
      <c r="I30" s="4" t="str">
        <f>_xlfn.XLOOKUP(EmployeesByDept[[#This Row],[Name]] &amp; "-Bypass", SQLOperators_WS[full_name], SQLOperators_WS[badge_ID], "")</f>
        <v/>
      </c>
      <c r="J30" s="4" t="str">
        <f>IF(NOT(LEN(EmployeesByDept[[#This Row],[BP-WS]]) = 0), _xlfn.XLOOKUP(EmployeesByDept[[#This Row],[BP-WS]], SQLOperators_WS[badge_ID], SQLOperators_WS[deactive_date], -1) = 0, "")</f>
        <v/>
      </c>
      <c r="K30" s="4" t="str">
        <f>_xlfn.XLOOKUP(EmployeesByDept[[#This Row],[Name]] &amp; "-Bypass", SQLOperatorTable[name], SQLOperatorTable[ID], "")</f>
        <v/>
      </c>
      <c r="L30" s="4" t="str">
        <f>IF(NOT(LEN(EmployeesByDept[[#This Row],[BP-MES01]]) = 0), _xlfn.XLOOKUP(EmployeesByDept[[#This Row],[BP-MES01]], SQLOperatorTable[ID], SQLOperatorTable[deactive_date], -1) = 0, "")</f>
        <v/>
      </c>
      <c r="M30" s="4" t="b">
        <f>IFERROR(OR(EmployeesByDept[[#This Row],[BPA-DT]], EmployeesByDept[[#This Row],[BPA-WS]], EmployeesByDept[[#This Row],[BPA-MES01]]), FALSE)</f>
        <v>0</v>
      </c>
      <c r="N30" s="4" t="b">
        <f>_xlfn.LET(_xlpm.look, _xlfn.XLOOKUP(EmployeesByDept[[#This Row],[ID]], SQLOperators_DT[badge_ID], SQLOperators_DT[deactive_date], -1), IF(_xlpm.look &gt; 0, FALSE, IF(_xlpm.look = 0, TRUE, "NO DATA")))</f>
        <v>0</v>
      </c>
      <c r="O30" s="4" t="b">
        <f>_xlfn.LET(_xlpm.look, _xlfn.XLOOKUP(EmployeesByDept[[#This Row],[ID]], SQLOperators_WS[badge_ID], SQLOperators_WS[deactive_date], -1), IF(_xlpm.look &gt; 0, FALSE, IF(_xlpm.look = 0, TRUE, "NO DATA")))</f>
        <v>1</v>
      </c>
      <c r="P30" s="4" t="b" cm="1">
        <f t="array" ref="P3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3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30" s="4" t="b">
        <f>IF(EmployeesByDept[[#This Row],[Position]] = "Operator", EmployeesByDept[[#This Row],[AnyBP]] = FALSE, TRUE)</f>
        <v>1</v>
      </c>
      <c r="S30" s="4" t="b" cm="1">
        <f t="array" ref="S3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30" s="4" t="b">
        <f xml:space="preserve"> _xlfn.XLOOKUP(EmployeesByDept[[#This Row],[ID]], SQLOperatorTable[ID], SQLOperatorTable[deactive_date], -1) = 0</f>
        <v>1</v>
      </c>
      <c r="U30" s="4" t="str">
        <f>EmployeesByDept[[#This Row],[Dept.]] &amp; " " &amp; EmployeesByDept[[#This Row],[Shift]]</f>
        <v>Molding 2nd</v>
      </c>
      <c r="V30" s="28" cm="1">
        <f t="array" ref="V30">_xlfn.LET(_xlpm.getname, GetIDFromName(EmployeesByDept[[#This Row],[Name]]),
IF(LEN(_xlpm.getname) = 0, GetIDFromName(EmployeesByDept[[#This Row],[Name]] &amp; " - Bypass"), _xlpm.getname))</f>
        <v>8693</v>
      </c>
      <c r="W30" s="4">
        <f>_xlfn.XLOOKUP(EmployeesByDept[[#This Row],[ID]],SQLOperatorTable[ID],SQLOperatorTable[dept_ID], "", 0, 1)</f>
        <v>11</v>
      </c>
      <c r="X30" s="12" t="b">
        <f>_xlfn.XLOOKUP(EmployeesByDept[[#This Row],[ID]], SQLOperatorTable[ID],SQLOperatorTable[deactive_date], -1) &gt; 0</f>
        <v>0</v>
      </c>
      <c r="Y3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&lt;STX&gt;H1;o160,100;f3;c20;h1;w1;d3,Brandon Hattaway - Bypass;&lt;ETX&gt;
&lt;STX&gt;H2;o130,100;f3;c20;h1;w1;d3,Bypass;&lt;ETX&gt;
&lt;STX&gt;H3;o100,100;f3;c20;h1;w1;d3,MES Login;&lt;ETX&gt;
&lt;STX&gt;B4;o50,30;f3;c0,3;h50;w3;d3,8693;&lt;ETX&gt;
&lt;STX&gt;R&lt;ETX&gt;
&lt;STX&gt;&lt;ESC&gt;E1;&lt;ETX&gt;
&lt;STX&gt;&lt;US&gt;4&lt;ETX&gt;
&lt;STX&gt;&lt;ETB&gt;&lt;ETX&gt;</v>
      </c>
      <c r="Z30" s="12" t="str">
        <f>" "</f>
        <v xml:space="preserve"> </v>
      </c>
      <c r="AB30" s="248"/>
      <c r="AC30" s="248"/>
      <c r="AD30" s="248"/>
      <c r="AE30" s="248"/>
      <c r="AI30"/>
      <c r="AJ30"/>
    </row>
    <row r="31" spans="1:36" x14ac:dyDescent="0.2">
      <c r="A31" s="19" t="s">
        <v>232</v>
      </c>
      <c r="B3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Keith T Bell</v>
      </c>
      <c r="C31" s="21" t="s">
        <v>104</v>
      </c>
      <c r="D31" s="30" t="s">
        <v>173</v>
      </c>
      <c r="E31" s="30" t="s">
        <v>485</v>
      </c>
      <c r="F31" s="123" t="s">
        <v>190</v>
      </c>
      <c r="G31" s="28" t="str">
        <f>_xlfn.XLOOKUP(EmployeesByDept[[#This Row],[Name]] &amp; "-Bypass", SQLOperators_DT[first_name], SQLOperators_DT[badge_ID], "")</f>
        <v/>
      </c>
      <c r="H31" s="28" t="str">
        <f>IF(NOT(LEN(EmployeesByDept[[#This Row],[BP-DT]]) = 0), _xlfn.XLOOKUP(EmployeesByDept[[#This Row],[BP-DT]], SQLOperators_DT[badge_ID], SQLOperators_DT[deactive_date], -1) = 0, "")</f>
        <v/>
      </c>
      <c r="I31" s="28" t="str">
        <f>_xlfn.XLOOKUP(EmployeesByDept[[#This Row],[Name]] &amp; "-Bypass", SQLOperators_WS[full_name], SQLOperators_WS[badge_ID], "")</f>
        <v/>
      </c>
      <c r="J31" s="28" t="str">
        <f>IF(NOT(LEN(EmployeesByDept[[#This Row],[BP-WS]]) = 0), _xlfn.XLOOKUP(EmployeesByDept[[#This Row],[BP-WS]], SQLOperators_WS[badge_ID], SQLOperators_WS[deactive_date], -1) = 0, "")</f>
        <v/>
      </c>
      <c r="K31" s="28" t="str">
        <f>_xlfn.XLOOKUP(EmployeesByDept[[#This Row],[Name]] &amp; "-Bypass", SQLOperatorTable[name], SQLOperatorTable[ID], "")</f>
        <v/>
      </c>
      <c r="L31" s="28" t="str">
        <f>IF(NOT(LEN(EmployeesByDept[[#This Row],[BP-MES01]]) = 0), _xlfn.XLOOKUP(EmployeesByDept[[#This Row],[BP-MES01]], SQLOperatorTable[ID], SQLOperatorTable[deactive_date], -1) = 0, "")</f>
        <v/>
      </c>
      <c r="M31" s="28" t="b">
        <f>IFERROR(OR(EmployeesByDept[[#This Row],[BPA-DT]], EmployeesByDept[[#This Row],[BPA-WS]], EmployeesByDept[[#This Row],[BPA-MES01]]), FALSE)</f>
        <v>0</v>
      </c>
      <c r="N31" s="28" t="b">
        <f>_xlfn.LET(_xlpm.look, _xlfn.XLOOKUP(EmployeesByDept[[#This Row],[ID]], SQLOperators_DT[badge_ID], SQLOperators_DT[deactive_date], -1), IF(_xlpm.look &gt; 0, FALSE, IF(_xlpm.look = 0, TRUE, "NO DATA")))</f>
        <v>1</v>
      </c>
      <c r="O31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31" s="28" t="b" cm="1">
        <f t="array" ref="P3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31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31" s="28" t="b">
        <f>IF(EmployeesByDept[[#This Row],[Position]] = "Operator", EmployeesByDept[[#This Row],[AnyBP]] = FALSE, TRUE)</f>
        <v>1</v>
      </c>
      <c r="S31" s="28" t="b" cm="1">
        <f t="array" ref="S3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31" s="28" t="b">
        <f xml:space="preserve"> _xlfn.XLOOKUP(EmployeesByDept[[#This Row],[ID]], SQLOperatorTable[ID], SQLOperatorTable[deactive_date], -1) = 0</f>
        <v>1</v>
      </c>
      <c r="U31" s="28" t="str">
        <f>EmployeesByDept[[#This Row],[Dept.]] &amp; " " &amp; EmployeesByDept[[#This Row],[Shift]]</f>
        <v>T1XX A</v>
      </c>
      <c r="V31" s="28" cm="1">
        <f t="array" ref="V31">_xlfn.LET(_xlpm.getname, GetIDFromName(EmployeesByDept[[#This Row],[Name]]),
IF(LEN(_xlpm.getname) = 0, GetIDFromName(EmployeesByDept[[#This Row],[Name]] &amp; " - Bypass"), _xlpm.getname))</f>
        <v>2431</v>
      </c>
      <c r="W31" s="28">
        <f>_xlfn.XLOOKUP(EmployeesByDept[[#This Row],[ID]],SQLOperatorTable[ID],SQLOperatorTable[dept_ID], "", 0, 1)</f>
        <v>4</v>
      </c>
      <c r="X31" s="38" t="b">
        <f>_xlfn.XLOOKUP(EmployeesByDept[[#This Row],[ID]], SQLOperatorTable[ID],SQLOperatorTable[deactive_date], -1) &gt; 0</f>
        <v>0</v>
      </c>
      <c r="Y31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&lt;STX&gt;H1;o160,100;f3;c20;h1;w1;d3,Breyunt Alexander;&lt;ETX&gt;
&lt;STX&gt;H2;o130,100;f3;c20;h1;w1;d3,T1XX A;&lt;ETX&gt;
&lt;STX&gt;H3;o100,100;f3;c20;h1;w1;d3,MES Login;&lt;ETX&gt;
&lt;STX&gt;B4;o50,30;f3;c0,3;h50;w3;d3,2431;&lt;ETX&gt;
&lt;STX&gt;R&lt;ETX&gt;
&lt;STX&gt;&lt;ESC&gt;E1;&lt;ETX&gt;
&lt;STX&gt;&lt;US&gt;4&lt;ETX&gt;
&lt;STX&gt;&lt;ETB&gt;&lt;ETX&gt;</v>
      </c>
      <c r="Z31" s="38" t="str">
        <f>" "</f>
        <v xml:space="preserve"> </v>
      </c>
      <c r="AB31" s="248"/>
      <c r="AC31" s="248"/>
      <c r="AD31" s="248"/>
      <c r="AE31" s="248"/>
      <c r="AI31"/>
      <c r="AJ31"/>
    </row>
    <row r="32" spans="1:36" x14ac:dyDescent="0.2">
      <c r="A32" s="19" t="s">
        <v>233</v>
      </c>
      <c r="B3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Matthew Bennett</v>
      </c>
      <c r="C32" s="21" t="s">
        <v>230</v>
      </c>
      <c r="D32" s="30" t="s">
        <v>193</v>
      </c>
      <c r="E32" s="30" t="s">
        <v>174</v>
      </c>
      <c r="F32" s="123" t="s">
        <v>231</v>
      </c>
      <c r="G32" s="4" t="str">
        <f>_xlfn.XLOOKUP(EmployeesByDept[[#This Row],[Name]] &amp; "-Bypass", SQLOperators_DT[first_name], SQLOperators_DT[badge_ID], "")</f>
        <v/>
      </c>
      <c r="H32" s="4" t="str">
        <f>IF(NOT(LEN(EmployeesByDept[[#This Row],[BP-DT]]) = 0), _xlfn.XLOOKUP(EmployeesByDept[[#This Row],[BP-DT]], SQLOperators_DT[badge_ID], SQLOperators_DT[deactive_date], -1) = 0, "")</f>
        <v/>
      </c>
      <c r="I32" s="4" t="str">
        <f>_xlfn.XLOOKUP(EmployeesByDept[[#This Row],[Name]] &amp; "-Bypass", SQLOperators_WS[full_name], SQLOperators_WS[badge_ID], "")</f>
        <v/>
      </c>
      <c r="J32" s="4" t="str">
        <f>IF(NOT(LEN(EmployeesByDept[[#This Row],[BP-WS]]) = 0), _xlfn.XLOOKUP(EmployeesByDept[[#This Row],[BP-WS]], SQLOperators_WS[badge_ID], SQLOperators_WS[deactive_date], -1) = 0, "")</f>
        <v/>
      </c>
      <c r="K32" s="4" t="str">
        <f>_xlfn.XLOOKUP(EmployeesByDept[[#This Row],[Name]] &amp; "-Bypass", SQLOperatorTable[name], SQLOperatorTable[ID], "")</f>
        <v/>
      </c>
      <c r="L32" s="4" t="str">
        <f>IF(NOT(LEN(EmployeesByDept[[#This Row],[BP-MES01]]) = 0), _xlfn.XLOOKUP(EmployeesByDept[[#This Row],[BP-MES01]], SQLOperatorTable[ID], SQLOperatorTable[deactive_date], -1) = 0, "")</f>
        <v/>
      </c>
      <c r="M32" s="4" t="b">
        <f>IFERROR(OR(EmployeesByDept[[#This Row],[BPA-DT]], EmployeesByDept[[#This Row],[BPA-WS]], EmployeesByDept[[#This Row],[BPA-MES01]]), FALSE)</f>
        <v>0</v>
      </c>
      <c r="N32" s="4" t="b">
        <f>_xlfn.LET(_xlpm.look, _xlfn.XLOOKUP(EmployeesByDept[[#This Row],[ID]], SQLOperators_DT[badge_ID], SQLOperators_DT[deactive_date], -1), IF(_xlpm.look &gt; 0, FALSE, IF(_xlpm.look = 0, TRUE, "NO DATA")))</f>
        <v>1</v>
      </c>
      <c r="O32" s="4" t="b">
        <f>_xlfn.LET(_xlpm.look, _xlfn.XLOOKUP(EmployeesByDept[[#This Row],[ID]], SQLOperators_WS[badge_ID], SQLOperators_WS[deactive_date], -1), IF(_xlpm.look &gt; 0, FALSE, IF(_xlpm.look = 0, TRUE, "NO DATA")))</f>
        <v>1</v>
      </c>
      <c r="P32" s="4" t="b" cm="1">
        <f t="array" ref="P3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32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32" s="4" t="b">
        <f>IF(EmployeesByDept[[#This Row],[Position]] = "Operator", EmployeesByDept[[#This Row],[AnyBP]] = FALSE, TRUE)</f>
        <v>1</v>
      </c>
      <c r="S32" s="4" t="b" cm="1">
        <f t="array" ref="S3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32" s="4" t="b">
        <f xml:space="preserve"> _xlfn.XLOOKUP(EmployeesByDept[[#This Row],[ID]], SQLOperatorTable[ID], SQLOperatorTable[deactive_date], -1) = 0</f>
        <v>1</v>
      </c>
      <c r="U32" s="4" t="str">
        <f>EmployeesByDept[[#This Row],[Dept.]] &amp; " " &amp; EmployeesByDept[[#This Row],[Shift]]</f>
        <v>Quality 3rd</v>
      </c>
      <c r="V32" s="28" cm="1">
        <f t="array" ref="V32">_xlfn.LET(_xlpm.getname, GetIDFromName(EmployeesByDept[[#This Row],[Name]]),
IF(LEN(_xlpm.getname) = 0, GetIDFromName(EmployeesByDept[[#This Row],[Name]] &amp; " - Bypass"), _xlpm.getname))</f>
        <v>1558</v>
      </c>
      <c r="W32" s="4">
        <f>_xlfn.XLOOKUP(EmployeesByDept[[#This Row],[ID]],SQLOperatorTable[ID],SQLOperatorTable[dept_ID], "", 0, 1)</f>
        <v>2</v>
      </c>
      <c r="X32" s="12" t="b">
        <f>_xlfn.XLOOKUP(EmployeesByDept[[#This Row],[ID]], SQLOperatorTable[ID],SQLOperatorTable[deactive_date], -1) &gt; 0</f>
        <v>0</v>
      </c>
      <c r="Y32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&lt;STX&gt;H1;o160,100;f3;c20;h1;w1;d3,Briana Seals;&lt;ETX&gt;
&lt;STX&gt;H2;o130,100;f3;c20;h1;w1;d3,Quality 3rd;&lt;ETX&gt;
&lt;STX&gt;H3;o100,100;f3;c20;h1;w1;d3,MES Login;&lt;ETX&gt;
&lt;STX&gt;B4;o50,30;f3;c0,3;h50;w3;d3,1558;&lt;ETX&gt;
&lt;STX&gt;R&lt;ETX&gt;
&lt;STX&gt;&lt;ESC&gt;E1;&lt;ETX&gt;
&lt;STX&gt;&lt;US&gt;4&lt;ETX&gt;
&lt;STX&gt;&lt;ETB&gt;&lt;ETX&gt;</v>
      </c>
      <c r="Z32" s="12" t="str">
        <f>" "</f>
        <v xml:space="preserve"> </v>
      </c>
      <c r="AB32" s="248"/>
      <c r="AC32" s="248"/>
      <c r="AD32" s="248"/>
      <c r="AE32" s="248"/>
      <c r="AI32"/>
      <c r="AJ32"/>
    </row>
    <row r="33" spans="1:36" x14ac:dyDescent="0.2">
      <c r="A33" s="19" t="s">
        <v>235</v>
      </c>
      <c r="B3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Kyle Billings</v>
      </c>
      <c r="C33" s="21" t="s">
        <v>53</v>
      </c>
      <c r="D33" s="30" t="s">
        <v>173</v>
      </c>
      <c r="E33" s="30" t="s">
        <v>241</v>
      </c>
      <c r="F33" s="123" t="s">
        <v>190</v>
      </c>
      <c r="G33" s="4" t="str">
        <f>_xlfn.XLOOKUP(EmployeesByDept[[#This Row],[Name]] &amp; "-Bypass", SQLOperators_DT[first_name], SQLOperators_DT[badge_ID], "")</f>
        <v/>
      </c>
      <c r="H33" s="4" t="str">
        <f>IF(NOT(LEN(EmployeesByDept[[#This Row],[BP-DT]]) = 0), _xlfn.XLOOKUP(EmployeesByDept[[#This Row],[BP-DT]], SQLOperators_DT[badge_ID], SQLOperators_DT[deactive_date], -1) = 0, "")</f>
        <v/>
      </c>
      <c r="I33" s="4" t="str">
        <f>_xlfn.XLOOKUP(EmployeesByDept[[#This Row],[Name]] &amp; "-Bypass", SQLOperators_WS[full_name], SQLOperators_WS[badge_ID], "")</f>
        <v/>
      </c>
      <c r="J33" s="4" t="str">
        <f>IF(NOT(LEN(EmployeesByDept[[#This Row],[BP-WS]]) = 0), _xlfn.XLOOKUP(EmployeesByDept[[#This Row],[BP-WS]], SQLOperators_WS[badge_ID], SQLOperators_WS[deactive_date], -1) = 0, "")</f>
        <v/>
      </c>
      <c r="K33" s="4" t="str">
        <f>_xlfn.XLOOKUP(EmployeesByDept[[#This Row],[Name]] &amp; "-Bypass", SQLOperatorTable[name], SQLOperatorTable[ID], "")</f>
        <v/>
      </c>
      <c r="L33" s="4" t="str">
        <f>IF(NOT(LEN(EmployeesByDept[[#This Row],[BP-MES01]]) = 0), _xlfn.XLOOKUP(EmployeesByDept[[#This Row],[BP-MES01]], SQLOperatorTable[ID], SQLOperatorTable[deactive_date], -1) = 0, "")</f>
        <v/>
      </c>
      <c r="M33" s="4" t="b">
        <f>IFERROR(OR(EmployeesByDept[[#This Row],[BPA-DT]], EmployeesByDept[[#This Row],[BPA-WS]], EmployeesByDept[[#This Row],[BPA-MES01]]), FALSE)</f>
        <v>0</v>
      </c>
      <c r="N33" s="4" t="b">
        <f>_xlfn.LET(_xlpm.look, _xlfn.XLOOKUP(EmployeesByDept[[#This Row],[ID]], SQLOperators_DT[badge_ID], SQLOperators_DT[deactive_date], -1), IF(_xlpm.look &gt; 0, FALSE, IF(_xlpm.look = 0, TRUE, "NO DATA")))</f>
        <v>1</v>
      </c>
      <c r="O33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33" s="4" t="b" cm="1">
        <f t="array" ref="P3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3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33" s="4" t="b">
        <f>IF(EmployeesByDept[[#This Row],[Position]] = "Operator", EmployeesByDept[[#This Row],[AnyBP]] = FALSE, TRUE)</f>
        <v>1</v>
      </c>
      <c r="S33" s="4" t="b" cm="1">
        <f t="array" ref="S3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33" s="4" t="b">
        <f xml:space="preserve"> _xlfn.XLOOKUP(EmployeesByDept[[#This Row],[ID]], SQLOperatorTable[ID], SQLOperatorTable[deactive_date], -1) = 0</f>
        <v>1</v>
      </c>
      <c r="U33" s="4" t="str">
        <f>EmployeesByDept[[#This Row],[Dept.]] &amp; " " &amp; EmployeesByDept[[#This Row],[Shift]]</f>
        <v>T1XX B</v>
      </c>
      <c r="V33" s="28" cm="1">
        <f t="array" ref="V33">_xlfn.LET(_xlpm.getname, GetIDFromName(EmployeesByDept[[#This Row],[Name]]),
IF(LEN(_xlpm.getname) = 0, GetIDFromName(EmployeesByDept[[#This Row],[Name]] &amp; " - Bypass"), _xlpm.getname))</f>
        <v>2310</v>
      </c>
      <c r="W33" s="4">
        <f>_xlfn.XLOOKUP(EmployeesByDept[[#This Row],[ID]],SQLOperatorTable[ID],SQLOperatorTable[dept_ID], "", 0, 1)</f>
        <v>4</v>
      </c>
      <c r="X33" s="12" t="b">
        <f>_xlfn.XLOOKUP(EmployeesByDept[[#This Row],[ID]], SQLOperatorTable[ID],SQLOperatorTable[deactive_date], -1) &gt; 0</f>
        <v>0</v>
      </c>
      <c r="Y3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&lt;STX&gt;H1;o160,100;f3;c20;h1;w1;d3,Brittany Lindsey;&lt;ETX&gt;
&lt;STX&gt;H2;o130,100;f3;c20;h1;w1;d3,T1XX B;&lt;ETX&gt;
&lt;STX&gt;H3;o100,100;f3;c20;h1;w1;d3,MES Login;&lt;ETX&gt;
&lt;STX&gt;B4;o50,30;f3;c0,3;h50;w3;d3,2310;&lt;ETX&gt;
&lt;STX&gt;R&lt;ETX&gt;
&lt;STX&gt;&lt;ESC&gt;E1;&lt;ETX&gt;
&lt;STX&gt;&lt;US&gt;4&lt;ETX&gt;
&lt;STX&gt;&lt;ETB&gt;&lt;ETX&gt;</v>
      </c>
      <c r="Z33" s="12" t="str">
        <f>" "</f>
        <v xml:space="preserve"> </v>
      </c>
      <c r="AB33" s="248"/>
      <c r="AC33" s="248"/>
      <c r="AD33" s="248"/>
      <c r="AE33" s="248"/>
      <c r="AI33"/>
      <c r="AJ33"/>
    </row>
    <row r="34" spans="1:36" x14ac:dyDescent="0.2">
      <c r="A34" s="19" t="s">
        <v>236</v>
      </c>
      <c r="B3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Gamar Black</v>
      </c>
      <c r="C34" s="21" t="s">
        <v>234</v>
      </c>
      <c r="D34" s="30" t="s">
        <v>173</v>
      </c>
      <c r="E34" s="30" t="s">
        <v>394</v>
      </c>
      <c r="F34" s="296" t="s">
        <v>190</v>
      </c>
      <c r="G34" s="4" t="str">
        <f>_xlfn.XLOOKUP(EmployeesByDept[[#This Row],[Name]] &amp; "-Bypass", SQLOperators_DT[first_name], SQLOperators_DT[badge_ID], "")</f>
        <v/>
      </c>
      <c r="H34" s="4" t="str">
        <f>IF(NOT(LEN(EmployeesByDept[[#This Row],[BP-DT]]) = 0), _xlfn.XLOOKUP(EmployeesByDept[[#This Row],[BP-DT]], SQLOperators_DT[badge_ID], SQLOperators_DT[deactive_date], -1) = 0, "")</f>
        <v/>
      </c>
      <c r="I34" s="4" t="str">
        <f>_xlfn.XLOOKUP(EmployeesByDept[[#This Row],[Name]] &amp; "-Bypass", SQLOperators_WS[full_name], SQLOperators_WS[badge_ID], "")</f>
        <v/>
      </c>
      <c r="J34" s="4" t="str">
        <f>IF(NOT(LEN(EmployeesByDept[[#This Row],[BP-WS]]) = 0), _xlfn.XLOOKUP(EmployeesByDept[[#This Row],[BP-WS]], SQLOperators_WS[badge_ID], SQLOperators_WS[deactive_date], -1) = 0, "")</f>
        <v/>
      </c>
      <c r="K34" s="4" t="str">
        <f>_xlfn.XLOOKUP(EmployeesByDept[[#This Row],[Name]] &amp; "-Bypass", SQLOperatorTable[name], SQLOperatorTable[ID], "")</f>
        <v/>
      </c>
      <c r="L34" s="4" t="str">
        <f>IF(NOT(LEN(EmployeesByDept[[#This Row],[BP-MES01]]) = 0), _xlfn.XLOOKUP(EmployeesByDept[[#This Row],[BP-MES01]], SQLOperatorTable[ID], SQLOperatorTable[deactive_date], -1) = 0, "")</f>
        <v/>
      </c>
      <c r="M34" s="4" t="b">
        <f>IFERROR(OR(EmployeesByDept[[#This Row],[BPA-DT]], EmployeesByDept[[#This Row],[BPA-WS]], EmployeesByDept[[#This Row],[BPA-MES01]]), FALSE)</f>
        <v>0</v>
      </c>
      <c r="N34" s="4" t="b">
        <f>_xlfn.LET(_xlpm.look, _xlfn.XLOOKUP(EmployeesByDept[[#This Row],[ID]], SQLOperators_DT[badge_ID], SQLOperators_DT[deactive_date], -1), IF(_xlpm.look &gt; 0, FALSE, IF(_xlpm.look = 0, TRUE, "NO DATA")))</f>
        <v>1</v>
      </c>
      <c r="O34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34" s="4" t="b" cm="1">
        <f t="array" ref="P3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3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34" s="4" t="b">
        <f>IF(EmployeesByDept[[#This Row],[Position]] = "Operator", EmployeesByDept[[#This Row],[AnyBP]] = FALSE, TRUE)</f>
        <v>1</v>
      </c>
      <c r="S34" s="4" t="b" cm="1">
        <f t="array" ref="S3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34" s="4" t="b">
        <f xml:space="preserve"> _xlfn.XLOOKUP(EmployeesByDept[[#This Row],[ID]], SQLOperatorTable[ID], SQLOperatorTable[deactive_date], -1) = 0</f>
        <v>1</v>
      </c>
      <c r="U34" s="4" t="str">
        <f>EmployeesByDept[[#This Row],[Dept.]] &amp; " " &amp; EmployeesByDept[[#This Row],[Shift]]</f>
        <v>T1XX C</v>
      </c>
      <c r="V34" s="28" cm="1">
        <f t="array" ref="V34">_xlfn.LET(_xlpm.getname, GetIDFromName(EmployeesByDept[[#This Row],[Name]]),
IF(LEN(_xlpm.getname) = 0, GetIDFromName(EmployeesByDept[[#This Row],[Name]] &amp; " - Bypass"), _xlpm.getname))</f>
        <v>2486</v>
      </c>
      <c r="W34" s="4">
        <f>_xlfn.XLOOKUP(EmployeesByDept[[#This Row],[ID]],SQLOperatorTable[ID],SQLOperatorTable[dept_ID], "", 0, 1)</f>
        <v>4</v>
      </c>
      <c r="X34" s="12" t="b">
        <f>_xlfn.XLOOKUP(EmployeesByDept[[#This Row],[ID]], SQLOperatorTable[ID],SQLOperatorTable[deactive_date], -1) &gt; 0</f>
        <v>0</v>
      </c>
      <c r="Y3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&lt;STX&gt;H1;o160,100;f3;c20;h1;w1;d3,Byson Broaden;&lt;ETX&gt;
&lt;STX&gt;H2;o130,100;f3;c20;h1;w1;d3,T1XX C;&lt;ETX&gt;
&lt;STX&gt;H3;o100,100;f3;c20;h1;w1;d3,MES Login;&lt;ETX&gt;
&lt;STX&gt;B4;o50,30;f3;c0,3;h50;w3;d3,2486;&lt;ETX&gt;
&lt;STX&gt;R&lt;ETX&gt;
&lt;STX&gt;&lt;ESC&gt;E1;&lt;ETX&gt;
&lt;STX&gt;&lt;US&gt;4&lt;ETX&gt;
&lt;STX&gt;&lt;ETB&gt;&lt;ETX&gt;</v>
      </c>
      <c r="Z34" s="12" t="str">
        <f>" "</f>
        <v xml:space="preserve"> </v>
      </c>
      <c r="AB34" s="248"/>
      <c r="AC34" s="248"/>
      <c r="AD34" s="248"/>
      <c r="AE34" s="248"/>
      <c r="AI34"/>
      <c r="AJ34"/>
    </row>
    <row r="35" spans="1:36" x14ac:dyDescent="0.2">
      <c r="A35" s="19" t="s">
        <v>238</v>
      </c>
      <c r="B3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Keith M Boczkowski</v>
      </c>
      <c r="C35" s="21" t="s">
        <v>9600</v>
      </c>
      <c r="D35" s="30" t="s">
        <v>189</v>
      </c>
      <c r="E35" s="30" t="s">
        <v>174</v>
      </c>
      <c r="F35" s="123" t="s">
        <v>190</v>
      </c>
      <c r="G35" s="28" t="str">
        <f>_xlfn.XLOOKUP(EmployeesByDept[[#This Row],[Name]] &amp; "-Bypass", SQLOperators_DT[first_name], SQLOperators_DT[badge_ID], "")</f>
        <v/>
      </c>
      <c r="H35" s="28" t="str">
        <f>IF(NOT(LEN(EmployeesByDept[[#This Row],[BP-DT]]) = 0), _xlfn.XLOOKUP(EmployeesByDept[[#This Row],[BP-DT]], SQLOperators_DT[badge_ID], SQLOperators_DT[deactive_date], -1) = 0, "")</f>
        <v/>
      </c>
      <c r="I35" s="28" t="str">
        <f>_xlfn.XLOOKUP(EmployeesByDept[[#This Row],[Name]] &amp; "-Bypass", SQLOperators_WS[full_name], SQLOperators_WS[badge_ID], "")</f>
        <v/>
      </c>
      <c r="J35" s="28" t="str">
        <f>IF(NOT(LEN(EmployeesByDept[[#This Row],[BP-WS]]) = 0), _xlfn.XLOOKUP(EmployeesByDept[[#This Row],[BP-WS]], SQLOperators_WS[badge_ID], SQLOperators_WS[deactive_date], -1) = 0, "")</f>
        <v/>
      </c>
      <c r="K35" s="28" t="str">
        <f>_xlfn.XLOOKUP(EmployeesByDept[[#This Row],[Name]] &amp; "-Bypass", SQLOperatorTable[name], SQLOperatorTable[ID], "")</f>
        <v/>
      </c>
      <c r="L35" s="28" t="str">
        <f>IF(NOT(LEN(EmployeesByDept[[#This Row],[BP-MES01]]) = 0), _xlfn.XLOOKUP(EmployeesByDept[[#This Row],[BP-MES01]], SQLOperatorTable[ID], SQLOperatorTable[deactive_date], -1) = 0, "")</f>
        <v/>
      </c>
      <c r="M35" s="28" t="b">
        <f>IFERROR(OR(EmployeesByDept[[#This Row],[BPA-DT]], EmployeesByDept[[#This Row],[BPA-WS]], EmployeesByDept[[#This Row],[BPA-MES01]]), FALSE)</f>
        <v>0</v>
      </c>
      <c r="N35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35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35" s="28" t="b" cm="1">
        <f t="array" ref="P3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35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35" s="28" t="b">
        <f>IF(EmployeesByDept[[#This Row],[Position]] = "Operator", EmployeesByDept[[#This Row],[AnyBP]] = FALSE, TRUE)</f>
        <v>1</v>
      </c>
      <c r="S35" s="28" t="b" cm="1">
        <f t="array" ref="S3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35" s="28" t="b">
        <f xml:space="preserve"> _xlfn.XLOOKUP(EmployeesByDept[[#This Row],[ID]], SQLOperatorTable[ID], SQLOperatorTable[deactive_date], -1) = 0</f>
        <v>1</v>
      </c>
      <c r="U35" s="28" t="str">
        <f>EmployeesByDept[[#This Row],[Dept.]] &amp; " " &amp; EmployeesByDept[[#This Row],[Shift]]</f>
        <v>DT FEM 3rd</v>
      </c>
      <c r="V35" s="28" cm="1">
        <f t="array" ref="V35">_xlfn.LET(_xlpm.getname, GetIDFromName(EmployeesByDept[[#This Row],[Name]]),
IF(LEN(_xlpm.getname) = 0, GetIDFromName(EmployeesByDept[[#This Row],[Name]] &amp; " - Bypass"), _xlpm.getname))</f>
        <v>2691</v>
      </c>
      <c r="W35" s="28">
        <f>_xlfn.XLOOKUP(EmployeesByDept[[#This Row],[ID]],SQLOperatorTable[ID],SQLOperatorTable[dept_ID], "", 0, 1)</f>
        <v>4</v>
      </c>
      <c r="X35" s="38" t="b">
        <f>_xlfn.XLOOKUP(EmployeesByDept[[#This Row],[ID]], SQLOperatorTable[ID],SQLOperatorTable[deactive_date], -1) &gt; 0</f>
        <v>0</v>
      </c>
      <c r="Y35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&lt;STX&gt;H1;o160,100;f3;c20;h1;w1;d3,Candice Johnson;&lt;ETX&gt;
&lt;STX&gt;H2;o130,100;f3;c20;h1;w1;d3,DT FEM 3rd;&lt;ETX&gt;
&lt;STX&gt;H3;o100,100;f3;c20;h1;w1;d3,MES Login;&lt;ETX&gt;
&lt;STX&gt;B4;o50,30;f3;c0,3;h50;w3;d3,2691;&lt;ETX&gt;
&lt;STX&gt;R&lt;ETX&gt;
&lt;STX&gt;&lt;ESC&gt;E1;&lt;ETX&gt;
&lt;STX&gt;&lt;US&gt;4&lt;ETX&gt;
&lt;STX&gt;&lt;ETB&gt;&lt;ETX&gt;</v>
      </c>
      <c r="Z35" s="38" t="str">
        <f>" "</f>
        <v xml:space="preserve"> </v>
      </c>
      <c r="AB35" s="248"/>
      <c r="AC35" s="248"/>
      <c r="AD35" s="248"/>
      <c r="AE35" s="248"/>
      <c r="AI35"/>
      <c r="AJ35"/>
    </row>
    <row r="36" spans="1:36" x14ac:dyDescent="0.2">
      <c r="A36" s="19" t="s">
        <v>242</v>
      </c>
      <c r="B3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Kathy Ward Bommarito</v>
      </c>
      <c r="C36" s="21" t="s">
        <v>9378</v>
      </c>
      <c r="D36" s="30" t="s">
        <v>173</v>
      </c>
      <c r="E36" s="30" t="s">
        <v>241</v>
      </c>
      <c r="F36" s="123" t="s">
        <v>190</v>
      </c>
      <c r="G36" s="28" t="str">
        <f>_xlfn.XLOOKUP(EmployeesByDept[[#This Row],[Name]] &amp; "-Bypass", SQLOperators_DT[first_name], SQLOperators_DT[badge_ID], "")</f>
        <v/>
      </c>
      <c r="H36" s="28" t="str">
        <f>IF(NOT(LEN(EmployeesByDept[[#This Row],[BP-DT]]) = 0), _xlfn.XLOOKUP(EmployeesByDept[[#This Row],[BP-DT]], SQLOperators_DT[badge_ID], SQLOperators_DT[deactive_date], -1) = 0, "")</f>
        <v/>
      </c>
      <c r="I36" s="28" t="str">
        <f>_xlfn.XLOOKUP(EmployeesByDept[[#This Row],[Name]] &amp; "-Bypass", SQLOperators_WS[full_name], SQLOperators_WS[badge_ID], "")</f>
        <v/>
      </c>
      <c r="J36" s="28" t="str">
        <f>IF(NOT(LEN(EmployeesByDept[[#This Row],[BP-WS]]) = 0), _xlfn.XLOOKUP(EmployeesByDept[[#This Row],[BP-WS]], SQLOperators_WS[badge_ID], SQLOperators_WS[deactive_date], -1) = 0, "")</f>
        <v/>
      </c>
      <c r="K36" s="28" t="str">
        <f>_xlfn.XLOOKUP(EmployeesByDept[[#This Row],[Name]] &amp; "-Bypass", SQLOperatorTable[name], SQLOperatorTable[ID], "")</f>
        <v/>
      </c>
      <c r="L36" s="28" t="str">
        <f>IF(NOT(LEN(EmployeesByDept[[#This Row],[BP-MES01]]) = 0), _xlfn.XLOOKUP(EmployeesByDept[[#This Row],[BP-MES01]], SQLOperatorTable[ID], SQLOperatorTable[deactive_date], -1) = 0, "")</f>
        <v/>
      </c>
      <c r="M36" s="28" t="b">
        <f>IFERROR(OR(EmployeesByDept[[#This Row],[BPA-DT]], EmployeesByDept[[#This Row],[BPA-WS]], EmployeesByDept[[#This Row],[BPA-MES01]]), FALSE)</f>
        <v>0</v>
      </c>
      <c r="N36" s="28" t="b">
        <f>_xlfn.LET(_xlpm.look, _xlfn.XLOOKUP(EmployeesByDept[[#This Row],[ID]], SQLOperators_DT[badge_ID], SQLOperators_DT[deactive_date], -1), IF(_xlpm.look &gt; 0, FALSE, IF(_xlpm.look = 0, TRUE, "NO DATA")))</f>
        <v>1</v>
      </c>
      <c r="O36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36" s="28" t="b" cm="1">
        <f t="array" ref="P3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36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36" s="28" t="b">
        <f>IF(EmployeesByDept[[#This Row],[Position]] = "Operator", EmployeesByDept[[#This Row],[AnyBP]] = FALSE, TRUE)</f>
        <v>1</v>
      </c>
      <c r="S36" s="28" t="b" cm="1">
        <f t="array" ref="S3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36" s="28" t="b">
        <f xml:space="preserve"> _xlfn.XLOOKUP(EmployeesByDept[[#This Row],[ID]], SQLOperatorTable[ID], SQLOperatorTable[deactive_date], -1) = 0</f>
        <v>1</v>
      </c>
      <c r="U36" s="28" t="str">
        <f>EmployeesByDept[[#This Row],[Dept.]] &amp; " " &amp; EmployeesByDept[[#This Row],[Shift]]</f>
        <v>T1XX B</v>
      </c>
      <c r="V36" s="28" cm="1">
        <f t="array" ref="V36">_xlfn.LET(_xlpm.getname, GetIDFromName(EmployeesByDept[[#This Row],[Name]]),
IF(LEN(_xlpm.getname) = 0, GetIDFromName(EmployeesByDept[[#This Row],[Name]] &amp; " - Bypass"), _xlpm.getname))</f>
        <v>2636</v>
      </c>
      <c r="W36" s="28">
        <f>_xlfn.XLOOKUP(EmployeesByDept[[#This Row],[ID]],SQLOperatorTable[ID],SQLOperatorTable[dept_ID], "", 0, 1)</f>
        <v>4</v>
      </c>
      <c r="X36" s="38" t="b">
        <f>_xlfn.XLOOKUP(EmployeesByDept[[#This Row],[ID]], SQLOperatorTable[ID],SQLOperatorTable[deactive_date], -1) &gt; 0</f>
        <v>0</v>
      </c>
      <c r="Y36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&lt;STX&gt;H1;o160,100;f3;c20;h1;w1;d3,Candice Mazek;&lt;ETX&gt;
&lt;STX&gt;H2;o130,100;f3;c20;h1;w1;d3,T1XX B;&lt;ETX&gt;
&lt;STX&gt;H3;o100,100;f3;c20;h1;w1;d3,MES Login;&lt;ETX&gt;
&lt;STX&gt;B4;o50,30;f3;c0,3;h50;w3;d3,2636;&lt;ETX&gt;
&lt;STX&gt;R&lt;ETX&gt;
&lt;STX&gt;&lt;ESC&gt;E1;&lt;ETX&gt;
&lt;STX&gt;&lt;US&gt;4&lt;ETX&gt;
&lt;STX&gt;&lt;ETB&gt;&lt;ETX&gt;</v>
      </c>
      <c r="Z36" s="38" t="str">
        <f>" "</f>
        <v xml:space="preserve"> </v>
      </c>
      <c r="AB36" s="248"/>
      <c r="AC36" s="248"/>
      <c r="AD36" s="248"/>
      <c r="AE36" s="248"/>
      <c r="AI36"/>
      <c r="AJ36"/>
    </row>
    <row r="37" spans="1:36" x14ac:dyDescent="0.2">
      <c r="A37" s="19" t="s">
        <v>244</v>
      </c>
      <c r="B3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Kimberly Bondy</v>
      </c>
      <c r="C37" s="21" t="s">
        <v>237</v>
      </c>
      <c r="D37" s="30" t="s">
        <v>183</v>
      </c>
      <c r="E37" s="30" t="s">
        <v>184</v>
      </c>
      <c r="F37" s="123" t="s">
        <v>175</v>
      </c>
      <c r="G37" s="4" t="str">
        <f>_xlfn.XLOOKUP(EmployeesByDept[[#This Row],[Name]] &amp; "-Bypass", SQLOperators_DT[first_name], SQLOperators_DT[badge_ID], "")</f>
        <v/>
      </c>
      <c r="H37" s="4" t="str">
        <f>IF(NOT(LEN(EmployeesByDept[[#This Row],[BP-DT]]) = 0), _xlfn.XLOOKUP(EmployeesByDept[[#This Row],[BP-DT]], SQLOperators_DT[badge_ID], SQLOperators_DT[deactive_date], -1) = 0, "")</f>
        <v/>
      </c>
      <c r="I37" s="4" t="str">
        <f>_xlfn.XLOOKUP(EmployeesByDept[[#This Row],[Name]] &amp; "-Bypass", SQLOperators_WS[full_name], SQLOperators_WS[badge_ID], "")</f>
        <v/>
      </c>
      <c r="J37" s="4" t="str">
        <f>IF(NOT(LEN(EmployeesByDept[[#This Row],[BP-WS]]) = 0), _xlfn.XLOOKUP(EmployeesByDept[[#This Row],[BP-WS]], SQLOperators_WS[badge_ID], SQLOperators_WS[deactive_date], -1) = 0, "")</f>
        <v/>
      </c>
      <c r="K37" s="4" t="str">
        <f>_xlfn.XLOOKUP(EmployeesByDept[[#This Row],[Name]] &amp; "-Bypass", SQLOperatorTable[name], SQLOperatorTable[ID], "")</f>
        <v/>
      </c>
      <c r="L37" s="4" t="str">
        <f>IF(NOT(LEN(EmployeesByDept[[#This Row],[BP-MES01]]) = 0), _xlfn.XLOOKUP(EmployeesByDept[[#This Row],[BP-MES01]], SQLOperatorTable[ID], SQLOperatorTable[deactive_date], -1) = 0, "")</f>
        <v/>
      </c>
      <c r="M37" s="4" t="b">
        <f>IFERROR(OR(EmployeesByDept[[#This Row],[BPA-DT]], EmployeesByDept[[#This Row],[BPA-WS]], EmployeesByDept[[#This Row],[BPA-MES01]]), FALSE)</f>
        <v>0</v>
      </c>
      <c r="N37" s="4" t="b">
        <f>_xlfn.LET(_xlpm.look, _xlfn.XLOOKUP(EmployeesByDept[[#This Row],[ID]], SQLOperators_DT[badge_ID], SQLOperators_DT[deactive_date], -1), IF(_xlpm.look &gt; 0, FALSE, IF(_xlpm.look = 0, TRUE, "NO DATA")))</f>
        <v>0</v>
      </c>
      <c r="O37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37" s="4" t="b" cm="1">
        <f t="array" ref="P3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3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37" s="4" t="b">
        <f>IF(EmployeesByDept[[#This Row],[Position]] = "Operator", EmployeesByDept[[#This Row],[AnyBP]] = FALSE, TRUE)</f>
        <v>1</v>
      </c>
      <c r="S37" s="4" t="b" cm="1">
        <f t="array" ref="S3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37" s="4" t="b">
        <f xml:space="preserve"> _xlfn.XLOOKUP(EmployeesByDept[[#This Row],[ID]], SQLOperatorTable[ID], SQLOperatorTable[deactive_date], -1) = 0</f>
        <v>1</v>
      </c>
      <c r="U37" s="4" t="str">
        <f>EmployeesByDept[[#This Row],[Dept.]] &amp; " " &amp; EmployeesByDept[[#This Row],[Shift]]</f>
        <v>Materials 2nd</v>
      </c>
      <c r="V37" s="28" cm="1">
        <f t="array" ref="V37">_xlfn.LET(_xlpm.getname, GetIDFromName(EmployeesByDept[[#This Row],[Name]]),
IF(LEN(_xlpm.getname) = 0, GetIDFromName(EmployeesByDept[[#This Row],[Name]] &amp; " - Bypass"), _xlpm.getname))</f>
        <v>1716</v>
      </c>
      <c r="W37" s="4">
        <f>_xlfn.XLOOKUP(EmployeesByDept[[#This Row],[ID]],SQLOperatorTable[ID],SQLOperatorTable[dept_ID], "", 0, 1)</f>
        <v>3</v>
      </c>
      <c r="X37" s="12" t="b">
        <f>_xlfn.XLOOKUP(EmployeesByDept[[#This Row],[ID]], SQLOperatorTable[ID],SQLOperatorTable[deactive_date], -1) &gt; 0</f>
        <v>0</v>
      </c>
      <c r="Y3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&lt;STX&gt;H1;o160,100;f3;c20;h1;w1;d3,Carlton Smith;&lt;ETX&gt;
&lt;STX&gt;H2;o130,100;f3;c20;h1;w1;d3,Materials 2nd;&lt;ETX&gt;
&lt;STX&gt;H3;o100,100;f3;c20;h1;w1;d3,MES Login;&lt;ETX&gt;
&lt;STX&gt;B4;o50,30;f3;c0,3;h50;w3;d3,1716;&lt;ETX&gt;
&lt;STX&gt;R&lt;ETX&gt;
&lt;STX&gt;&lt;ESC&gt;E1;&lt;ETX&gt;
&lt;STX&gt;&lt;US&gt;4&lt;ETX&gt;
&lt;STX&gt;&lt;ETB&gt;&lt;ETX&gt;</v>
      </c>
      <c r="Z37" s="12" t="str">
        <f>" "</f>
        <v xml:space="preserve"> </v>
      </c>
      <c r="AB37" s="248"/>
      <c r="AC37" s="248"/>
      <c r="AD37" s="248"/>
      <c r="AE37" s="248"/>
      <c r="AI37"/>
      <c r="AJ37"/>
    </row>
    <row r="38" spans="1:36" x14ac:dyDescent="0.2">
      <c r="A38" s="19" t="s">
        <v>246</v>
      </c>
      <c r="B3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Victoria Bostle</v>
      </c>
      <c r="C38" s="21" t="s">
        <v>239</v>
      </c>
      <c r="D38" s="30" t="s">
        <v>240</v>
      </c>
      <c r="E38" s="30" t="s">
        <v>394</v>
      </c>
      <c r="F38" s="123" t="s">
        <v>200</v>
      </c>
      <c r="G38" s="4" t="str">
        <f>_xlfn.XLOOKUP(EmployeesByDept[[#This Row],[Name]] &amp; "-Bypass", SQLOperators_DT[first_name], SQLOperators_DT[badge_ID], "")</f>
        <v/>
      </c>
      <c r="H38" s="4" t="str">
        <f>IF(NOT(LEN(EmployeesByDept[[#This Row],[BP-DT]]) = 0), _xlfn.XLOOKUP(EmployeesByDept[[#This Row],[BP-DT]], SQLOperators_DT[badge_ID], SQLOperators_DT[deactive_date], -1) = 0, "")</f>
        <v/>
      </c>
      <c r="I38" s="4" t="str">
        <f>_xlfn.XLOOKUP(EmployeesByDept[[#This Row],[Name]] &amp; "-Bypass", SQLOperators_WS[full_name], SQLOperators_WS[badge_ID], "")</f>
        <v/>
      </c>
      <c r="J38" s="4" t="str">
        <f>IF(NOT(LEN(EmployeesByDept[[#This Row],[BP-WS]]) = 0), _xlfn.XLOOKUP(EmployeesByDept[[#This Row],[BP-WS]], SQLOperators_WS[badge_ID], SQLOperators_WS[deactive_date], -1) = 0, "")</f>
        <v/>
      </c>
      <c r="K38" s="4" t="str">
        <f>_xlfn.XLOOKUP(EmployeesByDept[[#This Row],[Name]] &amp; "-Bypass", SQLOperatorTable[name], SQLOperatorTable[ID], "")</f>
        <v/>
      </c>
      <c r="L38" s="4" t="str">
        <f>IF(NOT(LEN(EmployeesByDept[[#This Row],[BP-MES01]]) = 0), _xlfn.XLOOKUP(EmployeesByDept[[#This Row],[BP-MES01]], SQLOperatorTable[ID], SQLOperatorTable[deactive_date], -1) = 0, "")</f>
        <v/>
      </c>
      <c r="M38" s="4" t="b">
        <f>IFERROR(OR(EmployeesByDept[[#This Row],[BPA-DT]], EmployeesByDept[[#This Row],[BPA-WS]], EmployeesByDept[[#This Row],[BPA-MES01]]), FALSE)</f>
        <v>0</v>
      </c>
      <c r="N38" s="4" t="b">
        <f>_xlfn.LET(_xlpm.look, _xlfn.XLOOKUP(EmployeesByDept[[#This Row],[ID]], SQLOperators_DT[badge_ID], SQLOperators_DT[deactive_date], -1), IF(_xlpm.look &gt; 0, FALSE, IF(_xlpm.look = 0, TRUE, "NO DATA")))</f>
        <v>1</v>
      </c>
      <c r="O38" s="4" t="b">
        <f>_xlfn.LET(_xlpm.look, _xlfn.XLOOKUP(EmployeesByDept[[#This Row],[ID]], SQLOperators_WS[badge_ID], SQLOperators_WS[deactive_date], -1), IF(_xlpm.look &gt; 0, FALSE, IF(_xlpm.look = 0, TRUE, "NO DATA")))</f>
        <v>1</v>
      </c>
      <c r="P38" s="4" t="b" cm="1">
        <f t="array" ref="P3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3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38" s="4" t="b">
        <f>IF(EmployeesByDept[[#This Row],[Position]] = "Operator", EmployeesByDept[[#This Row],[AnyBP]] = FALSE, TRUE)</f>
        <v>1</v>
      </c>
      <c r="S38" s="4" t="b" cm="1">
        <f t="array" ref="S3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38" s="4" t="b">
        <f xml:space="preserve"> _xlfn.XLOOKUP(EmployeesByDept[[#This Row],[ID]], SQLOperatorTable[ID], SQLOperatorTable[deactive_date], -1) = 0</f>
        <v>1</v>
      </c>
      <c r="U38" s="4" t="str">
        <f>EmployeesByDept[[#This Row],[Dept.]] &amp; " " &amp; EmployeesByDept[[#This Row],[Shift]]</f>
        <v>IT C</v>
      </c>
      <c r="V38" s="28" cm="1">
        <f t="array" ref="V38">_xlfn.LET(_xlpm.getname, GetIDFromName(EmployeesByDept[[#This Row],[Name]]),
IF(LEN(_xlpm.getname) = 0, GetIDFromName(EmployeesByDept[[#This Row],[Name]] &amp; " - Bypass"), _xlpm.getname))</f>
        <v>6016</v>
      </c>
      <c r="W38" s="4">
        <f>_xlfn.XLOOKUP(EmployeesByDept[[#This Row],[ID]],SQLOperatorTable[ID],SQLOperatorTable[dept_ID], "", 0, 1)</f>
        <v>5</v>
      </c>
      <c r="X38" s="12" t="b">
        <f>_xlfn.XLOOKUP(EmployeesByDept[[#This Row],[ID]], SQLOperatorTable[ID],SQLOperatorTable[deactive_date], -1) &gt; 0</f>
        <v>0</v>
      </c>
      <c r="Y3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&lt;STX&gt;H1;o160,100;f3;c20;h1;w1;d3,Carter Buchanan;&lt;ETX&gt;
&lt;STX&gt;H2;o130,100;f3;c20;h1;w1;d3,IT C;&lt;ETX&gt;
&lt;STX&gt;H3;o100,100;f3;c20;h1;w1;d3,MES Login;&lt;ETX&gt;
&lt;STX&gt;B4;o50,30;f3;c0,3;h50;w3;d3,6016;&lt;ETX&gt;
&lt;STX&gt;R&lt;ETX&gt;
&lt;STX&gt;&lt;ESC&gt;E1;&lt;ETX&gt;
&lt;STX&gt;&lt;US&gt;4&lt;ETX&gt;
&lt;STX&gt;&lt;ETB&gt;&lt;ETX&gt;</v>
      </c>
      <c r="Z38" s="12" t="str">
        <f>" "</f>
        <v xml:space="preserve"> </v>
      </c>
      <c r="AB38" s="248"/>
      <c r="AC38" s="248"/>
      <c r="AD38" s="248"/>
      <c r="AE38" s="248"/>
      <c r="AI38"/>
      <c r="AJ38"/>
    </row>
    <row r="39" spans="1:36" x14ac:dyDescent="0.2">
      <c r="A39" s="19" t="s">
        <v>248</v>
      </c>
      <c r="B3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Shirek Bowen</v>
      </c>
      <c r="C39" s="120" t="s">
        <v>243</v>
      </c>
      <c r="D39" s="30" t="s">
        <v>173</v>
      </c>
      <c r="E39" s="30" t="s">
        <v>485</v>
      </c>
      <c r="F39" s="296" t="s">
        <v>185</v>
      </c>
      <c r="G39" s="4">
        <f>_xlfn.XLOOKUP(EmployeesByDept[[#This Row],[Name]] &amp; "-Bypass", SQLOperators_DT[first_name], SQLOperators_DT[badge_ID], "")</f>
        <v>5897855</v>
      </c>
      <c r="H39" s="4" t="b">
        <f>IF(NOT(LEN(EmployeesByDept[[#This Row],[BP-DT]]) = 0), _xlfn.XLOOKUP(EmployeesByDept[[#This Row],[BP-DT]], SQLOperators_DT[badge_ID], SQLOperators_DT[deactive_date], -1) = 0, "")</f>
        <v>1</v>
      </c>
      <c r="I39" s="4">
        <f>_xlfn.XLOOKUP(EmployeesByDept[[#This Row],[Name]] &amp; "-Bypass", SQLOperators_WS[full_name], SQLOperators_WS[badge_ID], "")</f>
        <v>5897855</v>
      </c>
      <c r="J39" s="4" t="b">
        <f>IF(NOT(LEN(EmployeesByDept[[#This Row],[BP-WS]]) = 0), _xlfn.XLOOKUP(EmployeesByDept[[#This Row],[BP-WS]], SQLOperators_WS[badge_ID], SQLOperators_WS[deactive_date], -1) = 0, "")</f>
        <v>1</v>
      </c>
      <c r="K39" s="4">
        <f>_xlfn.XLOOKUP(EmployeesByDept[[#This Row],[Name]] &amp; "-Bypass", SQLOperatorTable[name], SQLOperatorTable[ID], "")</f>
        <v>5897855</v>
      </c>
      <c r="L39" s="4" t="b">
        <f>IF(NOT(LEN(EmployeesByDept[[#This Row],[BP-MES01]]) = 0), _xlfn.XLOOKUP(EmployeesByDept[[#This Row],[BP-MES01]], SQLOperatorTable[ID], SQLOperatorTable[deactive_date], -1) = 0, "")</f>
        <v>1</v>
      </c>
      <c r="M39" s="4" t="b">
        <f>IFERROR(OR(EmployeesByDept[[#This Row],[BPA-DT]], EmployeesByDept[[#This Row],[BPA-WS]], EmployeesByDept[[#This Row],[BPA-MES01]]), FALSE)</f>
        <v>1</v>
      </c>
      <c r="N39" s="4" t="b">
        <f>_xlfn.LET(_xlpm.look, _xlfn.XLOOKUP(EmployeesByDept[[#This Row],[ID]], SQLOperators_DT[badge_ID], SQLOperators_DT[deactive_date], -1), IF(_xlpm.look &gt; 0, FALSE, IF(_xlpm.look = 0, TRUE, "NO DATA")))</f>
        <v>1</v>
      </c>
      <c r="O39" s="4" t="b">
        <f>_xlfn.LET(_xlpm.look, _xlfn.XLOOKUP(EmployeesByDept[[#This Row],[ID]], SQLOperators_WS[badge_ID], SQLOperators_WS[deactive_date], -1), IF(_xlpm.look &gt; 0, FALSE, IF(_xlpm.look = 0, TRUE, "NO DATA")))</f>
        <v>1</v>
      </c>
      <c r="P39" s="4" t="b" cm="1">
        <f t="array" ref="P3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3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39" s="4" t="b">
        <f>IF(EmployeesByDept[[#This Row],[Position]] = "Operator", EmployeesByDept[[#This Row],[AnyBP]] = FALSE, TRUE)</f>
        <v>1</v>
      </c>
      <c r="S39" s="4" t="b" cm="1">
        <f t="array" ref="S3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39" s="4" t="b">
        <f xml:space="preserve"> _xlfn.XLOOKUP(EmployeesByDept[[#This Row],[ID]], SQLOperatorTable[ID], SQLOperatorTable[deactive_date], -1) = 0</f>
        <v>1</v>
      </c>
      <c r="U39" s="4" t="str">
        <f>EmployeesByDept[[#This Row],[Dept.]] &amp; " " &amp; EmployeesByDept[[#This Row],[Shift]]</f>
        <v>T1XX A</v>
      </c>
      <c r="V39" s="4" cm="1">
        <f t="array" ref="V39">_xlfn.LET(_xlpm.getname, GetIDFromName(EmployeesByDept[[#This Row],[Name]]),
IF(LEN(_xlpm.getname) = 0, GetIDFromName(EmployeesByDept[[#This Row],[Name]] &amp; " - Bypass"), _xlpm.getname))</f>
        <v>2057</v>
      </c>
      <c r="W39" s="4">
        <f>_xlfn.XLOOKUP(EmployeesByDept[[#This Row],[ID]],SQLOperatorTable[ID],SQLOperatorTable[dept_ID], "", 0, 1)</f>
        <v>4</v>
      </c>
      <c r="X39" s="12" t="b">
        <f>_xlfn.XLOOKUP(EmployeesByDept[[#This Row],[ID]], SQLOperatorTable[ID],SQLOperatorTable[deactive_date], -1) &gt; 0</f>
        <v>0</v>
      </c>
      <c r="Y3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&lt;STX&gt;H1;o160,100;f3;c20;h1;w1;d3,Cassie Seals;&lt;ETX&gt;
&lt;STX&gt;H2;o130,100;f3;c20;h1;w1;d3,T1XX A;&lt;ETX&gt;
&lt;STX&gt;H3;o100,100;f3;c20;h1;w1;d3,MES Login;&lt;ETX&gt;
&lt;STX&gt;B4;o50,30;f3;c0,3;h50;w3;d3,2057;&lt;ETX&gt;
&lt;STX&gt;R&lt;ETX&gt;
&lt;STX&gt;&lt;ESC&gt;E1;&lt;ETX&gt;
&lt;STX&gt;&lt;US&gt;4&lt;ETX&gt;
&lt;STX&gt;&lt;ETB&gt;&lt;ETX&gt;</v>
      </c>
      <c r="Z39" s="12" t="str">
        <f>" "</f>
        <v xml:space="preserve"> </v>
      </c>
      <c r="AI39"/>
      <c r="AJ39"/>
    </row>
    <row r="40" spans="1:36" x14ac:dyDescent="0.2">
      <c r="A40" s="19" t="s">
        <v>249</v>
      </c>
      <c r="B4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Kenton Edward Boyd</v>
      </c>
      <c r="C40" s="21" t="s">
        <v>245</v>
      </c>
      <c r="D40" s="30" t="s">
        <v>199</v>
      </c>
      <c r="E40" s="30" t="s">
        <v>174</v>
      </c>
      <c r="F40" s="123" t="s">
        <v>200</v>
      </c>
      <c r="G40" s="4">
        <f>_xlfn.XLOOKUP(EmployeesByDept[[#This Row],[Name]] &amp; "-Bypass", SQLOperators_DT[first_name], SQLOperators_DT[badge_ID], "")</f>
        <v>11057667</v>
      </c>
      <c r="H40" s="4" t="b">
        <f>IF(NOT(LEN(EmployeesByDept[[#This Row],[BP-DT]]) = 0), _xlfn.XLOOKUP(EmployeesByDept[[#This Row],[BP-DT]], SQLOperators_DT[badge_ID], SQLOperators_DT[deactive_date], -1) = 0, "")</f>
        <v>0</v>
      </c>
      <c r="I40" s="4">
        <f>_xlfn.XLOOKUP(EmployeesByDept[[#This Row],[Name]] &amp; "-Bypass", SQLOperators_WS[full_name], SQLOperators_WS[badge_ID], "")</f>
        <v>11057667</v>
      </c>
      <c r="J40" s="4" t="b">
        <f>IF(NOT(LEN(EmployeesByDept[[#This Row],[BP-WS]]) = 0), _xlfn.XLOOKUP(EmployeesByDept[[#This Row],[BP-WS]], SQLOperators_WS[badge_ID], SQLOperators_WS[deactive_date], -1) = 0, "")</f>
        <v>0</v>
      </c>
      <c r="K40" s="4" t="str">
        <f>_xlfn.XLOOKUP(EmployeesByDept[[#This Row],[Name]] &amp; "-Bypass", SQLOperatorTable[name], SQLOperatorTable[ID], "")</f>
        <v/>
      </c>
      <c r="L40" s="4" t="str">
        <f>IF(NOT(LEN(EmployeesByDept[[#This Row],[BP-MES01]]) = 0), _xlfn.XLOOKUP(EmployeesByDept[[#This Row],[BP-MES01]], SQLOperatorTable[ID], SQLOperatorTable[deactive_date], -1) = 0, "")</f>
        <v/>
      </c>
      <c r="M40" s="4" t="b">
        <f>IFERROR(OR(EmployeesByDept[[#This Row],[BPA-DT]], EmployeesByDept[[#This Row],[BPA-WS]], EmployeesByDept[[#This Row],[BPA-MES01]]), FALSE)</f>
        <v>0</v>
      </c>
      <c r="N40" s="4" t="b">
        <f>_xlfn.LET(_xlpm.look, _xlfn.XLOOKUP(EmployeesByDept[[#This Row],[ID]], SQLOperators_DT[badge_ID], SQLOperators_DT[deactive_date], -1), IF(_xlpm.look &gt; 0, FALSE, IF(_xlpm.look = 0, TRUE, "NO DATA")))</f>
        <v>1</v>
      </c>
      <c r="O40" s="4" t="b">
        <f>_xlfn.LET(_xlpm.look, _xlfn.XLOOKUP(EmployeesByDept[[#This Row],[ID]], SQLOperators_WS[badge_ID], SQLOperators_WS[deactive_date], -1), IF(_xlpm.look &gt; 0, FALSE, IF(_xlpm.look = 0, TRUE, "NO DATA")))</f>
        <v>1</v>
      </c>
      <c r="P40" s="4" t="b" cm="1">
        <f t="array" ref="P4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4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40" s="4" t="b">
        <f>IF(EmployeesByDept[[#This Row],[Position]] = "Operator", EmployeesByDept[[#This Row],[AnyBP]] = FALSE, TRUE)</f>
        <v>1</v>
      </c>
      <c r="S40" s="4" t="b" cm="1">
        <f t="array" ref="S4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40" s="4" t="b">
        <f xml:space="preserve"> _xlfn.XLOOKUP(EmployeesByDept[[#This Row],[ID]], SQLOperatorTable[ID], SQLOperatorTable[deactive_date], -1) = 0</f>
        <v>1</v>
      </c>
      <c r="U40" s="4" t="str">
        <f>EmployeesByDept[[#This Row],[Dept.]] &amp; " " &amp; EmployeesByDept[[#This Row],[Shift]]</f>
        <v>Automation 3rd</v>
      </c>
      <c r="V40" s="28" cm="1">
        <f t="array" ref="V40">_xlfn.LET(_xlpm.getname, GetIDFromName(EmployeesByDept[[#This Row],[Name]]),
IF(LEN(_xlpm.getname) = 0, GetIDFromName(EmployeesByDept[[#This Row],[Name]] &amp; " - Bypass"), _xlpm.getname))</f>
        <v>6660</v>
      </c>
      <c r="W40" s="4">
        <f>_xlfn.XLOOKUP(EmployeesByDept[[#This Row],[ID]],SQLOperatorTable[ID],SQLOperatorTable[dept_ID], "", 0, 1)</f>
        <v>19</v>
      </c>
      <c r="X40" s="12" t="b">
        <f>_xlfn.XLOOKUP(EmployeesByDept[[#This Row],[ID]], SQLOperatorTable[ID],SQLOperatorTable[deactive_date], -1) &gt; 0</f>
        <v>0</v>
      </c>
      <c r="Y4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&lt;STX&gt;H1;o160,100;f3;c20;h1;w1;d3,Chad Yeskey;&lt;ETX&gt;
&lt;STX&gt;H2;o130,100;f3;c20;h1;w1;d3,Automation 3rd;&lt;ETX&gt;
&lt;STX&gt;H3;o100,100;f3;c20;h1;w1;d3,MES Login;&lt;ETX&gt;
&lt;STX&gt;B4;o50,30;f3;c0,3;h50;w3;d3,6660;&lt;ETX&gt;
&lt;STX&gt;R&lt;ETX&gt;
&lt;STX&gt;&lt;ESC&gt;E1;&lt;ETX&gt;
&lt;STX&gt;&lt;US&gt;4&lt;ETX&gt;
&lt;STX&gt;&lt;ETB&gt;&lt;ETX&gt;</v>
      </c>
      <c r="Z40" s="12" t="str">
        <f>" "</f>
        <v xml:space="preserve"> </v>
      </c>
      <c r="AI40"/>
      <c r="AJ40"/>
    </row>
    <row r="41" spans="1:36" x14ac:dyDescent="0.2">
      <c r="A41" s="19" t="s">
        <v>251</v>
      </c>
      <c r="B4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Byson Broaden</v>
      </c>
      <c r="C41" s="21" t="s">
        <v>247</v>
      </c>
      <c r="D41" s="30" t="s">
        <v>173</v>
      </c>
      <c r="E41" s="30" t="s">
        <v>241</v>
      </c>
      <c r="F41" s="296" t="s">
        <v>175</v>
      </c>
      <c r="G41" s="4" t="str">
        <f>_xlfn.XLOOKUP(EmployeesByDept[[#This Row],[Name]] &amp; "-Bypass", SQLOperators_DT[first_name], SQLOperators_DT[badge_ID], "")</f>
        <v/>
      </c>
      <c r="H41" s="4" t="str">
        <f>IF(NOT(LEN(EmployeesByDept[[#This Row],[BP-DT]]) = 0), _xlfn.XLOOKUP(EmployeesByDept[[#This Row],[BP-DT]], SQLOperators_DT[badge_ID], SQLOperators_DT[deactive_date], -1) = 0, "")</f>
        <v/>
      </c>
      <c r="I41" s="4" t="str">
        <f>_xlfn.XLOOKUP(EmployeesByDept[[#This Row],[Name]] &amp; "-Bypass", SQLOperators_WS[full_name], SQLOperators_WS[badge_ID], "")</f>
        <v/>
      </c>
      <c r="J41" s="4" t="str">
        <f>IF(NOT(LEN(EmployeesByDept[[#This Row],[BP-WS]]) = 0), _xlfn.XLOOKUP(EmployeesByDept[[#This Row],[BP-WS]], SQLOperators_WS[badge_ID], SQLOperators_WS[deactive_date], -1) = 0, "")</f>
        <v/>
      </c>
      <c r="K41" s="4" t="str">
        <f>_xlfn.XLOOKUP(EmployeesByDept[[#This Row],[Name]] &amp; "-Bypass", SQLOperatorTable[name], SQLOperatorTable[ID], "")</f>
        <v/>
      </c>
      <c r="L41" s="4" t="str">
        <f>IF(NOT(LEN(EmployeesByDept[[#This Row],[BP-MES01]]) = 0), _xlfn.XLOOKUP(EmployeesByDept[[#This Row],[BP-MES01]], SQLOperatorTable[ID], SQLOperatorTable[deactive_date], -1) = 0, "")</f>
        <v/>
      </c>
      <c r="M41" s="4" t="b">
        <f>IFERROR(OR(EmployeesByDept[[#This Row],[BPA-DT]], EmployeesByDept[[#This Row],[BPA-WS]], EmployeesByDept[[#This Row],[BPA-MES01]]), FALSE)</f>
        <v>0</v>
      </c>
      <c r="N41" s="4" t="b">
        <f>_xlfn.LET(_xlpm.look, _xlfn.XLOOKUP(EmployeesByDept[[#This Row],[ID]], SQLOperators_DT[badge_ID], SQLOperators_DT[deactive_date], -1), IF(_xlpm.look &gt; 0, FALSE, IF(_xlpm.look = 0, TRUE, "NO DATA")))</f>
        <v>1</v>
      </c>
      <c r="O41" s="4" t="b">
        <f>_xlfn.LET(_xlpm.look, _xlfn.XLOOKUP(EmployeesByDept[[#This Row],[ID]], SQLOperators_WS[badge_ID], SQLOperators_WS[deactive_date], -1), IF(_xlpm.look &gt; 0, FALSE, IF(_xlpm.look = 0, TRUE, "NO DATA")))</f>
        <v>1</v>
      </c>
      <c r="P41" s="4" t="b" cm="1">
        <f t="array" ref="P4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4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41" s="4" t="b">
        <f>IF(EmployeesByDept[[#This Row],[Position]] = "Operator", EmployeesByDept[[#This Row],[AnyBP]] = FALSE, TRUE)</f>
        <v>1</v>
      </c>
      <c r="S41" s="4" t="b" cm="1">
        <f t="array" ref="S4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41" s="4" t="b">
        <f xml:space="preserve"> _xlfn.XLOOKUP(EmployeesByDept[[#This Row],[ID]], SQLOperatorTable[ID], SQLOperatorTable[deactive_date], -1) = 0</f>
        <v>1</v>
      </c>
      <c r="U41" s="4" t="str">
        <f>EmployeesByDept[[#This Row],[Dept.]] &amp; " " &amp; EmployeesByDept[[#This Row],[Shift]]</f>
        <v>T1XX B</v>
      </c>
      <c r="V41" s="28" cm="1">
        <f t="array" ref="V41">_xlfn.LET(_xlpm.getname, GetIDFromName(EmployeesByDept[[#This Row],[Name]]),
IF(LEN(_xlpm.getname) = 0, GetIDFromName(EmployeesByDept[[#This Row],[Name]] &amp; " - Bypass"), _xlpm.getname))</f>
        <v>9024</v>
      </c>
      <c r="W41" s="4">
        <f>_xlfn.XLOOKUP(EmployeesByDept[[#This Row],[ID]],SQLOperatorTable[ID],SQLOperatorTable[dept_ID], "", 0, 1)</f>
        <v>4</v>
      </c>
      <c r="X41" s="12" t="b">
        <f>_xlfn.XLOOKUP(EmployeesByDept[[#This Row],[ID]], SQLOperatorTable[ID],SQLOperatorTable[deactive_date], -1) &gt; 0</f>
        <v>0</v>
      </c>
      <c r="Y4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&lt;STX&gt;H1;o160,100;f3;c20;h1;w1;d3,Chai Lor;&lt;ETX&gt;
&lt;STX&gt;H2;o130,100;f3;c20;h1;w1;d3,T1XX B;&lt;ETX&gt;
&lt;STX&gt;H3;o100,100;f3;c20;h1;w1;d3,MES Login;&lt;ETX&gt;
&lt;STX&gt;B4;o50,30;f3;c0,3;h50;w3;d3,9024;&lt;ETX&gt;
&lt;STX&gt;R&lt;ETX&gt;
&lt;STX&gt;&lt;ESC&gt;E1;&lt;ETX&gt;
&lt;STX&gt;&lt;US&gt;4&lt;ETX&gt;
&lt;STX&gt;&lt;ETB&gt;&lt;ETX&gt;</v>
      </c>
      <c r="Z41" s="12" t="str">
        <f>" "</f>
        <v xml:space="preserve"> </v>
      </c>
      <c r="AI41"/>
      <c r="AJ41"/>
    </row>
    <row r="42" spans="1:36" x14ac:dyDescent="0.2">
      <c r="A42" s="19" t="s">
        <v>253</v>
      </c>
      <c r="B4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Zakayla Brooks</v>
      </c>
      <c r="C42" s="21" t="s">
        <v>48</v>
      </c>
      <c r="D42" s="30" t="s">
        <v>183</v>
      </c>
      <c r="E42" s="30" t="s">
        <v>174</v>
      </c>
      <c r="F42" s="123" t="s">
        <v>175</v>
      </c>
      <c r="G42" s="4" t="str">
        <f>_xlfn.XLOOKUP(EmployeesByDept[[#This Row],[Name]] &amp; "-Bypass", SQLOperators_DT[first_name], SQLOperators_DT[badge_ID], "")</f>
        <v/>
      </c>
      <c r="H42" s="4" t="str">
        <f>IF(NOT(LEN(EmployeesByDept[[#This Row],[BP-DT]]) = 0), _xlfn.XLOOKUP(EmployeesByDept[[#This Row],[BP-DT]], SQLOperators_DT[badge_ID], SQLOperators_DT[deactive_date], -1) = 0, "")</f>
        <v/>
      </c>
      <c r="I42" s="4" t="str">
        <f>_xlfn.XLOOKUP(EmployeesByDept[[#This Row],[Name]] &amp; "-Bypass", SQLOperators_WS[full_name], SQLOperators_WS[badge_ID], "")</f>
        <v/>
      </c>
      <c r="J42" s="4" t="str">
        <f>IF(NOT(LEN(EmployeesByDept[[#This Row],[BP-WS]]) = 0), _xlfn.XLOOKUP(EmployeesByDept[[#This Row],[BP-WS]], SQLOperators_WS[badge_ID], SQLOperators_WS[deactive_date], -1) = 0, "")</f>
        <v/>
      </c>
      <c r="K42" s="4" t="str">
        <f>_xlfn.XLOOKUP(EmployeesByDept[[#This Row],[Name]] &amp; "-Bypass", SQLOperatorTable[name], SQLOperatorTable[ID], "")</f>
        <v/>
      </c>
      <c r="L42" s="4" t="str">
        <f>IF(NOT(LEN(EmployeesByDept[[#This Row],[BP-MES01]]) = 0), _xlfn.XLOOKUP(EmployeesByDept[[#This Row],[BP-MES01]], SQLOperatorTable[ID], SQLOperatorTable[deactive_date], -1) = 0, "")</f>
        <v/>
      </c>
      <c r="M42" s="4" t="b">
        <f>IFERROR(OR(EmployeesByDept[[#This Row],[BPA-DT]], EmployeesByDept[[#This Row],[BPA-WS]], EmployeesByDept[[#This Row],[BPA-MES01]]), FALSE)</f>
        <v>0</v>
      </c>
      <c r="N42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42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42" s="4" t="b" cm="1">
        <f t="array" ref="P4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42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42" s="4" t="b">
        <f>IF(EmployeesByDept[[#This Row],[Position]] = "Operator", EmployeesByDept[[#This Row],[AnyBP]] = FALSE, TRUE)</f>
        <v>1</v>
      </c>
      <c r="S42" s="4" t="b" cm="1">
        <f t="array" ref="S4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42" s="4" t="b">
        <f xml:space="preserve"> _xlfn.XLOOKUP(EmployeesByDept[[#This Row],[ID]], SQLOperatorTable[ID], SQLOperatorTable[deactive_date], -1) = 0</f>
        <v>1</v>
      </c>
      <c r="U42" s="4" t="str">
        <f>EmployeesByDept[[#This Row],[Dept.]] &amp; " " &amp; EmployeesByDept[[#This Row],[Shift]]</f>
        <v>Materials 3rd</v>
      </c>
      <c r="V42" s="28" cm="1">
        <f t="array" ref="V42">_xlfn.LET(_xlpm.getname, GetIDFromName(EmployeesByDept[[#This Row],[Name]]),
IF(LEN(_xlpm.getname) = 0, GetIDFromName(EmployeesByDept[[#This Row],[Name]] &amp; " - Bypass"), _xlpm.getname))</f>
        <v>2305</v>
      </c>
      <c r="W42" s="4">
        <f>_xlfn.XLOOKUP(EmployeesByDept[[#This Row],[ID]],SQLOperatorTable[ID],SQLOperatorTable[dept_ID], "", 0, 1)</f>
        <v>3</v>
      </c>
      <c r="X42" s="12" t="b">
        <f>_xlfn.XLOOKUP(EmployeesByDept[[#This Row],[ID]], SQLOperatorTable[ID],SQLOperatorTable[deactive_date], -1) &gt; 0</f>
        <v>0</v>
      </c>
      <c r="Y42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&lt;STX&gt;H1;o160,100;f3;c20;h1;w1;d3,Charles Trexler;&lt;ETX&gt;
&lt;STX&gt;H2;o130,100;f3;c20;h1;w1;d3,Materials 3rd;&lt;ETX&gt;
&lt;STX&gt;H3;o100,100;f3;c20;h1;w1;d3,MES Login;&lt;ETX&gt;
&lt;STX&gt;B4;o50,30;f3;c0,3;h50;w3;d3,2305;&lt;ETX&gt;
&lt;STX&gt;R&lt;ETX&gt;
&lt;STX&gt;&lt;ESC&gt;E1;&lt;ETX&gt;
&lt;STX&gt;&lt;US&gt;4&lt;ETX&gt;
&lt;STX&gt;&lt;ETB&gt;&lt;ETX&gt;</v>
      </c>
      <c r="Z42" s="12" t="str">
        <f>" "</f>
        <v xml:space="preserve"> </v>
      </c>
      <c r="AI42"/>
      <c r="AJ42"/>
    </row>
    <row r="43" spans="1:36" x14ac:dyDescent="0.2">
      <c r="A43" s="19" t="s">
        <v>255</v>
      </c>
      <c r="B4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Christopher Brown</v>
      </c>
      <c r="C43" s="21" t="s">
        <v>9594</v>
      </c>
      <c r="D43" s="30" t="s">
        <v>322</v>
      </c>
      <c r="E43" s="30" t="s">
        <v>179</v>
      </c>
      <c r="F43" s="296" t="s">
        <v>190</v>
      </c>
      <c r="G43" s="28" t="str">
        <f>_xlfn.XLOOKUP(EmployeesByDept[[#This Row],[Name]] &amp; "-Bypass", SQLOperators_DT[first_name], SQLOperators_DT[badge_ID], "")</f>
        <v/>
      </c>
      <c r="H43" s="28" t="str">
        <f>IF(NOT(LEN(EmployeesByDept[[#This Row],[BP-DT]]) = 0), _xlfn.XLOOKUP(EmployeesByDept[[#This Row],[BP-DT]], SQLOperators_DT[badge_ID], SQLOperators_DT[deactive_date], -1) = 0, "")</f>
        <v/>
      </c>
      <c r="I43" s="28" t="str">
        <f>_xlfn.XLOOKUP(EmployeesByDept[[#This Row],[Name]] &amp; "-Bypass", SQLOperators_WS[full_name], SQLOperators_WS[badge_ID], "")</f>
        <v/>
      </c>
      <c r="J43" s="28" t="str">
        <f>IF(NOT(LEN(EmployeesByDept[[#This Row],[BP-WS]]) = 0), _xlfn.XLOOKUP(EmployeesByDept[[#This Row],[BP-WS]], SQLOperators_WS[badge_ID], SQLOperators_WS[deactive_date], -1) = 0, "")</f>
        <v/>
      </c>
      <c r="K43" s="28" t="str">
        <f>_xlfn.XLOOKUP(EmployeesByDept[[#This Row],[Name]] &amp; "-Bypass", SQLOperatorTable[name], SQLOperatorTable[ID], "")</f>
        <v/>
      </c>
      <c r="L43" s="28" t="str">
        <f>IF(NOT(LEN(EmployeesByDept[[#This Row],[BP-MES01]]) = 0), _xlfn.XLOOKUP(EmployeesByDept[[#This Row],[BP-MES01]], SQLOperatorTable[ID], SQLOperatorTable[deactive_date], -1) = 0, "")</f>
        <v/>
      </c>
      <c r="M43" s="28" t="b">
        <f>IFERROR(OR(EmployeesByDept[[#This Row],[BPA-DT]], EmployeesByDept[[#This Row],[BPA-WS]], EmployeesByDept[[#This Row],[BPA-MES01]]), FALSE)</f>
        <v>0</v>
      </c>
      <c r="N43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43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43" s="28" t="b" cm="1">
        <f t="array" ref="P4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43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43" s="28" t="b">
        <f>IF(EmployeesByDept[[#This Row],[Position]] = "Operator", EmployeesByDept[[#This Row],[AnyBP]] = FALSE, TRUE)</f>
        <v>1</v>
      </c>
      <c r="S43" s="28" t="b" cm="1">
        <f t="array" ref="S4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43" s="28" t="b">
        <f xml:space="preserve"> _xlfn.XLOOKUP(EmployeesByDept[[#This Row],[ID]], SQLOperatorTable[ID], SQLOperatorTable[deactive_date], -1) = 0</f>
        <v>1</v>
      </c>
      <c r="U43" s="28" t="str">
        <f>EmployeesByDept[[#This Row],[Dept.]] &amp; " " &amp; EmployeesByDept[[#This Row],[Shift]]</f>
        <v>WS 1st</v>
      </c>
      <c r="V43" s="28" cm="1">
        <f t="array" ref="V43">_xlfn.LET(_xlpm.getname, GetIDFromName(EmployeesByDept[[#This Row],[Name]]),
IF(LEN(_xlpm.getname) = 0, GetIDFromName(EmployeesByDept[[#This Row],[Name]] &amp; " - Bypass"), _xlpm.getname))</f>
        <v>2685</v>
      </c>
      <c r="W43" s="28">
        <f>_xlfn.XLOOKUP(EmployeesByDept[[#This Row],[ID]],SQLOperatorTable[ID],SQLOperatorTable[dept_ID], "", 0, 1)</f>
        <v>4</v>
      </c>
      <c r="X43" s="38" t="b">
        <f>_xlfn.XLOOKUP(EmployeesByDept[[#This Row],[ID]], SQLOperatorTable[ID],SQLOperatorTable[deactive_date], -1) &gt; 0</f>
        <v>0</v>
      </c>
      <c r="Y43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&lt;STX&gt;H1;o160,100;f3;c20;h1;w1;d3,Charm Lawson;&lt;ETX&gt;
&lt;STX&gt;H2;o130,100;f3;c20;h1;w1;d3,WS 1st;&lt;ETX&gt;
&lt;STX&gt;H3;o100,100;f3;c20;h1;w1;d3,MES Login;&lt;ETX&gt;
&lt;STX&gt;B4;o50,30;f3;c0,3;h50;w3;d3,2685;&lt;ETX&gt;
&lt;STX&gt;R&lt;ETX&gt;
&lt;STX&gt;&lt;ESC&gt;E1;&lt;ETX&gt;
&lt;STX&gt;&lt;US&gt;4&lt;ETX&gt;
&lt;STX&gt;&lt;ETB&gt;&lt;ETX&gt;</v>
      </c>
      <c r="Z43" s="38" t="str">
        <f>" "</f>
        <v xml:space="preserve"> </v>
      </c>
      <c r="AI43"/>
      <c r="AJ43"/>
    </row>
    <row r="44" spans="1:36" x14ac:dyDescent="0.2">
      <c r="A44" s="19" t="s">
        <v>256</v>
      </c>
      <c r="B4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Deshawne Brown</v>
      </c>
      <c r="C44" s="19" t="s">
        <v>9375</v>
      </c>
      <c r="D44" s="30" t="s">
        <v>173</v>
      </c>
      <c r="E44" s="30" t="s">
        <v>394</v>
      </c>
      <c r="F44" s="123" t="s">
        <v>190</v>
      </c>
      <c r="G44" s="28" t="str">
        <f>_xlfn.XLOOKUP(EmployeesByDept[[#This Row],[Name]] &amp; "-Bypass", SQLOperators_DT[first_name], SQLOperators_DT[badge_ID], "")</f>
        <v/>
      </c>
      <c r="H44" s="28" t="str">
        <f>IF(NOT(LEN(EmployeesByDept[[#This Row],[BP-DT]]) = 0), _xlfn.XLOOKUP(EmployeesByDept[[#This Row],[BP-DT]], SQLOperators_DT[badge_ID], SQLOperators_DT[deactive_date], -1) = 0, "")</f>
        <v/>
      </c>
      <c r="I44" s="28" t="str">
        <f>_xlfn.XLOOKUP(EmployeesByDept[[#This Row],[Name]] &amp; "-Bypass", SQLOperators_WS[full_name], SQLOperators_WS[badge_ID], "")</f>
        <v/>
      </c>
      <c r="J44" s="28" t="str">
        <f>IF(NOT(LEN(EmployeesByDept[[#This Row],[BP-WS]]) = 0), _xlfn.XLOOKUP(EmployeesByDept[[#This Row],[BP-WS]], SQLOperators_WS[badge_ID], SQLOperators_WS[deactive_date], -1) = 0, "")</f>
        <v/>
      </c>
      <c r="K44" s="28" t="str">
        <f>_xlfn.XLOOKUP(EmployeesByDept[[#This Row],[Name]] &amp; "-Bypass", SQLOperatorTable[name], SQLOperatorTable[ID], "")</f>
        <v/>
      </c>
      <c r="L44" s="28" t="str">
        <f>IF(NOT(LEN(EmployeesByDept[[#This Row],[BP-MES01]]) = 0), _xlfn.XLOOKUP(EmployeesByDept[[#This Row],[BP-MES01]], SQLOperatorTable[ID], SQLOperatorTable[deactive_date], -1) = 0, "")</f>
        <v/>
      </c>
      <c r="M44" s="28" t="b">
        <f>IFERROR(OR(EmployeesByDept[[#This Row],[BPA-DT]], EmployeesByDept[[#This Row],[BPA-WS]], EmployeesByDept[[#This Row],[BPA-MES01]]), FALSE)</f>
        <v>0</v>
      </c>
      <c r="N44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44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44" s="28" t="b" cm="1">
        <f t="array" ref="P4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44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44" s="28" t="b">
        <f>IF(EmployeesByDept[[#This Row],[Position]] = "Operator", EmployeesByDept[[#This Row],[AnyBP]] = FALSE, TRUE)</f>
        <v>1</v>
      </c>
      <c r="S44" s="28" t="b" cm="1">
        <f t="array" ref="S4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44" s="28" t="b">
        <f xml:space="preserve"> _xlfn.XLOOKUP(EmployeesByDept[[#This Row],[ID]], SQLOperatorTable[ID], SQLOperatorTable[deactive_date], -1) = 0</f>
        <v>1</v>
      </c>
      <c r="U44" s="28" t="str">
        <f>EmployeesByDept[[#This Row],[Dept.]] &amp; " " &amp; EmployeesByDept[[#This Row],[Shift]]</f>
        <v>T1XX C</v>
      </c>
      <c r="V44" s="28" cm="1">
        <f t="array" ref="V44">_xlfn.LET(_xlpm.getname, GetIDFromName(EmployeesByDept[[#This Row],[Name]]),
IF(LEN(_xlpm.getname) = 0, GetIDFromName(EmployeesByDept[[#This Row],[Name]] &amp; " - Bypass"), _xlpm.getname))</f>
        <v>2634</v>
      </c>
      <c r="W44" s="28">
        <f>_xlfn.XLOOKUP(EmployeesByDept[[#This Row],[ID]],SQLOperatorTable[ID],SQLOperatorTable[dept_ID], "", 0, 1)</f>
        <v>4</v>
      </c>
      <c r="X44" s="38" t="b">
        <f>_xlfn.XLOOKUP(EmployeesByDept[[#This Row],[ID]], SQLOperatorTable[ID],SQLOperatorTable[deactive_date], -1) &gt; 0</f>
        <v>0</v>
      </c>
      <c r="Y44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&lt;STX&gt;H1;o160,100;f3;c20;h1;w1;d3,Cherish Banks;&lt;ETX&gt;
&lt;STX&gt;H2;o130,100;f3;c20;h1;w1;d3,T1XX C;&lt;ETX&gt;
&lt;STX&gt;H3;o100,100;f3;c20;h1;w1;d3,MES Login;&lt;ETX&gt;
&lt;STX&gt;B4;o50,30;f3;c0,3;h50;w3;d3,2634;&lt;ETX&gt;
&lt;STX&gt;R&lt;ETX&gt;
&lt;STX&gt;&lt;ESC&gt;E1;&lt;ETX&gt;
&lt;STX&gt;&lt;US&gt;4&lt;ETX&gt;
&lt;STX&gt;&lt;ETB&gt;&lt;ETX&gt;</v>
      </c>
      <c r="Z44" s="38" t="str">
        <f>" "</f>
        <v xml:space="preserve"> </v>
      </c>
      <c r="AI44"/>
      <c r="AJ44"/>
    </row>
    <row r="45" spans="1:36" x14ac:dyDescent="0.2">
      <c r="A45" s="19" t="s">
        <v>258</v>
      </c>
      <c r="B4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Karen Dianne Brown</v>
      </c>
      <c r="C45" s="21" t="s">
        <v>250</v>
      </c>
      <c r="D45" s="30" t="s">
        <v>189</v>
      </c>
      <c r="E45" s="30" t="s">
        <v>174</v>
      </c>
      <c r="F45" s="123" t="s">
        <v>190</v>
      </c>
      <c r="G45" s="4">
        <f>_xlfn.XLOOKUP(EmployeesByDept[[#This Row],[Name]] &amp; "-Bypass", SQLOperators_DT[first_name], SQLOperators_DT[badge_ID], "")</f>
        <v>5897813</v>
      </c>
      <c r="H45" s="4" t="b">
        <f>IF(NOT(LEN(EmployeesByDept[[#This Row],[BP-DT]]) = 0), _xlfn.XLOOKUP(EmployeesByDept[[#This Row],[BP-DT]], SQLOperators_DT[badge_ID], SQLOperators_DT[deactive_date], -1) = 0, "")</f>
        <v>0</v>
      </c>
      <c r="I45" s="4" t="str">
        <f>_xlfn.XLOOKUP(EmployeesByDept[[#This Row],[Name]] &amp; "-Bypass", SQLOperators_WS[full_name], SQLOperators_WS[badge_ID], "")</f>
        <v/>
      </c>
      <c r="J45" s="4" t="str">
        <f>IF(NOT(LEN(EmployeesByDept[[#This Row],[BP-WS]]) = 0), _xlfn.XLOOKUP(EmployeesByDept[[#This Row],[BP-WS]], SQLOperators_WS[badge_ID], SQLOperators_WS[deactive_date], -1) = 0, "")</f>
        <v/>
      </c>
      <c r="K45" s="4">
        <f>_xlfn.XLOOKUP(EmployeesByDept[[#This Row],[Name]] &amp; "-Bypass", SQLOperatorTable[name], SQLOperatorTable[ID], "")</f>
        <v>5897813</v>
      </c>
      <c r="L45" s="4" t="b">
        <f>IF(NOT(LEN(EmployeesByDept[[#This Row],[BP-MES01]]) = 0), _xlfn.XLOOKUP(EmployeesByDept[[#This Row],[BP-MES01]], SQLOperatorTable[ID], SQLOperatorTable[deactive_date], -1) = 0, "")</f>
        <v>0</v>
      </c>
      <c r="M45" s="4" t="b">
        <f>IFERROR(OR(EmployeesByDept[[#This Row],[BPA-DT]], EmployeesByDept[[#This Row],[BPA-WS]], EmployeesByDept[[#This Row],[BPA-MES01]]), FALSE)</f>
        <v>0</v>
      </c>
      <c r="N45" s="4" t="b">
        <f>_xlfn.LET(_xlpm.look, _xlfn.XLOOKUP(EmployeesByDept[[#This Row],[ID]], SQLOperators_DT[badge_ID], SQLOperators_DT[deactive_date], -1), IF(_xlpm.look &gt; 0, FALSE, IF(_xlpm.look = 0, TRUE, "NO DATA")))</f>
        <v>1</v>
      </c>
      <c r="O45" s="4" t="b">
        <f>_xlfn.LET(_xlpm.look, _xlfn.XLOOKUP(EmployeesByDept[[#This Row],[ID]], SQLOperators_WS[badge_ID], SQLOperators_WS[deactive_date], -1), IF(_xlpm.look &gt; 0, FALSE, IF(_xlpm.look = 0, TRUE, "NO DATA")))</f>
        <v>1</v>
      </c>
      <c r="P45" s="4" t="b" cm="1">
        <f t="array" ref="P4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45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45" s="4" t="b">
        <f>IF(EmployeesByDept[[#This Row],[Position]] = "Operator", EmployeesByDept[[#This Row],[AnyBP]] = FALSE, TRUE)</f>
        <v>1</v>
      </c>
      <c r="S45" s="4" t="b" cm="1">
        <f t="array" ref="S4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45" s="4" t="b">
        <f xml:space="preserve"> _xlfn.XLOOKUP(EmployeesByDept[[#This Row],[ID]], SQLOperatorTable[ID], SQLOperatorTable[deactive_date], -1) = 0</f>
        <v>1</v>
      </c>
      <c r="U45" s="4" t="str">
        <f>EmployeesByDept[[#This Row],[Dept.]] &amp; " " &amp; EmployeesByDept[[#This Row],[Shift]]</f>
        <v>DT FEM 3rd</v>
      </c>
      <c r="V45" s="28" cm="1">
        <f t="array" ref="V45">_xlfn.LET(_xlpm.getname, GetIDFromName(EmployeesByDept[[#This Row],[Name]]),
IF(LEN(_xlpm.getname) = 0, GetIDFromName(EmployeesByDept[[#This Row],[Name]] &amp; " - Bypass"), _xlpm.getname))</f>
        <v>1646</v>
      </c>
      <c r="W45" s="4">
        <f>_xlfn.XLOOKUP(EmployeesByDept[[#This Row],[ID]],SQLOperatorTable[ID],SQLOperatorTable[dept_ID], "", 0, 1)</f>
        <v>4</v>
      </c>
      <c r="X45" s="12" t="b">
        <f>_xlfn.XLOOKUP(EmployeesByDept[[#This Row],[ID]], SQLOperatorTable[ID],SQLOperatorTable[deactive_date], -1) &gt; 0</f>
        <v>0</v>
      </c>
      <c r="Y45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&lt;STX&gt;H1;o160,100;f3;c20;h1;w1;d3,Christopher Fikes;&lt;ETX&gt;
&lt;STX&gt;H2;o130,100;f3;c20;h1;w1;d3,DT FEM 3rd;&lt;ETX&gt;
&lt;STX&gt;H3;o100,100;f3;c20;h1;w1;d3,MES Login;&lt;ETX&gt;
&lt;STX&gt;B4;o50,30;f3;c0,3;h50;w3;d3,1646;&lt;ETX&gt;
&lt;STX&gt;R&lt;ETX&gt;
&lt;STX&gt;&lt;ESC&gt;E1;&lt;ETX&gt;
&lt;STX&gt;&lt;US&gt;4&lt;ETX&gt;
&lt;STX&gt;&lt;ETB&gt;&lt;ETX&gt;</v>
      </c>
      <c r="Z45" s="12" t="str">
        <f>" "</f>
        <v xml:space="preserve"> </v>
      </c>
      <c r="AI45"/>
      <c r="AJ45"/>
    </row>
    <row r="46" spans="1:36" x14ac:dyDescent="0.2">
      <c r="A46" s="19" t="s">
        <v>259</v>
      </c>
      <c r="B4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Larry Bryant</v>
      </c>
      <c r="C46" s="21" t="s">
        <v>252</v>
      </c>
      <c r="D46" s="30" t="s">
        <v>173</v>
      </c>
      <c r="E46" s="30" t="s">
        <v>485</v>
      </c>
      <c r="F46" s="123" t="s">
        <v>190</v>
      </c>
      <c r="G46" s="4" t="str">
        <f>_xlfn.XLOOKUP(EmployeesByDept[[#This Row],[Name]] &amp; "-Bypass", SQLOperators_DT[first_name], SQLOperators_DT[badge_ID], "")</f>
        <v/>
      </c>
      <c r="H46" s="4" t="str">
        <f>IF(NOT(LEN(EmployeesByDept[[#This Row],[BP-DT]]) = 0), _xlfn.XLOOKUP(EmployeesByDept[[#This Row],[BP-DT]], SQLOperators_DT[badge_ID], SQLOperators_DT[deactive_date], -1) = 0, "")</f>
        <v/>
      </c>
      <c r="I46" s="4" t="str">
        <f>_xlfn.XLOOKUP(EmployeesByDept[[#This Row],[Name]] &amp; "-Bypass", SQLOperators_WS[full_name], SQLOperators_WS[badge_ID], "")</f>
        <v/>
      </c>
      <c r="J46" s="4" t="str">
        <f>IF(NOT(LEN(EmployeesByDept[[#This Row],[BP-WS]]) = 0), _xlfn.XLOOKUP(EmployeesByDept[[#This Row],[BP-WS]], SQLOperators_WS[badge_ID], SQLOperators_WS[deactive_date], -1) = 0, "")</f>
        <v/>
      </c>
      <c r="K46" s="4" t="str">
        <f>_xlfn.XLOOKUP(EmployeesByDept[[#This Row],[Name]] &amp; "-Bypass", SQLOperatorTable[name], SQLOperatorTable[ID], "")</f>
        <v/>
      </c>
      <c r="L46" s="4" t="str">
        <f>IF(NOT(LEN(EmployeesByDept[[#This Row],[BP-MES01]]) = 0), _xlfn.XLOOKUP(EmployeesByDept[[#This Row],[BP-MES01]], SQLOperatorTable[ID], SQLOperatorTable[deactive_date], -1) = 0, "")</f>
        <v/>
      </c>
      <c r="M46" s="4" t="b">
        <f>IFERROR(OR(EmployeesByDept[[#This Row],[BPA-DT]], EmployeesByDept[[#This Row],[BPA-WS]], EmployeesByDept[[#This Row],[BPA-MES01]]), FALSE)</f>
        <v>0</v>
      </c>
      <c r="N46" s="4" t="b">
        <f>_xlfn.LET(_xlpm.look, _xlfn.XLOOKUP(EmployeesByDept[[#This Row],[ID]], SQLOperators_DT[badge_ID], SQLOperators_DT[deactive_date], -1), IF(_xlpm.look &gt; 0, FALSE, IF(_xlpm.look = 0, TRUE, "NO DATA")))</f>
        <v>1</v>
      </c>
      <c r="O46" s="4" t="b">
        <f>_xlfn.LET(_xlpm.look, _xlfn.XLOOKUP(EmployeesByDept[[#This Row],[ID]], SQLOperators_WS[badge_ID], SQLOperators_WS[deactive_date], -1), IF(_xlpm.look &gt; 0, FALSE, IF(_xlpm.look = 0, TRUE, "NO DATA")))</f>
        <v>1</v>
      </c>
      <c r="P46" s="4" t="b" cm="1">
        <f t="array" ref="P4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4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46" s="4" t="b">
        <f>IF(EmployeesByDept[[#This Row],[Position]] = "Operator", EmployeesByDept[[#This Row],[AnyBP]] = FALSE, TRUE)</f>
        <v>1</v>
      </c>
      <c r="S46" s="4" t="b" cm="1">
        <f t="array" ref="S4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46" s="4" t="b">
        <f xml:space="preserve"> _xlfn.XLOOKUP(EmployeesByDept[[#This Row],[ID]], SQLOperatorTable[ID], SQLOperatorTable[deactive_date], -1) = 0</f>
        <v>1</v>
      </c>
      <c r="U46" s="4" t="str">
        <f>EmployeesByDept[[#This Row],[Dept.]] &amp; " " &amp; EmployeesByDept[[#This Row],[Shift]]</f>
        <v>T1XX A</v>
      </c>
      <c r="V46" s="4" cm="1">
        <f t="array" ref="V46">_xlfn.LET(_xlpm.getname, GetIDFromName(EmployeesByDept[[#This Row],[Name]]),
IF(LEN(_xlpm.getname) = 0, GetIDFromName(EmployeesByDept[[#This Row],[Name]] &amp; " - Bypass"), _xlpm.getname))</f>
        <v>1447</v>
      </c>
      <c r="W46" s="4">
        <f>_xlfn.XLOOKUP(EmployeesByDept[[#This Row],[ID]],SQLOperatorTable[ID],SQLOperatorTable[dept_ID], "", 0, 1)</f>
        <v>4</v>
      </c>
      <c r="X46" s="12" t="b">
        <f>_xlfn.XLOOKUP(EmployeesByDept[[#This Row],[ID]], SQLOperatorTable[ID],SQLOperatorTable[deactive_date], -1) &gt; 0</f>
        <v>0</v>
      </c>
      <c r="Y4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&lt;STX&gt;H1;o160,100;f3;c20;h1;w1;d3,Christopher Johnson;&lt;ETX&gt;
&lt;STX&gt;H2;o130,100;f3;c20;h1;w1;d3,T1XX A;&lt;ETX&gt;
&lt;STX&gt;H3;o100,100;f3;c20;h1;w1;d3,MES Login;&lt;ETX&gt;
&lt;STX&gt;B4;o50,30;f3;c0,3;h50;w3;d3,1447;&lt;ETX&gt;
&lt;STX&gt;R&lt;ETX&gt;
&lt;STX&gt;&lt;ESC&gt;E1;&lt;ETX&gt;
&lt;STX&gt;&lt;US&gt;4&lt;ETX&gt;
&lt;STX&gt;&lt;ETB&gt;&lt;ETX&gt;</v>
      </c>
      <c r="Z46" s="12" t="str">
        <f>" "</f>
        <v xml:space="preserve"> </v>
      </c>
      <c r="AI46"/>
      <c r="AJ46"/>
    </row>
    <row r="47" spans="1:36" x14ac:dyDescent="0.2">
      <c r="A47" s="19" t="s">
        <v>261</v>
      </c>
      <c r="B4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Rebecca Bryant</v>
      </c>
      <c r="C47" s="294" t="s">
        <v>254</v>
      </c>
      <c r="D47" s="30" t="s">
        <v>173</v>
      </c>
      <c r="E47" s="30" t="s">
        <v>485</v>
      </c>
      <c r="F47" s="296" t="s">
        <v>190</v>
      </c>
      <c r="G47" s="4" t="str">
        <f>_xlfn.XLOOKUP(EmployeesByDept[[#This Row],[Name]] &amp; "-Bypass", SQLOperators_DT[first_name], SQLOperators_DT[badge_ID], "")</f>
        <v/>
      </c>
      <c r="H47" s="4" t="str">
        <f>IF(NOT(LEN(EmployeesByDept[[#This Row],[BP-DT]]) = 0), _xlfn.XLOOKUP(EmployeesByDept[[#This Row],[BP-DT]], SQLOperators_DT[badge_ID], SQLOperators_DT[deactive_date], -1) = 0, "")</f>
        <v/>
      </c>
      <c r="I47" s="4" t="str">
        <f>_xlfn.XLOOKUP(EmployeesByDept[[#This Row],[Name]] &amp; "-Bypass", SQLOperators_WS[full_name], SQLOperators_WS[badge_ID], "")</f>
        <v/>
      </c>
      <c r="J47" s="4" t="str">
        <f>IF(NOT(LEN(EmployeesByDept[[#This Row],[BP-WS]]) = 0), _xlfn.XLOOKUP(EmployeesByDept[[#This Row],[BP-WS]], SQLOperators_WS[badge_ID], SQLOperators_WS[deactive_date], -1) = 0, "")</f>
        <v/>
      </c>
      <c r="K47" s="4" t="str">
        <f>_xlfn.XLOOKUP(EmployeesByDept[[#This Row],[Name]] &amp; "-Bypass", SQLOperatorTable[name], SQLOperatorTable[ID], "")</f>
        <v/>
      </c>
      <c r="L47" s="4" t="str">
        <f>IF(NOT(LEN(EmployeesByDept[[#This Row],[BP-MES01]]) = 0), _xlfn.XLOOKUP(EmployeesByDept[[#This Row],[BP-MES01]], SQLOperatorTable[ID], SQLOperatorTable[deactive_date], -1) = 0, "")</f>
        <v/>
      </c>
      <c r="M47" s="4" t="b">
        <f>IFERROR(OR(EmployeesByDept[[#This Row],[BPA-DT]], EmployeesByDept[[#This Row],[BPA-WS]], EmployeesByDept[[#This Row],[BPA-MES01]]), FALSE)</f>
        <v>0</v>
      </c>
      <c r="N47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47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47" s="4" t="b" cm="1">
        <f t="array" ref="P4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4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47" s="4" t="b">
        <f>IF(EmployeesByDept[[#This Row],[Position]] = "Operator", EmployeesByDept[[#This Row],[AnyBP]] = FALSE, TRUE)</f>
        <v>1</v>
      </c>
      <c r="S47" s="4" t="b" cm="1">
        <f t="array" ref="S4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47" s="4" t="b">
        <f xml:space="preserve"> _xlfn.XLOOKUP(EmployeesByDept[[#This Row],[ID]], SQLOperatorTable[ID], SQLOperatorTable[deactive_date], -1) = 0</f>
        <v>1</v>
      </c>
      <c r="U47" s="4" t="str">
        <f>EmployeesByDept[[#This Row],[Dept.]] &amp; " " &amp; EmployeesByDept[[#This Row],[Shift]]</f>
        <v>T1XX A</v>
      </c>
      <c r="V47" s="4" cm="1">
        <f t="array" ref="V47">_xlfn.LET(_xlpm.getname, GetIDFromName(EmployeesByDept[[#This Row],[Name]]),
IF(LEN(_xlpm.getname) = 0, GetIDFromName(EmployeesByDept[[#This Row],[Name]] &amp; " - Bypass"), _xlpm.getname))</f>
        <v>2503</v>
      </c>
      <c r="W47" s="4">
        <f>_xlfn.XLOOKUP(EmployeesByDept[[#This Row],[ID]],SQLOperatorTable[ID],SQLOperatorTable[dept_ID], "", 0, 1)</f>
        <v>4</v>
      </c>
      <c r="X47" s="12" t="b">
        <f>_xlfn.XLOOKUP(EmployeesByDept[[#This Row],[ID]], SQLOperatorTable[ID],SQLOperatorTable[deactive_date], -1) &gt; 0</f>
        <v>0</v>
      </c>
      <c r="Y4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&lt;STX&gt;H1;o160,100;f3;c20;h1;w1;d3,Christopher Wright;&lt;ETX&gt;
&lt;STX&gt;H2;o130,100;f3;c20;h1;w1;d3,T1XX A;&lt;ETX&gt;
&lt;STX&gt;H3;o100,100;f3;c20;h1;w1;d3,MES Login;&lt;ETX&gt;
&lt;STX&gt;B4;o50,30;f3;c0,3;h50;w3;d3,2503;&lt;ETX&gt;
&lt;STX&gt;R&lt;ETX&gt;
&lt;STX&gt;&lt;ESC&gt;E1;&lt;ETX&gt;
&lt;STX&gt;&lt;US&gt;4&lt;ETX&gt;
&lt;STX&gt;&lt;ETB&gt;&lt;ETX&gt;</v>
      </c>
      <c r="Z47" s="12" t="str">
        <f>" "</f>
        <v xml:space="preserve"> </v>
      </c>
      <c r="AI47"/>
      <c r="AJ47"/>
    </row>
    <row r="48" spans="1:36" x14ac:dyDescent="0.2">
      <c r="A48" s="19" t="s">
        <v>263</v>
      </c>
      <c r="B4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James John Burman</v>
      </c>
      <c r="C48" s="21" t="s">
        <v>257</v>
      </c>
      <c r="D48" s="30" t="s">
        <v>173</v>
      </c>
      <c r="E48" s="30" t="s">
        <v>485</v>
      </c>
      <c r="F48" s="123" t="s">
        <v>190</v>
      </c>
      <c r="G48" s="4" t="str">
        <f>_xlfn.XLOOKUP(EmployeesByDept[[#This Row],[Name]] &amp; "-Bypass", SQLOperators_DT[first_name], SQLOperators_DT[badge_ID], "")</f>
        <v/>
      </c>
      <c r="H48" s="4" t="str">
        <f>IF(NOT(LEN(EmployeesByDept[[#This Row],[BP-DT]]) = 0), _xlfn.XLOOKUP(EmployeesByDept[[#This Row],[BP-DT]], SQLOperators_DT[badge_ID], SQLOperators_DT[deactive_date], -1) = 0, "")</f>
        <v/>
      </c>
      <c r="I48" s="4" t="str">
        <f>_xlfn.XLOOKUP(EmployeesByDept[[#This Row],[Name]] &amp; "-Bypass", SQLOperators_WS[full_name], SQLOperators_WS[badge_ID], "")</f>
        <v/>
      </c>
      <c r="J48" s="4" t="str">
        <f>IF(NOT(LEN(EmployeesByDept[[#This Row],[BP-WS]]) = 0), _xlfn.XLOOKUP(EmployeesByDept[[#This Row],[BP-WS]], SQLOperators_WS[badge_ID], SQLOperators_WS[deactive_date], -1) = 0, "")</f>
        <v/>
      </c>
      <c r="K48" s="4" t="str">
        <f>_xlfn.XLOOKUP(EmployeesByDept[[#This Row],[Name]] &amp; "-Bypass", SQLOperatorTable[name], SQLOperatorTable[ID], "")</f>
        <v/>
      </c>
      <c r="L48" s="4" t="str">
        <f>IF(NOT(LEN(EmployeesByDept[[#This Row],[BP-MES01]]) = 0), _xlfn.XLOOKUP(EmployeesByDept[[#This Row],[BP-MES01]], SQLOperatorTable[ID], SQLOperatorTable[deactive_date], -1) = 0, "")</f>
        <v/>
      </c>
      <c r="M48" s="4" t="b">
        <f>IFERROR(OR(EmployeesByDept[[#This Row],[BPA-DT]], EmployeesByDept[[#This Row],[BPA-WS]], EmployeesByDept[[#This Row],[BPA-MES01]]), FALSE)</f>
        <v>0</v>
      </c>
      <c r="N48" s="4" t="b">
        <f>_xlfn.LET(_xlpm.look, _xlfn.XLOOKUP(EmployeesByDept[[#This Row],[ID]], SQLOperators_DT[badge_ID], SQLOperators_DT[deactive_date], -1), IF(_xlpm.look &gt; 0, FALSE, IF(_xlpm.look = 0, TRUE, "NO DATA")))</f>
        <v>1</v>
      </c>
      <c r="O48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48" s="4" t="b" cm="1">
        <f t="array" ref="P4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4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48" s="4" t="b">
        <f>IF(EmployeesByDept[[#This Row],[Position]] = "Operator", EmployeesByDept[[#This Row],[AnyBP]] = FALSE, TRUE)</f>
        <v>1</v>
      </c>
      <c r="S48" s="4" t="b" cm="1">
        <f t="array" ref="S4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48" s="4" t="b">
        <f xml:space="preserve"> _xlfn.XLOOKUP(EmployeesByDept[[#This Row],[ID]], SQLOperatorTable[ID], SQLOperatorTable[deactive_date], -1) = 0</f>
        <v>1</v>
      </c>
      <c r="U48" s="4" t="str">
        <f>EmployeesByDept[[#This Row],[Dept.]] &amp; " " &amp; EmployeesByDept[[#This Row],[Shift]]</f>
        <v>T1XX A</v>
      </c>
      <c r="V48" s="4" cm="1">
        <f t="array" ref="V48">_xlfn.LET(_xlpm.getname, GetIDFromName(EmployeesByDept[[#This Row],[Name]]),
IF(LEN(_xlpm.getname) = 0, GetIDFromName(EmployeesByDept[[#This Row],[Name]] &amp; " - Bypass"), _xlpm.getname))</f>
        <v>1657</v>
      </c>
      <c r="W48" s="4">
        <f>_xlfn.XLOOKUP(EmployeesByDept[[#This Row],[ID]],SQLOperatorTable[ID],SQLOperatorTable[dept_ID], "", 0, 1)</f>
        <v>4</v>
      </c>
      <c r="X48" s="12" t="b">
        <f>_xlfn.XLOOKUP(EmployeesByDept[[#This Row],[ID]], SQLOperatorTable[ID],SQLOperatorTable[deactive_date], -1) &gt; 0</f>
        <v>0</v>
      </c>
      <c r="Y4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&lt;STX&gt;H1;o160,100;f3;c20;h1;w1;d3,Clifton Lawson;&lt;ETX&gt;
&lt;STX&gt;H2;o130,100;f3;c20;h1;w1;d3,T1XX A;&lt;ETX&gt;
&lt;STX&gt;H3;o100,100;f3;c20;h1;w1;d3,MES Login;&lt;ETX&gt;
&lt;STX&gt;B4;o50,30;f3;c0,3;h50;w3;d3,1657;&lt;ETX&gt;
&lt;STX&gt;R&lt;ETX&gt;
&lt;STX&gt;&lt;ESC&gt;E1;&lt;ETX&gt;
&lt;STX&gt;&lt;US&gt;4&lt;ETX&gt;
&lt;STX&gt;&lt;ETB&gt;&lt;ETX&gt;</v>
      </c>
      <c r="Z48" s="12" t="str">
        <f>" "</f>
        <v xml:space="preserve"> </v>
      </c>
      <c r="AI48"/>
      <c r="AJ48"/>
    </row>
    <row r="49" spans="1:36" x14ac:dyDescent="0.2">
      <c r="A49" s="19" t="s">
        <v>265</v>
      </c>
      <c r="B4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Sandale Burns Jr.</v>
      </c>
      <c r="C49" s="21" t="s">
        <v>91</v>
      </c>
      <c r="D49" s="30" t="s">
        <v>183</v>
      </c>
      <c r="E49" s="30" t="s">
        <v>174</v>
      </c>
      <c r="F49" s="123" t="s">
        <v>190</v>
      </c>
      <c r="G49" s="4" t="str">
        <f>_xlfn.XLOOKUP(EmployeesByDept[[#This Row],[Name]] &amp; "-Bypass", SQLOperators_DT[first_name], SQLOperators_DT[badge_ID], "")</f>
        <v/>
      </c>
      <c r="H49" s="4" t="str">
        <f>IF(NOT(LEN(EmployeesByDept[[#This Row],[BP-DT]]) = 0), _xlfn.XLOOKUP(EmployeesByDept[[#This Row],[BP-DT]], SQLOperators_DT[badge_ID], SQLOperators_DT[deactive_date], -1) = 0, "")</f>
        <v/>
      </c>
      <c r="I49" s="4" t="str">
        <f>_xlfn.XLOOKUP(EmployeesByDept[[#This Row],[Name]] &amp; "-Bypass", SQLOperators_WS[full_name], SQLOperators_WS[badge_ID], "")</f>
        <v/>
      </c>
      <c r="J49" s="4" t="str">
        <f>IF(NOT(LEN(EmployeesByDept[[#This Row],[BP-WS]]) = 0), _xlfn.XLOOKUP(EmployeesByDept[[#This Row],[BP-WS]], SQLOperators_WS[badge_ID], SQLOperators_WS[deactive_date], -1) = 0, "")</f>
        <v/>
      </c>
      <c r="K49" s="4" t="str">
        <f>_xlfn.XLOOKUP(EmployeesByDept[[#This Row],[Name]] &amp; "-Bypass", SQLOperatorTable[name], SQLOperatorTable[ID], "")</f>
        <v/>
      </c>
      <c r="L49" s="4" t="str">
        <f>IF(NOT(LEN(EmployeesByDept[[#This Row],[BP-MES01]]) = 0), _xlfn.XLOOKUP(EmployeesByDept[[#This Row],[BP-MES01]], SQLOperatorTable[ID], SQLOperatorTable[deactive_date], -1) = 0, "")</f>
        <v/>
      </c>
      <c r="M49" s="4" t="b">
        <f>IFERROR(OR(EmployeesByDept[[#This Row],[BPA-DT]], EmployeesByDept[[#This Row],[BPA-WS]], EmployeesByDept[[#This Row],[BPA-MES01]]), FALSE)</f>
        <v>0</v>
      </c>
      <c r="N49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49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49" s="4" t="b" cm="1">
        <f t="array" ref="P4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4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49" s="4" t="b">
        <f>IF(EmployeesByDept[[#This Row],[Position]] = "Operator", EmployeesByDept[[#This Row],[AnyBP]] = FALSE, TRUE)</f>
        <v>1</v>
      </c>
      <c r="S49" s="4" t="b" cm="1">
        <f t="array" ref="S4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49" s="4" t="b">
        <f xml:space="preserve"> _xlfn.XLOOKUP(EmployeesByDept[[#This Row],[ID]], SQLOperatorTable[ID], SQLOperatorTable[deactive_date], -1) = 0</f>
        <v>1</v>
      </c>
      <c r="U49" s="28" t="str">
        <f>EmployeesByDept[[#This Row],[Dept.]] &amp; " " &amp; EmployeesByDept[[#This Row],[Shift]]</f>
        <v>Materials 3rd</v>
      </c>
      <c r="V49" s="28" cm="1">
        <f t="array" ref="V49">_xlfn.LET(_xlpm.getname, GetIDFromName(EmployeesByDept[[#This Row],[Name]]),
IF(LEN(_xlpm.getname) = 0, GetIDFromName(EmployeesByDept[[#This Row],[Name]] &amp; " - Bypass"), _xlpm.getname))</f>
        <v>2344</v>
      </c>
      <c r="W49" s="28">
        <f>_xlfn.XLOOKUP(EmployeesByDept[[#This Row],[ID]],SQLOperatorTable[ID],SQLOperatorTable[dept_ID], "", 0, 1)</f>
        <v>3</v>
      </c>
      <c r="X49" s="38" t="b">
        <f>_xlfn.XLOOKUP(EmployeesByDept[[#This Row],[ID]], SQLOperatorTable[ID],SQLOperatorTable[deactive_date], -1) &gt; 0</f>
        <v>0</v>
      </c>
      <c r="Y49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&lt;STX&gt;H1;o160,100;f3;c20;h1;w1;d3,Cortez Smith;&lt;ETX&gt;
&lt;STX&gt;H2;o130,100;f3;c20;h1;w1;d3,Materials 3rd;&lt;ETX&gt;
&lt;STX&gt;H3;o100,100;f3;c20;h1;w1;d3,MES Login;&lt;ETX&gt;
&lt;STX&gt;B4;o50,30;f3;c0,3;h50;w3;d3,2344;&lt;ETX&gt;
&lt;STX&gt;R&lt;ETX&gt;
&lt;STX&gt;&lt;ESC&gt;E1;&lt;ETX&gt;
&lt;STX&gt;&lt;US&gt;4&lt;ETX&gt;
&lt;STX&gt;&lt;ETB&gt;&lt;ETX&gt;</v>
      </c>
      <c r="Z49" s="38" t="str">
        <f>" "</f>
        <v xml:space="preserve"> </v>
      </c>
      <c r="AI49"/>
      <c r="AJ49"/>
    </row>
    <row r="50" spans="1:36" x14ac:dyDescent="0.2">
      <c r="A50" s="19" t="s">
        <v>267</v>
      </c>
      <c r="B5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Deondre Demon Byrd</v>
      </c>
      <c r="C50" s="21" t="s">
        <v>260</v>
      </c>
      <c r="D50" s="30" t="s">
        <v>189</v>
      </c>
      <c r="E50" s="30" t="s">
        <v>179</v>
      </c>
      <c r="F50" s="123" t="s">
        <v>190</v>
      </c>
      <c r="G50" s="4" t="str">
        <f>_xlfn.XLOOKUP(EmployeesByDept[[#This Row],[Name]] &amp; "-Bypass", SQLOperators_DT[first_name], SQLOperators_DT[badge_ID], "")</f>
        <v/>
      </c>
      <c r="H50" s="4" t="str">
        <f>IF(NOT(LEN(EmployeesByDept[[#This Row],[BP-DT]]) = 0), _xlfn.XLOOKUP(EmployeesByDept[[#This Row],[BP-DT]], SQLOperators_DT[badge_ID], SQLOperators_DT[deactive_date], -1) = 0, "")</f>
        <v/>
      </c>
      <c r="I50" s="4" t="str">
        <f>_xlfn.XLOOKUP(EmployeesByDept[[#This Row],[Name]] &amp; "-Bypass", SQLOperators_WS[full_name], SQLOperators_WS[badge_ID], "")</f>
        <v/>
      </c>
      <c r="J50" s="4" t="str">
        <f>IF(NOT(LEN(EmployeesByDept[[#This Row],[BP-WS]]) = 0), _xlfn.XLOOKUP(EmployeesByDept[[#This Row],[BP-WS]], SQLOperators_WS[badge_ID], SQLOperators_WS[deactive_date], -1) = 0, "")</f>
        <v/>
      </c>
      <c r="K50" s="4" t="str">
        <f>_xlfn.XLOOKUP(EmployeesByDept[[#This Row],[Name]] &amp; "-Bypass", SQLOperatorTable[name], SQLOperatorTable[ID], "")</f>
        <v/>
      </c>
      <c r="L50" s="4" t="str">
        <f>IF(NOT(LEN(EmployeesByDept[[#This Row],[BP-MES01]]) = 0), _xlfn.XLOOKUP(EmployeesByDept[[#This Row],[BP-MES01]], SQLOperatorTable[ID], SQLOperatorTable[deactive_date], -1) = 0, "")</f>
        <v/>
      </c>
      <c r="M50" s="4" t="b">
        <f>IFERROR(OR(EmployeesByDept[[#This Row],[BPA-DT]], EmployeesByDept[[#This Row],[BPA-WS]], EmployeesByDept[[#This Row],[BPA-MES01]]), FALSE)</f>
        <v>0</v>
      </c>
      <c r="N50" s="4" t="b">
        <f>_xlfn.LET(_xlpm.look, _xlfn.XLOOKUP(EmployeesByDept[[#This Row],[ID]], SQLOperators_DT[badge_ID], SQLOperators_DT[deactive_date], -1), IF(_xlpm.look &gt; 0, FALSE, IF(_xlpm.look = 0, TRUE, "NO DATA")))</f>
        <v>1</v>
      </c>
      <c r="O50" s="4" t="b">
        <f>_xlfn.LET(_xlpm.look, _xlfn.XLOOKUP(EmployeesByDept[[#This Row],[ID]], SQLOperators_WS[badge_ID], SQLOperators_WS[deactive_date], -1), IF(_xlpm.look &gt; 0, FALSE, IF(_xlpm.look = 0, TRUE, "NO DATA")))</f>
        <v>1</v>
      </c>
      <c r="P50" s="4" t="b" cm="1">
        <f t="array" ref="P5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5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50" s="4" t="b">
        <f>IF(EmployeesByDept[[#This Row],[Position]] = "Operator", EmployeesByDept[[#This Row],[AnyBP]] = FALSE, TRUE)</f>
        <v>1</v>
      </c>
      <c r="S50" s="4" t="b" cm="1">
        <f t="array" ref="S5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50" s="4" t="b">
        <f xml:space="preserve"> _xlfn.XLOOKUP(EmployeesByDept[[#This Row],[ID]], SQLOperatorTable[ID], SQLOperatorTable[deactive_date], -1) = 0</f>
        <v>1</v>
      </c>
      <c r="U50" s="4" t="str">
        <f>EmployeesByDept[[#This Row],[Dept.]] &amp; " " &amp; EmployeesByDept[[#This Row],[Shift]]</f>
        <v>DT FEM 1st</v>
      </c>
      <c r="V50" s="28" cm="1">
        <f t="array" ref="V50">_xlfn.LET(_xlpm.getname, GetIDFromName(EmployeesByDept[[#This Row],[Name]]),
IF(LEN(_xlpm.getname) = 0, GetIDFromName(EmployeesByDept[[#This Row],[Name]] &amp; " - Bypass"), _xlpm.getname))</f>
        <v>2376</v>
      </c>
      <c r="W50" s="4">
        <f>_xlfn.XLOOKUP(EmployeesByDept[[#This Row],[ID]],SQLOperatorTable[ID],SQLOperatorTable[dept_ID], "", 0, 1)</f>
        <v>4</v>
      </c>
      <c r="X50" s="12" t="b">
        <f>_xlfn.XLOOKUP(EmployeesByDept[[#This Row],[ID]], SQLOperatorTable[ID],SQLOperatorTable[deactive_date], -1) &gt; 0</f>
        <v>0</v>
      </c>
      <c r="Y5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&lt;STX&gt;H1;o160,100;f3;c20;h1;w1;d3,Crystal Jenkins;&lt;ETX&gt;
&lt;STX&gt;H2;o130,100;f3;c20;h1;w1;d3,DT FEM 1st;&lt;ETX&gt;
&lt;STX&gt;H3;o100,100;f3;c20;h1;w1;d3,MES Login;&lt;ETX&gt;
&lt;STX&gt;B4;o50,30;f3;c0,3;h50;w3;d3,2376;&lt;ETX&gt;
&lt;STX&gt;R&lt;ETX&gt;
&lt;STX&gt;&lt;ESC&gt;E1;&lt;ETX&gt;
&lt;STX&gt;&lt;US&gt;4&lt;ETX&gt;
&lt;STX&gt;&lt;ETB&gt;&lt;ETX&gt;</v>
      </c>
      <c r="Z50" s="12" t="str">
        <f>" "</f>
        <v xml:space="preserve"> </v>
      </c>
      <c r="AI50"/>
      <c r="AJ50"/>
    </row>
    <row r="51" spans="1:36" x14ac:dyDescent="0.2">
      <c r="A51" s="19" t="s">
        <v>269</v>
      </c>
      <c r="B5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Darryl I Cadarette</v>
      </c>
      <c r="C51" s="21" t="s">
        <v>262</v>
      </c>
      <c r="D51" s="30" t="s">
        <v>173</v>
      </c>
      <c r="E51" s="30" t="s">
        <v>241</v>
      </c>
      <c r="F51" s="123" t="s">
        <v>190</v>
      </c>
      <c r="G51" s="4" t="str">
        <f>_xlfn.XLOOKUP(EmployeesByDept[[#This Row],[Name]] &amp; "-Bypass", SQLOperators_DT[first_name], SQLOperators_DT[badge_ID], "")</f>
        <v/>
      </c>
      <c r="H51" s="4" t="str">
        <f>IF(NOT(LEN(EmployeesByDept[[#This Row],[BP-DT]]) = 0), _xlfn.XLOOKUP(EmployeesByDept[[#This Row],[BP-DT]], SQLOperators_DT[badge_ID], SQLOperators_DT[deactive_date], -1) = 0, "")</f>
        <v/>
      </c>
      <c r="I51" s="4" t="str">
        <f>_xlfn.XLOOKUP(EmployeesByDept[[#This Row],[Name]] &amp; "-Bypass", SQLOperators_WS[full_name], SQLOperators_WS[badge_ID], "")</f>
        <v/>
      </c>
      <c r="J51" s="4" t="str">
        <f>IF(NOT(LEN(EmployeesByDept[[#This Row],[BP-WS]]) = 0), _xlfn.XLOOKUP(EmployeesByDept[[#This Row],[BP-WS]], SQLOperators_WS[badge_ID], SQLOperators_WS[deactive_date], -1) = 0, "")</f>
        <v/>
      </c>
      <c r="K51" s="4" t="str">
        <f>_xlfn.XLOOKUP(EmployeesByDept[[#This Row],[Name]] &amp; "-Bypass", SQLOperatorTable[name], SQLOperatorTable[ID], "")</f>
        <v/>
      </c>
      <c r="L51" s="4" t="str">
        <f>IF(NOT(LEN(EmployeesByDept[[#This Row],[BP-MES01]]) = 0), _xlfn.XLOOKUP(EmployeesByDept[[#This Row],[BP-MES01]], SQLOperatorTable[ID], SQLOperatorTable[deactive_date], -1) = 0, "")</f>
        <v/>
      </c>
      <c r="M51" s="4" t="b">
        <f>IFERROR(OR(EmployeesByDept[[#This Row],[BPA-DT]], EmployeesByDept[[#This Row],[BPA-WS]], EmployeesByDept[[#This Row],[BPA-MES01]]), FALSE)</f>
        <v>0</v>
      </c>
      <c r="N51" s="4" t="b">
        <f>_xlfn.LET(_xlpm.look, _xlfn.XLOOKUP(EmployeesByDept[[#This Row],[ID]], SQLOperators_DT[badge_ID], SQLOperators_DT[deactive_date], -1), IF(_xlpm.look &gt; 0, FALSE, IF(_xlpm.look = 0, TRUE, "NO DATA")))</f>
        <v>1</v>
      </c>
      <c r="O51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51" s="4" t="b" cm="1">
        <f t="array" ref="P5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5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51" s="4" t="b">
        <f>IF(EmployeesByDept[[#This Row],[Position]] = "Operator", EmployeesByDept[[#This Row],[AnyBP]] = FALSE, TRUE)</f>
        <v>1</v>
      </c>
      <c r="S51" s="4" t="b" cm="1">
        <f t="array" ref="S5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51" s="4" t="b">
        <f xml:space="preserve"> _xlfn.XLOOKUP(EmployeesByDept[[#This Row],[ID]], SQLOperatorTable[ID], SQLOperatorTable[deactive_date], -1) = 0</f>
        <v>1</v>
      </c>
      <c r="U51" s="4" t="str">
        <f>EmployeesByDept[[#This Row],[Dept.]] &amp; " " &amp; EmployeesByDept[[#This Row],[Shift]]</f>
        <v>T1XX B</v>
      </c>
      <c r="V51" s="28" cm="1">
        <f t="array" ref="V51">_xlfn.LET(_xlpm.getname, GetIDFromName(EmployeesByDept[[#This Row],[Name]]),
IF(LEN(_xlpm.getname) = 0, GetIDFromName(EmployeesByDept[[#This Row],[Name]] &amp; " - Bypass"), _xlpm.getname))</f>
        <v>2455</v>
      </c>
      <c r="W51" s="4">
        <f>_xlfn.XLOOKUP(EmployeesByDept[[#This Row],[ID]],SQLOperatorTable[ID],SQLOperatorTable[dept_ID], "", 0, 1)</f>
        <v>4</v>
      </c>
      <c r="X51" s="12" t="b">
        <f>_xlfn.XLOOKUP(EmployeesByDept[[#This Row],[ID]], SQLOperatorTable[ID],SQLOperatorTable[deactive_date], -1) &gt; 0</f>
        <v>0</v>
      </c>
      <c r="Y5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&lt;STX&gt;H1;o160,100;f3;c20;h1;w1;d3,Curtis Hardison;&lt;ETX&gt;
&lt;STX&gt;H2;o130,100;f3;c20;h1;w1;d3,T1XX B;&lt;ETX&gt;
&lt;STX&gt;H3;o100,100;f3;c20;h1;w1;d3,MES Login;&lt;ETX&gt;
&lt;STX&gt;B4;o50,30;f3;c0,3;h50;w3;d3,2455;&lt;ETX&gt;
&lt;STX&gt;R&lt;ETX&gt;
&lt;STX&gt;&lt;ESC&gt;E1;&lt;ETX&gt;
&lt;STX&gt;&lt;US&gt;4&lt;ETX&gt;
&lt;STX&gt;&lt;ETB&gt;&lt;ETX&gt;</v>
      </c>
      <c r="Z51" s="12" t="str">
        <f>" "</f>
        <v xml:space="preserve"> </v>
      </c>
      <c r="AI51"/>
      <c r="AJ51"/>
    </row>
    <row r="52" spans="1:36" x14ac:dyDescent="0.2">
      <c r="A52" s="19" t="s">
        <v>271</v>
      </c>
      <c r="B5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Jason Capers</v>
      </c>
      <c r="C52" s="21" t="s">
        <v>9598</v>
      </c>
      <c r="D52" s="30" t="s">
        <v>189</v>
      </c>
      <c r="E52" s="30" t="s">
        <v>179</v>
      </c>
      <c r="F52" s="123" t="s">
        <v>190</v>
      </c>
      <c r="G52" s="28" t="str">
        <f>_xlfn.XLOOKUP(EmployeesByDept[[#This Row],[Name]] &amp; "-Bypass", SQLOperators_DT[first_name], SQLOperators_DT[badge_ID], "")</f>
        <v/>
      </c>
      <c r="H52" s="28" t="str">
        <f>IF(NOT(LEN(EmployeesByDept[[#This Row],[BP-DT]]) = 0), _xlfn.XLOOKUP(EmployeesByDept[[#This Row],[BP-DT]], SQLOperators_DT[badge_ID], SQLOperators_DT[deactive_date], -1) = 0, "")</f>
        <v/>
      </c>
      <c r="I52" s="28" t="str">
        <f>_xlfn.XLOOKUP(EmployeesByDept[[#This Row],[Name]] &amp; "-Bypass", SQLOperators_WS[full_name], SQLOperators_WS[badge_ID], "")</f>
        <v/>
      </c>
      <c r="J52" s="28" t="str">
        <f>IF(NOT(LEN(EmployeesByDept[[#This Row],[BP-WS]]) = 0), _xlfn.XLOOKUP(EmployeesByDept[[#This Row],[BP-WS]], SQLOperators_WS[badge_ID], SQLOperators_WS[deactive_date], -1) = 0, "")</f>
        <v/>
      </c>
      <c r="K52" s="28" t="str">
        <f>_xlfn.XLOOKUP(EmployeesByDept[[#This Row],[Name]] &amp; "-Bypass", SQLOperatorTable[name], SQLOperatorTable[ID], "")</f>
        <v/>
      </c>
      <c r="L52" s="28" t="str">
        <f>IF(NOT(LEN(EmployeesByDept[[#This Row],[BP-MES01]]) = 0), _xlfn.XLOOKUP(EmployeesByDept[[#This Row],[BP-MES01]], SQLOperatorTable[ID], SQLOperatorTable[deactive_date], -1) = 0, "")</f>
        <v/>
      </c>
      <c r="M52" s="28" t="b">
        <f>IFERROR(OR(EmployeesByDept[[#This Row],[BPA-DT]], EmployeesByDept[[#This Row],[BPA-WS]], EmployeesByDept[[#This Row],[BPA-MES01]]), FALSE)</f>
        <v>0</v>
      </c>
      <c r="N52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52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52" s="28" t="b" cm="1">
        <f t="array" ref="P5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52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52" s="28" t="b">
        <f>IF(EmployeesByDept[[#This Row],[Position]] = "Operator", EmployeesByDept[[#This Row],[AnyBP]] = FALSE, TRUE)</f>
        <v>1</v>
      </c>
      <c r="S52" s="28" t="b" cm="1">
        <f t="array" ref="S5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52" s="28" t="b">
        <f xml:space="preserve"> _xlfn.XLOOKUP(EmployeesByDept[[#This Row],[ID]], SQLOperatorTable[ID], SQLOperatorTable[deactive_date], -1) = 0</f>
        <v>1</v>
      </c>
      <c r="U52" s="28" t="str">
        <f>EmployeesByDept[[#This Row],[Dept.]] &amp; " " &amp; EmployeesByDept[[#This Row],[Shift]]</f>
        <v>DT FEM 1st</v>
      </c>
      <c r="V52" s="28" cm="1">
        <f t="array" ref="V52">_xlfn.LET(_xlpm.getname, GetIDFromName(EmployeesByDept[[#This Row],[Name]]),
IF(LEN(_xlpm.getname) = 0, GetIDFromName(EmployeesByDept[[#This Row],[Name]] &amp; " - Bypass"), _xlpm.getname))</f>
        <v>2689</v>
      </c>
      <c r="W52" s="28">
        <f>_xlfn.XLOOKUP(EmployeesByDept[[#This Row],[ID]],SQLOperatorTable[ID],SQLOperatorTable[dept_ID], "", 0, 1)</f>
        <v>4</v>
      </c>
      <c r="X52" s="38" t="b">
        <f>_xlfn.XLOOKUP(EmployeesByDept[[#This Row],[ID]], SQLOperatorTable[ID],SQLOperatorTable[deactive_date], -1) &gt; 0</f>
        <v>0</v>
      </c>
      <c r="Y52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&lt;STX&gt;H1;o160,100;f3;c20;h1;w1;d3,Curtis Seals Jr;&lt;ETX&gt;
&lt;STX&gt;H2;o130,100;f3;c20;h1;w1;d3,DT FEM 1st;&lt;ETX&gt;
&lt;STX&gt;H3;o100,100;f3;c20;h1;w1;d3,MES Login;&lt;ETX&gt;
&lt;STX&gt;B4;o50,30;f3;c0,3;h50;w3;d3,2689;&lt;ETX&gt;
&lt;STX&gt;R&lt;ETX&gt;
&lt;STX&gt;&lt;ESC&gt;E1;&lt;ETX&gt;
&lt;STX&gt;&lt;US&gt;4&lt;ETX&gt;
&lt;STX&gt;&lt;ETB&gt;&lt;ETX&gt;</v>
      </c>
      <c r="Z52" s="38" t="str">
        <f>" "</f>
        <v xml:space="preserve"> </v>
      </c>
      <c r="AI52"/>
      <c r="AJ52"/>
    </row>
    <row r="53" spans="1:36" x14ac:dyDescent="0.2">
      <c r="A53" s="19" t="s">
        <v>274</v>
      </c>
      <c r="B5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Zachary Challis</v>
      </c>
      <c r="C53" s="21" t="s">
        <v>264</v>
      </c>
      <c r="D53" s="30" t="s">
        <v>173</v>
      </c>
      <c r="E53" s="30" t="s">
        <v>241</v>
      </c>
      <c r="F53" s="123" t="s">
        <v>190</v>
      </c>
      <c r="G53" s="4" t="str">
        <f>_xlfn.XLOOKUP(EmployeesByDept[[#This Row],[Name]] &amp; "-Bypass", SQLOperators_DT[first_name], SQLOperators_DT[badge_ID], "")</f>
        <v/>
      </c>
      <c r="H53" s="4" t="str">
        <f>IF(NOT(LEN(EmployeesByDept[[#This Row],[BP-DT]]) = 0), _xlfn.XLOOKUP(EmployeesByDept[[#This Row],[BP-DT]], SQLOperators_DT[badge_ID], SQLOperators_DT[deactive_date], -1) = 0, "")</f>
        <v/>
      </c>
      <c r="I53" s="4" t="str">
        <f>_xlfn.XLOOKUP(EmployeesByDept[[#This Row],[Name]] &amp; "-Bypass", SQLOperators_WS[full_name], SQLOperators_WS[badge_ID], "")</f>
        <v/>
      </c>
      <c r="J53" s="4" t="str">
        <f>IF(NOT(LEN(EmployeesByDept[[#This Row],[BP-WS]]) = 0), _xlfn.XLOOKUP(EmployeesByDept[[#This Row],[BP-WS]], SQLOperators_WS[badge_ID], SQLOperators_WS[deactive_date], -1) = 0, "")</f>
        <v/>
      </c>
      <c r="K53" s="4" t="str">
        <f>_xlfn.XLOOKUP(EmployeesByDept[[#This Row],[Name]] &amp; "-Bypass", SQLOperatorTable[name], SQLOperatorTable[ID], "")</f>
        <v/>
      </c>
      <c r="L53" s="4" t="str">
        <f>IF(NOT(LEN(EmployeesByDept[[#This Row],[BP-MES01]]) = 0), _xlfn.XLOOKUP(EmployeesByDept[[#This Row],[BP-MES01]], SQLOperatorTable[ID], SQLOperatorTable[deactive_date], -1) = 0, "")</f>
        <v/>
      </c>
      <c r="M53" s="4" t="b">
        <f>IFERROR(OR(EmployeesByDept[[#This Row],[BPA-DT]], EmployeesByDept[[#This Row],[BPA-WS]], EmployeesByDept[[#This Row],[BPA-MES01]]), FALSE)</f>
        <v>0</v>
      </c>
      <c r="N53" s="4" t="b">
        <f>_xlfn.LET(_xlpm.look, _xlfn.XLOOKUP(EmployeesByDept[[#This Row],[ID]], SQLOperators_DT[badge_ID], SQLOperators_DT[deactive_date], -1), IF(_xlpm.look &gt; 0, FALSE, IF(_xlpm.look = 0, TRUE, "NO DATA")))</f>
        <v>1</v>
      </c>
      <c r="O53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53" s="4" t="b" cm="1">
        <f t="array" ref="P5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5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53" s="4" t="b">
        <f>IF(EmployeesByDept[[#This Row],[Position]] = "Operator", EmployeesByDept[[#This Row],[AnyBP]] = FALSE, TRUE)</f>
        <v>1</v>
      </c>
      <c r="S53" s="4" t="b" cm="1">
        <f t="array" ref="S5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53" s="4" t="b">
        <f xml:space="preserve"> _xlfn.XLOOKUP(EmployeesByDept[[#This Row],[ID]], SQLOperatorTable[ID], SQLOperatorTable[deactive_date], -1) = 0</f>
        <v>1</v>
      </c>
      <c r="U53" s="4" t="str">
        <f>EmployeesByDept[[#This Row],[Dept.]] &amp; " " &amp; EmployeesByDept[[#This Row],[Shift]]</f>
        <v>T1XX B</v>
      </c>
      <c r="V53" s="28" cm="1">
        <f t="array" ref="V53">_xlfn.LET(_xlpm.getname, GetIDFromName(EmployeesByDept[[#This Row],[Name]]),
IF(LEN(_xlpm.getname) = 0, GetIDFromName(EmployeesByDept[[#This Row],[Name]] &amp; " - Bypass"), _xlpm.getname))</f>
        <v>1527</v>
      </c>
      <c r="W53" s="4">
        <f>_xlfn.XLOOKUP(EmployeesByDept[[#This Row],[ID]],SQLOperatorTable[ID],SQLOperatorTable[dept_ID], "", 0, 1)</f>
        <v>4</v>
      </c>
      <c r="X53" s="12" t="b">
        <f>_xlfn.XLOOKUP(EmployeesByDept[[#This Row],[ID]], SQLOperatorTable[ID],SQLOperatorTable[deactive_date], -1) &gt; 0</f>
        <v>0</v>
      </c>
      <c r="Y5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&lt;STX&gt;H1;o160,100;f3;c20;h1;w1;d3,Cynthia Osborn;&lt;ETX&gt;
&lt;STX&gt;H2;o130,100;f3;c20;h1;w1;d3,T1XX B;&lt;ETX&gt;
&lt;STX&gt;H3;o100,100;f3;c20;h1;w1;d3,MES Login;&lt;ETX&gt;
&lt;STX&gt;B4;o50,30;f3;c0,3;h50;w3;d3,1527;&lt;ETX&gt;
&lt;STX&gt;R&lt;ETX&gt;
&lt;STX&gt;&lt;ESC&gt;E1;&lt;ETX&gt;
&lt;STX&gt;&lt;US&gt;4&lt;ETX&gt;
&lt;STX&gt;&lt;ETB&gt;&lt;ETX&gt;</v>
      </c>
      <c r="Z53" s="12" t="str">
        <f>" "</f>
        <v xml:space="preserve"> </v>
      </c>
      <c r="AI53"/>
      <c r="AJ53"/>
    </row>
    <row r="54" spans="1:36" x14ac:dyDescent="0.2">
      <c r="A54" s="19" t="s">
        <v>276</v>
      </c>
      <c r="B5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Bobby Chang</v>
      </c>
      <c r="C54" s="21" t="s">
        <v>9435</v>
      </c>
      <c r="D54" s="30" t="s">
        <v>173</v>
      </c>
      <c r="E54" s="30" t="s">
        <v>485</v>
      </c>
      <c r="F54" s="123" t="s">
        <v>190</v>
      </c>
      <c r="G54" s="28" t="str">
        <f>_xlfn.XLOOKUP(EmployeesByDept[[#This Row],[Name]] &amp; "-Bypass", SQLOperators_DT[first_name], SQLOperators_DT[badge_ID], "")</f>
        <v/>
      </c>
      <c r="H54" s="28" t="str">
        <f>IF(NOT(LEN(EmployeesByDept[[#This Row],[BP-DT]]) = 0), _xlfn.XLOOKUP(EmployeesByDept[[#This Row],[BP-DT]], SQLOperators_DT[badge_ID], SQLOperators_DT[deactive_date], -1) = 0, "")</f>
        <v/>
      </c>
      <c r="I54" s="28" t="str">
        <f>_xlfn.XLOOKUP(EmployeesByDept[[#This Row],[Name]] &amp; "-Bypass", SQLOperators_WS[full_name], SQLOperators_WS[badge_ID], "")</f>
        <v/>
      </c>
      <c r="J54" s="28" t="str">
        <f>IF(NOT(LEN(EmployeesByDept[[#This Row],[BP-WS]]) = 0), _xlfn.XLOOKUP(EmployeesByDept[[#This Row],[BP-WS]], SQLOperators_WS[badge_ID], SQLOperators_WS[deactive_date], -1) = 0, "")</f>
        <v/>
      </c>
      <c r="K54" s="28" t="str">
        <f>_xlfn.XLOOKUP(EmployeesByDept[[#This Row],[Name]] &amp; "-Bypass", SQLOperatorTable[name], SQLOperatorTable[ID], "")</f>
        <v/>
      </c>
      <c r="L54" s="28" t="str">
        <f>IF(NOT(LEN(EmployeesByDept[[#This Row],[BP-MES01]]) = 0), _xlfn.XLOOKUP(EmployeesByDept[[#This Row],[BP-MES01]], SQLOperatorTable[ID], SQLOperatorTable[deactive_date], -1) = 0, "")</f>
        <v/>
      </c>
      <c r="M54" s="28" t="b">
        <f>IFERROR(OR(EmployeesByDept[[#This Row],[BPA-DT]], EmployeesByDept[[#This Row],[BPA-WS]], EmployeesByDept[[#This Row],[BPA-MES01]]), FALSE)</f>
        <v>0</v>
      </c>
      <c r="N54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54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54" s="28" t="b" cm="1">
        <f t="array" ref="P5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54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54" s="28" t="b">
        <f>IF(EmployeesByDept[[#This Row],[Position]] = "Operator", EmployeesByDept[[#This Row],[AnyBP]] = FALSE, TRUE)</f>
        <v>1</v>
      </c>
      <c r="S54" s="28" t="b" cm="1">
        <f t="array" ref="S5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54" s="28" t="b">
        <f xml:space="preserve"> _xlfn.XLOOKUP(EmployeesByDept[[#This Row],[ID]], SQLOperatorTable[ID], SQLOperatorTable[deactive_date], -1) = 0</f>
        <v>1</v>
      </c>
      <c r="U54" s="28" t="str">
        <f>EmployeesByDept[[#This Row],[Dept.]] &amp; " " &amp; EmployeesByDept[[#This Row],[Shift]]</f>
        <v>T1XX A</v>
      </c>
      <c r="V54" s="28" cm="1">
        <f t="array" ref="V54">_xlfn.LET(_xlpm.getname, GetIDFromName(EmployeesByDept[[#This Row],[Name]]),
IF(LEN(_xlpm.getname) = 0, GetIDFromName(EmployeesByDept[[#This Row],[Name]] &amp; " - Bypass"), _xlpm.getname))</f>
        <v>2648</v>
      </c>
      <c r="W54" s="28">
        <f>_xlfn.XLOOKUP(EmployeesByDept[[#This Row],[ID]],SQLOperatorTable[ID],SQLOperatorTable[dept_ID], "", 0, 1)</f>
        <v>4</v>
      </c>
      <c r="X54" s="38" t="b">
        <f>_xlfn.XLOOKUP(EmployeesByDept[[#This Row],[ID]], SQLOperatorTable[ID],SQLOperatorTable[deactive_date], -1) &gt; 0</f>
        <v>0</v>
      </c>
      <c r="Y54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&lt;STX&gt;H1;o160,100;f3;c20;h1;w1;d3,Dacarlo Jackson;&lt;ETX&gt;
&lt;STX&gt;H2;o130,100;f3;c20;h1;w1;d3,T1XX A;&lt;ETX&gt;
&lt;STX&gt;H3;o100,100;f3;c20;h1;w1;d3,MES Login;&lt;ETX&gt;
&lt;STX&gt;B4;o50,30;f3;c0,3;h50;w3;d3,2648;&lt;ETX&gt;
&lt;STX&gt;R&lt;ETX&gt;
&lt;STX&gt;&lt;ESC&gt;E1;&lt;ETX&gt;
&lt;STX&gt;&lt;US&gt;4&lt;ETX&gt;
&lt;STX&gt;&lt;ETB&gt;&lt;ETX&gt;</v>
      </c>
      <c r="Z54" s="38" t="str">
        <f>" "</f>
        <v xml:space="preserve"> </v>
      </c>
      <c r="AI54"/>
      <c r="AJ54"/>
    </row>
    <row r="55" spans="1:36" x14ac:dyDescent="0.2">
      <c r="A55" s="19" t="s">
        <v>278</v>
      </c>
      <c r="B5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Chou Chang</v>
      </c>
      <c r="C55" s="21" t="s">
        <v>266</v>
      </c>
      <c r="D55" s="30" t="s">
        <v>193</v>
      </c>
      <c r="E55" s="30" t="s">
        <v>184</v>
      </c>
      <c r="F55" s="123" t="s">
        <v>200</v>
      </c>
      <c r="G55" s="4" t="str">
        <f>_xlfn.XLOOKUP(EmployeesByDept[[#This Row],[Name]] &amp; "-Bypass", SQLOperators_DT[first_name], SQLOperators_DT[badge_ID], "")</f>
        <v/>
      </c>
      <c r="H55" s="4" t="str">
        <f>IF(NOT(LEN(EmployeesByDept[[#This Row],[BP-DT]]) = 0), _xlfn.XLOOKUP(EmployeesByDept[[#This Row],[BP-DT]], SQLOperators_DT[badge_ID], SQLOperators_DT[deactive_date], -1) = 0, "")</f>
        <v/>
      </c>
      <c r="I55" s="4" t="str">
        <f>_xlfn.XLOOKUP(EmployeesByDept[[#This Row],[Name]] &amp; "-Bypass", SQLOperators_WS[full_name], SQLOperators_WS[badge_ID], "")</f>
        <v/>
      </c>
      <c r="J55" s="4" t="str">
        <f>IF(NOT(LEN(EmployeesByDept[[#This Row],[BP-WS]]) = 0), _xlfn.XLOOKUP(EmployeesByDept[[#This Row],[BP-WS]], SQLOperators_WS[badge_ID], SQLOperators_WS[deactive_date], -1) = 0, "")</f>
        <v/>
      </c>
      <c r="K55" s="4" t="str">
        <f>_xlfn.XLOOKUP(EmployeesByDept[[#This Row],[Name]] &amp; "-Bypass", SQLOperatorTable[name], SQLOperatorTable[ID], "")</f>
        <v/>
      </c>
      <c r="L55" s="4" t="str">
        <f>IF(NOT(LEN(EmployeesByDept[[#This Row],[BP-MES01]]) = 0), _xlfn.XLOOKUP(EmployeesByDept[[#This Row],[BP-MES01]], SQLOperatorTable[ID], SQLOperatorTable[deactive_date], -1) = 0, "")</f>
        <v/>
      </c>
      <c r="M55" s="4" t="b">
        <f>IFERROR(OR(EmployeesByDept[[#This Row],[BPA-DT]], EmployeesByDept[[#This Row],[BPA-WS]], EmployeesByDept[[#This Row],[BPA-MES01]]), FALSE)</f>
        <v>0</v>
      </c>
      <c r="N55" s="4" t="b">
        <f>_xlfn.LET(_xlpm.look, _xlfn.XLOOKUP(EmployeesByDept[[#This Row],[ID]], SQLOperators_DT[badge_ID], SQLOperators_DT[deactive_date], -1), IF(_xlpm.look &gt; 0, FALSE, IF(_xlpm.look = 0, TRUE, "NO DATA")))</f>
        <v>1</v>
      </c>
      <c r="O55" s="4" t="b">
        <f>_xlfn.LET(_xlpm.look, _xlfn.XLOOKUP(EmployeesByDept[[#This Row],[ID]], SQLOperators_WS[badge_ID], SQLOperators_WS[deactive_date], -1), IF(_xlpm.look &gt; 0, FALSE, IF(_xlpm.look = 0, TRUE, "NO DATA")))</f>
        <v>1</v>
      </c>
      <c r="P55" s="4" t="b" cm="1">
        <f t="array" ref="P5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55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55" s="4" t="b">
        <f>IF(EmployeesByDept[[#This Row],[Position]] = "Operator", EmployeesByDept[[#This Row],[AnyBP]] = FALSE, TRUE)</f>
        <v>1</v>
      </c>
      <c r="S55" s="4" t="b" cm="1">
        <f t="array" ref="S5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55" s="4" t="b">
        <f xml:space="preserve"> _xlfn.XLOOKUP(EmployeesByDept[[#This Row],[ID]], SQLOperatorTable[ID], SQLOperatorTable[deactive_date], -1) = 0</f>
        <v>1</v>
      </c>
      <c r="U55" s="4" t="str">
        <f>EmployeesByDept[[#This Row],[Dept.]] &amp; " " &amp; EmployeesByDept[[#This Row],[Shift]]</f>
        <v>Quality 2nd</v>
      </c>
      <c r="V55" s="28" cm="1">
        <f t="array" ref="V55">_xlfn.LET(_xlpm.getname, GetIDFromName(EmployeesByDept[[#This Row],[Name]]),
IF(LEN(_xlpm.getname) = 0, GetIDFromName(EmployeesByDept[[#This Row],[Name]] &amp; " - Bypass"), _xlpm.getname))</f>
        <v>1805</v>
      </c>
      <c r="W55" s="4">
        <f>_xlfn.XLOOKUP(EmployeesByDept[[#This Row],[ID]],SQLOperatorTable[ID],SQLOperatorTable[dept_ID], "", 0, 1)</f>
        <v>2</v>
      </c>
      <c r="X55" s="12" t="b">
        <f>_xlfn.XLOOKUP(EmployeesByDept[[#This Row],[ID]], SQLOperatorTable[ID],SQLOperatorTable[deactive_date], -1) &gt; 0</f>
        <v>0</v>
      </c>
      <c r="Y55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&lt;STX&gt;H1;o160,100;f3;c20;h1;w1;d3,Dale Wanamaker;&lt;ETX&gt;
&lt;STX&gt;H2;o130,100;f3;c20;h1;w1;d3,Quality 2nd;&lt;ETX&gt;
&lt;STX&gt;H3;o100,100;f3;c20;h1;w1;d3,MES Login;&lt;ETX&gt;
&lt;STX&gt;B4;o50,30;f3;c0,3;h50;w3;d3,1805;&lt;ETX&gt;
&lt;STX&gt;R&lt;ETX&gt;
&lt;STX&gt;&lt;ESC&gt;E1;&lt;ETX&gt;
&lt;STX&gt;&lt;US&gt;4&lt;ETX&gt;
&lt;STX&gt;&lt;ETB&gt;&lt;ETX&gt;</v>
      </c>
      <c r="Z55" s="12" t="str">
        <f>" "</f>
        <v xml:space="preserve"> </v>
      </c>
      <c r="AI55"/>
      <c r="AJ55"/>
    </row>
    <row r="56" spans="1:36" x14ac:dyDescent="0.2">
      <c r="A56" s="19" t="s">
        <v>280</v>
      </c>
      <c r="B5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Lue Chang</v>
      </c>
      <c r="C56" s="21" t="s">
        <v>268</v>
      </c>
      <c r="D56" s="30" t="s">
        <v>173</v>
      </c>
      <c r="E56" s="30" t="s">
        <v>394</v>
      </c>
      <c r="F56" s="123" t="s">
        <v>190</v>
      </c>
      <c r="G56" s="4" t="str">
        <f>_xlfn.XLOOKUP(EmployeesByDept[[#This Row],[Name]] &amp; "-Bypass", SQLOperators_DT[first_name], SQLOperators_DT[badge_ID], "")</f>
        <v/>
      </c>
      <c r="H56" s="4" t="str">
        <f>IF(NOT(LEN(EmployeesByDept[[#This Row],[BP-DT]]) = 0), _xlfn.XLOOKUP(EmployeesByDept[[#This Row],[BP-DT]], SQLOperators_DT[badge_ID], SQLOperators_DT[deactive_date], -1) = 0, "")</f>
        <v/>
      </c>
      <c r="I56" s="4" t="str">
        <f>_xlfn.XLOOKUP(EmployeesByDept[[#This Row],[Name]] &amp; "-Bypass", SQLOperators_WS[full_name], SQLOperators_WS[badge_ID], "")</f>
        <v/>
      </c>
      <c r="J56" s="4" t="str">
        <f>IF(NOT(LEN(EmployeesByDept[[#This Row],[BP-WS]]) = 0), _xlfn.XLOOKUP(EmployeesByDept[[#This Row],[BP-WS]], SQLOperators_WS[badge_ID], SQLOperators_WS[deactive_date], -1) = 0, "")</f>
        <v/>
      </c>
      <c r="K56" s="4" t="str">
        <f>_xlfn.XLOOKUP(EmployeesByDept[[#This Row],[Name]] &amp; "-Bypass", SQLOperatorTable[name], SQLOperatorTable[ID], "")</f>
        <v/>
      </c>
      <c r="L56" s="4" t="str">
        <f>IF(NOT(LEN(EmployeesByDept[[#This Row],[BP-MES01]]) = 0), _xlfn.XLOOKUP(EmployeesByDept[[#This Row],[BP-MES01]], SQLOperatorTable[ID], SQLOperatorTable[deactive_date], -1) = 0, "")</f>
        <v/>
      </c>
      <c r="M56" s="4" t="b">
        <f>IFERROR(OR(EmployeesByDept[[#This Row],[BPA-DT]], EmployeesByDept[[#This Row],[BPA-WS]], EmployeesByDept[[#This Row],[BPA-MES01]]), FALSE)</f>
        <v>0</v>
      </c>
      <c r="N56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56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56" s="4" t="b" cm="1">
        <f t="array" ref="P5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5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56" s="4" t="b">
        <f>IF(EmployeesByDept[[#This Row],[Position]] = "Operator", EmployeesByDept[[#This Row],[AnyBP]] = FALSE, TRUE)</f>
        <v>1</v>
      </c>
      <c r="S56" s="4" t="b" cm="1">
        <f t="array" ref="S5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56" s="4" t="b">
        <f xml:space="preserve"> _xlfn.XLOOKUP(EmployeesByDept[[#This Row],[ID]], SQLOperatorTable[ID], SQLOperatorTable[deactive_date], -1) = 0</f>
        <v>1</v>
      </c>
      <c r="U56" s="4" t="str">
        <f>EmployeesByDept[[#This Row],[Dept.]] &amp; " " &amp; EmployeesByDept[[#This Row],[Shift]]</f>
        <v>T1XX C</v>
      </c>
      <c r="V56" s="28" cm="1">
        <f t="array" ref="V56">_xlfn.LET(_xlpm.getname, GetIDFromName(EmployeesByDept[[#This Row],[Name]]),
IF(LEN(_xlpm.getname) = 0, GetIDFromName(EmployeesByDept[[#This Row],[Name]] &amp; " - Bypass"), _xlpm.getname))</f>
        <v>2446</v>
      </c>
      <c r="W56" s="4">
        <f>_xlfn.XLOOKUP(EmployeesByDept[[#This Row],[ID]],SQLOperatorTable[ID],SQLOperatorTable[dept_ID], "", 0, 1)</f>
        <v>4</v>
      </c>
      <c r="X56" s="12" t="b">
        <f>_xlfn.XLOOKUP(EmployeesByDept[[#This Row],[ID]], SQLOperatorTable[ID],SQLOperatorTable[deactive_date], -1) &gt; 0</f>
        <v>0</v>
      </c>
      <c r="Y5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&lt;STX&gt;H1;o160,100;f3;c20;h1;w1;d3,Damanuel Hutcherson;&lt;ETX&gt;
&lt;STX&gt;H2;o130,100;f3;c20;h1;w1;d3,T1XX C;&lt;ETX&gt;
&lt;STX&gt;H3;o100,100;f3;c20;h1;w1;d3,MES Login;&lt;ETX&gt;
&lt;STX&gt;B4;o50,30;f3;c0,3;h50;w3;d3,2446;&lt;ETX&gt;
&lt;STX&gt;R&lt;ETX&gt;
&lt;STX&gt;&lt;ESC&gt;E1;&lt;ETX&gt;
&lt;STX&gt;&lt;US&gt;4&lt;ETX&gt;
&lt;STX&gt;&lt;ETB&gt;&lt;ETX&gt;</v>
      </c>
      <c r="Z56" s="12" t="str">
        <f>" "</f>
        <v xml:space="preserve"> </v>
      </c>
      <c r="AI56"/>
      <c r="AJ56"/>
    </row>
    <row r="57" spans="1:36" x14ac:dyDescent="0.2">
      <c r="A57" s="19" t="s">
        <v>281</v>
      </c>
      <c r="B5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Tirrell Charles</v>
      </c>
      <c r="C57" s="294" t="s">
        <v>270</v>
      </c>
      <c r="D57" s="30" t="s">
        <v>173</v>
      </c>
      <c r="E57" s="30" t="s">
        <v>241</v>
      </c>
      <c r="F57" s="123" t="s">
        <v>190</v>
      </c>
      <c r="G57" s="4" t="str">
        <f>_xlfn.XLOOKUP(EmployeesByDept[[#This Row],[Name]] &amp; "-Bypass", SQLOperators_DT[first_name], SQLOperators_DT[badge_ID], "")</f>
        <v/>
      </c>
      <c r="H57" s="4" t="str">
        <f>IF(NOT(LEN(EmployeesByDept[[#This Row],[BP-DT]]) = 0), _xlfn.XLOOKUP(EmployeesByDept[[#This Row],[BP-DT]], SQLOperators_DT[badge_ID], SQLOperators_DT[deactive_date], -1) = 0, "")</f>
        <v/>
      </c>
      <c r="I57" s="4" t="str">
        <f>_xlfn.XLOOKUP(EmployeesByDept[[#This Row],[Name]] &amp; "-Bypass", SQLOperators_WS[full_name], SQLOperators_WS[badge_ID], "")</f>
        <v/>
      </c>
      <c r="J57" s="4" t="str">
        <f>IF(NOT(LEN(EmployeesByDept[[#This Row],[BP-WS]]) = 0), _xlfn.XLOOKUP(EmployeesByDept[[#This Row],[BP-WS]], SQLOperators_WS[badge_ID], SQLOperators_WS[deactive_date], -1) = 0, "")</f>
        <v/>
      </c>
      <c r="K57" s="4" t="str">
        <f>_xlfn.XLOOKUP(EmployeesByDept[[#This Row],[Name]] &amp; "-Bypass", SQLOperatorTable[name], SQLOperatorTable[ID], "")</f>
        <v/>
      </c>
      <c r="L57" s="4" t="str">
        <f>IF(NOT(LEN(EmployeesByDept[[#This Row],[BP-MES01]]) = 0), _xlfn.XLOOKUP(EmployeesByDept[[#This Row],[BP-MES01]], SQLOperatorTable[ID], SQLOperatorTable[deactive_date], -1) = 0, "")</f>
        <v/>
      </c>
      <c r="M57" s="4" t="b">
        <f>IFERROR(OR(EmployeesByDept[[#This Row],[BPA-DT]], EmployeesByDept[[#This Row],[BPA-WS]], EmployeesByDept[[#This Row],[BPA-MES01]]), FALSE)</f>
        <v>0</v>
      </c>
      <c r="N57" s="4" t="b">
        <f>_xlfn.LET(_xlpm.look, _xlfn.XLOOKUP(EmployeesByDept[[#This Row],[ID]], SQLOperators_DT[badge_ID], SQLOperators_DT[deactive_date], -1), IF(_xlpm.look &gt; 0, FALSE, IF(_xlpm.look = 0, TRUE, "NO DATA")))</f>
        <v>1</v>
      </c>
      <c r="O57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57" s="4" t="b" cm="1">
        <f t="array" ref="P5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5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57" s="4" t="b">
        <f>IF(EmployeesByDept[[#This Row],[Position]] = "Operator", EmployeesByDept[[#This Row],[AnyBP]] = FALSE, TRUE)</f>
        <v>1</v>
      </c>
      <c r="S57" s="4" t="b" cm="1">
        <f t="array" ref="S5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57" s="4" t="b">
        <f xml:space="preserve"> _xlfn.XLOOKUP(EmployeesByDept[[#This Row],[ID]], SQLOperatorTable[ID], SQLOperatorTable[deactive_date], -1) = 0</f>
        <v>1</v>
      </c>
      <c r="U57" s="302" t="str">
        <f>EmployeesByDept[[#This Row],[Dept.]] &amp; " " &amp; EmployeesByDept[[#This Row],[Shift]]</f>
        <v>T1XX B</v>
      </c>
      <c r="V57" s="297" cm="1">
        <f t="array" ref="V57">_xlfn.LET(_xlpm.getname, GetIDFromName(EmployeesByDept[[#This Row],[Name]]),
IF(LEN(_xlpm.getname) = 0, GetIDFromName(EmployeesByDept[[#This Row],[Name]] &amp; " - Bypass"), _xlpm.getname))</f>
        <v>2467</v>
      </c>
      <c r="W57" s="302">
        <f>_xlfn.XLOOKUP(EmployeesByDept[[#This Row],[ID]],SQLOperatorTable[ID],SQLOperatorTable[dept_ID], "", 0, 1)</f>
        <v>4</v>
      </c>
      <c r="X57" s="303" t="b">
        <f>_xlfn.XLOOKUP(EmployeesByDept[[#This Row],[ID]], SQLOperatorTable[ID],SQLOperatorTable[deactive_date], -1) &gt; 0</f>
        <v>0</v>
      </c>
      <c r="Y57" s="303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&lt;STX&gt;H1;o160,100;f3;c20;h1;w1;d3,Daniel Otto;&lt;ETX&gt;
&lt;STX&gt;H2;o130,100;f3;c20;h1;w1;d3,T1XX B;&lt;ETX&gt;
&lt;STX&gt;H3;o100,100;f3;c20;h1;w1;d3,MES Login;&lt;ETX&gt;
&lt;STX&gt;B4;o50,30;f3;c0,3;h50;w3;d3,2467;&lt;ETX&gt;
&lt;STX&gt;R&lt;ETX&gt;
&lt;STX&gt;&lt;ESC&gt;E1;&lt;ETX&gt;
&lt;STX&gt;&lt;US&gt;4&lt;ETX&gt;
&lt;STX&gt;&lt;ETB&gt;&lt;ETX&gt;</v>
      </c>
      <c r="Z57" s="303" t="str">
        <f>" "</f>
        <v xml:space="preserve"> </v>
      </c>
      <c r="AI57"/>
      <c r="AJ57"/>
    </row>
    <row r="58" spans="1:36" x14ac:dyDescent="0.2">
      <c r="A58" s="19" t="s">
        <v>283</v>
      </c>
      <c r="B5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Sterling Charleston</v>
      </c>
      <c r="C58" s="21" t="s">
        <v>272</v>
      </c>
      <c r="D58" s="30" t="s">
        <v>240</v>
      </c>
      <c r="E58" s="30" t="s">
        <v>179</v>
      </c>
      <c r="F58" s="123" t="s">
        <v>273</v>
      </c>
      <c r="G58" s="4" t="str">
        <f>_xlfn.XLOOKUP(EmployeesByDept[[#This Row],[Name]] &amp; "-Bypass", SQLOperators_DT[first_name], SQLOperators_DT[badge_ID], "")</f>
        <v/>
      </c>
      <c r="H58" s="4" t="str">
        <f>IF(NOT(LEN(EmployeesByDept[[#This Row],[BP-DT]]) = 0), _xlfn.XLOOKUP(EmployeesByDept[[#This Row],[BP-DT]], SQLOperators_DT[badge_ID], SQLOperators_DT[deactive_date], -1) = 0, "")</f>
        <v/>
      </c>
      <c r="I58" s="4" t="str">
        <f>_xlfn.XLOOKUP(EmployeesByDept[[#This Row],[Name]] &amp; "-Bypass", SQLOperators_WS[full_name], SQLOperators_WS[badge_ID], "")</f>
        <v/>
      </c>
      <c r="J58" s="4" t="str">
        <f>IF(NOT(LEN(EmployeesByDept[[#This Row],[BP-WS]]) = 0), _xlfn.XLOOKUP(EmployeesByDept[[#This Row],[BP-WS]], SQLOperators_WS[badge_ID], SQLOperators_WS[deactive_date], -1) = 0, "")</f>
        <v/>
      </c>
      <c r="K58" s="4" t="str">
        <f>_xlfn.XLOOKUP(EmployeesByDept[[#This Row],[Name]] &amp; "-Bypass", SQLOperatorTable[name], SQLOperatorTable[ID], "")</f>
        <v/>
      </c>
      <c r="L58" s="4" t="str">
        <f>IF(NOT(LEN(EmployeesByDept[[#This Row],[BP-MES01]]) = 0), _xlfn.XLOOKUP(EmployeesByDept[[#This Row],[BP-MES01]], SQLOperatorTable[ID], SQLOperatorTable[deactive_date], -1) = 0, "")</f>
        <v/>
      </c>
      <c r="M58" s="4" t="b">
        <f>IFERROR(OR(EmployeesByDept[[#This Row],[BPA-DT]], EmployeesByDept[[#This Row],[BPA-WS]], EmployeesByDept[[#This Row],[BPA-MES01]]), FALSE)</f>
        <v>0</v>
      </c>
      <c r="N58" s="4" t="b">
        <f>_xlfn.LET(_xlpm.look, _xlfn.XLOOKUP(EmployeesByDept[[#This Row],[ID]], SQLOperators_DT[badge_ID], SQLOperators_DT[deactive_date], -1), IF(_xlpm.look &gt; 0, FALSE, IF(_xlpm.look = 0, TRUE, "NO DATA")))</f>
        <v>1</v>
      </c>
      <c r="O58" s="4" t="b">
        <f>_xlfn.LET(_xlpm.look, _xlfn.XLOOKUP(EmployeesByDept[[#This Row],[ID]], SQLOperators_WS[badge_ID], SQLOperators_WS[deactive_date], -1), IF(_xlpm.look &gt; 0, FALSE, IF(_xlpm.look = 0, TRUE, "NO DATA")))</f>
        <v>1</v>
      </c>
      <c r="P58" s="4" t="b" cm="1">
        <f t="array" ref="P5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5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58" s="4" t="b">
        <f>IF(EmployeesByDept[[#This Row],[Position]] = "Operator", EmployeesByDept[[#This Row],[AnyBP]] = FALSE, TRUE)</f>
        <v>1</v>
      </c>
      <c r="S58" s="4" t="b" cm="1">
        <f t="array" ref="S5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58" s="4" t="b">
        <f xml:space="preserve"> _xlfn.XLOOKUP(EmployeesByDept[[#This Row],[ID]], SQLOperatorTable[ID], SQLOperatorTable[deactive_date], -1) = 0</f>
        <v>1</v>
      </c>
      <c r="U58" s="4" t="str">
        <f>EmployeesByDept[[#This Row],[Dept.]] &amp; " " &amp; EmployeesByDept[[#This Row],[Shift]]</f>
        <v>IT 1st</v>
      </c>
      <c r="V58" s="28" cm="1">
        <f t="array" ref="V58">_xlfn.LET(_xlpm.getname, GetIDFromName(EmployeesByDept[[#This Row],[Name]]),
IF(LEN(_xlpm.getname) = 0, GetIDFromName(EmployeesByDept[[#This Row],[Name]] &amp; " - Bypass"), _xlpm.getname))</f>
        <v>1585</v>
      </c>
      <c r="W58" s="4">
        <f>_xlfn.XLOOKUP(EmployeesByDept[[#This Row],[ID]],SQLOperatorTable[ID],SQLOperatorTable[dept_ID], "", 0, 1)</f>
        <v>5</v>
      </c>
      <c r="X58" s="12" t="b">
        <f>_xlfn.XLOOKUP(EmployeesByDept[[#This Row],[ID]], SQLOperatorTable[ID],SQLOperatorTable[deactive_date], -1) &gt; 0</f>
        <v>0</v>
      </c>
      <c r="Y5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&lt;STX&gt;H1;o160,100;f3;c20;h1;w1;d3,Daniel Rattee;&lt;ETX&gt;
&lt;STX&gt;H2;o130,100;f3;c20;h1;w1;d3,IT 1st;&lt;ETX&gt;
&lt;STX&gt;H3;o100,100;f3;c20;h1;w1;d3,MES Login;&lt;ETX&gt;
&lt;STX&gt;B4;o50,30;f3;c0,3;h50;w3;d3,1585;&lt;ETX&gt;
&lt;STX&gt;R&lt;ETX&gt;
&lt;STX&gt;&lt;ESC&gt;E1;&lt;ETX&gt;
&lt;STX&gt;&lt;US&gt;4&lt;ETX&gt;
&lt;STX&gt;&lt;ETB&gt;&lt;ETX&gt;</v>
      </c>
      <c r="Z58" s="12" t="str">
        <f>" "</f>
        <v xml:space="preserve"> </v>
      </c>
      <c r="AI58"/>
      <c r="AJ58"/>
    </row>
    <row r="59" spans="1:36" x14ac:dyDescent="0.2">
      <c r="A59" s="19" t="s">
        <v>285</v>
      </c>
      <c r="B5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Austin Ciesiolka</v>
      </c>
      <c r="C59" s="21" t="s">
        <v>275</v>
      </c>
      <c r="D59" s="30" t="s">
        <v>189</v>
      </c>
      <c r="E59" s="30" t="s">
        <v>179</v>
      </c>
      <c r="F59" s="123" t="s">
        <v>190</v>
      </c>
      <c r="G59" s="4" t="str">
        <f>_xlfn.XLOOKUP(EmployeesByDept[[#This Row],[Name]] &amp; "-Bypass", SQLOperators_DT[first_name], SQLOperators_DT[badge_ID], "")</f>
        <v/>
      </c>
      <c r="H59" s="4" t="str">
        <f>IF(NOT(LEN(EmployeesByDept[[#This Row],[BP-DT]]) = 0), _xlfn.XLOOKUP(EmployeesByDept[[#This Row],[BP-DT]], SQLOperators_DT[badge_ID], SQLOperators_DT[deactive_date], -1) = 0, "")</f>
        <v/>
      </c>
      <c r="I59" s="4" t="str">
        <f>_xlfn.XLOOKUP(EmployeesByDept[[#This Row],[Name]] &amp; "-Bypass", SQLOperators_WS[full_name], SQLOperators_WS[badge_ID], "")</f>
        <v/>
      </c>
      <c r="J59" s="4" t="str">
        <f>IF(NOT(LEN(EmployeesByDept[[#This Row],[BP-WS]]) = 0), _xlfn.XLOOKUP(EmployeesByDept[[#This Row],[BP-WS]], SQLOperators_WS[badge_ID], SQLOperators_WS[deactive_date], -1) = 0, "")</f>
        <v/>
      </c>
      <c r="K59" s="4" t="str">
        <f>_xlfn.XLOOKUP(EmployeesByDept[[#This Row],[Name]] &amp; "-Bypass", SQLOperatorTable[name], SQLOperatorTable[ID], "")</f>
        <v/>
      </c>
      <c r="L59" s="4" t="str">
        <f>IF(NOT(LEN(EmployeesByDept[[#This Row],[BP-MES01]]) = 0), _xlfn.XLOOKUP(EmployeesByDept[[#This Row],[BP-MES01]], SQLOperatorTable[ID], SQLOperatorTable[deactive_date], -1) = 0, "")</f>
        <v/>
      </c>
      <c r="M59" s="4" t="b">
        <f>IFERROR(OR(EmployeesByDept[[#This Row],[BPA-DT]], EmployeesByDept[[#This Row],[BPA-WS]], EmployeesByDept[[#This Row],[BPA-MES01]]), FALSE)</f>
        <v>0</v>
      </c>
      <c r="N59" s="4" t="b">
        <f>_xlfn.LET(_xlpm.look, _xlfn.XLOOKUP(EmployeesByDept[[#This Row],[ID]], SQLOperators_DT[badge_ID], SQLOperators_DT[deactive_date], -1), IF(_xlpm.look &gt; 0, FALSE, IF(_xlpm.look = 0, TRUE, "NO DATA")))</f>
        <v>1</v>
      </c>
      <c r="O59" s="4" t="b">
        <f>_xlfn.LET(_xlpm.look, _xlfn.XLOOKUP(EmployeesByDept[[#This Row],[ID]], SQLOperators_WS[badge_ID], SQLOperators_WS[deactive_date], -1), IF(_xlpm.look &gt; 0, FALSE, IF(_xlpm.look = 0, TRUE, "NO DATA")))</f>
        <v>1</v>
      </c>
      <c r="P59" s="4" t="b" cm="1">
        <f t="array" ref="P5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5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59" s="4" t="b">
        <f>IF(EmployeesByDept[[#This Row],[Position]] = "Operator", EmployeesByDept[[#This Row],[AnyBP]] = FALSE, TRUE)</f>
        <v>1</v>
      </c>
      <c r="S59" s="4" t="b" cm="1">
        <f t="array" ref="S5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59" s="4" t="b">
        <f xml:space="preserve"> _xlfn.XLOOKUP(EmployeesByDept[[#This Row],[ID]], SQLOperatorTable[ID], SQLOperatorTable[deactive_date], -1) = 0</f>
        <v>1</v>
      </c>
      <c r="U59" s="4" t="str">
        <f>EmployeesByDept[[#This Row],[Dept.]] &amp; " " &amp; EmployeesByDept[[#This Row],[Shift]]</f>
        <v>DT FEM 1st</v>
      </c>
      <c r="V59" s="28" cm="1">
        <f t="array" ref="V59">_xlfn.LET(_xlpm.getname, GetIDFromName(EmployeesByDept[[#This Row],[Name]]),
IF(LEN(_xlpm.getname) = 0, GetIDFromName(EmployeesByDept[[#This Row],[Name]] &amp; " - Bypass"), _xlpm.getname))</f>
        <v>9022</v>
      </c>
      <c r="W59" s="4">
        <f>_xlfn.XLOOKUP(EmployeesByDept[[#This Row],[ID]],SQLOperatorTable[ID],SQLOperatorTable[dept_ID], "", 0, 1)</f>
        <v>4</v>
      </c>
      <c r="X59" s="12" t="b">
        <f>_xlfn.XLOOKUP(EmployeesByDept[[#This Row],[ID]], SQLOperatorTable[ID],SQLOperatorTable[deactive_date], -1) &gt; 0</f>
        <v>0</v>
      </c>
      <c r="Y5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&lt;STX&gt;H1;o160,100;f3;c20;h1;w1;d3,Daopaseud Jernnalet;&lt;ETX&gt;
&lt;STX&gt;H2;o130,100;f3;c20;h1;w1;d3,DT FEM 1st;&lt;ETX&gt;
&lt;STX&gt;H3;o100,100;f3;c20;h1;w1;d3,MES Login;&lt;ETX&gt;
&lt;STX&gt;B4;o50,30;f3;c0,3;h50;w3;d3,9022;&lt;ETX&gt;
&lt;STX&gt;R&lt;ETX&gt;
&lt;STX&gt;&lt;ESC&gt;E1;&lt;ETX&gt;
&lt;STX&gt;&lt;US&gt;4&lt;ETX&gt;
&lt;STX&gt;&lt;ETB&gt;&lt;ETX&gt;</v>
      </c>
      <c r="Z59" s="12" t="str">
        <f>" "</f>
        <v xml:space="preserve"> </v>
      </c>
      <c r="AI59"/>
      <c r="AJ59"/>
    </row>
    <row r="60" spans="1:36" x14ac:dyDescent="0.2">
      <c r="A60" s="19" t="s">
        <v>287</v>
      </c>
      <c r="B6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Elisnea Mariel Claybrooks</v>
      </c>
      <c r="C60" s="21" t="s">
        <v>277</v>
      </c>
      <c r="D60" s="30" t="s">
        <v>173</v>
      </c>
      <c r="E60" s="30" t="s">
        <v>394</v>
      </c>
      <c r="F60" s="123" t="s">
        <v>190</v>
      </c>
      <c r="G60" s="4" t="str">
        <f>_xlfn.XLOOKUP(EmployeesByDept[[#This Row],[Name]] &amp; "-Bypass", SQLOperators_DT[first_name], SQLOperators_DT[badge_ID], "")</f>
        <v/>
      </c>
      <c r="H60" s="4" t="str">
        <f>IF(NOT(LEN(EmployeesByDept[[#This Row],[BP-DT]]) = 0), _xlfn.XLOOKUP(EmployeesByDept[[#This Row],[BP-DT]], SQLOperators_DT[badge_ID], SQLOperators_DT[deactive_date], -1) = 0, "")</f>
        <v/>
      </c>
      <c r="I60" s="4" t="str">
        <f>_xlfn.XLOOKUP(EmployeesByDept[[#This Row],[Name]] &amp; "-Bypass", SQLOperators_WS[full_name], SQLOperators_WS[badge_ID], "")</f>
        <v/>
      </c>
      <c r="J60" s="4" t="str">
        <f>IF(NOT(LEN(EmployeesByDept[[#This Row],[BP-WS]]) = 0), _xlfn.XLOOKUP(EmployeesByDept[[#This Row],[BP-WS]], SQLOperators_WS[badge_ID], SQLOperators_WS[deactive_date], -1) = 0, "")</f>
        <v/>
      </c>
      <c r="K60" s="4" t="str">
        <f>_xlfn.XLOOKUP(EmployeesByDept[[#This Row],[Name]] &amp; "-Bypass", SQLOperatorTable[name], SQLOperatorTable[ID], "")</f>
        <v/>
      </c>
      <c r="L60" s="4" t="str">
        <f>IF(NOT(LEN(EmployeesByDept[[#This Row],[BP-MES01]]) = 0), _xlfn.XLOOKUP(EmployeesByDept[[#This Row],[BP-MES01]], SQLOperatorTable[ID], SQLOperatorTable[deactive_date], -1) = 0, "")</f>
        <v/>
      </c>
      <c r="M60" s="4" t="b">
        <f>IFERROR(OR(EmployeesByDept[[#This Row],[BPA-DT]], EmployeesByDept[[#This Row],[BPA-WS]], EmployeesByDept[[#This Row],[BPA-MES01]]), FALSE)</f>
        <v>0</v>
      </c>
      <c r="N60" s="4" t="b">
        <f>_xlfn.LET(_xlpm.look, _xlfn.XLOOKUP(EmployeesByDept[[#This Row],[ID]], SQLOperators_DT[badge_ID], SQLOperators_DT[deactive_date], -1), IF(_xlpm.look &gt; 0, FALSE, IF(_xlpm.look = 0, TRUE, "NO DATA")))</f>
        <v>1</v>
      </c>
      <c r="O60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60" s="4" t="b" cm="1">
        <f t="array" ref="P6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6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60" s="4" t="b">
        <f>IF(EmployeesByDept[[#This Row],[Position]] = "Operator", EmployeesByDept[[#This Row],[AnyBP]] = FALSE, TRUE)</f>
        <v>1</v>
      </c>
      <c r="S60" s="4" t="b" cm="1">
        <f t="array" ref="S6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60" s="4" t="b">
        <f xml:space="preserve"> _xlfn.XLOOKUP(EmployeesByDept[[#This Row],[ID]], SQLOperatorTable[ID], SQLOperatorTable[deactive_date], -1) = 0</f>
        <v>1</v>
      </c>
      <c r="U60" s="4" t="str">
        <f>EmployeesByDept[[#This Row],[Dept.]] &amp; " " &amp; EmployeesByDept[[#This Row],[Shift]]</f>
        <v>T1XX C</v>
      </c>
      <c r="V60" s="28" cm="1">
        <f t="array" ref="V60">_xlfn.LET(_xlpm.getname, GetIDFromName(EmployeesByDept[[#This Row],[Name]]),
IF(LEN(_xlpm.getname) = 0, GetIDFromName(EmployeesByDept[[#This Row],[Name]] &amp; " - Bypass"), _xlpm.getname))</f>
        <v>2507</v>
      </c>
      <c r="W60" s="4">
        <f>_xlfn.XLOOKUP(EmployeesByDept[[#This Row],[ID]],SQLOperatorTable[ID],SQLOperatorTable[dept_ID], "", 0, 1)</f>
        <v>4</v>
      </c>
      <c r="X60" s="12" t="b">
        <f>_xlfn.XLOOKUP(EmployeesByDept[[#This Row],[ID]], SQLOperatorTable[ID],SQLOperatorTable[deactive_date], -1) &gt; 0</f>
        <v>0</v>
      </c>
      <c r="Y6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&lt;STX&gt;H1;o160,100;f3;c20;h1;w1;d3,Darren Thomas;&lt;ETX&gt;
&lt;STX&gt;H2;o130,100;f3;c20;h1;w1;d3,T1XX C;&lt;ETX&gt;
&lt;STX&gt;H3;o100,100;f3;c20;h1;w1;d3,MES Login;&lt;ETX&gt;
&lt;STX&gt;B4;o50,30;f3;c0,3;h50;w3;d3,2507;&lt;ETX&gt;
&lt;STX&gt;R&lt;ETX&gt;
&lt;STX&gt;&lt;ESC&gt;E1;&lt;ETX&gt;
&lt;STX&gt;&lt;US&gt;4&lt;ETX&gt;
&lt;STX&gt;&lt;ETB&gt;&lt;ETX&gt;</v>
      </c>
      <c r="Z60" s="12" t="str">
        <f>" "</f>
        <v xml:space="preserve"> </v>
      </c>
      <c r="AI60"/>
      <c r="AJ60"/>
    </row>
    <row r="61" spans="1:36" x14ac:dyDescent="0.2">
      <c r="A61" s="19" t="s">
        <v>289</v>
      </c>
      <c r="B6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Nathan Cook</v>
      </c>
      <c r="C61" s="21" t="s">
        <v>9583</v>
      </c>
      <c r="D61" s="30" t="s">
        <v>183</v>
      </c>
      <c r="E61" s="30" t="s">
        <v>184</v>
      </c>
      <c r="F61" s="123" t="s">
        <v>190</v>
      </c>
      <c r="G61" s="28" t="str">
        <f>_xlfn.XLOOKUP(EmployeesByDept[[#This Row],[Name]] &amp; "-Bypass", SQLOperators_DT[first_name], SQLOperators_DT[badge_ID], "")</f>
        <v/>
      </c>
      <c r="H61" s="28" t="str">
        <f>IF(NOT(LEN(EmployeesByDept[[#This Row],[BP-DT]]) = 0), _xlfn.XLOOKUP(EmployeesByDept[[#This Row],[BP-DT]], SQLOperators_DT[badge_ID], SQLOperators_DT[deactive_date], -1) = 0, "")</f>
        <v/>
      </c>
      <c r="I61" s="28" t="str">
        <f>_xlfn.XLOOKUP(EmployeesByDept[[#This Row],[Name]] &amp; "-Bypass", SQLOperators_WS[full_name], SQLOperators_WS[badge_ID], "")</f>
        <v/>
      </c>
      <c r="J61" s="28" t="str">
        <f>IF(NOT(LEN(EmployeesByDept[[#This Row],[BP-WS]]) = 0), _xlfn.XLOOKUP(EmployeesByDept[[#This Row],[BP-WS]], SQLOperators_WS[badge_ID], SQLOperators_WS[deactive_date], -1) = 0, "")</f>
        <v/>
      </c>
      <c r="K61" s="28" t="str">
        <f>_xlfn.XLOOKUP(EmployeesByDept[[#This Row],[Name]] &amp; "-Bypass", SQLOperatorTable[name], SQLOperatorTable[ID], "")</f>
        <v/>
      </c>
      <c r="L61" s="28" t="str">
        <f>IF(NOT(LEN(EmployeesByDept[[#This Row],[BP-MES01]]) = 0), _xlfn.XLOOKUP(EmployeesByDept[[#This Row],[BP-MES01]], SQLOperatorTable[ID], SQLOperatorTable[deactive_date], -1) = 0, "")</f>
        <v/>
      </c>
      <c r="M61" s="28" t="b">
        <f>IFERROR(OR(EmployeesByDept[[#This Row],[BPA-DT]], EmployeesByDept[[#This Row],[BPA-WS]], EmployeesByDept[[#This Row],[BPA-MES01]]), FALSE)</f>
        <v>0</v>
      </c>
      <c r="N61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61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61" s="28" t="b" cm="1">
        <f t="array" ref="P6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61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61" s="28" t="b">
        <f>IF(EmployeesByDept[[#This Row],[Position]] = "Operator", EmployeesByDept[[#This Row],[AnyBP]] = FALSE, TRUE)</f>
        <v>1</v>
      </c>
      <c r="S61" s="28" t="b" cm="1">
        <f t="array" ref="S6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61" s="28" t="b">
        <f xml:space="preserve"> _xlfn.XLOOKUP(EmployeesByDept[[#This Row],[ID]], SQLOperatorTable[ID], SQLOperatorTable[deactive_date], -1) = 0</f>
        <v>1</v>
      </c>
      <c r="U61" s="28" t="str">
        <f>EmployeesByDept[[#This Row],[Dept.]] &amp; " " &amp; EmployeesByDept[[#This Row],[Shift]]</f>
        <v>Materials 2nd</v>
      </c>
      <c r="V61" s="28" cm="1">
        <f t="array" ref="V61">_xlfn.LET(_xlpm.getname, GetIDFromName(EmployeesByDept[[#This Row],[Name]]),
IF(LEN(_xlpm.getname) = 0, GetIDFromName(EmployeesByDept[[#This Row],[Name]] &amp; " - Bypass"), _xlpm.getname))</f>
        <v>2674</v>
      </c>
      <c r="W61" s="28">
        <f>_xlfn.XLOOKUP(EmployeesByDept[[#This Row],[ID]],SQLOperatorTable[ID],SQLOperatorTable[dept_ID], "", 0, 1)</f>
        <v>3</v>
      </c>
      <c r="X61" s="38" t="b">
        <f>_xlfn.XLOOKUP(EmployeesByDept[[#This Row],[ID]], SQLOperatorTable[ID],SQLOperatorTable[deactive_date], -1) &gt; 0</f>
        <v>0</v>
      </c>
      <c r="Y61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&lt;STX&gt;H1;o160,100;f3;c20;h1;w1;d3,Darrius Taylor;&lt;ETX&gt;
&lt;STX&gt;H2;o130,100;f3;c20;h1;w1;d3,Materials 2nd;&lt;ETX&gt;
&lt;STX&gt;H3;o100,100;f3;c20;h1;w1;d3,MES Login;&lt;ETX&gt;
&lt;STX&gt;B4;o50,30;f3;c0,3;h50;w3;d3,2674;&lt;ETX&gt;
&lt;STX&gt;R&lt;ETX&gt;
&lt;STX&gt;&lt;ESC&gt;E1;&lt;ETX&gt;
&lt;STX&gt;&lt;US&gt;4&lt;ETX&gt;
&lt;STX&gt;&lt;ETB&gt;&lt;ETX&gt;</v>
      </c>
      <c r="Z61" s="38" t="str">
        <f>" "</f>
        <v xml:space="preserve"> </v>
      </c>
      <c r="AI61"/>
      <c r="AJ61"/>
    </row>
    <row r="62" spans="1:36" x14ac:dyDescent="0.2">
      <c r="A62" s="19" t="s">
        <v>291</v>
      </c>
      <c r="B6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Grant Jonathan Corbat</v>
      </c>
      <c r="C62" s="21" t="s">
        <v>9581</v>
      </c>
      <c r="D62" s="30" t="s">
        <v>183</v>
      </c>
      <c r="E62" s="30" t="s">
        <v>184</v>
      </c>
      <c r="F62" s="123" t="s">
        <v>190</v>
      </c>
      <c r="G62" s="28" t="str">
        <f>_xlfn.XLOOKUP(EmployeesByDept[[#This Row],[Name]] &amp; "-Bypass", SQLOperators_DT[first_name], SQLOperators_DT[badge_ID], "")</f>
        <v/>
      </c>
      <c r="H62" s="28" t="str">
        <f>IF(NOT(LEN(EmployeesByDept[[#This Row],[BP-DT]]) = 0), _xlfn.XLOOKUP(EmployeesByDept[[#This Row],[BP-DT]], SQLOperators_DT[badge_ID], SQLOperators_DT[deactive_date], -1) = 0, "")</f>
        <v/>
      </c>
      <c r="I62" s="28" t="str">
        <f>_xlfn.XLOOKUP(EmployeesByDept[[#This Row],[Name]] &amp; "-Bypass", SQLOperators_WS[full_name], SQLOperators_WS[badge_ID], "")</f>
        <v/>
      </c>
      <c r="J62" s="28" t="str">
        <f>IF(NOT(LEN(EmployeesByDept[[#This Row],[BP-WS]]) = 0), _xlfn.XLOOKUP(EmployeesByDept[[#This Row],[BP-WS]], SQLOperators_WS[badge_ID], SQLOperators_WS[deactive_date], -1) = 0, "")</f>
        <v/>
      </c>
      <c r="K62" s="28" t="str">
        <f>_xlfn.XLOOKUP(EmployeesByDept[[#This Row],[Name]] &amp; "-Bypass", SQLOperatorTable[name], SQLOperatorTable[ID], "")</f>
        <v/>
      </c>
      <c r="L62" s="28" t="str">
        <f>IF(NOT(LEN(EmployeesByDept[[#This Row],[BP-MES01]]) = 0), _xlfn.XLOOKUP(EmployeesByDept[[#This Row],[BP-MES01]], SQLOperatorTable[ID], SQLOperatorTable[deactive_date], -1) = 0, "")</f>
        <v/>
      </c>
      <c r="M62" s="28" t="b">
        <f>IFERROR(OR(EmployeesByDept[[#This Row],[BPA-DT]], EmployeesByDept[[#This Row],[BPA-WS]], EmployeesByDept[[#This Row],[BPA-MES01]]), FALSE)</f>
        <v>0</v>
      </c>
      <c r="N62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62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62" s="28" t="b" cm="1">
        <f t="array" ref="P6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62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62" s="28" t="b">
        <f>IF(EmployeesByDept[[#This Row],[Position]] = "Operator", EmployeesByDept[[#This Row],[AnyBP]] = FALSE, TRUE)</f>
        <v>1</v>
      </c>
      <c r="S62" s="28" t="b" cm="1">
        <f t="array" ref="S6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62" s="28" t="b">
        <f xml:space="preserve"> _xlfn.XLOOKUP(EmployeesByDept[[#This Row],[ID]], SQLOperatorTable[ID], SQLOperatorTable[deactive_date], -1) = 0</f>
        <v>1</v>
      </c>
      <c r="U62" s="28" t="str">
        <f>EmployeesByDept[[#This Row],[Dept.]] &amp; " " &amp; EmployeesByDept[[#This Row],[Shift]]</f>
        <v>Materials 2nd</v>
      </c>
      <c r="V62" s="28" cm="1">
        <f t="array" ref="V62">_xlfn.LET(_xlpm.getname, GetIDFromName(EmployeesByDept[[#This Row],[Name]]),
IF(LEN(_xlpm.getname) = 0, GetIDFromName(EmployeesByDept[[#This Row],[Name]] &amp; " - Bypass"), _xlpm.getname))</f>
        <v>2672</v>
      </c>
      <c r="W62" s="28">
        <f>_xlfn.XLOOKUP(EmployeesByDept[[#This Row],[ID]],SQLOperatorTable[ID],SQLOperatorTable[dept_ID], "", 0, 1)</f>
        <v>3</v>
      </c>
      <c r="X62" s="38" t="b">
        <f>_xlfn.XLOOKUP(EmployeesByDept[[#This Row],[ID]], SQLOperatorTable[ID],SQLOperatorTable[deactive_date], -1) &gt; 0</f>
        <v>0</v>
      </c>
      <c r="Y62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&lt;STX&gt;H1;o160,100;f3;c20;h1;w1;d3,Dashawn Cole;&lt;ETX&gt;
&lt;STX&gt;H2;o130,100;f3;c20;h1;w1;d3,Materials 2nd;&lt;ETX&gt;
&lt;STX&gt;H3;o100,100;f3;c20;h1;w1;d3,MES Login;&lt;ETX&gt;
&lt;STX&gt;B4;o50,30;f3;c0,3;h50;w3;d3,2672;&lt;ETX&gt;
&lt;STX&gt;R&lt;ETX&gt;
&lt;STX&gt;&lt;ESC&gt;E1;&lt;ETX&gt;
&lt;STX&gt;&lt;US&gt;4&lt;ETX&gt;
&lt;STX&gt;&lt;ETB&gt;&lt;ETX&gt;</v>
      </c>
      <c r="Z62" s="38" t="str">
        <f>" "</f>
        <v xml:space="preserve"> </v>
      </c>
      <c r="AI62"/>
      <c r="AJ62"/>
    </row>
    <row r="63" spans="1:36" x14ac:dyDescent="0.2">
      <c r="A63" s="19" t="s">
        <v>293</v>
      </c>
      <c r="B6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Michelle R Cotton</v>
      </c>
      <c r="C63" s="21" t="s">
        <v>279</v>
      </c>
      <c r="D63" s="30" t="s">
        <v>189</v>
      </c>
      <c r="E63" s="30" t="s">
        <v>179</v>
      </c>
      <c r="F63" s="123" t="s">
        <v>190</v>
      </c>
      <c r="G63" s="4" t="str">
        <f>_xlfn.XLOOKUP(EmployeesByDept[[#This Row],[Name]] &amp; "-Bypass", SQLOperators_DT[first_name], SQLOperators_DT[badge_ID], "")</f>
        <v/>
      </c>
      <c r="H63" s="4" t="str">
        <f>IF(NOT(LEN(EmployeesByDept[[#This Row],[BP-DT]]) = 0), _xlfn.XLOOKUP(EmployeesByDept[[#This Row],[BP-DT]], SQLOperators_DT[badge_ID], SQLOperators_DT[deactive_date], -1) = 0, "")</f>
        <v/>
      </c>
      <c r="I63" s="4" t="str">
        <f>_xlfn.XLOOKUP(EmployeesByDept[[#This Row],[Name]] &amp; "-Bypass", SQLOperators_WS[full_name], SQLOperators_WS[badge_ID], "")</f>
        <v/>
      </c>
      <c r="J63" s="4" t="str">
        <f>IF(NOT(LEN(EmployeesByDept[[#This Row],[BP-WS]]) = 0), _xlfn.XLOOKUP(EmployeesByDept[[#This Row],[BP-WS]], SQLOperators_WS[badge_ID], SQLOperators_WS[deactive_date], -1) = 0, "")</f>
        <v/>
      </c>
      <c r="K63" s="4" t="str">
        <f>_xlfn.XLOOKUP(EmployeesByDept[[#This Row],[Name]] &amp; "-Bypass", SQLOperatorTable[name], SQLOperatorTable[ID], "")</f>
        <v/>
      </c>
      <c r="L63" s="4" t="str">
        <f>IF(NOT(LEN(EmployeesByDept[[#This Row],[BP-MES01]]) = 0), _xlfn.XLOOKUP(EmployeesByDept[[#This Row],[BP-MES01]], SQLOperatorTable[ID], SQLOperatorTable[deactive_date], -1) = 0, "")</f>
        <v/>
      </c>
      <c r="M63" s="4" t="b">
        <f>IFERROR(OR(EmployeesByDept[[#This Row],[BPA-DT]], EmployeesByDept[[#This Row],[BPA-WS]], EmployeesByDept[[#This Row],[BPA-MES01]]), FALSE)</f>
        <v>0</v>
      </c>
      <c r="N63" s="4" t="b">
        <f>_xlfn.LET(_xlpm.look, _xlfn.XLOOKUP(EmployeesByDept[[#This Row],[ID]], SQLOperators_DT[badge_ID], SQLOperators_DT[deactive_date], -1), IF(_xlpm.look &gt; 0, FALSE, IF(_xlpm.look = 0, TRUE, "NO DATA")))</f>
        <v>1</v>
      </c>
      <c r="O63" s="4" t="b">
        <f>_xlfn.LET(_xlpm.look, _xlfn.XLOOKUP(EmployeesByDept[[#This Row],[ID]], SQLOperators_WS[badge_ID], SQLOperators_WS[deactive_date], -1), IF(_xlpm.look &gt; 0, FALSE, IF(_xlpm.look = 0, TRUE, "NO DATA")))</f>
        <v>1</v>
      </c>
      <c r="P63" s="4" t="b" cm="1">
        <f t="array" ref="P6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6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63" s="4" t="b">
        <f>IF(EmployeesByDept[[#This Row],[Position]] = "Operator", EmployeesByDept[[#This Row],[AnyBP]] = FALSE, TRUE)</f>
        <v>1</v>
      </c>
      <c r="S63" s="4" t="b" cm="1">
        <f t="array" ref="S6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63" s="4" t="b">
        <f xml:space="preserve"> _xlfn.XLOOKUP(EmployeesByDept[[#This Row],[ID]], SQLOperatorTable[ID], SQLOperatorTable[deactive_date], -1) = 0</f>
        <v>1</v>
      </c>
      <c r="U63" s="4" t="str">
        <f>EmployeesByDept[[#This Row],[Dept.]] &amp; " " &amp; EmployeesByDept[[#This Row],[Shift]]</f>
        <v>DT FEM 1st</v>
      </c>
      <c r="V63" s="28" cm="1">
        <f t="array" ref="V63">_xlfn.LET(_xlpm.getname, GetIDFromName(EmployeesByDept[[#This Row],[Name]]),
IF(LEN(_xlpm.getname) = 0, GetIDFromName(EmployeesByDept[[#This Row],[Name]] &amp; " - Bypass"), _xlpm.getname))</f>
        <v>2015</v>
      </c>
      <c r="W63" s="4">
        <f>_xlfn.XLOOKUP(EmployeesByDept[[#This Row],[ID]],SQLOperatorTable[ID],SQLOperatorTable[dept_ID], "", 0, 1)</f>
        <v>4</v>
      </c>
      <c r="X63" s="12" t="b">
        <f>_xlfn.XLOOKUP(EmployeesByDept[[#This Row],[ID]], SQLOperatorTable[ID],SQLOperatorTable[deactive_date], -1) &gt; 0</f>
        <v>0</v>
      </c>
      <c r="Y6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&lt;STX&gt;H1;o160,100;f3;c20;h1;w1;d3,David Friedland;&lt;ETX&gt;
&lt;STX&gt;H2;o130,100;f3;c20;h1;w1;d3,DT FEM 1st;&lt;ETX&gt;
&lt;STX&gt;H3;o100,100;f3;c20;h1;w1;d3,MES Login;&lt;ETX&gt;
&lt;STX&gt;B4;o50,30;f3;c0,3;h50;w3;d3,2015;&lt;ETX&gt;
&lt;STX&gt;R&lt;ETX&gt;
&lt;STX&gt;&lt;ESC&gt;E1;&lt;ETX&gt;
&lt;STX&gt;&lt;US&gt;4&lt;ETX&gt;
&lt;STX&gt;&lt;ETB&gt;&lt;ETX&gt;</v>
      </c>
      <c r="Z63" s="12" t="str">
        <f>" "</f>
        <v xml:space="preserve"> </v>
      </c>
      <c r="AI63"/>
      <c r="AJ63"/>
    </row>
    <row r="64" spans="1:36" x14ac:dyDescent="0.2">
      <c r="A64" s="19" t="s">
        <v>295</v>
      </c>
      <c r="B6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Deja Craft</v>
      </c>
      <c r="C64" s="21" t="s">
        <v>109</v>
      </c>
      <c r="D64" s="30" t="s">
        <v>227</v>
      </c>
      <c r="E64" s="30" t="s">
        <v>184</v>
      </c>
      <c r="F64" s="123" t="s">
        <v>190</v>
      </c>
      <c r="G64" s="28" t="str">
        <f>_xlfn.XLOOKUP(EmployeesByDept[[#This Row],[Name]] &amp; "-Bypass", SQLOperators_DT[first_name], SQLOperators_DT[badge_ID], "")</f>
        <v/>
      </c>
      <c r="H64" s="28" t="str">
        <f>IF(NOT(LEN(EmployeesByDept[[#This Row],[BP-DT]]) = 0), _xlfn.XLOOKUP(EmployeesByDept[[#This Row],[BP-DT]], SQLOperators_DT[badge_ID], SQLOperators_DT[deactive_date], -1) = 0, "")</f>
        <v/>
      </c>
      <c r="I64" s="28" t="str">
        <f>_xlfn.XLOOKUP(EmployeesByDept[[#This Row],[Name]] &amp; "-Bypass", SQLOperators_WS[full_name], SQLOperators_WS[badge_ID], "")</f>
        <v/>
      </c>
      <c r="J64" s="28" t="str">
        <f>IF(NOT(LEN(EmployeesByDept[[#This Row],[BP-WS]]) = 0), _xlfn.XLOOKUP(EmployeesByDept[[#This Row],[BP-WS]], SQLOperators_WS[badge_ID], SQLOperators_WS[deactive_date], -1) = 0, "")</f>
        <v/>
      </c>
      <c r="K64" s="28" t="str">
        <f>_xlfn.XLOOKUP(EmployeesByDept[[#This Row],[Name]] &amp; "-Bypass", SQLOperatorTable[name], SQLOperatorTable[ID], "")</f>
        <v/>
      </c>
      <c r="L64" s="28" t="str">
        <f>IF(NOT(LEN(EmployeesByDept[[#This Row],[BP-MES01]]) = 0), _xlfn.XLOOKUP(EmployeesByDept[[#This Row],[BP-MES01]], SQLOperatorTable[ID], SQLOperatorTable[deactive_date], -1) = 0, "")</f>
        <v/>
      </c>
      <c r="M64" s="28" t="b">
        <f>IFERROR(OR(EmployeesByDept[[#This Row],[BPA-DT]], EmployeesByDept[[#This Row],[BPA-WS]], EmployeesByDept[[#This Row],[BPA-MES01]]), FALSE)</f>
        <v>0</v>
      </c>
      <c r="N64" s="28" t="b">
        <f>_xlfn.LET(_xlpm.look, _xlfn.XLOOKUP(EmployeesByDept[[#This Row],[ID]], SQLOperators_DT[badge_ID], SQLOperators_DT[deactive_date], -1), IF(_xlpm.look &gt; 0, FALSE, IF(_xlpm.look = 0, TRUE, "NO DATA")))</f>
        <v>0</v>
      </c>
      <c r="O64" s="28" t="b">
        <f>_xlfn.LET(_xlpm.look, _xlfn.XLOOKUP(EmployeesByDept[[#This Row],[ID]], SQLOperators_WS[badge_ID], SQLOperators_WS[deactive_date], -1), IF(_xlpm.look &gt; 0, FALSE, IF(_xlpm.look = 0, TRUE, "NO DATA")))</f>
        <v>0</v>
      </c>
      <c r="P64" s="28" t="b" cm="1">
        <f t="array" ref="P6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64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64" s="28" t="b">
        <f>IF(EmployeesByDept[[#This Row],[Position]] = "Operator", EmployeesByDept[[#This Row],[AnyBP]] = FALSE, TRUE)</f>
        <v>1</v>
      </c>
      <c r="S64" s="28" t="b" cm="1">
        <f t="array" ref="S6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64" s="28" t="b">
        <f xml:space="preserve"> _xlfn.XLOOKUP(EmployeesByDept[[#This Row],[ID]], SQLOperatorTable[ID], SQLOperatorTable[deactive_date], -1) = 0</f>
        <v>1</v>
      </c>
      <c r="U64" s="28" t="str">
        <f>EmployeesByDept[[#This Row],[Dept.]] &amp; " " &amp; EmployeesByDept[[#This Row],[Shift]]</f>
        <v>Molding 2nd</v>
      </c>
      <c r="V64" s="28" cm="1">
        <f t="array" ref="V64">_xlfn.LET(_xlpm.getname, GetIDFromName(EmployeesByDept[[#This Row],[Name]]),
IF(LEN(_xlpm.getname) = 0, GetIDFromName(EmployeesByDept[[#This Row],[Name]] &amp; " - Bypass"), _xlpm.getname))</f>
        <v>9219</v>
      </c>
      <c r="W64" s="28">
        <f>_xlfn.XLOOKUP(EmployeesByDept[[#This Row],[ID]],SQLOperatorTable[ID],SQLOperatorTable[dept_ID], "", 0, 1)</f>
        <v>11</v>
      </c>
      <c r="X64" s="38" t="b">
        <f>_xlfn.XLOOKUP(EmployeesByDept[[#This Row],[ID]], SQLOperatorTable[ID],SQLOperatorTable[deactive_date], -1) &gt; 0</f>
        <v>0</v>
      </c>
      <c r="Y64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&lt;STX&gt;H1;o160,100;f3;c20;h1;w1;d3,David Williams;&lt;ETX&gt;
&lt;STX&gt;H2;o130,100;f3;c20;h1;w1;d3,Molding 2nd;&lt;ETX&gt;
&lt;STX&gt;H3;o100,100;f3;c20;h1;w1;d3,MES Login;&lt;ETX&gt;
&lt;STX&gt;B4;o50,30;f3;c0,3;h50;w3;d3,9219;&lt;ETX&gt;
&lt;STX&gt;R&lt;ETX&gt;
&lt;STX&gt;&lt;ESC&gt;E1;&lt;ETX&gt;
&lt;STX&gt;&lt;US&gt;4&lt;ETX&gt;
&lt;STX&gt;&lt;ETB&gt;&lt;ETX&gt;</v>
      </c>
      <c r="Z64" s="38" t="str">
        <f>" "</f>
        <v xml:space="preserve"> </v>
      </c>
      <c r="AI64"/>
      <c r="AJ64"/>
    </row>
    <row r="65" spans="1:36" x14ac:dyDescent="0.2">
      <c r="A65" s="19" t="s">
        <v>296</v>
      </c>
      <c r="B6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Drakkar Crosby</v>
      </c>
      <c r="C65" s="21" t="s">
        <v>9597</v>
      </c>
      <c r="D65" s="30" t="s">
        <v>189</v>
      </c>
      <c r="E65" s="30" t="s">
        <v>179</v>
      </c>
      <c r="F65" s="123" t="s">
        <v>190</v>
      </c>
      <c r="G65" s="28" t="str">
        <f>_xlfn.XLOOKUP(EmployeesByDept[[#This Row],[Name]] &amp; "-Bypass", SQLOperators_DT[first_name], SQLOperators_DT[badge_ID], "")</f>
        <v/>
      </c>
      <c r="H65" s="28" t="str">
        <f>IF(NOT(LEN(EmployeesByDept[[#This Row],[BP-DT]]) = 0), _xlfn.XLOOKUP(EmployeesByDept[[#This Row],[BP-DT]], SQLOperators_DT[badge_ID], SQLOperators_DT[deactive_date], -1) = 0, "")</f>
        <v/>
      </c>
      <c r="I65" s="28" t="str">
        <f>_xlfn.XLOOKUP(EmployeesByDept[[#This Row],[Name]] &amp; "-Bypass", SQLOperators_WS[full_name], SQLOperators_WS[badge_ID], "")</f>
        <v/>
      </c>
      <c r="J65" s="28" t="str">
        <f>IF(NOT(LEN(EmployeesByDept[[#This Row],[BP-WS]]) = 0), _xlfn.XLOOKUP(EmployeesByDept[[#This Row],[BP-WS]], SQLOperators_WS[badge_ID], SQLOperators_WS[deactive_date], -1) = 0, "")</f>
        <v/>
      </c>
      <c r="K65" s="28" t="str">
        <f>_xlfn.XLOOKUP(EmployeesByDept[[#This Row],[Name]] &amp; "-Bypass", SQLOperatorTable[name], SQLOperatorTable[ID], "")</f>
        <v/>
      </c>
      <c r="L65" s="28" t="str">
        <f>IF(NOT(LEN(EmployeesByDept[[#This Row],[BP-MES01]]) = 0), _xlfn.XLOOKUP(EmployeesByDept[[#This Row],[BP-MES01]], SQLOperatorTable[ID], SQLOperatorTable[deactive_date], -1) = 0, "")</f>
        <v/>
      </c>
      <c r="M65" s="28" t="b">
        <f>IFERROR(OR(EmployeesByDept[[#This Row],[BPA-DT]], EmployeesByDept[[#This Row],[BPA-WS]], EmployeesByDept[[#This Row],[BPA-MES01]]), FALSE)</f>
        <v>0</v>
      </c>
      <c r="N65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65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65" s="28" t="b" cm="1">
        <f t="array" ref="P6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65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65" s="28" t="b">
        <f>IF(EmployeesByDept[[#This Row],[Position]] = "Operator", EmployeesByDept[[#This Row],[AnyBP]] = FALSE, TRUE)</f>
        <v>1</v>
      </c>
      <c r="S65" s="28" t="b" cm="1">
        <f t="array" ref="S6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65" s="28" t="b">
        <f xml:space="preserve"> _xlfn.XLOOKUP(EmployeesByDept[[#This Row],[ID]], SQLOperatorTable[ID], SQLOperatorTable[deactive_date], -1) = 0</f>
        <v>1</v>
      </c>
      <c r="U65" s="28" t="str">
        <f>EmployeesByDept[[#This Row],[Dept.]] &amp; " " &amp; EmployeesByDept[[#This Row],[Shift]]</f>
        <v>DT FEM 1st</v>
      </c>
      <c r="V65" s="28" cm="1">
        <f t="array" ref="V65">_xlfn.LET(_xlpm.getname, GetIDFromName(EmployeesByDept[[#This Row],[Name]]),
IF(LEN(_xlpm.getname) = 0, GetIDFromName(EmployeesByDept[[#This Row],[Name]] &amp; " - Bypass"), _xlpm.getname))</f>
        <v>2688</v>
      </c>
      <c r="W65" s="28">
        <f>_xlfn.XLOOKUP(EmployeesByDept[[#This Row],[ID]],SQLOperatorTable[ID],SQLOperatorTable[dept_ID], "", 0, 1)</f>
        <v>4</v>
      </c>
      <c r="X65" s="38" t="b">
        <f>_xlfn.XLOOKUP(EmployeesByDept[[#This Row],[ID]], SQLOperatorTable[ID],SQLOperatorTable[deactive_date], -1) &gt; 0</f>
        <v>0</v>
      </c>
      <c r="Y65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&lt;STX&gt;H1;o160,100;f3;c20;h1;w1;d3,Davion Hollamon;&lt;ETX&gt;
&lt;STX&gt;H2;o130,100;f3;c20;h1;w1;d3,DT FEM 1st;&lt;ETX&gt;
&lt;STX&gt;H3;o100,100;f3;c20;h1;w1;d3,MES Login;&lt;ETX&gt;
&lt;STX&gt;B4;o50,30;f3;c0,3;h50;w3;d3,2688;&lt;ETX&gt;
&lt;STX&gt;R&lt;ETX&gt;
&lt;STX&gt;&lt;ESC&gt;E1;&lt;ETX&gt;
&lt;STX&gt;&lt;US&gt;4&lt;ETX&gt;
&lt;STX&gt;&lt;ETB&gt;&lt;ETX&gt;</v>
      </c>
      <c r="Z65" s="38" t="str">
        <f>" "</f>
        <v xml:space="preserve"> </v>
      </c>
      <c r="AI65"/>
      <c r="AJ65"/>
    </row>
    <row r="66" spans="1:36" x14ac:dyDescent="0.2">
      <c r="A66" s="19" t="s">
        <v>298</v>
      </c>
      <c r="B6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Michael J Crossley</v>
      </c>
      <c r="C66" s="21" t="s">
        <v>9595</v>
      </c>
      <c r="D66" s="30" t="s">
        <v>189</v>
      </c>
      <c r="E66" s="30" t="s">
        <v>179</v>
      </c>
      <c r="F66" s="123" t="s">
        <v>190</v>
      </c>
      <c r="G66" s="28" t="str">
        <f>_xlfn.XLOOKUP(EmployeesByDept[[#This Row],[Name]] &amp; "-Bypass", SQLOperators_DT[first_name], SQLOperators_DT[badge_ID], "")</f>
        <v/>
      </c>
      <c r="H66" s="28" t="str">
        <f>IF(NOT(LEN(EmployeesByDept[[#This Row],[BP-DT]]) = 0), _xlfn.XLOOKUP(EmployeesByDept[[#This Row],[BP-DT]], SQLOperators_DT[badge_ID], SQLOperators_DT[deactive_date], -1) = 0, "")</f>
        <v/>
      </c>
      <c r="I66" s="28" t="str">
        <f>_xlfn.XLOOKUP(EmployeesByDept[[#This Row],[Name]] &amp; "-Bypass", SQLOperators_WS[full_name], SQLOperators_WS[badge_ID], "")</f>
        <v/>
      </c>
      <c r="J66" s="28" t="str">
        <f>IF(NOT(LEN(EmployeesByDept[[#This Row],[BP-WS]]) = 0), _xlfn.XLOOKUP(EmployeesByDept[[#This Row],[BP-WS]], SQLOperators_WS[badge_ID], SQLOperators_WS[deactive_date], -1) = 0, "")</f>
        <v/>
      </c>
      <c r="K66" s="28" t="str">
        <f>_xlfn.XLOOKUP(EmployeesByDept[[#This Row],[Name]] &amp; "-Bypass", SQLOperatorTable[name], SQLOperatorTable[ID], "")</f>
        <v/>
      </c>
      <c r="L66" s="28" t="str">
        <f>IF(NOT(LEN(EmployeesByDept[[#This Row],[BP-MES01]]) = 0), _xlfn.XLOOKUP(EmployeesByDept[[#This Row],[BP-MES01]], SQLOperatorTable[ID], SQLOperatorTable[deactive_date], -1) = 0, "")</f>
        <v/>
      </c>
      <c r="M66" s="28" t="b">
        <f>IFERROR(OR(EmployeesByDept[[#This Row],[BPA-DT]], EmployeesByDept[[#This Row],[BPA-WS]], EmployeesByDept[[#This Row],[BPA-MES01]]), FALSE)</f>
        <v>0</v>
      </c>
      <c r="N66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66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66" s="28" t="b" cm="1">
        <f t="array" ref="P6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66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66" s="28" t="b">
        <f>IF(EmployeesByDept[[#This Row],[Position]] = "Operator", EmployeesByDept[[#This Row],[AnyBP]] = FALSE, TRUE)</f>
        <v>1</v>
      </c>
      <c r="S66" s="28" t="b" cm="1">
        <f t="array" ref="S6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66" s="28" t="b">
        <f xml:space="preserve"> _xlfn.XLOOKUP(EmployeesByDept[[#This Row],[ID]], SQLOperatorTable[ID], SQLOperatorTable[deactive_date], -1) = 0</f>
        <v>1</v>
      </c>
      <c r="U66" s="28" t="str">
        <f>EmployeesByDept[[#This Row],[Dept.]] &amp; " " &amp; EmployeesByDept[[#This Row],[Shift]]</f>
        <v>DT FEM 1st</v>
      </c>
      <c r="V66" s="28" cm="1">
        <f t="array" ref="V66">_xlfn.LET(_xlpm.getname, GetIDFromName(EmployeesByDept[[#This Row],[Name]]),
IF(LEN(_xlpm.getname) = 0, GetIDFromName(EmployeesByDept[[#This Row],[Name]] &amp; " - Bypass"), _xlpm.getname))</f>
        <v>2686</v>
      </c>
      <c r="W66" s="28">
        <f>_xlfn.XLOOKUP(EmployeesByDept[[#This Row],[ID]],SQLOperatorTable[ID],SQLOperatorTable[dept_ID], "", 0, 1)</f>
        <v>4</v>
      </c>
      <c r="X66" s="38" t="b">
        <f>_xlfn.XLOOKUP(EmployeesByDept[[#This Row],[ID]], SQLOperatorTable[ID],SQLOperatorTable[deactive_date], -1) &gt; 0</f>
        <v>0</v>
      </c>
      <c r="Y66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&lt;STX&gt;H1;o160,100;f3;c20;h1;w1;d3,Dayion Peterson;&lt;ETX&gt;
&lt;STX&gt;H2;o130,100;f3;c20;h1;w1;d3,DT FEM 1st;&lt;ETX&gt;
&lt;STX&gt;H3;o100,100;f3;c20;h1;w1;d3,MES Login;&lt;ETX&gt;
&lt;STX&gt;B4;o50,30;f3;c0,3;h50;w3;d3,2686;&lt;ETX&gt;
&lt;STX&gt;R&lt;ETX&gt;
&lt;STX&gt;&lt;ESC&gt;E1;&lt;ETX&gt;
&lt;STX&gt;&lt;US&gt;4&lt;ETX&gt;
&lt;STX&gt;&lt;ETB&gt;&lt;ETX&gt;</v>
      </c>
      <c r="Z66" s="38" t="str">
        <f>" "</f>
        <v xml:space="preserve"> </v>
      </c>
      <c r="AI66"/>
      <c r="AJ66"/>
    </row>
    <row r="67" spans="1:36" x14ac:dyDescent="0.2">
      <c r="A67" s="19" t="s">
        <v>300</v>
      </c>
      <c r="B6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Caleb Crutcher</v>
      </c>
      <c r="C67" s="294" t="s">
        <v>29</v>
      </c>
      <c r="D67" s="295" t="s">
        <v>173</v>
      </c>
      <c r="E67" s="30" t="s">
        <v>241</v>
      </c>
      <c r="F67" s="296" t="s">
        <v>190</v>
      </c>
      <c r="G67" s="4" t="str">
        <f>_xlfn.XLOOKUP(EmployeesByDept[[#This Row],[Name]] &amp; "-Bypass", SQLOperators_DT[first_name], SQLOperators_DT[badge_ID], "")</f>
        <v/>
      </c>
      <c r="H67" s="4" t="str">
        <f>IF(NOT(LEN(EmployeesByDept[[#This Row],[BP-DT]]) = 0), _xlfn.XLOOKUP(EmployeesByDept[[#This Row],[BP-DT]], SQLOperators_DT[badge_ID], SQLOperators_DT[deactive_date], -1) = 0, "")</f>
        <v/>
      </c>
      <c r="I67" s="4" t="str">
        <f>_xlfn.XLOOKUP(EmployeesByDept[[#This Row],[Name]] &amp; "-Bypass", SQLOperators_WS[full_name], SQLOperators_WS[badge_ID], "")</f>
        <v/>
      </c>
      <c r="J67" s="4" t="str">
        <f>IF(NOT(LEN(EmployeesByDept[[#This Row],[BP-WS]]) = 0), _xlfn.XLOOKUP(EmployeesByDept[[#This Row],[BP-WS]], SQLOperators_WS[badge_ID], SQLOperators_WS[deactive_date], -1) = 0, "")</f>
        <v/>
      </c>
      <c r="K67" s="4" t="str">
        <f>_xlfn.XLOOKUP(EmployeesByDept[[#This Row],[Name]] &amp; "-Bypass", SQLOperatorTable[name], SQLOperatorTable[ID], "")</f>
        <v/>
      </c>
      <c r="L67" s="4" t="str">
        <f>IF(NOT(LEN(EmployeesByDept[[#This Row],[BP-MES01]]) = 0), _xlfn.XLOOKUP(EmployeesByDept[[#This Row],[BP-MES01]], SQLOperatorTable[ID], SQLOperatorTable[deactive_date], -1) = 0, "")</f>
        <v/>
      </c>
      <c r="M67" s="4" t="b">
        <f>IFERROR(OR(EmployeesByDept[[#This Row],[BPA-DT]], EmployeesByDept[[#This Row],[BPA-WS]], EmployeesByDept[[#This Row],[BPA-MES01]]), FALSE)</f>
        <v>0</v>
      </c>
      <c r="N67" s="4" t="b">
        <f>_xlfn.LET(_xlpm.look, _xlfn.XLOOKUP(EmployeesByDept[[#This Row],[ID]], SQLOperators_DT[badge_ID], SQLOperators_DT[deactive_date], -1), IF(_xlpm.look &gt; 0, FALSE, IF(_xlpm.look = 0, TRUE, "NO DATA")))</f>
        <v>1</v>
      </c>
      <c r="O67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67" s="4" t="b" cm="1">
        <f t="array" ref="P6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6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67" s="4" t="b">
        <f>IF(EmployeesByDept[[#This Row],[Position]] = "Operator", EmployeesByDept[[#This Row],[AnyBP]] = FALSE, TRUE)</f>
        <v>1</v>
      </c>
      <c r="S67" s="4" t="b" cm="1">
        <f t="array" ref="S6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67" s="4" t="b">
        <f xml:space="preserve"> _xlfn.XLOOKUP(EmployeesByDept[[#This Row],[ID]], SQLOperatorTable[ID], SQLOperatorTable[deactive_date], -1) = 0</f>
        <v>1</v>
      </c>
      <c r="U67" s="302" t="str">
        <f>EmployeesByDept[[#This Row],[Dept.]] &amp; " " &amp; EmployeesByDept[[#This Row],[Shift]]</f>
        <v>T1XX B</v>
      </c>
      <c r="V67" s="297" cm="1">
        <f t="array" ref="V67">_xlfn.LET(_xlpm.getname, GetIDFromName(EmployeesByDept[[#This Row],[Name]]),
IF(LEN(_xlpm.getname) = 0, GetIDFromName(EmployeesByDept[[#This Row],[Name]] &amp; " - Bypass"), _xlpm.getname))</f>
        <v>2580</v>
      </c>
      <c r="W67" s="302">
        <f>_xlfn.XLOOKUP(EmployeesByDept[[#This Row],[ID]],SQLOperatorTable[ID],SQLOperatorTable[dept_ID], "", 0, 1)</f>
        <v>4</v>
      </c>
      <c r="X67" s="303" t="b">
        <f>_xlfn.XLOOKUP(EmployeesByDept[[#This Row],[ID]], SQLOperatorTable[ID],SQLOperatorTable[deactive_date], -1) &gt; 0</f>
        <v>0</v>
      </c>
      <c r="Y67" s="303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&lt;STX&gt;H1;o160,100;f3;c20;h1;w1;d3,Dayton Holland;&lt;ETX&gt;
&lt;STX&gt;H2;o130,100;f3;c20;h1;w1;d3,T1XX B;&lt;ETX&gt;
&lt;STX&gt;H3;o100,100;f3;c20;h1;w1;d3,MES Login;&lt;ETX&gt;
&lt;STX&gt;B4;o50,30;f3;c0,3;h50;w3;d3,2580;&lt;ETX&gt;
&lt;STX&gt;R&lt;ETX&gt;
&lt;STX&gt;&lt;ESC&gt;E1;&lt;ETX&gt;
&lt;STX&gt;&lt;US&gt;4&lt;ETX&gt;
&lt;STX&gt;&lt;ETB&gt;&lt;ETX&gt;</v>
      </c>
      <c r="Z67" s="303" t="str">
        <f>" "</f>
        <v xml:space="preserve"> </v>
      </c>
      <c r="AI67"/>
      <c r="AJ67"/>
    </row>
    <row r="68" spans="1:36" x14ac:dyDescent="0.2">
      <c r="A68" s="19" t="s">
        <v>302</v>
      </c>
      <c r="B6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Brandie Cureton</v>
      </c>
      <c r="C68" s="21" t="s">
        <v>282</v>
      </c>
      <c r="D68" s="30" t="s">
        <v>173</v>
      </c>
      <c r="E68" s="30" t="s">
        <v>485</v>
      </c>
      <c r="F68" s="123" t="s">
        <v>190</v>
      </c>
      <c r="G68" s="4" t="str">
        <f>_xlfn.XLOOKUP(EmployeesByDept[[#This Row],[Name]] &amp; "-Bypass", SQLOperators_DT[first_name], SQLOperators_DT[badge_ID], "")</f>
        <v/>
      </c>
      <c r="H68" s="4" t="str">
        <f>IF(NOT(LEN(EmployeesByDept[[#This Row],[BP-DT]]) = 0), _xlfn.XLOOKUP(EmployeesByDept[[#This Row],[BP-DT]], SQLOperators_DT[badge_ID], SQLOperators_DT[deactive_date], -1) = 0, "")</f>
        <v/>
      </c>
      <c r="I68" s="4" t="str">
        <f>_xlfn.XLOOKUP(EmployeesByDept[[#This Row],[Name]] &amp; "-Bypass", SQLOperators_WS[full_name], SQLOperators_WS[badge_ID], "")</f>
        <v/>
      </c>
      <c r="J68" s="4" t="str">
        <f>IF(NOT(LEN(EmployeesByDept[[#This Row],[BP-WS]]) = 0), _xlfn.XLOOKUP(EmployeesByDept[[#This Row],[BP-WS]], SQLOperators_WS[badge_ID], SQLOperators_WS[deactive_date], -1) = 0, "")</f>
        <v/>
      </c>
      <c r="K68" s="4" t="str">
        <f>_xlfn.XLOOKUP(EmployeesByDept[[#This Row],[Name]] &amp; "-Bypass", SQLOperatorTable[name], SQLOperatorTable[ID], "")</f>
        <v/>
      </c>
      <c r="L68" s="4" t="str">
        <f>IF(NOT(LEN(EmployeesByDept[[#This Row],[BP-MES01]]) = 0), _xlfn.XLOOKUP(EmployeesByDept[[#This Row],[BP-MES01]], SQLOperatorTable[ID], SQLOperatorTable[deactive_date], -1) = 0, "")</f>
        <v/>
      </c>
      <c r="M68" s="4" t="b">
        <f>IFERROR(OR(EmployeesByDept[[#This Row],[BPA-DT]], EmployeesByDept[[#This Row],[BPA-WS]], EmployeesByDept[[#This Row],[BPA-MES01]]), FALSE)</f>
        <v>0</v>
      </c>
      <c r="N68" s="4" t="b">
        <f>_xlfn.LET(_xlpm.look, _xlfn.XLOOKUP(EmployeesByDept[[#This Row],[ID]], SQLOperators_DT[badge_ID], SQLOperators_DT[deactive_date], -1), IF(_xlpm.look &gt; 0, FALSE, IF(_xlpm.look = 0, TRUE, "NO DATA")))</f>
        <v>1</v>
      </c>
      <c r="O68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68" s="4" t="b" cm="1">
        <f t="array" ref="P6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6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68" s="4" t="b">
        <f>IF(EmployeesByDept[[#This Row],[Position]] = "Operator", EmployeesByDept[[#This Row],[AnyBP]] = FALSE, TRUE)</f>
        <v>1</v>
      </c>
      <c r="S68" s="4" t="b" cm="1">
        <f t="array" ref="S6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68" s="4" t="b">
        <f xml:space="preserve"> _xlfn.XLOOKUP(EmployeesByDept[[#This Row],[ID]], SQLOperatorTable[ID], SQLOperatorTable[deactive_date], -1) = 0</f>
        <v>1</v>
      </c>
      <c r="U68" s="4" t="str">
        <f>EmployeesByDept[[#This Row],[Dept.]] &amp; " " &amp; EmployeesByDept[[#This Row],[Shift]]</f>
        <v>T1XX A</v>
      </c>
      <c r="V68" s="4" cm="1">
        <f t="array" ref="V68">_xlfn.LET(_xlpm.getname, GetIDFromName(EmployeesByDept[[#This Row],[Name]]),
IF(LEN(_xlpm.getname) = 0, GetIDFromName(EmployeesByDept[[#This Row],[Name]] &amp; " - Bypass"), _xlpm.getname))</f>
        <v>2414</v>
      </c>
      <c r="W68" s="4">
        <f>_xlfn.XLOOKUP(EmployeesByDept[[#This Row],[ID]],SQLOperatorTable[ID],SQLOperatorTable[dept_ID], "", 0, 1)</f>
        <v>4</v>
      </c>
      <c r="X68" s="12" t="b">
        <f>_xlfn.XLOOKUP(EmployeesByDept[[#This Row],[ID]], SQLOperatorTable[ID],SQLOperatorTable[deactive_date], -1) &gt; 0</f>
        <v>0</v>
      </c>
      <c r="Y6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&lt;STX&gt;H1;o160,100;f3;c20;h1;w1;d3,Deantwaun Tippins;&lt;ETX&gt;
&lt;STX&gt;H2;o130,100;f3;c20;h1;w1;d3,T1XX A;&lt;ETX&gt;
&lt;STX&gt;H3;o100,100;f3;c20;h1;w1;d3,MES Login;&lt;ETX&gt;
&lt;STX&gt;B4;o50,30;f3;c0,3;h50;w3;d3,2414;&lt;ETX&gt;
&lt;STX&gt;R&lt;ETX&gt;
&lt;STX&gt;&lt;ESC&gt;E1;&lt;ETX&gt;
&lt;STX&gt;&lt;US&gt;4&lt;ETX&gt;
&lt;STX&gt;&lt;ETB&gt;&lt;ETX&gt;</v>
      </c>
      <c r="Z68" s="12" t="str">
        <f>" "</f>
        <v xml:space="preserve"> </v>
      </c>
      <c r="AI68"/>
      <c r="AJ68"/>
    </row>
    <row r="69" spans="1:36" x14ac:dyDescent="0.2">
      <c r="A69" s="19" t="s">
        <v>304</v>
      </c>
      <c r="B6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Iyania Asunia Curry</v>
      </c>
      <c r="C69" s="21" t="s">
        <v>286</v>
      </c>
      <c r="D69" s="30" t="s">
        <v>189</v>
      </c>
      <c r="E69" s="30" t="s">
        <v>174</v>
      </c>
      <c r="F69" s="123" t="s">
        <v>190</v>
      </c>
      <c r="G69" s="4" t="str">
        <f>_xlfn.XLOOKUP(EmployeesByDept[[#This Row],[Name]] &amp; "-Bypass", SQLOperators_DT[first_name], SQLOperators_DT[badge_ID], "")</f>
        <v/>
      </c>
      <c r="H69" s="4" t="str">
        <f>IF(NOT(LEN(EmployeesByDept[[#This Row],[BP-DT]]) = 0), _xlfn.XLOOKUP(EmployeesByDept[[#This Row],[BP-DT]], SQLOperators_DT[badge_ID], SQLOperators_DT[deactive_date], -1) = 0, "")</f>
        <v/>
      </c>
      <c r="I69" s="4" t="str">
        <f>_xlfn.XLOOKUP(EmployeesByDept[[#This Row],[Name]] &amp; "-Bypass", SQLOperators_WS[full_name], SQLOperators_WS[badge_ID], "")</f>
        <v/>
      </c>
      <c r="J69" s="4" t="str">
        <f>IF(NOT(LEN(EmployeesByDept[[#This Row],[BP-WS]]) = 0), _xlfn.XLOOKUP(EmployeesByDept[[#This Row],[BP-WS]], SQLOperators_WS[badge_ID], SQLOperators_WS[deactive_date], -1) = 0, "")</f>
        <v/>
      </c>
      <c r="K69" s="4" t="str">
        <f>_xlfn.XLOOKUP(EmployeesByDept[[#This Row],[Name]] &amp; "-Bypass", SQLOperatorTable[name], SQLOperatorTable[ID], "")</f>
        <v/>
      </c>
      <c r="L69" s="4" t="str">
        <f>IF(NOT(LEN(EmployeesByDept[[#This Row],[BP-MES01]]) = 0), _xlfn.XLOOKUP(EmployeesByDept[[#This Row],[BP-MES01]], SQLOperatorTable[ID], SQLOperatorTable[deactive_date], -1) = 0, "")</f>
        <v/>
      </c>
      <c r="M69" s="4" t="b">
        <f>IFERROR(OR(EmployeesByDept[[#This Row],[BPA-DT]], EmployeesByDept[[#This Row],[BPA-WS]], EmployeesByDept[[#This Row],[BPA-MES01]]), FALSE)</f>
        <v>0</v>
      </c>
      <c r="N69" s="4" t="b">
        <f>_xlfn.LET(_xlpm.look, _xlfn.XLOOKUP(EmployeesByDept[[#This Row],[ID]], SQLOperators_DT[badge_ID], SQLOperators_DT[deactive_date], -1), IF(_xlpm.look &gt; 0, FALSE, IF(_xlpm.look = 0, TRUE, "NO DATA")))</f>
        <v>1</v>
      </c>
      <c r="O69" s="4" t="b">
        <f>_xlfn.LET(_xlpm.look, _xlfn.XLOOKUP(EmployeesByDept[[#This Row],[ID]], SQLOperators_WS[badge_ID], SQLOperators_WS[deactive_date], -1), IF(_xlpm.look &gt; 0, FALSE, IF(_xlpm.look = 0, TRUE, "NO DATA")))</f>
        <v>1</v>
      </c>
      <c r="P69" s="4" t="b" cm="1">
        <f t="array" ref="P6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6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69" s="4" t="b">
        <f>IF(EmployeesByDept[[#This Row],[Position]] = "Operator", EmployeesByDept[[#This Row],[AnyBP]] = FALSE, TRUE)</f>
        <v>1</v>
      </c>
      <c r="S69" s="4" t="b" cm="1">
        <f t="array" ref="S6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69" s="4" t="b">
        <f xml:space="preserve"> _xlfn.XLOOKUP(EmployeesByDept[[#This Row],[ID]], SQLOperatorTable[ID], SQLOperatorTable[deactive_date], -1) = 0</f>
        <v>1</v>
      </c>
      <c r="U69" s="4" t="str">
        <f>EmployeesByDept[[#This Row],[Dept.]] &amp; " " &amp; EmployeesByDept[[#This Row],[Shift]]</f>
        <v>DT FEM 3rd</v>
      </c>
      <c r="V69" s="28" cm="1">
        <f t="array" ref="V69">_xlfn.LET(_xlpm.getname, GetIDFromName(EmployeesByDept[[#This Row],[Name]]),
IF(LEN(_xlpm.getname) = 0, GetIDFromName(EmployeesByDept[[#This Row],[Name]] &amp; " - Bypass"), _xlpm.getname))</f>
        <v>9537</v>
      </c>
      <c r="W69" s="4">
        <f>_xlfn.XLOOKUP(EmployeesByDept[[#This Row],[ID]],SQLOperatorTable[ID],SQLOperatorTable[dept_ID], "", 0, 1)</f>
        <v>4</v>
      </c>
      <c r="X69" s="12" t="b">
        <f>_xlfn.XLOOKUP(EmployeesByDept[[#This Row],[ID]], SQLOperatorTable[ID],SQLOperatorTable[deactive_date], -1) &gt; 0</f>
        <v>0</v>
      </c>
      <c r="Y6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&lt;STX&gt;H1;o160,100;f3;c20;h1;w1;d3,Demetria Patterson;&lt;ETX&gt;
&lt;STX&gt;H2;o130,100;f3;c20;h1;w1;d3,DT FEM 3rd;&lt;ETX&gt;
&lt;STX&gt;H3;o100,100;f3;c20;h1;w1;d3,MES Login;&lt;ETX&gt;
&lt;STX&gt;B4;o50,30;f3;c0,3;h50;w3;d3,9537;&lt;ETX&gt;
&lt;STX&gt;R&lt;ETX&gt;
&lt;STX&gt;&lt;ESC&gt;E1;&lt;ETX&gt;
&lt;STX&gt;&lt;US&gt;4&lt;ETX&gt;
&lt;STX&gt;&lt;ETB&gt;&lt;ETX&gt;</v>
      </c>
      <c r="Z69" s="12" t="str">
        <f>" "</f>
        <v xml:space="preserve"> </v>
      </c>
      <c r="AI69"/>
      <c r="AJ69"/>
    </row>
    <row r="70" spans="1:36" x14ac:dyDescent="0.2">
      <c r="A70" s="19" t="s">
        <v>306</v>
      </c>
      <c r="B7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Brandon Curtis</v>
      </c>
      <c r="C70" s="21" t="s">
        <v>9585</v>
      </c>
      <c r="D70" s="30" t="s">
        <v>173</v>
      </c>
      <c r="E70" s="30" t="s">
        <v>394</v>
      </c>
      <c r="F70" s="123" t="s">
        <v>190</v>
      </c>
      <c r="G70" s="28" t="str">
        <f>_xlfn.XLOOKUP(EmployeesByDept[[#This Row],[Name]] &amp; "-Bypass", SQLOperators_DT[first_name], SQLOperators_DT[badge_ID], "")</f>
        <v/>
      </c>
      <c r="H70" s="28" t="str">
        <f>IF(NOT(LEN(EmployeesByDept[[#This Row],[BP-DT]]) = 0), _xlfn.XLOOKUP(EmployeesByDept[[#This Row],[BP-DT]], SQLOperators_DT[badge_ID], SQLOperators_DT[deactive_date], -1) = 0, "")</f>
        <v/>
      </c>
      <c r="I70" s="28" t="str">
        <f>_xlfn.XLOOKUP(EmployeesByDept[[#This Row],[Name]] &amp; "-Bypass", SQLOperators_WS[full_name], SQLOperators_WS[badge_ID], "")</f>
        <v/>
      </c>
      <c r="J70" s="28" t="str">
        <f>IF(NOT(LEN(EmployeesByDept[[#This Row],[BP-WS]]) = 0), _xlfn.XLOOKUP(EmployeesByDept[[#This Row],[BP-WS]], SQLOperators_WS[badge_ID], SQLOperators_WS[deactive_date], -1) = 0, "")</f>
        <v/>
      </c>
      <c r="K70" s="28" t="str">
        <f>_xlfn.XLOOKUP(EmployeesByDept[[#This Row],[Name]] &amp; "-Bypass", SQLOperatorTable[name], SQLOperatorTable[ID], "")</f>
        <v/>
      </c>
      <c r="L70" s="28" t="str">
        <f>IF(NOT(LEN(EmployeesByDept[[#This Row],[BP-MES01]]) = 0), _xlfn.XLOOKUP(EmployeesByDept[[#This Row],[BP-MES01]], SQLOperatorTable[ID], SQLOperatorTable[deactive_date], -1) = 0, "")</f>
        <v/>
      </c>
      <c r="M70" s="28" t="b">
        <f>IFERROR(OR(EmployeesByDept[[#This Row],[BPA-DT]], EmployeesByDept[[#This Row],[BPA-WS]], EmployeesByDept[[#This Row],[BPA-MES01]]), FALSE)</f>
        <v>0</v>
      </c>
      <c r="N70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70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70" s="28" t="b" cm="1">
        <f t="array" ref="P7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70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70" s="28" t="b">
        <f>IF(EmployeesByDept[[#This Row],[Position]] = "Operator", EmployeesByDept[[#This Row],[AnyBP]] = FALSE, TRUE)</f>
        <v>1</v>
      </c>
      <c r="S70" s="28" t="b" cm="1">
        <f t="array" ref="S7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70" s="28" t="b">
        <f xml:space="preserve"> _xlfn.XLOOKUP(EmployeesByDept[[#This Row],[ID]], SQLOperatorTable[ID], SQLOperatorTable[deactive_date], -1) = 0</f>
        <v>1</v>
      </c>
      <c r="U70" s="28" t="str">
        <f>EmployeesByDept[[#This Row],[Dept.]] &amp; " " &amp; EmployeesByDept[[#This Row],[Shift]]</f>
        <v>T1XX C</v>
      </c>
      <c r="V70" s="28" cm="1">
        <f t="array" ref="V70">_xlfn.LET(_xlpm.getname, GetIDFromName(EmployeesByDept[[#This Row],[Name]]),
IF(LEN(_xlpm.getname) = 0, GetIDFromName(EmployeesByDept[[#This Row],[Name]] &amp; " - Bypass"), _xlpm.getname))</f>
        <v>2676</v>
      </c>
      <c r="W70" s="28">
        <f>_xlfn.XLOOKUP(EmployeesByDept[[#This Row],[ID]],SQLOperatorTable[ID],SQLOperatorTable[dept_ID], "", 0, 1)</f>
        <v>4</v>
      </c>
      <c r="X70" s="38" t="b">
        <f>_xlfn.XLOOKUP(EmployeesByDept[[#This Row],[ID]], SQLOperatorTable[ID],SQLOperatorTable[deactive_date], -1) &gt; 0</f>
        <v>0</v>
      </c>
      <c r="Y70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&lt;STX&gt;H1;o160,100;f3;c20;h1;w1;d3,Demetrius Cole;&lt;ETX&gt;
&lt;STX&gt;H2;o130,100;f3;c20;h1;w1;d3,T1XX C;&lt;ETX&gt;
&lt;STX&gt;H3;o100,100;f3;c20;h1;w1;d3,MES Login;&lt;ETX&gt;
&lt;STX&gt;B4;o50,30;f3;c0,3;h50;w3;d3,2676;&lt;ETX&gt;
&lt;STX&gt;R&lt;ETX&gt;
&lt;STX&gt;&lt;ESC&gt;E1;&lt;ETX&gt;
&lt;STX&gt;&lt;US&gt;4&lt;ETX&gt;
&lt;STX&gt;&lt;ETB&gt;&lt;ETX&gt;</v>
      </c>
      <c r="Z70" s="38" t="str">
        <f>" "</f>
        <v xml:space="preserve"> </v>
      </c>
      <c r="AI70"/>
      <c r="AJ70"/>
    </row>
    <row r="71" spans="1:36" x14ac:dyDescent="0.2">
      <c r="A71" s="19" t="s">
        <v>308</v>
      </c>
      <c r="B7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Todd Anthony Curtis</v>
      </c>
      <c r="C71" s="21" t="s">
        <v>288</v>
      </c>
      <c r="D71" s="30" t="s">
        <v>183</v>
      </c>
      <c r="E71" s="30"/>
      <c r="F71" s="123"/>
      <c r="G71" s="4" t="str">
        <f>_xlfn.XLOOKUP(EmployeesByDept[[#This Row],[Name]] &amp; "-Bypass", SQLOperators_DT[first_name], SQLOperators_DT[badge_ID], "")</f>
        <v/>
      </c>
      <c r="H71" s="4" t="str">
        <f>IF(NOT(LEN(EmployeesByDept[[#This Row],[BP-DT]]) = 0), _xlfn.XLOOKUP(EmployeesByDept[[#This Row],[BP-DT]], SQLOperators_DT[badge_ID], SQLOperators_DT[deactive_date], -1) = 0, "")</f>
        <v/>
      </c>
      <c r="I71" s="4" t="str">
        <f>_xlfn.XLOOKUP(EmployeesByDept[[#This Row],[Name]] &amp; "-Bypass", SQLOperators_WS[full_name], SQLOperators_WS[badge_ID], "")</f>
        <v/>
      </c>
      <c r="J71" s="4" t="str">
        <f>IF(NOT(LEN(EmployeesByDept[[#This Row],[BP-WS]]) = 0), _xlfn.XLOOKUP(EmployeesByDept[[#This Row],[BP-WS]], SQLOperators_WS[badge_ID], SQLOperators_WS[deactive_date], -1) = 0, "")</f>
        <v/>
      </c>
      <c r="K71" s="4" t="str">
        <f>_xlfn.XLOOKUP(EmployeesByDept[[#This Row],[Name]] &amp; "-Bypass", SQLOperatorTable[name], SQLOperatorTable[ID], "")</f>
        <v/>
      </c>
      <c r="L71" s="4" t="str">
        <f>IF(NOT(LEN(EmployeesByDept[[#This Row],[BP-MES01]]) = 0), _xlfn.XLOOKUP(EmployeesByDept[[#This Row],[BP-MES01]], SQLOperatorTable[ID], SQLOperatorTable[deactive_date], -1) = 0, "")</f>
        <v/>
      </c>
      <c r="M71" s="4" t="b">
        <f>IFERROR(OR(EmployeesByDept[[#This Row],[BPA-DT]], EmployeesByDept[[#This Row],[BPA-WS]], EmployeesByDept[[#This Row],[BPA-MES01]]), FALSE)</f>
        <v>0</v>
      </c>
      <c r="N71" s="4" t="b">
        <f>_xlfn.LET(_xlpm.look, _xlfn.XLOOKUP(EmployeesByDept[[#This Row],[ID]], SQLOperators_DT[badge_ID], SQLOperators_DT[deactive_date], -1), IF(_xlpm.look &gt; 0, FALSE, IF(_xlpm.look = 0, TRUE, "NO DATA")))</f>
        <v>0</v>
      </c>
      <c r="O71" s="4" t="b">
        <f>_xlfn.LET(_xlpm.look, _xlfn.XLOOKUP(EmployeesByDept[[#This Row],[ID]], SQLOperators_WS[badge_ID], SQLOperators_WS[deactive_date], -1), IF(_xlpm.look &gt; 0, FALSE, IF(_xlpm.look = 0, TRUE, "NO DATA")))</f>
        <v>0</v>
      </c>
      <c r="P71" s="4" t="b" cm="1">
        <f t="array" ref="P7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7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71" s="4" t="b">
        <f>IF(EmployeesByDept[[#This Row],[Position]] = "Operator", EmployeesByDept[[#This Row],[AnyBP]] = FALSE, TRUE)</f>
        <v>1</v>
      </c>
      <c r="S71" s="4" t="b" cm="1">
        <f t="array" ref="S7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71" s="4" t="b">
        <f xml:space="preserve"> _xlfn.XLOOKUP(EmployeesByDept[[#This Row],[ID]], SQLOperatorTable[ID], SQLOperatorTable[deactive_date], -1) = 0</f>
        <v>1</v>
      </c>
      <c r="U71" s="4" t="str">
        <f>EmployeesByDept[[#This Row],[Dept.]] &amp; " " &amp; EmployeesByDept[[#This Row],[Shift]]</f>
        <v xml:space="preserve">Materials </v>
      </c>
      <c r="V71" s="28" cm="1">
        <f t="array" ref="V71">_xlfn.LET(_xlpm.getname, GetIDFromName(EmployeesByDept[[#This Row],[Name]]),
IF(LEN(_xlpm.getname) = 0, GetIDFromName(EmployeesByDept[[#This Row],[Name]] &amp; " - Bypass"), _xlpm.getname))</f>
        <v>9965</v>
      </c>
      <c r="W71" s="4">
        <f>_xlfn.XLOOKUP(EmployeesByDept[[#This Row],[ID]],SQLOperatorTable[ID],SQLOperatorTable[dept_ID], "", 0, 1)</f>
        <v>3</v>
      </c>
      <c r="X71" s="12" t="b">
        <f>_xlfn.XLOOKUP(EmployeesByDept[[#This Row],[ID]], SQLOperatorTable[ID],SQLOperatorTable[deactive_date], -1) &gt; 0</f>
        <v>0</v>
      </c>
      <c r="Y7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&lt;STX&gt;H1;o160,100;f3;c20;h1;w1;d3,Demetrius Loyd;&lt;ETX&gt;
&lt;STX&gt;H2;o130,100;f3;c20;h1;w1;d3,Materials ;&lt;ETX&gt;
&lt;STX&gt;H3;o100,100;f3;c20;h1;w1;d3,MES Login;&lt;ETX&gt;
&lt;STX&gt;B4;o50,30;f3;c0,3;h50;w3;d3,9965;&lt;ETX&gt;
&lt;STX&gt;R&lt;ETX&gt;
&lt;STX&gt;&lt;ESC&gt;E1;&lt;ETX&gt;
&lt;STX&gt;&lt;US&gt;4&lt;ETX&gt;
&lt;STX&gt;&lt;ETB&gt;&lt;ETX&gt;</v>
      </c>
      <c r="Z71" s="12" t="str">
        <f>" "</f>
        <v xml:space="preserve"> </v>
      </c>
      <c r="AI71"/>
      <c r="AJ71"/>
    </row>
    <row r="72" spans="1:36" x14ac:dyDescent="0.2">
      <c r="A72" s="19" t="s">
        <v>310</v>
      </c>
      <c r="B7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Jeremy James Dalrymple</v>
      </c>
      <c r="C72" s="219" t="s">
        <v>671</v>
      </c>
      <c r="D72" s="30"/>
      <c r="E72" s="30"/>
      <c r="F72" s="296" t="s">
        <v>190</v>
      </c>
      <c r="G72" s="28" t="str">
        <f>_xlfn.XLOOKUP(EmployeesByDept[[#This Row],[Name]] &amp; "-Bypass", SQLOperators_DT[first_name], SQLOperators_DT[badge_ID], "")</f>
        <v/>
      </c>
      <c r="H72" s="28" t="str">
        <f>IF(NOT(LEN(EmployeesByDept[[#This Row],[BP-DT]]) = 0), _xlfn.XLOOKUP(EmployeesByDept[[#This Row],[BP-DT]], SQLOperators_DT[badge_ID], SQLOperators_DT[deactive_date], -1) = 0, "")</f>
        <v/>
      </c>
      <c r="I72" s="28" t="str">
        <f>_xlfn.XLOOKUP(EmployeesByDept[[#This Row],[Name]] &amp; "-Bypass", SQLOperators_WS[full_name], SQLOperators_WS[badge_ID], "")</f>
        <v/>
      </c>
      <c r="J72" s="28" t="str">
        <f>IF(NOT(LEN(EmployeesByDept[[#This Row],[BP-WS]]) = 0), _xlfn.XLOOKUP(EmployeesByDept[[#This Row],[BP-WS]], SQLOperators_WS[badge_ID], SQLOperators_WS[deactive_date], -1) = 0, "")</f>
        <v/>
      </c>
      <c r="K72" s="28" t="str">
        <f>_xlfn.XLOOKUP(EmployeesByDept[[#This Row],[Name]] &amp; "-Bypass", SQLOperatorTable[name], SQLOperatorTable[ID], "")</f>
        <v/>
      </c>
      <c r="L72" s="28" t="str">
        <f>IF(NOT(LEN(EmployeesByDept[[#This Row],[BP-MES01]]) = 0), _xlfn.XLOOKUP(EmployeesByDept[[#This Row],[BP-MES01]], SQLOperatorTable[ID], SQLOperatorTable[deactive_date], -1) = 0, "")</f>
        <v/>
      </c>
      <c r="M72" s="28" t="b">
        <f>IFERROR(OR(EmployeesByDept[[#This Row],[BPA-DT]], EmployeesByDept[[#This Row],[BPA-WS]], EmployeesByDept[[#This Row],[BPA-MES01]]), FALSE)</f>
        <v>0</v>
      </c>
      <c r="N72" s="28" t="b">
        <f>_xlfn.LET(_xlpm.look, _xlfn.XLOOKUP(EmployeesByDept[[#This Row],[ID]], SQLOperators_DT[badge_ID], SQLOperators_DT[deactive_date], -1), IF(_xlpm.look &gt; 0, FALSE, IF(_xlpm.look = 0, TRUE, "NO DATA")))</f>
        <v>1</v>
      </c>
      <c r="O72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72" s="28" t="b" cm="1">
        <f t="array" ref="P7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72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72" s="28" t="b">
        <f>IF(EmployeesByDept[[#This Row],[Position]] = "Operator", EmployeesByDept[[#This Row],[AnyBP]] = FALSE, TRUE)</f>
        <v>1</v>
      </c>
      <c r="S72" s="28" t="str" cm="1">
        <f t="array" ref="S7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NO DATA</v>
      </c>
      <c r="T72" s="28" t="b">
        <f xml:space="preserve"> _xlfn.XLOOKUP(EmployeesByDept[[#This Row],[ID]], SQLOperatorTable[ID], SQLOperatorTable[deactive_date], -1) = 0</f>
        <v>1</v>
      </c>
      <c r="U72" s="28" t="str">
        <f>EmployeesByDept[[#This Row],[Dept.]] &amp; " " &amp; EmployeesByDept[[#This Row],[Shift]]</f>
        <v xml:space="preserve"> </v>
      </c>
      <c r="V72" s="28" cm="1">
        <f t="array" ref="V72">_xlfn.LET(_xlpm.getname, GetIDFromName(EmployeesByDept[[#This Row],[Name]]),
IF(LEN(_xlpm.getname) = 0, GetIDFromName(EmployeesByDept[[#This Row],[Name]] &amp; " - Bypass"), _xlpm.getname))</f>
        <v>6021</v>
      </c>
      <c r="W72" s="28">
        <f>_xlfn.XLOOKUP(EmployeesByDept[[#This Row],[ID]],SQLOperatorTable[ID],SQLOperatorTable[dept_ID], "", 0, 1)</f>
        <v>4</v>
      </c>
      <c r="X72" s="38" t="b">
        <f>_xlfn.XLOOKUP(EmployeesByDept[[#This Row],[ID]], SQLOperatorTable[ID],SQLOperatorTable[deactive_date], -1) &gt; 0</f>
        <v>0</v>
      </c>
      <c r="Y72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&lt;STX&gt;H1;o160,100;f3;c20;h1;w1;d3,Denise Broxton;&lt;ETX&gt;
&lt;STX&gt;H2;o130,100;f3;c20;h1;w1;d3, ;&lt;ETX&gt;
&lt;STX&gt;H3;o100,100;f3;c20;h1;w1;d3,MES Login;&lt;ETX&gt;
&lt;STX&gt;B4;o50,30;f3;c0,3;h50;w3;d3,6021;&lt;ETX&gt;
&lt;STX&gt;R&lt;ETX&gt;
&lt;STX&gt;&lt;ESC&gt;E1;&lt;ETX&gt;
&lt;STX&gt;&lt;US&gt;4&lt;ETX&gt;
&lt;STX&gt;&lt;ETB&gt;&lt;ETX&gt;</v>
      </c>
      <c r="Z72" s="38" t="str">
        <f>" "</f>
        <v xml:space="preserve"> </v>
      </c>
      <c r="AI72"/>
      <c r="AJ72"/>
    </row>
    <row r="73" spans="1:36" x14ac:dyDescent="0.2">
      <c r="A73" s="19" t="s">
        <v>311</v>
      </c>
      <c r="B7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Jermaine Daniel</v>
      </c>
      <c r="C73" s="294" t="s">
        <v>292</v>
      </c>
      <c r="D73" s="295" t="s">
        <v>173</v>
      </c>
      <c r="E73" s="295" t="s">
        <v>394</v>
      </c>
      <c r="F73" s="123" t="s">
        <v>190</v>
      </c>
      <c r="G73" s="302" t="str">
        <f>_xlfn.XLOOKUP(EmployeesByDept[[#This Row],[Name]] &amp; "-Bypass", SQLOperators_DT[first_name], SQLOperators_DT[badge_ID], "")</f>
        <v/>
      </c>
      <c r="H73" s="302" t="str">
        <f>IF(NOT(LEN(EmployeesByDept[[#This Row],[BP-DT]]) = 0), _xlfn.XLOOKUP(EmployeesByDept[[#This Row],[BP-DT]], SQLOperators_DT[badge_ID], SQLOperators_DT[deactive_date], -1) = 0, "")</f>
        <v/>
      </c>
      <c r="I73" s="302" t="str">
        <f>_xlfn.XLOOKUP(EmployeesByDept[[#This Row],[Name]] &amp; "-Bypass", SQLOperators_WS[full_name], SQLOperators_WS[badge_ID], "")</f>
        <v/>
      </c>
      <c r="J73" s="302" t="str">
        <f>IF(NOT(LEN(EmployeesByDept[[#This Row],[BP-WS]]) = 0), _xlfn.XLOOKUP(EmployeesByDept[[#This Row],[BP-WS]], SQLOperators_WS[badge_ID], SQLOperators_WS[deactive_date], -1) = 0, "")</f>
        <v/>
      </c>
      <c r="K73" s="302" t="str">
        <f>_xlfn.XLOOKUP(EmployeesByDept[[#This Row],[Name]] &amp; "-Bypass", SQLOperatorTable[name], SQLOperatorTable[ID], "")</f>
        <v/>
      </c>
      <c r="L73" s="302" t="str">
        <f>IF(NOT(LEN(EmployeesByDept[[#This Row],[BP-MES01]]) = 0), _xlfn.XLOOKUP(EmployeesByDept[[#This Row],[BP-MES01]], SQLOperatorTable[ID], SQLOperatorTable[deactive_date], -1) = 0, "")</f>
        <v/>
      </c>
      <c r="M73" s="302" t="b">
        <f>IFERROR(OR(EmployeesByDept[[#This Row],[BPA-DT]], EmployeesByDept[[#This Row],[BPA-WS]], EmployeesByDept[[#This Row],[BPA-MES01]]), FALSE)</f>
        <v>0</v>
      </c>
      <c r="N73" s="302" t="b">
        <f>_xlfn.LET(_xlpm.look, _xlfn.XLOOKUP(EmployeesByDept[[#This Row],[ID]], SQLOperators_DT[badge_ID], SQLOperators_DT[deactive_date], -1), IF(_xlpm.look &gt; 0, FALSE, IF(_xlpm.look = 0, TRUE, "NO DATA")))</f>
        <v>1</v>
      </c>
      <c r="O73" s="302" t="str">
        <f>_xlfn.LET(_xlpm.look, _xlfn.XLOOKUP(EmployeesByDept[[#This Row],[ID]], SQLOperators_WS[badge_ID], SQLOperators_WS[deactive_date], -1), IF(_xlpm.look &gt; 0, FALSE, IF(_xlpm.look = 0, TRUE, "NO DATA")))</f>
        <v>NO DATA</v>
      </c>
      <c r="P73" s="302" t="b" cm="1">
        <f t="array" ref="P7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73" s="302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73" s="302" t="b">
        <f>IF(EmployeesByDept[[#This Row],[Position]] = "Operator", EmployeesByDept[[#This Row],[AnyBP]] = FALSE, TRUE)</f>
        <v>1</v>
      </c>
      <c r="S73" s="302" t="b" cm="1">
        <f t="array" ref="S7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73" s="302" t="b">
        <f xml:space="preserve"> _xlfn.XLOOKUP(EmployeesByDept[[#This Row],[ID]], SQLOperatorTable[ID], SQLOperatorTable[deactive_date], -1) = 0</f>
        <v>1</v>
      </c>
      <c r="U73" s="302" t="str">
        <f>EmployeesByDept[[#This Row],[Dept.]] &amp; " " &amp; EmployeesByDept[[#This Row],[Shift]]</f>
        <v>T1XX C</v>
      </c>
      <c r="V73" s="297" cm="1">
        <f t="array" ref="V73">_xlfn.LET(_xlpm.getname, GetIDFromName(EmployeesByDept[[#This Row],[Name]]),
IF(LEN(_xlpm.getname) = 0, GetIDFromName(EmployeesByDept[[#This Row],[Name]] &amp; " - Bypass"), _xlpm.getname))</f>
        <v>2447</v>
      </c>
      <c r="W73" s="302">
        <f>_xlfn.XLOOKUP(EmployeesByDept[[#This Row],[ID]],SQLOperatorTable[ID],SQLOperatorTable[dept_ID], "", 0, 1)</f>
        <v>4</v>
      </c>
      <c r="X73" s="303" t="b">
        <f>_xlfn.XLOOKUP(EmployeesByDept[[#This Row],[ID]], SQLOperatorTable[ID],SQLOperatorTable[deactive_date], -1) &gt; 0</f>
        <v>0</v>
      </c>
      <c r="Y73" s="303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&lt;STX&gt;H1;o160,100;f3;c20;h1;w1;d3,Denzel Pitts;&lt;ETX&gt;
&lt;STX&gt;H2;o130,100;f3;c20;h1;w1;d3,T1XX C;&lt;ETX&gt;
&lt;STX&gt;H3;o100,100;f3;c20;h1;w1;d3,MES Login;&lt;ETX&gt;
&lt;STX&gt;B4;o50,30;f3;c0,3;h50;w3;d3,2447;&lt;ETX&gt;
&lt;STX&gt;R&lt;ETX&gt;
&lt;STX&gt;&lt;ESC&gt;E1;&lt;ETX&gt;
&lt;STX&gt;&lt;US&gt;4&lt;ETX&gt;
&lt;STX&gt;&lt;ETB&gt;&lt;ETX&gt;</v>
      </c>
      <c r="Z73" s="303" t="str">
        <f>" "</f>
        <v xml:space="preserve"> </v>
      </c>
      <c r="AI73"/>
      <c r="AJ73"/>
    </row>
    <row r="74" spans="1:36" x14ac:dyDescent="0.2">
      <c r="A74" s="19" t="s">
        <v>313</v>
      </c>
      <c r="B7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Frederick Daniels</v>
      </c>
      <c r="C74" s="120" t="s">
        <v>294</v>
      </c>
      <c r="D74" s="30" t="s">
        <v>189</v>
      </c>
      <c r="E74" s="30" t="s">
        <v>174</v>
      </c>
      <c r="F74" s="123" t="s">
        <v>175</v>
      </c>
      <c r="G74" s="4">
        <f>_xlfn.XLOOKUP(EmployeesByDept[[#This Row],[Name]] &amp; "-Bypass", SQLOperators_DT[first_name], SQLOperators_DT[badge_ID], "")</f>
        <v>11332503</v>
      </c>
      <c r="H74" s="4" t="b">
        <f>IF(NOT(LEN(EmployeesByDept[[#This Row],[BP-DT]]) = 0), _xlfn.XLOOKUP(EmployeesByDept[[#This Row],[BP-DT]], SQLOperators_DT[badge_ID], SQLOperators_DT[deactive_date], -1) = 0, "")</f>
        <v>1</v>
      </c>
      <c r="I74" s="4" t="str">
        <f>_xlfn.XLOOKUP(EmployeesByDept[[#This Row],[Name]] &amp; "-Bypass", SQLOperators_WS[full_name], SQLOperators_WS[badge_ID], "")</f>
        <v/>
      </c>
      <c r="J74" s="4" t="str">
        <f>IF(NOT(LEN(EmployeesByDept[[#This Row],[BP-WS]]) = 0), _xlfn.XLOOKUP(EmployeesByDept[[#This Row],[BP-WS]], SQLOperators_WS[badge_ID], SQLOperators_WS[deactive_date], -1) = 0, "")</f>
        <v/>
      </c>
      <c r="K74" s="4">
        <f>_xlfn.XLOOKUP(EmployeesByDept[[#This Row],[Name]] &amp; "-Bypass", SQLOperatorTable[name], SQLOperatorTable[ID], "")</f>
        <v>11332503</v>
      </c>
      <c r="L74" s="4" t="b">
        <f>IF(NOT(LEN(EmployeesByDept[[#This Row],[BP-MES01]]) = 0), _xlfn.XLOOKUP(EmployeesByDept[[#This Row],[BP-MES01]], SQLOperatorTable[ID], SQLOperatorTable[deactive_date], -1) = 0, "")</f>
        <v>0</v>
      </c>
      <c r="M74" s="4" t="b">
        <f>IFERROR(OR(EmployeesByDept[[#This Row],[BPA-DT]], EmployeesByDept[[#This Row],[BPA-WS]], EmployeesByDept[[#This Row],[BPA-MES01]]), FALSE)</f>
        <v>1</v>
      </c>
      <c r="N74" s="4" t="b">
        <f>_xlfn.LET(_xlpm.look, _xlfn.XLOOKUP(EmployeesByDept[[#This Row],[ID]], SQLOperators_DT[badge_ID], SQLOperators_DT[deactive_date], -1), IF(_xlpm.look &gt; 0, FALSE, IF(_xlpm.look = 0, TRUE, "NO DATA")))</f>
        <v>1</v>
      </c>
      <c r="O74" s="4" t="b">
        <f>_xlfn.LET(_xlpm.look, _xlfn.XLOOKUP(EmployeesByDept[[#This Row],[ID]], SQLOperators_WS[badge_ID], SQLOperators_WS[deactive_date], -1), IF(_xlpm.look &gt; 0, FALSE, IF(_xlpm.look = 0, TRUE, "NO DATA")))</f>
        <v>1</v>
      </c>
      <c r="P74" s="4" t="b" cm="1">
        <f t="array" ref="P7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7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74" s="4" t="b">
        <f>IF(EmployeesByDept[[#This Row],[Position]] = "Operator", EmployeesByDept[[#This Row],[AnyBP]] = FALSE, TRUE)</f>
        <v>1</v>
      </c>
      <c r="S74" s="4" t="b" cm="1">
        <f t="array" ref="S7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74" s="4" t="b">
        <f xml:space="preserve"> _xlfn.XLOOKUP(EmployeesByDept[[#This Row],[ID]], SQLOperatorTable[ID], SQLOperatorTable[deactive_date], -1) = 0</f>
        <v>1</v>
      </c>
      <c r="U74" s="4" t="str">
        <f>EmployeesByDept[[#This Row],[Dept.]] &amp; " " &amp; EmployeesByDept[[#This Row],[Shift]]</f>
        <v>DT FEM 3rd</v>
      </c>
      <c r="V74" s="28" cm="1">
        <f t="array" ref="V74">_xlfn.LET(_xlpm.getname, GetIDFromName(EmployeesByDept[[#This Row],[Name]]),
IF(LEN(_xlpm.getname) = 0, GetIDFromName(EmployeesByDept[[#This Row],[Name]] &amp; " - Bypass"), _xlpm.getname))</f>
        <v>8850</v>
      </c>
      <c r="W74" s="4">
        <f>_xlfn.XLOOKUP(EmployeesByDept[[#This Row],[ID]],SQLOperatorTable[ID],SQLOperatorTable[dept_ID], "", 0, 1)</f>
        <v>4</v>
      </c>
      <c r="X74" s="12" t="b">
        <f>_xlfn.XLOOKUP(EmployeesByDept[[#This Row],[ID]], SQLOperatorTable[ID],SQLOperatorTable[deactive_date], -1) &gt; 0</f>
        <v>0</v>
      </c>
      <c r="Y7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&lt;STX&gt;H1;o160,100;f3;c20;h1;w1;d3,Derrick Stephens;&lt;ETX&gt;
&lt;STX&gt;H2;o130,100;f3;c20;h1;w1;d3,DT FEM 3rd;&lt;ETX&gt;
&lt;STX&gt;H3;o100,100;f3;c20;h1;w1;d3,MES Login;&lt;ETX&gt;
&lt;STX&gt;B4;o50,30;f3;c0,3;h50;w3;d3,8850;&lt;ETX&gt;
&lt;STX&gt;R&lt;ETX&gt;
&lt;STX&gt;&lt;ESC&gt;E1;&lt;ETX&gt;
&lt;STX&gt;&lt;US&gt;4&lt;ETX&gt;
&lt;STX&gt;&lt;ETB&gt;&lt;ETX&gt;</v>
      </c>
      <c r="Z74" s="12" t="str">
        <f>" "</f>
        <v xml:space="preserve"> </v>
      </c>
      <c r="AI74"/>
      <c r="AJ74"/>
    </row>
    <row r="75" spans="1:36" x14ac:dyDescent="0.2">
      <c r="A75" s="19" t="s">
        <v>314</v>
      </c>
      <c r="B7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Antoine Davis</v>
      </c>
      <c r="C75" s="298" t="s">
        <v>118</v>
      </c>
      <c r="D75" s="295" t="s">
        <v>173</v>
      </c>
      <c r="E75" s="30" t="s">
        <v>241</v>
      </c>
      <c r="F75" s="296" t="s">
        <v>190</v>
      </c>
      <c r="G75" s="28" t="str">
        <f>_xlfn.XLOOKUP(EmployeesByDept[[#This Row],[Name]] &amp; "-Bypass", SQLOperators_DT[first_name], SQLOperators_DT[badge_ID], "")</f>
        <v/>
      </c>
      <c r="H75" s="28" t="str">
        <f>IF(NOT(LEN(EmployeesByDept[[#This Row],[BP-DT]]) = 0), _xlfn.XLOOKUP(EmployeesByDept[[#This Row],[BP-DT]], SQLOperators_DT[badge_ID], SQLOperators_DT[deactive_date], -1) = 0, "")</f>
        <v/>
      </c>
      <c r="I75" s="28" t="str">
        <f>_xlfn.XLOOKUP(EmployeesByDept[[#This Row],[Name]] &amp; "-Bypass", SQLOperators_WS[full_name], SQLOperators_WS[badge_ID], "")</f>
        <v/>
      </c>
      <c r="J75" s="28" t="str">
        <f>IF(NOT(LEN(EmployeesByDept[[#This Row],[BP-WS]]) = 0), _xlfn.XLOOKUP(EmployeesByDept[[#This Row],[BP-WS]], SQLOperators_WS[badge_ID], SQLOperators_WS[deactive_date], -1) = 0, "")</f>
        <v/>
      </c>
      <c r="K75" s="28" t="str">
        <f>_xlfn.XLOOKUP(EmployeesByDept[[#This Row],[Name]] &amp; "-Bypass", SQLOperatorTable[name], SQLOperatorTable[ID], "")</f>
        <v/>
      </c>
      <c r="L75" s="28" t="str">
        <f>IF(NOT(LEN(EmployeesByDept[[#This Row],[BP-MES01]]) = 0), _xlfn.XLOOKUP(EmployeesByDept[[#This Row],[BP-MES01]], SQLOperatorTable[ID], SQLOperatorTable[deactive_date], -1) = 0, "")</f>
        <v/>
      </c>
      <c r="M75" s="28" t="b">
        <f>IFERROR(OR(EmployeesByDept[[#This Row],[BPA-DT]], EmployeesByDept[[#This Row],[BPA-WS]], EmployeesByDept[[#This Row],[BPA-MES01]]), FALSE)</f>
        <v>0</v>
      </c>
      <c r="N75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75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75" s="28" t="b" cm="1">
        <f t="array" ref="P7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75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75" s="28" t="b">
        <f>IF(EmployeesByDept[[#This Row],[Position]] = "Operator", EmployeesByDept[[#This Row],[AnyBP]] = FALSE, TRUE)</f>
        <v>1</v>
      </c>
      <c r="S75" s="28" t="b" cm="1">
        <f t="array" ref="S7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75" s="28" t="b">
        <f xml:space="preserve"> _xlfn.XLOOKUP(EmployeesByDept[[#This Row],[ID]], SQLOperatorTable[ID], SQLOperatorTable[deactive_date], -1) = 0</f>
        <v>1</v>
      </c>
      <c r="U75" s="297" t="str">
        <f>EmployeesByDept[[#This Row],[Dept.]] &amp; " " &amp; EmployeesByDept[[#This Row],[Shift]]</f>
        <v>T1XX B</v>
      </c>
      <c r="V75" s="297" cm="1">
        <f t="array" ref="V75">_xlfn.LET(_xlpm.getname, GetIDFromName(EmployeesByDept[[#This Row],[Name]]),
IF(LEN(_xlpm.getname) = 0, GetIDFromName(EmployeesByDept[[#This Row],[Name]] &amp; " - Bypass"), _xlpm.getname))</f>
        <v>2460</v>
      </c>
      <c r="W75" s="297">
        <f>_xlfn.XLOOKUP(EmployeesByDept[[#This Row],[ID]],SQLOperatorTable[ID],SQLOperatorTable[dept_ID], "", 0, 1)</f>
        <v>4</v>
      </c>
      <c r="X75" s="304" t="b">
        <f>_xlfn.XLOOKUP(EmployeesByDept[[#This Row],[ID]], SQLOperatorTable[ID],SQLOperatorTable[deactive_date], -1) &gt; 0</f>
        <v>0</v>
      </c>
      <c r="Y75" s="304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&lt;STX&gt;H1;o160,100;f3;c20;h1;w1;d3,Deshone Terry;&lt;ETX&gt;
&lt;STX&gt;H2;o130,100;f3;c20;h1;w1;d3,T1XX B;&lt;ETX&gt;
&lt;STX&gt;H3;o100,100;f3;c20;h1;w1;d3,MES Login;&lt;ETX&gt;
&lt;STX&gt;B4;o50,30;f3;c0,3;h50;w3;d3,2460;&lt;ETX&gt;
&lt;STX&gt;R&lt;ETX&gt;
&lt;STX&gt;&lt;ESC&gt;E1;&lt;ETX&gt;
&lt;STX&gt;&lt;US&gt;4&lt;ETX&gt;
&lt;STX&gt;&lt;ETB&gt;&lt;ETX&gt;</v>
      </c>
      <c r="Z75" s="304" t="str">
        <f>" "</f>
        <v xml:space="preserve"> </v>
      </c>
      <c r="AI75"/>
      <c r="AJ75"/>
    </row>
    <row r="76" spans="1:36" x14ac:dyDescent="0.2">
      <c r="A76" s="19" t="s">
        <v>318</v>
      </c>
      <c r="B7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Blake Davis</v>
      </c>
      <c r="C76" s="21" t="s">
        <v>9592</v>
      </c>
      <c r="D76" s="30" t="s">
        <v>322</v>
      </c>
      <c r="E76" s="30" t="s">
        <v>179</v>
      </c>
      <c r="F76" s="296" t="s">
        <v>190</v>
      </c>
      <c r="G76" s="28" t="str">
        <f>_xlfn.XLOOKUP(EmployeesByDept[[#This Row],[Name]] &amp; "-Bypass", SQLOperators_DT[first_name], SQLOperators_DT[badge_ID], "")</f>
        <v/>
      </c>
      <c r="H76" s="28" t="str">
        <f>IF(NOT(LEN(EmployeesByDept[[#This Row],[BP-DT]]) = 0), _xlfn.XLOOKUP(EmployeesByDept[[#This Row],[BP-DT]], SQLOperators_DT[badge_ID], SQLOperators_DT[deactive_date], -1) = 0, "")</f>
        <v/>
      </c>
      <c r="I76" s="28" t="str">
        <f>_xlfn.XLOOKUP(EmployeesByDept[[#This Row],[Name]] &amp; "-Bypass", SQLOperators_WS[full_name], SQLOperators_WS[badge_ID], "")</f>
        <v/>
      </c>
      <c r="J76" s="28" t="str">
        <f>IF(NOT(LEN(EmployeesByDept[[#This Row],[BP-WS]]) = 0), _xlfn.XLOOKUP(EmployeesByDept[[#This Row],[BP-WS]], SQLOperators_WS[badge_ID], SQLOperators_WS[deactive_date], -1) = 0, "")</f>
        <v/>
      </c>
      <c r="K76" s="28" t="str">
        <f>_xlfn.XLOOKUP(EmployeesByDept[[#This Row],[Name]] &amp; "-Bypass", SQLOperatorTable[name], SQLOperatorTable[ID], "")</f>
        <v/>
      </c>
      <c r="L76" s="28" t="str">
        <f>IF(NOT(LEN(EmployeesByDept[[#This Row],[BP-MES01]]) = 0), _xlfn.XLOOKUP(EmployeesByDept[[#This Row],[BP-MES01]], SQLOperatorTable[ID], SQLOperatorTable[deactive_date], -1) = 0, "")</f>
        <v/>
      </c>
      <c r="M76" s="28" t="b">
        <f>IFERROR(OR(EmployeesByDept[[#This Row],[BPA-DT]], EmployeesByDept[[#This Row],[BPA-WS]], EmployeesByDept[[#This Row],[BPA-MES01]]), FALSE)</f>
        <v>0</v>
      </c>
      <c r="N76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76" s="28" t="b">
        <f>_xlfn.LET(_xlpm.look, _xlfn.XLOOKUP(EmployeesByDept[[#This Row],[ID]], SQLOperators_WS[badge_ID], SQLOperators_WS[deactive_date], -1), IF(_xlpm.look &gt; 0, FALSE, IF(_xlpm.look = 0, TRUE, "NO DATA")))</f>
        <v>1</v>
      </c>
      <c r="P76" s="28" t="b" cm="1">
        <f t="array" ref="P7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76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76" s="28" t="b">
        <f>IF(EmployeesByDept[[#This Row],[Position]] = "Operator", EmployeesByDept[[#This Row],[AnyBP]] = FALSE, TRUE)</f>
        <v>1</v>
      </c>
      <c r="S76" s="28" t="b" cm="1">
        <f t="array" ref="S7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76" s="28" t="b">
        <f xml:space="preserve"> _xlfn.XLOOKUP(EmployeesByDept[[#This Row],[ID]], SQLOperatorTable[ID], SQLOperatorTable[deactive_date], -1) = 0</f>
        <v>1</v>
      </c>
      <c r="U76" s="28" t="str">
        <f>EmployeesByDept[[#This Row],[Dept.]] &amp; " " &amp; EmployeesByDept[[#This Row],[Shift]]</f>
        <v>WS 1st</v>
      </c>
      <c r="V76" s="28" cm="1">
        <f t="array" ref="V76">_xlfn.LET(_xlpm.getname, GetIDFromName(EmployeesByDept[[#This Row],[Name]]),
IF(LEN(_xlpm.getname) = 0, GetIDFromName(EmployeesByDept[[#This Row],[Name]] &amp; " - Bypass"), _xlpm.getname))</f>
        <v>2683</v>
      </c>
      <c r="W76" s="28">
        <f>_xlfn.XLOOKUP(EmployeesByDept[[#This Row],[ID]],SQLOperatorTable[ID],SQLOperatorTable[dept_ID], "", 0, 1)</f>
        <v>4</v>
      </c>
      <c r="X76" s="38" t="b">
        <f>_xlfn.XLOOKUP(EmployeesByDept[[#This Row],[ID]], SQLOperatorTable[ID],SQLOperatorTable[deactive_date], -1) &gt; 0</f>
        <v>0</v>
      </c>
      <c r="Y76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&lt;STX&gt;H1;o160,100;f3;c20;h1;w1;d3,Destiney Miller;&lt;ETX&gt;
&lt;STX&gt;H2;o130,100;f3;c20;h1;w1;d3,WS 1st;&lt;ETX&gt;
&lt;STX&gt;H3;o100,100;f3;c20;h1;w1;d3,MES Login;&lt;ETX&gt;
&lt;STX&gt;B4;o50,30;f3;c0,3;h50;w3;d3,2683;&lt;ETX&gt;
&lt;STX&gt;R&lt;ETX&gt;
&lt;STX&gt;&lt;ESC&gt;E1;&lt;ETX&gt;
&lt;STX&gt;&lt;US&gt;4&lt;ETX&gt;
&lt;STX&gt;&lt;ETB&gt;&lt;ETX&gt;</v>
      </c>
      <c r="Z76" s="38" t="str">
        <f>" "</f>
        <v xml:space="preserve"> </v>
      </c>
      <c r="AI76"/>
      <c r="AJ76"/>
    </row>
    <row r="77" spans="1:36" x14ac:dyDescent="0.2">
      <c r="A77" s="19" t="s">
        <v>320</v>
      </c>
      <c r="B7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Brandon Davis</v>
      </c>
      <c r="C77" s="21" t="s">
        <v>9602</v>
      </c>
      <c r="D77" s="30" t="s">
        <v>189</v>
      </c>
      <c r="E77" s="30" t="s">
        <v>174</v>
      </c>
      <c r="F77" s="123" t="s">
        <v>190</v>
      </c>
      <c r="G77" s="28" t="str">
        <f>_xlfn.XLOOKUP(EmployeesByDept[[#This Row],[Name]] &amp; "-Bypass", SQLOperators_DT[first_name], SQLOperators_DT[badge_ID], "")</f>
        <v/>
      </c>
      <c r="H77" s="28" t="str">
        <f>IF(NOT(LEN(EmployeesByDept[[#This Row],[BP-DT]]) = 0), _xlfn.XLOOKUP(EmployeesByDept[[#This Row],[BP-DT]], SQLOperators_DT[badge_ID], SQLOperators_DT[deactive_date], -1) = 0, "")</f>
        <v/>
      </c>
      <c r="I77" s="28" t="str">
        <f>_xlfn.XLOOKUP(EmployeesByDept[[#This Row],[Name]] &amp; "-Bypass", SQLOperators_WS[full_name], SQLOperators_WS[badge_ID], "")</f>
        <v/>
      </c>
      <c r="J77" s="28" t="str">
        <f>IF(NOT(LEN(EmployeesByDept[[#This Row],[BP-WS]]) = 0), _xlfn.XLOOKUP(EmployeesByDept[[#This Row],[BP-WS]], SQLOperators_WS[badge_ID], SQLOperators_WS[deactive_date], -1) = 0, "")</f>
        <v/>
      </c>
      <c r="K77" s="28" t="str">
        <f>_xlfn.XLOOKUP(EmployeesByDept[[#This Row],[Name]] &amp; "-Bypass", SQLOperatorTable[name], SQLOperatorTable[ID], "")</f>
        <v/>
      </c>
      <c r="L77" s="28" t="str">
        <f>IF(NOT(LEN(EmployeesByDept[[#This Row],[BP-MES01]]) = 0), _xlfn.XLOOKUP(EmployeesByDept[[#This Row],[BP-MES01]], SQLOperatorTable[ID], SQLOperatorTable[deactive_date], -1) = 0, "")</f>
        <v/>
      </c>
      <c r="M77" s="28" t="b">
        <f>IFERROR(OR(EmployeesByDept[[#This Row],[BPA-DT]], EmployeesByDept[[#This Row],[BPA-WS]], EmployeesByDept[[#This Row],[BPA-MES01]]), FALSE)</f>
        <v>0</v>
      </c>
      <c r="N77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77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77" s="28" t="b" cm="1">
        <f t="array" ref="P7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77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77" s="28" t="b">
        <f>IF(EmployeesByDept[[#This Row],[Position]] = "Operator", EmployeesByDept[[#This Row],[AnyBP]] = FALSE, TRUE)</f>
        <v>1</v>
      </c>
      <c r="S77" s="28" t="b" cm="1">
        <f t="array" ref="S7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77" s="28" t="b">
        <f xml:space="preserve"> _xlfn.XLOOKUP(EmployeesByDept[[#This Row],[ID]], SQLOperatorTable[ID], SQLOperatorTable[deactive_date], -1) = 0</f>
        <v>1</v>
      </c>
      <c r="U77" s="28" t="str">
        <f>EmployeesByDept[[#This Row],[Dept.]] &amp; " " &amp; EmployeesByDept[[#This Row],[Shift]]</f>
        <v>DT FEM 3rd</v>
      </c>
      <c r="V77" s="28" cm="1">
        <f t="array" ref="V77">_xlfn.LET(_xlpm.getname, GetIDFromName(EmployeesByDept[[#This Row],[Name]]),
IF(LEN(_xlpm.getname) = 0, GetIDFromName(EmployeesByDept[[#This Row],[Name]] &amp; " - Bypass"), _xlpm.getname))</f>
        <v>2693</v>
      </c>
      <c r="W77" s="28">
        <f>_xlfn.XLOOKUP(EmployeesByDept[[#This Row],[ID]],SQLOperatorTable[ID],SQLOperatorTable[dept_ID], "", 0, 1)</f>
        <v>4</v>
      </c>
      <c r="X77" s="38" t="b">
        <f>_xlfn.XLOOKUP(EmployeesByDept[[#This Row],[ID]], SQLOperatorTable[ID],SQLOperatorTable[deactive_date], -1) &gt; 0</f>
        <v>0</v>
      </c>
      <c r="Y77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&lt;STX&gt;H1;o160,100;f3;c20;h1;w1;d3,Destiny Rogers;&lt;ETX&gt;
&lt;STX&gt;H2;o130,100;f3;c20;h1;w1;d3,DT FEM 3rd;&lt;ETX&gt;
&lt;STX&gt;H3;o100,100;f3;c20;h1;w1;d3,MES Login;&lt;ETX&gt;
&lt;STX&gt;B4;o50,30;f3;c0,3;h50;w3;d3,2693;&lt;ETX&gt;
&lt;STX&gt;R&lt;ETX&gt;
&lt;STX&gt;&lt;ESC&gt;E1;&lt;ETX&gt;
&lt;STX&gt;&lt;US&gt;4&lt;ETX&gt;
&lt;STX&gt;&lt;ETB&gt;&lt;ETX&gt;</v>
      </c>
      <c r="Z77" s="38" t="str">
        <f>" "</f>
        <v xml:space="preserve"> </v>
      </c>
      <c r="AI77"/>
      <c r="AJ77"/>
    </row>
    <row r="78" spans="1:36" x14ac:dyDescent="0.2">
      <c r="A78" s="19" t="s">
        <v>323</v>
      </c>
      <c r="B7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Terrell M. Day</v>
      </c>
      <c r="C78" s="21" t="s">
        <v>107</v>
      </c>
      <c r="D78" s="30" t="s">
        <v>189</v>
      </c>
      <c r="E78" s="30" t="s">
        <v>184</v>
      </c>
      <c r="F78" s="123" t="s">
        <v>190</v>
      </c>
      <c r="G78" s="28" t="str">
        <f>_xlfn.XLOOKUP(EmployeesByDept[[#This Row],[Name]] &amp; "-Bypass", SQLOperators_DT[first_name], SQLOperators_DT[badge_ID], "")</f>
        <v/>
      </c>
      <c r="H78" s="28" t="str">
        <f>IF(NOT(LEN(EmployeesByDept[[#This Row],[BP-DT]]) = 0), _xlfn.XLOOKUP(EmployeesByDept[[#This Row],[BP-DT]], SQLOperators_DT[badge_ID], SQLOperators_DT[deactive_date], -1) = 0, "")</f>
        <v/>
      </c>
      <c r="I78" s="28" t="str">
        <f>_xlfn.XLOOKUP(EmployeesByDept[[#This Row],[Name]] &amp; "-Bypass", SQLOperators_WS[full_name], SQLOperators_WS[badge_ID], "")</f>
        <v/>
      </c>
      <c r="J78" s="28" t="str">
        <f>IF(NOT(LEN(EmployeesByDept[[#This Row],[BP-WS]]) = 0), _xlfn.XLOOKUP(EmployeesByDept[[#This Row],[BP-WS]], SQLOperators_WS[badge_ID], SQLOperators_WS[deactive_date], -1) = 0, "")</f>
        <v/>
      </c>
      <c r="K78" s="28" t="str">
        <f>_xlfn.XLOOKUP(EmployeesByDept[[#This Row],[Name]] &amp; "-Bypass", SQLOperatorTable[name], SQLOperatorTable[ID], "")</f>
        <v/>
      </c>
      <c r="L78" s="28" t="str">
        <f>IF(NOT(LEN(EmployeesByDept[[#This Row],[BP-MES01]]) = 0), _xlfn.XLOOKUP(EmployeesByDept[[#This Row],[BP-MES01]], SQLOperatorTable[ID], SQLOperatorTable[deactive_date], -1) = 0, "")</f>
        <v/>
      </c>
      <c r="M78" s="28" t="b">
        <f>IFERROR(OR(EmployeesByDept[[#This Row],[BPA-DT]], EmployeesByDept[[#This Row],[BPA-WS]], EmployeesByDept[[#This Row],[BPA-MES01]]), FALSE)</f>
        <v>0</v>
      </c>
      <c r="N78" s="28" t="b">
        <f>_xlfn.LET(_xlpm.look, _xlfn.XLOOKUP(EmployeesByDept[[#This Row],[ID]], SQLOperators_DT[badge_ID], SQLOperators_DT[deactive_date], -1), IF(_xlpm.look &gt; 0, FALSE, IF(_xlpm.look = 0, TRUE, "NO DATA")))</f>
        <v>1</v>
      </c>
      <c r="O78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78" s="28" t="b" cm="1">
        <f t="array" ref="P7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78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78" s="28" t="b">
        <f>IF(EmployeesByDept[[#This Row],[Position]] = "Operator", EmployeesByDept[[#This Row],[AnyBP]] = FALSE, TRUE)</f>
        <v>1</v>
      </c>
      <c r="S78" s="28" t="b" cm="1">
        <f t="array" ref="S7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78" s="28" t="b">
        <f xml:space="preserve"> _xlfn.XLOOKUP(EmployeesByDept[[#This Row],[ID]], SQLOperatorTable[ID], SQLOperatorTable[deactive_date], -1) = 0</f>
        <v>1</v>
      </c>
      <c r="U78" s="28" t="str">
        <f>EmployeesByDept[[#This Row],[Dept.]] &amp; " " &amp; EmployeesByDept[[#This Row],[Shift]]</f>
        <v>DT FEM 2nd</v>
      </c>
      <c r="V78" s="28" cm="1">
        <f t="array" ref="V78">_xlfn.LET(_xlpm.getname, GetIDFromName(EmployeesByDept[[#This Row],[Name]]),
IF(LEN(_xlpm.getname) = 0, GetIDFromName(EmployeesByDept[[#This Row],[Name]] &amp; " - Bypass"), _xlpm.getname))</f>
        <v>2435</v>
      </c>
      <c r="W78" s="28">
        <f>_xlfn.XLOOKUP(EmployeesByDept[[#This Row],[ID]],SQLOperatorTable[ID],SQLOperatorTable[dept_ID], "", 0, 1)</f>
        <v>4</v>
      </c>
      <c r="X78" s="38" t="b">
        <f>_xlfn.XLOOKUP(EmployeesByDept[[#This Row],[ID]], SQLOperatorTable[ID],SQLOperatorTable[deactive_date], -1) &gt; 0</f>
        <v>0</v>
      </c>
      <c r="Y78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&lt;STX&gt;H1;o160,100;f3;c20;h1;w1;d3,Devin Choice;&lt;ETX&gt;
&lt;STX&gt;H2;o130,100;f3;c20;h1;w1;d3,DT FEM 2nd;&lt;ETX&gt;
&lt;STX&gt;H3;o100,100;f3;c20;h1;w1;d3,MES Login;&lt;ETX&gt;
&lt;STX&gt;B4;o50,30;f3;c0,3;h50;w3;d3,2435;&lt;ETX&gt;
&lt;STX&gt;R&lt;ETX&gt;
&lt;STX&gt;&lt;ESC&gt;E1;&lt;ETX&gt;
&lt;STX&gt;&lt;US&gt;4&lt;ETX&gt;
&lt;STX&gt;&lt;ETB&gt;&lt;ETX&gt;</v>
      </c>
      <c r="Z78" s="38" t="str">
        <f>" "</f>
        <v xml:space="preserve"> </v>
      </c>
      <c r="AI78"/>
      <c r="AJ78"/>
    </row>
    <row r="79" spans="1:36" x14ac:dyDescent="0.2">
      <c r="A79" s="19" t="s">
        <v>325</v>
      </c>
      <c r="B7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Janis Delaney</v>
      </c>
      <c r="C79" s="21" t="s">
        <v>9599</v>
      </c>
      <c r="D79" s="30" t="s">
        <v>227</v>
      </c>
      <c r="E79" s="295" t="s">
        <v>179</v>
      </c>
      <c r="F79" s="123" t="s">
        <v>200</v>
      </c>
      <c r="G79" s="28" t="str">
        <f>_xlfn.XLOOKUP(EmployeesByDept[[#This Row],[Name]] &amp; "-Bypass", SQLOperators_DT[first_name], SQLOperators_DT[badge_ID], "")</f>
        <v/>
      </c>
      <c r="H79" s="28" t="str">
        <f>IF(NOT(LEN(EmployeesByDept[[#This Row],[BP-DT]]) = 0), _xlfn.XLOOKUP(EmployeesByDept[[#This Row],[BP-DT]], SQLOperators_DT[badge_ID], SQLOperators_DT[deactive_date], -1) = 0, "")</f>
        <v/>
      </c>
      <c r="I79" s="28" t="str">
        <f>_xlfn.XLOOKUP(EmployeesByDept[[#This Row],[Name]] &amp; "-Bypass", SQLOperators_WS[full_name], SQLOperators_WS[badge_ID], "")</f>
        <v/>
      </c>
      <c r="J79" s="28" t="str">
        <f>IF(NOT(LEN(EmployeesByDept[[#This Row],[BP-WS]]) = 0), _xlfn.XLOOKUP(EmployeesByDept[[#This Row],[BP-WS]], SQLOperators_WS[badge_ID], SQLOperators_WS[deactive_date], -1) = 0, "")</f>
        <v/>
      </c>
      <c r="K79" s="28" t="str">
        <f>_xlfn.XLOOKUP(EmployeesByDept[[#This Row],[Name]] &amp; "-Bypass", SQLOperatorTable[name], SQLOperatorTable[ID], "")</f>
        <v/>
      </c>
      <c r="L79" s="28" t="str">
        <f>IF(NOT(LEN(EmployeesByDept[[#This Row],[BP-MES01]]) = 0), _xlfn.XLOOKUP(EmployeesByDept[[#This Row],[BP-MES01]], SQLOperatorTable[ID], SQLOperatorTable[deactive_date], -1) = 0, "")</f>
        <v/>
      </c>
      <c r="M79" s="28" t="b">
        <f>IFERROR(OR(EmployeesByDept[[#This Row],[BPA-DT]], EmployeesByDept[[#This Row],[BPA-WS]], EmployeesByDept[[#This Row],[BPA-MES01]]), FALSE)</f>
        <v>0</v>
      </c>
      <c r="N79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79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79" s="28" t="b" cm="1">
        <f t="array" ref="P7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79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79" s="28" t="b">
        <f>IF(EmployeesByDept[[#This Row],[Position]] = "Operator", EmployeesByDept[[#This Row],[AnyBP]] = FALSE, TRUE)</f>
        <v>1</v>
      </c>
      <c r="S79" s="28" t="b" cm="1">
        <f t="array" ref="S7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79" s="28" t="b">
        <f xml:space="preserve"> _xlfn.XLOOKUP(EmployeesByDept[[#This Row],[ID]], SQLOperatorTable[ID], SQLOperatorTable[deactive_date], -1) = 0</f>
        <v>1</v>
      </c>
      <c r="U79" s="28" t="str">
        <f>EmployeesByDept[[#This Row],[Dept.]] &amp; " " &amp; EmployeesByDept[[#This Row],[Shift]]</f>
        <v>Molding 1st</v>
      </c>
      <c r="V79" s="28" cm="1">
        <f t="array" ref="V79">_xlfn.LET(_xlpm.getname, GetIDFromName(EmployeesByDept[[#This Row],[Name]]),
IF(LEN(_xlpm.getname) = 0, GetIDFromName(EmployeesByDept[[#This Row],[Name]] &amp; " - Bypass"), _xlpm.getname))</f>
        <v>2690</v>
      </c>
      <c r="W79" s="28">
        <f>_xlfn.XLOOKUP(EmployeesByDept[[#This Row],[ID]],SQLOperatorTable[ID],SQLOperatorTable[dept_ID], "", 0, 1)</f>
        <v>11</v>
      </c>
      <c r="X79" s="38" t="b">
        <f>_xlfn.XLOOKUP(EmployeesByDept[[#This Row],[ID]], SQLOperatorTable[ID],SQLOperatorTable[deactive_date], -1) &gt; 0</f>
        <v>0</v>
      </c>
      <c r="Y79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&lt;STX&gt;H1;o160,100;f3;c20;h1;w1;d3,Dexter House;&lt;ETX&gt;
&lt;STX&gt;H2;o130,100;f3;c20;h1;w1;d3,Molding 1st;&lt;ETX&gt;
&lt;STX&gt;H3;o100,100;f3;c20;h1;w1;d3,MES Login;&lt;ETX&gt;
&lt;STX&gt;B4;o50,30;f3;c0,3;h50;w3;d3,2690;&lt;ETX&gt;
&lt;STX&gt;R&lt;ETX&gt;
&lt;STX&gt;&lt;ESC&gt;E1;&lt;ETX&gt;
&lt;STX&gt;&lt;US&gt;4&lt;ETX&gt;
&lt;STX&gt;&lt;ETB&gt;&lt;ETX&gt;</v>
      </c>
      <c r="Z79" s="38" t="str">
        <f>" "</f>
        <v xml:space="preserve"> </v>
      </c>
      <c r="AI79"/>
      <c r="AJ79"/>
    </row>
    <row r="80" spans="1:36" x14ac:dyDescent="0.2">
      <c r="A80" s="19" t="s">
        <v>327</v>
      </c>
      <c r="B8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Abuhuraira Dewan</v>
      </c>
      <c r="C80" s="121" t="s">
        <v>297</v>
      </c>
      <c r="D80" s="30" t="s">
        <v>193</v>
      </c>
      <c r="E80" s="30" t="s">
        <v>179</v>
      </c>
      <c r="F80" s="123" t="s">
        <v>213</v>
      </c>
      <c r="G80" s="4" t="str">
        <f>_xlfn.XLOOKUP(EmployeesByDept[[#This Row],[Name]] &amp; "-Bypass", SQLOperators_DT[first_name], SQLOperators_DT[badge_ID], "")</f>
        <v/>
      </c>
      <c r="H80" s="4" t="str">
        <f>IF(NOT(LEN(EmployeesByDept[[#This Row],[BP-DT]]) = 0), _xlfn.XLOOKUP(EmployeesByDept[[#This Row],[BP-DT]], SQLOperators_DT[badge_ID], SQLOperators_DT[deactive_date], -1) = 0, "")</f>
        <v/>
      </c>
      <c r="I80" s="4" t="str">
        <f>_xlfn.XLOOKUP(EmployeesByDept[[#This Row],[Name]] &amp; "-Bypass", SQLOperators_WS[full_name], SQLOperators_WS[badge_ID], "")</f>
        <v/>
      </c>
      <c r="J80" s="4" t="str">
        <f>IF(NOT(LEN(EmployeesByDept[[#This Row],[BP-WS]]) = 0), _xlfn.XLOOKUP(EmployeesByDept[[#This Row],[BP-WS]], SQLOperators_WS[badge_ID], SQLOperators_WS[deactive_date], -1) = 0, "")</f>
        <v/>
      </c>
      <c r="K80" s="4" t="str">
        <f>_xlfn.XLOOKUP(EmployeesByDept[[#This Row],[Name]] &amp; "-Bypass", SQLOperatorTable[name], SQLOperatorTable[ID], "")</f>
        <v/>
      </c>
      <c r="L80" s="4" t="str">
        <f>IF(NOT(LEN(EmployeesByDept[[#This Row],[BP-MES01]]) = 0), _xlfn.XLOOKUP(EmployeesByDept[[#This Row],[BP-MES01]], SQLOperatorTable[ID], SQLOperatorTable[deactive_date], -1) = 0, "")</f>
        <v/>
      </c>
      <c r="M80" s="4" t="b">
        <f>IFERROR(OR(EmployeesByDept[[#This Row],[BPA-DT]], EmployeesByDept[[#This Row],[BPA-WS]], EmployeesByDept[[#This Row],[BPA-MES01]]), FALSE)</f>
        <v>0</v>
      </c>
      <c r="N80" s="4" t="b">
        <f>_xlfn.LET(_xlpm.look, _xlfn.XLOOKUP(EmployeesByDept[[#This Row],[ID]], SQLOperators_DT[badge_ID], SQLOperators_DT[deactive_date], -1), IF(_xlpm.look &gt; 0, FALSE, IF(_xlpm.look = 0, TRUE, "NO DATA")))</f>
        <v>0</v>
      </c>
      <c r="O80" s="4" t="b">
        <f>_xlfn.LET(_xlpm.look, _xlfn.XLOOKUP(EmployeesByDept[[#This Row],[ID]], SQLOperators_WS[badge_ID], SQLOperators_WS[deactive_date], -1), IF(_xlpm.look &gt; 0, FALSE, IF(_xlpm.look = 0, TRUE, "NO DATA")))</f>
        <v>0</v>
      </c>
      <c r="P80" s="4" t="b" cm="1">
        <f t="array" ref="P8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8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80" s="4" t="b">
        <f>IF(EmployeesByDept[[#This Row],[Position]] = "Operator", EmployeesByDept[[#This Row],[AnyBP]] = FALSE, TRUE)</f>
        <v>1</v>
      </c>
      <c r="S80" s="4" t="b" cm="1">
        <f t="array" ref="S8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80" s="4" t="b">
        <f xml:space="preserve"> _xlfn.XLOOKUP(EmployeesByDept[[#This Row],[ID]], SQLOperatorTable[ID], SQLOperatorTable[deactive_date], -1) = 0</f>
        <v>1</v>
      </c>
      <c r="U80" s="4" t="str">
        <f>EmployeesByDept[[#This Row],[Dept.]] &amp; " " &amp; EmployeesByDept[[#This Row],[Shift]]</f>
        <v>Quality 1st</v>
      </c>
      <c r="V80" s="28" cm="1">
        <f t="array" ref="V80">_xlfn.LET(_xlpm.getname, GetIDFromName(EmployeesByDept[[#This Row],[Name]]),
IF(LEN(_xlpm.getname) = 0, GetIDFromName(EmployeesByDept[[#This Row],[Name]] &amp; " - Bypass"), _xlpm.getname))</f>
        <v>8722</v>
      </c>
      <c r="W80" s="4">
        <f>_xlfn.XLOOKUP(EmployeesByDept[[#This Row],[ID]],SQLOperatorTable[ID],SQLOperatorTable[dept_ID], "", 0, 1)</f>
        <v>2</v>
      </c>
      <c r="X80" s="12" t="b">
        <f>_xlfn.XLOOKUP(EmployeesByDept[[#This Row],[ID]], SQLOperatorTable[ID],SQLOperatorTable[deactive_date], -1) &gt; 0</f>
        <v>0</v>
      </c>
      <c r="Y8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&lt;STX&gt;H1;o160,100;f3;c20;h1;w1;d3,Dianne Brown;&lt;ETX&gt;
&lt;STX&gt;H2;o130,100;f3;c20;h1;w1;d3,Quality 1st;&lt;ETX&gt;
&lt;STX&gt;H3;o100,100;f3;c20;h1;w1;d3,MES Login;&lt;ETX&gt;
&lt;STX&gt;B4;o50,30;f3;c0,3;h50;w3;d3,8722;&lt;ETX&gt;
&lt;STX&gt;R&lt;ETX&gt;
&lt;STX&gt;&lt;ESC&gt;E1;&lt;ETX&gt;
&lt;STX&gt;&lt;US&gt;4&lt;ETX&gt;
&lt;STX&gt;&lt;ETB&gt;&lt;ETX&gt;</v>
      </c>
      <c r="Z80" s="12" t="str">
        <f>" "</f>
        <v xml:space="preserve"> </v>
      </c>
      <c r="AI80"/>
      <c r="AJ80"/>
    </row>
    <row r="81" spans="1:36" x14ac:dyDescent="0.2">
      <c r="A81" s="19" t="s">
        <v>329</v>
      </c>
      <c r="B8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Mubeen C Dewan</v>
      </c>
      <c r="C81" s="21" t="s">
        <v>299</v>
      </c>
      <c r="D81" s="30" t="s">
        <v>173</v>
      </c>
      <c r="E81" s="30" t="s">
        <v>485</v>
      </c>
      <c r="F81" s="123" t="s">
        <v>190</v>
      </c>
      <c r="G81" s="4" t="str">
        <f>_xlfn.XLOOKUP(EmployeesByDept[[#This Row],[Name]] &amp; "-Bypass", SQLOperators_DT[first_name], SQLOperators_DT[badge_ID], "")</f>
        <v/>
      </c>
      <c r="H81" s="4" t="str">
        <f>IF(NOT(LEN(EmployeesByDept[[#This Row],[BP-DT]]) = 0), _xlfn.XLOOKUP(EmployeesByDept[[#This Row],[BP-DT]], SQLOperators_DT[badge_ID], SQLOperators_DT[deactive_date], -1) = 0, "")</f>
        <v/>
      </c>
      <c r="I81" s="4" t="str">
        <f>_xlfn.XLOOKUP(EmployeesByDept[[#This Row],[Name]] &amp; "-Bypass", SQLOperators_WS[full_name], SQLOperators_WS[badge_ID], "")</f>
        <v/>
      </c>
      <c r="J81" s="4" t="str">
        <f>IF(NOT(LEN(EmployeesByDept[[#This Row],[BP-WS]]) = 0), _xlfn.XLOOKUP(EmployeesByDept[[#This Row],[BP-WS]], SQLOperators_WS[badge_ID], SQLOperators_WS[deactive_date], -1) = 0, "")</f>
        <v/>
      </c>
      <c r="K81" s="4" t="str">
        <f>_xlfn.XLOOKUP(EmployeesByDept[[#This Row],[Name]] &amp; "-Bypass", SQLOperatorTable[name], SQLOperatorTable[ID], "")</f>
        <v/>
      </c>
      <c r="L81" s="4" t="str">
        <f>IF(NOT(LEN(EmployeesByDept[[#This Row],[BP-MES01]]) = 0), _xlfn.XLOOKUP(EmployeesByDept[[#This Row],[BP-MES01]], SQLOperatorTable[ID], SQLOperatorTable[deactive_date], -1) = 0, "")</f>
        <v/>
      </c>
      <c r="M81" s="4" t="b">
        <f>IFERROR(OR(EmployeesByDept[[#This Row],[BPA-DT]], EmployeesByDept[[#This Row],[BPA-WS]], EmployeesByDept[[#This Row],[BPA-MES01]]), FALSE)</f>
        <v>0</v>
      </c>
      <c r="N81" s="4" t="b">
        <f>_xlfn.LET(_xlpm.look, _xlfn.XLOOKUP(EmployeesByDept[[#This Row],[ID]], SQLOperators_DT[badge_ID], SQLOperators_DT[deactive_date], -1), IF(_xlpm.look &gt; 0, FALSE, IF(_xlpm.look = 0, TRUE, "NO DATA")))</f>
        <v>1</v>
      </c>
      <c r="O81" s="4" t="b">
        <f>_xlfn.LET(_xlpm.look, _xlfn.XLOOKUP(EmployeesByDept[[#This Row],[ID]], SQLOperators_WS[badge_ID], SQLOperators_WS[deactive_date], -1), IF(_xlpm.look &gt; 0, FALSE, IF(_xlpm.look = 0, TRUE, "NO DATA")))</f>
        <v>1</v>
      </c>
      <c r="P81" s="4" t="b" cm="1">
        <f t="array" ref="P8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8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81" s="4" t="b">
        <f>IF(EmployeesByDept[[#This Row],[Position]] = "Operator", EmployeesByDept[[#This Row],[AnyBP]] = FALSE, TRUE)</f>
        <v>1</v>
      </c>
      <c r="S81" s="4" t="b" cm="1">
        <f t="array" ref="S8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81" s="4" t="b">
        <f xml:space="preserve"> _xlfn.XLOOKUP(EmployeesByDept[[#This Row],[ID]], SQLOperatorTable[ID], SQLOperatorTable[deactive_date], -1) = 0</f>
        <v>1</v>
      </c>
      <c r="U81" s="4" t="str">
        <f>EmployeesByDept[[#This Row],[Dept.]] &amp; " " &amp; EmployeesByDept[[#This Row],[Shift]]</f>
        <v>T1XX A</v>
      </c>
      <c r="V81" s="4" cm="1">
        <f t="array" ref="V81">_xlfn.LET(_xlpm.getname, GetIDFromName(EmployeesByDept[[#This Row],[Name]]),
IF(LEN(_xlpm.getname) = 0, GetIDFromName(EmployeesByDept[[#This Row],[Name]] &amp; " - Bypass"), _xlpm.getname))</f>
        <v>9524</v>
      </c>
      <c r="W81" s="4">
        <f>_xlfn.XLOOKUP(EmployeesByDept[[#This Row],[ID]],SQLOperatorTable[ID],SQLOperatorTable[dept_ID], "", 0, 1)</f>
        <v>4</v>
      </c>
      <c r="X81" s="12" t="b">
        <f>_xlfn.XLOOKUP(EmployeesByDept[[#This Row],[ID]], SQLOperatorTable[ID],SQLOperatorTable[deactive_date], -1) &gt; 0</f>
        <v>0</v>
      </c>
      <c r="Y8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&lt;STX&gt;H1;o160,100;f3;c20;h1;w1;d3,DiGiorgio Jacobs;&lt;ETX&gt;
&lt;STX&gt;H2;o130,100;f3;c20;h1;w1;d3,T1XX A;&lt;ETX&gt;
&lt;STX&gt;H3;o100,100;f3;c20;h1;w1;d3,MES Login;&lt;ETX&gt;
&lt;STX&gt;B4;o50,30;f3;c0,3;h50;w3;d3,9524;&lt;ETX&gt;
&lt;STX&gt;R&lt;ETX&gt;
&lt;STX&gt;&lt;ESC&gt;E1;&lt;ETX&gt;
&lt;STX&gt;&lt;US&gt;4&lt;ETX&gt;
&lt;STX&gt;&lt;ETB&gt;&lt;ETX&gt;</v>
      </c>
      <c r="Z81" s="12" t="str">
        <f>" "</f>
        <v xml:space="preserve"> </v>
      </c>
      <c r="AI81"/>
      <c r="AJ81"/>
    </row>
    <row r="82" spans="1:36" x14ac:dyDescent="0.2">
      <c r="A82" s="19" t="s">
        <v>331</v>
      </c>
      <c r="B8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Arshdeep Dhindsa</v>
      </c>
      <c r="C82" s="21" t="s">
        <v>9584</v>
      </c>
      <c r="D82" s="30" t="s">
        <v>183</v>
      </c>
      <c r="E82" s="30" t="s">
        <v>184</v>
      </c>
      <c r="F82" s="123" t="s">
        <v>190</v>
      </c>
      <c r="G82" s="28" t="str">
        <f>_xlfn.XLOOKUP(EmployeesByDept[[#This Row],[Name]] &amp; "-Bypass", SQLOperators_DT[first_name], SQLOperators_DT[badge_ID], "")</f>
        <v/>
      </c>
      <c r="H82" s="28" t="str">
        <f>IF(NOT(LEN(EmployeesByDept[[#This Row],[BP-DT]]) = 0), _xlfn.XLOOKUP(EmployeesByDept[[#This Row],[BP-DT]], SQLOperators_DT[badge_ID], SQLOperators_DT[deactive_date], -1) = 0, "")</f>
        <v/>
      </c>
      <c r="I82" s="28" t="str">
        <f>_xlfn.XLOOKUP(EmployeesByDept[[#This Row],[Name]] &amp; "-Bypass", SQLOperators_WS[full_name], SQLOperators_WS[badge_ID], "")</f>
        <v/>
      </c>
      <c r="J82" s="28" t="str">
        <f>IF(NOT(LEN(EmployeesByDept[[#This Row],[BP-WS]]) = 0), _xlfn.XLOOKUP(EmployeesByDept[[#This Row],[BP-WS]], SQLOperators_WS[badge_ID], SQLOperators_WS[deactive_date], -1) = 0, "")</f>
        <v/>
      </c>
      <c r="K82" s="28" t="str">
        <f>_xlfn.XLOOKUP(EmployeesByDept[[#This Row],[Name]] &amp; "-Bypass", SQLOperatorTable[name], SQLOperatorTable[ID], "")</f>
        <v/>
      </c>
      <c r="L82" s="28" t="str">
        <f>IF(NOT(LEN(EmployeesByDept[[#This Row],[BP-MES01]]) = 0), _xlfn.XLOOKUP(EmployeesByDept[[#This Row],[BP-MES01]], SQLOperatorTable[ID], SQLOperatorTable[deactive_date], -1) = 0, "")</f>
        <v/>
      </c>
      <c r="M82" s="28" t="b">
        <f>IFERROR(OR(EmployeesByDept[[#This Row],[BPA-DT]], EmployeesByDept[[#This Row],[BPA-WS]], EmployeesByDept[[#This Row],[BPA-MES01]]), FALSE)</f>
        <v>0</v>
      </c>
      <c r="N82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82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82" s="28" t="b" cm="1">
        <f t="array" ref="P8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82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82" s="28" t="b">
        <f>IF(EmployeesByDept[[#This Row],[Position]] = "Operator", EmployeesByDept[[#This Row],[AnyBP]] = FALSE, TRUE)</f>
        <v>1</v>
      </c>
      <c r="S82" s="28" t="b" cm="1">
        <f t="array" ref="S8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82" s="28" t="b">
        <f xml:space="preserve"> _xlfn.XLOOKUP(EmployeesByDept[[#This Row],[ID]], SQLOperatorTable[ID], SQLOperatorTable[deactive_date], -1) = 0</f>
        <v>1</v>
      </c>
      <c r="U82" s="28" t="str">
        <f>EmployeesByDept[[#This Row],[Dept.]] &amp; " " &amp; EmployeesByDept[[#This Row],[Shift]]</f>
        <v>Materials 2nd</v>
      </c>
      <c r="V82" s="28" cm="1">
        <f t="array" ref="V82">_xlfn.LET(_xlpm.getname, GetIDFromName(EmployeesByDept[[#This Row],[Name]]),
IF(LEN(_xlpm.getname) = 0, GetIDFromName(EmployeesByDept[[#This Row],[Name]] &amp; " - Bypass"), _xlpm.getname))</f>
        <v>2675</v>
      </c>
      <c r="W82" s="28">
        <f>_xlfn.XLOOKUP(EmployeesByDept[[#This Row],[ID]],SQLOperatorTable[ID],SQLOperatorTable[dept_ID], "", 0, 1)</f>
        <v>3</v>
      </c>
      <c r="X82" s="38" t="b">
        <f>_xlfn.XLOOKUP(EmployeesByDept[[#This Row],[ID]], SQLOperatorTable[ID],SQLOperatorTable[deactive_date], -1) &gt; 0</f>
        <v>0</v>
      </c>
      <c r="Y82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&lt;STX&gt;H1;o160,100;f3;c20;h1;w1;d3,Dorian Watson;&lt;ETX&gt;
&lt;STX&gt;H2;o130,100;f3;c20;h1;w1;d3,Materials 2nd;&lt;ETX&gt;
&lt;STX&gt;H3;o100,100;f3;c20;h1;w1;d3,MES Login;&lt;ETX&gt;
&lt;STX&gt;B4;o50,30;f3;c0,3;h50;w3;d3,2675;&lt;ETX&gt;
&lt;STX&gt;R&lt;ETX&gt;
&lt;STX&gt;&lt;ESC&gt;E1;&lt;ETX&gt;
&lt;STX&gt;&lt;US&gt;4&lt;ETX&gt;
&lt;STX&gt;&lt;ETB&gt;&lt;ETX&gt;</v>
      </c>
      <c r="Z82" s="38" t="str">
        <f>" "</f>
        <v xml:space="preserve"> </v>
      </c>
      <c r="AI82"/>
      <c r="AJ82"/>
    </row>
    <row r="83" spans="1:36" x14ac:dyDescent="0.2">
      <c r="A83" s="19" t="s">
        <v>333</v>
      </c>
      <c r="B8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Mamadou Kindy Diallo</v>
      </c>
      <c r="C83" s="21" t="s">
        <v>301</v>
      </c>
      <c r="D83" s="30" t="s">
        <v>173</v>
      </c>
      <c r="E83" s="30" t="s">
        <v>485</v>
      </c>
      <c r="F83" s="123" t="s">
        <v>190</v>
      </c>
      <c r="G83" s="4" t="str">
        <f>_xlfn.XLOOKUP(EmployeesByDept[[#This Row],[Name]] &amp; "-Bypass", SQLOperators_DT[first_name], SQLOperators_DT[badge_ID], "")</f>
        <v/>
      </c>
      <c r="H83" s="4" t="str">
        <f>IF(NOT(LEN(EmployeesByDept[[#This Row],[BP-DT]]) = 0), _xlfn.XLOOKUP(EmployeesByDept[[#This Row],[BP-DT]], SQLOperators_DT[badge_ID], SQLOperators_DT[deactive_date], -1) = 0, "")</f>
        <v/>
      </c>
      <c r="I83" s="4" t="str">
        <f>_xlfn.XLOOKUP(EmployeesByDept[[#This Row],[Name]] &amp; "-Bypass", SQLOperators_WS[full_name], SQLOperators_WS[badge_ID], "")</f>
        <v/>
      </c>
      <c r="J83" s="4" t="str">
        <f>IF(NOT(LEN(EmployeesByDept[[#This Row],[BP-WS]]) = 0), _xlfn.XLOOKUP(EmployeesByDept[[#This Row],[BP-WS]], SQLOperators_WS[badge_ID], SQLOperators_WS[deactive_date], -1) = 0, "")</f>
        <v/>
      </c>
      <c r="K83" s="4" t="str">
        <f>_xlfn.XLOOKUP(EmployeesByDept[[#This Row],[Name]] &amp; "-Bypass", SQLOperatorTable[name], SQLOperatorTable[ID], "")</f>
        <v/>
      </c>
      <c r="L83" s="4" t="str">
        <f>IF(NOT(LEN(EmployeesByDept[[#This Row],[BP-MES01]]) = 0), _xlfn.XLOOKUP(EmployeesByDept[[#This Row],[BP-MES01]], SQLOperatorTable[ID], SQLOperatorTable[deactive_date], -1) = 0, "")</f>
        <v/>
      </c>
      <c r="M83" s="4" t="b">
        <f>IFERROR(OR(EmployeesByDept[[#This Row],[BPA-DT]], EmployeesByDept[[#This Row],[BPA-WS]], EmployeesByDept[[#This Row],[BPA-MES01]]), FALSE)</f>
        <v>0</v>
      </c>
      <c r="N83" s="4" t="b">
        <f>_xlfn.LET(_xlpm.look, _xlfn.XLOOKUP(EmployeesByDept[[#This Row],[ID]], SQLOperators_DT[badge_ID], SQLOperators_DT[deactive_date], -1), IF(_xlpm.look &gt; 0, FALSE, IF(_xlpm.look = 0, TRUE, "NO DATA")))</f>
        <v>1</v>
      </c>
      <c r="O83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83" s="4" t="b" cm="1">
        <f t="array" ref="P8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8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83" s="4" t="b">
        <f>IF(EmployeesByDept[[#This Row],[Position]] = "Operator", EmployeesByDept[[#This Row],[AnyBP]] = FALSE, TRUE)</f>
        <v>1</v>
      </c>
      <c r="S83" s="4" t="b" cm="1">
        <f t="array" ref="S8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83" s="4" t="b">
        <f xml:space="preserve"> _xlfn.XLOOKUP(EmployeesByDept[[#This Row],[ID]], SQLOperatorTable[ID], SQLOperatorTable[deactive_date], -1) = 0</f>
        <v>1</v>
      </c>
      <c r="U83" s="4" t="str">
        <f>EmployeesByDept[[#This Row],[Dept.]] &amp; " " &amp; EmployeesByDept[[#This Row],[Shift]]</f>
        <v>T1XX A</v>
      </c>
      <c r="V83" s="4" cm="1">
        <f t="array" ref="V83">_xlfn.LET(_xlpm.getname, GetIDFromName(EmployeesByDept[[#This Row],[Name]]),
IF(LEN(_xlpm.getname) = 0, GetIDFromName(EmployeesByDept[[#This Row],[Name]] &amp; " - Bypass"), _xlpm.getname))</f>
        <v>1694</v>
      </c>
      <c r="W83" s="4">
        <f>_xlfn.XLOOKUP(EmployeesByDept[[#This Row],[ID]],SQLOperatorTable[ID],SQLOperatorTable[dept_ID], "", 0, 1)</f>
        <v>4</v>
      </c>
      <c r="X83" s="12" t="b">
        <f>_xlfn.XLOOKUP(EmployeesByDept[[#This Row],[ID]], SQLOperatorTable[ID],SQLOperatorTable[deactive_date], -1) &gt; 0</f>
        <v>0</v>
      </c>
      <c r="Y8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&lt;STX&gt;H1;o160,100;f3;c20;h1;w1;d3,Drakkar Crosby;&lt;ETX&gt;
&lt;STX&gt;H2;o130,100;f3;c20;h1;w1;d3,T1XX A;&lt;ETX&gt;
&lt;STX&gt;H3;o100,100;f3;c20;h1;w1;d3,MES Login;&lt;ETX&gt;
&lt;STX&gt;B4;o50,30;f3;c0,3;h50;w3;d3,1694;&lt;ETX&gt;
&lt;STX&gt;R&lt;ETX&gt;
&lt;STX&gt;&lt;ESC&gt;E1;&lt;ETX&gt;
&lt;STX&gt;&lt;US&gt;4&lt;ETX&gt;
&lt;STX&gt;&lt;ETB&gt;&lt;ETX&gt;</v>
      </c>
      <c r="Z83" s="12" t="str">
        <f>" "</f>
        <v xml:space="preserve"> </v>
      </c>
      <c r="AI83"/>
      <c r="AJ83"/>
    </row>
    <row r="84" spans="1:36" x14ac:dyDescent="0.2">
      <c r="A84" s="19" t="s">
        <v>334</v>
      </c>
      <c r="B8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Richard Dillard</v>
      </c>
      <c r="C84" s="21" t="s">
        <v>303</v>
      </c>
      <c r="D84" s="30" t="s">
        <v>189</v>
      </c>
      <c r="E84" s="30" t="s">
        <v>179</v>
      </c>
      <c r="F84" s="123" t="s">
        <v>190</v>
      </c>
      <c r="G84" s="4" t="str">
        <f>_xlfn.XLOOKUP(EmployeesByDept[[#This Row],[Name]] &amp; "-Bypass", SQLOperators_DT[first_name], SQLOperators_DT[badge_ID], "")</f>
        <v/>
      </c>
      <c r="H84" s="4" t="str">
        <f>IF(NOT(LEN(EmployeesByDept[[#This Row],[BP-DT]]) = 0), _xlfn.XLOOKUP(EmployeesByDept[[#This Row],[BP-DT]], SQLOperators_DT[badge_ID], SQLOperators_DT[deactive_date], -1) = 0, "")</f>
        <v/>
      </c>
      <c r="I84" s="4" t="str">
        <f>_xlfn.XLOOKUP(EmployeesByDept[[#This Row],[Name]] &amp; "-Bypass", SQLOperators_WS[full_name], SQLOperators_WS[badge_ID], "")</f>
        <v/>
      </c>
      <c r="J84" s="4" t="str">
        <f>IF(NOT(LEN(EmployeesByDept[[#This Row],[BP-WS]]) = 0), _xlfn.XLOOKUP(EmployeesByDept[[#This Row],[BP-WS]], SQLOperators_WS[badge_ID], SQLOperators_WS[deactive_date], -1) = 0, "")</f>
        <v/>
      </c>
      <c r="K84" s="4" t="str">
        <f>_xlfn.XLOOKUP(EmployeesByDept[[#This Row],[Name]] &amp; "-Bypass", SQLOperatorTable[name], SQLOperatorTable[ID], "")</f>
        <v/>
      </c>
      <c r="L84" s="4" t="str">
        <f>IF(NOT(LEN(EmployeesByDept[[#This Row],[BP-MES01]]) = 0), _xlfn.XLOOKUP(EmployeesByDept[[#This Row],[BP-MES01]], SQLOperatorTable[ID], SQLOperatorTable[deactive_date], -1) = 0, "")</f>
        <v/>
      </c>
      <c r="M84" s="4" t="b">
        <f>IFERROR(OR(EmployeesByDept[[#This Row],[BPA-DT]], EmployeesByDept[[#This Row],[BPA-WS]], EmployeesByDept[[#This Row],[BPA-MES01]]), FALSE)</f>
        <v>0</v>
      </c>
      <c r="N84" s="4" t="b">
        <f>_xlfn.LET(_xlpm.look, _xlfn.XLOOKUP(EmployeesByDept[[#This Row],[ID]], SQLOperators_DT[badge_ID], SQLOperators_DT[deactive_date], -1), IF(_xlpm.look &gt; 0, FALSE, IF(_xlpm.look = 0, TRUE, "NO DATA")))</f>
        <v>1</v>
      </c>
      <c r="O84" s="4" t="b">
        <f>_xlfn.LET(_xlpm.look, _xlfn.XLOOKUP(EmployeesByDept[[#This Row],[ID]], SQLOperators_WS[badge_ID], SQLOperators_WS[deactive_date], -1), IF(_xlpm.look &gt; 0, FALSE, IF(_xlpm.look = 0, TRUE, "NO DATA")))</f>
        <v>1</v>
      </c>
      <c r="P84" s="4" t="b" cm="1">
        <f t="array" ref="P8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8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84" s="4" t="b">
        <f>IF(EmployeesByDept[[#This Row],[Position]] = "Operator", EmployeesByDept[[#This Row],[AnyBP]] = FALSE, TRUE)</f>
        <v>1</v>
      </c>
      <c r="S84" s="4" t="b" cm="1">
        <f t="array" ref="S8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84" s="4" t="b">
        <f xml:space="preserve"> _xlfn.XLOOKUP(EmployeesByDept[[#This Row],[ID]], SQLOperatorTable[ID], SQLOperatorTable[deactive_date], -1) = 0</f>
        <v>1</v>
      </c>
      <c r="U84" s="4" t="str">
        <f>EmployeesByDept[[#This Row],[Dept.]] &amp; " " &amp; EmployeesByDept[[#This Row],[Shift]]</f>
        <v>DT FEM 1st</v>
      </c>
      <c r="V84" s="28" cm="1">
        <f t="array" ref="V84">_xlfn.LET(_xlpm.getname, GetIDFromName(EmployeesByDept[[#This Row],[Name]]),
IF(LEN(_xlpm.getname) = 0, GetIDFromName(EmployeesByDept[[#This Row],[Name]] &amp; " - Bypass"), _xlpm.getname))</f>
        <v>2392</v>
      </c>
      <c r="W84" s="4">
        <f>_xlfn.XLOOKUP(EmployeesByDept[[#This Row],[ID]],SQLOperatorTable[ID],SQLOperatorTable[dept_ID], "", 0, 1)</f>
        <v>4</v>
      </c>
      <c r="X84" s="12" t="b">
        <f>_xlfn.XLOOKUP(EmployeesByDept[[#This Row],[ID]], SQLOperatorTable[ID],SQLOperatorTable[deactive_date], -1) &gt; 0</f>
        <v>0</v>
      </c>
      <c r="Y8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&lt;STX&gt;H1;o160,100;f3;c20;h1;w1;d3,Early Wright;&lt;ETX&gt;
&lt;STX&gt;H2;o130,100;f3;c20;h1;w1;d3,DT FEM 1st;&lt;ETX&gt;
&lt;STX&gt;H3;o100,100;f3;c20;h1;w1;d3,MES Login;&lt;ETX&gt;
&lt;STX&gt;B4;o50,30;f3;c0,3;h50;w3;d3,2392;&lt;ETX&gt;
&lt;STX&gt;R&lt;ETX&gt;
&lt;STX&gt;&lt;ESC&gt;E1;&lt;ETX&gt;
&lt;STX&gt;&lt;US&gt;4&lt;ETX&gt;
&lt;STX&gt;&lt;ETB&gt;&lt;ETX&gt;</v>
      </c>
      <c r="Z84" s="12" t="str">
        <f>" "</f>
        <v xml:space="preserve"> </v>
      </c>
      <c r="AI84"/>
      <c r="AJ84"/>
    </row>
    <row r="85" spans="1:36" x14ac:dyDescent="0.2">
      <c r="A85" s="19" t="s">
        <v>336</v>
      </c>
      <c r="B8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Matthew James Dixon</v>
      </c>
      <c r="C85" s="294" t="s">
        <v>305</v>
      </c>
      <c r="D85" s="30" t="s">
        <v>173</v>
      </c>
      <c r="E85" s="30" t="s">
        <v>485</v>
      </c>
      <c r="F85" s="123" t="s">
        <v>190</v>
      </c>
      <c r="G85" s="4" t="str">
        <f>_xlfn.XLOOKUP(EmployeesByDept[[#This Row],[Name]] &amp; "-Bypass", SQLOperators_DT[first_name], SQLOperators_DT[badge_ID], "")</f>
        <v/>
      </c>
      <c r="H85" s="4" t="str">
        <f>IF(NOT(LEN(EmployeesByDept[[#This Row],[BP-DT]]) = 0), _xlfn.XLOOKUP(EmployeesByDept[[#This Row],[BP-DT]], SQLOperators_DT[badge_ID], SQLOperators_DT[deactive_date], -1) = 0, "")</f>
        <v/>
      </c>
      <c r="I85" s="4" t="str">
        <f>_xlfn.XLOOKUP(EmployeesByDept[[#This Row],[Name]] &amp; "-Bypass", SQLOperators_WS[full_name], SQLOperators_WS[badge_ID], "")</f>
        <v/>
      </c>
      <c r="J85" s="4" t="str">
        <f>IF(NOT(LEN(EmployeesByDept[[#This Row],[BP-WS]]) = 0), _xlfn.XLOOKUP(EmployeesByDept[[#This Row],[BP-WS]], SQLOperators_WS[badge_ID], SQLOperators_WS[deactive_date], -1) = 0, "")</f>
        <v/>
      </c>
      <c r="K85" s="4" t="str">
        <f>_xlfn.XLOOKUP(EmployeesByDept[[#This Row],[Name]] &amp; "-Bypass", SQLOperatorTable[name], SQLOperatorTable[ID], "")</f>
        <v/>
      </c>
      <c r="L85" s="4" t="str">
        <f>IF(NOT(LEN(EmployeesByDept[[#This Row],[BP-MES01]]) = 0), _xlfn.XLOOKUP(EmployeesByDept[[#This Row],[BP-MES01]], SQLOperatorTable[ID], SQLOperatorTable[deactive_date], -1) = 0, "")</f>
        <v/>
      </c>
      <c r="M85" s="4" t="b">
        <f>IFERROR(OR(EmployeesByDept[[#This Row],[BPA-DT]], EmployeesByDept[[#This Row],[BPA-WS]], EmployeesByDept[[#This Row],[BPA-MES01]]), FALSE)</f>
        <v>0</v>
      </c>
      <c r="N85" s="4" t="b">
        <f>_xlfn.LET(_xlpm.look, _xlfn.XLOOKUP(EmployeesByDept[[#This Row],[ID]], SQLOperators_DT[badge_ID], SQLOperators_DT[deactive_date], -1), IF(_xlpm.look &gt; 0, FALSE, IF(_xlpm.look = 0, TRUE, "NO DATA")))</f>
        <v>1</v>
      </c>
      <c r="O85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85" s="4" t="b" cm="1">
        <f t="array" ref="P8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85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85" s="4" t="b">
        <f>IF(EmployeesByDept[[#This Row],[Position]] = "Operator", EmployeesByDept[[#This Row],[AnyBP]] = FALSE, TRUE)</f>
        <v>1</v>
      </c>
      <c r="S85" s="4" t="b" cm="1">
        <f t="array" ref="S8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85" s="4" t="b">
        <f xml:space="preserve"> _xlfn.XLOOKUP(EmployeesByDept[[#This Row],[ID]], SQLOperatorTable[ID], SQLOperatorTable[deactive_date], -1) = 0</f>
        <v>1</v>
      </c>
      <c r="U85" s="4" t="str">
        <f>EmployeesByDept[[#This Row],[Dept.]] &amp; " " &amp; EmployeesByDept[[#This Row],[Shift]]</f>
        <v>T1XX A</v>
      </c>
      <c r="V85" s="4" cm="1">
        <f t="array" ref="V85">_xlfn.LET(_xlpm.getname, GetIDFromName(EmployeesByDept[[#This Row],[Name]]),
IF(LEN(_xlpm.getname) = 0, GetIDFromName(EmployeesByDept[[#This Row],[Name]] &amp; " - Bypass"), _xlpm.getname))</f>
        <v>2510</v>
      </c>
      <c r="W85" s="4">
        <f>_xlfn.XLOOKUP(EmployeesByDept[[#This Row],[ID]],SQLOperatorTable[ID],SQLOperatorTable[dept_ID], "", 0, 1)</f>
        <v>4</v>
      </c>
      <c r="X85" s="12" t="b">
        <f>_xlfn.XLOOKUP(EmployeesByDept[[#This Row],[ID]], SQLOperatorTable[ID],SQLOperatorTable[deactive_date], -1) &gt; 0</f>
        <v>0</v>
      </c>
      <c r="Y85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&lt;STX&gt;H1;o160,100;f3;c20;h1;w1;d3,Ebony Hubbard;&lt;ETX&gt;
&lt;STX&gt;H2;o130,100;f3;c20;h1;w1;d3,T1XX A;&lt;ETX&gt;
&lt;STX&gt;H3;o100,100;f3;c20;h1;w1;d3,MES Login;&lt;ETX&gt;
&lt;STX&gt;B4;o50,30;f3;c0,3;h50;w3;d3,2510;&lt;ETX&gt;
&lt;STX&gt;R&lt;ETX&gt;
&lt;STX&gt;&lt;ESC&gt;E1;&lt;ETX&gt;
&lt;STX&gt;&lt;US&gt;4&lt;ETX&gt;
&lt;STX&gt;&lt;ETB&gt;&lt;ETX&gt;</v>
      </c>
      <c r="Z85" s="12" t="str">
        <f>" "</f>
        <v xml:space="preserve"> </v>
      </c>
      <c r="AI85"/>
      <c r="AJ85"/>
    </row>
    <row r="86" spans="1:36" x14ac:dyDescent="0.2">
      <c r="A86" s="19" t="s">
        <v>338</v>
      </c>
      <c r="B8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Paul Donnelly</v>
      </c>
      <c r="C86" s="21" t="s">
        <v>309</v>
      </c>
      <c r="D86" s="30" t="s">
        <v>173</v>
      </c>
      <c r="E86" s="30" t="s">
        <v>485</v>
      </c>
      <c r="F86" s="123" t="s">
        <v>190</v>
      </c>
      <c r="G86" s="4" t="str">
        <f>_xlfn.XLOOKUP(EmployeesByDept[[#This Row],[Name]] &amp; "-Bypass", SQLOperators_DT[first_name], SQLOperators_DT[badge_ID], "")</f>
        <v/>
      </c>
      <c r="H86" s="4" t="str">
        <f>IF(NOT(LEN(EmployeesByDept[[#This Row],[BP-DT]]) = 0), _xlfn.XLOOKUP(EmployeesByDept[[#This Row],[BP-DT]], SQLOperators_DT[badge_ID], SQLOperators_DT[deactive_date], -1) = 0, "")</f>
        <v/>
      </c>
      <c r="I86" s="4" t="str">
        <f>_xlfn.XLOOKUP(EmployeesByDept[[#This Row],[Name]] &amp; "-Bypass", SQLOperators_WS[full_name], SQLOperators_WS[badge_ID], "")</f>
        <v/>
      </c>
      <c r="J86" s="4" t="str">
        <f>IF(NOT(LEN(EmployeesByDept[[#This Row],[BP-WS]]) = 0), _xlfn.XLOOKUP(EmployeesByDept[[#This Row],[BP-WS]], SQLOperators_WS[badge_ID], SQLOperators_WS[deactive_date], -1) = 0, "")</f>
        <v/>
      </c>
      <c r="K86" s="4" t="str">
        <f>_xlfn.XLOOKUP(EmployeesByDept[[#This Row],[Name]] &amp; "-Bypass", SQLOperatorTable[name], SQLOperatorTable[ID], "")</f>
        <v/>
      </c>
      <c r="L86" s="4" t="str">
        <f>IF(NOT(LEN(EmployeesByDept[[#This Row],[BP-MES01]]) = 0), _xlfn.XLOOKUP(EmployeesByDept[[#This Row],[BP-MES01]], SQLOperatorTable[ID], SQLOperatorTable[deactive_date], -1) = 0, "")</f>
        <v/>
      </c>
      <c r="M86" s="4" t="b">
        <f>IFERROR(OR(EmployeesByDept[[#This Row],[BPA-DT]], EmployeesByDept[[#This Row],[BPA-WS]], EmployeesByDept[[#This Row],[BPA-MES01]]), FALSE)</f>
        <v>0</v>
      </c>
      <c r="N86" s="4" t="b">
        <f>_xlfn.LET(_xlpm.look, _xlfn.XLOOKUP(EmployeesByDept[[#This Row],[ID]], SQLOperators_DT[badge_ID], SQLOperators_DT[deactive_date], -1), IF(_xlpm.look &gt; 0, FALSE, IF(_xlpm.look = 0, TRUE, "NO DATA")))</f>
        <v>1</v>
      </c>
      <c r="O86" s="4" t="b">
        <f>_xlfn.LET(_xlpm.look, _xlfn.XLOOKUP(EmployeesByDept[[#This Row],[ID]], SQLOperators_WS[badge_ID], SQLOperators_WS[deactive_date], -1), IF(_xlpm.look &gt; 0, FALSE, IF(_xlpm.look = 0, TRUE, "NO DATA")))</f>
        <v>1</v>
      </c>
      <c r="P86" s="4" t="b" cm="1">
        <f t="array" ref="P8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8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86" s="4" t="b">
        <f>IF(EmployeesByDept[[#This Row],[Position]] = "Operator", EmployeesByDept[[#This Row],[AnyBP]] = FALSE, TRUE)</f>
        <v>1</v>
      </c>
      <c r="S86" s="4" t="b" cm="1">
        <f t="array" ref="S8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86" s="4" t="b">
        <f xml:space="preserve"> _xlfn.XLOOKUP(EmployeesByDept[[#This Row],[ID]], SQLOperatorTable[ID], SQLOperatorTable[deactive_date], -1) = 0</f>
        <v>1</v>
      </c>
      <c r="U86" s="4" t="str">
        <f>EmployeesByDept[[#This Row],[Dept.]] &amp; " " &amp; EmployeesByDept[[#This Row],[Shift]]</f>
        <v>T1XX A</v>
      </c>
      <c r="V86" s="4" cm="1">
        <f t="array" ref="V86">_xlfn.LET(_xlpm.getname, GetIDFromName(EmployeesByDept[[#This Row],[Name]]),
IF(LEN(_xlpm.getname) = 0, GetIDFromName(EmployeesByDept[[#This Row],[Name]] &amp; " - Bypass"), _xlpm.getname))</f>
        <v>1028</v>
      </c>
      <c r="W86" s="4">
        <f>_xlfn.XLOOKUP(EmployeesByDept[[#This Row],[ID]],SQLOperatorTable[ID],SQLOperatorTable[dept_ID], "", 0, 1)</f>
        <v>4</v>
      </c>
      <c r="X86" s="12" t="b">
        <f>_xlfn.XLOOKUP(EmployeesByDept[[#This Row],[ID]], SQLOperatorTable[ID],SQLOperatorTable[deactive_date], -1) &gt; 0</f>
        <v>0</v>
      </c>
      <c r="Y8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&lt;STX&gt;H1;o160,100;f3;c20;h1;w1;d3,Elijah Vang;&lt;ETX&gt;
&lt;STX&gt;H2;o130,100;f3;c20;h1;w1;d3,T1XX A;&lt;ETX&gt;
&lt;STX&gt;H3;o100,100;f3;c20;h1;w1;d3,MES Login;&lt;ETX&gt;
&lt;STX&gt;B4;o50,30;f3;c0,3;h50;w3;d3,1028;&lt;ETX&gt;
&lt;STX&gt;R&lt;ETX&gt;
&lt;STX&gt;&lt;ESC&gt;E1;&lt;ETX&gt;
&lt;STX&gt;&lt;US&gt;4&lt;ETX&gt;
&lt;STX&gt;&lt;ETB&gt;&lt;ETX&gt;</v>
      </c>
      <c r="Z86" s="12" t="str">
        <f>" "</f>
        <v xml:space="preserve"> </v>
      </c>
      <c r="AI86"/>
      <c r="AJ86"/>
    </row>
    <row r="87" spans="1:36" x14ac:dyDescent="0.2">
      <c r="A87" s="19" t="s">
        <v>340</v>
      </c>
      <c r="B8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Melinda Cire Dumas</v>
      </c>
      <c r="C87" s="294" t="s">
        <v>66</v>
      </c>
      <c r="D87" s="30" t="s">
        <v>215</v>
      </c>
      <c r="E87" s="30" t="s">
        <v>179</v>
      </c>
      <c r="F87" s="296" t="s">
        <v>190</v>
      </c>
      <c r="G87" s="4" t="str">
        <f>_xlfn.XLOOKUP(EmployeesByDept[[#This Row],[Name]] &amp; "-Bypass", SQLOperators_DT[first_name], SQLOperators_DT[badge_ID], "")</f>
        <v/>
      </c>
      <c r="H87" s="4" t="str">
        <f>IF(NOT(LEN(EmployeesByDept[[#This Row],[BP-DT]]) = 0), _xlfn.XLOOKUP(EmployeesByDept[[#This Row],[BP-DT]], SQLOperators_DT[badge_ID], SQLOperators_DT[deactive_date], -1) = 0, "")</f>
        <v/>
      </c>
      <c r="I87" s="4" t="str">
        <f>_xlfn.XLOOKUP(EmployeesByDept[[#This Row],[Name]] &amp; "-Bypass", SQLOperators_WS[full_name], SQLOperators_WS[badge_ID], "")</f>
        <v/>
      </c>
      <c r="J87" s="4" t="str">
        <f>IF(NOT(LEN(EmployeesByDept[[#This Row],[BP-WS]]) = 0), _xlfn.XLOOKUP(EmployeesByDept[[#This Row],[BP-WS]], SQLOperators_WS[badge_ID], SQLOperators_WS[deactive_date], -1) = 0, "")</f>
        <v/>
      </c>
      <c r="K87" s="4" t="str">
        <f>_xlfn.XLOOKUP(EmployeesByDept[[#This Row],[Name]] &amp; "-Bypass", SQLOperatorTable[name], SQLOperatorTable[ID], "")</f>
        <v/>
      </c>
      <c r="L87" s="4" t="str">
        <f>IF(NOT(LEN(EmployeesByDept[[#This Row],[BP-MES01]]) = 0), _xlfn.XLOOKUP(EmployeesByDept[[#This Row],[BP-MES01]], SQLOperatorTable[ID], SQLOperatorTable[deactive_date], -1) = 0, "")</f>
        <v/>
      </c>
      <c r="M87" s="4" t="b">
        <f>IFERROR(OR(EmployeesByDept[[#This Row],[BPA-DT]], EmployeesByDept[[#This Row],[BPA-WS]], EmployeesByDept[[#This Row],[BPA-MES01]]), FALSE)</f>
        <v>0</v>
      </c>
      <c r="N87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87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87" s="4" t="b" cm="1">
        <f t="array" ref="P8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8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87" s="4" t="b">
        <f>IF(EmployeesByDept[[#This Row],[Position]] = "Operator", EmployeesByDept[[#This Row],[AnyBP]] = FALSE, TRUE)</f>
        <v>1</v>
      </c>
      <c r="S87" s="4" t="b" cm="1">
        <f t="array" ref="S8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87" s="4" t="b">
        <f xml:space="preserve"> _xlfn.XLOOKUP(EmployeesByDept[[#This Row],[ID]], SQLOperatorTable[ID], SQLOperatorTable[deactive_date], -1) = 0</f>
        <v>1</v>
      </c>
      <c r="U87" s="4" t="str">
        <f>EmployeesByDept[[#This Row],[Dept.]] &amp; " " &amp; EmployeesByDept[[#This Row],[Shift]]</f>
        <v>Service 1st</v>
      </c>
      <c r="V87" s="28" cm="1">
        <f t="array" ref="V87">_xlfn.LET(_xlpm.getname, GetIDFromName(EmployeesByDept[[#This Row],[Name]]),
IF(LEN(_xlpm.getname) = 0, GetIDFromName(EmployeesByDept[[#This Row],[Name]] &amp; " - Bypass"), _xlpm.getname))</f>
        <v>2318</v>
      </c>
      <c r="W87" s="4">
        <f>_xlfn.XLOOKUP(EmployeesByDept[[#This Row],[ID]],SQLOperatorTable[ID],SQLOperatorTable[dept_ID], "", 0, 1)</f>
        <v>15</v>
      </c>
      <c r="X87" s="12" t="b">
        <f>_xlfn.XLOOKUP(EmployeesByDept[[#This Row],[ID]], SQLOperatorTable[ID],SQLOperatorTable[deactive_date], -1) &gt; 0</f>
        <v>0</v>
      </c>
      <c r="Y8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&lt;STX&gt;H1;o160,100;f3;c20;h1;w1;d3,Ellis Young;&lt;ETX&gt;
&lt;STX&gt;H2;o130,100;f3;c20;h1;w1;d3,Service 1st;&lt;ETX&gt;
&lt;STX&gt;H3;o100,100;f3;c20;h1;w1;d3,MES Login;&lt;ETX&gt;
&lt;STX&gt;B4;o50,30;f3;c0,3;h50;w3;d3,2318;&lt;ETX&gt;
&lt;STX&gt;R&lt;ETX&gt;
&lt;STX&gt;&lt;ESC&gt;E1;&lt;ETX&gt;
&lt;STX&gt;&lt;US&gt;4&lt;ETX&gt;
&lt;STX&gt;&lt;ETB&gt;&lt;ETX&gt;</v>
      </c>
      <c r="Z87" s="12" t="str">
        <f>" "</f>
        <v xml:space="preserve"> </v>
      </c>
      <c r="AI87"/>
      <c r="AJ87"/>
    </row>
    <row r="88" spans="1:36" x14ac:dyDescent="0.2">
      <c r="A88" s="19" t="s">
        <v>343</v>
      </c>
      <c r="B8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Nathan Dyer</v>
      </c>
      <c r="C88" s="21" t="s">
        <v>312</v>
      </c>
      <c r="D88" s="30" t="s">
        <v>215</v>
      </c>
      <c r="E88" s="30" t="s">
        <v>179</v>
      </c>
      <c r="F88" s="123" t="s">
        <v>175</v>
      </c>
      <c r="G88" s="4" t="str">
        <f>_xlfn.XLOOKUP(EmployeesByDept[[#This Row],[Name]] &amp; "-Bypass", SQLOperators_DT[first_name], SQLOperators_DT[badge_ID], "")</f>
        <v/>
      </c>
      <c r="H88" s="4" t="str">
        <f>IF(NOT(LEN(EmployeesByDept[[#This Row],[BP-DT]]) = 0), _xlfn.XLOOKUP(EmployeesByDept[[#This Row],[BP-DT]], SQLOperators_DT[badge_ID], SQLOperators_DT[deactive_date], -1) = 0, "")</f>
        <v/>
      </c>
      <c r="I88" s="4" t="str">
        <f>_xlfn.XLOOKUP(EmployeesByDept[[#This Row],[Name]] &amp; "-Bypass", SQLOperators_WS[full_name], SQLOperators_WS[badge_ID], "")</f>
        <v/>
      </c>
      <c r="J88" s="4" t="str">
        <f>IF(NOT(LEN(EmployeesByDept[[#This Row],[BP-WS]]) = 0), _xlfn.XLOOKUP(EmployeesByDept[[#This Row],[BP-WS]], SQLOperators_WS[badge_ID], SQLOperators_WS[deactive_date], -1) = 0, "")</f>
        <v/>
      </c>
      <c r="K88" s="4" t="str">
        <f>_xlfn.XLOOKUP(EmployeesByDept[[#This Row],[Name]] &amp; "-Bypass", SQLOperatorTable[name], SQLOperatorTable[ID], "")</f>
        <v/>
      </c>
      <c r="L88" s="4" t="str">
        <f>IF(NOT(LEN(EmployeesByDept[[#This Row],[BP-MES01]]) = 0), _xlfn.XLOOKUP(EmployeesByDept[[#This Row],[BP-MES01]], SQLOperatorTable[ID], SQLOperatorTable[deactive_date], -1) = 0, "")</f>
        <v/>
      </c>
      <c r="M88" s="4" t="b">
        <f>IFERROR(OR(EmployeesByDept[[#This Row],[BPA-DT]], EmployeesByDept[[#This Row],[BPA-WS]], EmployeesByDept[[#This Row],[BPA-MES01]]), FALSE)</f>
        <v>0</v>
      </c>
      <c r="N88" s="4" t="b">
        <f>_xlfn.LET(_xlpm.look, _xlfn.XLOOKUP(EmployeesByDept[[#This Row],[ID]], SQLOperators_DT[badge_ID], SQLOperators_DT[deactive_date], -1), IF(_xlpm.look &gt; 0, FALSE, IF(_xlpm.look = 0, TRUE, "NO DATA")))</f>
        <v>1</v>
      </c>
      <c r="O88" s="4" t="b">
        <f>_xlfn.LET(_xlpm.look, _xlfn.XLOOKUP(EmployeesByDept[[#This Row],[ID]], SQLOperators_WS[badge_ID], SQLOperators_WS[deactive_date], -1), IF(_xlpm.look &gt; 0, FALSE, IF(_xlpm.look = 0, TRUE, "NO DATA")))</f>
        <v>1</v>
      </c>
      <c r="P88" s="4" t="b" cm="1">
        <f t="array" ref="P8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8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88" s="4" t="b">
        <f>IF(EmployeesByDept[[#This Row],[Position]] = "Operator", EmployeesByDept[[#This Row],[AnyBP]] = FALSE, TRUE)</f>
        <v>1</v>
      </c>
      <c r="S88" s="4" t="b" cm="1">
        <f t="array" ref="S8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88" s="4" t="b">
        <f xml:space="preserve"> _xlfn.XLOOKUP(EmployeesByDept[[#This Row],[ID]], SQLOperatorTable[ID], SQLOperatorTable[deactive_date], -1) = 0</f>
        <v>1</v>
      </c>
      <c r="U88" s="4" t="str">
        <f>EmployeesByDept[[#This Row],[Dept.]] &amp; " " &amp; EmployeesByDept[[#This Row],[Shift]]</f>
        <v>Service 1st</v>
      </c>
      <c r="V88" s="28" cm="1">
        <f t="array" ref="V88">_xlfn.LET(_xlpm.getname, GetIDFromName(EmployeesByDept[[#This Row],[Name]]),
IF(LEN(_xlpm.getname) = 0, GetIDFromName(EmployeesByDept[[#This Row],[Name]] &amp; " - Bypass"), _xlpm.getname))</f>
        <v>9722</v>
      </c>
      <c r="W88" s="4">
        <f>_xlfn.XLOOKUP(EmployeesByDept[[#This Row],[ID]],SQLOperatorTable[ID],SQLOperatorTable[dept_ID], "", 0, 1)</f>
        <v>15</v>
      </c>
      <c r="X88" s="12" t="b">
        <f>_xlfn.XLOOKUP(EmployeesByDept[[#This Row],[ID]], SQLOperatorTable[ID],SQLOperatorTable[deactive_date], -1) &gt; 0</f>
        <v>0</v>
      </c>
      <c r="Y8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&lt;STX&gt;H1;o160,100;f3;c20;h1;w1;d3,Erica Evans;&lt;ETX&gt;
&lt;STX&gt;H2;o130,100;f3;c20;h1;w1;d3,Service 1st;&lt;ETX&gt;
&lt;STX&gt;H3;o100,100;f3;c20;h1;w1;d3,MES Login;&lt;ETX&gt;
&lt;STX&gt;B4;o50,30;f3;c0,3;h50;w3;d3,9722;&lt;ETX&gt;
&lt;STX&gt;R&lt;ETX&gt;
&lt;STX&gt;&lt;ESC&gt;E1;&lt;ETX&gt;
&lt;STX&gt;&lt;US&gt;4&lt;ETX&gt;
&lt;STX&gt;&lt;ETB&gt;&lt;ETX&gt;</v>
      </c>
      <c r="Z88" s="12" t="str">
        <f>" "</f>
        <v xml:space="preserve"> </v>
      </c>
      <c r="AI88"/>
      <c r="AJ88"/>
    </row>
    <row r="89" spans="1:36" x14ac:dyDescent="0.2">
      <c r="A89" s="19" t="s">
        <v>345</v>
      </c>
      <c r="B8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Brandon Elmore</v>
      </c>
      <c r="C89" s="21" t="s">
        <v>315</v>
      </c>
      <c r="D89" s="30" t="s">
        <v>316</v>
      </c>
      <c r="E89" s="30" t="s">
        <v>179</v>
      </c>
      <c r="F89" s="123" t="s">
        <v>317</v>
      </c>
      <c r="G89" s="4" t="str">
        <f>_xlfn.XLOOKUP(EmployeesByDept[[#This Row],[Name]] &amp; "-Bypass", SQLOperators_DT[first_name], SQLOperators_DT[badge_ID], "")</f>
        <v/>
      </c>
      <c r="H89" s="4" t="str">
        <f>IF(NOT(LEN(EmployeesByDept[[#This Row],[BP-DT]]) = 0), _xlfn.XLOOKUP(EmployeesByDept[[#This Row],[BP-DT]], SQLOperators_DT[badge_ID], SQLOperators_DT[deactive_date], -1) = 0, "")</f>
        <v/>
      </c>
      <c r="I89" s="4" t="str">
        <f>_xlfn.XLOOKUP(EmployeesByDept[[#This Row],[Name]] &amp; "-Bypass", SQLOperators_WS[full_name], SQLOperators_WS[badge_ID], "")</f>
        <v/>
      </c>
      <c r="J89" s="4" t="str">
        <f>IF(NOT(LEN(EmployeesByDept[[#This Row],[BP-WS]]) = 0), _xlfn.XLOOKUP(EmployeesByDept[[#This Row],[BP-WS]], SQLOperators_WS[badge_ID], SQLOperators_WS[deactive_date], -1) = 0, "")</f>
        <v/>
      </c>
      <c r="K89" s="4" t="str">
        <f>_xlfn.XLOOKUP(EmployeesByDept[[#This Row],[Name]] &amp; "-Bypass", SQLOperatorTable[name], SQLOperatorTable[ID], "")</f>
        <v/>
      </c>
      <c r="L89" s="4" t="str">
        <f>IF(NOT(LEN(EmployeesByDept[[#This Row],[BP-MES01]]) = 0), _xlfn.XLOOKUP(EmployeesByDept[[#This Row],[BP-MES01]], SQLOperatorTable[ID], SQLOperatorTable[deactive_date], -1) = 0, "")</f>
        <v/>
      </c>
      <c r="M89" s="4" t="b">
        <f>IFERROR(OR(EmployeesByDept[[#This Row],[BPA-DT]], EmployeesByDept[[#This Row],[BPA-WS]], EmployeesByDept[[#This Row],[BPA-MES01]]), FALSE)</f>
        <v>0</v>
      </c>
      <c r="N89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89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89" s="4" t="b" cm="1">
        <f t="array" ref="P8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8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89" s="4" t="b">
        <f>IF(EmployeesByDept[[#This Row],[Position]] = "Operator", EmployeesByDept[[#This Row],[AnyBP]] = FALSE, TRUE)</f>
        <v>1</v>
      </c>
      <c r="S89" s="4" t="b" cm="1">
        <f t="array" ref="S8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89" s="4" t="b">
        <f xml:space="preserve"> _xlfn.XLOOKUP(EmployeesByDept[[#This Row],[ID]], SQLOperatorTable[ID], SQLOperatorTable[deactive_date], -1) = 0</f>
        <v>1</v>
      </c>
      <c r="U89" s="4" t="str">
        <f>EmployeesByDept[[#This Row],[Dept.]] &amp; " " &amp; EmployeesByDept[[#This Row],[Shift]]</f>
        <v>Engineering 1st</v>
      </c>
      <c r="V89" s="28" cm="1">
        <f t="array" ref="V89">_xlfn.LET(_xlpm.getname, GetIDFromName(EmployeesByDept[[#This Row],[Name]]),
IF(LEN(_xlpm.getname) = 0, GetIDFromName(EmployeesByDept[[#This Row],[Name]] &amp; " - Bypass"), _xlpm.getname))</f>
        <v>5015</v>
      </c>
      <c r="W89" s="4">
        <f>_xlfn.XLOOKUP(EmployeesByDept[[#This Row],[ID]],SQLOperatorTable[ID],SQLOperatorTable[dept_ID], "", 0, 1)</f>
        <v>1</v>
      </c>
      <c r="X89" s="12" t="b">
        <f>_xlfn.XLOOKUP(EmployeesByDept[[#This Row],[ID]], SQLOperatorTable[ID],SQLOperatorTable[deactive_date], -1) &gt; 0</f>
        <v>0</v>
      </c>
      <c r="Y8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&lt;STX&gt;H1;o160,100;f3;c20;h1;w1;d3,Farrah Richardson Gillette;&lt;ETX&gt;
&lt;STX&gt;H2;o130,100;f3;c20;h1;w1;d3,Engineering 1st;&lt;ETX&gt;
&lt;STX&gt;H3;o100,100;f3;c20;h1;w1;d3,MES Login;&lt;ETX&gt;
&lt;STX&gt;B4;o50,30;f3;c0,3;h50;w3;d3,5015;&lt;ETX&gt;
&lt;STX&gt;R&lt;ETX&gt;
&lt;STX&gt;&lt;ESC&gt;E1;&lt;ETX&gt;
&lt;STX&gt;&lt;US&gt;4&lt;ETX&gt;
&lt;STX&gt;&lt;ETB&gt;&lt;ETX&gt;</v>
      </c>
      <c r="Z89" s="12" t="str">
        <f>" "</f>
        <v xml:space="preserve"> </v>
      </c>
      <c r="AI89"/>
      <c r="AJ89"/>
    </row>
    <row r="90" spans="1:36" x14ac:dyDescent="0.2">
      <c r="A90" s="19" t="s">
        <v>347</v>
      </c>
      <c r="B9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Patrick Elmore</v>
      </c>
      <c r="C90" s="21" t="s">
        <v>319</v>
      </c>
      <c r="D90" s="30" t="s">
        <v>173</v>
      </c>
      <c r="E90" s="30" t="s">
        <v>485</v>
      </c>
      <c r="F90" s="123" t="s">
        <v>190</v>
      </c>
      <c r="G90" s="4" t="str">
        <f>_xlfn.XLOOKUP(EmployeesByDept[[#This Row],[Name]] &amp; "-Bypass", SQLOperators_DT[first_name], SQLOperators_DT[badge_ID], "")</f>
        <v/>
      </c>
      <c r="H90" s="4" t="str">
        <f>IF(NOT(LEN(EmployeesByDept[[#This Row],[BP-DT]]) = 0), _xlfn.XLOOKUP(EmployeesByDept[[#This Row],[BP-DT]], SQLOperators_DT[badge_ID], SQLOperators_DT[deactive_date], -1) = 0, "")</f>
        <v/>
      </c>
      <c r="I90" s="4" t="str">
        <f>_xlfn.XLOOKUP(EmployeesByDept[[#This Row],[Name]] &amp; "-Bypass", SQLOperators_WS[full_name], SQLOperators_WS[badge_ID], "")</f>
        <v/>
      </c>
      <c r="J90" s="4" t="str">
        <f>IF(NOT(LEN(EmployeesByDept[[#This Row],[BP-WS]]) = 0), _xlfn.XLOOKUP(EmployeesByDept[[#This Row],[BP-WS]], SQLOperators_WS[badge_ID], SQLOperators_WS[deactive_date], -1) = 0, "")</f>
        <v/>
      </c>
      <c r="K90" s="4" t="str">
        <f>_xlfn.XLOOKUP(EmployeesByDept[[#This Row],[Name]] &amp; "-Bypass", SQLOperatorTable[name], SQLOperatorTable[ID], "")</f>
        <v/>
      </c>
      <c r="L90" s="4" t="str">
        <f>IF(NOT(LEN(EmployeesByDept[[#This Row],[BP-MES01]]) = 0), _xlfn.XLOOKUP(EmployeesByDept[[#This Row],[BP-MES01]], SQLOperatorTable[ID], SQLOperatorTable[deactive_date], -1) = 0, "")</f>
        <v/>
      </c>
      <c r="M90" s="4" t="b">
        <f>IFERROR(OR(EmployeesByDept[[#This Row],[BPA-DT]], EmployeesByDept[[#This Row],[BPA-WS]], EmployeesByDept[[#This Row],[BPA-MES01]]), FALSE)</f>
        <v>0</v>
      </c>
      <c r="N90" s="4" t="b">
        <f>_xlfn.LET(_xlpm.look, _xlfn.XLOOKUP(EmployeesByDept[[#This Row],[ID]], SQLOperators_DT[badge_ID], SQLOperators_DT[deactive_date], -1), IF(_xlpm.look &gt; 0, FALSE, IF(_xlpm.look = 0, TRUE, "NO DATA")))</f>
        <v>1</v>
      </c>
      <c r="O90" s="4" t="b">
        <f>_xlfn.LET(_xlpm.look, _xlfn.XLOOKUP(EmployeesByDept[[#This Row],[ID]], SQLOperators_WS[badge_ID], SQLOperators_WS[deactive_date], -1), IF(_xlpm.look &gt; 0, FALSE, IF(_xlpm.look = 0, TRUE, "NO DATA")))</f>
        <v>1</v>
      </c>
      <c r="P90" s="4" t="b" cm="1">
        <f t="array" ref="P9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9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90" s="4" t="b">
        <f>IF(EmployeesByDept[[#This Row],[Position]] = "Operator", EmployeesByDept[[#This Row],[AnyBP]] = FALSE, TRUE)</f>
        <v>1</v>
      </c>
      <c r="S90" s="4" t="b" cm="1">
        <f t="array" ref="S9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90" s="4" t="b">
        <f xml:space="preserve"> _xlfn.XLOOKUP(EmployeesByDept[[#This Row],[ID]], SQLOperatorTable[ID], SQLOperatorTable[deactive_date], -1) = 0</f>
        <v>1</v>
      </c>
      <c r="U90" s="4" t="str">
        <f>EmployeesByDept[[#This Row],[Dept.]] &amp; " " &amp; EmployeesByDept[[#This Row],[Shift]]</f>
        <v>T1XX A</v>
      </c>
      <c r="V90" s="4" cm="1">
        <f t="array" ref="V90">_xlfn.LET(_xlpm.getname, GetIDFromName(EmployeesByDept[[#This Row],[Name]]),
IF(LEN(_xlpm.getname) = 0, GetIDFromName(EmployeesByDept[[#This Row],[Name]] &amp; " - Bypass"), _xlpm.getname))</f>
        <v>9117</v>
      </c>
      <c r="W90" s="4">
        <f>_xlfn.XLOOKUP(EmployeesByDept[[#This Row],[ID]],SQLOperatorTable[ID],SQLOperatorTable[dept_ID], "", 0, 1)</f>
        <v>4</v>
      </c>
      <c r="X90" s="12" t="b">
        <f>_xlfn.XLOOKUP(EmployeesByDept[[#This Row],[ID]], SQLOperatorTable[ID],SQLOperatorTable[deactive_date], -1) &gt; 0</f>
        <v>0</v>
      </c>
      <c r="Y9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&lt;STX&gt;H1;o160,100;f3;c20;h1;w1;d3,Felicia OLeary;&lt;ETX&gt;
&lt;STX&gt;H2;o130,100;f3;c20;h1;w1;d3,T1XX A;&lt;ETX&gt;
&lt;STX&gt;H3;o100,100;f3;c20;h1;w1;d3,MES Login;&lt;ETX&gt;
&lt;STX&gt;B4;o50,30;f3;c0,3;h50;w3;d3,9117;&lt;ETX&gt;
&lt;STX&gt;R&lt;ETX&gt;
&lt;STX&gt;&lt;ESC&gt;E1;&lt;ETX&gt;
&lt;STX&gt;&lt;US&gt;4&lt;ETX&gt;
&lt;STX&gt;&lt;ETB&gt;&lt;ETX&gt;</v>
      </c>
      <c r="Z90" s="12" t="str">
        <f>" "</f>
        <v xml:space="preserve"> </v>
      </c>
      <c r="AI90"/>
      <c r="AJ90"/>
    </row>
    <row r="91" spans="1:36" x14ac:dyDescent="0.2">
      <c r="A91" s="19" t="s">
        <v>349</v>
      </c>
      <c r="B9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David Lee Ervan</v>
      </c>
      <c r="C91" s="21" t="s">
        <v>321</v>
      </c>
      <c r="D91" s="30" t="s">
        <v>322</v>
      </c>
      <c r="E91" s="30" t="s">
        <v>179</v>
      </c>
      <c r="F91" s="296" t="s">
        <v>190</v>
      </c>
      <c r="G91" s="4" t="str">
        <f>_xlfn.XLOOKUP(EmployeesByDept[[#This Row],[Name]] &amp; "-Bypass", SQLOperators_DT[first_name], SQLOperators_DT[badge_ID], "")</f>
        <v/>
      </c>
      <c r="H91" s="4" t="str">
        <f>IF(NOT(LEN(EmployeesByDept[[#This Row],[BP-DT]]) = 0), _xlfn.XLOOKUP(EmployeesByDept[[#This Row],[BP-DT]], SQLOperators_DT[badge_ID], SQLOperators_DT[deactive_date], -1) = 0, "")</f>
        <v/>
      </c>
      <c r="I91" s="4" t="str">
        <f>_xlfn.XLOOKUP(EmployeesByDept[[#This Row],[Name]] &amp; "-Bypass", SQLOperators_WS[full_name], SQLOperators_WS[badge_ID], "")</f>
        <v/>
      </c>
      <c r="J91" s="4" t="str">
        <f>IF(NOT(LEN(EmployeesByDept[[#This Row],[BP-WS]]) = 0), _xlfn.XLOOKUP(EmployeesByDept[[#This Row],[BP-WS]], SQLOperators_WS[badge_ID], SQLOperators_WS[deactive_date], -1) = 0, "")</f>
        <v/>
      </c>
      <c r="K91" s="4" t="str">
        <f>_xlfn.XLOOKUP(EmployeesByDept[[#This Row],[Name]] &amp; "-Bypass", SQLOperatorTable[name], SQLOperatorTable[ID], "")</f>
        <v/>
      </c>
      <c r="L91" s="4" t="str">
        <f>IF(NOT(LEN(EmployeesByDept[[#This Row],[BP-MES01]]) = 0), _xlfn.XLOOKUP(EmployeesByDept[[#This Row],[BP-MES01]], SQLOperatorTable[ID], SQLOperatorTable[deactive_date], -1) = 0, "")</f>
        <v/>
      </c>
      <c r="M91" s="4" t="b">
        <f>IFERROR(OR(EmployeesByDept[[#This Row],[BPA-DT]], EmployeesByDept[[#This Row],[BPA-WS]], EmployeesByDept[[#This Row],[BPA-MES01]]), FALSE)</f>
        <v>0</v>
      </c>
      <c r="N91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91" s="4" t="b">
        <f>_xlfn.LET(_xlpm.look, _xlfn.XLOOKUP(EmployeesByDept[[#This Row],[ID]], SQLOperators_WS[badge_ID], SQLOperators_WS[deactive_date], -1), IF(_xlpm.look &gt; 0, FALSE, IF(_xlpm.look = 0, TRUE, "NO DATA")))</f>
        <v>1</v>
      </c>
      <c r="P91" s="4" t="b" cm="1">
        <f t="array" ref="P9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9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91" s="4" t="b">
        <f>IF(EmployeesByDept[[#This Row],[Position]] = "Operator", EmployeesByDept[[#This Row],[AnyBP]] = FALSE, TRUE)</f>
        <v>1</v>
      </c>
      <c r="S91" s="4" t="b" cm="1">
        <f t="array" ref="S9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91" s="4" t="b">
        <f xml:space="preserve"> _xlfn.XLOOKUP(EmployeesByDept[[#This Row],[ID]], SQLOperatorTable[ID], SQLOperatorTable[deactive_date], -1) = 0</f>
        <v>1</v>
      </c>
      <c r="U91" s="4" t="str">
        <f>EmployeesByDept[[#This Row],[Dept.]] &amp; " " &amp; EmployeesByDept[[#This Row],[Shift]]</f>
        <v>WS 1st</v>
      </c>
      <c r="V91" s="28" cm="1">
        <f t="array" ref="V91">_xlfn.LET(_xlpm.getname, GetIDFromName(EmployeesByDept[[#This Row],[Name]]),
IF(LEN(_xlpm.getname) = 0, GetIDFromName(EmployeesByDept[[#This Row],[Name]] &amp; " - Bypass"), _xlpm.getname))</f>
        <v>1816</v>
      </c>
      <c r="W91" s="4">
        <f>_xlfn.XLOOKUP(EmployeesByDept[[#This Row],[ID]],SQLOperatorTable[ID],SQLOperatorTable[dept_ID], "", 0, 1)</f>
        <v>4</v>
      </c>
      <c r="X91" s="12" t="b">
        <f>_xlfn.XLOOKUP(EmployeesByDept[[#This Row],[ID]], SQLOperatorTable[ID],SQLOperatorTable[deactive_date], -1) &gt; 0</f>
        <v>0</v>
      </c>
      <c r="Y9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&lt;STX&gt;H1;o160,100;f3;c20;h1;w1;d3,Fred Daniels;&lt;ETX&gt;
&lt;STX&gt;H2;o130,100;f3;c20;h1;w1;d3,WS 1st;&lt;ETX&gt;
&lt;STX&gt;H3;o100,100;f3;c20;h1;w1;d3,MES Login;&lt;ETX&gt;
&lt;STX&gt;B4;o50,30;f3;c0,3;h50;w3;d3,1816;&lt;ETX&gt;
&lt;STX&gt;R&lt;ETX&gt;
&lt;STX&gt;&lt;ESC&gt;E1;&lt;ETX&gt;
&lt;STX&gt;&lt;US&gt;4&lt;ETX&gt;
&lt;STX&gt;&lt;ETB&gt;&lt;ETX&gt;</v>
      </c>
      <c r="Z91" s="12" t="str">
        <f>" "</f>
        <v xml:space="preserve"> </v>
      </c>
      <c r="AI91"/>
      <c r="AJ91"/>
    </row>
    <row r="92" spans="1:36" x14ac:dyDescent="0.2">
      <c r="A92" s="19" t="s">
        <v>350</v>
      </c>
      <c r="B9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Erica Evans</v>
      </c>
      <c r="C92" s="294" t="s">
        <v>324</v>
      </c>
      <c r="D92" s="30" t="s">
        <v>187</v>
      </c>
      <c r="E92" s="30" t="s">
        <v>184</v>
      </c>
      <c r="F92" s="123" t="s">
        <v>200</v>
      </c>
      <c r="G92" s="4" t="str">
        <f>_xlfn.XLOOKUP(EmployeesByDept[[#This Row],[Name]] &amp; "-Bypass", SQLOperators_DT[first_name], SQLOperators_DT[badge_ID], "")</f>
        <v/>
      </c>
      <c r="H92" s="4" t="str">
        <f>IF(NOT(LEN(EmployeesByDept[[#This Row],[BP-DT]]) = 0), _xlfn.XLOOKUP(EmployeesByDept[[#This Row],[BP-DT]], SQLOperators_DT[badge_ID], SQLOperators_DT[deactive_date], -1) = 0, "")</f>
        <v/>
      </c>
      <c r="I92" s="4" t="str">
        <f>_xlfn.XLOOKUP(EmployeesByDept[[#This Row],[Name]] &amp; "-Bypass", SQLOperators_WS[full_name], SQLOperators_WS[badge_ID], "")</f>
        <v/>
      </c>
      <c r="J92" s="4" t="str">
        <f>IF(NOT(LEN(EmployeesByDept[[#This Row],[BP-WS]]) = 0), _xlfn.XLOOKUP(EmployeesByDept[[#This Row],[BP-WS]], SQLOperators_WS[badge_ID], SQLOperators_WS[deactive_date], -1) = 0, "")</f>
        <v/>
      </c>
      <c r="K92" s="4" t="str">
        <f>_xlfn.XLOOKUP(EmployeesByDept[[#This Row],[Name]] &amp; "-Bypass", SQLOperatorTable[name], SQLOperatorTable[ID], "")</f>
        <v/>
      </c>
      <c r="L92" s="4" t="str">
        <f>IF(NOT(LEN(EmployeesByDept[[#This Row],[BP-MES01]]) = 0), _xlfn.XLOOKUP(EmployeesByDept[[#This Row],[BP-MES01]], SQLOperatorTable[ID], SQLOperatorTable[deactive_date], -1) = 0, "")</f>
        <v/>
      </c>
      <c r="M92" s="4" t="b">
        <f>IFERROR(OR(EmployeesByDept[[#This Row],[BPA-DT]], EmployeesByDept[[#This Row],[BPA-WS]], EmployeesByDept[[#This Row],[BPA-MES01]]), FALSE)</f>
        <v>0</v>
      </c>
      <c r="N92" s="4" t="b">
        <f>_xlfn.LET(_xlpm.look, _xlfn.XLOOKUP(EmployeesByDept[[#This Row],[ID]], SQLOperators_DT[badge_ID], SQLOperators_DT[deactive_date], -1), IF(_xlpm.look &gt; 0, FALSE, IF(_xlpm.look = 0, TRUE, "NO DATA")))</f>
        <v>1</v>
      </c>
      <c r="O92" s="4" t="b">
        <f>_xlfn.LET(_xlpm.look, _xlfn.XLOOKUP(EmployeesByDept[[#This Row],[ID]], SQLOperators_WS[badge_ID], SQLOperators_WS[deactive_date], -1), IF(_xlpm.look &gt; 0, FALSE, IF(_xlpm.look = 0, TRUE, "NO DATA")))</f>
        <v>1</v>
      </c>
      <c r="P92" s="4" t="b" cm="1">
        <f t="array" ref="P9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92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92" s="4" t="b">
        <f>IF(EmployeesByDept[[#This Row],[Position]] = "Operator", EmployeesByDept[[#This Row],[AnyBP]] = FALSE, TRUE)</f>
        <v>1</v>
      </c>
      <c r="S92" s="4" t="b" cm="1">
        <f t="array" ref="S9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92" s="4" t="b">
        <f xml:space="preserve"> _xlfn.XLOOKUP(EmployeesByDept[[#This Row],[ID]], SQLOperatorTable[ID], SQLOperatorTable[deactive_date], -1) = 0</f>
        <v>1</v>
      </c>
      <c r="U92" s="4" t="str">
        <f>EmployeesByDept[[#This Row],[Dept.]] &amp; " " &amp; EmployeesByDept[[#This Row],[Shift]]</f>
        <v>Maintenance 2nd</v>
      </c>
      <c r="V92" s="28" cm="1">
        <f t="array" ref="V92">_xlfn.LET(_xlpm.getname, GetIDFromName(EmployeesByDept[[#This Row],[Name]]),
IF(LEN(_xlpm.getname) = 0, GetIDFromName(EmployeesByDept[[#This Row],[Name]] &amp; " - Bypass"), _xlpm.getname))</f>
        <v>8878</v>
      </c>
      <c r="W92" s="4">
        <f>_xlfn.XLOOKUP(EmployeesByDept[[#This Row],[ID]],SQLOperatorTable[ID],SQLOperatorTable[dept_ID], "", 0, 1)</f>
        <v>8</v>
      </c>
      <c r="X92" s="12" t="b">
        <f>_xlfn.XLOOKUP(EmployeesByDept[[#This Row],[ID]], SQLOperatorTable[ID],SQLOperatorTable[deactive_date], -1) &gt; 0</f>
        <v>0</v>
      </c>
      <c r="Y92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&lt;STX&gt;H1;o160,100;f3;c20;h1;w1;d3,Fue Lee;&lt;ETX&gt;
&lt;STX&gt;H2;o130,100;f3;c20;h1;w1;d3,Maintenance 2nd;&lt;ETX&gt;
&lt;STX&gt;H3;o100,100;f3;c20;h1;w1;d3,MES Login;&lt;ETX&gt;
&lt;STX&gt;B4;o50,30;f3;c0,3;h50;w3;d3,8878;&lt;ETX&gt;
&lt;STX&gt;R&lt;ETX&gt;
&lt;STX&gt;&lt;ESC&gt;E1;&lt;ETX&gt;
&lt;STX&gt;&lt;US&gt;4&lt;ETX&gt;
&lt;STX&gt;&lt;ETB&gt;&lt;ETX&gt;</v>
      </c>
      <c r="Z92" s="12" t="str">
        <f>" "</f>
        <v xml:space="preserve"> </v>
      </c>
      <c r="AI92"/>
      <c r="AJ92"/>
    </row>
    <row r="93" spans="1:36" x14ac:dyDescent="0.2">
      <c r="A93" s="19" t="s">
        <v>351</v>
      </c>
      <c r="B9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Christopher Fikes</v>
      </c>
      <c r="C93" s="21" t="s">
        <v>110</v>
      </c>
      <c r="D93" s="30" t="s">
        <v>227</v>
      </c>
      <c r="E93" s="30" t="s">
        <v>179</v>
      </c>
      <c r="F93" s="123" t="s">
        <v>190</v>
      </c>
      <c r="G93" s="28" t="str">
        <f>_xlfn.XLOOKUP(EmployeesByDept[[#This Row],[Name]] &amp; "-Bypass", SQLOperators_DT[first_name], SQLOperators_DT[badge_ID], "")</f>
        <v/>
      </c>
      <c r="H93" s="28" t="str">
        <f>IF(NOT(LEN(EmployeesByDept[[#This Row],[BP-DT]]) = 0), _xlfn.XLOOKUP(EmployeesByDept[[#This Row],[BP-DT]], SQLOperators_DT[badge_ID], SQLOperators_DT[deactive_date], -1) = 0, "")</f>
        <v/>
      </c>
      <c r="I93" s="28" t="str">
        <f>_xlfn.XLOOKUP(EmployeesByDept[[#This Row],[Name]] &amp; "-Bypass", SQLOperators_WS[full_name], SQLOperators_WS[badge_ID], "")</f>
        <v/>
      </c>
      <c r="J93" s="28" t="str">
        <f>IF(NOT(LEN(EmployeesByDept[[#This Row],[BP-WS]]) = 0), _xlfn.XLOOKUP(EmployeesByDept[[#This Row],[BP-WS]], SQLOperators_WS[badge_ID], SQLOperators_WS[deactive_date], -1) = 0, "")</f>
        <v/>
      </c>
      <c r="K93" s="28" t="str">
        <f>_xlfn.XLOOKUP(EmployeesByDept[[#This Row],[Name]] &amp; "-Bypass", SQLOperatorTable[name], SQLOperatorTable[ID], "")</f>
        <v/>
      </c>
      <c r="L93" s="28" t="str">
        <f>IF(NOT(LEN(EmployeesByDept[[#This Row],[BP-MES01]]) = 0), _xlfn.XLOOKUP(EmployeesByDept[[#This Row],[BP-MES01]], SQLOperatorTable[ID], SQLOperatorTable[deactive_date], -1) = 0, "")</f>
        <v/>
      </c>
      <c r="M93" s="28" t="b">
        <f>IFERROR(OR(EmployeesByDept[[#This Row],[BPA-DT]], EmployeesByDept[[#This Row],[BPA-WS]], EmployeesByDept[[#This Row],[BPA-MES01]]), FALSE)</f>
        <v>0</v>
      </c>
      <c r="N93" s="28" t="b">
        <f>_xlfn.LET(_xlpm.look, _xlfn.XLOOKUP(EmployeesByDept[[#This Row],[ID]], SQLOperators_DT[badge_ID], SQLOperators_DT[deactive_date], -1), IF(_xlpm.look &gt; 0, FALSE, IF(_xlpm.look = 0, TRUE, "NO DATA")))</f>
        <v>0</v>
      </c>
      <c r="O93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93" s="28" t="b" cm="1">
        <f t="array" ref="P9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93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93" s="28" t="b">
        <f>IF(EmployeesByDept[[#This Row],[Position]] = "Operator", EmployeesByDept[[#This Row],[AnyBP]] = FALSE, TRUE)</f>
        <v>1</v>
      </c>
      <c r="S93" s="28" t="b" cm="1">
        <f t="array" ref="S9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93" s="28" t="b">
        <f xml:space="preserve"> _xlfn.XLOOKUP(EmployeesByDept[[#This Row],[ID]], SQLOperatorTable[ID], SQLOperatorTable[deactive_date], -1) = 0</f>
        <v>1</v>
      </c>
      <c r="U93" s="28" t="str">
        <f>EmployeesByDept[[#This Row],[Dept.]] &amp; " " &amp; EmployeesByDept[[#This Row],[Shift]]</f>
        <v>Molding 1st</v>
      </c>
      <c r="V93" s="28" cm="1">
        <f t="array" ref="V93">_xlfn.LET(_xlpm.getname, GetIDFromName(EmployeesByDept[[#This Row],[Name]]),
IF(LEN(_xlpm.getname) = 0, GetIDFromName(EmployeesByDept[[#This Row],[Name]] &amp; " - Bypass"), _xlpm.getname))</f>
        <v>2436</v>
      </c>
      <c r="W93" s="28">
        <f>_xlfn.XLOOKUP(EmployeesByDept[[#This Row],[ID]],SQLOperatorTable[ID],SQLOperatorTable[dept_ID], "", 0, 1)</f>
        <v>11</v>
      </c>
      <c r="X93" s="38" t="b">
        <f>_xlfn.XLOOKUP(EmployeesByDept[[#This Row],[ID]], SQLOperatorTable[ID],SQLOperatorTable[deactive_date], -1) &gt; 0</f>
        <v>0</v>
      </c>
      <c r="Y93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&lt;STX&gt;H1;o160,100;f3;c20;h1;w1;d3,Gabrielle Gordon-Brooks;&lt;ETX&gt;
&lt;STX&gt;H2;o130,100;f3;c20;h1;w1;d3,Molding 1st;&lt;ETX&gt;
&lt;STX&gt;H3;o100,100;f3;c20;h1;w1;d3,MES Login;&lt;ETX&gt;
&lt;STX&gt;B4;o50,30;f3;c0,3;h50;w3;d3,2436;&lt;ETX&gt;
&lt;STX&gt;R&lt;ETX&gt;
&lt;STX&gt;&lt;ESC&gt;E1;&lt;ETX&gt;
&lt;STX&gt;&lt;US&gt;4&lt;ETX&gt;
&lt;STX&gt;&lt;ETB&gt;&lt;ETX&gt;</v>
      </c>
      <c r="Z93" s="38" t="str">
        <f>" "</f>
        <v xml:space="preserve"> </v>
      </c>
      <c r="AI93"/>
      <c r="AJ93"/>
    </row>
    <row r="94" spans="1:36" x14ac:dyDescent="0.2">
      <c r="A94" s="19" t="s">
        <v>354</v>
      </c>
      <c r="B9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Ethan Robert Flannery</v>
      </c>
      <c r="C94" s="26" t="s">
        <v>326</v>
      </c>
      <c r="D94" s="295" t="s">
        <v>173</v>
      </c>
      <c r="E94" s="295" t="s">
        <v>394</v>
      </c>
      <c r="F94" s="296" t="s">
        <v>190</v>
      </c>
      <c r="G94" s="302" t="str">
        <f>_xlfn.XLOOKUP(EmployeesByDept[[#This Row],[Name]] &amp; "-Bypass", SQLOperators_DT[first_name], SQLOperators_DT[badge_ID], "")</f>
        <v/>
      </c>
      <c r="H94" s="302" t="str">
        <f>IF(NOT(LEN(EmployeesByDept[[#This Row],[BP-DT]]) = 0), _xlfn.XLOOKUP(EmployeesByDept[[#This Row],[BP-DT]], SQLOperators_DT[badge_ID], SQLOperators_DT[deactive_date], -1) = 0, "")</f>
        <v/>
      </c>
      <c r="I94" s="302" t="str">
        <f>_xlfn.XLOOKUP(EmployeesByDept[[#This Row],[Name]] &amp; "-Bypass", SQLOperators_WS[full_name], SQLOperators_WS[badge_ID], "")</f>
        <v/>
      </c>
      <c r="J94" s="302" t="str">
        <f>IF(NOT(LEN(EmployeesByDept[[#This Row],[BP-WS]]) = 0), _xlfn.XLOOKUP(EmployeesByDept[[#This Row],[BP-WS]], SQLOperators_WS[badge_ID], SQLOperators_WS[deactive_date], -1) = 0, "")</f>
        <v/>
      </c>
      <c r="K94" s="302" t="str">
        <f>_xlfn.XLOOKUP(EmployeesByDept[[#This Row],[Name]] &amp; "-Bypass", SQLOperatorTable[name], SQLOperatorTable[ID], "")</f>
        <v/>
      </c>
      <c r="L94" s="302" t="str">
        <f>IF(NOT(LEN(EmployeesByDept[[#This Row],[BP-MES01]]) = 0), _xlfn.XLOOKUP(EmployeesByDept[[#This Row],[BP-MES01]], SQLOperatorTable[ID], SQLOperatorTable[deactive_date], -1) = 0, "")</f>
        <v/>
      </c>
      <c r="M94" s="302" t="b">
        <f>IFERROR(OR(EmployeesByDept[[#This Row],[BPA-DT]], EmployeesByDept[[#This Row],[BPA-WS]], EmployeesByDept[[#This Row],[BPA-MES01]]), FALSE)</f>
        <v>0</v>
      </c>
      <c r="N94" s="302" t="b">
        <f>_xlfn.LET(_xlpm.look, _xlfn.XLOOKUP(EmployeesByDept[[#This Row],[ID]], SQLOperators_DT[badge_ID], SQLOperators_DT[deactive_date], -1), IF(_xlpm.look &gt; 0, FALSE, IF(_xlpm.look = 0, TRUE, "NO DATA")))</f>
        <v>0</v>
      </c>
      <c r="O94" s="302" t="str">
        <f>_xlfn.LET(_xlpm.look, _xlfn.XLOOKUP(EmployeesByDept[[#This Row],[ID]], SQLOperators_WS[badge_ID], SQLOperators_WS[deactive_date], -1), IF(_xlpm.look &gt; 0, FALSE, IF(_xlpm.look = 0, TRUE, "NO DATA")))</f>
        <v>NO DATA</v>
      </c>
      <c r="P94" s="302" t="b" cm="1">
        <f t="array" ref="P9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94" s="302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94" s="302" t="b">
        <f>IF(EmployeesByDept[[#This Row],[Position]] = "Operator", EmployeesByDept[[#This Row],[AnyBP]] = FALSE, TRUE)</f>
        <v>1</v>
      </c>
      <c r="S94" s="302" t="b" cm="1">
        <f t="array" ref="S9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94" s="302" t="b">
        <f xml:space="preserve"> _xlfn.XLOOKUP(EmployeesByDept[[#This Row],[ID]], SQLOperatorTable[ID], SQLOperatorTable[deactive_date], -1) = 0</f>
        <v>1</v>
      </c>
      <c r="U94" s="302" t="str">
        <f>EmployeesByDept[[#This Row],[Dept.]] &amp; " " &amp; EmployeesByDept[[#This Row],[Shift]]</f>
        <v>T1XX C</v>
      </c>
      <c r="V94" s="297" cm="1">
        <f t="array" ref="V94">_xlfn.LET(_xlpm.getname, GetIDFromName(EmployeesByDept[[#This Row],[Name]]),
IF(LEN(_xlpm.getname) = 0, GetIDFromName(EmployeesByDept[[#This Row],[Name]] &amp; " - Bypass"), _xlpm.getname))</f>
        <v>1380</v>
      </c>
      <c r="W94" s="302">
        <f>_xlfn.XLOOKUP(EmployeesByDept[[#This Row],[ID]],SQLOperatorTable[ID],SQLOperatorTable[dept_ID], "", 0, 1)</f>
        <v>4</v>
      </c>
      <c r="X94" s="303" t="b">
        <f>_xlfn.XLOOKUP(EmployeesByDept[[#This Row],[ID]], SQLOperatorTable[ID],SQLOperatorTable[deactive_date], -1) &gt; 0</f>
        <v>0</v>
      </c>
      <c r="Y94" s="303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&lt;STX&gt;H1;o160,100;f3;c20;h1;w1;d3,Gamar Black;&lt;ETX&gt;
&lt;STX&gt;H2;o130,100;f3;c20;h1;w1;d3,T1XX C;&lt;ETX&gt;
&lt;STX&gt;H3;o100,100;f3;c20;h1;w1;d3,MES Login;&lt;ETX&gt;
&lt;STX&gt;B4;o50,30;f3;c0,3;h50;w3;d3,1380;&lt;ETX&gt;
&lt;STX&gt;R&lt;ETX&gt;
&lt;STX&gt;&lt;ESC&gt;E1;&lt;ETX&gt;
&lt;STX&gt;&lt;US&gt;4&lt;ETX&gt;
&lt;STX&gt;&lt;ETB&gt;&lt;ETX&gt;</v>
      </c>
      <c r="Z94" s="303" t="str">
        <f>" "</f>
        <v xml:space="preserve"> </v>
      </c>
      <c r="AI94"/>
      <c r="AJ94"/>
    </row>
    <row r="95" spans="1:36" x14ac:dyDescent="0.2">
      <c r="A95" s="19" t="s">
        <v>356</v>
      </c>
      <c r="B9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Joseph Flowers</v>
      </c>
      <c r="C95" s="121" t="s">
        <v>328</v>
      </c>
      <c r="D95" s="30" t="s">
        <v>199</v>
      </c>
      <c r="E95" s="30" t="s">
        <v>179</v>
      </c>
      <c r="F95" s="123" t="s">
        <v>213</v>
      </c>
      <c r="G95" s="4" t="str">
        <f>_xlfn.XLOOKUP(EmployeesByDept[[#This Row],[Name]] &amp; "-Bypass", SQLOperators_DT[first_name], SQLOperators_DT[badge_ID], "")</f>
        <v/>
      </c>
      <c r="H95" s="4" t="str">
        <f>IF(NOT(LEN(EmployeesByDept[[#This Row],[BP-DT]]) = 0), _xlfn.XLOOKUP(EmployeesByDept[[#This Row],[BP-DT]], SQLOperators_DT[badge_ID], SQLOperators_DT[deactive_date], -1) = 0, "")</f>
        <v/>
      </c>
      <c r="I95" s="4" t="str">
        <f>_xlfn.XLOOKUP(EmployeesByDept[[#This Row],[Name]] &amp; "-Bypass", SQLOperators_WS[full_name], SQLOperators_WS[badge_ID], "")</f>
        <v/>
      </c>
      <c r="J95" s="4" t="str">
        <f>IF(NOT(LEN(EmployeesByDept[[#This Row],[BP-WS]]) = 0), _xlfn.XLOOKUP(EmployeesByDept[[#This Row],[BP-WS]], SQLOperators_WS[badge_ID], SQLOperators_WS[deactive_date], -1) = 0, "")</f>
        <v/>
      </c>
      <c r="K95" s="4">
        <f>_xlfn.XLOOKUP(EmployeesByDept[[#This Row],[Name]] &amp; "-Bypass", SQLOperatorTable[name], SQLOperatorTable[ID], "")</f>
        <v>5659522</v>
      </c>
      <c r="L95" s="4" t="b">
        <f>IF(NOT(LEN(EmployeesByDept[[#This Row],[BP-MES01]]) = 0), _xlfn.XLOOKUP(EmployeesByDept[[#This Row],[BP-MES01]], SQLOperatorTable[ID], SQLOperatorTable[deactive_date], -1) = 0, "")</f>
        <v>0</v>
      </c>
      <c r="M95" s="4" t="b">
        <f>IFERROR(OR(EmployeesByDept[[#This Row],[BPA-DT]], EmployeesByDept[[#This Row],[BPA-WS]], EmployeesByDept[[#This Row],[BPA-MES01]]), FALSE)</f>
        <v>0</v>
      </c>
      <c r="N95" s="4" t="b">
        <f>_xlfn.LET(_xlpm.look, _xlfn.XLOOKUP(EmployeesByDept[[#This Row],[ID]], SQLOperators_DT[badge_ID], SQLOperators_DT[deactive_date], -1), IF(_xlpm.look &gt; 0, FALSE, IF(_xlpm.look = 0, TRUE, "NO DATA")))</f>
        <v>1</v>
      </c>
      <c r="O95" s="4" t="b">
        <f>_xlfn.LET(_xlpm.look, _xlfn.XLOOKUP(EmployeesByDept[[#This Row],[ID]], SQLOperators_WS[badge_ID], SQLOperators_WS[deactive_date], -1), IF(_xlpm.look &gt; 0, FALSE, IF(_xlpm.look = 0, TRUE, "NO DATA")))</f>
        <v>1</v>
      </c>
      <c r="P95" s="4" t="b" cm="1">
        <f t="array" ref="P9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95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95" s="4" t="b">
        <f>IF(EmployeesByDept[[#This Row],[Position]] = "Operator", EmployeesByDept[[#This Row],[AnyBP]] = FALSE, TRUE)</f>
        <v>1</v>
      </c>
      <c r="S95" s="4" t="b" cm="1">
        <f t="array" ref="S9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95" s="4" t="b">
        <f xml:space="preserve"> _xlfn.XLOOKUP(EmployeesByDept[[#This Row],[ID]], SQLOperatorTable[ID], SQLOperatorTable[deactive_date], -1) = 0</f>
        <v>1</v>
      </c>
      <c r="U95" s="4" t="str">
        <f>EmployeesByDept[[#This Row],[Dept.]] &amp; " " &amp; EmployeesByDept[[#This Row],[Shift]]</f>
        <v>Automation 1st</v>
      </c>
      <c r="V95" s="28" cm="1">
        <f t="array" ref="V95">_xlfn.LET(_xlpm.getname, GetIDFromName(EmployeesByDept[[#This Row],[Name]]),
IF(LEN(_xlpm.getname) = 0, GetIDFromName(EmployeesByDept[[#This Row],[Name]] &amp; " - Bypass"), _xlpm.getname))</f>
        <v>8769</v>
      </c>
      <c r="W95" s="4">
        <f>_xlfn.XLOOKUP(EmployeesByDept[[#This Row],[ID]],SQLOperatorTable[ID],SQLOperatorTable[dept_ID], "", 0, 1)</f>
        <v>19</v>
      </c>
      <c r="X95" s="12" t="b">
        <f>_xlfn.XLOOKUP(EmployeesByDept[[#This Row],[ID]], SQLOperatorTable[ID],SQLOperatorTable[deactive_date], -1) &gt; 0</f>
        <v>0</v>
      </c>
      <c r="Y95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&lt;STX&gt;H1;o160,100;f3;c20;h1;w1;d3,Gary Hifko;&lt;ETX&gt;
&lt;STX&gt;H2;o130,100;f3;c20;h1;w1;d3,Automation 1st;&lt;ETX&gt;
&lt;STX&gt;H3;o100,100;f3;c20;h1;w1;d3,MES Login;&lt;ETX&gt;
&lt;STX&gt;B4;o50,30;f3;c0,3;h50;w3;d3,8769;&lt;ETX&gt;
&lt;STX&gt;R&lt;ETX&gt;
&lt;STX&gt;&lt;ESC&gt;E1;&lt;ETX&gt;
&lt;STX&gt;&lt;US&gt;4&lt;ETX&gt;
&lt;STX&gt;&lt;ETB&gt;&lt;ETX&gt;</v>
      </c>
      <c r="Z95" s="12" t="str">
        <f>" "</f>
        <v xml:space="preserve"> </v>
      </c>
      <c r="AI95"/>
      <c r="AJ95"/>
    </row>
    <row r="96" spans="1:36" x14ac:dyDescent="0.2">
      <c r="A96" s="19" t="s">
        <v>358</v>
      </c>
      <c r="B9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Aaron Foster</v>
      </c>
      <c r="C96" s="21" t="s">
        <v>330</v>
      </c>
      <c r="D96" s="30" t="s">
        <v>173</v>
      </c>
      <c r="E96" s="30" t="s">
        <v>241</v>
      </c>
      <c r="F96" s="123" t="s">
        <v>190</v>
      </c>
      <c r="G96" s="4" t="str">
        <f>_xlfn.XLOOKUP(EmployeesByDept[[#This Row],[Name]] &amp; "-Bypass", SQLOperators_DT[first_name], SQLOperators_DT[badge_ID], "")</f>
        <v/>
      </c>
      <c r="H96" s="4" t="str">
        <f>IF(NOT(LEN(EmployeesByDept[[#This Row],[BP-DT]]) = 0), _xlfn.XLOOKUP(EmployeesByDept[[#This Row],[BP-DT]], SQLOperators_DT[badge_ID], SQLOperators_DT[deactive_date], -1) = 0, "")</f>
        <v/>
      </c>
      <c r="I96" s="4" t="str">
        <f>_xlfn.XLOOKUP(EmployeesByDept[[#This Row],[Name]] &amp; "-Bypass", SQLOperators_WS[full_name], SQLOperators_WS[badge_ID], "")</f>
        <v/>
      </c>
      <c r="J96" s="4" t="str">
        <f>IF(NOT(LEN(EmployeesByDept[[#This Row],[BP-WS]]) = 0), _xlfn.XLOOKUP(EmployeesByDept[[#This Row],[BP-WS]], SQLOperators_WS[badge_ID], SQLOperators_WS[deactive_date], -1) = 0, "")</f>
        <v/>
      </c>
      <c r="K96" s="4" t="str">
        <f>_xlfn.XLOOKUP(EmployeesByDept[[#This Row],[Name]] &amp; "-Bypass", SQLOperatorTable[name], SQLOperatorTable[ID], "")</f>
        <v/>
      </c>
      <c r="L96" s="4" t="str">
        <f>IF(NOT(LEN(EmployeesByDept[[#This Row],[BP-MES01]]) = 0), _xlfn.XLOOKUP(EmployeesByDept[[#This Row],[BP-MES01]], SQLOperatorTable[ID], SQLOperatorTable[deactive_date], -1) = 0, "")</f>
        <v/>
      </c>
      <c r="M96" s="4" t="b">
        <f>IFERROR(OR(EmployeesByDept[[#This Row],[BPA-DT]], EmployeesByDept[[#This Row],[BPA-WS]], EmployeesByDept[[#This Row],[BPA-MES01]]), FALSE)</f>
        <v>0</v>
      </c>
      <c r="N96" s="4" t="b">
        <f>_xlfn.LET(_xlpm.look, _xlfn.XLOOKUP(EmployeesByDept[[#This Row],[ID]], SQLOperators_DT[badge_ID], SQLOperators_DT[deactive_date], -1), IF(_xlpm.look &gt; 0, FALSE, IF(_xlpm.look = 0, TRUE, "NO DATA")))</f>
        <v>1</v>
      </c>
      <c r="O96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96" s="4" t="b" cm="1">
        <f t="array" ref="P9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9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96" s="4" t="b">
        <f>IF(EmployeesByDept[[#This Row],[Position]] = "Operator", EmployeesByDept[[#This Row],[AnyBP]] = FALSE, TRUE)</f>
        <v>1</v>
      </c>
      <c r="S96" s="4" t="b" cm="1">
        <f t="array" ref="S9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96" s="4" t="b">
        <f xml:space="preserve"> _xlfn.XLOOKUP(EmployeesByDept[[#This Row],[ID]], SQLOperatorTable[ID], SQLOperatorTable[deactive_date], -1) = 0</f>
        <v>1</v>
      </c>
      <c r="U96" s="4" t="str">
        <f>EmployeesByDept[[#This Row],[Dept.]] &amp; " " &amp; EmployeesByDept[[#This Row],[Shift]]</f>
        <v>T1XX B</v>
      </c>
      <c r="V96" s="28" cm="1">
        <f t="array" ref="V96">_xlfn.LET(_xlpm.getname, GetIDFromName(EmployeesByDept[[#This Row],[Name]]),
IF(LEN(_xlpm.getname) = 0, GetIDFromName(EmployeesByDept[[#This Row],[Name]] &amp; " - Bypass"), _xlpm.getname))</f>
        <v>2198</v>
      </c>
      <c r="W96" s="4">
        <f>_xlfn.XLOOKUP(EmployeesByDept[[#This Row],[ID]],SQLOperatorTable[ID],SQLOperatorTable[dept_ID], "", 0, 1)</f>
        <v>4</v>
      </c>
      <c r="X96" s="12" t="b">
        <f>_xlfn.XLOOKUP(EmployeesByDept[[#This Row],[ID]], SQLOperatorTable[ID],SQLOperatorTable[deactive_date], -1) &gt; 0</f>
        <v>0</v>
      </c>
      <c r="Y9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&lt;STX&gt;H1;o160,100;f3;c20;h1;w1;d3,Gary House;&lt;ETX&gt;
&lt;STX&gt;H2;o130,100;f3;c20;h1;w1;d3,T1XX B;&lt;ETX&gt;
&lt;STX&gt;H3;o100,100;f3;c20;h1;w1;d3,MES Login;&lt;ETX&gt;
&lt;STX&gt;B4;o50,30;f3;c0,3;h50;w3;d3,2198;&lt;ETX&gt;
&lt;STX&gt;R&lt;ETX&gt;
&lt;STX&gt;&lt;ESC&gt;E1;&lt;ETX&gt;
&lt;STX&gt;&lt;US&gt;4&lt;ETX&gt;
&lt;STX&gt;&lt;ETB&gt;&lt;ETX&gt;</v>
      </c>
      <c r="Z96" s="12" t="str">
        <f>" "</f>
        <v xml:space="preserve"> </v>
      </c>
      <c r="AI96"/>
      <c r="AJ96"/>
    </row>
    <row r="97" spans="1:36" x14ac:dyDescent="0.2">
      <c r="A97" s="19" t="s">
        <v>360</v>
      </c>
      <c r="B9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Michael F Fournier</v>
      </c>
      <c r="C97" s="21" t="s">
        <v>332</v>
      </c>
      <c r="D97" s="30" t="s">
        <v>187</v>
      </c>
      <c r="E97" s="30" t="s">
        <v>179</v>
      </c>
      <c r="F97" s="123"/>
      <c r="G97" s="4" t="str">
        <f>_xlfn.XLOOKUP(EmployeesByDept[[#This Row],[Name]] &amp; "-Bypass", SQLOperators_DT[first_name], SQLOperators_DT[badge_ID], "")</f>
        <v/>
      </c>
      <c r="H97" s="4" t="str">
        <f>IF(NOT(LEN(EmployeesByDept[[#This Row],[BP-DT]]) = 0), _xlfn.XLOOKUP(EmployeesByDept[[#This Row],[BP-DT]], SQLOperators_DT[badge_ID], SQLOperators_DT[deactive_date], -1) = 0, "")</f>
        <v/>
      </c>
      <c r="I97" s="4" t="str">
        <f>_xlfn.XLOOKUP(EmployeesByDept[[#This Row],[Name]] &amp; "-Bypass", SQLOperators_WS[full_name], SQLOperators_WS[badge_ID], "")</f>
        <v/>
      </c>
      <c r="J97" s="4" t="str">
        <f>IF(NOT(LEN(EmployeesByDept[[#This Row],[BP-WS]]) = 0), _xlfn.XLOOKUP(EmployeesByDept[[#This Row],[BP-WS]], SQLOperators_WS[badge_ID], SQLOperators_WS[deactive_date], -1) = 0, "")</f>
        <v/>
      </c>
      <c r="K97" s="4" t="str">
        <f>_xlfn.XLOOKUP(EmployeesByDept[[#This Row],[Name]] &amp; "-Bypass", SQLOperatorTable[name], SQLOperatorTable[ID], "")</f>
        <v/>
      </c>
      <c r="L97" s="4" t="str">
        <f>IF(NOT(LEN(EmployeesByDept[[#This Row],[BP-MES01]]) = 0), _xlfn.XLOOKUP(EmployeesByDept[[#This Row],[BP-MES01]], SQLOperatorTable[ID], SQLOperatorTable[deactive_date], -1) = 0, "")</f>
        <v/>
      </c>
      <c r="M97" s="4" t="b">
        <f>IFERROR(OR(EmployeesByDept[[#This Row],[BPA-DT]], EmployeesByDept[[#This Row],[BPA-WS]], EmployeesByDept[[#This Row],[BPA-MES01]]), FALSE)</f>
        <v>0</v>
      </c>
      <c r="N97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97" s="4" t="b">
        <f>_xlfn.LET(_xlpm.look, _xlfn.XLOOKUP(EmployeesByDept[[#This Row],[ID]], SQLOperators_WS[badge_ID], SQLOperators_WS[deactive_date], -1), IF(_xlpm.look &gt; 0, FALSE, IF(_xlpm.look = 0, TRUE, "NO DATA")))</f>
        <v>0</v>
      </c>
      <c r="P97" s="4" t="b" cm="1">
        <f t="array" ref="P9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9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97" s="4" t="b">
        <f>IF(EmployeesByDept[[#This Row],[Position]] = "Operator", EmployeesByDept[[#This Row],[AnyBP]] = FALSE, TRUE)</f>
        <v>1</v>
      </c>
      <c r="S97" s="4" t="b" cm="1">
        <f t="array" ref="S9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97" s="4" t="b">
        <f xml:space="preserve"> _xlfn.XLOOKUP(EmployeesByDept[[#This Row],[ID]], SQLOperatorTable[ID], SQLOperatorTable[deactive_date], -1) = 0</f>
        <v>1</v>
      </c>
      <c r="U97" s="4" t="str">
        <f>EmployeesByDept[[#This Row],[Dept.]] &amp; " " &amp; EmployeesByDept[[#This Row],[Shift]]</f>
        <v>Maintenance 1st</v>
      </c>
      <c r="V97" s="28" cm="1">
        <f t="array" ref="V97">_xlfn.LET(_xlpm.getname, GetIDFromName(EmployeesByDept[[#This Row],[Name]]),
IF(LEN(_xlpm.getname) = 0, GetIDFromName(EmployeesByDept[[#This Row],[Name]] &amp; " - Bypass"), _xlpm.getname))</f>
        <v>1116</v>
      </c>
      <c r="W97" s="4">
        <f>_xlfn.XLOOKUP(EmployeesByDept[[#This Row],[ID]],SQLOperatorTable[ID],SQLOperatorTable[dept_ID], "", 0, 1)</f>
        <v>8</v>
      </c>
      <c r="X97" s="12" t="b">
        <f>_xlfn.XLOOKUP(EmployeesByDept[[#This Row],[ID]], SQLOperatorTable[ID],SQLOperatorTable[deactive_date], -1) &gt; 0</f>
        <v>0</v>
      </c>
      <c r="Y9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&lt;STX&gt;H1;o160,100;f3;c20;h1;w1;d3,Gaurav Mathur;&lt;ETX&gt;
&lt;STX&gt;H2;o130,100;f3;c20;h1;w1;d3,Maintenance 1st;&lt;ETX&gt;
&lt;STX&gt;H3;o100,100;f3;c20;h1;w1;d3,MES Login;&lt;ETX&gt;
&lt;STX&gt;B4;o50,30;f3;c0,3;h50;w3;d3,1116;&lt;ETX&gt;
&lt;STX&gt;R&lt;ETX&gt;
&lt;STX&gt;&lt;ESC&gt;E1;&lt;ETX&gt;
&lt;STX&gt;&lt;US&gt;4&lt;ETX&gt;
&lt;STX&gt;&lt;ETB&gt;&lt;ETX&gt;</v>
      </c>
      <c r="Z97" s="12" t="str">
        <f>" "</f>
        <v xml:space="preserve"> </v>
      </c>
      <c r="AI97"/>
      <c r="AJ97"/>
    </row>
    <row r="98" spans="1:36" x14ac:dyDescent="0.2">
      <c r="A98" s="19" t="s">
        <v>362</v>
      </c>
      <c r="B9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Robert French</v>
      </c>
      <c r="C98" s="21" t="s">
        <v>80</v>
      </c>
      <c r="D98" s="30" t="s">
        <v>183</v>
      </c>
      <c r="E98" s="30" t="s">
        <v>179</v>
      </c>
      <c r="F98" s="123" t="s">
        <v>190</v>
      </c>
      <c r="G98" s="4" t="str">
        <f>_xlfn.XLOOKUP(EmployeesByDept[[#This Row],[Name]] &amp; "-Bypass", SQLOperators_DT[first_name], SQLOperators_DT[badge_ID], "")</f>
        <v/>
      </c>
      <c r="H98" s="4" t="str">
        <f>IF(NOT(LEN(EmployeesByDept[[#This Row],[BP-DT]]) = 0), _xlfn.XLOOKUP(EmployeesByDept[[#This Row],[BP-DT]], SQLOperators_DT[badge_ID], SQLOperators_DT[deactive_date], -1) = 0, "")</f>
        <v/>
      </c>
      <c r="I98" s="4" t="str">
        <f>_xlfn.XLOOKUP(EmployeesByDept[[#This Row],[Name]] &amp; "-Bypass", SQLOperators_WS[full_name], SQLOperators_WS[badge_ID], "")</f>
        <v/>
      </c>
      <c r="J98" s="4" t="str">
        <f>IF(NOT(LEN(EmployeesByDept[[#This Row],[BP-WS]]) = 0), _xlfn.XLOOKUP(EmployeesByDept[[#This Row],[BP-WS]], SQLOperators_WS[badge_ID], SQLOperators_WS[deactive_date], -1) = 0, "")</f>
        <v/>
      </c>
      <c r="K98" s="4" t="str">
        <f>_xlfn.XLOOKUP(EmployeesByDept[[#This Row],[Name]] &amp; "-Bypass", SQLOperatorTable[name], SQLOperatorTable[ID], "")</f>
        <v/>
      </c>
      <c r="L98" s="4" t="str">
        <f>IF(NOT(LEN(EmployeesByDept[[#This Row],[BP-MES01]]) = 0), _xlfn.XLOOKUP(EmployeesByDept[[#This Row],[BP-MES01]], SQLOperatorTable[ID], SQLOperatorTable[deactive_date], -1) = 0, "")</f>
        <v/>
      </c>
      <c r="M98" s="4" t="b">
        <f>IFERROR(OR(EmployeesByDept[[#This Row],[BPA-DT]], EmployeesByDept[[#This Row],[BPA-WS]], EmployeesByDept[[#This Row],[BPA-MES01]]), FALSE)</f>
        <v>0</v>
      </c>
      <c r="N98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98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98" s="4" t="b" cm="1">
        <f t="array" ref="P9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9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98" s="4" t="b">
        <f>IF(EmployeesByDept[[#This Row],[Position]] = "Operator", EmployeesByDept[[#This Row],[AnyBP]] = FALSE, TRUE)</f>
        <v>1</v>
      </c>
      <c r="S98" s="4" t="b" cm="1">
        <f t="array" ref="S9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98" s="4" t="b">
        <f xml:space="preserve"> _xlfn.XLOOKUP(EmployeesByDept[[#This Row],[ID]], SQLOperatorTable[ID], SQLOperatorTable[deactive_date], -1) = 0</f>
        <v>1</v>
      </c>
      <c r="U98" s="4" t="str">
        <f>EmployeesByDept[[#This Row],[Dept.]] &amp; " " &amp; EmployeesByDept[[#This Row],[Shift]]</f>
        <v>Materials 1st</v>
      </c>
      <c r="V98" s="28" cm="1">
        <f t="array" ref="V98">_xlfn.LET(_xlpm.getname, GetIDFromName(EmployeesByDept[[#This Row],[Name]]),
IF(LEN(_xlpm.getname) = 0, GetIDFromName(EmployeesByDept[[#This Row],[Name]] &amp; " - Bypass"), _xlpm.getname))</f>
        <v>2327</v>
      </c>
      <c r="W98" s="4">
        <f>_xlfn.XLOOKUP(EmployeesByDept[[#This Row],[ID]],SQLOperatorTable[ID],SQLOperatorTable[dept_ID], "", 0, 1)</f>
        <v>3</v>
      </c>
      <c r="X98" s="12" t="b">
        <f>_xlfn.XLOOKUP(EmployeesByDept[[#This Row],[ID]], SQLOperatorTable[ID],SQLOperatorTable[deactive_date], -1) &gt; 0</f>
        <v>0</v>
      </c>
      <c r="Y9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&lt;STX&gt;H1;o160,100;f3;c20;h1;w1;d3,Grant Carter;&lt;ETX&gt;
&lt;STX&gt;H2;o130,100;f3;c20;h1;w1;d3,Materials 1st;&lt;ETX&gt;
&lt;STX&gt;H3;o100,100;f3;c20;h1;w1;d3,MES Login;&lt;ETX&gt;
&lt;STX&gt;B4;o50,30;f3;c0,3;h50;w3;d3,2327;&lt;ETX&gt;
&lt;STX&gt;R&lt;ETX&gt;
&lt;STX&gt;&lt;ESC&gt;E1;&lt;ETX&gt;
&lt;STX&gt;&lt;US&gt;4&lt;ETX&gt;
&lt;STX&gt;&lt;ETB&gt;&lt;ETX&gt;</v>
      </c>
      <c r="Z98" s="12" t="str">
        <f>" "</f>
        <v xml:space="preserve"> </v>
      </c>
      <c r="AI98"/>
      <c r="AJ98"/>
    </row>
    <row r="99" spans="1:36" x14ac:dyDescent="0.2">
      <c r="A99" s="19" t="s">
        <v>364</v>
      </c>
      <c r="B9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Gregory Jerome Friday Jr.</v>
      </c>
      <c r="C99" s="21" t="s">
        <v>9556</v>
      </c>
      <c r="D99" s="30" t="s">
        <v>173</v>
      </c>
      <c r="E99" s="30" t="s">
        <v>241</v>
      </c>
      <c r="F99" s="123" t="s">
        <v>190</v>
      </c>
      <c r="G99" s="28" t="str">
        <f>_xlfn.XLOOKUP(EmployeesByDept[[#This Row],[Name]] &amp; "-Bypass", SQLOperators_DT[first_name], SQLOperators_DT[badge_ID], "")</f>
        <v/>
      </c>
      <c r="H99" s="28" t="str">
        <f>IF(NOT(LEN(EmployeesByDept[[#This Row],[BP-DT]]) = 0), _xlfn.XLOOKUP(EmployeesByDept[[#This Row],[BP-DT]], SQLOperators_DT[badge_ID], SQLOperators_DT[deactive_date], -1) = 0, "")</f>
        <v/>
      </c>
      <c r="I99" s="28" t="str">
        <f>_xlfn.XLOOKUP(EmployeesByDept[[#This Row],[Name]] &amp; "-Bypass", SQLOperators_WS[full_name], SQLOperators_WS[badge_ID], "")</f>
        <v/>
      </c>
      <c r="J99" s="28" t="str">
        <f>IF(NOT(LEN(EmployeesByDept[[#This Row],[BP-WS]]) = 0), _xlfn.XLOOKUP(EmployeesByDept[[#This Row],[BP-WS]], SQLOperators_WS[badge_ID], SQLOperators_WS[deactive_date], -1) = 0, "")</f>
        <v/>
      </c>
      <c r="K99" s="28" t="str">
        <f>_xlfn.XLOOKUP(EmployeesByDept[[#This Row],[Name]] &amp; "-Bypass", SQLOperatorTable[name], SQLOperatorTable[ID], "")</f>
        <v/>
      </c>
      <c r="L99" s="28" t="str">
        <f>IF(NOT(LEN(EmployeesByDept[[#This Row],[BP-MES01]]) = 0), _xlfn.XLOOKUP(EmployeesByDept[[#This Row],[BP-MES01]], SQLOperatorTable[ID], SQLOperatorTable[deactive_date], -1) = 0, "")</f>
        <v/>
      </c>
      <c r="M99" s="28" t="b">
        <f>IFERROR(OR(EmployeesByDept[[#This Row],[BPA-DT]], EmployeesByDept[[#This Row],[BPA-WS]], EmployeesByDept[[#This Row],[BPA-MES01]]), FALSE)</f>
        <v>0</v>
      </c>
      <c r="N99" s="28" t="b">
        <f>_xlfn.LET(_xlpm.look, _xlfn.XLOOKUP(EmployeesByDept[[#This Row],[ID]], SQLOperators_DT[badge_ID], SQLOperators_DT[deactive_date], -1), IF(_xlpm.look &gt; 0, FALSE, IF(_xlpm.look = 0, TRUE, "NO DATA")))</f>
        <v>1</v>
      </c>
      <c r="O99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99" s="28" t="b" cm="1">
        <f t="array" ref="P9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99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99" s="28" t="b">
        <f>IF(EmployeesByDept[[#This Row],[Position]] = "Operator", EmployeesByDept[[#This Row],[AnyBP]] = FALSE, TRUE)</f>
        <v>1</v>
      </c>
      <c r="S99" s="28" t="b" cm="1">
        <f t="array" ref="S9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99" s="28" t="b">
        <f xml:space="preserve"> _xlfn.XLOOKUP(EmployeesByDept[[#This Row],[ID]], SQLOperatorTable[ID], SQLOperatorTable[deactive_date], -1) = 0</f>
        <v>1</v>
      </c>
      <c r="U99" s="28" t="str">
        <f>EmployeesByDept[[#This Row],[Dept.]] &amp; " " &amp; EmployeesByDept[[#This Row],[Shift]]</f>
        <v>T1XX B</v>
      </c>
      <c r="V99" s="28" cm="1">
        <f t="array" ref="V99">_xlfn.LET(_xlpm.getname, GetIDFromName(EmployeesByDept[[#This Row],[Name]]),
IF(LEN(_xlpm.getname) = 0, GetIDFromName(EmployeesByDept[[#This Row],[Name]] &amp; " - Bypass"), _xlpm.getname))</f>
        <v>2657</v>
      </c>
      <c r="W99" s="28">
        <f>_xlfn.XLOOKUP(EmployeesByDept[[#This Row],[ID]],SQLOperatorTable[ID],SQLOperatorTable[dept_ID], "", 0, 1)</f>
        <v>4</v>
      </c>
      <c r="X99" s="38" t="b">
        <f>_xlfn.XLOOKUP(EmployeesByDept[[#This Row],[ID]], SQLOperatorTable[ID],SQLOperatorTable[deactive_date], -1) &gt; 0</f>
        <v>0</v>
      </c>
      <c r="Y99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&lt;STX&gt;H1;o160,100;f3;c20;h1;w1;d3,Hailey Metcalf;&lt;ETX&gt;
&lt;STX&gt;H2;o130,100;f3;c20;h1;w1;d3,T1XX B;&lt;ETX&gt;
&lt;STX&gt;H3;o100,100;f3;c20;h1;w1;d3,MES Login;&lt;ETX&gt;
&lt;STX&gt;B4;o50,30;f3;c0,3;h50;w3;d3,2657;&lt;ETX&gt;
&lt;STX&gt;R&lt;ETX&gt;
&lt;STX&gt;&lt;ESC&gt;E1;&lt;ETX&gt;
&lt;STX&gt;&lt;US&gt;4&lt;ETX&gt;
&lt;STX&gt;&lt;ETB&gt;&lt;ETX&gt;</v>
      </c>
      <c r="Z99" s="38" t="str">
        <f>" "</f>
        <v xml:space="preserve"> </v>
      </c>
      <c r="AI99"/>
      <c r="AJ99"/>
    </row>
    <row r="100" spans="1:36" x14ac:dyDescent="0.2">
      <c r="A100" s="19" t="s">
        <v>366</v>
      </c>
      <c r="B10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Joanne Fridley</v>
      </c>
      <c r="C100" s="121" t="s">
        <v>335</v>
      </c>
      <c r="D100" s="30" t="s">
        <v>199</v>
      </c>
      <c r="E100" s="30" t="s">
        <v>179</v>
      </c>
      <c r="F100" s="123" t="s">
        <v>213</v>
      </c>
      <c r="G100" s="4" t="str">
        <f>_xlfn.XLOOKUP(EmployeesByDept[[#This Row],[Name]] &amp; "-Bypass", SQLOperators_DT[first_name], SQLOperators_DT[badge_ID], "")</f>
        <v/>
      </c>
      <c r="H100" s="4" t="str">
        <f>IF(NOT(LEN(EmployeesByDept[[#This Row],[BP-DT]]) = 0), _xlfn.XLOOKUP(EmployeesByDept[[#This Row],[BP-DT]], SQLOperators_DT[badge_ID], SQLOperators_DT[deactive_date], -1) = 0, "")</f>
        <v/>
      </c>
      <c r="I100" s="4" t="str">
        <f>_xlfn.XLOOKUP(EmployeesByDept[[#This Row],[Name]] &amp; "-Bypass", SQLOperators_WS[full_name], SQLOperators_WS[badge_ID], "")</f>
        <v/>
      </c>
      <c r="J100" s="4" t="str">
        <f>IF(NOT(LEN(EmployeesByDept[[#This Row],[BP-WS]]) = 0), _xlfn.XLOOKUP(EmployeesByDept[[#This Row],[BP-WS]], SQLOperators_WS[badge_ID], SQLOperators_WS[deactive_date], -1) = 0, "")</f>
        <v/>
      </c>
      <c r="K100" s="4" t="str">
        <f>_xlfn.XLOOKUP(EmployeesByDept[[#This Row],[Name]] &amp; "-Bypass", SQLOperatorTable[name], SQLOperatorTable[ID], "")</f>
        <v/>
      </c>
      <c r="L100" s="4" t="str">
        <f>IF(NOT(LEN(EmployeesByDept[[#This Row],[BP-MES01]]) = 0), _xlfn.XLOOKUP(EmployeesByDept[[#This Row],[BP-MES01]], SQLOperatorTable[ID], SQLOperatorTable[deactive_date], -1) = 0, "")</f>
        <v/>
      </c>
      <c r="M100" s="4" t="b">
        <f>IFERROR(OR(EmployeesByDept[[#This Row],[BPA-DT]], EmployeesByDept[[#This Row],[BPA-WS]], EmployeesByDept[[#This Row],[BPA-MES01]]), FALSE)</f>
        <v>0</v>
      </c>
      <c r="N100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100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00" s="4" t="b" cm="1">
        <f t="array" ref="P10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0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00" s="4" t="b">
        <f>IF(EmployeesByDept[[#This Row],[Position]] = "Operator", EmployeesByDept[[#This Row],[AnyBP]] = FALSE, TRUE)</f>
        <v>1</v>
      </c>
      <c r="S100" s="4" t="b" cm="1">
        <f t="array" ref="S10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00" s="4" t="b">
        <f xml:space="preserve"> _xlfn.XLOOKUP(EmployeesByDept[[#This Row],[ID]], SQLOperatorTable[ID], SQLOperatorTable[deactive_date], -1) = 0</f>
        <v>1</v>
      </c>
      <c r="U100" s="4" t="str">
        <f>EmployeesByDept[[#This Row],[Dept.]] &amp; " " &amp; EmployeesByDept[[#This Row],[Shift]]</f>
        <v>Automation 1st</v>
      </c>
      <c r="V100" s="28" cm="1">
        <f t="array" ref="V100">_xlfn.LET(_xlpm.getname, GetIDFromName(EmployeesByDept[[#This Row],[Name]]),
IF(LEN(_xlpm.getname) = 0, GetIDFromName(EmployeesByDept[[#This Row],[Name]] &amp; " - Bypass"), _xlpm.getname))</f>
        <v>995</v>
      </c>
      <c r="W100" s="4">
        <f>_xlfn.XLOOKUP(EmployeesByDept[[#This Row],[ID]],SQLOperatorTable[ID],SQLOperatorTable[dept_ID], "", 0, 1)</f>
        <v>19</v>
      </c>
      <c r="X100" s="12" t="b">
        <f>_xlfn.XLOOKUP(EmployeesByDept[[#This Row],[ID]], SQLOperatorTable[ID],SQLOperatorTable[deactive_date], -1) &gt; 0</f>
        <v>0</v>
      </c>
      <c r="Y10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&lt;STX&gt;H1;o160,100;f3;c20;h1;w1;d3,Ian Lovell;&lt;ETX&gt;
&lt;STX&gt;H2;o130,100;f3;c20;h1;w1;d3,Automation 1st;&lt;ETX&gt;
&lt;STX&gt;H3;o100,100;f3;c20;h1;w1;d3,MES Login;&lt;ETX&gt;
&lt;STX&gt;B4;o50,30;f3;c0,3;h50;w3;d3,995;&lt;ETX&gt;
&lt;STX&gt;R&lt;ETX&gt;
&lt;STX&gt;&lt;ESC&gt;E1;&lt;ETX&gt;
&lt;STX&gt;&lt;US&gt;4&lt;ETX&gt;
&lt;STX&gt;&lt;ETB&gt;&lt;ETX&gt;</v>
      </c>
      <c r="Z100" s="12" t="str">
        <f>" "</f>
        <v xml:space="preserve"> </v>
      </c>
      <c r="AI100"/>
      <c r="AJ100"/>
    </row>
    <row r="101" spans="1:36" x14ac:dyDescent="0.2">
      <c r="A101" s="19" t="s">
        <v>368</v>
      </c>
      <c r="B10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David J Friedland</v>
      </c>
      <c r="C101" s="21" t="s">
        <v>337</v>
      </c>
      <c r="D101" s="295" t="s">
        <v>173</v>
      </c>
      <c r="E101" s="295" t="s">
        <v>394</v>
      </c>
      <c r="F101" s="123" t="s">
        <v>190</v>
      </c>
      <c r="G101" s="4" t="str">
        <f>_xlfn.XLOOKUP(EmployeesByDept[[#This Row],[Name]] &amp; "-Bypass", SQLOperators_DT[first_name], SQLOperators_DT[badge_ID], "")</f>
        <v/>
      </c>
      <c r="H101" s="4" t="str">
        <f>IF(NOT(LEN(EmployeesByDept[[#This Row],[BP-DT]]) = 0), _xlfn.XLOOKUP(EmployeesByDept[[#This Row],[BP-DT]], SQLOperators_DT[badge_ID], SQLOperators_DT[deactive_date], -1) = 0, "")</f>
        <v/>
      </c>
      <c r="I101" s="4" t="str">
        <f>_xlfn.XLOOKUP(EmployeesByDept[[#This Row],[Name]] &amp; "-Bypass", SQLOperators_WS[full_name], SQLOperators_WS[badge_ID], "")</f>
        <v/>
      </c>
      <c r="J101" s="4" t="str">
        <f>IF(NOT(LEN(EmployeesByDept[[#This Row],[BP-WS]]) = 0), _xlfn.XLOOKUP(EmployeesByDept[[#This Row],[BP-WS]], SQLOperators_WS[badge_ID], SQLOperators_WS[deactive_date], -1) = 0, "")</f>
        <v/>
      </c>
      <c r="K101" s="4" t="str">
        <f>_xlfn.XLOOKUP(EmployeesByDept[[#This Row],[Name]] &amp; "-Bypass", SQLOperatorTable[name], SQLOperatorTable[ID], "")</f>
        <v/>
      </c>
      <c r="L101" s="4" t="str">
        <f>IF(NOT(LEN(EmployeesByDept[[#This Row],[BP-MES01]]) = 0), _xlfn.XLOOKUP(EmployeesByDept[[#This Row],[BP-MES01]], SQLOperatorTable[ID], SQLOperatorTable[deactive_date], -1) = 0, "")</f>
        <v/>
      </c>
      <c r="M101" s="4" t="b">
        <f>IFERROR(OR(EmployeesByDept[[#This Row],[BPA-DT]], EmployeesByDept[[#This Row],[BPA-WS]], EmployeesByDept[[#This Row],[BPA-MES01]]), FALSE)</f>
        <v>0</v>
      </c>
      <c r="N101" s="4" t="b">
        <f>_xlfn.LET(_xlpm.look, _xlfn.XLOOKUP(EmployeesByDept[[#This Row],[ID]], SQLOperators_DT[badge_ID], SQLOperators_DT[deactive_date], -1), IF(_xlpm.look &gt; 0, FALSE, IF(_xlpm.look = 0, TRUE, "NO DATA")))</f>
        <v>1</v>
      </c>
      <c r="O101" s="4" t="b">
        <f>_xlfn.LET(_xlpm.look, _xlfn.XLOOKUP(EmployeesByDept[[#This Row],[ID]], SQLOperators_WS[badge_ID], SQLOperators_WS[deactive_date], -1), IF(_xlpm.look &gt; 0, FALSE, IF(_xlpm.look = 0, TRUE, "NO DATA")))</f>
        <v>1</v>
      </c>
      <c r="P101" s="4" t="b" cm="1">
        <f t="array" ref="P10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0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01" s="4" t="b">
        <f>IF(EmployeesByDept[[#This Row],[Position]] = "Operator", EmployeesByDept[[#This Row],[AnyBP]] = FALSE, TRUE)</f>
        <v>1</v>
      </c>
      <c r="S101" s="4" t="b" cm="1">
        <f t="array" ref="S10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01" s="4" t="b">
        <f xml:space="preserve"> _xlfn.XLOOKUP(EmployeesByDept[[#This Row],[ID]], SQLOperatorTable[ID], SQLOperatorTable[deactive_date], -1) = 0</f>
        <v>1</v>
      </c>
      <c r="U101" s="4" t="str">
        <f>EmployeesByDept[[#This Row],[Dept.]] &amp; " " &amp; EmployeesByDept[[#This Row],[Shift]]</f>
        <v>T1XX C</v>
      </c>
      <c r="V101" s="28" cm="1">
        <f t="array" ref="V101">_xlfn.LET(_xlpm.getname, GetIDFromName(EmployeesByDept[[#This Row],[Name]]),
IF(LEN(_xlpm.getname) = 0, GetIDFromName(EmployeesByDept[[#This Row],[Name]] &amp; " - Bypass"), _xlpm.getname))</f>
        <v>1071</v>
      </c>
      <c r="W101" s="4">
        <f>_xlfn.XLOOKUP(EmployeesByDept[[#This Row],[ID]],SQLOperatorTable[ID],SQLOperatorTable[dept_ID], "", 0, 1)</f>
        <v>4</v>
      </c>
      <c r="X101" s="12" t="b">
        <f>_xlfn.XLOOKUP(EmployeesByDept[[#This Row],[ID]], SQLOperatorTable[ID],SQLOperatorTable[deactive_date], -1) &gt; 0</f>
        <v>0</v>
      </c>
      <c r="Y10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&lt;STX&gt;H1;o160,100;f3;c20;h1;w1;d3,Inpone Phothisane;&lt;ETX&gt;
&lt;STX&gt;H2;o130,100;f3;c20;h1;w1;d3,T1XX C;&lt;ETX&gt;
&lt;STX&gt;H3;o100,100;f3;c20;h1;w1;d3,MES Login;&lt;ETX&gt;
&lt;STX&gt;B4;o50,30;f3;c0,3;h50;w3;d3,1071;&lt;ETX&gt;
&lt;STX&gt;R&lt;ETX&gt;
&lt;STX&gt;&lt;ESC&gt;E1;&lt;ETX&gt;
&lt;STX&gt;&lt;US&gt;4&lt;ETX&gt;
&lt;STX&gt;&lt;ETB&gt;&lt;ETX&gt;</v>
      </c>
      <c r="Z101" s="12" t="str">
        <f>" "</f>
        <v xml:space="preserve"> </v>
      </c>
      <c r="AI101"/>
      <c r="AJ101"/>
    </row>
    <row r="102" spans="1:36" x14ac:dyDescent="0.2">
      <c r="A102" s="19" t="s">
        <v>370</v>
      </c>
      <c r="B10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Scott P Gaigalas</v>
      </c>
      <c r="C102" s="21" t="s">
        <v>339</v>
      </c>
      <c r="D102" s="30" t="s">
        <v>189</v>
      </c>
      <c r="E102" s="30" t="s">
        <v>179</v>
      </c>
      <c r="F102" s="123" t="s">
        <v>190</v>
      </c>
      <c r="G102" s="4" t="str">
        <f>_xlfn.XLOOKUP(EmployeesByDept[[#This Row],[Name]] &amp; "-Bypass", SQLOperators_DT[first_name], SQLOperators_DT[badge_ID], "")</f>
        <v/>
      </c>
      <c r="H102" s="4" t="str">
        <f>IF(NOT(LEN(EmployeesByDept[[#This Row],[BP-DT]]) = 0), _xlfn.XLOOKUP(EmployeesByDept[[#This Row],[BP-DT]], SQLOperators_DT[badge_ID], SQLOperators_DT[deactive_date], -1) = 0, "")</f>
        <v/>
      </c>
      <c r="I102" s="4" t="str">
        <f>_xlfn.XLOOKUP(EmployeesByDept[[#This Row],[Name]] &amp; "-Bypass", SQLOperators_WS[full_name], SQLOperators_WS[badge_ID], "")</f>
        <v/>
      </c>
      <c r="J102" s="4" t="str">
        <f>IF(NOT(LEN(EmployeesByDept[[#This Row],[BP-WS]]) = 0), _xlfn.XLOOKUP(EmployeesByDept[[#This Row],[BP-WS]], SQLOperators_WS[badge_ID], SQLOperators_WS[deactive_date], -1) = 0, "")</f>
        <v/>
      </c>
      <c r="K102" s="4" t="str">
        <f>_xlfn.XLOOKUP(EmployeesByDept[[#This Row],[Name]] &amp; "-Bypass", SQLOperatorTable[name], SQLOperatorTable[ID], "")</f>
        <v/>
      </c>
      <c r="L102" s="4" t="str">
        <f>IF(NOT(LEN(EmployeesByDept[[#This Row],[BP-MES01]]) = 0), _xlfn.XLOOKUP(EmployeesByDept[[#This Row],[BP-MES01]], SQLOperatorTable[ID], SQLOperatorTable[deactive_date], -1) = 0, "")</f>
        <v/>
      </c>
      <c r="M102" s="4" t="b">
        <f>IFERROR(OR(EmployeesByDept[[#This Row],[BPA-DT]], EmployeesByDept[[#This Row],[BPA-WS]], EmployeesByDept[[#This Row],[BPA-MES01]]), FALSE)</f>
        <v>0</v>
      </c>
      <c r="N102" s="4" t="b">
        <f>_xlfn.LET(_xlpm.look, _xlfn.XLOOKUP(EmployeesByDept[[#This Row],[ID]], SQLOperators_DT[badge_ID], SQLOperators_DT[deactive_date], -1), IF(_xlpm.look &gt; 0, FALSE, IF(_xlpm.look = 0, TRUE, "NO DATA")))</f>
        <v>1</v>
      </c>
      <c r="O102" s="4" t="b">
        <f>_xlfn.LET(_xlpm.look, _xlfn.XLOOKUP(EmployeesByDept[[#This Row],[ID]], SQLOperators_WS[badge_ID], SQLOperators_WS[deactive_date], -1), IF(_xlpm.look &gt; 0, FALSE, IF(_xlpm.look = 0, TRUE, "NO DATA")))</f>
        <v>1</v>
      </c>
      <c r="P102" s="4" t="b" cm="1">
        <f t="array" ref="P10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02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02" s="4" t="b">
        <f>IF(EmployeesByDept[[#This Row],[Position]] = "Operator", EmployeesByDept[[#This Row],[AnyBP]] = FALSE, TRUE)</f>
        <v>1</v>
      </c>
      <c r="S102" s="4" t="b" cm="1">
        <f t="array" ref="S10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02" s="4" t="b">
        <f xml:space="preserve"> _xlfn.XLOOKUP(EmployeesByDept[[#This Row],[ID]], SQLOperatorTable[ID], SQLOperatorTable[deactive_date], -1) = 0</f>
        <v>1</v>
      </c>
      <c r="U102" s="4" t="str">
        <f>EmployeesByDept[[#This Row],[Dept.]] &amp; " " &amp; EmployeesByDept[[#This Row],[Shift]]</f>
        <v>DT FEM 1st</v>
      </c>
      <c r="V102" s="28" cm="1">
        <f t="array" ref="V102">_xlfn.LET(_xlpm.getname, GetIDFromName(EmployeesByDept[[#This Row],[Name]]),
IF(LEN(_xlpm.getname) = 0, GetIDFromName(EmployeesByDept[[#This Row],[Name]] &amp; " - Bypass"), _xlpm.getname))</f>
        <v>2031</v>
      </c>
      <c r="W102" s="4">
        <f>_xlfn.XLOOKUP(EmployeesByDept[[#This Row],[ID]],SQLOperatorTable[ID],SQLOperatorTable[dept_ID], "", 0, 1)</f>
        <v>4</v>
      </c>
      <c r="X102" s="12" t="b">
        <f>_xlfn.XLOOKUP(EmployeesByDept[[#This Row],[ID]], SQLOperatorTable[ID],SQLOperatorTable[deactive_date], -1) &gt; 0</f>
        <v>0</v>
      </c>
      <c r="Y102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&lt;STX&gt;H1;o160,100;f3;c20;h1;w1;d3,Ivory Jackson;&lt;ETX&gt;
&lt;STX&gt;H2;o130,100;f3;c20;h1;w1;d3,DT FEM 1st;&lt;ETX&gt;
&lt;STX&gt;H3;o100,100;f3;c20;h1;w1;d3,MES Login;&lt;ETX&gt;
&lt;STX&gt;B4;o50,30;f3;c0,3;h50;w3;d3,2031;&lt;ETX&gt;
&lt;STX&gt;R&lt;ETX&gt;
&lt;STX&gt;&lt;ESC&gt;E1;&lt;ETX&gt;
&lt;STX&gt;&lt;US&gt;4&lt;ETX&gt;
&lt;STX&gt;&lt;ETB&gt;&lt;ETX&gt;</v>
      </c>
      <c r="Z102" s="12" t="str">
        <f>" "</f>
        <v xml:space="preserve"> </v>
      </c>
      <c r="AI102"/>
      <c r="AJ102"/>
    </row>
    <row r="103" spans="1:36" x14ac:dyDescent="0.2">
      <c r="A103" s="19" t="s">
        <v>371</v>
      </c>
      <c r="B10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Jaron Garner</v>
      </c>
      <c r="C103" s="26" t="s">
        <v>341</v>
      </c>
      <c r="D103" s="30"/>
      <c r="E103" s="30" t="s">
        <v>174</v>
      </c>
      <c r="F103" s="123" t="s">
        <v>180</v>
      </c>
      <c r="G103" s="4">
        <f>_xlfn.XLOOKUP(EmployeesByDept[[#This Row],[Name]] &amp; "-Bypass", SQLOperators_DT[first_name], SQLOperators_DT[badge_ID], "")</f>
        <v>11142192</v>
      </c>
      <c r="H103" s="4" t="b">
        <f>IF(NOT(LEN(EmployeesByDept[[#This Row],[BP-DT]]) = 0), _xlfn.XLOOKUP(EmployeesByDept[[#This Row],[BP-DT]], SQLOperators_DT[badge_ID], SQLOperators_DT[deactive_date], -1) = 0, "")</f>
        <v>1</v>
      </c>
      <c r="I103" s="4">
        <f>_xlfn.XLOOKUP(EmployeesByDept[[#This Row],[Name]] &amp; "-Bypass", SQLOperators_WS[full_name], SQLOperators_WS[badge_ID], "")</f>
        <v>11142192</v>
      </c>
      <c r="J103" s="4" t="b">
        <f>IF(NOT(LEN(EmployeesByDept[[#This Row],[BP-WS]]) = 0), _xlfn.XLOOKUP(EmployeesByDept[[#This Row],[BP-WS]], SQLOperators_WS[badge_ID], SQLOperators_WS[deactive_date], -1) = 0, "")</f>
        <v>1</v>
      </c>
      <c r="K103" s="4">
        <f>_xlfn.XLOOKUP(EmployeesByDept[[#This Row],[Name]] &amp; "-Bypass", SQLOperatorTable[name], SQLOperatorTable[ID], "")</f>
        <v>11142192</v>
      </c>
      <c r="L103" s="4" t="b">
        <f>IF(NOT(LEN(EmployeesByDept[[#This Row],[BP-MES01]]) = 0), _xlfn.XLOOKUP(EmployeesByDept[[#This Row],[BP-MES01]], SQLOperatorTable[ID], SQLOperatorTable[deactive_date], -1) = 0, "")</f>
        <v>1</v>
      </c>
      <c r="M103" s="4" t="b">
        <f>IFERROR(OR(EmployeesByDept[[#This Row],[BPA-DT]], EmployeesByDept[[#This Row],[BPA-WS]], EmployeesByDept[[#This Row],[BPA-MES01]]), FALSE)</f>
        <v>1</v>
      </c>
      <c r="N103" s="4" t="b">
        <f>_xlfn.LET(_xlpm.look, _xlfn.XLOOKUP(EmployeesByDept[[#This Row],[ID]], SQLOperators_DT[badge_ID], SQLOperators_DT[deactive_date], -1), IF(_xlpm.look &gt; 0, FALSE, IF(_xlpm.look = 0, TRUE, "NO DATA")))</f>
        <v>1</v>
      </c>
      <c r="O103" s="4" t="b">
        <f>_xlfn.LET(_xlpm.look, _xlfn.XLOOKUP(EmployeesByDept[[#This Row],[ID]], SQLOperators_WS[badge_ID], SQLOperators_WS[deactive_date], -1), IF(_xlpm.look &gt; 0, FALSE, IF(_xlpm.look = 0, TRUE, "NO DATA")))</f>
        <v>1</v>
      </c>
      <c r="P103" s="4" t="b" cm="1">
        <f t="array" ref="P10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0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03" s="4" t="b">
        <f>IF(EmployeesByDept[[#This Row],[Position]] = "Operator", EmployeesByDept[[#This Row],[AnyBP]] = FALSE, TRUE)</f>
        <v>1</v>
      </c>
      <c r="S103" s="4" t="str" cm="1">
        <f t="array" ref="S10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NO DATA</v>
      </c>
      <c r="T103" s="4" t="b">
        <f xml:space="preserve"> _xlfn.XLOOKUP(EmployeesByDept[[#This Row],[ID]], SQLOperatorTable[ID], SQLOperatorTable[deactive_date], -1) = 0</f>
        <v>1</v>
      </c>
      <c r="U103" s="4" t="str">
        <f>EmployeesByDept[[#This Row],[Dept.]] &amp; " " &amp; EmployeesByDept[[#This Row],[Shift]]</f>
        <v xml:space="preserve"> 3rd</v>
      </c>
      <c r="V103" s="28" cm="1">
        <f t="array" ref="V103">_xlfn.LET(_xlpm.getname, GetIDFromName(EmployeesByDept[[#This Row],[Name]]),
IF(LEN(_xlpm.getname) = 0, GetIDFromName(EmployeesByDept[[#This Row],[Name]] &amp; " - Bypass"), _xlpm.getname))</f>
        <v>8785</v>
      </c>
      <c r="W103" s="4">
        <f>_xlfn.XLOOKUP(EmployeesByDept[[#This Row],[ID]],SQLOperatorTable[ID],SQLOperatorTable[dept_ID], "", 0, 1)</f>
        <v>4</v>
      </c>
      <c r="X103" s="12" t="b">
        <f>_xlfn.XLOOKUP(EmployeesByDept[[#This Row],[ID]], SQLOperatorTable[ID],SQLOperatorTable[deactive_date], -1) &gt; 0</f>
        <v>0</v>
      </c>
      <c r="Y10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 Lor;&lt;ETX&gt;
&lt;STX&gt;H2;o130,100;f3;c20;h1;w1;d3, 3rd;&lt;ETX&gt;
&lt;STX&gt;H3;o100,100;f3;c20;h1;w1;d3,MES Login;&lt;ETX&gt;
&lt;STX&gt;B4;o50,30;f3;c0,3;h50;w3;d3,8785;&lt;ETX&gt;
&lt;STX&gt;R&lt;ETX&gt;
&lt;STX&gt;&lt;ESC&gt;E1;&lt;ETX&gt;
&lt;STX&gt;&lt;US&gt;4&lt;ETX&gt;
&lt;STX&gt;&lt;ETB&gt;&lt;ETX&gt;</v>
      </c>
      <c r="Z103" s="12" t="str">
        <f>" "</f>
        <v xml:space="preserve"> </v>
      </c>
      <c r="AI103"/>
      <c r="AJ103"/>
    </row>
    <row r="104" spans="1:36" x14ac:dyDescent="0.2">
      <c r="A104" s="19" t="s">
        <v>374</v>
      </c>
      <c r="B10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Doreen Garrett</v>
      </c>
      <c r="C104" s="21" t="s">
        <v>344</v>
      </c>
      <c r="D104" s="30" t="s">
        <v>227</v>
      </c>
      <c r="E104" s="295" t="s">
        <v>179</v>
      </c>
      <c r="F104" s="123" t="s">
        <v>175</v>
      </c>
      <c r="G104" s="4" t="str">
        <f>_xlfn.XLOOKUP(EmployeesByDept[[#This Row],[Name]] &amp; "-Bypass", SQLOperators_DT[first_name], SQLOperators_DT[badge_ID], "")</f>
        <v/>
      </c>
      <c r="H104" s="4" t="str">
        <f>IF(NOT(LEN(EmployeesByDept[[#This Row],[BP-DT]]) = 0), _xlfn.XLOOKUP(EmployeesByDept[[#This Row],[BP-DT]], SQLOperators_DT[badge_ID], SQLOperators_DT[deactive_date], -1) = 0, "")</f>
        <v/>
      </c>
      <c r="I104" s="4" t="str">
        <f>_xlfn.XLOOKUP(EmployeesByDept[[#This Row],[Name]] &amp; "-Bypass", SQLOperators_WS[full_name], SQLOperators_WS[badge_ID], "")</f>
        <v/>
      </c>
      <c r="J104" s="4" t="str">
        <f>IF(NOT(LEN(EmployeesByDept[[#This Row],[BP-WS]]) = 0), _xlfn.XLOOKUP(EmployeesByDept[[#This Row],[BP-WS]], SQLOperators_WS[badge_ID], SQLOperators_WS[deactive_date], -1) = 0, "")</f>
        <v/>
      </c>
      <c r="K104" s="4" t="str">
        <f>_xlfn.XLOOKUP(EmployeesByDept[[#This Row],[Name]] &amp; "-Bypass", SQLOperatorTable[name], SQLOperatorTable[ID], "")</f>
        <v/>
      </c>
      <c r="L104" s="4" t="str">
        <f>IF(NOT(LEN(EmployeesByDept[[#This Row],[BP-MES01]]) = 0), _xlfn.XLOOKUP(EmployeesByDept[[#This Row],[BP-MES01]], SQLOperatorTable[ID], SQLOperatorTable[deactive_date], -1) = 0, "")</f>
        <v/>
      </c>
      <c r="M104" s="4" t="b">
        <f>IFERROR(OR(EmployeesByDept[[#This Row],[BPA-DT]], EmployeesByDept[[#This Row],[BPA-WS]], EmployeesByDept[[#This Row],[BPA-MES01]]), FALSE)</f>
        <v>0</v>
      </c>
      <c r="N104" s="4" t="b">
        <f>_xlfn.LET(_xlpm.look, _xlfn.XLOOKUP(EmployeesByDept[[#This Row],[ID]], SQLOperators_DT[badge_ID], SQLOperators_DT[deactive_date], -1), IF(_xlpm.look &gt; 0, FALSE, IF(_xlpm.look = 0, TRUE, "NO DATA")))</f>
        <v>0</v>
      </c>
      <c r="O104" s="4" t="b">
        <f>_xlfn.LET(_xlpm.look, _xlfn.XLOOKUP(EmployeesByDept[[#This Row],[ID]], SQLOperators_WS[badge_ID], SQLOperators_WS[deactive_date], -1), IF(_xlpm.look &gt; 0, FALSE, IF(_xlpm.look = 0, TRUE, "NO DATA")))</f>
        <v>0</v>
      </c>
      <c r="P104" s="4" t="b" cm="1">
        <f t="array" ref="P10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0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04" s="4" t="b">
        <f>IF(EmployeesByDept[[#This Row],[Position]] = "Operator", EmployeesByDept[[#This Row],[AnyBP]] = FALSE, TRUE)</f>
        <v>1</v>
      </c>
      <c r="S104" s="4" t="b" cm="1">
        <f t="array" ref="S10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04" s="4" t="b">
        <f xml:space="preserve"> _xlfn.XLOOKUP(EmployeesByDept[[#This Row],[ID]], SQLOperatorTable[ID], SQLOperatorTable[deactive_date], -1) = 0</f>
        <v>1</v>
      </c>
      <c r="U104" s="4" t="str">
        <f>EmployeesByDept[[#This Row],[Dept.]] &amp; " " &amp; EmployeesByDept[[#This Row],[Shift]]</f>
        <v>Molding 1st</v>
      </c>
      <c r="V104" s="28" cm="1">
        <f t="array" ref="V104">_xlfn.LET(_xlpm.getname, GetIDFromName(EmployeesByDept[[#This Row],[Name]]),
IF(LEN(_xlpm.getname) = 0, GetIDFromName(EmployeesByDept[[#This Row],[Name]] &amp; " - Bypass"), _xlpm.getname))</f>
        <v>2003</v>
      </c>
      <c r="W104" s="4">
        <f>_xlfn.XLOOKUP(EmployeesByDept[[#This Row],[ID]],SQLOperatorTable[ID],SQLOperatorTable[dept_ID], "", 0, 1)</f>
        <v>11</v>
      </c>
      <c r="X104" s="12" t="b">
        <f>_xlfn.XLOOKUP(EmployeesByDept[[#This Row],[ID]], SQLOperatorTable[ID],SQLOperatorTable[deactive_date], -1) &gt; 0</f>
        <v>0</v>
      </c>
      <c r="Y10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&lt;STX&gt;H1;o160,100;f3;c20;h1;w1;d3,Jackie Jackson - Bypass;&lt;ETX&gt;
&lt;STX&gt;H2;o130,100;f3;c20;h1;w1;d3,Bypass;&lt;ETX&gt;
&lt;STX&gt;H3;o100,100;f3;c20;h1;w1;d3,MES Login;&lt;ETX&gt;
&lt;STX&gt;B4;o50,30;f3;c0,3;h50;w3;d3,2003;&lt;ETX&gt;
&lt;STX&gt;R&lt;ETX&gt;
&lt;STX&gt;&lt;ESC&gt;E1;&lt;ETX&gt;
&lt;STX&gt;&lt;US&gt;4&lt;ETX&gt;
&lt;STX&gt;&lt;ETB&gt;&lt;ETX&gt;</v>
      </c>
      <c r="Z104" s="12" t="str">
        <f>" "</f>
        <v xml:space="preserve"> </v>
      </c>
      <c r="AI104"/>
      <c r="AJ104"/>
    </row>
    <row r="105" spans="1:36" x14ac:dyDescent="0.2">
      <c r="A105" s="19" t="s">
        <v>376</v>
      </c>
      <c r="B10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Jaruwan Gerds</v>
      </c>
      <c r="C105" s="21" t="s">
        <v>9590</v>
      </c>
      <c r="D105" s="30" t="s">
        <v>189</v>
      </c>
      <c r="E105" s="30" t="s">
        <v>184</v>
      </c>
      <c r="F105" s="123" t="s">
        <v>190</v>
      </c>
      <c r="G105" s="28" t="str">
        <f>_xlfn.XLOOKUP(EmployeesByDept[[#This Row],[Name]] &amp; "-Bypass", SQLOperators_DT[first_name], SQLOperators_DT[badge_ID], "")</f>
        <v/>
      </c>
      <c r="H105" s="28" t="str">
        <f>IF(NOT(LEN(EmployeesByDept[[#This Row],[BP-DT]]) = 0), _xlfn.XLOOKUP(EmployeesByDept[[#This Row],[BP-DT]], SQLOperators_DT[badge_ID], SQLOperators_DT[deactive_date], -1) = 0, "")</f>
        <v/>
      </c>
      <c r="I105" s="28" t="str">
        <f>_xlfn.XLOOKUP(EmployeesByDept[[#This Row],[Name]] &amp; "-Bypass", SQLOperators_WS[full_name], SQLOperators_WS[badge_ID], "")</f>
        <v/>
      </c>
      <c r="J105" s="28" t="str">
        <f>IF(NOT(LEN(EmployeesByDept[[#This Row],[BP-WS]]) = 0), _xlfn.XLOOKUP(EmployeesByDept[[#This Row],[BP-WS]], SQLOperators_WS[badge_ID], SQLOperators_WS[deactive_date], -1) = 0, "")</f>
        <v/>
      </c>
      <c r="K105" s="28" t="str">
        <f>_xlfn.XLOOKUP(EmployeesByDept[[#This Row],[Name]] &amp; "-Bypass", SQLOperatorTable[name], SQLOperatorTable[ID], "")</f>
        <v/>
      </c>
      <c r="L105" s="28" t="str">
        <f>IF(NOT(LEN(EmployeesByDept[[#This Row],[BP-MES01]]) = 0), _xlfn.XLOOKUP(EmployeesByDept[[#This Row],[BP-MES01]], SQLOperatorTable[ID], SQLOperatorTable[deactive_date], -1) = 0, "")</f>
        <v/>
      </c>
      <c r="M105" s="28" t="b">
        <f>IFERROR(OR(EmployeesByDept[[#This Row],[BPA-DT]], EmployeesByDept[[#This Row],[BPA-WS]], EmployeesByDept[[#This Row],[BPA-MES01]]), FALSE)</f>
        <v>0</v>
      </c>
      <c r="N105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05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05" s="28" t="b" cm="1">
        <f t="array" ref="P10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105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05" s="28" t="b">
        <f>IF(EmployeesByDept[[#This Row],[Position]] = "Operator", EmployeesByDept[[#This Row],[AnyBP]] = FALSE, TRUE)</f>
        <v>1</v>
      </c>
      <c r="S105" s="28" t="b" cm="1">
        <f t="array" ref="S10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05" s="28" t="b">
        <f xml:space="preserve"> _xlfn.XLOOKUP(EmployeesByDept[[#This Row],[ID]], SQLOperatorTable[ID], SQLOperatorTable[deactive_date], -1) = 0</f>
        <v>1</v>
      </c>
      <c r="U105" s="28" t="str">
        <f>EmployeesByDept[[#This Row],[Dept.]] &amp; " " &amp; EmployeesByDept[[#This Row],[Shift]]</f>
        <v>DT FEM 2nd</v>
      </c>
      <c r="V105" s="28" cm="1">
        <f t="array" ref="V105">_xlfn.LET(_xlpm.getname, GetIDFromName(EmployeesByDept[[#This Row],[Name]]),
IF(LEN(_xlpm.getname) = 0, GetIDFromName(EmployeesByDept[[#This Row],[Name]] &amp; " - Bypass"), _xlpm.getname))</f>
        <v>2681</v>
      </c>
      <c r="W105" s="28">
        <f>_xlfn.XLOOKUP(EmployeesByDept[[#This Row],[ID]],SQLOperatorTable[ID],SQLOperatorTable[dept_ID], "", 0, 1)</f>
        <v>4</v>
      </c>
      <c r="X105" s="38" t="b">
        <f>_xlfn.XLOOKUP(EmployeesByDept[[#This Row],[ID]], SQLOperatorTable[ID],SQLOperatorTable[deactive_date], -1) &gt; 0</f>
        <v>0</v>
      </c>
      <c r="Y105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&lt;STX&gt;H1;o160,100;f3;c20;h1;w1;d3,Jaden Holloway;&lt;ETX&gt;
&lt;STX&gt;H2;o130,100;f3;c20;h1;w1;d3,DT FEM 2nd;&lt;ETX&gt;
&lt;STX&gt;H3;o100,100;f3;c20;h1;w1;d3,MES Login;&lt;ETX&gt;
&lt;STX&gt;B4;o50,30;f3;c0,3;h50;w3;d3,2681;&lt;ETX&gt;
&lt;STX&gt;R&lt;ETX&gt;
&lt;STX&gt;&lt;ESC&gt;E1;&lt;ETX&gt;
&lt;STX&gt;&lt;US&gt;4&lt;ETX&gt;
&lt;STX&gt;&lt;ETB&gt;&lt;ETX&gt;</v>
      </c>
      <c r="Z105" s="38" t="str">
        <f>" "</f>
        <v xml:space="preserve"> </v>
      </c>
      <c r="AI105"/>
      <c r="AJ105"/>
    </row>
    <row r="106" spans="1:36" x14ac:dyDescent="0.2">
      <c r="A106" s="19" t="s">
        <v>378</v>
      </c>
      <c r="B10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Shalinda Gilbert</v>
      </c>
      <c r="C106" s="21" t="s">
        <v>9593</v>
      </c>
      <c r="D106" s="30" t="s">
        <v>322</v>
      </c>
      <c r="E106" s="30" t="s">
        <v>179</v>
      </c>
      <c r="F106" s="296" t="s">
        <v>190</v>
      </c>
      <c r="G106" s="28" t="str">
        <f>_xlfn.XLOOKUP(EmployeesByDept[[#This Row],[Name]] &amp; "-Bypass", SQLOperators_DT[first_name], SQLOperators_DT[badge_ID], "")</f>
        <v/>
      </c>
      <c r="H106" s="28" t="str">
        <f>IF(NOT(LEN(EmployeesByDept[[#This Row],[BP-DT]]) = 0), _xlfn.XLOOKUP(EmployeesByDept[[#This Row],[BP-DT]], SQLOperators_DT[badge_ID], SQLOperators_DT[deactive_date], -1) = 0, "")</f>
        <v/>
      </c>
      <c r="I106" s="28" t="str">
        <f>_xlfn.XLOOKUP(EmployeesByDept[[#This Row],[Name]] &amp; "-Bypass", SQLOperators_WS[full_name], SQLOperators_WS[badge_ID], "")</f>
        <v/>
      </c>
      <c r="J106" s="28" t="str">
        <f>IF(NOT(LEN(EmployeesByDept[[#This Row],[BP-WS]]) = 0), _xlfn.XLOOKUP(EmployeesByDept[[#This Row],[BP-WS]], SQLOperators_WS[badge_ID], SQLOperators_WS[deactive_date], -1) = 0, "")</f>
        <v/>
      </c>
      <c r="K106" s="28" t="str">
        <f>_xlfn.XLOOKUP(EmployeesByDept[[#This Row],[Name]] &amp; "-Bypass", SQLOperatorTable[name], SQLOperatorTable[ID], "")</f>
        <v/>
      </c>
      <c r="L106" s="28" t="str">
        <f>IF(NOT(LEN(EmployeesByDept[[#This Row],[BP-MES01]]) = 0), _xlfn.XLOOKUP(EmployeesByDept[[#This Row],[BP-MES01]], SQLOperatorTable[ID], SQLOperatorTable[deactive_date], -1) = 0, "")</f>
        <v/>
      </c>
      <c r="M106" s="28" t="b">
        <f>IFERROR(OR(EmployeesByDept[[#This Row],[BPA-DT]], EmployeesByDept[[#This Row],[BPA-WS]], EmployeesByDept[[#This Row],[BPA-MES01]]), FALSE)</f>
        <v>0</v>
      </c>
      <c r="N106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06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06" s="28" t="b" cm="1">
        <f t="array" ref="P10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106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06" s="28" t="b">
        <f>IF(EmployeesByDept[[#This Row],[Position]] = "Operator", EmployeesByDept[[#This Row],[AnyBP]] = FALSE, TRUE)</f>
        <v>1</v>
      </c>
      <c r="S106" s="28" t="b" cm="1">
        <f t="array" ref="S10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06" s="28" t="b">
        <f xml:space="preserve"> _xlfn.XLOOKUP(EmployeesByDept[[#This Row],[ID]], SQLOperatorTable[ID], SQLOperatorTable[deactive_date], -1) = 0</f>
        <v>1</v>
      </c>
      <c r="U106" s="28" t="str">
        <f>EmployeesByDept[[#This Row],[Dept.]] &amp; " " &amp; EmployeesByDept[[#This Row],[Shift]]</f>
        <v>WS 1st</v>
      </c>
      <c r="V106" s="28" cm="1">
        <f t="array" ref="V106">_xlfn.LET(_xlpm.getname, GetIDFromName(EmployeesByDept[[#This Row],[Name]]),
IF(LEN(_xlpm.getname) = 0, GetIDFromName(EmployeesByDept[[#This Row],[Name]] &amp; " - Bypass"), _xlpm.getname))</f>
        <v>2684</v>
      </c>
      <c r="W106" s="28">
        <f>_xlfn.XLOOKUP(EmployeesByDept[[#This Row],[ID]],SQLOperatorTable[ID],SQLOperatorTable[dept_ID], "", 0, 1)</f>
        <v>4</v>
      </c>
      <c r="X106" s="38" t="b">
        <f>_xlfn.XLOOKUP(EmployeesByDept[[#This Row],[ID]], SQLOperatorTable[ID],SQLOperatorTable[deactive_date], -1) &gt; 0</f>
        <v>0</v>
      </c>
      <c r="Y106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&lt;STX&gt;H1;o160,100;f3;c20;h1;w1;d3,Jalen Drake;&lt;ETX&gt;
&lt;STX&gt;H2;o130,100;f3;c20;h1;w1;d3,WS 1st;&lt;ETX&gt;
&lt;STX&gt;H3;o100,100;f3;c20;h1;w1;d3,MES Login;&lt;ETX&gt;
&lt;STX&gt;B4;o50,30;f3;c0,3;h50;w3;d3,2684;&lt;ETX&gt;
&lt;STX&gt;R&lt;ETX&gt;
&lt;STX&gt;&lt;ESC&gt;E1;&lt;ETX&gt;
&lt;STX&gt;&lt;US&gt;4&lt;ETX&gt;
&lt;STX&gt;&lt;ETB&gt;&lt;ETX&gt;</v>
      </c>
      <c r="Z106" s="38" t="str">
        <f>" "</f>
        <v xml:space="preserve"> </v>
      </c>
      <c r="AI106"/>
      <c r="AJ106"/>
    </row>
    <row r="107" spans="1:36" x14ac:dyDescent="0.2">
      <c r="A107" s="19" t="s">
        <v>380</v>
      </c>
      <c r="B10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Melvin Gillcrase</v>
      </c>
      <c r="C107" s="21" t="s">
        <v>2493</v>
      </c>
      <c r="D107" s="30" t="s">
        <v>173</v>
      </c>
      <c r="E107" s="30" t="s">
        <v>241</v>
      </c>
      <c r="F107" s="123" t="s">
        <v>190</v>
      </c>
      <c r="G107" s="28" t="str">
        <f>_xlfn.XLOOKUP(EmployeesByDept[[#This Row],[Name]] &amp; "-Bypass", SQLOperators_DT[first_name], SQLOperators_DT[badge_ID], "")</f>
        <v/>
      </c>
      <c r="H107" s="28" t="str">
        <f>IF(NOT(LEN(EmployeesByDept[[#This Row],[BP-DT]]) = 0), _xlfn.XLOOKUP(EmployeesByDept[[#This Row],[BP-DT]], SQLOperators_DT[badge_ID], SQLOperators_DT[deactive_date], -1) = 0, "")</f>
        <v/>
      </c>
      <c r="I107" s="28" t="str">
        <f>_xlfn.XLOOKUP(EmployeesByDept[[#This Row],[Name]] &amp; "-Bypass", SQLOperators_WS[full_name], SQLOperators_WS[badge_ID], "")</f>
        <v/>
      </c>
      <c r="J107" s="28" t="str">
        <f>IF(NOT(LEN(EmployeesByDept[[#This Row],[BP-WS]]) = 0), _xlfn.XLOOKUP(EmployeesByDept[[#This Row],[BP-WS]], SQLOperators_WS[badge_ID], SQLOperators_WS[deactive_date], -1) = 0, "")</f>
        <v/>
      </c>
      <c r="K107" s="28" t="str">
        <f>_xlfn.XLOOKUP(EmployeesByDept[[#This Row],[Name]] &amp; "-Bypass", SQLOperatorTable[name], SQLOperatorTable[ID], "")</f>
        <v/>
      </c>
      <c r="L107" s="28" t="str">
        <f>IF(NOT(LEN(EmployeesByDept[[#This Row],[BP-MES01]]) = 0), _xlfn.XLOOKUP(EmployeesByDept[[#This Row],[BP-MES01]], SQLOperatorTable[ID], SQLOperatorTable[deactive_date], -1) = 0, "")</f>
        <v/>
      </c>
      <c r="M107" s="28" t="b">
        <f>IFERROR(OR(EmployeesByDept[[#This Row],[BPA-DT]], EmployeesByDept[[#This Row],[BPA-WS]], EmployeesByDept[[#This Row],[BPA-MES01]]), FALSE)</f>
        <v>0</v>
      </c>
      <c r="N107" s="28" t="b">
        <f>_xlfn.LET(_xlpm.look, _xlfn.XLOOKUP(EmployeesByDept[[#This Row],[ID]], SQLOperators_DT[badge_ID], SQLOperators_DT[deactive_date], -1), IF(_xlpm.look &gt; 0, FALSE, IF(_xlpm.look = 0, TRUE, "NO DATA")))</f>
        <v>1</v>
      </c>
      <c r="O107" s="28" t="b">
        <f>_xlfn.LET(_xlpm.look, _xlfn.XLOOKUP(EmployeesByDept[[#This Row],[ID]], SQLOperators_WS[badge_ID], SQLOperators_WS[deactive_date], -1), IF(_xlpm.look &gt; 0, FALSE, IF(_xlpm.look = 0, TRUE, "NO DATA")))</f>
        <v>0</v>
      </c>
      <c r="P107" s="28" t="b" cm="1">
        <f t="array" ref="P10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07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07" s="28" t="b">
        <f>IF(EmployeesByDept[[#This Row],[Position]] = "Operator", EmployeesByDept[[#This Row],[AnyBP]] = FALSE, TRUE)</f>
        <v>1</v>
      </c>
      <c r="S107" s="28" t="b" cm="1">
        <f t="array" ref="S10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07" s="28" t="b">
        <f xml:space="preserve"> _xlfn.XLOOKUP(EmployeesByDept[[#This Row],[ID]], SQLOperatorTable[ID], SQLOperatorTable[deactive_date], -1) = 0</f>
        <v>1</v>
      </c>
      <c r="U107" s="28" t="str">
        <f>EmployeesByDept[[#This Row],[Dept.]] &amp; " " &amp; EmployeesByDept[[#This Row],[Shift]]</f>
        <v>T1XX B</v>
      </c>
      <c r="V107" s="28" cm="1">
        <f t="array" ref="V107">_xlfn.LET(_xlpm.getname, GetIDFromName(EmployeesByDept[[#This Row],[Name]]),
IF(LEN(_xlpm.getname) = 0, GetIDFromName(EmployeesByDept[[#This Row],[Name]] &amp; " - Bypass"), _xlpm.getname))</f>
        <v>9286</v>
      </c>
      <c r="W107" s="28">
        <f>_xlfn.XLOOKUP(EmployeesByDept[[#This Row],[ID]],SQLOperatorTable[ID],SQLOperatorTable[dept_ID], "", 0, 1)</f>
        <v>4</v>
      </c>
      <c r="X107" s="38" t="b">
        <f>_xlfn.XLOOKUP(EmployeesByDept[[#This Row],[ID]], SQLOperatorTable[ID],SQLOperatorTable[deactive_date], -1) &gt; 0</f>
        <v>0</v>
      </c>
      <c r="Y107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&lt;STX&gt;H1;o160,100;f3;c20;h1;w1;d3,Jamaal Mulligan;&lt;ETX&gt;
&lt;STX&gt;H2;o130,100;f3;c20;h1;w1;d3,T1XX B;&lt;ETX&gt;
&lt;STX&gt;H3;o100,100;f3;c20;h1;w1;d3,MES Login;&lt;ETX&gt;
&lt;STX&gt;B4;o50,30;f3;c0,3;h50;w3;d3,9286;&lt;ETX&gt;
&lt;STX&gt;R&lt;ETX&gt;
&lt;STX&gt;&lt;ESC&gt;E1;&lt;ETX&gt;
&lt;STX&gt;&lt;US&gt;4&lt;ETX&gt;
&lt;STX&gt;&lt;ETB&gt;&lt;ETX&gt;</v>
      </c>
      <c r="Z107" s="38" t="str">
        <f>" "</f>
        <v xml:space="preserve"> </v>
      </c>
      <c r="AI107"/>
      <c r="AJ107"/>
    </row>
    <row r="108" spans="1:36" x14ac:dyDescent="0.2">
      <c r="A108" s="19" t="s">
        <v>382</v>
      </c>
      <c r="B10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Chelsea Gillespie</v>
      </c>
      <c r="C108" s="21" t="s">
        <v>9603</v>
      </c>
      <c r="D108" s="30" t="s">
        <v>173</v>
      </c>
      <c r="E108" s="30" t="s">
        <v>241</v>
      </c>
      <c r="F108" s="123" t="s">
        <v>190</v>
      </c>
      <c r="G108" s="28" t="str">
        <f>_xlfn.XLOOKUP(EmployeesByDept[[#This Row],[Name]] &amp; "-Bypass", SQLOperators_DT[first_name], SQLOperators_DT[badge_ID], "")</f>
        <v/>
      </c>
      <c r="H108" s="28" t="str">
        <f>IF(NOT(LEN(EmployeesByDept[[#This Row],[BP-DT]]) = 0), _xlfn.XLOOKUP(EmployeesByDept[[#This Row],[BP-DT]], SQLOperators_DT[badge_ID], SQLOperators_DT[deactive_date], -1) = 0, "")</f>
        <v/>
      </c>
      <c r="I108" s="28" t="str">
        <f>_xlfn.XLOOKUP(EmployeesByDept[[#This Row],[Name]] &amp; "-Bypass", SQLOperators_WS[full_name], SQLOperators_WS[badge_ID], "")</f>
        <v/>
      </c>
      <c r="J108" s="28" t="str">
        <f>IF(NOT(LEN(EmployeesByDept[[#This Row],[BP-WS]]) = 0), _xlfn.XLOOKUP(EmployeesByDept[[#This Row],[BP-WS]], SQLOperators_WS[badge_ID], SQLOperators_WS[deactive_date], -1) = 0, "")</f>
        <v/>
      </c>
      <c r="K108" s="28" t="str">
        <f>_xlfn.XLOOKUP(EmployeesByDept[[#This Row],[Name]] &amp; "-Bypass", SQLOperatorTable[name], SQLOperatorTable[ID], "")</f>
        <v/>
      </c>
      <c r="L108" s="28" t="str">
        <f>IF(NOT(LEN(EmployeesByDept[[#This Row],[BP-MES01]]) = 0), _xlfn.XLOOKUP(EmployeesByDept[[#This Row],[BP-MES01]], SQLOperatorTable[ID], SQLOperatorTable[deactive_date], -1) = 0, "")</f>
        <v/>
      </c>
      <c r="M108" s="28" t="b">
        <f>IFERROR(OR(EmployeesByDept[[#This Row],[BPA-DT]], EmployeesByDept[[#This Row],[BPA-WS]], EmployeesByDept[[#This Row],[BPA-MES01]]), FALSE)</f>
        <v>0</v>
      </c>
      <c r="N108" s="28" t="b">
        <f>_xlfn.LET(_xlpm.look, _xlfn.XLOOKUP(EmployeesByDept[[#This Row],[ID]], SQLOperators_DT[badge_ID], SQLOperators_DT[deactive_date], -1), IF(_xlpm.look &gt; 0, FALSE, IF(_xlpm.look = 0, TRUE, "NO DATA")))</f>
        <v>1</v>
      </c>
      <c r="O108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08" s="28" t="b" cm="1">
        <f t="array" ref="P10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08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08" s="28" t="b">
        <f>IF(EmployeesByDept[[#This Row],[Position]] = "Operator", EmployeesByDept[[#This Row],[AnyBP]] = FALSE, TRUE)</f>
        <v>1</v>
      </c>
      <c r="S108" s="28" t="b" cm="1">
        <f t="array" ref="S10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08" s="28" t="b">
        <f xml:space="preserve"> _xlfn.XLOOKUP(EmployeesByDept[[#This Row],[ID]], SQLOperatorTable[ID], SQLOperatorTable[deactive_date], -1) = 0</f>
        <v>1</v>
      </c>
      <c r="U108" s="28" t="str">
        <f>EmployeesByDept[[#This Row],[Dept.]] &amp; " " &amp; EmployeesByDept[[#This Row],[Shift]]</f>
        <v>T1XX B</v>
      </c>
      <c r="V108" s="28" cm="1">
        <f t="array" ref="V108">_xlfn.LET(_xlpm.getname, GetIDFromName(EmployeesByDept[[#This Row],[Name]]),
IF(LEN(_xlpm.getname) = 0, GetIDFromName(EmployeesByDept[[#This Row],[Name]] &amp; " - Bypass"), _xlpm.getname))</f>
        <v>2694</v>
      </c>
      <c r="W108" s="28">
        <f>_xlfn.XLOOKUP(EmployeesByDept[[#This Row],[ID]],SQLOperatorTable[ID],SQLOperatorTable[dept_ID], "", 0, 1)</f>
        <v>4</v>
      </c>
      <c r="X108" s="38" t="b">
        <f>_xlfn.XLOOKUP(EmployeesByDept[[#This Row],[ID]], SQLOperatorTable[ID],SQLOperatorTable[deactive_date], -1) &gt; 0</f>
        <v>0</v>
      </c>
      <c r="Y108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&lt;STX&gt;H1;o160,100;f3;c20;h1;w1;d3,Jamaal Mulligan Jr;&lt;ETX&gt;
&lt;STX&gt;H2;o130,100;f3;c20;h1;w1;d3,T1XX B;&lt;ETX&gt;
&lt;STX&gt;H3;o100,100;f3;c20;h1;w1;d3,MES Login;&lt;ETX&gt;
&lt;STX&gt;B4;o50,30;f3;c0,3;h50;w3;d3,2694;&lt;ETX&gt;
&lt;STX&gt;R&lt;ETX&gt;
&lt;STX&gt;&lt;ESC&gt;E1;&lt;ETX&gt;
&lt;STX&gt;&lt;US&gt;4&lt;ETX&gt;
&lt;STX&gt;&lt;ETB&gt;&lt;ETX&gt;</v>
      </c>
      <c r="Z108" s="38" t="str">
        <f>" "</f>
        <v xml:space="preserve"> </v>
      </c>
      <c r="AI108"/>
      <c r="AJ108"/>
    </row>
    <row r="109" spans="1:36" x14ac:dyDescent="0.2">
      <c r="A109" s="19" t="s">
        <v>386</v>
      </c>
      <c r="B10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Patrick Glide</v>
      </c>
      <c r="C109" s="21" t="s">
        <v>9438</v>
      </c>
      <c r="D109" s="295" t="s">
        <v>173</v>
      </c>
      <c r="E109" s="295" t="s">
        <v>394</v>
      </c>
      <c r="F109" s="123" t="s">
        <v>190</v>
      </c>
      <c r="G109" s="28" t="str">
        <f>_xlfn.XLOOKUP(EmployeesByDept[[#This Row],[Name]] &amp; "-Bypass", SQLOperators_DT[first_name], SQLOperators_DT[badge_ID], "")</f>
        <v/>
      </c>
      <c r="H109" s="28" t="str">
        <f>IF(NOT(LEN(EmployeesByDept[[#This Row],[BP-DT]]) = 0), _xlfn.XLOOKUP(EmployeesByDept[[#This Row],[BP-DT]], SQLOperators_DT[badge_ID], SQLOperators_DT[deactive_date], -1) = 0, "")</f>
        <v/>
      </c>
      <c r="I109" s="28" t="str">
        <f>_xlfn.XLOOKUP(EmployeesByDept[[#This Row],[Name]] &amp; "-Bypass", SQLOperators_WS[full_name], SQLOperators_WS[badge_ID], "")</f>
        <v/>
      </c>
      <c r="J109" s="28" t="str">
        <f>IF(NOT(LEN(EmployeesByDept[[#This Row],[BP-WS]]) = 0), _xlfn.XLOOKUP(EmployeesByDept[[#This Row],[BP-WS]], SQLOperators_WS[badge_ID], SQLOperators_WS[deactive_date], -1) = 0, "")</f>
        <v/>
      </c>
      <c r="K109" s="28" t="str">
        <f>_xlfn.XLOOKUP(EmployeesByDept[[#This Row],[Name]] &amp; "-Bypass", SQLOperatorTable[name], SQLOperatorTable[ID], "")</f>
        <v/>
      </c>
      <c r="L109" s="28" t="str">
        <f>IF(NOT(LEN(EmployeesByDept[[#This Row],[BP-MES01]]) = 0), _xlfn.XLOOKUP(EmployeesByDept[[#This Row],[BP-MES01]], SQLOperatorTable[ID], SQLOperatorTable[deactive_date], -1) = 0, "")</f>
        <v/>
      </c>
      <c r="M109" s="28" t="b">
        <f>IFERROR(OR(EmployeesByDept[[#This Row],[BPA-DT]], EmployeesByDept[[#This Row],[BPA-WS]], EmployeesByDept[[#This Row],[BPA-MES01]]), FALSE)</f>
        <v>0</v>
      </c>
      <c r="N109" s="28" t="b">
        <f>_xlfn.LET(_xlpm.look, _xlfn.XLOOKUP(EmployeesByDept[[#This Row],[ID]], SQLOperators_DT[badge_ID], SQLOperators_DT[deactive_date], -1), IF(_xlpm.look &gt; 0, FALSE, IF(_xlpm.look = 0, TRUE, "NO DATA")))</f>
        <v>1</v>
      </c>
      <c r="O109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09" s="28" t="b" cm="1">
        <f t="array" ref="P10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09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09" s="28" t="b">
        <f>IF(EmployeesByDept[[#This Row],[Position]] = "Operator", EmployeesByDept[[#This Row],[AnyBP]] = FALSE, TRUE)</f>
        <v>1</v>
      </c>
      <c r="S109" s="28" t="b" cm="1">
        <f t="array" ref="S10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09" s="28" t="b">
        <f xml:space="preserve"> _xlfn.XLOOKUP(EmployeesByDept[[#This Row],[ID]], SQLOperatorTable[ID], SQLOperatorTable[deactive_date], -1) = 0</f>
        <v>1</v>
      </c>
      <c r="U109" s="28" t="str">
        <f>EmployeesByDept[[#This Row],[Dept.]] &amp; " " &amp; EmployeesByDept[[#This Row],[Shift]]</f>
        <v>T1XX C</v>
      </c>
      <c r="V109" s="28" cm="1">
        <f t="array" ref="V109">_xlfn.LET(_xlpm.getname, GetIDFromName(EmployeesByDept[[#This Row],[Name]]),
IF(LEN(_xlpm.getname) = 0, GetIDFromName(EmployeesByDept[[#This Row],[Name]] &amp; " - Bypass"), _xlpm.getname))</f>
        <v>2651</v>
      </c>
      <c r="W109" s="28">
        <f>_xlfn.XLOOKUP(EmployeesByDept[[#This Row],[ID]],SQLOperatorTable[ID],SQLOperatorTable[dept_ID], "", 0, 1)</f>
        <v>4</v>
      </c>
      <c r="X109" s="38" t="b">
        <f>_xlfn.XLOOKUP(EmployeesByDept[[#This Row],[ID]], SQLOperatorTable[ID],SQLOperatorTable[deactive_date], -1) &gt; 0</f>
        <v>0</v>
      </c>
      <c r="Y109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&lt;STX&gt;H1;o160,100;f3;c20;h1;w1;d3,Jamal Perry Jr;&lt;ETX&gt;
&lt;STX&gt;H2;o130,100;f3;c20;h1;w1;d3,T1XX C;&lt;ETX&gt;
&lt;STX&gt;H3;o100,100;f3;c20;h1;w1;d3,MES Login;&lt;ETX&gt;
&lt;STX&gt;B4;o50,30;f3;c0,3;h50;w3;d3,2651;&lt;ETX&gt;
&lt;STX&gt;R&lt;ETX&gt;
&lt;STX&gt;&lt;ESC&gt;E1;&lt;ETX&gt;
&lt;STX&gt;&lt;US&gt;4&lt;ETX&gt;
&lt;STX&gt;&lt;ETB&gt;&lt;ETX&gt;</v>
      </c>
      <c r="Z109" s="38" t="str">
        <f>" "</f>
        <v xml:space="preserve"> </v>
      </c>
      <c r="AI109"/>
      <c r="AJ109"/>
    </row>
    <row r="110" spans="1:36" x14ac:dyDescent="0.2">
      <c r="A110" s="19" t="s">
        <v>388</v>
      </c>
      <c r="B11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Xzavier De'ondre Graham</v>
      </c>
      <c r="C110" s="21" t="s">
        <v>9416</v>
      </c>
      <c r="D110" s="30" t="s">
        <v>173</v>
      </c>
      <c r="E110" s="30" t="s">
        <v>485</v>
      </c>
      <c r="F110" s="123" t="s">
        <v>190</v>
      </c>
      <c r="G110" s="28" t="str">
        <f>_xlfn.XLOOKUP(EmployeesByDept[[#This Row],[Name]] &amp; "-Bypass", SQLOperators_DT[first_name], SQLOperators_DT[badge_ID], "")</f>
        <v/>
      </c>
      <c r="H110" s="28" t="str">
        <f>IF(NOT(LEN(EmployeesByDept[[#This Row],[BP-DT]]) = 0), _xlfn.XLOOKUP(EmployeesByDept[[#This Row],[BP-DT]], SQLOperators_DT[badge_ID], SQLOperators_DT[deactive_date], -1) = 0, "")</f>
        <v/>
      </c>
      <c r="I110" s="28" t="str">
        <f>_xlfn.XLOOKUP(EmployeesByDept[[#This Row],[Name]] &amp; "-Bypass", SQLOperators_WS[full_name], SQLOperators_WS[badge_ID], "")</f>
        <v/>
      </c>
      <c r="J110" s="28" t="str">
        <f>IF(NOT(LEN(EmployeesByDept[[#This Row],[BP-WS]]) = 0), _xlfn.XLOOKUP(EmployeesByDept[[#This Row],[BP-WS]], SQLOperators_WS[badge_ID], SQLOperators_WS[deactive_date], -1) = 0, "")</f>
        <v/>
      </c>
      <c r="K110" s="28" t="str">
        <f>_xlfn.XLOOKUP(EmployeesByDept[[#This Row],[Name]] &amp; "-Bypass", SQLOperatorTable[name], SQLOperatorTable[ID], "")</f>
        <v/>
      </c>
      <c r="L110" s="28" t="str">
        <f>IF(NOT(LEN(EmployeesByDept[[#This Row],[BP-MES01]]) = 0), _xlfn.XLOOKUP(EmployeesByDept[[#This Row],[BP-MES01]], SQLOperatorTable[ID], SQLOperatorTable[deactive_date], -1) = 0, "")</f>
        <v/>
      </c>
      <c r="M110" s="28" t="b">
        <f>IFERROR(OR(EmployeesByDept[[#This Row],[BPA-DT]], EmployeesByDept[[#This Row],[BPA-WS]], EmployeesByDept[[#This Row],[BPA-MES01]]), FALSE)</f>
        <v>0</v>
      </c>
      <c r="N110" s="28" t="b">
        <f>_xlfn.LET(_xlpm.look, _xlfn.XLOOKUP(EmployeesByDept[[#This Row],[ID]], SQLOperators_DT[badge_ID], SQLOperators_DT[deactive_date], -1), IF(_xlpm.look &gt; 0, FALSE, IF(_xlpm.look = 0, TRUE, "NO DATA")))</f>
        <v>1</v>
      </c>
      <c r="O110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10" s="28" t="b" cm="1">
        <f t="array" ref="P11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10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10" s="28" t="b">
        <f>IF(EmployeesByDept[[#This Row],[Position]] = "Operator", EmployeesByDept[[#This Row],[AnyBP]] = FALSE, TRUE)</f>
        <v>1</v>
      </c>
      <c r="S110" s="28" t="b" cm="1">
        <f t="array" ref="S11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10" s="28" t="b">
        <f xml:space="preserve"> _xlfn.XLOOKUP(EmployeesByDept[[#This Row],[ID]], SQLOperatorTable[ID], SQLOperatorTable[deactive_date], -1) = 0</f>
        <v>1</v>
      </c>
      <c r="U110" s="28" t="str">
        <f>EmployeesByDept[[#This Row],[Dept.]] &amp; " " &amp; EmployeesByDept[[#This Row],[Shift]]</f>
        <v>T1XX A</v>
      </c>
      <c r="V110" s="28" cm="1">
        <f t="array" ref="V110">_xlfn.LET(_xlpm.getname, GetIDFromName(EmployeesByDept[[#This Row],[Name]]),
IF(LEN(_xlpm.getname) = 0, GetIDFromName(EmployeesByDept[[#This Row],[Name]] &amp; " - Bypass"), _xlpm.getname))</f>
        <v>2641</v>
      </c>
      <c r="W110" s="28">
        <f>_xlfn.XLOOKUP(EmployeesByDept[[#This Row],[ID]],SQLOperatorTable[ID],SQLOperatorTable[dept_ID], "", 0, 1)</f>
        <v>4</v>
      </c>
      <c r="X110" s="38" t="b">
        <f>_xlfn.XLOOKUP(EmployeesByDept[[#This Row],[ID]], SQLOperatorTable[ID],SQLOperatorTable[deactive_date], -1) &gt; 0</f>
        <v>0</v>
      </c>
      <c r="Y110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&lt;STX&gt;H1;o160,100;f3;c20;h1;w1;d3,Jamarion Wiley;&lt;ETX&gt;
&lt;STX&gt;H2;o130,100;f3;c20;h1;w1;d3,T1XX A;&lt;ETX&gt;
&lt;STX&gt;H3;o100,100;f3;c20;h1;w1;d3,MES Login;&lt;ETX&gt;
&lt;STX&gt;B4;o50,30;f3;c0,3;h50;w3;d3,2641;&lt;ETX&gt;
&lt;STX&gt;R&lt;ETX&gt;
&lt;STX&gt;&lt;ESC&gt;E1;&lt;ETX&gt;
&lt;STX&gt;&lt;US&gt;4&lt;ETX&gt;
&lt;STX&gt;&lt;ETB&gt;&lt;ETX&gt;</v>
      </c>
      <c r="Z110" s="38" t="str">
        <f>" "</f>
        <v xml:space="preserve"> </v>
      </c>
      <c r="AI110"/>
      <c r="AJ110"/>
    </row>
    <row r="111" spans="1:36" x14ac:dyDescent="0.2">
      <c r="A111" s="19" t="s">
        <v>390</v>
      </c>
      <c r="B11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James A Grant III</v>
      </c>
      <c r="C111" s="21" t="s">
        <v>346</v>
      </c>
      <c r="D111" s="30" t="s">
        <v>183</v>
      </c>
      <c r="E111" s="30" t="s">
        <v>179</v>
      </c>
      <c r="F111" s="123" t="s">
        <v>185</v>
      </c>
      <c r="G111" s="4" t="str">
        <f>_xlfn.XLOOKUP(EmployeesByDept[[#This Row],[Name]] &amp; "-Bypass", SQLOperators_DT[first_name], SQLOperators_DT[badge_ID], "")</f>
        <v/>
      </c>
      <c r="H111" s="4" t="str">
        <f>IF(NOT(LEN(EmployeesByDept[[#This Row],[BP-DT]]) = 0), _xlfn.XLOOKUP(EmployeesByDept[[#This Row],[BP-DT]], SQLOperators_DT[badge_ID], SQLOperators_DT[deactive_date], -1) = 0, "")</f>
        <v/>
      </c>
      <c r="I111" s="4" t="str">
        <f>_xlfn.XLOOKUP(EmployeesByDept[[#This Row],[Name]] &amp; "-Bypass", SQLOperators_WS[full_name], SQLOperators_WS[badge_ID], "")</f>
        <v/>
      </c>
      <c r="J111" s="4" t="str">
        <f>IF(NOT(LEN(EmployeesByDept[[#This Row],[BP-WS]]) = 0), _xlfn.XLOOKUP(EmployeesByDept[[#This Row],[BP-WS]], SQLOperators_WS[badge_ID], SQLOperators_WS[deactive_date], -1) = 0, "")</f>
        <v/>
      </c>
      <c r="K111" s="4" t="str">
        <f>_xlfn.XLOOKUP(EmployeesByDept[[#This Row],[Name]] &amp; "-Bypass", SQLOperatorTable[name], SQLOperatorTable[ID], "")</f>
        <v/>
      </c>
      <c r="L111" s="4" t="str">
        <f>IF(NOT(LEN(EmployeesByDept[[#This Row],[BP-MES01]]) = 0), _xlfn.XLOOKUP(EmployeesByDept[[#This Row],[BP-MES01]], SQLOperatorTable[ID], SQLOperatorTable[deactive_date], -1) = 0, "")</f>
        <v/>
      </c>
      <c r="M111" s="4" t="b">
        <f>IFERROR(OR(EmployeesByDept[[#This Row],[BPA-DT]], EmployeesByDept[[#This Row],[BPA-WS]], EmployeesByDept[[#This Row],[BPA-MES01]]), FALSE)</f>
        <v>0</v>
      </c>
      <c r="N111" s="4" t="b">
        <f>_xlfn.LET(_xlpm.look, _xlfn.XLOOKUP(EmployeesByDept[[#This Row],[ID]], SQLOperators_DT[badge_ID], SQLOperators_DT[deactive_date], -1), IF(_xlpm.look &gt; 0, FALSE, IF(_xlpm.look = 0, TRUE, "NO DATA")))</f>
        <v>0</v>
      </c>
      <c r="O111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11" s="4" t="b" cm="1">
        <f t="array" ref="P11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1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11" s="4" t="b">
        <f>IF(EmployeesByDept[[#This Row],[Position]] = "Operator", EmployeesByDept[[#This Row],[AnyBP]] = FALSE, TRUE)</f>
        <v>1</v>
      </c>
      <c r="S111" s="4" t="b" cm="1">
        <f t="array" ref="S11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11" s="4" t="b">
        <f xml:space="preserve"> _xlfn.XLOOKUP(EmployeesByDept[[#This Row],[ID]], SQLOperatorTable[ID], SQLOperatorTable[deactive_date], -1) = 0</f>
        <v>1</v>
      </c>
      <c r="U111" s="4" t="str">
        <f>EmployeesByDept[[#This Row],[Dept.]] &amp; " " &amp; EmployeesByDept[[#This Row],[Shift]]</f>
        <v>Materials 1st</v>
      </c>
      <c r="V111" s="28" cm="1">
        <f t="array" ref="V111">_xlfn.LET(_xlpm.getname, GetIDFromName(EmployeesByDept[[#This Row],[Name]]),
IF(LEN(_xlpm.getname) = 0, GetIDFromName(EmployeesByDept[[#This Row],[Name]] &amp; " - Bypass"), _xlpm.getname))</f>
        <v>1523</v>
      </c>
      <c r="W111" s="4">
        <f>_xlfn.XLOOKUP(EmployeesByDept[[#This Row],[ID]],SQLOperatorTable[ID],SQLOperatorTable[dept_ID], "", 0, 1)</f>
        <v>3</v>
      </c>
      <c r="X111" s="12" t="b">
        <f>_xlfn.XLOOKUP(EmployeesByDept[[#This Row],[ID]], SQLOperatorTable[ID],SQLOperatorTable[deactive_date], -1) &gt; 0</f>
        <v>0</v>
      </c>
      <c r="Y11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&lt;STX&gt;H1;o160,100;f3;c20;h1;w1;d3,James Adams;&lt;ETX&gt;
&lt;STX&gt;H2;o130,100;f3;c20;h1;w1;d3,Materials 1st;&lt;ETX&gt;
&lt;STX&gt;H3;o100,100;f3;c20;h1;w1;d3,MES Login;&lt;ETX&gt;
&lt;STX&gt;B4;o50,30;f3;c0,3;h50;w3;d3,1523;&lt;ETX&gt;
&lt;STX&gt;R&lt;ETX&gt;
&lt;STX&gt;&lt;ESC&gt;E1;&lt;ETX&gt;
&lt;STX&gt;&lt;US&gt;4&lt;ETX&gt;
&lt;STX&gt;&lt;ETB&gt;&lt;ETX&gt;</v>
      </c>
      <c r="Z111" s="12" t="str">
        <f>" "</f>
        <v xml:space="preserve"> </v>
      </c>
      <c r="AI111"/>
      <c r="AJ111"/>
    </row>
    <row r="112" spans="1:36" x14ac:dyDescent="0.2">
      <c r="A112" s="19" t="s">
        <v>392</v>
      </c>
      <c r="B11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Anthony Grant</v>
      </c>
      <c r="C112" s="21" t="s">
        <v>2505</v>
      </c>
      <c r="D112" s="30" t="s">
        <v>215</v>
      </c>
      <c r="E112" s="30" t="s">
        <v>179</v>
      </c>
      <c r="F112" s="123" t="s">
        <v>190</v>
      </c>
      <c r="G112" s="28" t="str">
        <f>_xlfn.XLOOKUP(EmployeesByDept[[#This Row],[Name]] &amp; "-Bypass", SQLOperators_DT[first_name], SQLOperators_DT[badge_ID], "")</f>
        <v/>
      </c>
      <c r="H112" s="28" t="str">
        <f>IF(NOT(LEN(EmployeesByDept[[#This Row],[BP-DT]]) = 0), _xlfn.XLOOKUP(EmployeesByDept[[#This Row],[BP-DT]], SQLOperators_DT[badge_ID], SQLOperators_DT[deactive_date], -1) = 0, "")</f>
        <v/>
      </c>
      <c r="I112" s="28" t="str">
        <f>_xlfn.XLOOKUP(EmployeesByDept[[#This Row],[Name]] &amp; "-Bypass", SQLOperators_WS[full_name], SQLOperators_WS[badge_ID], "")</f>
        <v/>
      </c>
      <c r="J112" s="28" t="str">
        <f>IF(NOT(LEN(EmployeesByDept[[#This Row],[BP-WS]]) = 0), _xlfn.XLOOKUP(EmployeesByDept[[#This Row],[BP-WS]], SQLOperators_WS[badge_ID], SQLOperators_WS[deactive_date], -1) = 0, "")</f>
        <v/>
      </c>
      <c r="K112" s="28" t="str">
        <f>_xlfn.XLOOKUP(EmployeesByDept[[#This Row],[Name]] &amp; "-Bypass", SQLOperatorTable[name], SQLOperatorTable[ID], "")</f>
        <v/>
      </c>
      <c r="L112" s="28" t="str">
        <f>IF(NOT(LEN(EmployeesByDept[[#This Row],[BP-MES01]]) = 0), _xlfn.XLOOKUP(EmployeesByDept[[#This Row],[BP-MES01]], SQLOperatorTable[ID], SQLOperatorTable[deactive_date], -1) = 0, "")</f>
        <v/>
      </c>
      <c r="M112" s="28" t="b">
        <f>IFERROR(OR(EmployeesByDept[[#This Row],[BPA-DT]], EmployeesByDept[[#This Row],[BPA-WS]], EmployeesByDept[[#This Row],[BPA-MES01]]), FALSE)</f>
        <v>0</v>
      </c>
      <c r="N112" s="28" t="b">
        <f>_xlfn.LET(_xlpm.look, _xlfn.XLOOKUP(EmployeesByDept[[#This Row],[ID]], SQLOperators_DT[badge_ID], SQLOperators_DT[deactive_date], -1), IF(_xlpm.look &gt; 0, FALSE, IF(_xlpm.look = 0, TRUE, "NO DATA")))</f>
        <v>1</v>
      </c>
      <c r="O112" s="28" t="b">
        <f>_xlfn.LET(_xlpm.look, _xlfn.XLOOKUP(EmployeesByDept[[#This Row],[ID]], SQLOperators_WS[badge_ID], SQLOperators_WS[deactive_date], -1), IF(_xlpm.look &gt; 0, FALSE, IF(_xlpm.look = 0, TRUE, "NO DATA")))</f>
        <v>1</v>
      </c>
      <c r="P112" s="28" t="b" cm="1">
        <f t="array" ref="P11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12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12" s="28" t="b">
        <f>IF(EmployeesByDept[[#This Row],[Position]] = "Operator", EmployeesByDept[[#This Row],[AnyBP]] = FALSE, TRUE)</f>
        <v>1</v>
      </c>
      <c r="S112" s="28" t="b" cm="1">
        <f t="array" ref="S11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12" s="28" t="b">
        <f xml:space="preserve"> _xlfn.XLOOKUP(EmployeesByDept[[#This Row],[ID]], SQLOperatorTable[ID], SQLOperatorTable[deactive_date], -1) = 0</f>
        <v>1</v>
      </c>
      <c r="U112" s="28" t="str">
        <f>EmployeesByDept[[#This Row],[Dept.]] &amp; " " &amp; EmployeesByDept[[#This Row],[Shift]]</f>
        <v>Service 1st</v>
      </c>
      <c r="V112" s="28" cm="1">
        <f t="array" ref="V112">_xlfn.LET(_xlpm.getname, GetIDFromName(EmployeesByDept[[#This Row],[Name]]),
IF(LEN(_xlpm.getname) = 0, GetIDFromName(EmployeesByDept[[#This Row],[Name]] &amp; " - Bypass"), _xlpm.getname))</f>
        <v>1823</v>
      </c>
      <c r="W112" s="28">
        <f>_xlfn.XLOOKUP(EmployeesByDept[[#This Row],[ID]],SQLOperatorTable[ID],SQLOperatorTable[dept_ID], "", 0, 1)</f>
        <v>15</v>
      </c>
      <c r="X112" s="38" t="b">
        <f>_xlfn.XLOOKUP(EmployeesByDept[[#This Row],[ID]], SQLOperatorTable[ID],SQLOperatorTable[deactive_date], -1) &gt; 0</f>
        <v>0</v>
      </c>
      <c r="Y112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&lt;STX&gt;H1;o160,100;f3;c20;h1;w1;d3,James Baker;&lt;ETX&gt;
&lt;STX&gt;H2;o130,100;f3;c20;h1;w1;d3,Service 1st;&lt;ETX&gt;
&lt;STX&gt;H3;o100,100;f3;c20;h1;w1;d3,MES Login;&lt;ETX&gt;
&lt;STX&gt;B4;o50,30;f3;c0,3;h50;w3;d3,1823;&lt;ETX&gt;
&lt;STX&gt;R&lt;ETX&gt;
&lt;STX&gt;&lt;ESC&gt;E1;&lt;ETX&gt;
&lt;STX&gt;&lt;US&gt;4&lt;ETX&gt;
&lt;STX&gt;&lt;ETB&gt;&lt;ETX&gt;</v>
      </c>
      <c r="Z112" s="38" t="str">
        <f>" "</f>
        <v xml:space="preserve"> </v>
      </c>
      <c r="AI112"/>
      <c r="AJ112"/>
    </row>
    <row r="113" spans="1:36" x14ac:dyDescent="0.2">
      <c r="A113" s="19" t="s">
        <v>395</v>
      </c>
      <c r="B11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Tyrese Lashay Grant</v>
      </c>
      <c r="C113" s="19" t="s">
        <v>119</v>
      </c>
      <c r="D113" s="30" t="s">
        <v>173</v>
      </c>
      <c r="E113" s="30" t="s">
        <v>241</v>
      </c>
      <c r="F113" s="123" t="s">
        <v>190</v>
      </c>
      <c r="G113" s="28" t="str">
        <f>_xlfn.XLOOKUP(EmployeesByDept[[#This Row],[Name]] &amp; "-Bypass", SQLOperators_DT[first_name], SQLOperators_DT[badge_ID], "")</f>
        <v/>
      </c>
      <c r="H113" s="28" t="str">
        <f>IF(NOT(LEN(EmployeesByDept[[#This Row],[BP-DT]]) = 0), _xlfn.XLOOKUP(EmployeesByDept[[#This Row],[BP-DT]], SQLOperators_DT[badge_ID], SQLOperators_DT[deactive_date], -1) = 0, "")</f>
        <v/>
      </c>
      <c r="I113" s="28" t="str">
        <f>_xlfn.XLOOKUP(EmployeesByDept[[#This Row],[Name]] &amp; "-Bypass", SQLOperators_WS[full_name], SQLOperators_WS[badge_ID], "")</f>
        <v/>
      </c>
      <c r="J113" s="28" t="str">
        <f>IF(NOT(LEN(EmployeesByDept[[#This Row],[BP-WS]]) = 0), _xlfn.XLOOKUP(EmployeesByDept[[#This Row],[BP-WS]], SQLOperators_WS[badge_ID], SQLOperators_WS[deactive_date], -1) = 0, "")</f>
        <v/>
      </c>
      <c r="K113" s="28" t="str">
        <f>_xlfn.XLOOKUP(EmployeesByDept[[#This Row],[Name]] &amp; "-Bypass", SQLOperatorTable[name], SQLOperatorTable[ID], "")</f>
        <v/>
      </c>
      <c r="L113" s="28" t="str">
        <f>IF(NOT(LEN(EmployeesByDept[[#This Row],[BP-MES01]]) = 0), _xlfn.XLOOKUP(EmployeesByDept[[#This Row],[BP-MES01]], SQLOperatorTable[ID], SQLOperatorTable[deactive_date], -1) = 0, "")</f>
        <v/>
      </c>
      <c r="M113" s="28" t="b">
        <f>IFERROR(OR(EmployeesByDept[[#This Row],[BPA-DT]], EmployeesByDept[[#This Row],[BPA-WS]], EmployeesByDept[[#This Row],[BPA-MES01]]), FALSE)</f>
        <v>0</v>
      </c>
      <c r="N113" s="28" t="b">
        <f>_xlfn.LET(_xlpm.look, _xlfn.XLOOKUP(EmployeesByDept[[#This Row],[ID]], SQLOperators_DT[badge_ID], SQLOperators_DT[deactive_date], -1), IF(_xlpm.look &gt; 0, FALSE, IF(_xlpm.look = 0, TRUE, "NO DATA")))</f>
        <v>1</v>
      </c>
      <c r="O113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13" s="28" t="b" cm="1">
        <f t="array" ref="P11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13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13" s="28" t="b">
        <f>IF(EmployeesByDept[[#This Row],[Position]] = "Operator", EmployeesByDept[[#This Row],[AnyBP]] = FALSE, TRUE)</f>
        <v>1</v>
      </c>
      <c r="S113" s="28" t="b" cm="1">
        <f t="array" ref="S11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13" s="28" t="b">
        <f xml:space="preserve"> _xlfn.XLOOKUP(EmployeesByDept[[#This Row],[ID]], SQLOperatorTable[ID], SQLOperatorTable[deactive_date], -1) = 0</f>
        <v>1</v>
      </c>
      <c r="U113" s="28" t="str">
        <f>EmployeesByDept[[#This Row],[Dept.]] &amp; " " &amp; EmployeesByDept[[#This Row],[Shift]]</f>
        <v>T1XX B</v>
      </c>
      <c r="V113" s="28" cm="1">
        <f t="array" ref="V113">_xlfn.LET(_xlpm.getname, GetIDFromName(EmployeesByDept[[#This Row],[Name]]),
IF(LEN(_xlpm.getname) = 0, GetIDFromName(EmployeesByDept[[#This Row],[Name]] &amp; " - Bypass"), _xlpm.getname))</f>
        <v>2461</v>
      </c>
      <c r="W113" s="28">
        <f>_xlfn.XLOOKUP(EmployeesByDept[[#This Row],[ID]],SQLOperatorTable[ID],SQLOperatorTable[dept_ID], "", 0, 1)</f>
        <v>4</v>
      </c>
      <c r="X113" s="38" t="b">
        <f>_xlfn.XLOOKUP(EmployeesByDept[[#This Row],[ID]], SQLOperatorTable[ID],SQLOperatorTable[deactive_date], -1) &gt; 0</f>
        <v>0</v>
      </c>
      <c r="Y113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&lt;STX&gt;H1;o160,100;f3;c20;h1;w1;d3,James Morris;&lt;ETX&gt;
&lt;STX&gt;H2;o130,100;f3;c20;h1;w1;d3,T1XX B;&lt;ETX&gt;
&lt;STX&gt;H3;o100,100;f3;c20;h1;w1;d3,MES Login;&lt;ETX&gt;
&lt;STX&gt;B4;o50,30;f3;c0,3;h50;w3;d3,2461;&lt;ETX&gt;
&lt;STX&gt;R&lt;ETX&gt;
&lt;STX&gt;&lt;ESC&gt;E1;&lt;ETX&gt;
&lt;STX&gt;&lt;US&gt;4&lt;ETX&gt;
&lt;STX&gt;&lt;ETB&gt;&lt;ETX&gt;</v>
      </c>
      <c r="Z113" s="38" t="str">
        <f>" "</f>
        <v xml:space="preserve"> </v>
      </c>
      <c r="AI113"/>
      <c r="AJ113"/>
    </row>
    <row r="114" spans="1:36" x14ac:dyDescent="0.2">
      <c r="A114" s="19" t="s">
        <v>397</v>
      </c>
      <c r="B11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Terry Darnell Gray</v>
      </c>
      <c r="C114" s="21" t="s">
        <v>348</v>
      </c>
      <c r="D114" s="30" t="s">
        <v>173</v>
      </c>
      <c r="E114" s="30" t="s">
        <v>241</v>
      </c>
      <c r="F114" s="123" t="s">
        <v>190</v>
      </c>
      <c r="G114" s="4" t="str">
        <f>_xlfn.XLOOKUP(EmployeesByDept[[#This Row],[Name]] &amp; "-Bypass", SQLOperators_DT[first_name], SQLOperators_DT[badge_ID], "")</f>
        <v/>
      </c>
      <c r="H114" s="4" t="str">
        <f>IF(NOT(LEN(EmployeesByDept[[#This Row],[BP-DT]]) = 0), _xlfn.XLOOKUP(EmployeesByDept[[#This Row],[BP-DT]], SQLOperators_DT[badge_ID], SQLOperators_DT[deactive_date], -1) = 0, "")</f>
        <v/>
      </c>
      <c r="I114" s="4" t="str">
        <f>_xlfn.XLOOKUP(EmployeesByDept[[#This Row],[Name]] &amp; "-Bypass", SQLOperators_WS[full_name], SQLOperators_WS[badge_ID], "")</f>
        <v/>
      </c>
      <c r="J114" s="4" t="str">
        <f>IF(NOT(LEN(EmployeesByDept[[#This Row],[BP-WS]]) = 0), _xlfn.XLOOKUP(EmployeesByDept[[#This Row],[BP-WS]], SQLOperators_WS[badge_ID], SQLOperators_WS[deactive_date], -1) = 0, "")</f>
        <v/>
      </c>
      <c r="K114" s="4" t="str">
        <f>_xlfn.XLOOKUP(EmployeesByDept[[#This Row],[Name]] &amp; "-Bypass", SQLOperatorTable[name], SQLOperatorTable[ID], "")</f>
        <v/>
      </c>
      <c r="L114" s="4" t="str">
        <f>IF(NOT(LEN(EmployeesByDept[[#This Row],[BP-MES01]]) = 0), _xlfn.XLOOKUP(EmployeesByDept[[#This Row],[BP-MES01]], SQLOperatorTable[ID], SQLOperatorTable[deactive_date], -1) = 0, "")</f>
        <v/>
      </c>
      <c r="M114" s="4" t="b">
        <f>IFERROR(OR(EmployeesByDept[[#This Row],[BPA-DT]], EmployeesByDept[[#This Row],[BPA-WS]], EmployeesByDept[[#This Row],[BPA-MES01]]), FALSE)</f>
        <v>0</v>
      </c>
      <c r="N114" s="4" t="b">
        <f>_xlfn.LET(_xlpm.look, _xlfn.XLOOKUP(EmployeesByDept[[#This Row],[ID]], SQLOperators_DT[badge_ID], SQLOperators_DT[deactive_date], -1), IF(_xlpm.look &gt; 0, FALSE, IF(_xlpm.look = 0, TRUE, "NO DATA")))</f>
        <v>1</v>
      </c>
      <c r="O114" s="4" t="b">
        <f>_xlfn.LET(_xlpm.look, _xlfn.XLOOKUP(EmployeesByDept[[#This Row],[ID]], SQLOperators_WS[badge_ID], SQLOperators_WS[deactive_date], -1), IF(_xlpm.look &gt; 0, FALSE, IF(_xlpm.look = 0, TRUE, "NO DATA")))</f>
        <v>1</v>
      </c>
      <c r="P114" s="4" t="b" cm="1">
        <f t="array" ref="P11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1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14" s="4" t="b">
        <f>IF(EmployeesByDept[[#This Row],[Position]] = "Operator", EmployeesByDept[[#This Row],[AnyBP]] = FALSE, TRUE)</f>
        <v>1</v>
      </c>
      <c r="S114" s="4" t="b" cm="1">
        <f t="array" ref="S11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14" s="4" t="b">
        <f xml:space="preserve"> _xlfn.XLOOKUP(EmployeesByDept[[#This Row],[ID]], SQLOperatorTable[ID], SQLOperatorTable[deactive_date], -1) = 0</f>
        <v>1</v>
      </c>
      <c r="U114" s="4" t="str">
        <f>EmployeesByDept[[#This Row],[Dept.]] &amp; " " &amp; EmployeesByDept[[#This Row],[Shift]]</f>
        <v>T1XX B</v>
      </c>
      <c r="V114" s="28" cm="1">
        <f t="array" ref="V114">_xlfn.LET(_xlpm.getname, GetIDFromName(EmployeesByDept[[#This Row],[Name]]),
IF(LEN(_xlpm.getname) = 0, GetIDFromName(EmployeesByDept[[#This Row],[Name]] &amp; " - Bypass"), _xlpm.getname))</f>
        <v>8793</v>
      </c>
      <c r="W114" s="4">
        <f>_xlfn.XLOOKUP(EmployeesByDept[[#This Row],[ID]],SQLOperatorTable[ID],SQLOperatorTable[dept_ID], "", 0, 1)</f>
        <v>4</v>
      </c>
      <c r="X114" s="12" t="b">
        <f>_xlfn.XLOOKUP(EmployeesByDept[[#This Row],[ID]], SQLOperatorTable[ID],SQLOperatorTable[deactive_date], -1) &gt; 0</f>
        <v>0</v>
      </c>
      <c r="Y11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&lt;STX&gt;H1;o160,100;f3;c20;h1;w1;d3,James Smith;&lt;ETX&gt;
&lt;STX&gt;H2;o130,100;f3;c20;h1;w1;d3,T1XX B;&lt;ETX&gt;
&lt;STX&gt;H3;o100,100;f3;c20;h1;w1;d3,MES Login;&lt;ETX&gt;
&lt;STX&gt;B4;o50,30;f3;c0,3;h50;w3;d3,8793;&lt;ETX&gt;
&lt;STX&gt;R&lt;ETX&gt;
&lt;STX&gt;&lt;ESC&gt;E1;&lt;ETX&gt;
&lt;STX&gt;&lt;US&gt;4&lt;ETX&gt;
&lt;STX&gt;&lt;ETB&gt;&lt;ETX&gt;</v>
      </c>
      <c r="Z114" s="12" t="str">
        <f>" "</f>
        <v xml:space="preserve"> </v>
      </c>
      <c r="AI114"/>
      <c r="AJ114"/>
    </row>
    <row r="115" spans="1:36" x14ac:dyDescent="0.2">
      <c r="A115" s="19" t="s">
        <v>399</v>
      </c>
      <c r="B11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Edward Lee Gregory</v>
      </c>
      <c r="C115" s="21" t="s">
        <v>9380</v>
      </c>
      <c r="D115" s="30" t="s">
        <v>322</v>
      </c>
      <c r="E115" s="112" t="s">
        <v>179</v>
      </c>
      <c r="F115" s="296" t="s">
        <v>190</v>
      </c>
      <c r="G115" s="28" t="str">
        <f>_xlfn.XLOOKUP(EmployeesByDept[[#This Row],[Name]] &amp; "-Bypass", SQLOperators_DT[first_name], SQLOperators_DT[badge_ID], "")</f>
        <v/>
      </c>
      <c r="H115" s="28" t="str">
        <f>IF(NOT(LEN(EmployeesByDept[[#This Row],[BP-DT]]) = 0), _xlfn.XLOOKUP(EmployeesByDept[[#This Row],[BP-DT]], SQLOperators_DT[badge_ID], SQLOperators_DT[deactive_date], -1) = 0, "")</f>
        <v/>
      </c>
      <c r="I115" s="28" t="str">
        <f>_xlfn.XLOOKUP(EmployeesByDept[[#This Row],[Name]] &amp; "-Bypass", SQLOperators_WS[full_name], SQLOperators_WS[badge_ID], "")</f>
        <v/>
      </c>
      <c r="J115" s="28" t="str">
        <f>IF(NOT(LEN(EmployeesByDept[[#This Row],[BP-WS]]) = 0), _xlfn.XLOOKUP(EmployeesByDept[[#This Row],[BP-WS]], SQLOperators_WS[badge_ID], SQLOperators_WS[deactive_date], -1) = 0, "")</f>
        <v/>
      </c>
      <c r="K115" s="28" t="str">
        <f>_xlfn.XLOOKUP(EmployeesByDept[[#This Row],[Name]] &amp; "-Bypass", SQLOperatorTable[name], SQLOperatorTable[ID], "")</f>
        <v/>
      </c>
      <c r="L115" s="28" t="str">
        <f>IF(NOT(LEN(EmployeesByDept[[#This Row],[BP-MES01]]) = 0), _xlfn.XLOOKUP(EmployeesByDept[[#This Row],[BP-MES01]], SQLOperatorTable[ID], SQLOperatorTable[deactive_date], -1) = 0, "")</f>
        <v/>
      </c>
      <c r="M115" s="28" t="b">
        <f>IFERROR(OR(EmployeesByDept[[#This Row],[BPA-DT]], EmployeesByDept[[#This Row],[BPA-WS]], EmployeesByDept[[#This Row],[BPA-MES01]]), FALSE)</f>
        <v>0</v>
      </c>
      <c r="N115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15" s="28" t="b">
        <f>_xlfn.LET(_xlpm.look, _xlfn.XLOOKUP(EmployeesByDept[[#This Row],[ID]], SQLOperators_WS[badge_ID], SQLOperators_WS[deactive_date], -1), IF(_xlpm.look &gt; 0, FALSE, IF(_xlpm.look = 0, TRUE, "NO DATA")))</f>
        <v>1</v>
      </c>
      <c r="P115" s="28" t="b" cm="1">
        <f t="array" ref="P11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15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15" s="28" t="b">
        <f>IF(EmployeesByDept[[#This Row],[Position]] = "Operator", EmployeesByDept[[#This Row],[AnyBP]] = FALSE, TRUE)</f>
        <v>1</v>
      </c>
      <c r="S115" s="28" t="b" cm="1">
        <f t="array" ref="S11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15" s="28" t="b">
        <f xml:space="preserve"> _xlfn.XLOOKUP(EmployeesByDept[[#This Row],[ID]], SQLOperatorTable[ID], SQLOperatorTable[deactive_date], -1) = 0</f>
        <v>1</v>
      </c>
      <c r="U115" s="28" t="str">
        <f>EmployeesByDept[[#This Row],[Dept.]] &amp; " " &amp; EmployeesByDept[[#This Row],[Shift]]</f>
        <v>WS 1st</v>
      </c>
      <c r="V115" s="28" cm="1">
        <f t="array" ref="V115">_xlfn.LET(_xlpm.getname, GetIDFromName(EmployeesByDept[[#This Row],[Name]]),
IF(LEN(_xlpm.getname) = 0, GetIDFromName(EmployeesByDept[[#This Row],[Name]] &amp; " - Bypass"), _xlpm.getname))</f>
        <v>2638</v>
      </c>
      <c r="W115" s="28">
        <f>_xlfn.XLOOKUP(EmployeesByDept[[#This Row],[ID]],SQLOperatorTable[ID],SQLOperatorTable[dept_ID], "", 0, 1)</f>
        <v>4</v>
      </c>
      <c r="X115" s="38" t="b">
        <f>_xlfn.XLOOKUP(EmployeesByDept[[#This Row],[ID]], SQLOperatorTable[ID],SQLOperatorTable[deactive_date], -1) &gt; 0</f>
        <v>0</v>
      </c>
      <c r="Y115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&lt;STX&gt;H1;o160,100;f3;c20;h1;w1;d3,Jamesha Brown-Young;&lt;ETX&gt;
&lt;STX&gt;H2;o130,100;f3;c20;h1;w1;d3,WS 1st;&lt;ETX&gt;
&lt;STX&gt;H3;o100,100;f3;c20;h1;w1;d3,MES Login;&lt;ETX&gt;
&lt;STX&gt;B4;o50,30;f3;c0,3;h50;w3;d3,2638;&lt;ETX&gt;
&lt;STX&gt;R&lt;ETX&gt;
&lt;STX&gt;&lt;ESC&gt;E1;&lt;ETX&gt;
&lt;STX&gt;&lt;US&gt;4&lt;ETX&gt;
&lt;STX&gt;&lt;ETB&gt;&lt;ETX&gt;</v>
      </c>
      <c r="Z115" s="38" t="str">
        <f>" "</f>
        <v xml:space="preserve"> </v>
      </c>
      <c r="AI115"/>
      <c r="AJ115"/>
    </row>
    <row r="116" spans="1:36" x14ac:dyDescent="0.2">
      <c r="A116" s="19" t="s">
        <v>400</v>
      </c>
      <c r="B11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Nikasha Griffin</v>
      </c>
      <c r="C116" s="21" t="s">
        <v>352</v>
      </c>
      <c r="D116" s="30" t="s">
        <v>187</v>
      </c>
      <c r="E116" s="30" t="s">
        <v>179</v>
      </c>
      <c r="F116" s="123" t="s">
        <v>353</v>
      </c>
      <c r="G116" s="4" t="str">
        <f>_xlfn.XLOOKUP(EmployeesByDept[[#This Row],[Name]] &amp; "-Bypass", SQLOperators_DT[first_name], SQLOperators_DT[badge_ID], "")</f>
        <v/>
      </c>
      <c r="H116" s="4" t="str">
        <f>IF(NOT(LEN(EmployeesByDept[[#This Row],[BP-DT]]) = 0), _xlfn.XLOOKUP(EmployeesByDept[[#This Row],[BP-DT]], SQLOperators_DT[badge_ID], SQLOperators_DT[deactive_date], -1) = 0, "")</f>
        <v/>
      </c>
      <c r="I116" s="4" t="str">
        <f>_xlfn.XLOOKUP(EmployeesByDept[[#This Row],[Name]] &amp; "-Bypass", SQLOperators_WS[full_name], SQLOperators_WS[badge_ID], "")</f>
        <v/>
      </c>
      <c r="J116" s="4" t="str">
        <f>IF(NOT(LEN(EmployeesByDept[[#This Row],[BP-WS]]) = 0), _xlfn.XLOOKUP(EmployeesByDept[[#This Row],[BP-WS]], SQLOperators_WS[badge_ID], SQLOperators_WS[deactive_date], -1) = 0, "")</f>
        <v/>
      </c>
      <c r="K116" s="4" t="str">
        <f>_xlfn.XLOOKUP(EmployeesByDept[[#This Row],[Name]] &amp; "-Bypass", SQLOperatorTable[name], SQLOperatorTable[ID], "")</f>
        <v/>
      </c>
      <c r="L116" s="4" t="str">
        <f>IF(NOT(LEN(EmployeesByDept[[#This Row],[BP-MES01]]) = 0), _xlfn.XLOOKUP(EmployeesByDept[[#This Row],[BP-MES01]], SQLOperatorTable[ID], SQLOperatorTable[deactive_date], -1) = 0, "")</f>
        <v/>
      </c>
      <c r="M116" s="4" t="b">
        <f>IFERROR(OR(EmployeesByDept[[#This Row],[BPA-DT]], EmployeesByDept[[#This Row],[BPA-WS]], EmployeesByDept[[#This Row],[BPA-MES01]]), FALSE)</f>
        <v>0</v>
      </c>
      <c r="N116" s="4" t="b">
        <f>_xlfn.LET(_xlpm.look, _xlfn.XLOOKUP(EmployeesByDept[[#This Row],[ID]], SQLOperators_DT[badge_ID], SQLOperators_DT[deactive_date], -1), IF(_xlpm.look &gt; 0, FALSE, IF(_xlpm.look = 0, TRUE, "NO DATA")))</f>
        <v>1</v>
      </c>
      <c r="O116" s="4" t="b">
        <f>_xlfn.LET(_xlpm.look, _xlfn.XLOOKUP(EmployeesByDept[[#This Row],[ID]], SQLOperators_WS[badge_ID], SQLOperators_WS[deactive_date], -1), IF(_xlpm.look &gt; 0, FALSE, IF(_xlpm.look = 0, TRUE, "NO DATA")))</f>
        <v>1</v>
      </c>
      <c r="P116" s="4" t="b" cm="1">
        <f t="array" ref="P11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1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16" s="4" t="b">
        <f>IF(EmployeesByDept[[#This Row],[Position]] = "Operator", EmployeesByDept[[#This Row],[AnyBP]] = FALSE, TRUE)</f>
        <v>1</v>
      </c>
      <c r="S116" s="4" t="b" cm="1">
        <f t="array" ref="S11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16" s="4" t="b">
        <f xml:space="preserve"> _xlfn.XLOOKUP(EmployeesByDept[[#This Row],[ID]], SQLOperatorTable[ID], SQLOperatorTable[deactive_date], -1) = 0</f>
        <v>1</v>
      </c>
      <c r="U116" s="4" t="str">
        <f>EmployeesByDept[[#This Row],[Dept.]] &amp; " " &amp; EmployeesByDept[[#This Row],[Shift]]</f>
        <v>Maintenance 1st</v>
      </c>
      <c r="V116" s="28" cm="1">
        <f t="array" ref="V116">_xlfn.LET(_xlpm.getname, GetIDFromName(EmployeesByDept[[#This Row],[Name]]),
IF(LEN(_xlpm.getname) = 0, GetIDFromName(EmployeesByDept[[#This Row],[Name]] &amp; " - Bypass"), _xlpm.getname))</f>
        <v>5004</v>
      </c>
      <c r="W116" s="4">
        <f>_xlfn.XLOOKUP(EmployeesByDept[[#This Row],[ID]],SQLOperatorTable[ID],SQLOperatorTable[dept_ID], "", 0, 1)</f>
        <v>8</v>
      </c>
      <c r="X116" s="12" t="b">
        <f>_xlfn.XLOOKUP(EmployeesByDept[[#This Row],[ID]], SQLOperatorTable[ID],SQLOperatorTable[deactive_date], -1) &gt; 0</f>
        <v>0</v>
      </c>
      <c r="Y11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&lt;STX&gt;H1;o160,100;f3;c20;h1;w1;d3,Janis Delaney;&lt;ETX&gt;
&lt;STX&gt;H2;o130,100;f3;c20;h1;w1;d3,Maintenance 1st;&lt;ETX&gt;
&lt;STX&gt;H3;o100,100;f3;c20;h1;w1;d3,MES Login;&lt;ETX&gt;
&lt;STX&gt;B4;o50,30;f3;c0,3;h50;w3;d3,5004;&lt;ETX&gt;
&lt;STX&gt;R&lt;ETX&gt;
&lt;STX&gt;&lt;ESC&gt;E1;&lt;ETX&gt;
&lt;STX&gt;&lt;US&gt;4&lt;ETX&gt;
&lt;STX&gt;&lt;ETB&gt;&lt;ETX&gt;</v>
      </c>
      <c r="Z116" s="12" t="str">
        <f>" "</f>
        <v xml:space="preserve"> </v>
      </c>
      <c r="AI116"/>
      <c r="AJ116"/>
    </row>
    <row r="117" spans="1:36" x14ac:dyDescent="0.2">
      <c r="A117" s="19" t="s">
        <v>402</v>
      </c>
      <c r="B11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Pertrice Gross</v>
      </c>
      <c r="C117" s="21" t="s">
        <v>355</v>
      </c>
      <c r="D117" s="295" t="s">
        <v>173</v>
      </c>
      <c r="E117" s="30" t="s">
        <v>394</v>
      </c>
      <c r="F117" s="123" t="s">
        <v>190</v>
      </c>
      <c r="G117" s="4" t="str">
        <f>_xlfn.XLOOKUP(EmployeesByDept[[#This Row],[Name]] &amp; "-Bypass", SQLOperators_DT[first_name], SQLOperators_DT[badge_ID], "")</f>
        <v/>
      </c>
      <c r="H117" s="4" t="str">
        <f>IF(NOT(LEN(EmployeesByDept[[#This Row],[BP-DT]]) = 0), _xlfn.XLOOKUP(EmployeesByDept[[#This Row],[BP-DT]], SQLOperators_DT[badge_ID], SQLOperators_DT[deactive_date], -1) = 0, "")</f>
        <v/>
      </c>
      <c r="I117" s="4" t="str">
        <f>_xlfn.XLOOKUP(EmployeesByDept[[#This Row],[Name]] &amp; "-Bypass", SQLOperators_WS[full_name], SQLOperators_WS[badge_ID], "")</f>
        <v/>
      </c>
      <c r="J117" s="4" t="str">
        <f>IF(NOT(LEN(EmployeesByDept[[#This Row],[BP-WS]]) = 0), _xlfn.XLOOKUP(EmployeesByDept[[#This Row],[BP-WS]], SQLOperators_WS[badge_ID], SQLOperators_WS[deactive_date], -1) = 0, "")</f>
        <v/>
      </c>
      <c r="K117" s="4" t="str">
        <f>_xlfn.XLOOKUP(EmployeesByDept[[#This Row],[Name]] &amp; "-Bypass", SQLOperatorTable[name], SQLOperatorTable[ID], "")</f>
        <v/>
      </c>
      <c r="L117" s="4" t="str">
        <f>IF(NOT(LEN(EmployeesByDept[[#This Row],[BP-MES01]]) = 0), _xlfn.XLOOKUP(EmployeesByDept[[#This Row],[BP-MES01]], SQLOperatorTable[ID], SQLOperatorTable[deactive_date], -1) = 0, "")</f>
        <v/>
      </c>
      <c r="M117" s="4" t="b">
        <f>IFERROR(OR(EmployeesByDept[[#This Row],[BPA-DT]], EmployeesByDept[[#This Row],[BPA-WS]], EmployeesByDept[[#This Row],[BPA-MES01]]), FALSE)</f>
        <v>0</v>
      </c>
      <c r="N117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117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17" s="4" t="b" cm="1">
        <f t="array" ref="P11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1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17" s="4" t="b">
        <f>IF(EmployeesByDept[[#This Row],[Position]] = "Operator", EmployeesByDept[[#This Row],[AnyBP]] = FALSE, TRUE)</f>
        <v>1</v>
      </c>
      <c r="S117" s="4" t="b" cm="1">
        <f t="array" ref="S11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17" s="4" t="b">
        <f xml:space="preserve"> _xlfn.XLOOKUP(EmployeesByDept[[#This Row],[ID]], SQLOperatorTable[ID], SQLOperatorTable[deactive_date], -1) = 0</f>
        <v>1</v>
      </c>
      <c r="U117" s="4" t="str">
        <f>EmployeesByDept[[#This Row],[Dept.]] &amp; " " &amp; EmployeesByDept[[#This Row],[Shift]]</f>
        <v>T1XX C</v>
      </c>
      <c r="V117" s="28" cm="1">
        <f t="array" ref="V117">_xlfn.LET(_xlpm.getname, GetIDFromName(EmployeesByDept[[#This Row],[Name]]),
IF(LEN(_xlpm.getname) = 0, GetIDFromName(EmployeesByDept[[#This Row],[Name]] &amp; " - Bypass"), _xlpm.getname))</f>
        <v>2083</v>
      </c>
      <c r="W117" s="4">
        <f>_xlfn.XLOOKUP(EmployeesByDept[[#This Row],[ID]],SQLOperatorTable[ID],SQLOperatorTable[dept_ID], "", 0, 1)</f>
        <v>4</v>
      </c>
      <c r="X117" s="12" t="b">
        <f>_xlfn.XLOOKUP(EmployeesByDept[[#This Row],[ID]], SQLOperatorTable[ID],SQLOperatorTable[deactive_date], -1) &gt; 0</f>
        <v>0</v>
      </c>
      <c r="Y11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&lt;STX&gt;H1;o160,100;f3;c20;h1;w1;d3,Jasmine Stephens;&lt;ETX&gt;
&lt;STX&gt;H2;o130,100;f3;c20;h1;w1;d3,T1XX C;&lt;ETX&gt;
&lt;STX&gt;H3;o100,100;f3;c20;h1;w1;d3,MES Login;&lt;ETX&gt;
&lt;STX&gt;B4;o50,30;f3;c0,3;h50;w3;d3,2083;&lt;ETX&gt;
&lt;STX&gt;R&lt;ETX&gt;
&lt;STX&gt;&lt;ESC&gt;E1;&lt;ETX&gt;
&lt;STX&gt;&lt;US&gt;4&lt;ETX&gt;
&lt;STX&gt;&lt;ETB&gt;&lt;ETX&gt;</v>
      </c>
      <c r="Z117" s="12" t="str">
        <f>" "</f>
        <v xml:space="preserve"> </v>
      </c>
      <c r="AI117"/>
      <c r="AJ117"/>
    </row>
    <row r="118" spans="1:36" x14ac:dyDescent="0.2">
      <c r="A118" s="19" t="s">
        <v>404</v>
      </c>
      <c r="B11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Johnnie Gunn</v>
      </c>
      <c r="C118" s="21" t="s">
        <v>2593</v>
      </c>
      <c r="D118" s="112" t="s">
        <v>189</v>
      </c>
      <c r="E118" s="30" t="s">
        <v>179</v>
      </c>
      <c r="F118" s="124" t="s">
        <v>190</v>
      </c>
      <c r="G118" s="28" t="str">
        <f>_xlfn.XLOOKUP(EmployeesByDept[[#This Row],[Name]] &amp; "-Bypass", SQLOperators_DT[first_name], SQLOperators_DT[badge_ID], "")</f>
        <v/>
      </c>
      <c r="H118" s="28" t="str">
        <f>IF(NOT(LEN(EmployeesByDept[[#This Row],[BP-DT]]) = 0), _xlfn.XLOOKUP(EmployeesByDept[[#This Row],[BP-DT]], SQLOperators_DT[badge_ID], SQLOperators_DT[deactive_date], -1) = 0, "")</f>
        <v/>
      </c>
      <c r="I118" s="28" t="str">
        <f>_xlfn.XLOOKUP(EmployeesByDept[[#This Row],[Name]] &amp; "-Bypass", SQLOperators_WS[full_name], SQLOperators_WS[badge_ID], "")</f>
        <v/>
      </c>
      <c r="J118" s="28" t="str">
        <f>IF(NOT(LEN(EmployeesByDept[[#This Row],[BP-WS]]) = 0), _xlfn.XLOOKUP(EmployeesByDept[[#This Row],[BP-WS]], SQLOperators_WS[badge_ID], SQLOperators_WS[deactive_date], -1) = 0, "")</f>
        <v/>
      </c>
      <c r="K118" s="28" t="str">
        <f>_xlfn.XLOOKUP(EmployeesByDept[[#This Row],[Name]] &amp; "-Bypass", SQLOperatorTable[name], SQLOperatorTable[ID], "")</f>
        <v/>
      </c>
      <c r="L118" s="28" t="str">
        <f>IF(NOT(LEN(EmployeesByDept[[#This Row],[BP-MES01]]) = 0), _xlfn.XLOOKUP(EmployeesByDept[[#This Row],[BP-MES01]], SQLOperatorTable[ID], SQLOperatorTable[deactive_date], -1) = 0, "")</f>
        <v/>
      </c>
      <c r="M118" s="28" t="b">
        <f>IFERROR(OR(EmployeesByDept[[#This Row],[BPA-DT]], EmployeesByDept[[#This Row],[BPA-WS]], EmployeesByDept[[#This Row],[BPA-MES01]]), FALSE)</f>
        <v>0</v>
      </c>
      <c r="N118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18" s="28" t="b">
        <f>_xlfn.LET(_xlpm.look, _xlfn.XLOOKUP(EmployeesByDept[[#This Row],[ID]], SQLOperators_WS[badge_ID], SQLOperators_WS[deactive_date], -1), IF(_xlpm.look &gt; 0, FALSE, IF(_xlpm.look = 0, TRUE, "NO DATA")))</f>
        <v>0</v>
      </c>
      <c r="P118" s="28" t="b" cm="1">
        <f t="array" ref="P11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118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18" s="28" t="b">
        <f>IF(EmployeesByDept[[#This Row],[Position]] = "Operator", EmployeesByDept[[#This Row],[AnyBP]] = FALSE, TRUE)</f>
        <v>1</v>
      </c>
      <c r="S118" s="28" t="b" cm="1">
        <f t="array" ref="S11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18" s="28" t="b">
        <f xml:space="preserve"> _xlfn.XLOOKUP(EmployeesByDept[[#This Row],[ID]], SQLOperatorTable[ID], SQLOperatorTable[deactive_date], -1) = 0</f>
        <v>1</v>
      </c>
      <c r="U118" s="28" t="str">
        <f>EmployeesByDept[[#This Row],[Dept.]] &amp; " " &amp; EmployeesByDept[[#This Row],[Shift]]</f>
        <v>DT FEM 1st</v>
      </c>
      <c r="V118" s="28" cm="1">
        <f t="array" ref="V118">_xlfn.LET(_xlpm.getname, GetIDFromName(EmployeesByDept[[#This Row],[Name]]),
IF(LEN(_xlpm.getname) = 0, GetIDFromName(EmployeesByDept[[#This Row],[Name]] &amp; " - Bypass"), _xlpm.getname))</f>
        <v>2489</v>
      </c>
      <c r="W118" s="28">
        <f>_xlfn.XLOOKUP(EmployeesByDept[[#This Row],[ID]],SQLOperatorTable[ID],SQLOperatorTable[dept_ID], "", 0, 1)</f>
        <v>4</v>
      </c>
      <c r="X118" s="38" t="b">
        <f>_xlfn.XLOOKUP(EmployeesByDept[[#This Row],[ID]], SQLOperatorTable[ID],SQLOperatorTable[deactive_date], -1) &gt; 0</f>
        <v>0</v>
      </c>
      <c r="Y118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&lt;STX&gt;H1;o160,100;f3;c20;h1;w1;d3,Jasmine Wiley;&lt;ETX&gt;
&lt;STX&gt;H2;o130,100;f3;c20;h1;w1;d3,DT FEM 1st;&lt;ETX&gt;
&lt;STX&gt;H3;o100,100;f3;c20;h1;w1;d3,MES Login;&lt;ETX&gt;
&lt;STX&gt;B4;o50,30;f3;c0,3;h50;w3;d3,2489;&lt;ETX&gt;
&lt;STX&gt;R&lt;ETX&gt;
&lt;STX&gt;&lt;ESC&gt;E1;&lt;ETX&gt;
&lt;STX&gt;&lt;US&gt;4&lt;ETX&gt;
&lt;STX&gt;&lt;ETB&gt;&lt;ETX&gt;</v>
      </c>
      <c r="Z118" s="38" t="str">
        <f>" "</f>
        <v xml:space="preserve"> </v>
      </c>
      <c r="AI118"/>
      <c r="AJ118"/>
    </row>
    <row r="119" spans="1:36" x14ac:dyDescent="0.2">
      <c r="A119" s="19" t="s">
        <v>406</v>
      </c>
      <c r="B11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Henry Hang</v>
      </c>
      <c r="C119" s="21" t="s">
        <v>357</v>
      </c>
      <c r="D119" s="30" t="s">
        <v>187</v>
      </c>
      <c r="E119" s="30" t="s">
        <v>174</v>
      </c>
      <c r="F119" s="123" t="s">
        <v>185</v>
      </c>
      <c r="G119" s="4" t="str">
        <f>_xlfn.XLOOKUP(EmployeesByDept[[#This Row],[Name]] &amp; "-Bypass", SQLOperators_DT[first_name], SQLOperators_DT[badge_ID], "")</f>
        <v/>
      </c>
      <c r="H119" s="4" t="str">
        <f>IF(NOT(LEN(EmployeesByDept[[#This Row],[BP-DT]]) = 0), _xlfn.XLOOKUP(EmployeesByDept[[#This Row],[BP-DT]], SQLOperators_DT[badge_ID], SQLOperators_DT[deactive_date], -1) = 0, "")</f>
        <v/>
      </c>
      <c r="I119" s="4" t="str">
        <f>_xlfn.XLOOKUP(EmployeesByDept[[#This Row],[Name]] &amp; "-Bypass", SQLOperators_WS[full_name], SQLOperators_WS[badge_ID], "")</f>
        <v/>
      </c>
      <c r="J119" s="4" t="str">
        <f>IF(NOT(LEN(EmployeesByDept[[#This Row],[BP-WS]]) = 0), _xlfn.XLOOKUP(EmployeesByDept[[#This Row],[BP-WS]], SQLOperators_WS[badge_ID], SQLOperators_WS[deactive_date], -1) = 0, "")</f>
        <v/>
      </c>
      <c r="K119" s="4" t="str">
        <f>_xlfn.XLOOKUP(EmployeesByDept[[#This Row],[Name]] &amp; "-Bypass", SQLOperatorTable[name], SQLOperatorTable[ID], "")</f>
        <v/>
      </c>
      <c r="L119" s="4" t="str">
        <f>IF(NOT(LEN(EmployeesByDept[[#This Row],[BP-MES01]]) = 0), _xlfn.XLOOKUP(EmployeesByDept[[#This Row],[BP-MES01]], SQLOperatorTable[ID], SQLOperatorTable[deactive_date], -1) = 0, "")</f>
        <v/>
      </c>
      <c r="M119" s="4" t="b">
        <f>IFERROR(OR(EmployeesByDept[[#This Row],[BPA-DT]], EmployeesByDept[[#This Row],[BPA-WS]], EmployeesByDept[[#This Row],[BPA-MES01]]), FALSE)</f>
        <v>0</v>
      </c>
      <c r="N119" s="4" t="b">
        <f>_xlfn.LET(_xlpm.look, _xlfn.XLOOKUP(EmployeesByDept[[#This Row],[ID]], SQLOperators_DT[badge_ID], SQLOperators_DT[deactive_date], -1), IF(_xlpm.look &gt; 0, FALSE, IF(_xlpm.look = 0, TRUE, "NO DATA")))</f>
        <v>0</v>
      </c>
      <c r="O119" s="4" t="b">
        <f>_xlfn.LET(_xlpm.look, _xlfn.XLOOKUP(EmployeesByDept[[#This Row],[ID]], SQLOperators_WS[badge_ID], SQLOperators_WS[deactive_date], -1), IF(_xlpm.look &gt; 0, FALSE, IF(_xlpm.look = 0, TRUE, "NO DATA")))</f>
        <v>0</v>
      </c>
      <c r="P119" s="4" t="b" cm="1">
        <f t="array" ref="P11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1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19" s="4" t="b">
        <f>IF(EmployeesByDept[[#This Row],[Position]] = "Operator", EmployeesByDept[[#This Row],[AnyBP]] = FALSE, TRUE)</f>
        <v>1</v>
      </c>
      <c r="S119" s="4" t="b" cm="1">
        <f t="array" ref="S11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19" s="4" t="b">
        <f xml:space="preserve"> _xlfn.XLOOKUP(EmployeesByDept[[#This Row],[ID]], SQLOperatorTable[ID], SQLOperatorTable[deactive_date], -1) = 0</f>
        <v>1</v>
      </c>
      <c r="U119" s="4" t="str">
        <f>EmployeesByDept[[#This Row],[Dept.]] &amp; " " &amp; EmployeesByDept[[#This Row],[Shift]]</f>
        <v>Maintenance 3rd</v>
      </c>
      <c r="V119" s="28" cm="1">
        <f t="array" ref="V119">_xlfn.LET(_xlpm.getname, GetIDFromName(EmployeesByDept[[#This Row],[Name]]),
IF(LEN(_xlpm.getname) = 0, GetIDFromName(EmployeesByDept[[#This Row],[Name]] &amp; " - Bypass"), _xlpm.getname))</f>
        <v>1530</v>
      </c>
      <c r="W119" s="4">
        <f>_xlfn.XLOOKUP(EmployeesByDept[[#This Row],[ID]],SQLOperatorTable[ID],SQLOperatorTable[dept_ID], "", 0, 1)</f>
        <v>8</v>
      </c>
      <c r="X119" s="12" t="b">
        <f>_xlfn.XLOOKUP(EmployeesByDept[[#This Row],[ID]], SQLOperatorTable[ID],SQLOperatorTable[deactive_date], -1) &gt; 0</f>
        <v>0</v>
      </c>
      <c r="Y11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&lt;STX&gt;H1;o160,100;f3;c20;h1;w1;d3,Jason Capers;&lt;ETX&gt;
&lt;STX&gt;H2;o130,100;f3;c20;h1;w1;d3,Maintenance 3rd;&lt;ETX&gt;
&lt;STX&gt;H3;o100,100;f3;c20;h1;w1;d3,MES Login;&lt;ETX&gt;
&lt;STX&gt;B4;o50,30;f3;c0,3;h50;w3;d3,1530;&lt;ETX&gt;
&lt;STX&gt;R&lt;ETX&gt;
&lt;STX&gt;&lt;ESC&gt;E1;&lt;ETX&gt;
&lt;STX&gt;&lt;US&gt;4&lt;ETX&gt;
&lt;STX&gt;&lt;ETB&gt;&lt;ETX&gt;</v>
      </c>
      <c r="Z119" s="12" t="str">
        <f>" "</f>
        <v xml:space="preserve"> </v>
      </c>
      <c r="AI119"/>
      <c r="AJ119"/>
    </row>
    <row r="120" spans="1:36" x14ac:dyDescent="0.2">
      <c r="A120" s="19" t="s">
        <v>408</v>
      </c>
      <c r="B12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Joseph Hang</v>
      </c>
      <c r="C120" s="21" t="s">
        <v>359</v>
      </c>
      <c r="D120" s="30" t="s">
        <v>316</v>
      </c>
      <c r="E120" s="30" t="s">
        <v>179</v>
      </c>
      <c r="F120" s="123" t="s">
        <v>180</v>
      </c>
      <c r="G120" s="4" t="str">
        <f>_xlfn.XLOOKUP(EmployeesByDept[[#This Row],[Name]] &amp; "-Bypass", SQLOperators_DT[first_name], SQLOperators_DT[badge_ID], "")</f>
        <v/>
      </c>
      <c r="H120" s="4" t="str">
        <f>IF(NOT(LEN(EmployeesByDept[[#This Row],[BP-DT]]) = 0), _xlfn.XLOOKUP(EmployeesByDept[[#This Row],[BP-DT]], SQLOperators_DT[badge_ID], SQLOperators_DT[deactive_date], -1) = 0, "")</f>
        <v/>
      </c>
      <c r="I120" s="4" t="str">
        <f>_xlfn.XLOOKUP(EmployeesByDept[[#This Row],[Name]] &amp; "-Bypass", SQLOperators_WS[full_name], SQLOperators_WS[badge_ID], "")</f>
        <v/>
      </c>
      <c r="J120" s="4" t="str">
        <f>IF(NOT(LEN(EmployeesByDept[[#This Row],[BP-WS]]) = 0), _xlfn.XLOOKUP(EmployeesByDept[[#This Row],[BP-WS]], SQLOperators_WS[badge_ID], SQLOperators_WS[deactive_date], -1) = 0, "")</f>
        <v/>
      </c>
      <c r="K120" s="4" t="str">
        <f>_xlfn.XLOOKUP(EmployeesByDept[[#This Row],[Name]] &amp; "-Bypass", SQLOperatorTable[name], SQLOperatorTable[ID], "")</f>
        <v/>
      </c>
      <c r="L120" s="4" t="str">
        <f>IF(NOT(LEN(EmployeesByDept[[#This Row],[BP-MES01]]) = 0), _xlfn.XLOOKUP(EmployeesByDept[[#This Row],[BP-MES01]], SQLOperatorTable[ID], SQLOperatorTable[deactive_date], -1) = 0, "")</f>
        <v/>
      </c>
      <c r="M120" s="4" t="b">
        <f>IFERROR(OR(EmployeesByDept[[#This Row],[BPA-DT]], EmployeesByDept[[#This Row],[BPA-WS]], EmployeesByDept[[#This Row],[BPA-MES01]]), FALSE)</f>
        <v>0</v>
      </c>
      <c r="N120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120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20" s="4" t="b" cm="1">
        <f t="array" ref="P12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2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20" s="4" t="b">
        <f>IF(EmployeesByDept[[#This Row],[Position]] = "Operator", EmployeesByDept[[#This Row],[AnyBP]] = FALSE, TRUE)</f>
        <v>1</v>
      </c>
      <c r="S120" s="4" t="b" cm="1">
        <f t="array" ref="S12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20" s="4" t="b">
        <f xml:space="preserve"> _xlfn.XLOOKUP(EmployeesByDept[[#This Row],[ID]], SQLOperatorTable[ID], SQLOperatorTable[deactive_date], -1) = 0</f>
        <v>1</v>
      </c>
      <c r="U120" s="4" t="str">
        <f>EmployeesByDept[[#This Row],[Dept.]] &amp; " " &amp; EmployeesByDept[[#This Row],[Shift]]</f>
        <v>Engineering 1st</v>
      </c>
      <c r="V120" s="28" cm="1">
        <f t="array" ref="V120">_xlfn.LET(_xlpm.getname, GetIDFromName(EmployeesByDept[[#This Row],[Name]]),
IF(LEN(_xlpm.getname) = 0, GetIDFromName(EmployeesByDept[[#This Row],[Name]] &amp; " - Bypass"), _xlpm.getname))</f>
        <v>998</v>
      </c>
      <c r="W120" s="4">
        <f>_xlfn.XLOOKUP(EmployeesByDept[[#This Row],[ID]],SQLOperatorTable[ID],SQLOperatorTable[dept_ID], "", 0, 1)</f>
        <v>1</v>
      </c>
      <c r="X120" s="12" t="b">
        <f>_xlfn.XLOOKUP(EmployeesByDept[[#This Row],[ID]], SQLOperatorTable[ID],SQLOperatorTable[deactive_date], -1) &gt; 0</f>
        <v>0</v>
      </c>
      <c r="Y12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&lt;STX&gt;H1;o160,100;f3;c20;h1;w1;d3,Jason Konrad;&lt;ETX&gt;
&lt;STX&gt;H2;o130,100;f3;c20;h1;w1;d3,Engineering 1st;&lt;ETX&gt;
&lt;STX&gt;H3;o100,100;f3;c20;h1;w1;d3,MES Login;&lt;ETX&gt;
&lt;STX&gt;B4;o50,30;f3;c0,3;h50;w3;d3,998;&lt;ETX&gt;
&lt;STX&gt;R&lt;ETX&gt;
&lt;STX&gt;&lt;ESC&gt;E1;&lt;ETX&gt;
&lt;STX&gt;&lt;US&gt;4&lt;ETX&gt;
&lt;STX&gt;&lt;ETB&gt;&lt;ETX&gt;</v>
      </c>
      <c r="Z120" s="12" t="str">
        <f>" "</f>
        <v xml:space="preserve"> </v>
      </c>
      <c r="AI120"/>
      <c r="AJ120"/>
    </row>
    <row r="121" spans="1:36" x14ac:dyDescent="0.2">
      <c r="A121" s="19" t="s">
        <v>410</v>
      </c>
      <c r="B12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Toua Hang</v>
      </c>
      <c r="C121" s="294" t="s">
        <v>2615</v>
      </c>
      <c r="D121" s="295" t="s">
        <v>173</v>
      </c>
      <c r="E121" s="295" t="s">
        <v>485</v>
      </c>
      <c r="F121" s="296" t="s">
        <v>190</v>
      </c>
      <c r="G121" s="297" t="str">
        <f>_xlfn.XLOOKUP(EmployeesByDept[[#This Row],[Name]] &amp; "-Bypass", SQLOperators_DT[first_name], SQLOperators_DT[badge_ID], "")</f>
        <v/>
      </c>
      <c r="H121" s="297" t="str">
        <f>IF(NOT(LEN(EmployeesByDept[[#This Row],[BP-DT]]) = 0), _xlfn.XLOOKUP(EmployeesByDept[[#This Row],[BP-DT]], SQLOperators_DT[badge_ID], SQLOperators_DT[deactive_date], -1) = 0, "")</f>
        <v/>
      </c>
      <c r="I121" s="297" t="str">
        <f>_xlfn.XLOOKUP(EmployeesByDept[[#This Row],[Name]] &amp; "-Bypass", SQLOperators_WS[full_name], SQLOperators_WS[badge_ID], "")</f>
        <v/>
      </c>
      <c r="J121" s="297" t="str">
        <f>IF(NOT(LEN(EmployeesByDept[[#This Row],[BP-WS]]) = 0), _xlfn.XLOOKUP(EmployeesByDept[[#This Row],[BP-WS]], SQLOperators_WS[badge_ID], SQLOperators_WS[deactive_date], -1) = 0, "")</f>
        <v/>
      </c>
      <c r="K121" s="297" t="str">
        <f>_xlfn.XLOOKUP(EmployeesByDept[[#This Row],[Name]] &amp; "-Bypass", SQLOperatorTable[name], SQLOperatorTable[ID], "")</f>
        <v/>
      </c>
      <c r="L121" s="297" t="str">
        <f>IF(NOT(LEN(EmployeesByDept[[#This Row],[BP-MES01]]) = 0), _xlfn.XLOOKUP(EmployeesByDept[[#This Row],[BP-MES01]], SQLOperatorTable[ID], SQLOperatorTable[deactive_date], -1) = 0, "")</f>
        <v/>
      </c>
      <c r="M121" s="297" t="b">
        <f>IFERROR(OR(EmployeesByDept[[#This Row],[BPA-DT]], EmployeesByDept[[#This Row],[BPA-WS]], EmployeesByDept[[#This Row],[BPA-MES01]]), FALSE)</f>
        <v>0</v>
      </c>
      <c r="N121" s="297" t="b">
        <f>_xlfn.LET(_xlpm.look, _xlfn.XLOOKUP(EmployeesByDept[[#This Row],[ID]], SQLOperators_DT[badge_ID], SQLOperators_DT[deactive_date], -1), IF(_xlpm.look &gt; 0, FALSE, IF(_xlpm.look = 0, TRUE, "NO DATA")))</f>
        <v>1</v>
      </c>
      <c r="O121" s="297" t="b">
        <f>_xlfn.LET(_xlpm.look, _xlfn.XLOOKUP(EmployeesByDept[[#This Row],[ID]], SQLOperators_WS[badge_ID], SQLOperators_WS[deactive_date], -1), IF(_xlpm.look &gt; 0, FALSE, IF(_xlpm.look = 0, TRUE, "NO DATA")))</f>
        <v>1</v>
      </c>
      <c r="P121" s="297" t="b" cm="1">
        <f t="array" ref="P12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21" s="297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21" s="297" t="b">
        <f>IF(EmployeesByDept[[#This Row],[Position]] = "Operator", EmployeesByDept[[#This Row],[AnyBP]] = FALSE, TRUE)</f>
        <v>1</v>
      </c>
      <c r="S121" s="297" t="b" cm="1">
        <f t="array" ref="S12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21" s="297" t="b">
        <f xml:space="preserve"> _xlfn.XLOOKUP(EmployeesByDept[[#This Row],[ID]], SQLOperatorTable[ID], SQLOperatorTable[deactive_date], -1) = 0</f>
        <v>1</v>
      </c>
      <c r="U121" s="297" t="str">
        <f>EmployeesByDept[[#This Row],[Dept.]] &amp; " " &amp; EmployeesByDept[[#This Row],[Shift]]</f>
        <v>T1XX A</v>
      </c>
      <c r="V121" s="297" cm="1">
        <f t="array" ref="V121">_xlfn.LET(_xlpm.getname, GetIDFromName(EmployeesByDept[[#This Row],[Name]]),
IF(LEN(_xlpm.getname) = 0, GetIDFromName(EmployeesByDept[[#This Row],[Name]] &amp; " - Bypass"), _xlpm.getname))</f>
        <v>1782</v>
      </c>
      <c r="W121" s="297">
        <f>_xlfn.XLOOKUP(EmployeesByDept[[#This Row],[ID]],SQLOperatorTable[ID],SQLOperatorTable[dept_ID], "", 0, 1)</f>
        <v>4</v>
      </c>
      <c r="X121" s="304" t="b">
        <f>_xlfn.XLOOKUP(EmployeesByDept[[#This Row],[ID]], SQLOperatorTable[ID],SQLOperatorTable[deactive_date], -1) &gt; 0</f>
        <v>0</v>
      </c>
      <c r="Y121" s="304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&lt;STX&gt;H1;o160,100;f3;c20;h1;w1;d3,Javier Hernandez;&lt;ETX&gt;
&lt;STX&gt;H2;o130,100;f3;c20;h1;w1;d3,T1XX A;&lt;ETX&gt;
&lt;STX&gt;H3;o100,100;f3;c20;h1;w1;d3,MES Login;&lt;ETX&gt;
&lt;STX&gt;B4;o50,30;f3;c0,3;h50;w3;d3,1782;&lt;ETX&gt;
&lt;STX&gt;R&lt;ETX&gt;
&lt;STX&gt;&lt;ESC&gt;E1;&lt;ETX&gt;
&lt;STX&gt;&lt;US&gt;4&lt;ETX&gt;
&lt;STX&gt;&lt;ETB&gt;&lt;ETX&gt;</v>
      </c>
      <c r="Z121" s="304" t="str">
        <f>" "</f>
        <v xml:space="preserve"> </v>
      </c>
      <c r="AI121"/>
      <c r="AJ121"/>
    </row>
    <row r="122" spans="1:36" x14ac:dyDescent="0.2">
      <c r="A122" s="19" t="s">
        <v>412</v>
      </c>
      <c r="B12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Mohammed Abdul Hannan</v>
      </c>
      <c r="C122" s="121" t="s">
        <v>365</v>
      </c>
      <c r="D122" s="30"/>
      <c r="E122" s="30"/>
      <c r="F122" s="296" t="s">
        <v>190</v>
      </c>
      <c r="G122" s="28" t="str">
        <f>_xlfn.XLOOKUP(EmployeesByDept[[#This Row],[Name]] &amp; "-Bypass", SQLOperators_DT[first_name], SQLOperators_DT[badge_ID], "")</f>
        <v/>
      </c>
      <c r="H122" s="28" t="str">
        <f>IF(NOT(LEN(EmployeesByDept[[#This Row],[BP-DT]]) = 0), _xlfn.XLOOKUP(EmployeesByDept[[#This Row],[BP-DT]], SQLOperators_DT[badge_ID], SQLOperators_DT[deactive_date], -1) = 0, "")</f>
        <v/>
      </c>
      <c r="I122" s="28" t="str">
        <f>_xlfn.XLOOKUP(EmployeesByDept[[#This Row],[Name]] &amp; "-Bypass", SQLOperators_WS[full_name], SQLOperators_WS[badge_ID], "")</f>
        <v/>
      </c>
      <c r="J122" s="28" t="str">
        <f>IF(NOT(LEN(EmployeesByDept[[#This Row],[BP-WS]]) = 0), _xlfn.XLOOKUP(EmployeesByDept[[#This Row],[BP-WS]], SQLOperators_WS[badge_ID], SQLOperators_WS[deactive_date], -1) = 0, "")</f>
        <v/>
      </c>
      <c r="K122" s="28" t="str">
        <f>_xlfn.XLOOKUP(EmployeesByDept[[#This Row],[Name]] &amp; "-Bypass", SQLOperatorTable[name], SQLOperatorTable[ID], "")</f>
        <v/>
      </c>
      <c r="L122" s="28" t="str">
        <f>IF(NOT(LEN(EmployeesByDept[[#This Row],[BP-MES01]]) = 0), _xlfn.XLOOKUP(EmployeesByDept[[#This Row],[BP-MES01]], SQLOperatorTable[ID], SQLOperatorTable[deactive_date], -1) = 0, "")</f>
        <v/>
      </c>
      <c r="M122" s="28" t="b">
        <f>IFERROR(OR(EmployeesByDept[[#This Row],[BPA-DT]], EmployeesByDept[[#This Row],[BPA-WS]], EmployeesByDept[[#This Row],[BPA-MES01]]), FALSE)</f>
        <v>0</v>
      </c>
      <c r="N122" s="28" t="b">
        <f>_xlfn.LET(_xlpm.look, _xlfn.XLOOKUP(EmployeesByDept[[#This Row],[ID]], SQLOperators_DT[badge_ID], SQLOperators_DT[deactive_date], -1), IF(_xlpm.look &gt; 0, FALSE, IF(_xlpm.look = 0, TRUE, "NO DATA")))</f>
        <v>0</v>
      </c>
      <c r="O122" s="28" t="b">
        <f>_xlfn.LET(_xlpm.look, _xlfn.XLOOKUP(EmployeesByDept[[#This Row],[ID]], SQLOperators_WS[badge_ID], SQLOperators_WS[deactive_date], -1), IF(_xlpm.look &gt; 0, FALSE, IF(_xlpm.look = 0, TRUE, "NO DATA")))</f>
        <v>0</v>
      </c>
      <c r="P122" s="28" t="b" cm="1">
        <f t="array" ref="P12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22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22" s="28" t="b">
        <f>IF(EmployeesByDept[[#This Row],[Position]] = "Operator", EmployeesByDept[[#This Row],[AnyBP]] = FALSE, TRUE)</f>
        <v>1</v>
      </c>
      <c r="S122" s="28" t="str" cm="1">
        <f t="array" ref="S12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NO DATA</v>
      </c>
      <c r="T122" s="28" t="b">
        <f xml:space="preserve"> _xlfn.XLOOKUP(EmployeesByDept[[#This Row],[ID]], SQLOperatorTable[ID], SQLOperatorTable[deactive_date], -1) = 0</f>
        <v>1</v>
      </c>
      <c r="U122" s="28" t="str">
        <f>EmployeesByDept[[#This Row],[Dept.]] &amp; " " &amp; EmployeesByDept[[#This Row],[Shift]]</f>
        <v xml:space="preserve"> </v>
      </c>
      <c r="V122" s="28" cm="1">
        <f t="array" ref="V122">_xlfn.LET(_xlpm.getname, GetIDFromName(EmployeesByDept[[#This Row],[Name]]),
IF(LEN(_xlpm.getname) = 0, GetIDFromName(EmployeesByDept[[#This Row],[Name]] &amp; " - Bypass"), _xlpm.getname))</f>
        <v>9548</v>
      </c>
      <c r="W122" s="28">
        <f>_xlfn.XLOOKUP(EmployeesByDept[[#This Row],[ID]],SQLOperatorTable[ID],SQLOperatorTable[dept_ID], "", 0, 1)</f>
        <v>4</v>
      </c>
      <c r="X122" s="38" t="b">
        <f>_xlfn.XLOOKUP(EmployeesByDept[[#This Row],[ID]], SQLOperatorTable[ID],SQLOperatorTable[deactive_date], -1) &gt; 0</f>
        <v>0</v>
      </c>
      <c r="Y122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&lt;STX&gt;H1;o160,100;f3;c20;h1;w1;d3,Jeanette Provencher;&lt;ETX&gt;
&lt;STX&gt;H2;o130,100;f3;c20;h1;w1;d3, ;&lt;ETX&gt;
&lt;STX&gt;H3;o100,100;f3;c20;h1;w1;d3,MES Login;&lt;ETX&gt;
&lt;STX&gt;B4;o50,30;f3;c0,3;h50;w3;d3,9548;&lt;ETX&gt;
&lt;STX&gt;R&lt;ETX&gt;
&lt;STX&gt;&lt;ESC&gt;E1;&lt;ETX&gt;
&lt;STX&gt;&lt;US&gt;4&lt;ETX&gt;
&lt;STX&gt;&lt;ETB&gt;&lt;ETX&gt;</v>
      </c>
      <c r="Z122" s="38" t="str">
        <f>" "</f>
        <v xml:space="preserve"> </v>
      </c>
      <c r="AI122"/>
      <c r="AJ122"/>
    </row>
    <row r="123" spans="1:36" x14ac:dyDescent="0.2">
      <c r="A123" s="19" t="s">
        <v>413</v>
      </c>
      <c r="B12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Curtis Adrien Hardison Jr.</v>
      </c>
      <c r="C123" s="21" t="s">
        <v>9577</v>
      </c>
      <c r="D123" s="295" t="s">
        <v>173</v>
      </c>
      <c r="E123" s="30" t="s">
        <v>394</v>
      </c>
      <c r="F123" s="123" t="s">
        <v>190</v>
      </c>
      <c r="G123" s="28" t="str">
        <f>_xlfn.XLOOKUP(EmployeesByDept[[#This Row],[Name]] &amp; "-Bypass", SQLOperators_DT[first_name], SQLOperators_DT[badge_ID], "")</f>
        <v/>
      </c>
      <c r="H123" s="28" t="str">
        <f>IF(NOT(LEN(EmployeesByDept[[#This Row],[BP-DT]]) = 0), _xlfn.XLOOKUP(EmployeesByDept[[#This Row],[BP-DT]], SQLOperators_DT[badge_ID], SQLOperators_DT[deactive_date], -1) = 0, "")</f>
        <v/>
      </c>
      <c r="I123" s="28" t="str">
        <f>_xlfn.XLOOKUP(EmployeesByDept[[#This Row],[Name]] &amp; "-Bypass", SQLOperators_WS[full_name], SQLOperators_WS[badge_ID], "")</f>
        <v/>
      </c>
      <c r="J123" s="28" t="str">
        <f>IF(NOT(LEN(EmployeesByDept[[#This Row],[BP-WS]]) = 0), _xlfn.XLOOKUP(EmployeesByDept[[#This Row],[BP-WS]], SQLOperators_WS[badge_ID], SQLOperators_WS[deactive_date], -1) = 0, "")</f>
        <v/>
      </c>
      <c r="K123" s="28" t="str">
        <f>_xlfn.XLOOKUP(EmployeesByDept[[#This Row],[Name]] &amp; "-Bypass", SQLOperatorTable[name], SQLOperatorTable[ID], "")</f>
        <v/>
      </c>
      <c r="L123" s="28" t="str">
        <f>IF(NOT(LEN(EmployeesByDept[[#This Row],[BP-MES01]]) = 0), _xlfn.XLOOKUP(EmployeesByDept[[#This Row],[BP-MES01]], SQLOperatorTable[ID], SQLOperatorTable[deactive_date], -1) = 0, "")</f>
        <v/>
      </c>
      <c r="M123" s="28" t="b">
        <f>IFERROR(OR(EmployeesByDept[[#This Row],[BPA-DT]], EmployeesByDept[[#This Row],[BPA-WS]], EmployeesByDept[[#This Row],[BPA-MES01]]), FALSE)</f>
        <v>0</v>
      </c>
      <c r="N123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23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23" s="28" t="b" cm="1">
        <f t="array" ref="P12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23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23" s="28" t="b">
        <f>IF(EmployeesByDept[[#This Row],[Position]] = "Operator", EmployeesByDept[[#This Row],[AnyBP]] = FALSE, TRUE)</f>
        <v>1</v>
      </c>
      <c r="S123" s="28" t="b" cm="1">
        <f t="array" ref="S12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23" s="28" t="b">
        <f xml:space="preserve"> _xlfn.XLOOKUP(EmployeesByDept[[#This Row],[ID]], SQLOperatorTable[ID], SQLOperatorTable[deactive_date], -1) = 0</f>
        <v>1</v>
      </c>
      <c r="U123" s="28" t="str">
        <f>EmployeesByDept[[#This Row],[Dept.]] &amp; " " &amp; EmployeesByDept[[#This Row],[Shift]]</f>
        <v>T1XX C</v>
      </c>
      <c r="V123" s="28" cm="1">
        <f t="array" ref="V123">_xlfn.LET(_xlpm.getname, GetIDFromName(EmployeesByDept[[#This Row],[Name]]),
IF(LEN(_xlpm.getname) = 0, GetIDFromName(EmployeesByDept[[#This Row],[Name]] &amp; " - Bypass"), _xlpm.getname))</f>
        <v>2668</v>
      </c>
      <c r="W123" s="28">
        <f>_xlfn.XLOOKUP(EmployeesByDept[[#This Row],[ID]],SQLOperatorTable[ID],SQLOperatorTable[dept_ID], "", 0, 1)</f>
        <v>4</v>
      </c>
      <c r="X123" s="38" t="b">
        <f>_xlfn.XLOOKUP(EmployeesByDept[[#This Row],[ID]], SQLOperatorTable[ID],SQLOperatorTable[deactive_date], -1) &gt; 0</f>
        <v>0</v>
      </c>
      <c r="Y123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&lt;STX&gt;H1;o160,100;f3;c20;h1;w1;d3,Jeffery Cooley;&lt;ETX&gt;
&lt;STX&gt;H2;o130,100;f3;c20;h1;w1;d3,T1XX C;&lt;ETX&gt;
&lt;STX&gt;H3;o100,100;f3;c20;h1;w1;d3,MES Login;&lt;ETX&gt;
&lt;STX&gt;B4;o50,30;f3;c0,3;h50;w3;d3,2668;&lt;ETX&gt;
&lt;STX&gt;R&lt;ETX&gt;
&lt;STX&gt;&lt;ESC&gt;E1;&lt;ETX&gt;
&lt;STX&gt;&lt;US&gt;4&lt;ETX&gt;
&lt;STX&gt;&lt;ETB&gt;&lt;ETX&gt;</v>
      </c>
      <c r="Z123" s="38" t="str">
        <f>" "</f>
        <v xml:space="preserve"> </v>
      </c>
      <c r="AI123"/>
      <c r="AJ123"/>
    </row>
    <row r="124" spans="1:36" x14ac:dyDescent="0.2">
      <c r="A124" s="19" t="s">
        <v>415</v>
      </c>
      <c r="B12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Marcellis Harris</v>
      </c>
      <c r="C124" s="21" t="s">
        <v>367</v>
      </c>
      <c r="D124" s="30" t="s">
        <v>189</v>
      </c>
      <c r="E124" s="30" t="s">
        <v>179</v>
      </c>
      <c r="F124" s="123" t="s">
        <v>190</v>
      </c>
      <c r="G124" s="4" t="str">
        <f>_xlfn.XLOOKUP(EmployeesByDept[[#This Row],[Name]] &amp; "-Bypass", SQLOperators_DT[first_name], SQLOperators_DT[badge_ID], "")</f>
        <v/>
      </c>
      <c r="H124" s="4" t="str">
        <f>IF(NOT(LEN(EmployeesByDept[[#This Row],[BP-DT]]) = 0), _xlfn.XLOOKUP(EmployeesByDept[[#This Row],[BP-DT]], SQLOperators_DT[badge_ID], SQLOperators_DT[deactive_date], -1) = 0, "")</f>
        <v/>
      </c>
      <c r="I124" s="4" t="str">
        <f>_xlfn.XLOOKUP(EmployeesByDept[[#This Row],[Name]] &amp; "-Bypass", SQLOperators_WS[full_name], SQLOperators_WS[badge_ID], "")</f>
        <v/>
      </c>
      <c r="J124" s="4" t="str">
        <f>IF(NOT(LEN(EmployeesByDept[[#This Row],[BP-WS]]) = 0), _xlfn.XLOOKUP(EmployeesByDept[[#This Row],[BP-WS]], SQLOperators_WS[badge_ID], SQLOperators_WS[deactive_date], -1) = 0, "")</f>
        <v/>
      </c>
      <c r="K124" s="4" t="str">
        <f>_xlfn.XLOOKUP(EmployeesByDept[[#This Row],[Name]] &amp; "-Bypass", SQLOperatorTable[name], SQLOperatorTable[ID], "")</f>
        <v/>
      </c>
      <c r="L124" s="4" t="str">
        <f>IF(NOT(LEN(EmployeesByDept[[#This Row],[BP-MES01]]) = 0), _xlfn.XLOOKUP(EmployeesByDept[[#This Row],[BP-MES01]], SQLOperatorTable[ID], SQLOperatorTable[deactive_date], -1) = 0, "")</f>
        <v/>
      </c>
      <c r="M124" s="4" t="b">
        <f>IFERROR(OR(EmployeesByDept[[#This Row],[BPA-DT]], EmployeesByDept[[#This Row],[BPA-WS]], EmployeesByDept[[#This Row],[BPA-MES01]]), FALSE)</f>
        <v>0</v>
      </c>
      <c r="N124" s="4" t="b">
        <f>_xlfn.LET(_xlpm.look, _xlfn.XLOOKUP(EmployeesByDept[[#This Row],[ID]], SQLOperators_DT[badge_ID], SQLOperators_DT[deactive_date], -1), IF(_xlpm.look &gt; 0, FALSE, IF(_xlpm.look = 0, TRUE, "NO DATA")))</f>
        <v>1</v>
      </c>
      <c r="O124" s="4" t="b">
        <f>_xlfn.LET(_xlpm.look, _xlfn.XLOOKUP(EmployeesByDept[[#This Row],[ID]], SQLOperators_WS[badge_ID], SQLOperators_WS[deactive_date], -1), IF(_xlpm.look &gt; 0, FALSE, IF(_xlpm.look = 0, TRUE, "NO DATA")))</f>
        <v>1</v>
      </c>
      <c r="P124" s="4" t="b" cm="1">
        <f t="array" ref="P12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2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24" s="4" t="b">
        <f>IF(EmployeesByDept[[#This Row],[Position]] = "Operator", EmployeesByDept[[#This Row],[AnyBP]] = FALSE, TRUE)</f>
        <v>1</v>
      </c>
      <c r="S124" s="4" t="b" cm="1">
        <f t="array" ref="S12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24" s="4" t="b">
        <f xml:space="preserve"> _xlfn.XLOOKUP(EmployeesByDept[[#This Row],[ID]], SQLOperatorTable[ID], SQLOperatorTable[deactive_date], -1) = 0</f>
        <v>1</v>
      </c>
      <c r="U124" s="4" t="str">
        <f>EmployeesByDept[[#This Row],[Dept.]] &amp; " " &amp; EmployeesByDept[[#This Row],[Shift]]</f>
        <v>DT FEM 1st</v>
      </c>
      <c r="V124" s="28" cm="1">
        <f t="array" ref="V124">_xlfn.LET(_xlpm.getname, GetIDFromName(EmployeesByDept[[#This Row],[Name]]),
IF(LEN(_xlpm.getname) = 0, GetIDFromName(EmployeesByDept[[#This Row],[Name]] &amp; " - Bypass"), _xlpm.getname))</f>
        <v>2338</v>
      </c>
      <c r="W124" s="4">
        <f>_xlfn.XLOOKUP(EmployeesByDept[[#This Row],[ID]],SQLOperatorTable[ID],SQLOperatorTable[dept_ID], "", 0, 1)</f>
        <v>4</v>
      </c>
      <c r="X124" s="12" t="b">
        <f>_xlfn.XLOOKUP(EmployeesByDept[[#This Row],[ID]], SQLOperatorTable[ID],SQLOperatorTable[deactive_date], -1) &gt; 0</f>
        <v>0</v>
      </c>
      <c r="Y12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&lt;STX&gt;H1;o160,100;f3;c20;h1;w1;d3,Jeffrey Muthleb;&lt;ETX&gt;
&lt;STX&gt;H2;o130,100;f3;c20;h1;w1;d3,DT FEM 1st;&lt;ETX&gt;
&lt;STX&gt;H3;o100,100;f3;c20;h1;w1;d3,MES Login;&lt;ETX&gt;
&lt;STX&gt;B4;o50,30;f3;c0,3;h50;w3;d3,2338;&lt;ETX&gt;
&lt;STX&gt;R&lt;ETX&gt;
&lt;STX&gt;&lt;ESC&gt;E1;&lt;ETX&gt;
&lt;STX&gt;&lt;US&gt;4&lt;ETX&gt;
&lt;STX&gt;&lt;ETB&gt;&lt;ETX&gt;</v>
      </c>
      <c r="Z124" s="12" t="str">
        <f>" "</f>
        <v xml:space="preserve"> </v>
      </c>
      <c r="AI124"/>
      <c r="AJ124"/>
    </row>
    <row r="125" spans="1:36" x14ac:dyDescent="0.2">
      <c r="A125" s="19" t="s">
        <v>417</v>
      </c>
      <c r="B12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Brandon Hattaway</v>
      </c>
      <c r="C125" s="21" t="s">
        <v>9560</v>
      </c>
      <c r="D125" s="30" t="s">
        <v>173</v>
      </c>
      <c r="E125" s="30" t="s">
        <v>241</v>
      </c>
      <c r="F125" s="123" t="s">
        <v>190</v>
      </c>
      <c r="G125" s="28" t="str">
        <f>_xlfn.XLOOKUP(EmployeesByDept[[#This Row],[Name]] &amp; "-Bypass", SQLOperators_DT[first_name], SQLOperators_DT[badge_ID], "")</f>
        <v/>
      </c>
      <c r="H125" s="28" t="str">
        <f>IF(NOT(LEN(EmployeesByDept[[#This Row],[BP-DT]]) = 0), _xlfn.XLOOKUP(EmployeesByDept[[#This Row],[BP-DT]], SQLOperators_DT[badge_ID], SQLOperators_DT[deactive_date], -1) = 0, "")</f>
        <v/>
      </c>
      <c r="I125" s="28" t="str">
        <f>_xlfn.XLOOKUP(EmployeesByDept[[#This Row],[Name]] &amp; "-Bypass", SQLOperators_WS[full_name], SQLOperators_WS[badge_ID], "")</f>
        <v/>
      </c>
      <c r="J125" s="28" t="str">
        <f>IF(NOT(LEN(EmployeesByDept[[#This Row],[BP-WS]]) = 0), _xlfn.XLOOKUP(EmployeesByDept[[#This Row],[BP-WS]], SQLOperators_WS[badge_ID], SQLOperators_WS[deactive_date], -1) = 0, "")</f>
        <v/>
      </c>
      <c r="K125" s="28" t="str">
        <f>_xlfn.XLOOKUP(EmployeesByDept[[#This Row],[Name]] &amp; "-Bypass", SQLOperatorTable[name], SQLOperatorTable[ID], "")</f>
        <v/>
      </c>
      <c r="L125" s="28" t="str">
        <f>IF(NOT(LEN(EmployeesByDept[[#This Row],[BP-MES01]]) = 0), _xlfn.XLOOKUP(EmployeesByDept[[#This Row],[BP-MES01]], SQLOperatorTable[ID], SQLOperatorTable[deactive_date], -1) = 0, "")</f>
        <v/>
      </c>
      <c r="M125" s="28" t="b">
        <f>IFERROR(OR(EmployeesByDept[[#This Row],[BPA-DT]], EmployeesByDept[[#This Row],[BPA-WS]], EmployeesByDept[[#This Row],[BPA-MES01]]), FALSE)</f>
        <v>0</v>
      </c>
      <c r="N125" s="28" t="b">
        <f>_xlfn.LET(_xlpm.look, _xlfn.XLOOKUP(EmployeesByDept[[#This Row],[ID]], SQLOperators_DT[badge_ID], SQLOperators_DT[deactive_date], -1), IF(_xlpm.look &gt; 0, FALSE, IF(_xlpm.look = 0, TRUE, "NO DATA")))</f>
        <v>1</v>
      </c>
      <c r="O125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25" s="28" t="b" cm="1">
        <f t="array" ref="P12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25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25" s="28" t="b">
        <f>IF(EmployeesByDept[[#This Row],[Position]] = "Operator", EmployeesByDept[[#This Row],[AnyBP]] = FALSE, TRUE)</f>
        <v>1</v>
      </c>
      <c r="S125" s="28" t="b" cm="1">
        <f t="array" ref="S12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25" s="28" t="b">
        <f xml:space="preserve"> _xlfn.XLOOKUP(EmployeesByDept[[#This Row],[ID]], SQLOperatorTable[ID], SQLOperatorTable[deactive_date], -1) = 0</f>
        <v>1</v>
      </c>
      <c r="U125" s="28" t="str">
        <f>EmployeesByDept[[#This Row],[Dept.]] &amp; " " &amp; EmployeesByDept[[#This Row],[Shift]]</f>
        <v>T1XX B</v>
      </c>
      <c r="V125" s="28" cm="1">
        <f t="array" ref="V125">_xlfn.LET(_xlpm.getname, GetIDFromName(EmployeesByDept[[#This Row],[Name]]),
IF(LEN(_xlpm.getname) = 0, GetIDFromName(EmployeesByDept[[#This Row],[Name]] &amp; " - Bypass"), _xlpm.getname))</f>
        <v>2661</v>
      </c>
      <c r="W125" s="28">
        <f>_xlfn.XLOOKUP(EmployeesByDept[[#This Row],[ID]],SQLOperatorTable[ID],SQLOperatorTable[dept_ID], "", 0, 1)</f>
        <v>4</v>
      </c>
      <c r="X125" s="38" t="b">
        <f>_xlfn.XLOOKUP(EmployeesByDept[[#This Row],[ID]], SQLOperatorTable[ID],SQLOperatorTable[deactive_date], -1) &gt; 0</f>
        <v>0</v>
      </c>
      <c r="Y125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&lt;STX&gt;H1;o160,100;f3;c20;h1;w1;d3,Jelani Larks;&lt;ETX&gt;
&lt;STX&gt;H2;o130,100;f3;c20;h1;w1;d3,T1XX B;&lt;ETX&gt;
&lt;STX&gt;H3;o100,100;f3;c20;h1;w1;d3,MES Login;&lt;ETX&gt;
&lt;STX&gt;B4;o50,30;f3;c0,3;h50;w3;d3,2661;&lt;ETX&gt;
&lt;STX&gt;R&lt;ETX&gt;
&lt;STX&gt;&lt;ESC&gt;E1;&lt;ETX&gt;
&lt;STX&gt;&lt;US&gt;4&lt;ETX&gt;
&lt;STX&gt;&lt;ETB&gt;&lt;ETX&gt;</v>
      </c>
      <c r="Z125" s="38" t="str">
        <f>" "</f>
        <v xml:space="preserve"> </v>
      </c>
      <c r="AI125"/>
      <c r="AJ125"/>
    </row>
    <row r="126" spans="1:36" x14ac:dyDescent="0.2">
      <c r="A126" s="19" t="s">
        <v>419</v>
      </c>
      <c r="B12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Raphal Haywood</v>
      </c>
      <c r="C126" s="19" t="s">
        <v>9376</v>
      </c>
      <c r="D126" s="30" t="s">
        <v>183</v>
      </c>
      <c r="E126" s="30" t="s">
        <v>174</v>
      </c>
      <c r="F126" s="123" t="s">
        <v>190</v>
      </c>
      <c r="G126" s="28" t="str">
        <f>_xlfn.XLOOKUP(EmployeesByDept[[#This Row],[Name]] &amp; "-Bypass", SQLOperators_DT[first_name], SQLOperators_DT[badge_ID], "")</f>
        <v/>
      </c>
      <c r="H126" s="28" t="str">
        <f>IF(NOT(LEN(EmployeesByDept[[#This Row],[BP-DT]]) = 0), _xlfn.XLOOKUP(EmployeesByDept[[#This Row],[BP-DT]], SQLOperators_DT[badge_ID], SQLOperators_DT[deactive_date], -1) = 0, "")</f>
        <v/>
      </c>
      <c r="I126" s="28" t="str">
        <f>_xlfn.XLOOKUP(EmployeesByDept[[#This Row],[Name]] &amp; "-Bypass", SQLOperators_WS[full_name], SQLOperators_WS[badge_ID], "")</f>
        <v/>
      </c>
      <c r="J126" s="28" t="str">
        <f>IF(NOT(LEN(EmployeesByDept[[#This Row],[BP-WS]]) = 0), _xlfn.XLOOKUP(EmployeesByDept[[#This Row],[BP-WS]], SQLOperators_WS[badge_ID], SQLOperators_WS[deactive_date], -1) = 0, "")</f>
        <v/>
      </c>
      <c r="K126" s="28" t="str">
        <f>_xlfn.XLOOKUP(EmployeesByDept[[#This Row],[Name]] &amp; "-Bypass", SQLOperatorTable[name], SQLOperatorTable[ID], "")</f>
        <v/>
      </c>
      <c r="L126" s="28" t="str">
        <f>IF(NOT(LEN(EmployeesByDept[[#This Row],[BP-MES01]]) = 0), _xlfn.XLOOKUP(EmployeesByDept[[#This Row],[BP-MES01]], SQLOperatorTable[ID], SQLOperatorTable[deactive_date], -1) = 0, "")</f>
        <v/>
      </c>
      <c r="M126" s="28" t="b">
        <f>IFERROR(OR(EmployeesByDept[[#This Row],[BPA-DT]], EmployeesByDept[[#This Row],[BPA-WS]], EmployeesByDept[[#This Row],[BPA-MES01]]), FALSE)</f>
        <v>0</v>
      </c>
      <c r="N126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26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26" s="28" t="b" cm="1">
        <f t="array" ref="P12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26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26" s="28" t="b">
        <f>IF(EmployeesByDept[[#This Row],[Position]] = "Operator", EmployeesByDept[[#This Row],[AnyBP]] = FALSE, TRUE)</f>
        <v>1</v>
      </c>
      <c r="S126" s="28" t="b" cm="1">
        <f t="array" ref="S12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26" s="28" t="b">
        <f xml:space="preserve"> _xlfn.XLOOKUP(EmployeesByDept[[#This Row],[ID]], SQLOperatorTable[ID], SQLOperatorTable[deactive_date], -1) = 0</f>
        <v>1</v>
      </c>
      <c r="U126" s="28" t="str">
        <f>EmployeesByDept[[#This Row],[Dept.]] &amp; " " &amp; EmployeesByDept[[#This Row],[Shift]]</f>
        <v>Materials 3rd</v>
      </c>
      <c r="V126" s="28" cm="1">
        <f t="array" ref="V126">_xlfn.LET(_xlpm.getname, GetIDFromName(EmployeesByDept[[#This Row],[Name]]),
IF(LEN(_xlpm.getname) = 0, GetIDFromName(EmployeesByDept[[#This Row],[Name]] &amp; " - Bypass"), _xlpm.getname))</f>
        <v>2635</v>
      </c>
      <c r="W126" s="28">
        <f>_xlfn.XLOOKUP(EmployeesByDept[[#This Row],[ID]],SQLOperatorTable[ID],SQLOperatorTable[dept_ID], "", 0, 1)</f>
        <v>3</v>
      </c>
      <c r="X126" s="38" t="b">
        <f>_xlfn.XLOOKUP(EmployeesByDept[[#This Row],[ID]], SQLOperatorTable[ID],SQLOperatorTable[deactive_date], -1) &gt; 0</f>
        <v>0</v>
      </c>
      <c r="Y126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&lt;STX&gt;H1;o160,100;f3;c20;h1;w1;d3,Jemisha Hill;&lt;ETX&gt;
&lt;STX&gt;H2;o130,100;f3;c20;h1;w1;d3,Materials 3rd;&lt;ETX&gt;
&lt;STX&gt;H3;o100,100;f3;c20;h1;w1;d3,MES Login;&lt;ETX&gt;
&lt;STX&gt;B4;o50,30;f3;c0,3;h50;w3;d3,2635;&lt;ETX&gt;
&lt;STX&gt;R&lt;ETX&gt;
&lt;STX&gt;&lt;ESC&gt;E1;&lt;ETX&gt;
&lt;STX&gt;&lt;US&gt;4&lt;ETX&gt;
&lt;STX&gt;&lt;ETB&gt;&lt;ETX&gt;</v>
      </c>
      <c r="Z126" s="38" t="str">
        <f>" "</f>
        <v xml:space="preserve"> </v>
      </c>
      <c r="AI126"/>
      <c r="AJ126"/>
    </row>
    <row r="127" spans="1:36" x14ac:dyDescent="0.2">
      <c r="A127" s="19" t="s">
        <v>421</v>
      </c>
      <c r="B12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Yia Hazelwood</v>
      </c>
      <c r="C127" s="21" t="s">
        <v>369</v>
      </c>
      <c r="D127" s="30" t="s">
        <v>183</v>
      </c>
      <c r="E127" s="112"/>
      <c r="F127" s="123"/>
      <c r="G127" s="4" t="str">
        <f>_xlfn.XLOOKUP(EmployeesByDept[[#This Row],[Name]] &amp; "-Bypass", SQLOperators_DT[first_name], SQLOperators_DT[badge_ID], "")</f>
        <v/>
      </c>
      <c r="H127" s="4" t="str">
        <f>IF(NOT(LEN(EmployeesByDept[[#This Row],[BP-DT]]) = 0), _xlfn.XLOOKUP(EmployeesByDept[[#This Row],[BP-DT]], SQLOperators_DT[badge_ID], SQLOperators_DT[deactive_date], -1) = 0, "")</f>
        <v/>
      </c>
      <c r="I127" s="4" t="str">
        <f>_xlfn.XLOOKUP(EmployeesByDept[[#This Row],[Name]] &amp; "-Bypass", SQLOperators_WS[full_name], SQLOperators_WS[badge_ID], "")</f>
        <v/>
      </c>
      <c r="J127" s="4" t="str">
        <f>IF(NOT(LEN(EmployeesByDept[[#This Row],[BP-WS]]) = 0), _xlfn.XLOOKUP(EmployeesByDept[[#This Row],[BP-WS]], SQLOperators_WS[badge_ID], SQLOperators_WS[deactive_date], -1) = 0, "")</f>
        <v/>
      </c>
      <c r="K127" s="4" t="str">
        <f>_xlfn.XLOOKUP(EmployeesByDept[[#This Row],[Name]] &amp; "-Bypass", SQLOperatorTable[name], SQLOperatorTable[ID], "")</f>
        <v/>
      </c>
      <c r="L127" s="4" t="str">
        <f>IF(NOT(LEN(EmployeesByDept[[#This Row],[BP-MES01]]) = 0), _xlfn.XLOOKUP(EmployeesByDept[[#This Row],[BP-MES01]], SQLOperatorTable[ID], SQLOperatorTable[deactive_date], -1) = 0, "")</f>
        <v/>
      </c>
      <c r="M127" s="4" t="b">
        <f>IFERROR(OR(EmployeesByDept[[#This Row],[BPA-DT]], EmployeesByDept[[#This Row],[BPA-WS]], EmployeesByDept[[#This Row],[BPA-MES01]]), FALSE)</f>
        <v>0</v>
      </c>
      <c r="N127" s="4" t="b">
        <f>_xlfn.LET(_xlpm.look, _xlfn.XLOOKUP(EmployeesByDept[[#This Row],[ID]], SQLOperators_DT[badge_ID], SQLOperators_DT[deactive_date], -1), IF(_xlpm.look &gt; 0, FALSE, IF(_xlpm.look = 0, TRUE, "NO DATA")))</f>
        <v>0</v>
      </c>
      <c r="O127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27" s="4" t="b" cm="1">
        <f t="array" ref="P12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2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27" s="4" t="b">
        <f>IF(EmployeesByDept[[#This Row],[Position]] = "Operator", EmployeesByDept[[#This Row],[AnyBP]] = FALSE, TRUE)</f>
        <v>1</v>
      </c>
      <c r="S127" s="4" t="b" cm="1">
        <f t="array" ref="S12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27" s="4" t="b">
        <f xml:space="preserve"> _xlfn.XLOOKUP(EmployeesByDept[[#This Row],[ID]], SQLOperatorTable[ID], SQLOperatorTable[deactive_date], -1) = 0</f>
        <v>1</v>
      </c>
      <c r="U127" s="4" t="str">
        <f>EmployeesByDept[[#This Row],[Dept.]] &amp; " " &amp; EmployeesByDept[[#This Row],[Shift]]</f>
        <v xml:space="preserve">Materials </v>
      </c>
      <c r="V127" s="28" cm="1">
        <f t="array" ref="V127">_xlfn.LET(_xlpm.getname, GetIDFromName(EmployeesByDept[[#This Row],[Name]]),
IF(LEN(_xlpm.getname) = 0, GetIDFromName(EmployeesByDept[[#This Row],[Name]] &amp; " - Bypass"), _xlpm.getname))</f>
        <v>1692</v>
      </c>
      <c r="W127" s="4">
        <f>_xlfn.XLOOKUP(EmployeesByDept[[#This Row],[ID]],SQLOperatorTable[ID],SQLOperatorTable[dept_ID], "", 0, 1)</f>
        <v>3</v>
      </c>
      <c r="X127" s="12" t="b">
        <f>_xlfn.XLOOKUP(EmployeesByDept[[#This Row],[ID]], SQLOperatorTable[ID],SQLOperatorTable[deactive_date], -1) &gt; 0</f>
        <v>0</v>
      </c>
      <c r="Y12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&lt;STX&gt;H1;o160,100;f3;c20;h1;w1;d3,Jennifer Patrick;&lt;ETX&gt;
&lt;STX&gt;H2;o130,100;f3;c20;h1;w1;d3,Materials ;&lt;ETX&gt;
&lt;STX&gt;H3;o100,100;f3;c20;h1;w1;d3,MES Login;&lt;ETX&gt;
&lt;STX&gt;B4;o50,30;f3;c0,3;h50;w3;d3,1692;&lt;ETX&gt;
&lt;STX&gt;R&lt;ETX&gt;
&lt;STX&gt;&lt;ESC&gt;E1;&lt;ETX&gt;
&lt;STX&gt;&lt;US&gt;4&lt;ETX&gt;
&lt;STX&gt;&lt;ETB&gt;&lt;ETX&gt;</v>
      </c>
      <c r="Z127" s="12" t="str">
        <f>" "</f>
        <v xml:space="preserve"> </v>
      </c>
      <c r="AI127"/>
      <c r="AJ127"/>
    </row>
    <row r="128" spans="1:36" x14ac:dyDescent="0.2">
      <c r="A128" s="19" t="s">
        <v>423</v>
      </c>
      <c r="B12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Joel F Heabeart</v>
      </c>
      <c r="C128" s="21" t="s">
        <v>100</v>
      </c>
      <c r="D128" s="295" t="s">
        <v>173</v>
      </c>
      <c r="E128" s="30" t="s">
        <v>394</v>
      </c>
      <c r="F128" s="123" t="s">
        <v>190</v>
      </c>
      <c r="G128" s="28" t="str">
        <f>_xlfn.XLOOKUP(EmployeesByDept[[#This Row],[Name]] &amp; "-Bypass", SQLOperators_DT[first_name], SQLOperators_DT[badge_ID], "")</f>
        <v/>
      </c>
      <c r="H128" s="28" t="str">
        <f>IF(NOT(LEN(EmployeesByDept[[#This Row],[BP-DT]]) = 0), _xlfn.XLOOKUP(EmployeesByDept[[#This Row],[BP-DT]], SQLOperators_DT[badge_ID], SQLOperators_DT[deactive_date], -1) = 0, "")</f>
        <v/>
      </c>
      <c r="I128" s="28" t="str">
        <f>_xlfn.XLOOKUP(EmployeesByDept[[#This Row],[Name]] &amp; "-Bypass", SQLOperators_WS[full_name], SQLOperators_WS[badge_ID], "")</f>
        <v/>
      </c>
      <c r="J128" s="28" t="str">
        <f>IF(NOT(LEN(EmployeesByDept[[#This Row],[BP-WS]]) = 0), _xlfn.XLOOKUP(EmployeesByDept[[#This Row],[BP-WS]], SQLOperators_WS[badge_ID], SQLOperators_WS[deactive_date], -1) = 0, "")</f>
        <v/>
      </c>
      <c r="K128" s="28" t="str">
        <f>_xlfn.XLOOKUP(EmployeesByDept[[#This Row],[Name]] &amp; "-Bypass", SQLOperatorTable[name], SQLOperatorTable[ID], "")</f>
        <v/>
      </c>
      <c r="L128" s="28" t="str">
        <f>IF(NOT(LEN(EmployeesByDept[[#This Row],[BP-MES01]]) = 0), _xlfn.XLOOKUP(EmployeesByDept[[#This Row],[BP-MES01]], SQLOperatorTable[ID], SQLOperatorTable[deactive_date], -1) = 0, "")</f>
        <v/>
      </c>
      <c r="M128" s="28" t="b">
        <f>IFERROR(OR(EmployeesByDept[[#This Row],[BPA-DT]], EmployeesByDept[[#This Row],[BPA-WS]], EmployeesByDept[[#This Row],[BPA-MES01]]), FALSE)</f>
        <v>0</v>
      </c>
      <c r="N128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28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28" s="28" t="b" cm="1">
        <f t="array" ref="P12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28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28" s="28" t="b">
        <f>IF(EmployeesByDept[[#This Row],[Position]] = "Operator", EmployeesByDept[[#This Row],[AnyBP]] = FALSE, TRUE)</f>
        <v>1</v>
      </c>
      <c r="S128" s="28" t="b" cm="1">
        <f t="array" ref="S12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28" s="28" t="b">
        <f xml:space="preserve"> _xlfn.XLOOKUP(EmployeesByDept[[#This Row],[ID]], SQLOperatorTable[ID], SQLOperatorTable[deactive_date], -1) = 0</f>
        <v>1</v>
      </c>
      <c r="U128" s="28" t="str">
        <f>EmployeesByDept[[#This Row],[Dept.]] &amp; " " &amp; EmployeesByDept[[#This Row],[Shift]]</f>
        <v>T1XX C</v>
      </c>
      <c r="V128" s="28" cm="1">
        <f t="array" ref="V128">_xlfn.LET(_xlpm.getname, GetIDFromName(EmployeesByDept[[#This Row],[Name]]),
IF(LEN(_xlpm.getname) = 0, GetIDFromName(EmployeesByDept[[#This Row],[Name]] &amp; " - Bypass"), _xlpm.getname))</f>
        <v>2380</v>
      </c>
      <c r="W128" s="28">
        <f>_xlfn.XLOOKUP(EmployeesByDept[[#This Row],[ID]],SQLOperatorTable[ID],SQLOperatorTable[dept_ID], "", 0, 1)</f>
        <v>4</v>
      </c>
      <c r="X128" s="38" t="b">
        <f>_xlfn.XLOOKUP(EmployeesByDept[[#This Row],[ID]], SQLOperatorTable[ID],SQLOperatorTable[deactive_date], -1) &gt; 0</f>
        <v>0</v>
      </c>
      <c r="Y128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&lt;STX&gt;H1;o160,100;f3;c20;h1;w1;d3,Jennifer Roebuck;&lt;ETX&gt;
&lt;STX&gt;H2;o130,100;f3;c20;h1;w1;d3,T1XX C;&lt;ETX&gt;
&lt;STX&gt;H3;o100,100;f3;c20;h1;w1;d3,MES Login;&lt;ETX&gt;
&lt;STX&gt;B4;o50,30;f3;c0,3;h50;w3;d3,2380;&lt;ETX&gt;
&lt;STX&gt;R&lt;ETX&gt;
&lt;STX&gt;&lt;ESC&gt;E1;&lt;ETX&gt;
&lt;STX&gt;&lt;US&gt;4&lt;ETX&gt;
&lt;STX&gt;&lt;ETB&gt;&lt;ETX&gt;</v>
      </c>
      <c r="Z128" s="38" t="str">
        <f>" "</f>
        <v xml:space="preserve"> </v>
      </c>
      <c r="AI128"/>
      <c r="AJ128"/>
    </row>
    <row r="129" spans="1:36" x14ac:dyDescent="0.2">
      <c r="A129" s="19" t="s">
        <v>425</v>
      </c>
      <c r="B12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Javier Angelo Hernandez</v>
      </c>
      <c r="C129" s="21" t="s">
        <v>372</v>
      </c>
      <c r="D129" s="30" t="s">
        <v>373</v>
      </c>
      <c r="E129" s="30" t="s">
        <v>179</v>
      </c>
      <c r="F129" s="123" t="s">
        <v>373</v>
      </c>
      <c r="G129" s="4" t="str">
        <f>_xlfn.XLOOKUP(EmployeesByDept[[#This Row],[Name]] &amp; "-Bypass", SQLOperators_DT[first_name], SQLOperators_DT[badge_ID], "")</f>
        <v/>
      </c>
      <c r="H129" s="4" t="str">
        <f>IF(NOT(LEN(EmployeesByDept[[#This Row],[BP-DT]]) = 0), _xlfn.XLOOKUP(EmployeesByDept[[#This Row],[BP-DT]], SQLOperators_DT[badge_ID], SQLOperators_DT[deactive_date], -1) = 0, "")</f>
        <v/>
      </c>
      <c r="I129" s="4" t="str">
        <f>_xlfn.XLOOKUP(EmployeesByDept[[#This Row],[Name]] &amp; "-Bypass", SQLOperators_WS[full_name], SQLOperators_WS[badge_ID], "")</f>
        <v/>
      </c>
      <c r="J129" s="4" t="str">
        <f>IF(NOT(LEN(EmployeesByDept[[#This Row],[BP-WS]]) = 0), _xlfn.XLOOKUP(EmployeesByDept[[#This Row],[BP-WS]], SQLOperators_WS[badge_ID], SQLOperators_WS[deactive_date], -1) = 0, "")</f>
        <v/>
      </c>
      <c r="K129" s="4" t="str">
        <f>_xlfn.XLOOKUP(EmployeesByDept[[#This Row],[Name]] &amp; "-Bypass", SQLOperatorTable[name], SQLOperatorTable[ID], "")</f>
        <v/>
      </c>
      <c r="L129" s="4" t="str">
        <f>IF(NOT(LEN(EmployeesByDept[[#This Row],[BP-MES01]]) = 0), _xlfn.XLOOKUP(EmployeesByDept[[#This Row],[BP-MES01]], SQLOperatorTable[ID], SQLOperatorTable[deactive_date], -1) = 0, "")</f>
        <v/>
      </c>
      <c r="M129" s="4" t="b">
        <f>IFERROR(OR(EmployeesByDept[[#This Row],[BPA-DT]], EmployeesByDept[[#This Row],[BPA-WS]], EmployeesByDept[[#This Row],[BPA-MES01]]), FALSE)</f>
        <v>0</v>
      </c>
      <c r="N129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129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29" s="4" t="b" cm="1">
        <f t="array" ref="P12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2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29" s="4" t="b">
        <f>IF(EmployeesByDept[[#This Row],[Position]] = "Operator", EmployeesByDept[[#This Row],[AnyBP]] = FALSE, TRUE)</f>
        <v>1</v>
      </c>
      <c r="S129" s="4" t="b" cm="1">
        <f t="array" ref="S12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29" s="4" t="b">
        <f xml:space="preserve"> _xlfn.XLOOKUP(EmployeesByDept[[#This Row],[ID]], SQLOperatorTable[ID], SQLOperatorTable[deactive_date], -1) = 0</f>
        <v>1</v>
      </c>
      <c r="U129" s="4" t="str">
        <f>EmployeesByDept[[#This Row],[Dept.]] &amp; " " &amp; EmployeesByDept[[#This Row],[Shift]]</f>
        <v>GM 1st</v>
      </c>
      <c r="V129" s="28" cm="1">
        <f t="array" ref="V129">_xlfn.LET(_xlpm.getname, GetIDFromName(EmployeesByDept[[#This Row],[Name]]),
IF(LEN(_xlpm.getname) = 0, GetIDFromName(EmployeesByDept[[#This Row],[Name]] &amp; " - Bypass"), _xlpm.getname))</f>
        <v>999</v>
      </c>
      <c r="W129" s="4">
        <f>_xlfn.XLOOKUP(EmployeesByDept[[#This Row],[ID]],SQLOperatorTable[ID],SQLOperatorTable[dept_ID], "", 0, 1)</f>
        <v>7</v>
      </c>
      <c r="X129" s="12" t="b">
        <f>_xlfn.XLOOKUP(EmployeesByDept[[#This Row],[ID]], SQLOperatorTable[ID],SQLOperatorTable[deactive_date], -1) &gt; 0</f>
        <v>0</v>
      </c>
      <c r="Y12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&lt;STX&gt;H1;o160,100;f3;c20;h1;w1;d3,Jeremy Dalrymple;&lt;ETX&gt;
&lt;STX&gt;H2;o130,100;f3;c20;h1;w1;d3,GM 1st;&lt;ETX&gt;
&lt;STX&gt;H3;o100,100;f3;c20;h1;w1;d3,MES Login;&lt;ETX&gt;
&lt;STX&gt;B4;o50,30;f3;c0,3;h50;w3;d3,999;&lt;ETX&gt;
&lt;STX&gt;R&lt;ETX&gt;
&lt;STX&gt;&lt;ESC&gt;E1;&lt;ETX&gt;
&lt;STX&gt;&lt;US&gt;4&lt;ETX&gt;
&lt;STX&gt;&lt;ETB&gt;&lt;ETX&gt;</v>
      </c>
      <c r="Z129" s="12" t="str">
        <f>" "</f>
        <v xml:space="preserve"> </v>
      </c>
      <c r="AI129"/>
      <c r="AJ129"/>
    </row>
    <row r="130" spans="1:36" x14ac:dyDescent="0.2">
      <c r="A130" s="19" t="s">
        <v>427</v>
      </c>
      <c r="B13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Katrice Hicks</v>
      </c>
      <c r="C130" s="21" t="s">
        <v>375</v>
      </c>
      <c r="D130" s="30" t="s">
        <v>189</v>
      </c>
      <c r="E130" s="30" t="s">
        <v>184</v>
      </c>
      <c r="F130" s="123" t="s">
        <v>190</v>
      </c>
      <c r="G130" s="4" t="str">
        <f>_xlfn.XLOOKUP(EmployeesByDept[[#This Row],[Name]] &amp; "-Bypass", SQLOperators_DT[first_name], SQLOperators_DT[badge_ID], "")</f>
        <v/>
      </c>
      <c r="H130" s="4" t="str">
        <f>IF(NOT(LEN(EmployeesByDept[[#This Row],[BP-DT]]) = 0), _xlfn.XLOOKUP(EmployeesByDept[[#This Row],[BP-DT]], SQLOperators_DT[badge_ID], SQLOperators_DT[deactive_date], -1) = 0, "")</f>
        <v/>
      </c>
      <c r="I130" s="4" t="str">
        <f>_xlfn.XLOOKUP(EmployeesByDept[[#This Row],[Name]] &amp; "-Bypass", SQLOperators_WS[full_name], SQLOperators_WS[badge_ID], "")</f>
        <v/>
      </c>
      <c r="J130" s="4" t="str">
        <f>IF(NOT(LEN(EmployeesByDept[[#This Row],[BP-WS]]) = 0), _xlfn.XLOOKUP(EmployeesByDept[[#This Row],[BP-WS]], SQLOperators_WS[badge_ID], SQLOperators_WS[deactive_date], -1) = 0, "")</f>
        <v/>
      </c>
      <c r="K130" s="4" t="str">
        <f>_xlfn.XLOOKUP(EmployeesByDept[[#This Row],[Name]] &amp; "-Bypass", SQLOperatorTable[name], SQLOperatorTable[ID], "")</f>
        <v/>
      </c>
      <c r="L130" s="4" t="str">
        <f>IF(NOT(LEN(EmployeesByDept[[#This Row],[BP-MES01]]) = 0), _xlfn.XLOOKUP(EmployeesByDept[[#This Row],[BP-MES01]], SQLOperatorTable[ID], SQLOperatorTable[deactive_date], -1) = 0, "")</f>
        <v/>
      </c>
      <c r="M130" s="4" t="b">
        <f>IFERROR(OR(EmployeesByDept[[#This Row],[BPA-DT]], EmployeesByDept[[#This Row],[BPA-WS]], EmployeesByDept[[#This Row],[BPA-MES01]]), FALSE)</f>
        <v>0</v>
      </c>
      <c r="N130" s="4" t="b">
        <f>_xlfn.LET(_xlpm.look, _xlfn.XLOOKUP(EmployeesByDept[[#This Row],[ID]], SQLOperators_DT[badge_ID], SQLOperators_DT[deactive_date], -1), IF(_xlpm.look &gt; 0, FALSE, IF(_xlpm.look = 0, TRUE, "NO DATA")))</f>
        <v>1</v>
      </c>
      <c r="O130" s="4" t="b">
        <f>_xlfn.LET(_xlpm.look, _xlfn.XLOOKUP(EmployeesByDept[[#This Row],[ID]], SQLOperators_WS[badge_ID], SQLOperators_WS[deactive_date], -1), IF(_xlpm.look &gt; 0, FALSE, IF(_xlpm.look = 0, TRUE, "NO DATA")))</f>
        <v>1</v>
      </c>
      <c r="P130" s="4" t="b" cm="1">
        <f t="array" ref="P13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3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30" s="4" t="b">
        <f>IF(EmployeesByDept[[#This Row],[Position]] = "Operator", EmployeesByDept[[#This Row],[AnyBP]] = FALSE, TRUE)</f>
        <v>1</v>
      </c>
      <c r="S130" s="4" t="b" cm="1">
        <f t="array" ref="S13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30" s="4" t="b">
        <f xml:space="preserve"> _xlfn.XLOOKUP(EmployeesByDept[[#This Row],[ID]], SQLOperatorTable[ID], SQLOperatorTable[deactive_date], -1) = 0</f>
        <v>1</v>
      </c>
      <c r="U130" s="4" t="str">
        <f>EmployeesByDept[[#This Row],[Dept.]] &amp; " " &amp; EmployeesByDept[[#This Row],[Shift]]</f>
        <v>DT FEM 2nd</v>
      </c>
      <c r="V130" s="28" cm="1">
        <f t="array" ref="V130">_xlfn.LET(_xlpm.getname, GetIDFromName(EmployeesByDept[[#This Row],[Name]]),
IF(LEN(_xlpm.getname) = 0, GetIDFromName(EmployeesByDept[[#This Row],[Name]] &amp; " - Bypass"), _xlpm.getname))</f>
        <v>1018</v>
      </c>
      <c r="W130" s="4">
        <f>_xlfn.XLOOKUP(EmployeesByDept[[#This Row],[ID]],SQLOperatorTable[ID],SQLOperatorTable[dept_ID], "", 0, 1)</f>
        <v>4</v>
      </c>
      <c r="X130" s="12" t="b">
        <f>_xlfn.XLOOKUP(EmployeesByDept[[#This Row],[ID]], SQLOperatorTable[ID],SQLOperatorTable[deactive_date], -1) &gt; 0</f>
        <v>0</v>
      </c>
      <c r="Y13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&lt;STX&gt;H1;o160,100;f3;c20;h1;w1;d3,Jeremy Johnson;&lt;ETX&gt;
&lt;STX&gt;H2;o130,100;f3;c20;h1;w1;d3,DT FEM 2nd;&lt;ETX&gt;
&lt;STX&gt;H3;o100,100;f3;c20;h1;w1;d3,MES Login;&lt;ETX&gt;
&lt;STX&gt;B4;o50,30;f3;c0,3;h50;w3;d3,1018;&lt;ETX&gt;
&lt;STX&gt;R&lt;ETX&gt;
&lt;STX&gt;&lt;ESC&gt;E1;&lt;ETX&gt;
&lt;STX&gt;&lt;US&gt;4&lt;ETX&gt;
&lt;STX&gt;&lt;ETB&gt;&lt;ETX&gt;</v>
      </c>
      <c r="Z130" s="12" t="str">
        <f>" "</f>
        <v xml:space="preserve"> </v>
      </c>
      <c r="AI130"/>
      <c r="AJ130"/>
    </row>
    <row r="131" spans="1:36" x14ac:dyDescent="0.2">
      <c r="A131" s="19" t="s">
        <v>429</v>
      </c>
      <c r="B13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Gary Dean Hifko Jr</v>
      </c>
      <c r="C131" s="21" t="s">
        <v>377</v>
      </c>
      <c r="D131" s="30" t="s">
        <v>187</v>
      </c>
      <c r="E131" s="30" t="s">
        <v>179</v>
      </c>
      <c r="F131" s="123" t="s">
        <v>180</v>
      </c>
      <c r="G131" s="4" t="str">
        <f>_xlfn.XLOOKUP(EmployeesByDept[[#This Row],[Name]] &amp; "-Bypass", SQLOperators_DT[first_name], SQLOperators_DT[badge_ID], "")</f>
        <v/>
      </c>
      <c r="H131" s="4" t="str">
        <f>IF(NOT(LEN(EmployeesByDept[[#This Row],[BP-DT]]) = 0), _xlfn.XLOOKUP(EmployeesByDept[[#This Row],[BP-DT]], SQLOperators_DT[badge_ID], SQLOperators_DT[deactive_date], -1) = 0, "")</f>
        <v/>
      </c>
      <c r="I131" s="4" t="str">
        <f>_xlfn.XLOOKUP(EmployeesByDept[[#This Row],[Name]] &amp; "-Bypass", SQLOperators_WS[full_name], SQLOperators_WS[badge_ID], "")</f>
        <v/>
      </c>
      <c r="J131" s="4" t="str">
        <f>IF(NOT(LEN(EmployeesByDept[[#This Row],[BP-WS]]) = 0), _xlfn.XLOOKUP(EmployeesByDept[[#This Row],[BP-WS]], SQLOperators_WS[badge_ID], SQLOperators_WS[deactive_date], -1) = 0, "")</f>
        <v/>
      </c>
      <c r="K131" s="4" t="str">
        <f>_xlfn.XLOOKUP(EmployeesByDept[[#This Row],[Name]] &amp; "-Bypass", SQLOperatorTable[name], SQLOperatorTable[ID], "")</f>
        <v/>
      </c>
      <c r="L131" s="4" t="str">
        <f>IF(NOT(LEN(EmployeesByDept[[#This Row],[BP-MES01]]) = 0), _xlfn.XLOOKUP(EmployeesByDept[[#This Row],[BP-MES01]], SQLOperatorTable[ID], SQLOperatorTable[deactive_date], -1) = 0, "")</f>
        <v/>
      </c>
      <c r="M131" s="4" t="b">
        <f>IFERROR(OR(EmployeesByDept[[#This Row],[BPA-DT]], EmployeesByDept[[#This Row],[BPA-WS]], EmployeesByDept[[#This Row],[BPA-MES01]]), FALSE)</f>
        <v>0</v>
      </c>
      <c r="N131" s="4" t="b">
        <f>_xlfn.LET(_xlpm.look, _xlfn.XLOOKUP(EmployeesByDept[[#This Row],[ID]], SQLOperators_DT[badge_ID], SQLOperators_DT[deactive_date], -1), IF(_xlpm.look &gt; 0, FALSE, IF(_xlpm.look = 0, TRUE, "NO DATA")))</f>
        <v>1</v>
      </c>
      <c r="O131" s="4" t="b">
        <f>_xlfn.LET(_xlpm.look, _xlfn.XLOOKUP(EmployeesByDept[[#This Row],[ID]], SQLOperators_WS[badge_ID], SQLOperators_WS[deactive_date], -1), IF(_xlpm.look &gt; 0, FALSE, IF(_xlpm.look = 0, TRUE, "NO DATA")))</f>
        <v>1</v>
      </c>
      <c r="P131" s="4" t="b" cm="1">
        <f t="array" ref="P13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3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31" s="4" t="b">
        <f>IF(EmployeesByDept[[#This Row],[Position]] = "Operator", EmployeesByDept[[#This Row],[AnyBP]] = FALSE, TRUE)</f>
        <v>1</v>
      </c>
      <c r="S131" s="4" t="b" cm="1">
        <f t="array" ref="S13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31" s="4" t="b">
        <f xml:space="preserve"> _xlfn.XLOOKUP(EmployeesByDept[[#This Row],[ID]], SQLOperatorTable[ID], SQLOperatorTable[deactive_date], -1) = 0</f>
        <v>1</v>
      </c>
      <c r="U131" s="4" t="str">
        <f>EmployeesByDept[[#This Row],[Dept.]] &amp; " " &amp; EmployeesByDept[[#This Row],[Shift]]</f>
        <v>Maintenance 1st</v>
      </c>
      <c r="V131" s="28" cm="1">
        <f t="array" ref="V131">_xlfn.LET(_xlpm.getname, GetIDFromName(EmployeesByDept[[#This Row],[Name]]),
IF(LEN(_xlpm.getname) = 0, GetIDFromName(EmployeesByDept[[#This Row],[Name]] &amp; " - Bypass"), _xlpm.getname))</f>
        <v>8998</v>
      </c>
      <c r="W131" s="4">
        <f>_xlfn.XLOOKUP(EmployeesByDept[[#This Row],[ID]],SQLOperatorTable[ID],SQLOperatorTable[dept_ID], "", 0, 1)</f>
        <v>8</v>
      </c>
      <c r="X131" s="12" t="b">
        <f>_xlfn.XLOOKUP(EmployeesByDept[[#This Row],[ID]], SQLOperatorTable[ID],SQLOperatorTable[deactive_date], -1) &gt; 0</f>
        <v>0</v>
      </c>
      <c r="Y13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&lt;STX&gt;H1;o160,100;f3;c20;h1;w1;d3,Jermaine Daniel;&lt;ETX&gt;
&lt;STX&gt;H2;o130,100;f3;c20;h1;w1;d3,Maintenance 1st;&lt;ETX&gt;
&lt;STX&gt;H3;o100,100;f3;c20;h1;w1;d3,MES Login;&lt;ETX&gt;
&lt;STX&gt;B4;o50,30;f3;c0,3;h50;w3;d3,8998;&lt;ETX&gt;
&lt;STX&gt;R&lt;ETX&gt;
&lt;STX&gt;&lt;ESC&gt;E1;&lt;ETX&gt;
&lt;STX&gt;&lt;US&gt;4&lt;ETX&gt;
&lt;STX&gt;&lt;ETB&gt;&lt;ETX&gt;</v>
      </c>
      <c r="Z131" s="12" t="str">
        <f>" "</f>
        <v xml:space="preserve"> </v>
      </c>
      <c r="AI131"/>
      <c r="AJ131"/>
    </row>
    <row r="132" spans="1:36" x14ac:dyDescent="0.2">
      <c r="A132" s="19" t="s">
        <v>430</v>
      </c>
      <c r="B13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Savannah Hill</v>
      </c>
      <c r="C132" s="21" t="s">
        <v>9579</v>
      </c>
      <c r="D132" s="30" t="s">
        <v>183</v>
      </c>
      <c r="E132" s="30" t="s">
        <v>179</v>
      </c>
      <c r="F132" s="123" t="s">
        <v>190</v>
      </c>
      <c r="G132" s="28" t="str">
        <f>_xlfn.XLOOKUP(EmployeesByDept[[#This Row],[Name]] &amp; "-Bypass", SQLOperators_DT[first_name], SQLOperators_DT[badge_ID], "")</f>
        <v/>
      </c>
      <c r="H132" s="28" t="str">
        <f>IF(NOT(LEN(EmployeesByDept[[#This Row],[BP-DT]]) = 0), _xlfn.XLOOKUP(EmployeesByDept[[#This Row],[BP-DT]], SQLOperators_DT[badge_ID], SQLOperators_DT[deactive_date], -1) = 0, "")</f>
        <v/>
      </c>
      <c r="I132" s="28" t="str">
        <f>_xlfn.XLOOKUP(EmployeesByDept[[#This Row],[Name]] &amp; "-Bypass", SQLOperators_WS[full_name], SQLOperators_WS[badge_ID], "")</f>
        <v/>
      </c>
      <c r="J132" s="28" t="str">
        <f>IF(NOT(LEN(EmployeesByDept[[#This Row],[BP-WS]]) = 0), _xlfn.XLOOKUP(EmployeesByDept[[#This Row],[BP-WS]], SQLOperators_WS[badge_ID], SQLOperators_WS[deactive_date], -1) = 0, "")</f>
        <v/>
      </c>
      <c r="K132" s="28" t="str">
        <f>_xlfn.XLOOKUP(EmployeesByDept[[#This Row],[Name]] &amp; "-Bypass", SQLOperatorTable[name], SQLOperatorTable[ID], "")</f>
        <v/>
      </c>
      <c r="L132" s="28" t="str">
        <f>IF(NOT(LEN(EmployeesByDept[[#This Row],[BP-MES01]]) = 0), _xlfn.XLOOKUP(EmployeesByDept[[#This Row],[BP-MES01]], SQLOperatorTable[ID], SQLOperatorTable[deactive_date], -1) = 0, "")</f>
        <v/>
      </c>
      <c r="M132" s="28" t="b">
        <f>IFERROR(OR(EmployeesByDept[[#This Row],[BPA-DT]], EmployeesByDept[[#This Row],[BPA-WS]], EmployeesByDept[[#This Row],[BPA-MES01]]), FALSE)</f>
        <v>0</v>
      </c>
      <c r="N132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32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32" s="28" t="b" cm="1">
        <f t="array" ref="P13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32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32" s="28" t="b">
        <f>IF(EmployeesByDept[[#This Row],[Position]] = "Operator", EmployeesByDept[[#This Row],[AnyBP]] = FALSE, TRUE)</f>
        <v>1</v>
      </c>
      <c r="S132" s="28" t="b" cm="1">
        <f t="array" ref="S13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32" s="28" t="b">
        <f xml:space="preserve"> _xlfn.XLOOKUP(EmployeesByDept[[#This Row],[ID]], SQLOperatorTable[ID], SQLOperatorTable[deactive_date], -1) = 0</f>
        <v>1</v>
      </c>
      <c r="U132" s="28" t="str">
        <f>EmployeesByDept[[#This Row],[Dept.]] &amp; " " &amp; EmployeesByDept[[#This Row],[Shift]]</f>
        <v>Materials 1st</v>
      </c>
      <c r="V132" s="28" cm="1">
        <f t="array" ref="V132">_xlfn.LET(_xlpm.getname, GetIDFromName(EmployeesByDept[[#This Row],[Name]]),
IF(LEN(_xlpm.getname) = 0, GetIDFromName(EmployeesByDept[[#This Row],[Name]] &amp; " - Bypass"), _xlpm.getname))</f>
        <v>2670</v>
      </c>
      <c r="W132" s="28">
        <f>_xlfn.XLOOKUP(EmployeesByDept[[#This Row],[ID]],SQLOperatorTable[ID],SQLOperatorTable[dept_ID], "", 0, 1)</f>
        <v>3</v>
      </c>
      <c r="X132" s="38" t="b">
        <f>_xlfn.XLOOKUP(EmployeesByDept[[#This Row],[ID]], SQLOperatorTable[ID],SQLOperatorTable[deactive_date], -1) &gt; 0</f>
        <v>0</v>
      </c>
      <c r="Y132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&lt;STX&gt;H1;o160,100;f3;c20;h1;w1;d3,Jermaine Harris;&lt;ETX&gt;
&lt;STX&gt;H2;o130,100;f3;c20;h1;w1;d3,Materials 1st;&lt;ETX&gt;
&lt;STX&gt;H3;o100,100;f3;c20;h1;w1;d3,MES Login;&lt;ETX&gt;
&lt;STX&gt;B4;o50,30;f3;c0,3;h50;w3;d3,2670;&lt;ETX&gt;
&lt;STX&gt;R&lt;ETX&gt;
&lt;STX&gt;&lt;ESC&gt;E1;&lt;ETX&gt;
&lt;STX&gt;&lt;US&gt;4&lt;ETX&gt;
&lt;STX&gt;&lt;ETB&gt;&lt;ETX&gt;</v>
      </c>
      <c r="Z132" s="38" t="str">
        <f>" "</f>
        <v xml:space="preserve"> </v>
      </c>
      <c r="AI132"/>
      <c r="AJ132"/>
    </row>
    <row r="133" spans="1:36" x14ac:dyDescent="0.2">
      <c r="A133" s="19" t="s">
        <v>432</v>
      </c>
      <c r="B13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Anthony Hinkle</v>
      </c>
      <c r="C133" s="26" t="s">
        <v>379</v>
      </c>
      <c r="D133" s="30" t="s">
        <v>173</v>
      </c>
      <c r="E133" s="112" t="s">
        <v>485</v>
      </c>
      <c r="F133" s="124" t="s">
        <v>190</v>
      </c>
      <c r="G133" s="4" t="str">
        <f>_xlfn.XLOOKUP(EmployeesByDept[[#This Row],[Name]] &amp; "-Bypass", SQLOperators_DT[first_name], SQLOperators_DT[badge_ID], "")</f>
        <v/>
      </c>
      <c r="H133" s="4" t="str">
        <f>IF(NOT(LEN(EmployeesByDept[[#This Row],[BP-DT]]) = 0), _xlfn.XLOOKUP(EmployeesByDept[[#This Row],[BP-DT]], SQLOperators_DT[badge_ID], SQLOperators_DT[deactive_date], -1) = 0, "")</f>
        <v/>
      </c>
      <c r="I133" s="4" t="str">
        <f>_xlfn.XLOOKUP(EmployeesByDept[[#This Row],[Name]] &amp; "-Bypass", SQLOperators_WS[full_name], SQLOperators_WS[badge_ID], "")</f>
        <v/>
      </c>
      <c r="J133" s="4" t="str">
        <f>IF(NOT(LEN(EmployeesByDept[[#This Row],[BP-WS]]) = 0), _xlfn.XLOOKUP(EmployeesByDept[[#This Row],[BP-WS]], SQLOperators_WS[badge_ID], SQLOperators_WS[deactive_date], -1) = 0, "")</f>
        <v/>
      </c>
      <c r="K133" s="4" t="str">
        <f>_xlfn.XLOOKUP(EmployeesByDept[[#This Row],[Name]] &amp; "-Bypass", SQLOperatorTable[name], SQLOperatorTable[ID], "")</f>
        <v/>
      </c>
      <c r="L133" s="4" t="str">
        <f>IF(NOT(LEN(EmployeesByDept[[#This Row],[BP-MES01]]) = 0), _xlfn.XLOOKUP(EmployeesByDept[[#This Row],[BP-MES01]], SQLOperatorTable[ID], SQLOperatorTable[deactive_date], -1) = 0, "")</f>
        <v/>
      </c>
      <c r="M133" s="4" t="b">
        <f>IFERROR(OR(EmployeesByDept[[#This Row],[BPA-DT]], EmployeesByDept[[#This Row],[BPA-WS]], EmployeesByDept[[#This Row],[BPA-MES01]]), FALSE)</f>
        <v>0</v>
      </c>
      <c r="N133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133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33" s="4" t="b" cm="1">
        <f t="array" ref="P13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3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33" s="4" t="b">
        <f>IF(EmployeesByDept[[#This Row],[Position]] = "Operator", EmployeesByDept[[#This Row],[AnyBP]] = FALSE, TRUE)</f>
        <v>1</v>
      </c>
      <c r="S133" s="4" t="b" cm="1">
        <f t="array" ref="S13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33" s="4" t="b">
        <f xml:space="preserve"> _xlfn.XLOOKUP(EmployeesByDept[[#This Row],[ID]], SQLOperatorTable[ID], SQLOperatorTable[deactive_date], -1) = 0</f>
        <v>1</v>
      </c>
      <c r="U133" s="4" t="str">
        <f>EmployeesByDept[[#This Row],[Dept.]] &amp; " " &amp; EmployeesByDept[[#This Row],[Shift]]</f>
        <v>T1XX A</v>
      </c>
      <c r="V133" s="4" cm="1">
        <f t="array" ref="V133">_xlfn.LET(_xlpm.getname, GetIDFromName(EmployeesByDept[[#This Row],[Name]]),
IF(LEN(_xlpm.getname) = 0, GetIDFromName(EmployeesByDept[[#This Row],[Name]] &amp; " - Bypass"), _xlpm.getname))</f>
        <v>2514</v>
      </c>
      <c r="W133" s="4">
        <f>_xlfn.XLOOKUP(EmployeesByDept[[#This Row],[ID]],SQLOperatorTable[ID],SQLOperatorTable[dept_ID], "", 0, 1)</f>
        <v>4</v>
      </c>
      <c r="X133" s="12" t="b">
        <f>_xlfn.XLOOKUP(EmployeesByDept[[#This Row],[ID]], SQLOperatorTable[ID],SQLOperatorTable[deactive_date], -1) &gt; 0</f>
        <v>0</v>
      </c>
      <c r="Y13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&lt;STX&gt;H1;o160,100;f3;c20;h1;w1;d3,Jerode Williams;&lt;ETX&gt;
&lt;STX&gt;H2;o130,100;f3;c20;h1;w1;d3,T1XX A;&lt;ETX&gt;
&lt;STX&gt;H3;o100,100;f3;c20;h1;w1;d3,MES Login;&lt;ETX&gt;
&lt;STX&gt;B4;o50,30;f3;c0,3;h50;w3;d3,2514;&lt;ETX&gt;
&lt;STX&gt;R&lt;ETX&gt;
&lt;STX&gt;&lt;ESC&gt;E1;&lt;ETX&gt;
&lt;STX&gt;&lt;US&gt;4&lt;ETX&gt;
&lt;STX&gt;&lt;ETB&gt;&lt;ETX&gt;</v>
      </c>
      <c r="Z133" s="12" t="str">
        <f>" "</f>
        <v xml:space="preserve"> </v>
      </c>
      <c r="AI133"/>
      <c r="AJ133"/>
    </row>
    <row r="134" spans="1:36" x14ac:dyDescent="0.2">
      <c r="A134" s="19" t="s">
        <v>434</v>
      </c>
      <c r="B13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Demarcus Hinton</v>
      </c>
      <c r="C134" s="21" t="s">
        <v>381</v>
      </c>
      <c r="D134" s="30" t="s">
        <v>189</v>
      </c>
      <c r="E134" s="112" t="s">
        <v>179</v>
      </c>
      <c r="F134" s="123" t="s">
        <v>175</v>
      </c>
      <c r="G134" s="4">
        <f>_xlfn.XLOOKUP(EmployeesByDept[[#This Row],[Name]] &amp; "-Bypass", SQLOperators_DT[first_name], SQLOperators_DT[badge_ID], "")</f>
        <v>11189064</v>
      </c>
      <c r="H134" s="4" t="b">
        <f>IF(NOT(LEN(EmployeesByDept[[#This Row],[BP-DT]]) = 0), _xlfn.XLOOKUP(EmployeesByDept[[#This Row],[BP-DT]], SQLOperators_DT[badge_ID], SQLOperators_DT[deactive_date], -1) = 0, "")</f>
        <v>1</v>
      </c>
      <c r="I134" s="4" t="str">
        <f>_xlfn.XLOOKUP(EmployeesByDept[[#This Row],[Name]] &amp; "-Bypass", SQLOperators_WS[full_name], SQLOperators_WS[badge_ID], "")</f>
        <v/>
      </c>
      <c r="J134" s="4" t="str">
        <f>IF(NOT(LEN(EmployeesByDept[[#This Row],[BP-WS]]) = 0), _xlfn.XLOOKUP(EmployeesByDept[[#This Row],[BP-WS]], SQLOperators_WS[badge_ID], SQLOperators_WS[deactive_date], -1) = 0, "")</f>
        <v/>
      </c>
      <c r="K134" s="4" t="str">
        <f>_xlfn.XLOOKUP(EmployeesByDept[[#This Row],[Name]] &amp; "-Bypass", SQLOperatorTable[name], SQLOperatorTable[ID], "")</f>
        <v/>
      </c>
      <c r="L134" s="4" t="str">
        <f>IF(NOT(LEN(EmployeesByDept[[#This Row],[BP-MES01]]) = 0), _xlfn.XLOOKUP(EmployeesByDept[[#This Row],[BP-MES01]], SQLOperatorTable[ID], SQLOperatorTable[deactive_date], -1) = 0, "")</f>
        <v/>
      </c>
      <c r="M134" s="4" t="b">
        <f>IFERROR(OR(EmployeesByDept[[#This Row],[BPA-DT]], EmployeesByDept[[#This Row],[BPA-WS]], EmployeesByDept[[#This Row],[BPA-MES01]]), FALSE)</f>
        <v>1</v>
      </c>
      <c r="N134" s="4" t="b">
        <f>_xlfn.LET(_xlpm.look, _xlfn.XLOOKUP(EmployeesByDept[[#This Row],[ID]], SQLOperators_DT[badge_ID], SQLOperators_DT[deactive_date], -1), IF(_xlpm.look &gt; 0, FALSE, IF(_xlpm.look = 0, TRUE, "NO DATA")))</f>
        <v>1</v>
      </c>
      <c r="O134" s="4" t="b">
        <f>_xlfn.LET(_xlpm.look, _xlfn.XLOOKUP(EmployeesByDept[[#This Row],[ID]], SQLOperators_WS[badge_ID], SQLOperators_WS[deactive_date], -1), IF(_xlpm.look &gt; 0, FALSE, IF(_xlpm.look = 0, TRUE, "NO DATA")))</f>
        <v>1</v>
      </c>
      <c r="P134" s="4" t="b" cm="1">
        <f t="array" ref="P13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3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34" s="4" t="b">
        <f>IF(EmployeesByDept[[#This Row],[Position]] = "Operator", EmployeesByDept[[#This Row],[AnyBP]] = FALSE, TRUE)</f>
        <v>1</v>
      </c>
      <c r="S134" s="4" t="b" cm="1">
        <f t="array" ref="S13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34" s="4" t="b">
        <f xml:space="preserve"> _xlfn.XLOOKUP(EmployeesByDept[[#This Row],[ID]], SQLOperatorTable[ID], SQLOperatorTable[deactive_date], -1) = 0</f>
        <v>1</v>
      </c>
      <c r="U134" s="4" t="str">
        <f>EmployeesByDept[[#This Row],[Dept.]] &amp; " " &amp; EmployeesByDept[[#This Row],[Shift]]</f>
        <v>DT FEM 1st</v>
      </c>
      <c r="V134" s="28" cm="1">
        <f t="array" ref="V134">_xlfn.LET(_xlpm.getname, GetIDFromName(EmployeesByDept[[#This Row],[Name]]),
IF(LEN(_xlpm.getname) = 0, GetIDFromName(EmployeesByDept[[#This Row],[Name]] &amp; " - Bypass"), _xlpm.getname))</f>
        <v>2188</v>
      </c>
      <c r="W134" s="4">
        <f>_xlfn.XLOOKUP(EmployeesByDept[[#This Row],[ID]],SQLOperatorTable[ID],SQLOperatorTable[dept_ID], "", 0, 1)</f>
        <v>4</v>
      </c>
      <c r="X134" s="12" t="b">
        <f>_xlfn.XLOOKUP(EmployeesByDept[[#This Row],[ID]], SQLOperatorTable[ID],SQLOperatorTable[deactive_date], -1) &gt; 0</f>
        <v>0</v>
      </c>
      <c r="Y13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&lt;STX&gt;H1;o160,100;f3;c20;h1;w1;d3,Jiuan Reese;&lt;ETX&gt;
&lt;STX&gt;H2;o130,100;f3;c20;h1;w1;d3,DT FEM 1st;&lt;ETX&gt;
&lt;STX&gt;H3;o100,100;f3;c20;h1;w1;d3,MES Login;&lt;ETX&gt;
&lt;STX&gt;B4;o50,30;f3;c0,3;h50;w3;d3,2188;&lt;ETX&gt;
&lt;STX&gt;R&lt;ETX&gt;
&lt;STX&gt;&lt;ESC&gt;E1;&lt;ETX&gt;
&lt;STX&gt;&lt;US&gt;4&lt;ETX&gt;
&lt;STX&gt;&lt;ETB&gt;&lt;ETX&gt;</v>
      </c>
      <c r="Z134" s="12" t="str">
        <f>" "</f>
        <v xml:space="preserve"> </v>
      </c>
      <c r="AI134"/>
      <c r="AJ134"/>
    </row>
    <row r="135" spans="1:36" x14ac:dyDescent="0.2">
      <c r="A135" s="19" t="s">
        <v>436</v>
      </c>
      <c r="B13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Joyce Hodges</v>
      </c>
      <c r="C135" s="121" t="s">
        <v>383</v>
      </c>
      <c r="D135" s="30" t="s">
        <v>384</v>
      </c>
      <c r="E135" s="112" t="s">
        <v>179</v>
      </c>
      <c r="F135" s="123" t="s">
        <v>385</v>
      </c>
      <c r="G135" s="28" t="str">
        <f>_xlfn.XLOOKUP(EmployeesByDept[[#This Row],[Name]] &amp; "-Bypass", SQLOperators_DT[first_name], SQLOperators_DT[badge_ID], "")</f>
        <v/>
      </c>
      <c r="H135" s="28" t="str">
        <f>IF(NOT(LEN(EmployeesByDept[[#This Row],[BP-DT]]) = 0), _xlfn.XLOOKUP(EmployeesByDept[[#This Row],[BP-DT]], SQLOperators_DT[badge_ID], SQLOperators_DT[deactive_date], -1) = 0, "")</f>
        <v/>
      </c>
      <c r="I135" s="28" t="str">
        <f>_xlfn.XLOOKUP(EmployeesByDept[[#This Row],[Name]] &amp; "-Bypass", SQLOperators_WS[full_name], SQLOperators_WS[badge_ID], "")</f>
        <v/>
      </c>
      <c r="J135" s="28" t="str">
        <f>IF(NOT(LEN(EmployeesByDept[[#This Row],[BP-WS]]) = 0), _xlfn.XLOOKUP(EmployeesByDept[[#This Row],[BP-WS]], SQLOperators_WS[badge_ID], SQLOperators_WS[deactive_date], -1) = 0, "")</f>
        <v/>
      </c>
      <c r="K135" s="28" t="str">
        <f>_xlfn.XLOOKUP(EmployeesByDept[[#This Row],[Name]] &amp; "-Bypass", SQLOperatorTable[name], SQLOperatorTable[ID], "")</f>
        <v/>
      </c>
      <c r="L135" s="28" t="str">
        <f>IF(NOT(LEN(EmployeesByDept[[#This Row],[BP-MES01]]) = 0), _xlfn.XLOOKUP(EmployeesByDept[[#This Row],[BP-MES01]], SQLOperatorTable[ID], SQLOperatorTable[deactive_date], -1) = 0, "")</f>
        <v/>
      </c>
      <c r="M135" s="28" t="b">
        <f>IFERROR(OR(EmployeesByDept[[#This Row],[BPA-DT]], EmployeesByDept[[#This Row],[BPA-WS]], EmployeesByDept[[#This Row],[BPA-MES01]]), FALSE)</f>
        <v>0</v>
      </c>
      <c r="N135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35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35" s="28" t="b" cm="1">
        <f t="array" ref="P13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35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35" s="28" t="b">
        <f>IF(EmployeesByDept[[#This Row],[Position]] = "Operator", EmployeesByDept[[#This Row],[AnyBP]] = FALSE, TRUE)</f>
        <v>1</v>
      </c>
      <c r="S135" s="28" t="b" cm="1">
        <f t="array" ref="S13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35" s="28" t="b">
        <f xml:space="preserve"> _xlfn.XLOOKUP(EmployeesByDept[[#This Row],[ID]], SQLOperatorTable[ID], SQLOperatorTable[deactive_date], -1) = 0</f>
        <v>1</v>
      </c>
      <c r="U135" s="28" t="str">
        <f>EmployeesByDept[[#This Row],[Dept.]] &amp; " " &amp; EmployeesByDept[[#This Row],[Shift]]</f>
        <v>HR 1st</v>
      </c>
      <c r="V135" s="28" cm="1">
        <f t="array" ref="V135">_xlfn.LET(_xlpm.getname, GetIDFromName(EmployeesByDept[[#This Row],[Name]]),
IF(LEN(_xlpm.getname) = 0, GetIDFromName(EmployeesByDept[[#This Row],[Name]] &amp; " - Bypass"), _xlpm.getname))</f>
        <v>2010</v>
      </c>
      <c r="W135" s="28">
        <f>_xlfn.XLOOKUP(EmployeesByDept[[#This Row],[ID]],SQLOperatorTable[ID],SQLOperatorTable[dept_ID], "", 0, 1)</f>
        <v>6</v>
      </c>
      <c r="X135" s="38" t="b">
        <f>_xlfn.XLOOKUP(EmployeesByDept[[#This Row],[ID]], SQLOperatorTable[ID],SQLOperatorTable[deactive_date], -1) &gt; 0</f>
        <v>0</v>
      </c>
      <c r="Y135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&lt;STX&gt;H1;o160,100;f3;c20;h1;w1;d3,Joann Karagiannakis;&lt;ETX&gt;
&lt;STX&gt;H2;o130,100;f3;c20;h1;w1;d3,HR Dept;&lt;ETX&gt;
&lt;STX&gt;H3;o100,100;f3;c20;h1;w1;d3,MES Login;&lt;ETX&gt;
&lt;STX&gt;B4;o50,30;f3;c0,3;h50;w3;d3,2010;&lt;ETX&gt;
&lt;STX&gt;R&lt;ETX&gt;
&lt;STX&gt;&lt;ESC&gt;E1;&lt;ETX&gt;
&lt;STX&gt;&lt;US&gt;4&lt;ETX&gt;
&lt;STX&gt;&lt;ETB&gt;&lt;ETX&gt;</v>
      </c>
      <c r="Z135" s="38" t="str">
        <f>" "</f>
        <v xml:space="preserve"> </v>
      </c>
      <c r="AI135"/>
      <c r="AJ135"/>
    </row>
    <row r="136" spans="1:36" x14ac:dyDescent="0.2">
      <c r="A136" s="19" t="s">
        <v>438</v>
      </c>
      <c r="B13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Kelly Hoehner</v>
      </c>
      <c r="C136" s="21" t="s">
        <v>387</v>
      </c>
      <c r="D136" s="30" t="s">
        <v>173</v>
      </c>
      <c r="E136" s="112" t="s">
        <v>485</v>
      </c>
      <c r="F136" s="123" t="s">
        <v>190</v>
      </c>
      <c r="G136" s="4" t="str">
        <f>_xlfn.XLOOKUP(EmployeesByDept[[#This Row],[Name]] &amp; "-Bypass", SQLOperators_DT[first_name], SQLOperators_DT[badge_ID], "")</f>
        <v/>
      </c>
      <c r="H136" s="4" t="str">
        <f>IF(NOT(LEN(EmployeesByDept[[#This Row],[BP-DT]]) = 0), _xlfn.XLOOKUP(EmployeesByDept[[#This Row],[BP-DT]], SQLOperators_DT[badge_ID], SQLOperators_DT[deactive_date], -1) = 0, "")</f>
        <v/>
      </c>
      <c r="I136" s="4" t="str">
        <f>_xlfn.XLOOKUP(EmployeesByDept[[#This Row],[Name]] &amp; "-Bypass", SQLOperators_WS[full_name], SQLOperators_WS[badge_ID], "")</f>
        <v/>
      </c>
      <c r="J136" s="4" t="str">
        <f>IF(NOT(LEN(EmployeesByDept[[#This Row],[BP-WS]]) = 0), _xlfn.XLOOKUP(EmployeesByDept[[#This Row],[BP-WS]], SQLOperators_WS[badge_ID], SQLOperators_WS[deactive_date], -1) = 0, "")</f>
        <v/>
      </c>
      <c r="K136" s="4" t="str">
        <f>_xlfn.XLOOKUP(EmployeesByDept[[#This Row],[Name]] &amp; "-Bypass", SQLOperatorTable[name], SQLOperatorTable[ID], "")</f>
        <v/>
      </c>
      <c r="L136" s="4" t="str">
        <f>IF(NOT(LEN(EmployeesByDept[[#This Row],[BP-MES01]]) = 0), _xlfn.XLOOKUP(EmployeesByDept[[#This Row],[BP-MES01]], SQLOperatorTable[ID], SQLOperatorTable[deactive_date], -1) = 0, "")</f>
        <v/>
      </c>
      <c r="M136" s="4" t="b">
        <f>IFERROR(OR(EmployeesByDept[[#This Row],[BPA-DT]], EmployeesByDept[[#This Row],[BPA-WS]], EmployeesByDept[[#This Row],[BPA-MES01]]), FALSE)</f>
        <v>0</v>
      </c>
      <c r="N136" s="4" t="b">
        <f>_xlfn.LET(_xlpm.look, _xlfn.XLOOKUP(EmployeesByDept[[#This Row],[ID]], SQLOperators_DT[badge_ID], SQLOperators_DT[deactive_date], -1), IF(_xlpm.look &gt; 0, FALSE, IF(_xlpm.look = 0, TRUE, "NO DATA")))</f>
        <v>1</v>
      </c>
      <c r="O136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36" s="4" t="b" cm="1">
        <f t="array" ref="P13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3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36" s="4" t="b">
        <f>IF(EmployeesByDept[[#This Row],[Position]] = "Operator", EmployeesByDept[[#This Row],[AnyBP]] = FALSE, TRUE)</f>
        <v>1</v>
      </c>
      <c r="S136" s="4" t="b" cm="1">
        <f t="array" ref="S13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36" s="4" t="b">
        <f xml:space="preserve"> _xlfn.XLOOKUP(EmployeesByDept[[#This Row],[ID]], SQLOperatorTable[ID], SQLOperatorTable[deactive_date], -1) = 0</f>
        <v>1</v>
      </c>
      <c r="U136" s="4" t="str">
        <f>EmployeesByDept[[#This Row],[Dept.]] &amp; " " &amp; EmployeesByDept[[#This Row],[Shift]]</f>
        <v>T1XX A</v>
      </c>
      <c r="V136" s="4" cm="1">
        <f t="array" ref="V136">_xlfn.LET(_xlpm.getname, GetIDFromName(EmployeesByDept[[#This Row],[Name]]),
IF(LEN(_xlpm.getname) = 0, GetIDFromName(EmployeesByDept[[#This Row],[Name]] &amp; " - Bypass"), _xlpm.getname))</f>
        <v>2515</v>
      </c>
      <c r="W136" s="4">
        <f>_xlfn.XLOOKUP(EmployeesByDept[[#This Row],[ID]],SQLOperatorTable[ID],SQLOperatorTable[dept_ID], "", 0, 1)</f>
        <v>4</v>
      </c>
      <c r="X136" s="12" t="b">
        <f>_xlfn.XLOOKUP(EmployeesByDept[[#This Row],[ID]], SQLOperatorTable[ID],SQLOperatorTable[deactive_date], -1) &gt; 0</f>
        <v>0</v>
      </c>
      <c r="Y13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&lt;STX&gt;H1;o160,100;f3;c20;h1;w1;d3,JoAnn Wachtel;&lt;ETX&gt;
&lt;STX&gt;H2;o130,100;f3;c20;h1;w1;d3,T1XX A;&lt;ETX&gt;
&lt;STX&gt;H3;o100,100;f3;c20;h1;w1;d3,MES Login;&lt;ETX&gt;
&lt;STX&gt;B4;o50,30;f3;c0,3;h50;w3;d3,2515;&lt;ETX&gt;
&lt;STX&gt;R&lt;ETX&gt;
&lt;STX&gt;&lt;ESC&gt;E1;&lt;ETX&gt;
&lt;STX&gt;&lt;US&gt;4&lt;ETX&gt;
&lt;STX&gt;&lt;ETB&gt;&lt;ETX&gt;</v>
      </c>
      <c r="Z136" s="12" t="str">
        <f>" "</f>
        <v xml:space="preserve"> </v>
      </c>
      <c r="AI136"/>
      <c r="AJ136"/>
    </row>
    <row r="137" spans="1:36" x14ac:dyDescent="0.2">
      <c r="A137" s="19" t="s">
        <v>441</v>
      </c>
      <c r="B13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Anthony Hogains</v>
      </c>
      <c r="C137" s="21" t="s">
        <v>389</v>
      </c>
      <c r="D137" s="30" t="s">
        <v>193</v>
      </c>
      <c r="E137" s="112" t="s">
        <v>179</v>
      </c>
      <c r="F137" s="123" t="s">
        <v>231</v>
      </c>
      <c r="G137" s="4" t="str">
        <f>_xlfn.XLOOKUP(EmployeesByDept[[#This Row],[Name]] &amp; "-Bypass", SQLOperators_DT[first_name], SQLOperators_DT[badge_ID], "")</f>
        <v/>
      </c>
      <c r="H137" s="4" t="str">
        <f>IF(NOT(LEN(EmployeesByDept[[#This Row],[BP-DT]]) = 0), _xlfn.XLOOKUP(EmployeesByDept[[#This Row],[BP-DT]], SQLOperators_DT[badge_ID], SQLOperators_DT[deactive_date], -1) = 0, "")</f>
        <v/>
      </c>
      <c r="I137" s="4" t="str">
        <f>_xlfn.XLOOKUP(EmployeesByDept[[#This Row],[Name]] &amp; "-Bypass", SQLOperators_WS[full_name], SQLOperators_WS[badge_ID], "")</f>
        <v/>
      </c>
      <c r="J137" s="4" t="str">
        <f>IF(NOT(LEN(EmployeesByDept[[#This Row],[BP-WS]]) = 0), _xlfn.XLOOKUP(EmployeesByDept[[#This Row],[BP-WS]], SQLOperators_WS[badge_ID], SQLOperators_WS[deactive_date], -1) = 0, "")</f>
        <v/>
      </c>
      <c r="K137" s="4" t="str">
        <f>_xlfn.XLOOKUP(EmployeesByDept[[#This Row],[Name]] &amp; "-Bypass", SQLOperatorTable[name], SQLOperatorTable[ID], "")</f>
        <v/>
      </c>
      <c r="L137" s="4" t="str">
        <f>IF(NOT(LEN(EmployeesByDept[[#This Row],[BP-MES01]]) = 0), _xlfn.XLOOKUP(EmployeesByDept[[#This Row],[BP-MES01]], SQLOperatorTable[ID], SQLOperatorTable[deactive_date], -1) = 0, "")</f>
        <v/>
      </c>
      <c r="M137" s="4" t="b">
        <f>IFERROR(OR(EmployeesByDept[[#This Row],[BPA-DT]], EmployeesByDept[[#This Row],[BPA-WS]], EmployeesByDept[[#This Row],[BPA-MES01]]), FALSE)</f>
        <v>0</v>
      </c>
      <c r="N137" s="4" t="b">
        <f>_xlfn.LET(_xlpm.look, _xlfn.XLOOKUP(EmployeesByDept[[#This Row],[ID]], SQLOperators_DT[badge_ID], SQLOperators_DT[deactive_date], -1), IF(_xlpm.look &gt; 0, FALSE, IF(_xlpm.look = 0, TRUE, "NO DATA")))</f>
        <v>1</v>
      </c>
      <c r="O137" s="4" t="b">
        <f>_xlfn.LET(_xlpm.look, _xlfn.XLOOKUP(EmployeesByDept[[#This Row],[ID]], SQLOperators_WS[badge_ID], SQLOperators_WS[deactive_date], -1), IF(_xlpm.look &gt; 0, FALSE, IF(_xlpm.look = 0, TRUE, "NO DATA")))</f>
        <v>1</v>
      </c>
      <c r="P137" s="4" t="b" cm="1">
        <f t="array" ref="P13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3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37" s="4" t="b">
        <f>IF(EmployeesByDept[[#This Row],[Position]] = "Operator", EmployeesByDept[[#This Row],[AnyBP]] = FALSE, TRUE)</f>
        <v>1</v>
      </c>
      <c r="S137" s="4" t="b" cm="1">
        <f t="array" ref="S13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37" s="4" t="b">
        <f xml:space="preserve"> _xlfn.XLOOKUP(EmployeesByDept[[#This Row],[ID]], SQLOperatorTable[ID], SQLOperatorTable[deactive_date], -1) = 0</f>
        <v>1</v>
      </c>
      <c r="U137" s="4" t="str">
        <f>EmployeesByDept[[#This Row],[Dept.]] &amp; " " &amp; EmployeesByDept[[#This Row],[Shift]]</f>
        <v>Quality 1st</v>
      </c>
      <c r="V137" s="28" cm="1">
        <f t="array" ref="V137">_xlfn.LET(_xlpm.getname, GetIDFromName(EmployeesByDept[[#This Row],[Name]]),
IF(LEN(_xlpm.getname) = 0, GetIDFromName(EmployeesByDept[[#This Row],[Name]] &amp; " - Bypass"), _xlpm.getname))</f>
        <v>2352</v>
      </c>
      <c r="W137" s="4">
        <f>_xlfn.XLOOKUP(EmployeesByDept[[#This Row],[ID]],SQLOperatorTable[ID],SQLOperatorTable[dept_ID], "", 0, 1)</f>
        <v>2</v>
      </c>
      <c r="X137" s="12" t="b">
        <f>_xlfn.XLOOKUP(EmployeesByDept[[#This Row],[ID]], SQLOperatorTable[ID],SQLOperatorTable[deactive_date], -1) &gt; 0</f>
        <v>0</v>
      </c>
      <c r="Y13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&lt;STX&gt;H1;o160,100;f3;c20;h1;w1;d3,Joel Heabeart;&lt;ETX&gt;
&lt;STX&gt;H2;o130,100;f3;c20;h1;w1;d3,Quality 1st;&lt;ETX&gt;
&lt;STX&gt;H3;o100,100;f3;c20;h1;w1;d3,MES Login;&lt;ETX&gt;
&lt;STX&gt;B4;o50,30;f3;c0,3;h50;w3;d3,2352;&lt;ETX&gt;
&lt;STX&gt;R&lt;ETX&gt;
&lt;STX&gt;&lt;ESC&gt;E1;&lt;ETX&gt;
&lt;STX&gt;&lt;US&gt;4&lt;ETX&gt;
&lt;STX&gt;&lt;ETB&gt;&lt;ETX&gt;</v>
      </c>
      <c r="Z137" s="12" t="str">
        <f>" "</f>
        <v xml:space="preserve"> </v>
      </c>
      <c r="AI137"/>
      <c r="AJ137"/>
    </row>
    <row r="138" spans="1:36" x14ac:dyDescent="0.2">
      <c r="A138" s="19" t="s">
        <v>443</v>
      </c>
      <c r="B13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Krystal Hollaman</v>
      </c>
      <c r="C138" s="19" t="s">
        <v>9373</v>
      </c>
      <c r="D138" s="30" t="s">
        <v>173</v>
      </c>
      <c r="E138" s="30" t="s">
        <v>394</v>
      </c>
      <c r="F138" s="123" t="s">
        <v>190</v>
      </c>
      <c r="G138" s="28" t="str">
        <f>_xlfn.XLOOKUP(EmployeesByDept[[#This Row],[Name]] &amp; "-Bypass", SQLOperators_DT[first_name], SQLOperators_DT[badge_ID], "")</f>
        <v/>
      </c>
      <c r="H138" s="28" t="str">
        <f>IF(NOT(LEN(EmployeesByDept[[#This Row],[BP-DT]]) = 0), _xlfn.XLOOKUP(EmployeesByDept[[#This Row],[BP-DT]], SQLOperators_DT[badge_ID], SQLOperators_DT[deactive_date], -1) = 0, "")</f>
        <v/>
      </c>
      <c r="I138" s="28" t="str">
        <f>_xlfn.XLOOKUP(EmployeesByDept[[#This Row],[Name]] &amp; "-Bypass", SQLOperators_WS[full_name], SQLOperators_WS[badge_ID], "")</f>
        <v/>
      </c>
      <c r="J138" s="28" t="str">
        <f>IF(NOT(LEN(EmployeesByDept[[#This Row],[BP-WS]]) = 0), _xlfn.XLOOKUP(EmployeesByDept[[#This Row],[BP-WS]], SQLOperators_WS[badge_ID], SQLOperators_WS[deactive_date], -1) = 0, "")</f>
        <v/>
      </c>
      <c r="K138" s="28" t="str">
        <f>_xlfn.XLOOKUP(EmployeesByDept[[#This Row],[Name]] &amp; "-Bypass", SQLOperatorTable[name], SQLOperatorTable[ID], "")</f>
        <v/>
      </c>
      <c r="L138" s="28" t="str">
        <f>IF(NOT(LEN(EmployeesByDept[[#This Row],[BP-MES01]]) = 0), _xlfn.XLOOKUP(EmployeesByDept[[#This Row],[BP-MES01]], SQLOperatorTable[ID], SQLOperatorTable[deactive_date], -1) = 0, "")</f>
        <v/>
      </c>
      <c r="M138" s="28" t="b">
        <f>IFERROR(OR(EmployeesByDept[[#This Row],[BPA-DT]], EmployeesByDept[[#This Row],[BPA-WS]], EmployeesByDept[[#This Row],[BPA-MES01]]), FALSE)</f>
        <v>0</v>
      </c>
      <c r="N138" s="28" t="b">
        <f>_xlfn.LET(_xlpm.look, _xlfn.XLOOKUP(EmployeesByDept[[#This Row],[ID]], SQLOperators_DT[badge_ID], SQLOperators_DT[deactive_date], -1), IF(_xlpm.look &gt; 0, FALSE, IF(_xlpm.look = 0, TRUE, "NO DATA")))</f>
        <v>1</v>
      </c>
      <c r="O138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38" s="28" t="b" cm="1">
        <f t="array" ref="P13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38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38" s="28" t="b">
        <f>IF(EmployeesByDept[[#This Row],[Position]] = "Operator", EmployeesByDept[[#This Row],[AnyBP]] = FALSE, TRUE)</f>
        <v>1</v>
      </c>
      <c r="S138" s="28" t="b" cm="1">
        <f t="array" ref="S13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38" s="28" t="b">
        <f xml:space="preserve"> _xlfn.XLOOKUP(EmployeesByDept[[#This Row],[ID]], SQLOperatorTable[ID], SQLOperatorTable[deactive_date], -1) = 0</f>
        <v>1</v>
      </c>
      <c r="U138" s="28" t="str">
        <f>EmployeesByDept[[#This Row],[Dept.]] &amp; " " &amp; EmployeesByDept[[#This Row],[Shift]]</f>
        <v>T1XX C</v>
      </c>
      <c r="V138" s="28" cm="1">
        <f t="array" ref="V138">_xlfn.LET(_xlpm.getname, GetIDFromName(EmployeesByDept[[#This Row],[Name]]),
IF(LEN(_xlpm.getname) = 0, GetIDFromName(EmployeesByDept[[#This Row],[Name]] &amp; " - Bypass"), _xlpm.getname))</f>
        <v>2632</v>
      </c>
      <c r="W138" s="28">
        <f>_xlfn.XLOOKUP(EmployeesByDept[[#This Row],[ID]],SQLOperatorTable[ID],SQLOperatorTable[dept_ID], "", 0, 1)</f>
        <v>4</v>
      </c>
      <c r="X138" s="38" t="b">
        <f>_xlfn.XLOOKUP(EmployeesByDept[[#This Row],[ID]], SQLOperatorTable[ID],SQLOperatorTable[deactive_date], -1) &gt; 0</f>
        <v>0</v>
      </c>
      <c r="Y138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&lt;STX&gt;H1;o160,100;f3;c20;h1;w1;d3,Joel Stevenson;&lt;ETX&gt;
&lt;STX&gt;H2;o130,100;f3;c20;h1;w1;d3,T1XX C;&lt;ETX&gt;
&lt;STX&gt;H3;o100,100;f3;c20;h1;w1;d3,MES Login;&lt;ETX&gt;
&lt;STX&gt;B4;o50,30;f3;c0,3;h50;w3;d3,2632;&lt;ETX&gt;
&lt;STX&gt;R&lt;ETX&gt;
&lt;STX&gt;&lt;ESC&gt;E1;&lt;ETX&gt;
&lt;STX&gt;&lt;US&gt;4&lt;ETX&gt;
&lt;STX&gt;&lt;ETB&gt;&lt;ETX&gt;</v>
      </c>
      <c r="Z138" s="38" t="str">
        <f>" "</f>
        <v xml:space="preserve"> </v>
      </c>
      <c r="AI138"/>
      <c r="AJ138"/>
    </row>
    <row r="139" spans="1:36" x14ac:dyDescent="0.2">
      <c r="A139" s="19" t="s">
        <v>445</v>
      </c>
      <c r="B13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Gary Lynn House Jr.</v>
      </c>
      <c r="C139" s="21" t="s">
        <v>391</v>
      </c>
      <c r="D139" s="30" t="s">
        <v>215</v>
      </c>
      <c r="E139" s="30" t="s">
        <v>179</v>
      </c>
      <c r="F139" s="123" t="s">
        <v>185</v>
      </c>
      <c r="G139" s="4">
        <f>_xlfn.XLOOKUP(EmployeesByDept[[#This Row],[Name]] &amp; "-Bypass", SQLOperators_DT[first_name], SQLOperators_DT[badge_ID], "")</f>
        <v>11009149</v>
      </c>
      <c r="H139" s="4" t="b">
        <f>IF(NOT(LEN(EmployeesByDept[[#This Row],[BP-DT]]) = 0), _xlfn.XLOOKUP(EmployeesByDept[[#This Row],[BP-DT]], SQLOperators_DT[badge_ID], SQLOperators_DT[deactive_date], -1) = 0, "")</f>
        <v>1</v>
      </c>
      <c r="I139" s="4">
        <f>_xlfn.XLOOKUP(EmployeesByDept[[#This Row],[Name]] &amp; "-Bypass", SQLOperators_WS[full_name], SQLOperators_WS[badge_ID], "")</f>
        <v>11009149</v>
      </c>
      <c r="J139" s="4" t="b">
        <f>IF(NOT(LEN(EmployeesByDept[[#This Row],[BP-WS]]) = 0), _xlfn.XLOOKUP(EmployeesByDept[[#This Row],[BP-WS]], SQLOperators_WS[badge_ID], SQLOperators_WS[deactive_date], -1) = 0, "")</f>
        <v>1</v>
      </c>
      <c r="K139" s="4">
        <f>_xlfn.XLOOKUP(EmployeesByDept[[#This Row],[Name]] &amp; "-Bypass", SQLOperatorTable[name], SQLOperatorTable[ID], "")</f>
        <v>11009149</v>
      </c>
      <c r="L139" s="4" t="b">
        <f>IF(NOT(LEN(EmployeesByDept[[#This Row],[BP-MES01]]) = 0), _xlfn.XLOOKUP(EmployeesByDept[[#This Row],[BP-MES01]], SQLOperatorTable[ID], SQLOperatorTable[deactive_date], -1) = 0, "")</f>
        <v>1</v>
      </c>
      <c r="M139" s="4" t="b">
        <f>IFERROR(OR(EmployeesByDept[[#This Row],[BPA-DT]], EmployeesByDept[[#This Row],[BPA-WS]], EmployeesByDept[[#This Row],[BPA-MES01]]), FALSE)</f>
        <v>1</v>
      </c>
      <c r="N139" s="4" t="b">
        <f>_xlfn.LET(_xlpm.look, _xlfn.XLOOKUP(EmployeesByDept[[#This Row],[ID]], SQLOperators_DT[badge_ID], SQLOperators_DT[deactive_date], -1), IF(_xlpm.look &gt; 0, FALSE, IF(_xlpm.look = 0, TRUE, "NO DATA")))</f>
        <v>1</v>
      </c>
      <c r="O139" s="4" t="b">
        <f>_xlfn.LET(_xlpm.look, _xlfn.XLOOKUP(EmployeesByDept[[#This Row],[ID]], SQLOperators_WS[badge_ID], SQLOperators_WS[deactive_date], -1), IF(_xlpm.look &gt; 0, FALSE, IF(_xlpm.look = 0, TRUE, "NO DATA")))</f>
        <v>1</v>
      </c>
      <c r="P139" s="4" t="b" cm="1">
        <f t="array" ref="P13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3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39" s="4" t="b">
        <f>IF(EmployeesByDept[[#This Row],[Position]] = "Operator", EmployeesByDept[[#This Row],[AnyBP]] = FALSE, TRUE)</f>
        <v>1</v>
      </c>
      <c r="S139" s="4" t="b" cm="1">
        <f t="array" ref="S13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39" s="4" t="b">
        <f xml:space="preserve"> _xlfn.XLOOKUP(EmployeesByDept[[#This Row],[ID]], SQLOperatorTable[ID], SQLOperatorTable[deactive_date], -1) = 0</f>
        <v>1</v>
      </c>
      <c r="U139" s="4" t="str">
        <f>EmployeesByDept[[#This Row],[Dept.]] &amp; " " &amp; EmployeesByDept[[#This Row],[Shift]]</f>
        <v>Service 1st</v>
      </c>
      <c r="V139" s="28" cm="1">
        <f t="array" ref="V139">_xlfn.LET(_xlpm.getname, GetIDFromName(EmployeesByDept[[#This Row],[Name]]),
IF(LEN(_xlpm.getname) = 0, GetIDFromName(EmployeesByDept[[#This Row],[Name]] &amp; " - Bypass"), _xlpm.getname))</f>
        <v>2346</v>
      </c>
      <c r="W139" s="4">
        <f>_xlfn.XLOOKUP(EmployeesByDept[[#This Row],[ID]],SQLOperatorTable[ID],SQLOperatorTable[dept_ID], "", 0, 1)</f>
        <v>15</v>
      </c>
      <c r="X139" s="12" t="b">
        <f>_xlfn.XLOOKUP(EmployeesByDept[[#This Row],[ID]], SQLOperatorTable[ID],SQLOperatorTable[deactive_date], -1) &gt; 0</f>
        <v>0</v>
      </c>
      <c r="Y13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&lt;STX&gt;H1;o160,100;f3;c20;h1;w1;d3,John Rozzisi;&lt;ETX&gt;
&lt;STX&gt;H2;o130,100;f3;c20;h1;w1;d3,Service 1st;&lt;ETX&gt;
&lt;STX&gt;H3;o100,100;f3;c20;h1;w1;d3,MES Login;&lt;ETX&gt;
&lt;STX&gt;B4;o50,30;f3;c0,3;h50;w3;d3,2346;&lt;ETX&gt;
&lt;STX&gt;R&lt;ETX&gt;
&lt;STX&gt;&lt;ESC&gt;E1;&lt;ETX&gt;
&lt;STX&gt;&lt;US&gt;4&lt;ETX&gt;
&lt;STX&gt;&lt;ETB&gt;&lt;ETX&gt;</v>
      </c>
      <c r="Z139" s="12" t="str">
        <f>" "</f>
        <v xml:space="preserve"> </v>
      </c>
      <c r="AI139"/>
      <c r="AJ139"/>
    </row>
    <row r="140" spans="1:36" x14ac:dyDescent="0.2">
      <c r="A140" s="19" t="s">
        <v>447</v>
      </c>
      <c r="B14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Ebony Michelle Hubbard</v>
      </c>
      <c r="C140" s="21" t="s">
        <v>393</v>
      </c>
      <c r="D140" s="30" t="s">
        <v>240</v>
      </c>
      <c r="E140" s="30" t="s">
        <v>241</v>
      </c>
      <c r="F140" s="123" t="s">
        <v>200</v>
      </c>
      <c r="G140" s="4" t="str">
        <f>_xlfn.XLOOKUP(EmployeesByDept[[#This Row],[Name]] &amp; "-Bypass", SQLOperators_DT[first_name], SQLOperators_DT[badge_ID], "")</f>
        <v/>
      </c>
      <c r="H140" s="4" t="str">
        <f>IF(NOT(LEN(EmployeesByDept[[#This Row],[BP-DT]]) = 0), _xlfn.XLOOKUP(EmployeesByDept[[#This Row],[BP-DT]], SQLOperators_DT[badge_ID], SQLOperators_DT[deactive_date], -1) = 0, "")</f>
        <v/>
      </c>
      <c r="I140" s="4" t="str">
        <f>_xlfn.XLOOKUP(EmployeesByDept[[#This Row],[Name]] &amp; "-Bypass", SQLOperators_WS[full_name], SQLOperators_WS[badge_ID], "")</f>
        <v/>
      </c>
      <c r="J140" s="4" t="str">
        <f>IF(NOT(LEN(EmployeesByDept[[#This Row],[BP-WS]]) = 0), _xlfn.XLOOKUP(EmployeesByDept[[#This Row],[BP-WS]], SQLOperators_WS[badge_ID], SQLOperators_WS[deactive_date], -1) = 0, "")</f>
        <v/>
      </c>
      <c r="K140" s="4" t="str">
        <f>_xlfn.XLOOKUP(EmployeesByDept[[#This Row],[Name]] &amp; "-Bypass", SQLOperatorTable[name], SQLOperatorTable[ID], "")</f>
        <v/>
      </c>
      <c r="L140" s="4" t="str">
        <f>IF(NOT(LEN(EmployeesByDept[[#This Row],[BP-MES01]]) = 0), _xlfn.XLOOKUP(EmployeesByDept[[#This Row],[BP-MES01]], SQLOperatorTable[ID], SQLOperatorTable[deactive_date], -1) = 0, "")</f>
        <v/>
      </c>
      <c r="M140" s="4" t="b">
        <f>IFERROR(OR(EmployeesByDept[[#This Row],[BPA-DT]], EmployeesByDept[[#This Row],[BPA-WS]], EmployeesByDept[[#This Row],[BPA-MES01]]), FALSE)</f>
        <v>0</v>
      </c>
      <c r="N140" s="4" t="b">
        <f>_xlfn.LET(_xlpm.look, _xlfn.XLOOKUP(EmployeesByDept[[#This Row],[ID]], SQLOperators_DT[badge_ID], SQLOperators_DT[deactive_date], -1), IF(_xlpm.look &gt; 0, FALSE, IF(_xlpm.look = 0, TRUE, "NO DATA")))</f>
        <v>1</v>
      </c>
      <c r="O140" s="4" t="b">
        <f>_xlfn.LET(_xlpm.look, _xlfn.XLOOKUP(EmployeesByDept[[#This Row],[ID]], SQLOperators_WS[badge_ID], SQLOperators_WS[deactive_date], -1), IF(_xlpm.look &gt; 0, FALSE, IF(_xlpm.look = 0, TRUE, "NO DATA")))</f>
        <v>1</v>
      </c>
      <c r="P140" s="4" t="b" cm="1">
        <f t="array" ref="P14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4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40" s="4" t="b">
        <f>IF(EmployeesByDept[[#This Row],[Position]] = "Operator", EmployeesByDept[[#This Row],[AnyBP]] = FALSE, TRUE)</f>
        <v>1</v>
      </c>
      <c r="S140" s="4" t="b" cm="1">
        <f t="array" ref="S14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40" s="4" t="b">
        <f xml:space="preserve"> _xlfn.XLOOKUP(EmployeesByDept[[#This Row],[ID]], SQLOperatorTable[ID], SQLOperatorTable[deactive_date], -1) = 0</f>
        <v>1</v>
      </c>
      <c r="U140" s="4" t="str">
        <f>EmployeesByDept[[#This Row],[Dept.]] &amp; " " &amp; EmployeesByDept[[#This Row],[Shift]]</f>
        <v>IT B</v>
      </c>
      <c r="V140" s="28" cm="1">
        <f t="array" ref="V140">_xlfn.LET(_xlpm.getname, GetIDFromName(EmployeesByDept[[#This Row],[Name]]),
IF(LEN(_xlpm.getname) = 0, GetIDFromName(EmployeesByDept[[#This Row],[Name]] &amp; " - Bypass"), _xlpm.getname))</f>
        <v>1436</v>
      </c>
      <c r="W140" s="4">
        <f>_xlfn.XLOOKUP(EmployeesByDept[[#This Row],[ID]],SQLOperatorTable[ID],SQLOperatorTable[dept_ID], "", 0, 1)</f>
        <v>5</v>
      </c>
      <c r="X140" s="12" t="b">
        <f>_xlfn.XLOOKUP(EmployeesByDept[[#This Row],[ID]], SQLOperatorTable[ID],SQLOperatorTable[deactive_date], -1) &gt; 0</f>
        <v>0</v>
      </c>
      <c r="Y14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&lt;STX&gt;H1;o160,100;f3;c20;h1;w1;d3,John Taylor;&lt;ETX&gt;
&lt;STX&gt;H2;o130,100;f3;c20;h1;w1;d3,IT B;&lt;ETX&gt;
&lt;STX&gt;H3;o100,100;f3;c20;h1;w1;d3,MES Login;&lt;ETX&gt;
&lt;STX&gt;B4;o50,30;f3;c0,3;h50;w3;d3,1436;&lt;ETX&gt;
&lt;STX&gt;R&lt;ETX&gt;
&lt;STX&gt;&lt;ESC&gt;E1;&lt;ETX&gt;
&lt;STX&gt;&lt;US&gt;4&lt;ETX&gt;
&lt;STX&gt;&lt;ETB&gt;&lt;ETX&gt;</v>
      </c>
      <c r="Z140" s="12" t="str">
        <f>" "</f>
        <v xml:space="preserve"> </v>
      </c>
      <c r="AI140"/>
      <c r="AJ140"/>
    </row>
    <row r="141" spans="1:36" x14ac:dyDescent="0.2">
      <c r="A141" s="19" t="s">
        <v>448</v>
      </c>
      <c r="B14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Rebecca Humitz</v>
      </c>
      <c r="C141" s="21" t="s">
        <v>396</v>
      </c>
      <c r="D141" s="30" t="s">
        <v>187</v>
      </c>
      <c r="E141" s="30" t="s">
        <v>184</v>
      </c>
      <c r="F141" s="123" t="s">
        <v>185</v>
      </c>
      <c r="G141" s="4" t="str">
        <f>_xlfn.XLOOKUP(EmployeesByDept[[#This Row],[Name]] &amp; "-Bypass", SQLOperators_DT[first_name], SQLOperators_DT[badge_ID], "")</f>
        <v/>
      </c>
      <c r="H141" s="4" t="str">
        <f>IF(NOT(LEN(EmployeesByDept[[#This Row],[BP-DT]]) = 0), _xlfn.XLOOKUP(EmployeesByDept[[#This Row],[BP-DT]], SQLOperators_DT[badge_ID], SQLOperators_DT[deactive_date], -1) = 0, "")</f>
        <v/>
      </c>
      <c r="I141" s="4" t="str">
        <f>_xlfn.XLOOKUP(EmployeesByDept[[#This Row],[Name]] &amp; "-Bypass", SQLOperators_WS[full_name], SQLOperators_WS[badge_ID], "")</f>
        <v/>
      </c>
      <c r="J141" s="4" t="str">
        <f>IF(NOT(LEN(EmployeesByDept[[#This Row],[BP-WS]]) = 0), _xlfn.XLOOKUP(EmployeesByDept[[#This Row],[BP-WS]], SQLOperators_WS[badge_ID], SQLOperators_WS[deactive_date], -1) = 0, "")</f>
        <v/>
      </c>
      <c r="K141" s="4" t="str">
        <f>_xlfn.XLOOKUP(EmployeesByDept[[#This Row],[Name]] &amp; "-Bypass", SQLOperatorTable[name], SQLOperatorTable[ID], "")</f>
        <v/>
      </c>
      <c r="L141" s="4" t="str">
        <f>IF(NOT(LEN(EmployeesByDept[[#This Row],[BP-MES01]]) = 0), _xlfn.XLOOKUP(EmployeesByDept[[#This Row],[BP-MES01]], SQLOperatorTable[ID], SQLOperatorTable[deactive_date], -1) = 0, "")</f>
        <v/>
      </c>
      <c r="M141" s="4" t="b">
        <f>IFERROR(OR(EmployeesByDept[[#This Row],[BPA-DT]], EmployeesByDept[[#This Row],[BPA-WS]], EmployeesByDept[[#This Row],[BPA-MES01]]), FALSE)</f>
        <v>0</v>
      </c>
      <c r="N141" s="4" t="b">
        <f>_xlfn.LET(_xlpm.look, _xlfn.XLOOKUP(EmployeesByDept[[#This Row],[ID]], SQLOperators_DT[badge_ID], SQLOperators_DT[deactive_date], -1), IF(_xlpm.look &gt; 0, FALSE, IF(_xlpm.look = 0, TRUE, "NO DATA")))</f>
        <v>1</v>
      </c>
      <c r="O141" s="4" t="b">
        <f>_xlfn.LET(_xlpm.look, _xlfn.XLOOKUP(EmployeesByDept[[#This Row],[ID]], SQLOperators_WS[badge_ID], SQLOperators_WS[deactive_date], -1), IF(_xlpm.look &gt; 0, FALSE, IF(_xlpm.look = 0, TRUE, "NO DATA")))</f>
        <v>1</v>
      </c>
      <c r="P141" s="4" t="b" cm="1">
        <f t="array" ref="P14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4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41" s="4" t="b">
        <f>IF(EmployeesByDept[[#This Row],[Position]] = "Operator", EmployeesByDept[[#This Row],[AnyBP]] = FALSE, TRUE)</f>
        <v>1</v>
      </c>
      <c r="S141" s="4" t="b" cm="1">
        <f t="array" ref="S14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41" s="4" t="b">
        <f xml:space="preserve"> _xlfn.XLOOKUP(EmployeesByDept[[#This Row],[ID]], SQLOperatorTable[ID], SQLOperatorTable[deactive_date], -1) = 0</f>
        <v>1</v>
      </c>
      <c r="U141" s="4" t="str">
        <f>EmployeesByDept[[#This Row],[Dept.]] &amp; " " &amp; EmployeesByDept[[#This Row],[Shift]]</f>
        <v>Maintenance 2nd</v>
      </c>
      <c r="V141" s="28" cm="1">
        <f t="array" ref="V141">_xlfn.LET(_xlpm.getname, GetIDFromName(EmployeesByDept[[#This Row],[Name]]),
IF(LEN(_xlpm.getname) = 0, GetIDFromName(EmployeesByDept[[#This Row],[Name]] &amp; " - Bypass"), _xlpm.getname))</f>
        <v>9050</v>
      </c>
      <c r="W141" s="4">
        <f>_xlfn.XLOOKUP(EmployeesByDept[[#This Row],[ID]],SQLOperatorTable[ID],SQLOperatorTable[dept_ID], "", 0, 1)</f>
        <v>8</v>
      </c>
      <c r="X141" s="12" t="b">
        <f>_xlfn.XLOOKUP(EmployeesByDept[[#This Row],[ID]], SQLOperatorTable[ID],SQLOperatorTable[deactive_date], -1) &gt; 0</f>
        <v>0</v>
      </c>
      <c r="Y14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&lt;STX&gt;H1;o160,100;f3;c20;h1;w1;d3,John Yang;&lt;ETX&gt;
&lt;STX&gt;H2;o130,100;f3;c20;h1;w1;d3,Maintenance 2nd;&lt;ETX&gt;
&lt;STX&gt;H3;o100,100;f3;c20;h1;w1;d3,MES Login;&lt;ETX&gt;
&lt;STX&gt;B4;o50,30;f3;c0,3;h50;w3;d3,9050;&lt;ETX&gt;
&lt;STX&gt;R&lt;ETX&gt;
&lt;STX&gt;&lt;ESC&gt;E1;&lt;ETX&gt;
&lt;STX&gt;&lt;US&gt;4&lt;ETX&gt;
&lt;STX&gt;&lt;ETB&gt;&lt;ETX&gt;</v>
      </c>
      <c r="Z141" s="12" t="str">
        <f>" "</f>
        <v xml:space="preserve"> </v>
      </c>
      <c r="AI141"/>
      <c r="AJ141"/>
    </row>
    <row r="142" spans="1:36" x14ac:dyDescent="0.2">
      <c r="A142" s="19" t="s">
        <v>449</v>
      </c>
      <c r="B14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Jessica Sue Hurd</v>
      </c>
      <c r="C142" s="26" t="s">
        <v>398</v>
      </c>
      <c r="D142" s="30" t="s">
        <v>189</v>
      </c>
      <c r="E142" s="30" t="s">
        <v>184</v>
      </c>
      <c r="F142" s="123" t="s">
        <v>190</v>
      </c>
      <c r="G142" s="4" t="str">
        <f>_xlfn.XLOOKUP(EmployeesByDept[[#This Row],[Name]] &amp; "-Bypass", SQLOperators_DT[first_name], SQLOperators_DT[badge_ID], "")</f>
        <v/>
      </c>
      <c r="H142" s="4" t="str">
        <f>IF(NOT(LEN(EmployeesByDept[[#This Row],[BP-DT]]) = 0), _xlfn.XLOOKUP(EmployeesByDept[[#This Row],[BP-DT]], SQLOperators_DT[badge_ID], SQLOperators_DT[deactive_date], -1) = 0, "")</f>
        <v/>
      </c>
      <c r="I142" s="4" t="str">
        <f>_xlfn.XLOOKUP(EmployeesByDept[[#This Row],[Name]] &amp; "-Bypass", SQLOperators_WS[full_name], SQLOperators_WS[badge_ID], "")</f>
        <v/>
      </c>
      <c r="J142" s="4" t="str">
        <f>IF(NOT(LEN(EmployeesByDept[[#This Row],[BP-WS]]) = 0), _xlfn.XLOOKUP(EmployeesByDept[[#This Row],[BP-WS]], SQLOperators_WS[badge_ID], SQLOperators_WS[deactive_date], -1) = 0, "")</f>
        <v/>
      </c>
      <c r="K142" s="4" t="str">
        <f>_xlfn.XLOOKUP(EmployeesByDept[[#This Row],[Name]] &amp; "-Bypass", SQLOperatorTable[name], SQLOperatorTable[ID], "")</f>
        <v/>
      </c>
      <c r="L142" s="4" t="str">
        <f>IF(NOT(LEN(EmployeesByDept[[#This Row],[BP-MES01]]) = 0), _xlfn.XLOOKUP(EmployeesByDept[[#This Row],[BP-MES01]], SQLOperatorTable[ID], SQLOperatorTable[deactive_date], -1) = 0, "")</f>
        <v/>
      </c>
      <c r="M142" s="4" t="b">
        <f>IFERROR(OR(EmployeesByDept[[#This Row],[BPA-DT]], EmployeesByDept[[#This Row],[BPA-WS]], EmployeesByDept[[#This Row],[BPA-MES01]]), FALSE)</f>
        <v>0</v>
      </c>
      <c r="N142" s="4" t="b">
        <f>_xlfn.LET(_xlpm.look, _xlfn.XLOOKUP(EmployeesByDept[[#This Row],[ID]], SQLOperators_DT[badge_ID], SQLOperators_DT[deactive_date], -1), IF(_xlpm.look &gt; 0, FALSE, IF(_xlpm.look = 0, TRUE, "NO DATA")))</f>
        <v>1</v>
      </c>
      <c r="O142" s="4" t="b">
        <f>_xlfn.LET(_xlpm.look, _xlfn.XLOOKUP(EmployeesByDept[[#This Row],[ID]], SQLOperators_WS[badge_ID], SQLOperators_WS[deactive_date], -1), IF(_xlpm.look &gt; 0, FALSE, IF(_xlpm.look = 0, TRUE, "NO DATA")))</f>
        <v>1</v>
      </c>
      <c r="P142" s="4" t="b" cm="1">
        <f t="array" ref="P14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42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42" s="4" t="b">
        <f>IF(EmployeesByDept[[#This Row],[Position]] = "Operator", EmployeesByDept[[#This Row],[AnyBP]] = FALSE, TRUE)</f>
        <v>1</v>
      </c>
      <c r="S142" s="4" t="b" cm="1">
        <f t="array" ref="S14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42" s="4" t="b">
        <f xml:space="preserve"> _xlfn.XLOOKUP(EmployeesByDept[[#This Row],[ID]], SQLOperatorTable[ID], SQLOperatorTable[deactive_date], -1) = 0</f>
        <v>1</v>
      </c>
      <c r="U142" s="4" t="str">
        <f>EmployeesByDept[[#This Row],[Dept.]] &amp; " " &amp; EmployeesByDept[[#This Row],[Shift]]</f>
        <v>DT FEM 2nd</v>
      </c>
      <c r="V142" s="28" cm="1">
        <f t="array" ref="V142">_xlfn.LET(_xlpm.getname, GetIDFromName(EmployeesByDept[[#This Row],[Name]]),
IF(LEN(_xlpm.getname) = 0, GetIDFromName(EmployeesByDept[[#This Row],[Name]] &amp; " - Bypass"), _xlpm.getname))</f>
        <v>9447</v>
      </c>
      <c r="W142" s="4">
        <f>_xlfn.XLOOKUP(EmployeesByDept[[#This Row],[ID]],SQLOperatorTable[ID],SQLOperatorTable[dept_ID], "", 0, 1)</f>
        <v>4</v>
      </c>
      <c r="X142" s="12" t="b">
        <f>_xlfn.XLOOKUP(EmployeesByDept[[#This Row],[ID]], SQLOperatorTable[ID],SQLOperatorTable[deactive_date], -1) &gt; 0</f>
        <v>0</v>
      </c>
      <c r="Y142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&lt;STX&gt;H1;o160,100;f3;c20;h1;w1;d3,Johnnie Gunn;&lt;ETX&gt;
&lt;STX&gt;H2;o130,100;f3;c20;h1;w1;d3,DT FEM 2nd;&lt;ETX&gt;
&lt;STX&gt;H3;o100,100;f3;c20;h1;w1;d3,MES Login;&lt;ETX&gt;
&lt;STX&gt;B4;o50,30;f3;c0,3;h50;w3;d3,9447;&lt;ETX&gt;
&lt;STX&gt;R&lt;ETX&gt;
&lt;STX&gt;&lt;ESC&gt;E1;&lt;ETX&gt;
&lt;STX&gt;&lt;US&gt;4&lt;ETX&gt;
&lt;STX&gt;&lt;ETB&gt;&lt;ETX&gt;</v>
      </c>
      <c r="Z142" s="12" t="str">
        <f>" "</f>
        <v xml:space="preserve"> </v>
      </c>
      <c r="AI142"/>
      <c r="AJ142"/>
    </row>
    <row r="143" spans="1:36" x14ac:dyDescent="0.2">
      <c r="A143" s="19" t="s">
        <v>451</v>
      </c>
      <c r="B14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Damanuel Hutcherson</v>
      </c>
      <c r="C143" s="21" t="s">
        <v>2824</v>
      </c>
      <c r="D143" s="30" t="s">
        <v>189</v>
      </c>
      <c r="E143" s="30" t="s">
        <v>174</v>
      </c>
      <c r="F143" s="123" t="s">
        <v>190</v>
      </c>
      <c r="G143" s="28" t="str">
        <f>_xlfn.XLOOKUP(EmployeesByDept[[#This Row],[Name]] &amp; "-Bypass", SQLOperators_DT[first_name], SQLOperators_DT[badge_ID], "")</f>
        <v/>
      </c>
      <c r="H143" s="28" t="str">
        <f>IF(NOT(LEN(EmployeesByDept[[#This Row],[BP-DT]]) = 0), _xlfn.XLOOKUP(EmployeesByDept[[#This Row],[BP-DT]], SQLOperators_DT[badge_ID], SQLOperators_DT[deactive_date], -1) = 0, "")</f>
        <v/>
      </c>
      <c r="I143" s="28" t="str">
        <f>_xlfn.XLOOKUP(EmployeesByDept[[#This Row],[Name]] &amp; "-Bypass", SQLOperators_WS[full_name], SQLOperators_WS[badge_ID], "")</f>
        <v/>
      </c>
      <c r="J143" s="28" t="str">
        <f>IF(NOT(LEN(EmployeesByDept[[#This Row],[BP-WS]]) = 0), _xlfn.XLOOKUP(EmployeesByDept[[#This Row],[BP-WS]], SQLOperators_WS[badge_ID], SQLOperators_WS[deactive_date], -1) = 0, "")</f>
        <v/>
      </c>
      <c r="K143" s="28" t="str">
        <f>_xlfn.XLOOKUP(EmployeesByDept[[#This Row],[Name]] &amp; "-Bypass", SQLOperatorTable[name], SQLOperatorTable[ID], "")</f>
        <v/>
      </c>
      <c r="L143" s="28" t="str">
        <f>IF(NOT(LEN(EmployeesByDept[[#This Row],[BP-MES01]]) = 0), _xlfn.XLOOKUP(EmployeesByDept[[#This Row],[BP-MES01]], SQLOperatorTable[ID], SQLOperatorTable[deactive_date], -1) = 0, "")</f>
        <v/>
      </c>
      <c r="M143" s="28" t="b">
        <f>IFERROR(OR(EmployeesByDept[[#This Row],[BPA-DT]], EmployeesByDept[[#This Row],[BPA-WS]], EmployeesByDept[[#This Row],[BPA-MES01]]), FALSE)</f>
        <v>0</v>
      </c>
      <c r="N143" s="28" t="b">
        <f>_xlfn.LET(_xlpm.look, _xlfn.XLOOKUP(EmployeesByDept[[#This Row],[ID]], SQLOperators_DT[badge_ID], SQLOperators_DT[deactive_date], -1), IF(_xlpm.look &gt; 0, FALSE, IF(_xlpm.look = 0, TRUE, "NO DATA")))</f>
        <v>1</v>
      </c>
      <c r="O143" s="28" t="b">
        <f>_xlfn.LET(_xlpm.look, _xlfn.XLOOKUP(EmployeesByDept[[#This Row],[ID]], SQLOperators_WS[badge_ID], SQLOperators_WS[deactive_date], -1), IF(_xlpm.look &gt; 0, FALSE, IF(_xlpm.look = 0, TRUE, "NO DATA")))</f>
        <v>0</v>
      </c>
      <c r="P143" s="28" t="b" cm="1">
        <f t="array" ref="P14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43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43" s="28" t="b">
        <f>IF(EmployeesByDept[[#This Row],[Position]] = "Operator", EmployeesByDept[[#This Row],[AnyBP]] = FALSE, TRUE)</f>
        <v>1</v>
      </c>
      <c r="S143" s="28" t="b" cm="1">
        <f t="array" ref="S14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43" s="28" t="b">
        <f xml:space="preserve"> _xlfn.XLOOKUP(EmployeesByDept[[#This Row],[ID]], SQLOperatorTable[ID], SQLOperatorTable[deactive_date], -1) = 0</f>
        <v>1</v>
      </c>
      <c r="U143" s="28" t="str">
        <f>EmployeesByDept[[#This Row],[Dept.]] &amp; " " &amp; EmployeesByDept[[#This Row],[Shift]]</f>
        <v>DT FEM 3rd</v>
      </c>
      <c r="V143" s="28" cm="1">
        <f t="array" ref="V143">_xlfn.LET(_xlpm.getname, GetIDFromName(EmployeesByDept[[#This Row],[Name]]),
IF(LEN(_xlpm.getname) = 0, GetIDFromName(EmployeesByDept[[#This Row],[Name]] &amp; " - Bypass"), _xlpm.getname))</f>
        <v>8962</v>
      </c>
      <c r="W143" s="28">
        <f>_xlfn.XLOOKUP(EmployeesByDept[[#This Row],[ID]],SQLOperatorTable[ID],SQLOperatorTable[dept_ID], "", 0, 1)</f>
        <v>4</v>
      </c>
      <c r="X143" s="38" t="b">
        <f>_xlfn.XLOOKUP(EmployeesByDept[[#This Row],[ID]], SQLOperatorTable[ID],SQLOperatorTable[deactive_date], -1) &gt; 0</f>
        <v>0</v>
      </c>
      <c r="Y143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&lt;STX&gt;H1;o160,100;f3;c20;h1;w1;d3,Johnny Pruitt;&lt;ETX&gt;
&lt;STX&gt;H2;o130,100;f3;c20;h1;w1;d3,DT FEM 3rd;&lt;ETX&gt;
&lt;STX&gt;H3;o100,100;f3;c20;h1;w1;d3,MES Login;&lt;ETX&gt;
&lt;STX&gt;B4;o50,30;f3;c0,3;h50;w3;d3,8962;&lt;ETX&gt;
&lt;STX&gt;R&lt;ETX&gt;
&lt;STX&gt;&lt;ESC&gt;E1;&lt;ETX&gt;
&lt;STX&gt;&lt;US&gt;4&lt;ETX&gt;
&lt;STX&gt;&lt;ETB&gt;&lt;ETX&gt;</v>
      </c>
      <c r="Z143" s="38" t="str">
        <f>" "</f>
        <v xml:space="preserve"> </v>
      </c>
      <c r="AI143"/>
      <c r="AJ143"/>
    </row>
    <row r="144" spans="1:36" x14ac:dyDescent="0.2">
      <c r="A144" s="19" t="s">
        <v>453</v>
      </c>
      <c r="B14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Mohammed Forthad Islam</v>
      </c>
      <c r="C144" s="21" t="s">
        <v>103</v>
      </c>
      <c r="D144" s="30" t="s">
        <v>183</v>
      </c>
      <c r="E144" s="30" t="s">
        <v>174</v>
      </c>
      <c r="F144" s="123" t="s">
        <v>190</v>
      </c>
      <c r="G144" s="28" t="str">
        <f>_xlfn.XLOOKUP(EmployeesByDept[[#This Row],[Name]] &amp; "-Bypass", SQLOperators_DT[first_name], SQLOperators_DT[badge_ID], "")</f>
        <v/>
      </c>
      <c r="H144" s="28" t="str">
        <f>IF(NOT(LEN(EmployeesByDept[[#This Row],[BP-DT]]) = 0), _xlfn.XLOOKUP(EmployeesByDept[[#This Row],[BP-DT]], SQLOperators_DT[badge_ID], SQLOperators_DT[deactive_date], -1) = 0, "")</f>
        <v/>
      </c>
      <c r="I144" s="28" t="str">
        <f>_xlfn.XLOOKUP(EmployeesByDept[[#This Row],[Name]] &amp; "-Bypass", SQLOperators_WS[full_name], SQLOperators_WS[badge_ID], "")</f>
        <v/>
      </c>
      <c r="J144" s="28" t="str">
        <f>IF(NOT(LEN(EmployeesByDept[[#This Row],[BP-WS]]) = 0), _xlfn.XLOOKUP(EmployeesByDept[[#This Row],[BP-WS]], SQLOperators_WS[badge_ID], SQLOperators_WS[deactive_date], -1) = 0, "")</f>
        <v/>
      </c>
      <c r="K144" s="28" t="str">
        <f>_xlfn.XLOOKUP(EmployeesByDept[[#This Row],[Name]] &amp; "-Bypass", SQLOperatorTable[name], SQLOperatorTable[ID], "")</f>
        <v/>
      </c>
      <c r="L144" s="28" t="str">
        <f>IF(NOT(LEN(EmployeesByDept[[#This Row],[BP-MES01]]) = 0), _xlfn.XLOOKUP(EmployeesByDept[[#This Row],[BP-MES01]], SQLOperatorTable[ID], SQLOperatorTable[deactive_date], -1) = 0, "")</f>
        <v/>
      </c>
      <c r="M144" s="28" t="b">
        <f>IFERROR(OR(EmployeesByDept[[#This Row],[BPA-DT]], EmployeesByDept[[#This Row],[BPA-WS]], EmployeesByDept[[#This Row],[BPA-MES01]]), FALSE)</f>
        <v>0</v>
      </c>
      <c r="N144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44" s="28" t="b">
        <f>_xlfn.LET(_xlpm.look, _xlfn.XLOOKUP(EmployeesByDept[[#This Row],[ID]], SQLOperators_WS[badge_ID], SQLOperators_WS[deactive_date], -1), IF(_xlpm.look &gt; 0, FALSE, IF(_xlpm.look = 0, TRUE, "NO DATA")))</f>
        <v>0</v>
      </c>
      <c r="P144" s="28" t="b" cm="1">
        <f t="array" ref="P14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44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44" s="28" t="b">
        <f>IF(EmployeesByDept[[#This Row],[Position]] = "Operator", EmployeesByDept[[#This Row],[AnyBP]] = FALSE, TRUE)</f>
        <v>1</v>
      </c>
      <c r="S144" s="28" t="b" cm="1">
        <f t="array" ref="S14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44" s="28" t="b">
        <f xml:space="preserve"> _xlfn.XLOOKUP(EmployeesByDept[[#This Row],[ID]], SQLOperatorTable[ID], SQLOperatorTable[deactive_date], -1) = 0</f>
        <v>1</v>
      </c>
      <c r="U144" s="28" t="str">
        <f>EmployeesByDept[[#This Row],[Dept.]] &amp; " " &amp; EmployeesByDept[[#This Row],[Shift]]</f>
        <v>Materials 3rd</v>
      </c>
      <c r="V144" s="28" cm="1">
        <f t="array" ref="V144">_xlfn.LET(_xlpm.getname, GetIDFromName(EmployeesByDept[[#This Row],[Name]]),
IF(LEN(_xlpm.getname) = 0, GetIDFromName(EmployeesByDept[[#This Row],[Name]] &amp; " - Bypass"), _xlpm.getname))</f>
        <v>2419</v>
      </c>
      <c r="W144" s="28">
        <f>_xlfn.XLOOKUP(EmployeesByDept[[#This Row],[ID]],SQLOperatorTable[ID],SQLOperatorTable[dept_ID], "", 0, 1)</f>
        <v>3</v>
      </c>
      <c r="X144" s="38" t="b">
        <f>_xlfn.XLOOKUP(EmployeesByDept[[#This Row],[ID]], SQLOperatorTable[ID],SQLOperatorTable[deactive_date], -1) &gt; 0</f>
        <v>0</v>
      </c>
      <c r="Y144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&lt;STX&gt;H1;o160,100;f3;c20;h1;w1;d3,Jordan Taylor;&lt;ETX&gt;
&lt;STX&gt;H2;o130,100;f3;c20;h1;w1;d3,Materials 3rd;&lt;ETX&gt;
&lt;STX&gt;H3;o100,100;f3;c20;h1;w1;d3,MES Login;&lt;ETX&gt;
&lt;STX&gt;B4;o50,30;f3;c0,3;h50;w3;d3,2419;&lt;ETX&gt;
&lt;STX&gt;R&lt;ETX&gt;
&lt;STX&gt;&lt;ESC&gt;E1;&lt;ETX&gt;
&lt;STX&gt;&lt;US&gt;4&lt;ETX&gt;
&lt;STX&gt;&lt;ETB&gt;&lt;ETX&gt;</v>
      </c>
      <c r="Z144" s="38" t="str">
        <f>" "</f>
        <v xml:space="preserve"> </v>
      </c>
      <c r="AI144"/>
      <c r="AJ144"/>
    </row>
    <row r="145" spans="1:36" x14ac:dyDescent="0.2">
      <c r="A145" s="19" t="s">
        <v>455</v>
      </c>
      <c r="B14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Ivory J Jackson III</v>
      </c>
      <c r="C145" s="21" t="s">
        <v>401</v>
      </c>
      <c r="D145" s="30" t="s">
        <v>189</v>
      </c>
      <c r="E145" s="30" t="s">
        <v>184</v>
      </c>
      <c r="F145" s="123" t="s">
        <v>190</v>
      </c>
      <c r="G145" s="4" t="str">
        <f>_xlfn.XLOOKUP(EmployeesByDept[[#This Row],[Name]] &amp; "-Bypass", SQLOperators_DT[first_name], SQLOperators_DT[badge_ID], "")</f>
        <v/>
      </c>
      <c r="H145" s="4" t="str">
        <f>IF(NOT(LEN(EmployeesByDept[[#This Row],[BP-DT]]) = 0), _xlfn.XLOOKUP(EmployeesByDept[[#This Row],[BP-DT]], SQLOperators_DT[badge_ID], SQLOperators_DT[deactive_date], -1) = 0, "")</f>
        <v/>
      </c>
      <c r="I145" s="4" t="str">
        <f>_xlfn.XLOOKUP(EmployeesByDept[[#This Row],[Name]] &amp; "-Bypass", SQLOperators_WS[full_name], SQLOperators_WS[badge_ID], "")</f>
        <v/>
      </c>
      <c r="J145" s="4" t="str">
        <f>IF(NOT(LEN(EmployeesByDept[[#This Row],[BP-WS]]) = 0), _xlfn.XLOOKUP(EmployeesByDept[[#This Row],[BP-WS]], SQLOperators_WS[badge_ID], SQLOperators_WS[deactive_date], -1) = 0, "")</f>
        <v/>
      </c>
      <c r="K145" s="4" t="str">
        <f>_xlfn.XLOOKUP(EmployeesByDept[[#This Row],[Name]] &amp; "-Bypass", SQLOperatorTable[name], SQLOperatorTable[ID], "")</f>
        <v/>
      </c>
      <c r="L145" s="4" t="str">
        <f>IF(NOT(LEN(EmployeesByDept[[#This Row],[BP-MES01]]) = 0), _xlfn.XLOOKUP(EmployeesByDept[[#This Row],[BP-MES01]], SQLOperatorTable[ID], SQLOperatorTable[deactive_date], -1) = 0, "")</f>
        <v/>
      </c>
      <c r="M145" s="4" t="b">
        <f>IFERROR(OR(EmployeesByDept[[#This Row],[BPA-DT]], EmployeesByDept[[#This Row],[BPA-WS]], EmployeesByDept[[#This Row],[BPA-MES01]]), FALSE)</f>
        <v>0</v>
      </c>
      <c r="N145" s="4" t="b">
        <f>_xlfn.LET(_xlpm.look, _xlfn.XLOOKUP(EmployeesByDept[[#This Row],[ID]], SQLOperators_DT[badge_ID], SQLOperators_DT[deactive_date], -1), IF(_xlpm.look &gt; 0, FALSE, IF(_xlpm.look = 0, TRUE, "NO DATA")))</f>
        <v>1</v>
      </c>
      <c r="O145" s="4" t="b">
        <f>_xlfn.LET(_xlpm.look, _xlfn.XLOOKUP(EmployeesByDept[[#This Row],[ID]], SQLOperators_WS[badge_ID], SQLOperators_WS[deactive_date], -1), IF(_xlpm.look &gt; 0, FALSE, IF(_xlpm.look = 0, TRUE, "NO DATA")))</f>
        <v>1</v>
      </c>
      <c r="P145" s="4" t="b" cm="1">
        <f t="array" ref="P14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45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45" s="4" t="b">
        <f>IF(EmployeesByDept[[#This Row],[Position]] = "Operator", EmployeesByDept[[#This Row],[AnyBP]] = FALSE, TRUE)</f>
        <v>1</v>
      </c>
      <c r="S145" s="4" t="b" cm="1">
        <f t="array" ref="S14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45" s="4" t="b">
        <f xml:space="preserve"> _xlfn.XLOOKUP(EmployeesByDept[[#This Row],[ID]], SQLOperatorTable[ID], SQLOperatorTable[deactive_date], -1) = 0</f>
        <v>1</v>
      </c>
      <c r="U145" s="4" t="str">
        <f>EmployeesByDept[[#This Row],[Dept.]] &amp; " " &amp; EmployeesByDept[[#This Row],[Shift]]</f>
        <v>DT FEM 2nd</v>
      </c>
      <c r="V145" s="28" cm="1">
        <f t="array" ref="V145">_xlfn.LET(_xlpm.getname, GetIDFromName(EmployeesByDept[[#This Row],[Name]]),
IF(LEN(_xlpm.getname) = 0, GetIDFromName(EmployeesByDept[[#This Row],[Name]] &amp; " - Bypass"), _xlpm.getname))</f>
        <v>1768</v>
      </c>
      <c r="W145" s="4">
        <f>_xlfn.XLOOKUP(EmployeesByDept[[#This Row],[ID]],SQLOperatorTable[ID],SQLOperatorTable[dept_ID], "", 0, 1)</f>
        <v>4</v>
      </c>
      <c r="X145" s="12" t="b">
        <f>_xlfn.XLOOKUP(EmployeesByDept[[#This Row],[ID]], SQLOperatorTable[ID],SQLOperatorTable[deactive_date], -1) &gt; 0</f>
        <v>0</v>
      </c>
      <c r="Y145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&lt;STX&gt;H1;o160,100;f3;c20;h1;w1;d3,Joseph Flowers;&lt;ETX&gt;
&lt;STX&gt;H2;o130,100;f3;c20;h1;w1;d3,DT FEM 2nd;&lt;ETX&gt;
&lt;STX&gt;H3;o100,100;f3;c20;h1;w1;d3,MES Login;&lt;ETX&gt;
&lt;STX&gt;B4;o50,30;f3;c0,3;h50;w3;d3,1768;&lt;ETX&gt;
&lt;STX&gt;R&lt;ETX&gt;
&lt;STX&gt;&lt;ESC&gt;E1;&lt;ETX&gt;
&lt;STX&gt;&lt;US&gt;4&lt;ETX&gt;
&lt;STX&gt;&lt;ETB&gt;&lt;ETX&gt;</v>
      </c>
      <c r="Z145" s="12" t="str">
        <f>" "</f>
        <v xml:space="preserve"> </v>
      </c>
      <c r="AI145"/>
      <c r="AJ145"/>
    </row>
    <row r="146" spans="1:36" x14ac:dyDescent="0.2">
      <c r="A146" s="19" t="s">
        <v>457</v>
      </c>
      <c r="B14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Jacqueline Jackson</v>
      </c>
      <c r="C146" s="21" t="s">
        <v>403</v>
      </c>
      <c r="D146" s="30" t="s">
        <v>173</v>
      </c>
      <c r="E146" s="30" t="s">
        <v>241</v>
      </c>
      <c r="F146" s="123" t="s">
        <v>190</v>
      </c>
      <c r="G146" s="4" t="str">
        <f>_xlfn.XLOOKUP(EmployeesByDept[[#This Row],[Name]] &amp; "-Bypass", SQLOperators_DT[first_name], SQLOperators_DT[badge_ID], "")</f>
        <v/>
      </c>
      <c r="H146" s="4" t="str">
        <f>IF(NOT(LEN(EmployeesByDept[[#This Row],[BP-DT]]) = 0), _xlfn.XLOOKUP(EmployeesByDept[[#This Row],[BP-DT]], SQLOperators_DT[badge_ID], SQLOperators_DT[deactive_date], -1) = 0, "")</f>
        <v/>
      </c>
      <c r="I146" s="4" t="str">
        <f>_xlfn.XLOOKUP(EmployeesByDept[[#This Row],[Name]] &amp; "-Bypass", SQLOperators_WS[full_name], SQLOperators_WS[badge_ID], "")</f>
        <v/>
      </c>
      <c r="J146" s="4" t="str">
        <f>IF(NOT(LEN(EmployeesByDept[[#This Row],[BP-WS]]) = 0), _xlfn.XLOOKUP(EmployeesByDept[[#This Row],[BP-WS]], SQLOperators_WS[badge_ID], SQLOperators_WS[deactive_date], -1) = 0, "")</f>
        <v/>
      </c>
      <c r="K146" s="4" t="str">
        <f>_xlfn.XLOOKUP(EmployeesByDept[[#This Row],[Name]] &amp; "-Bypass", SQLOperatorTable[name], SQLOperatorTable[ID], "")</f>
        <v/>
      </c>
      <c r="L146" s="4" t="str">
        <f>IF(NOT(LEN(EmployeesByDept[[#This Row],[BP-MES01]]) = 0), _xlfn.XLOOKUP(EmployeesByDept[[#This Row],[BP-MES01]], SQLOperatorTable[ID], SQLOperatorTable[deactive_date], -1) = 0, "")</f>
        <v/>
      </c>
      <c r="M146" s="4" t="b">
        <f>IFERROR(OR(EmployeesByDept[[#This Row],[BPA-DT]], EmployeesByDept[[#This Row],[BPA-WS]], EmployeesByDept[[#This Row],[BPA-MES01]]), FALSE)</f>
        <v>0</v>
      </c>
      <c r="N146" s="4" t="b">
        <f>_xlfn.LET(_xlpm.look, _xlfn.XLOOKUP(EmployeesByDept[[#This Row],[ID]], SQLOperators_DT[badge_ID], SQLOperators_DT[deactive_date], -1), IF(_xlpm.look &gt; 0, FALSE, IF(_xlpm.look = 0, TRUE, "NO DATA")))</f>
        <v>1</v>
      </c>
      <c r="O146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46" s="4" t="b" cm="1">
        <f t="array" ref="P14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4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46" s="4" t="b">
        <f>IF(EmployeesByDept[[#This Row],[Position]] = "Operator", EmployeesByDept[[#This Row],[AnyBP]] = FALSE, TRUE)</f>
        <v>1</v>
      </c>
      <c r="S146" s="4" t="b" cm="1">
        <f t="array" ref="S14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46" s="4" t="b">
        <f xml:space="preserve"> _xlfn.XLOOKUP(EmployeesByDept[[#This Row],[ID]], SQLOperatorTable[ID], SQLOperatorTable[deactive_date], -1) = 0</f>
        <v>1</v>
      </c>
      <c r="U146" s="4" t="str">
        <f>EmployeesByDept[[#This Row],[Dept.]] &amp; " " &amp; EmployeesByDept[[#This Row],[Shift]]</f>
        <v>T1XX B</v>
      </c>
      <c r="V146" s="28" cm="1">
        <f t="array" ref="V146">_xlfn.LET(_xlpm.getname, GetIDFromName(EmployeesByDept[[#This Row],[Name]]),
IF(LEN(_xlpm.getname) = 0, GetIDFromName(EmployeesByDept[[#This Row],[Name]] &amp; " - Bypass"), _xlpm.getname))</f>
        <v>1974</v>
      </c>
      <c r="W146" s="4">
        <f>_xlfn.XLOOKUP(EmployeesByDept[[#This Row],[ID]],SQLOperatorTable[ID],SQLOperatorTable[dept_ID], "", 0, 1)</f>
        <v>4</v>
      </c>
      <c r="X146" s="12" t="b">
        <f>_xlfn.XLOOKUP(EmployeesByDept[[#This Row],[ID]], SQLOperatorTable[ID],SQLOperatorTable[deactive_date], -1) &gt; 0</f>
        <v>0</v>
      </c>
      <c r="Y14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&lt;STX&gt;H1;o160,100;f3;c20;h1;w1;d3,Joseph Hang;&lt;ETX&gt;
&lt;STX&gt;H2;o130,100;f3;c20;h1;w1;d3,T1XX B;&lt;ETX&gt;
&lt;STX&gt;H3;o100,100;f3;c20;h1;w1;d3,MES Login;&lt;ETX&gt;
&lt;STX&gt;B4;o50,30;f3;c0,3;h50;w3;d3,1974;&lt;ETX&gt;
&lt;STX&gt;R&lt;ETX&gt;
&lt;STX&gt;&lt;ESC&gt;E1;&lt;ETX&gt;
&lt;STX&gt;&lt;US&gt;4&lt;ETX&gt;
&lt;STX&gt;&lt;ETB&gt;&lt;ETX&gt;</v>
      </c>
      <c r="Z146" s="12" t="str">
        <f>" "</f>
        <v xml:space="preserve"> </v>
      </c>
      <c r="AI146"/>
      <c r="AJ146"/>
    </row>
    <row r="147" spans="1:36" x14ac:dyDescent="0.2">
      <c r="A147" s="19" t="s">
        <v>459</v>
      </c>
      <c r="B14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Tamita Jackson</v>
      </c>
      <c r="C147" s="21" t="s">
        <v>405</v>
      </c>
      <c r="D147" s="295" t="s">
        <v>183</v>
      </c>
      <c r="E147" s="30" t="s">
        <v>174</v>
      </c>
      <c r="F147" s="296" t="s">
        <v>185</v>
      </c>
      <c r="G147" s="4" t="str">
        <f>_xlfn.XLOOKUP(EmployeesByDept[[#This Row],[Name]] &amp; "-Bypass", SQLOperators_DT[first_name], SQLOperators_DT[badge_ID], "")</f>
        <v/>
      </c>
      <c r="H147" s="4" t="str">
        <f>IF(NOT(LEN(EmployeesByDept[[#This Row],[BP-DT]]) = 0), _xlfn.XLOOKUP(EmployeesByDept[[#This Row],[BP-DT]], SQLOperators_DT[badge_ID], SQLOperators_DT[deactive_date], -1) = 0, "")</f>
        <v/>
      </c>
      <c r="I147" s="4" t="str">
        <f>_xlfn.XLOOKUP(EmployeesByDept[[#This Row],[Name]] &amp; "-Bypass", SQLOperators_WS[full_name], SQLOperators_WS[badge_ID], "")</f>
        <v/>
      </c>
      <c r="J147" s="4" t="str">
        <f>IF(NOT(LEN(EmployeesByDept[[#This Row],[BP-WS]]) = 0), _xlfn.XLOOKUP(EmployeesByDept[[#This Row],[BP-WS]], SQLOperators_WS[badge_ID], SQLOperators_WS[deactive_date], -1) = 0, "")</f>
        <v/>
      </c>
      <c r="K147" s="4" t="str">
        <f>_xlfn.XLOOKUP(EmployeesByDept[[#This Row],[Name]] &amp; "-Bypass", SQLOperatorTable[name], SQLOperatorTable[ID], "")</f>
        <v/>
      </c>
      <c r="L147" s="4" t="str">
        <f>IF(NOT(LEN(EmployeesByDept[[#This Row],[BP-MES01]]) = 0), _xlfn.XLOOKUP(EmployeesByDept[[#This Row],[BP-MES01]], SQLOperatorTable[ID], SQLOperatorTable[deactive_date], -1) = 0, "")</f>
        <v/>
      </c>
      <c r="M147" s="4" t="b">
        <f>IFERROR(OR(EmployeesByDept[[#This Row],[BPA-DT]], EmployeesByDept[[#This Row],[BPA-WS]], EmployeesByDept[[#This Row],[BPA-MES01]]), FALSE)</f>
        <v>0</v>
      </c>
      <c r="N147" s="4" t="b">
        <f>_xlfn.LET(_xlpm.look, _xlfn.XLOOKUP(EmployeesByDept[[#This Row],[ID]], SQLOperators_DT[badge_ID], SQLOperators_DT[deactive_date], -1), IF(_xlpm.look &gt; 0, FALSE, IF(_xlpm.look = 0, TRUE, "NO DATA")))</f>
        <v>0</v>
      </c>
      <c r="O147" s="4" t="b">
        <f>_xlfn.LET(_xlpm.look, _xlfn.XLOOKUP(EmployeesByDept[[#This Row],[ID]], SQLOperators_WS[badge_ID], SQLOperators_WS[deactive_date], -1), IF(_xlpm.look &gt; 0, FALSE, IF(_xlpm.look = 0, TRUE, "NO DATA")))</f>
        <v>0</v>
      </c>
      <c r="P147" s="4" t="b" cm="1">
        <f t="array" ref="P14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4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47" s="4" t="b">
        <f>IF(EmployeesByDept[[#This Row],[Position]] = "Operator", EmployeesByDept[[#This Row],[AnyBP]] = FALSE, TRUE)</f>
        <v>1</v>
      </c>
      <c r="S147" s="4" t="b" cm="1">
        <f t="array" ref="S14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47" s="4" t="b">
        <f xml:space="preserve"> _xlfn.XLOOKUP(EmployeesByDept[[#This Row],[ID]], SQLOperatorTable[ID], SQLOperatorTable[deactive_date], -1) = 0</f>
        <v>1</v>
      </c>
      <c r="U147" s="4" t="str">
        <f>EmployeesByDept[[#This Row],[Dept.]] &amp; " " &amp; EmployeesByDept[[#This Row],[Shift]]</f>
        <v>Materials 3rd</v>
      </c>
      <c r="V147" s="28" cm="1">
        <f t="array" ref="V147">_xlfn.LET(_xlpm.getname, GetIDFromName(EmployeesByDept[[#This Row],[Name]]),
IF(LEN(_xlpm.getname) = 0, GetIDFromName(EmployeesByDept[[#This Row],[Name]] &amp; " - Bypass"), _xlpm.getname))</f>
        <v>9008</v>
      </c>
      <c r="W147" s="4">
        <f>_xlfn.XLOOKUP(EmployeesByDept[[#This Row],[ID]],SQLOperatorTable[ID],SQLOperatorTable[dept_ID], "", 0, 1)</f>
        <v>3</v>
      </c>
      <c r="X147" s="12" t="b">
        <f>_xlfn.XLOOKUP(EmployeesByDept[[#This Row],[ID]], SQLOperatorTable[ID],SQLOperatorTable[deactive_date], -1) &gt; 0</f>
        <v>0</v>
      </c>
      <c r="Y14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&lt;STX&gt;H1;o160,100;f3;c20;h1;w1;d3,Joseph Kolassa;&lt;ETX&gt;
&lt;STX&gt;H2;o130,100;f3;c20;h1;w1;d3,Materials 3rd;&lt;ETX&gt;
&lt;STX&gt;H3;o100,100;f3;c20;h1;w1;d3,MES Login;&lt;ETX&gt;
&lt;STX&gt;B4;o50,30;f3;c0,3;h50;w3;d3,9008;&lt;ETX&gt;
&lt;STX&gt;R&lt;ETX&gt;
&lt;STX&gt;&lt;ESC&gt;E1;&lt;ETX&gt;
&lt;STX&gt;&lt;US&gt;4&lt;ETX&gt;
&lt;STX&gt;&lt;ETB&gt;&lt;ETX&gt;</v>
      </c>
      <c r="Z147" s="12" t="str">
        <f>" "</f>
        <v xml:space="preserve"> </v>
      </c>
      <c r="AI147"/>
      <c r="AJ147"/>
    </row>
    <row r="148" spans="1:36" x14ac:dyDescent="0.2">
      <c r="A148" s="19" t="s">
        <v>461</v>
      </c>
      <c r="B14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Adonis Jordan Jackson-O'Quinn</v>
      </c>
      <c r="C148" s="294" t="s">
        <v>407</v>
      </c>
      <c r="D148" s="30" t="s">
        <v>173</v>
      </c>
      <c r="E148" s="30" t="s">
        <v>485</v>
      </c>
      <c r="F148" s="296" t="s">
        <v>190</v>
      </c>
      <c r="G148" s="4" t="str">
        <f>_xlfn.XLOOKUP(EmployeesByDept[[#This Row],[Name]] &amp; "-Bypass", SQLOperators_DT[first_name], SQLOperators_DT[badge_ID], "")</f>
        <v/>
      </c>
      <c r="H148" s="4" t="str">
        <f>IF(NOT(LEN(EmployeesByDept[[#This Row],[BP-DT]]) = 0), _xlfn.XLOOKUP(EmployeesByDept[[#This Row],[BP-DT]], SQLOperators_DT[badge_ID], SQLOperators_DT[deactive_date], -1) = 0, "")</f>
        <v/>
      </c>
      <c r="I148" s="4" t="str">
        <f>_xlfn.XLOOKUP(EmployeesByDept[[#This Row],[Name]] &amp; "-Bypass", SQLOperators_WS[full_name], SQLOperators_WS[badge_ID], "")</f>
        <v/>
      </c>
      <c r="J148" s="4" t="str">
        <f>IF(NOT(LEN(EmployeesByDept[[#This Row],[BP-WS]]) = 0), _xlfn.XLOOKUP(EmployeesByDept[[#This Row],[BP-WS]], SQLOperators_WS[badge_ID], SQLOperators_WS[deactive_date], -1) = 0, "")</f>
        <v/>
      </c>
      <c r="K148" s="4" t="str">
        <f>_xlfn.XLOOKUP(EmployeesByDept[[#This Row],[Name]] &amp; "-Bypass", SQLOperatorTable[name], SQLOperatorTable[ID], "")</f>
        <v/>
      </c>
      <c r="L148" s="4" t="str">
        <f>IF(NOT(LEN(EmployeesByDept[[#This Row],[BP-MES01]]) = 0), _xlfn.XLOOKUP(EmployeesByDept[[#This Row],[BP-MES01]], SQLOperatorTable[ID], SQLOperatorTable[deactive_date], -1) = 0, "")</f>
        <v/>
      </c>
      <c r="M148" s="4" t="b">
        <f>IFERROR(OR(EmployeesByDept[[#This Row],[BPA-DT]], EmployeesByDept[[#This Row],[BPA-WS]], EmployeesByDept[[#This Row],[BPA-MES01]]), FALSE)</f>
        <v>0</v>
      </c>
      <c r="N148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148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48" s="4" t="b" cm="1">
        <f t="array" ref="P14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4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48" s="4" t="b">
        <f>IF(EmployeesByDept[[#This Row],[Position]] = "Operator", EmployeesByDept[[#This Row],[AnyBP]] = FALSE, TRUE)</f>
        <v>1</v>
      </c>
      <c r="S148" s="4" t="b" cm="1">
        <f t="array" ref="S14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48" s="4" t="b">
        <f xml:space="preserve"> _xlfn.XLOOKUP(EmployeesByDept[[#This Row],[ID]], SQLOperatorTable[ID], SQLOperatorTable[deactive_date], -1) = 0</f>
        <v>1</v>
      </c>
      <c r="U148" s="4" t="str">
        <f>EmployeesByDept[[#This Row],[Dept.]] &amp; " " &amp; EmployeesByDept[[#This Row],[Shift]]</f>
        <v>T1XX A</v>
      </c>
      <c r="V148" s="4" cm="1">
        <f t="array" ref="V148">_xlfn.LET(_xlpm.getname, GetIDFromName(EmployeesByDept[[#This Row],[Name]]),
IF(LEN(_xlpm.getname) = 0, GetIDFromName(EmployeesByDept[[#This Row],[Name]] &amp; " - Bypass"), _xlpm.getname))</f>
        <v>2516</v>
      </c>
      <c r="W148" s="4">
        <f>_xlfn.XLOOKUP(EmployeesByDept[[#This Row],[ID]],SQLOperatorTable[ID],SQLOperatorTable[dept_ID], "", 0, 1)</f>
        <v>4</v>
      </c>
      <c r="X148" s="12" t="b">
        <f>_xlfn.XLOOKUP(EmployeesByDept[[#This Row],[ID]], SQLOperatorTable[ID],SQLOperatorTable[deactive_date], -1) &gt; 0</f>
        <v>0</v>
      </c>
      <c r="Y14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&lt;STX&gt;H1;o160,100;f3;c20;h1;w1;d3,Joseph Prazuch;&lt;ETX&gt;
&lt;STX&gt;H2;o130,100;f3;c20;h1;w1;d3,T1XX A;&lt;ETX&gt;
&lt;STX&gt;H3;o100,100;f3;c20;h1;w1;d3,MES Login;&lt;ETX&gt;
&lt;STX&gt;B4;o50,30;f3;c0,3;h50;w3;d3,2516;&lt;ETX&gt;
&lt;STX&gt;R&lt;ETX&gt;
&lt;STX&gt;&lt;ESC&gt;E1;&lt;ETX&gt;
&lt;STX&gt;&lt;US&gt;4&lt;ETX&gt;
&lt;STX&gt;&lt;ETB&gt;&lt;ETX&gt;</v>
      </c>
      <c r="Z148" s="12" t="str">
        <f>" "</f>
        <v xml:space="preserve"> </v>
      </c>
      <c r="AI148"/>
      <c r="AJ148"/>
    </row>
    <row r="149" spans="1:36" x14ac:dyDescent="0.2">
      <c r="A149" s="19" t="s">
        <v>463</v>
      </c>
      <c r="B14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DiGiorgio Jacobs</v>
      </c>
      <c r="C149" s="21" t="s">
        <v>409</v>
      </c>
      <c r="D149" s="30" t="s">
        <v>183</v>
      </c>
      <c r="E149" s="30"/>
      <c r="F149" s="123"/>
      <c r="G149" s="4" t="str">
        <f>_xlfn.XLOOKUP(EmployeesByDept[[#This Row],[Name]] &amp; "-Bypass", SQLOperators_DT[first_name], SQLOperators_DT[badge_ID], "")</f>
        <v/>
      </c>
      <c r="H149" s="4" t="str">
        <f>IF(NOT(LEN(EmployeesByDept[[#This Row],[BP-DT]]) = 0), _xlfn.XLOOKUP(EmployeesByDept[[#This Row],[BP-DT]], SQLOperators_DT[badge_ID], SQLOperators_DT[deactive_date], -1) = 0, "")</f>
        <v/>
      </c>
      <c r="I149" s="4" t="str">
        <f>_xlfn.XLOOKUP(EmployeesByDept[[#This Row],[Name]] &amp; "-Bypass", SQLOperators_WS[full_name], SQLOperators_WS[badge_ID], "")</f>
        <v/>
      </c>
      <c r="J149" s="4" t="str">
        <f>IF(NOT(LEN(EmployeesByDept[[#This Row],[BP-WS]]) = 0), _xlfn.XLOOKUP(EmployeesByDept[[#This Row],[BP-WS]], SQLOperators_WS[badge_ID], SQLOperators_WS[deactive_date], -1) = 0, "")</f>
        <v/>
      </c>
      <c r="K149" s="4" t="str">
        <f>_xlfn.XLOOKUP(EmployeesByDept[[#This Row],[Name]] &amp; "-Bypass", SQLOperatorTable[name], SQLOperatorTable[ID], "")</f>
        <v/>
      </c>
      <c r="L149" s="4" t="str">
        <f>IF(NOT(LEN(EmployeesByDept[[#This Row],[BP-MES01]]) = 0), _xlfn.XLOOKUP(EmployeesByDept[[#This Row],[BP-MES01]], SQLOperatorTable[ID], SQLOperatorTable[deactive_date], -1) = 0, "")</f>
        <v/>
      </c>
      <c r="M149" s="4" t="b">
        <f>IFERROR(OR(EmployeesByDept[[#This Row],[BPA-DT]], EmployeesByDept[[#This Row],[BPA-WS]], EmployeesByDept[[#This Row],[BPA-MES01]]), FALSE)</f>
        <v>0</v>
      </c>
      <c r="N149" s="4" t="b">
        <f>_xlfn.LET(_xlpm.look, _xlfn.XLOOKUP(EmployeesByDept[[#This Row],[ID]], SQLOperators_DT[badge_ID], SQLOperators_DT[deactive_date], -1), IF(_xlpm.look &gt; 0, FALSE, IF(_xlpm.look = 0, TRUE, "NO DATA")))</f>
        <v>1</v>
      </c>
      <c r="O149" s="4" t="b">
        <f>_xlfn.LET(_xlpm.look, _xlfn.XLOOKUP(EmployeesByDept[[#This Row],[ID]], SQLOperators_WS[badge_ID], SQLOperators_WS[deactive_date], -1), IF(_xlpm.look &gt; 0, FALSE, IF(_xlpm.look = 0, TRUE, "NO DATA")))</f>
        <v>0</v>
      </c>
      <c r="P149" s="4" t="b" cm="1">
        <f t="array" ref="P14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49" s="4" t="b">
        <f>IF(EmployeesByDept[[#This Row],[Dept.]] = "Materials", OR(EmployeesByDept[[#This Row],[AnyBP]], IFERROR(EmployeesByDept[[#This Row],[Active-DT]], FALSE), IFERROR(EmployeesByDept[[#This Row],[Active-WS]], FALSE)) = FALSE, TRUE)</f>
        <v>0</v>
      </c>
      <c r="R149" s="4" t="b">
        <f>IF(EmployeesByDept[[#This Row],[Position]] = "Operator", EmployeesByDept[[#This Row],[AnyBP]] = FALSE, TRUE)</f>
        <v>1</v>
      </c>
      <c r="S149" s="4" t="b" cm="1">
        <f t="array" ref="S14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49" s="4" t="b">
        <f xml:space="preserve"> _xlfn.XLOOKUP(EmployeesByDept[[#This Row],[ID]], SQLOperatorTable[ID], SQLOperatorTable[deactive_date], -1) = 0</f>
        <v>1</v>
      </c>
      <c r="U149" s="4" t="str">
        <f>EmployeesByDept[[#This Row],[Dept.]] &amp; " " &amp; EmployeesByDept[[#This Row],[Shift]]</f>
        <v xml:space="preserve">Materials </v>
      </c>
      <c r="V149" s="28" cm="1">
        <f t="array" ref="V149">_xlfn.LET(_xlpm.getname, GetIDFromName(EmployeesByDept[[#This Row],[Name]]),
IF(LEN(_xlpm.getname) = 0, GetIDFromName(EmployeesByDept[[#This Row],[Name]] &amp; " - Bypass"), _xlpm.getname))</f>
        <v>9787</v>
      </c>
      <c r="W149" s="4">
        <f>_xlfn.XLOOKUP(EmployeesByDept[[#This Row],[ID]],SQLOperatorTable[ID],SQLOperatorTable[dept_ID], "", 0, 1)</f>
        <v>3</v>
      </c>
      <c r="X149" s="12" t="b">
        <f>_xlfn.XLOOKUP(EmployeesByDept[[#This Row],[ID]], SQLOperatorTable[ID],SQLOperatorTable[deactive_date], -1) &gt; 0</f>
        <v>0</v>
      </c>
      <c r="Y14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&lt;STX&gt;H1;o160,100;f3;c20;h1;w1;d3,Joshua Lasure;&lt;ETX&gt;
&lt;STX&gt;H2;o130,100;f3;c20;h1;w1;d3,Materials ;&lt;ETX&gt;
&lt;STX&gt;H3;o100,100;f3;c20;h1;w1;d3,MES Login;&lt;ETX&gt;
&lt;STX&gt;B4;o50,30;f3;c0,3;h50;w3;d3,9787;&lt;ETX&gt;
&lt;STX&gt;R&lt;ETX&gt;
&lt;STX&gt;&lt;ESC&gt;E1;&lt;ETX&gt;
&lt;STX&gt;&lt;US&gt;4&lt;ETX&gt;
&lt;STX&gt;&lt;ETB&gt;&lt;ETX&gt;</v>
      </c>
      <c r="Z149" s="12" t="str">
        <f>" "</f>
        <v xml:space="preserve"> </v>
      </c>
      <c r="AI149"/>
      <c r="AJ149"/>
    </row>
    <row r="150" spans="1:36" x14ac:dyDescent="0.2">
      <c r="A150" s="19" t="s">
        <v>465</v>
      </c>
      <c r="B15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Shanika James</v>
      </c>
      <c r="C150" s="21" t="s">
        <v>411</v>
      </c>
      <c r="D150" s="30" t="s">
        <v>189</v>
      </c>
      <c r="E150" s="30" t="s">
        <v>179</v>
      </c>
      <c r="F150" s="123" t="s">
        <v>190</v>
      </c>
      <c r="G150" s="4" t="str">
        <f>_xlfn.XLOOKUP(EmployeesByDept[[#This Row],[Name]] &amp; "-Bypass", SQLOperators_DT[first_name], SQLOperators_DT[badge_ID], "")</f>
        <v/>
      </c>
      <c r="H150" s="4" t="str">
        <f>IF(NOT(LEN(EmployeesByDept[[#This Row],[BP-DT]]) = 0), _xlfn.XLOOKUP(EmployeesByDept[[#This Row],[BP-DT]], SQLOperators_DT[badge_ID], SQLOperators_DT[deactive_date], -1) = 0, "")</f>
        <v/>
      </c>
      <c r="I150" s="4" t="str">
        <f>_xlfn.XLOOKUP(EmployeesByDept[[#This Row],[Name]] &amp; "-Bypass", SQLOperators_WS[full_name], SQLOperators_WS[badge_ID], "")</f>
        <v/>
      </c>
      <c r="J150" s="4" t="str">
        <f>IF(NOT(LEN(EmployeesByDept[[#This Row],[BP-WS]]) = 0), _xlfn.XLOOKUP(EmployeesByDept[[#This Row],[BP-WS]], SQLOperators_WS[badge_ID], SQLOperators_WS[deactive_date], -1) = 0, "")</f>
        <v/>
      </c>
      <c r="K150" s="4" t="str">
        <f>_xlfn.XLOOKUP(EmployeesByDept[[#This Row],[Name]] &amp; "-Bypass", SQLOperatorTable[name], SQLOperatorTable[ID], "")</f>
        <v/>
      </c>
      <c r="L150" s="4" t="str">
        <f>IF(NOT(LEN(EmployeesByDept[[#This Row],[BP-MES01]]) = 0), _xlfn.XLOOKUP(EmployeesByDept[[#This Row],[BP-MES01]], SQLOperatorTable[ID], SQLOperatorTable[deactive_date], -1) = 0, "")</f>
        <v/>
      </c>
      <c r="M150" s="4" t="b">
        <f>IFERROR(OR(EmployeesByDept[[#This Row],[BPA-DT]], EmployeesByDept[[#This Row],[BPA-WS]], EmployeesByDept[[#This Row],[BPA-MES01]]), FALSE)</f>
        <v>0</v>
      </c>
      <c r="N150" s="4" t="b">
        <f>_xlfn.LET(_xlpm.look, _xlfn.XLOOKUP(EmployeesByDept[[#This Row],[ID]], SQLOperators_DT[badge_ID], SQLOperators_DT[deactive_date], -1), IF(_xlpm.look &gt; 0, FALSE, IF(_xlpm.look = 0, TRUE, "NO DATA")))</f>
        <v>1</v>
      </c>
      <c r="O150" s="4" t="b">
        <f>_xlfn.LET(_xlpm.look, _xlfn.XLOOKUP(EmployeesByDept[[#This Row],[ID]], SQLOperators_WS[badge_ID], SQLOperators_WS[deactive_date], -1), IF(_xlpm.look &gt; 0, FALSE, IF(_xlpm.look = 0, TRUE, "NO DATA")))</f>
        <v>1</v>
      </c>
      <c r="P150" s="4" t="b" cm="1">
        <f t="array" ref="P15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5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50" s="4" t="b">
        <f>IF(EmployeesByDept[[#This Row],[Position]] = "Operator", EmployeesByDept[[#This Row],[AnyBP]] = FALSE, TRUE)</f>
        <v>1</v>
      </c>
      <c r="S150" s="4" t="b" cm="1">
        <f t="array" ref="S15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50" s="4" t="b">
        <f xml:space="preserve"> _xlfn.XLOOKUP(EmployeesByDept[[#This Row],[ID]], SQLOperatorTable[ID], SQLOperatorTable[deactive_date], -1) = 0</f>
        <v>1</v>
      </c>
      <c r="U150" s="4" t="str">
        <f>EmployeesByDept[[#This Row],[Dept.]] &amp; " " &amp; EmployeesByDept[[#This Row],[Shift]]</f>
        <v>DT FEM 1st</v>
      </c>
      <c r="V150" s="28" cm="1">
        <f t="array" ref="V150">_xlfn.LET(_xlpm.getname, GetIDFromName(EmployeesByDept[[#This Row],[Name]]),
IF(LEN(_xlpm.getname) = 0, GetIDFromName(EmployeesByDept[[#This Row],[Name]] &amp; " - Bypass"), _xlpm.getname))</f>
        <v>2045</v>
      </c>
      <c r="W150" s="4">
        <f>_xlfn.XLOOKUP(EmployeesByDept[[#This Row],[ID]],SQLOperatorTable[ID],SQLOperatorTable[dept_ID], "", 0, 1)</f>
        <v>4</v>
      </c>
      <c r="X150" s="12" t="b">
        <f>_xlfn.XLOOKUP(EmployeesByDept[[#This Row],[ID]], SQLOperatorTable[ID],SQLOperatorTable[deactive_date], -1) &gt; 0</f>
        <v>0</v>
      </c>
      <c r="Y15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&lt;STX&gt;H1;o160,100;f3;c20;h1;w1;d3,Juan Patino;&lt;ETX&gt;
&lt;STX&gt;H2;o130,100;f3;c20;h1;w1;d3,DT FEM 1st;&lt;ETX&gt;
&lt;STX&gt;H3;o100,100;f3;c20;h1;w1;d3,MES Login;&lt;ETX&gt;
&lt;STX&gt;B4;o50,30;f3;c0,3;h50;w3;d3,2045;&lt;ETX&gt;
&lt;STX&gt;R&lt;ETX&gt;
&lt;STX&gt;&lt;ESC&gt;E1;&lt;ETX&gt;
&lt;STX&gt;&lt;US&gt;4&lt;ETX&gt;
&lt;STX&gt;&lt;ETB&gt;&lt;ETX&gt;</v>
      </c>
      <c r="Z150" s="12" t="str">
        <f>" "</f>
        <v xml:space="preserve"> </v>
      </c>
      <c r="AI150"/>
      <c r="AJ150"/>
    </row>
    <row r="151" spans="1:36" x14ac:dyDescent="0.2">
      <c r="A151" s="19" t="s">
        <v>466</v>
      </c>
      <c r="B15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Crystal Kay Jenkins</v>
      </c>
      <c r="C151" s="21" t="s">
        <v>414</v>
      </c>
      <c r="D151" s="30" t="s">
        <v>187</v>
      </c>
      <c r="E151" s="30" t="s">
        <v>174</v>
      </c>
      <c r="F151" s="123" t="s">
        <v>200</v>
      </c>
      <c r="G151" s="4" t="str">
        <f>_xlfn.XLOOKUP(EmployeesByDept[[#This Row],[Name]] &amp; "-Bypass", SQLOperators_DT[first_name], SQLOperators_DT[badge_ID], "")</f>
        <v/>
      </c>
      <c r="H151" s="4" t="str">
        <f>IF(NOT(LEN(EmployeesByDept[[#This Row],[BP-DT]]) = 0), _xlfn.XLOOKUP(EmployeesByDept[[#This Row],[BP-DT]], SQLOperators_DT[badge_ID], SQLOperators_DT[deactive_date], -1) = 0, "")</f>
        <v/>
      </c>
      <c r="I151" s="4" t="str">
        <f>_xlfn.XLOOKUP(EmployeesByDept[[#This Row],[Name]] &amp; "-Bypass", SQLOperators_WS[full_name], SQLOperators_WS[badge_ID], "")</f>
        <v/>
      </c>
      <c r="J151" s="4" t="str">
        <f>IF(NOT(LEN(EmployeesByDept[[#This Row],[BP-WS]]) = 0), _xlfn.XLOOKUP(EmployeesByDept[[#This Row],[BP-WS]], SQLOperators_WS[badge_ID], SQLOperators_WS[deactive_date], -1) = 0, "")</f>
        <v/>
      </c>
      <c r="K151" s="4" t="str">
        <f>_xlfn.XLOOKUP(EmployeesByDept[[#This Row],[Name]] &amp; "-Bypass", SQLOperatorTable[name], SQLOperatorTable[ID], "")</f>
        <v/>
      </c>
      <c r="L151" s="4" t="str">
        <f>IF(NOT(LEN(EmployeesByDept[[#This Row],[BP-MES01]]) = 0), _xlfn.XLOOKUP(EmployeesByDept[[#This Row],[BP-MES01]], SQLOperatorTable[ID], SQLOperatorTable[deactive_date], -1) = 0, "")</f>
        <v/>
      </c>
      <c r="M151" s="4" t="b">
        <f>IFERROR(OR(EmployeesByDept[[#This Row],[BPA-DT]], EmployeesByDept[[#This Row],[BPA-WS]], EmployeesByDept[[#This Row],[BPA-MES01]]), FALSE)</f>
        <v>0</v>
      </c>
      <c r="N151" s="4" t="b">
        <f>_xlfn.LET(_xlpm.look, _xlfn.XLOOKUP(EmployeesByDept[[#This Row],[ID]], SQLOperators_DT[badge_ID], SQLOperators_DT[deactive_date], -1), IF(_xlpm.look &gt; 0, FALSE, IF(_xlpm.look = 0, TRUE, "NO DATA")))</f>
        <v>1</v>
      </c>
      <c r="O151" s="4" t="b">
        <f>_xlfn.LET(_xlpm.look, _xlfn.XLOOKUP(EmployeesByDept[[#This Row],[ID]], SQLOperators_WS[badge_ID], SQLOperators_WS[deactive_date], -1), IF(_xlpm.look &gt; 0, FALSE, IF(_xlpm.look = 0, TRUE, "NO DATA")))</f>
        <v>1</v>
      </c>
      <c r="P151" s="4" t="b" cm="1">
        <f t="array" ref="P15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5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51" s="4" t="b">
        <f>IF(EmployeesByDept[[#This Row],[Position]] = "Operator", EmployeesByDept[[#This Row],[AnyBP]] = FALSE, TRUE)</f>
        <v>1</v>
      </c>
      <c r="S151" s="4" t="b" cm="1">
        <f t="array" ref="S15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51" s="4" t="b">
        <f xml:space="preserve"> _xlfn.XLOOKUP(EmployeesByDept[[#This Row],[ID]], SQLOperatorTable[ID], SQLOperatorTable[deactive_date], -1) = 0</f>
        <v>1</v>
      </c>
      <c r="U151" s="4" t="str">
        <f>EmployeesByDept[[#This Row],[Dept.]] &amp; " " &amp; EmployeesByDept[[#This Row],[Shift]]</f>
        <v>Maintenance 3rd</v>
      </c>
      <c r="V151" s="28" cm="1">
        <f t="array" ref="V151">_xlfn.LET(_xlpm.getname, GetIDFromName(EmployeesByDept[[#This Row],[Name]]),
IF(LEN(_xlpm.getname) = 0, GetIDFromName(EmployeesByDept[[#This Row],[Name]] &amp; " - Bypass"), _xlpm.getname))</f>
        <v>9745</v>
      </c>
      <c r="W151" s="4">
        <f>_xlfn.XLOOKUP(EmployeesByDept[[#This Row],[ID]],SQLOperatorTable[ID],SQLOperatorTable[dept_ID], "", 0, 1)</f>
        <v>8</v>
      </c>
      <c r="X151" s="12" t="b">
        <f>_xlfn.XLOOKUP(EmployeesByDept[[#This Row],[ID]], SQLOperatorTable[ID],SQLOperatorTable[deactive_date], -1) &gt; 0</f>
        <v>0</v>
      </c>
      <c r="Y15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&lt;STX&gt;H1;o160,100;f3;c20;h1;w1;d3,Kamari Stevenson;&lt;ETX&gt;
&lt;STX&gt;H2;o130,100;f3;c20;h1;w1;d3,Maintenance 3rd;&lt;ETX&gt;
&lt;STX&gt;H3;o100,100;f3;c20;h1;w1;d3,MES Login;&lt;ETX&gt;
&lt;STX&gt;B4;o50,30;f3;c0,3;h50;w3;d3,9745;&lt;ETX&gt;
&lt;STX&gt;R&lt;ETX&gt;
&lt;STX&gt;&lt;ESC&gt;E1;&lt;ETX&gt;
&lt;STX&gt;&lt;US&gt;4&lt;ETX&gt;
&lt;STX&gt;&lt;ETB&gt;&lt;ETX&gt;</v>
      </c>
      <c r="Z151" s="12" t="str">
        <f>" "</f>
        <v xml:space="preserve"> </v>
      </c>
      <c r="AI151"/>
      <c r="AJ151"/>
    </row>
    <row r="152" spans="1:36" x14ac:dyDescent="0.2">
      <c r="A152" s="19" t="s">
        <v>468</v>
      </c>
      <c r="B15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Daopaseud Jernnalat</v>
      </c>
      <c r="C152" s="298" t="s">
        <v>121</v>
      </c>
      <c r="D152" s="295" t="s">
        <v>173</v>
      </c>
      <c r="E152" s="295" t="s">
        <v>394</v>
      </c>
      <c r="F152" s="123" t="s">
        <v>190</v>
      </c>
      <c r="G152" s="297" t="str">
        <f>_xlfn.XLOOKUP(EmployeesByDept[[#This Row],[Name]] &amp; "-Bypass", SQLOperators_DT[first_name], SQLOperators_DT[badge_ID], "")</f>
        <v/>
      </c>
      <c r="H152" s="297" t="str">
        <f>IF(NOT(LEN(EmployeesByDept[[#This Row],[BP-DT]]) = 0), _xlfn.XLOOKUP(EmployeesByDept[[#This Row],[BP-DT]], SQLOperators_DT[badge_ID], SQLOperators_DT[deactive_date], -1) = 0, "")</f>
        <v/>
      </c>
      <c r="I152" s="297" t="str">
        <f>_xlfn.XLOOKUP(EmployeesByDept[[#This Row],[Name]] &amp; "-Bypass", SQLOperators_WS[full_name], SQLOperators_WS[badge_ID], "")</f>
        <v/>
      </c>
      <c r="J152" s="297" t="str">
        <f>IF(NOT(LEN(EmployeesByDept[[#This Row],[BP-WS]]) = 0), _xlfn.XLOOKUP(EmployeesByDept[[#This Row],[BP-WS]], SQLOperators_WS[badge_ID], SQLOperators_WS[deactive_date], -1) = 0, "")</f>
        <v/>
      </c>
      <c r="K152" s="297" t="str">
        <f>_xlfn.XLOOKUP(EmployeesByDept[[#This Row],[Name]] &amp; "-Bypass", SQLOperatorTable[name], SQLOperatorTable[ID], "")</f>
        <v/>
      </c>
      <c r="L152" s="297" t="str">
        <f>IF(NOT(LEN(EmployeesByDept[[#This Row],[BP-MES01]]) = 0), _xlfn.XLOOKUP(EmployeesByDept[[#This Row],[BP-MES01]], SQLOperatorTable[ID], SQLOperatorTable[deactive_date], -1) = 0, "")</f>
        <v/>
      </c>
      <c r="M152" s="297" t="b">
        <f>IFERROR(OR(EmployeesByDept[[#This Row],[BPA-DT]], EmployeesByDept[[#This Row],[BPA-WS]], EmployeesByDept[[#This Row],[BPA-MES01]]), FALSE)</f>
        <v>0</v>
      </c>
      <c r="N152" s="297" t="str">
        <f>_xlfn.LET(_xlpm.look, _xlfn.XLOOKUP(EmployeesByDept[[#This Row],[ID]], SQLOperators_DT[badge_ID], SQLOperators_DT[deactive_date], -1), IF(_xlpm.look &gt; 0, FALSE, IF(_xlpm.look = 0, TRUE, "NO DATA")))</f>
        <v>NO DATA</v>
      </c>
      <c r="O152" s="297" t="str">
        <f>_xlfn.LET(_xlpm.look, _xlfn.XLOOKUP(EmployeesByDept[[#This Row],[ID]], SQLOperators_WS[badge_ID], SQLOperators_WS[deactive_date], -1), IF(_xlpm.look &gt; 0, FALSE, IF(_xlpm.look = 0, TRUE, "NO DATA")))</f>
        <v>NO DATA</v>
      </c>
      <c r="P152" s="297" t="b" cm="1">
        <f t="array" ref="P15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152" s="297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52" s="297" t="b">
        <f>IF(EmployeesByDept[[#This Row],[Position]] = "Operator", EmployeesByDept[[#This Row],[AnyBP]] = FALSE, TRUE)</f>
        <v>1</v>
      </c>
      <c r="S152" s="297" t="b" cm="1">
        <f t="array" ref="S15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52" s="297" t="b">
        <f xml:space="preserve"> _xlfn.XLOOKUP(EmployeesByDept[[#This Row],[ID]], SQLOperatorTable[ID], SQLOperatorTable[deactive_date], -1) = 0</f>
        <v>1</v>
      </c>
      <c r="U152" s="297" t="str">
        <f>EmployeesByDept[[#This Row],[Dept.]] &amp; " " &amp; EmployeesByDept[[#This Row],[Shift]]</f>
        <v>T1XX C</v>
      </c>
      <c r="V152" s="297" cm="1">
        <f t="array" ref="V152">_xlfn.LET(_xlpm.getname, GetIDFromName(EmployeesByDept[[#This Row],[Name]]),
IF(LEN(_xlpm.getname) = 0, GetIDFromName(EmployeesByDept[[#This Row],[Name]] &amp; " - Bypass"), _xlpm.getname))</f>
        <v>2462</v>
      </c>
      <c r="W152" s="297">
        <f>_xlfn.XLOOKUP(EmployeesByDept[[#This Row],[ID]],SQLOperatorTable[ID],SQLOperatorTable[dept_ID], "", 0, 1)</f>
        <v>4</v>
      </c>
      <c r="X152" s="304" t="b">
        <f>_xlfn.XLOOKUP(EmployeesByDept[[#This Row],[ID]], SQLOperatorTable[ID],SQLOperatorTable[deactive_date], -1) &gt; 0</f>
        <v>0</v>
      </c>
      <c r="Y152" s="304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&lt;STX&gt;H1;o160,100;f3;c20;h1;w1;d3,Kamyra Sanders;&lt;ETX&gt;
&lt;STX&gt;H2;o130,100;f3;c20;h1;w1;d3,T1XX C;&lt;ETX&gt;
&lt;STX&gt;H3;o100,100;f3;c20;h1;w1;d3,MES Login;&lt;ETX&gt;
&lt;STX&gt;B4;o50,30;f3;c0,3;h50;w3;d3,2462;&lt;ETX&gt;
&lt;STX&gt;R&lt;ETX&gt;
&lt;STX&gt;&lt;ESC&gt;E1;&lt;ETX&gt;
&lt;STX&gt;&lt;US&gt;4&lt;ETX&gt;
&lt;STX&gt;&lt;ETB&gt;&lt;ETX&gt;</v>
      </c>
      <c r="Z152" s="304" t="str">
        <f>" "</f>
        <v xml:space="preserve"> </v>
      </c>
      <c r="AI152"/>
      <c r="AJ152"/>
    </row>
    <row r="153" spans="1:36" x14ac:dyDescent="0.2">
      <c r="A153" s="19" t="s">
        <v>470</v>
      </c>
      <c r="B15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Christopher Johnson</v>
      </c>
      <c r="C153" s="120" t="s">
        <v>416</v>
      </c>
      <c r="D153" s="30" t="s">
        <v>173</v>
      </c>
      <c r="E153" s="30" t="s">
        <v>241</v>
      </c>
      <c r="F153" s="296" t="s">
        <v>185</v>
      </c>
      <c r="G153" s="4">
        <f>_xlfn.XLOOKUP(EmployeesByDept[[#This Row],[Name]] &amp; "-Bypass", SQLOperators_DT[first_name], SQLOperators_DT[badge_ID], "")</f>
        <v>11074859</v>
      </c>
      <c r="H153" s="4" t="b">
        <f>IF(NOT(LEN(EmployeesByDept[[#This Row],[BP-DT]]) = 0), _xlfn.XLOOKUP(EmployeesByDept[[#This Row],[BP-DT]], SQLOperators_DT[badge_ID], SQLOperators_DT[deactive_date], -1) = 0, "")</f>
        <v>1</v>
      </c>
      <c r="I153" s="4">
        <f>_xlfn.XLOOKUP(EmployeesByDept[[#This Row],[Name]] &amp; "-Bypass", SQLOperators_WS[full_name], SQLOperators_WS[badge_ID], "")</f>
        <v>11074859</v>
      </c>
      <c r="J153" s="4" t="b">
        <f>IF(NOT(LEN(EmployeesByDept[[#This Row],[BP-WS]]) = 0), _xlfn.XLOOKUP(EmployeesByDept[[#This Row],[BP-WS]], SQLOperators_WS[badge_ID], SQLOperators_WS[deactive_date], -1) = 0, "")</f>
        <v>1</v>
      </c>
      <c r="K153" s="4">
        <f>_xlfn.XLOOKUP(EmployeesByDept[[#This Row],[Name]] &amp; "-Bypass", SQLOperatorTable[name], SQLOperatorTable[ID], "")</f>
        <v>11074859</v>
      </c>
      <c r="L153" s="4" t="b">
        <f>IF(NOT(LEN(EmployeesByDept[[#This Row],[BP-MES01]]) = 0), _xlfn.XLOOKUP(EmployeesByDept[[#This Row],[BP-MES01]], SQLOperatorTable[ID], SQLOperatorTable[deactive_date], -1) = 0, "")</f>
        <v>1</v>
      </c>
      <c r="M153" s="4" t="b">
        <f>IFERROR(OR(EmployeesByDept[[#This Row],[BPA-DT]], EmployeesByDept[[#This Row],[BPA-WS]], EmployeesByDept[[#This Row],[BPA-MES01]]), FALSE)</f>
        <v>1</v>
      </c>
      <c r="N153" s="4" t="b">
        <f>_xlfn.LET(_xlpm.look, _xlfn.XLOOKUP(EmployeesByDept[[#This Row],[ID]], SQLOperators_DT[badge_ID], SQLOperators_DT[deactive_date], -1), IF(_xlpm.look &gt; 0, FALSE, IF(_xlpm.look = 0, TRUE, "NO DATA")))</f>
        <v>1</v>
      </c>
      <c r="O153" s="4" t="b">
        <f>_xlfn.LET(_xlpm.look, _xlfn.XLOOKUP(EmployeesByDept[[#This Row],[ID]], SQLOperators_WS[badge_ID], SQLOperators_WS[deactive_date], -1), IF(_xlpm.look &gt; 0, FALSE, IF(_xlpm.look = 0, TRUE, "NO DATA")))</f>
        <v>1</v>
      </c>
      <c r="P153" s="4" t="b" cm="1">
        <f t="array" ref="P15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5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53" s="4" t="b">
        <f>IF(EmployeesByDept[[#This Row],[Position]] = "Operator", EmployeesByDept[[#This Row],[AnyBP]] = FALSE, TRUE)</f>
        <v>1</v>
      </c>
      <c r="S153" s="4" t="b" cm="1">
        <f t="array" ref="S15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53" s="4" t="b">
        <f xml:space="preserve"> _xlfn.XLOOKUP(EmployeesByDept[[#This Row],[ID]], SQLOperatorTable[ID], SQLOperatorTable[deactive_date], -1) = 0</f>
        <v>1</v>
      </c>
      <c r="U153" s="4" t="str">
        <f>EmployeesByDept[[#This Row],[Dept.]] &amp; " " &amp; EmployeesByDept[[#This Row],[Shift]]</f>
        <v>T1XX B</v>
      </c>
      <c r="V153" s="28" cm="1">
        <f t="array" ref="V153">_xlfn.LET(_xlpm.getname, GetIDFromName(EmployeesByDept[[#This Row],[Name]]),
IF(LEN(_xlpm.getname) = 0, GetIDFromName(EmployeesByDept[[#This Row],[Name]] &amp; " - Bypass"), _xlpm.getname))</f>
        <v>8843</v>
      </c>
      <c r="W153" s="4">
        <f>_xlfn.XLOOKUP(EmployeesByDept[[#This Row],[ID]],SQLOperatorTable[ID],SQLOperatorTable[dept_ID], "", 0, 1)</f>
        <v>4</v>
      </c>
      <c r="X153" s="12" t="b">
        <f>_xlfn.XLOOKUP(EmployeesByDept[[#This Row],[ID]], SQLOperatorTable[ID],SQLOperatorTable[deactive_date], -1) &gt; 0</f>
        <v>0</v>
      </c>
      <c r="Y15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&lt;STX&gt;H1;o160,100;f3;c20;h1;w1;d3,Kao Yang;&lt;ETX&gt;
&lt;STX&gt;H2;o130,100;f3;c20;h1;w1;d3,T1XX B;&lt;ETX&gt;
&lt;STX&gt;H3;o100,100;f3;c20;h1;w1;d3,MES Login;&lt;ETX&gt;
&lt;STX&gt;B4;o50,30;f3;c0,3;h50;w3;d3,8843;&lt;ETX&gt;
&lt;STX&gt;R&lt;ETX&gt;
&lt;STX&gt;&lt;ESC&gt;E1;&lt;ETX&gt;
&lt;STX&gt;&lt;US&gt;4&lt;ETX&gt;
&lt;STX&gt;&lt;ETB&gt;&lt;ETX&gt;</v>
      </c>
      <c r="Z153" s="12" t="str">
        <f>" "</f>
        <v xml:space="preserve"> </v>
      </c>
      <c r="AI153"/>
      <c r="AJ153"/>
    </row>
    <row r="154" spans="1:36" x14ac:dyDescent="0.2">
      <c r="A154" s="19" t="s">
        <v>472</v>
      </c>
      <c r="B15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Gerald Johnson</v>
      </c>
      <c r="C154" s="121" t="s">
        <v>418</v>
      </c>
      <c r="D154" s="30" t="s">
        <v>316</v>
      </c>
      <c r="E154" s="30" t="s">
        <v>179</v>
      </c>
      <c r="F154" s="123" t="s">
        <v>213</v>
      </c>
      <c r="G154" s="4" t="str">
        <f>_xlfn.XLOOKUP(EmployeesByDept[[#This Row],[Name]] &amp; "-Bypass", SQLOperators_DT[first_name], SQLOperators_DT[badge_ID], "")</f>
        <v/>
      </c>
      <c r="H154" s="4" t="str">
        <f>IF(NOT(LEN(EmployeesByDept[[#This Row],[BP-DT]]) = 0), _xlfn.XLOOKUP(EmployeesByDept[[#This Row],[BP-DT]], SQLOperators_DT[badge_ID], SQLOperators_DT[deactive_date], -1) = 0, "")</f>
        <v/>
      </c>
      <c r="I154" s="4" t="str">
        <f>_xlfn.XLOOKUP(EmployeesByDept[[#This Row],[Name]] &amp; "-Bypass", SQLOperators_WS[full_name], SQLOperators_WS[badge_ID], "")</f>
        <v/>
      </c>
      <c r="J154" s="4" t="str">
        <f>IF(NOT(LEN(EmployeesByDept[[#This Row],[BP-WS]]) = 0), _xlfn.XLOOKUP(EmployeesByDept[[#This Row],[BP-WS]], SQLOperators_WS[badge_ID], SQLOperators_WS[deactive_date], -1) = 0, "")</f>
        <v/>
      </c>
      <c r="K154" s="4" t="str">
        <f>_xlfn.XLOOKUP(EmployeesByDept[[#This Row],[Name]] &amp; "-Bypass", SQLOperatorTable[name], SQLOperatorTable[ID], "")</f>
        <v/>
      </c>
      <c r="L154" s="4" t="str">
        <f>IF(NOT(LEN(EmployeesByDept[[#This Row],[BP-MES01]]) = 0), _xlfn.XLOOKUP(EmployeesByDept[[#This Row],[BP-MES01]], SQLOperatorTable[ID], SQLOperatorTable[deactive_date], -1) = 0, "")</f>
        <v/>
      </c>
      <c r="M154" s="4" t="b">
        <f>IFERROR(OR(EmployeesByDept[[#This Row],[BPA-DT]], EmployeesByDept[[#This Row],[BPA-WS]], EmployeesByDept[[#This Row],[BPA-MES01]]), FALSE)</f>
        <v>0</v>
      </c>
      <c r="N154" s="4" t="b">
        <f>_xlfn.LET(_xlpm.look, _xlfn.XLOOKUP(EmployeesByDept[[#This Row],[ID]], SQLOperators_DT[badge_ID], SQLOperators_DT[deactive_date], -1), IF(_xlpm.look &gt; 0, FALSE, IF(_xlpm.look = 0, TRUE, "NO DATA")))</f>
        <v>1</v>
      </c>
      <c r="O154" s="4" t="b">
        <f>_xlfn.LET(_xlpm.look, _xlfn.XLOOKUP(EmployeesByDept[[#This Row],[ID]], SQLOperators_WS[badge_ID], SQLOperators_WS[deactive_date], -1), IF(_xlpm.look &gt; 0, FALSE, IF(_xlpm.look = 0, TRUE, "NO DATA")))</f>
        <v>0</v>
      </c>
      <c r="P154" s="4" t="b" cm="1">
        <f t="array" ref="P15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5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54" s="4" t="b">
        <f>IF(EmployeesByDept[[#This Row],[Position]] = "Operator", EmployeesByDept[[#This Row],[AnyBP]] = FALSE, TRUE)</f>
        <v>1</v>
      </c>
      <c r="S154" s="4" t="b" cm="1">
        <f t="array" ref="S15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54" s="4" t="b">
        <f xml:space="preserve"> _xlfn.XLOOKUP(EmployeesByDept[[#This Row],[ID]], SQLOperatorTable[ID], SQLOperatorTable[deactive_date], -1) = 0</f>
        <v>1</v>
      </c>
      <c r="U154" s="4" t="str">
        <f>EmployeesByDept[[#This Row],[Dept.]] &amp; " " &amp; EmployeesByDept[[#This Row],[Shift]]</f>
        <v>Engineering 1st</v>
      </c>
      <c r="V154" s="28" cm="1">
        <f t="array" ref="V154">_xlfn.LET(_xlpm.getname, GetIDFromName(EmployeesByDept[[#This Row],[Name]]),
IF(LEN(_xlpm.getname) = 0, GetIDFromName(EmployeesByDept[[#This Row],[Name]] &amp; " - Bypass"), _xlpm.getname))</f>
        <v>1601</v>
      </c>
      <c r="W154" s="4">
        <f>_xlfn.XLOOKUP(EmployeesByDept[[#This Row],[ID]],SQLOperatorTable[ID],SQLOperatorTable[dept_ID], "", 0, 1)</f>
        <v>1</v>
      </c>
      <c r="X154" s="12" t="b">
        <f>_xlfn.XLOOKUP(EmployeesByDept[[#This Row],[ID]], SQLOperatorTable[ID],SQLOperatorTable[deactive_date], -1) &gt; 0</f>
        <v>0</v>
      </c>
      <c r="Y15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&lt;STX&gt;H1;o160,100;f3;c20;h1;w1;d3,Karthik Kandasamy;&lt;ETX&gt;
&lt;STX&gt;H2;o130,100;f3;c20;h1;w1;d3,Engineering 1st;&lt;ETX&gt;
&lt;STX&gt;H3;o100,100;f3;c20;h1;w1;d3,MES Login;&lt;ETX&gt;
&lt;STX&gt;B4;o50,30;f3;c0,3;h50;w3;d3,1601;&lt;ETX&gt;
&lt;STX&gt;R&lt;ETX&gt;
&lt;STX&gt;&lt;ESC&gt;E1;&lt;ETX&gt;
&lt;STX&gt;&lt;US&gt;4&lt;ETX&gt;
&lt;STX&gt;&lt;ETB&gt;&lt;ETX&gt;</v>
      </c>
      <c r="Z154" s="12" t="str">
        <f>" "</f>
        <v xml:space="preserve"> </v>
      </c>
      <c r="AI154"/>
      <c r="AJ154"/>
    </row>
    <row r="155" spans="1:36" x14ac:dyDescent="0.2">
      <c r="A155" s="19" t="s">
        <v>474</v>
      </c>
      <c r="B15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Jeremy Johnson</v>
      </c>
      <c r="C155" s="294" t="s">
        <v>420</v>
      </c>
      <c r="D155" s="295" t="s">
        <v>173</v>
      </c>
      <c r="E155" s="295" t="s">
        <v>241</v>
      </c>
      <c r="F155" s="296" t="s">
        <v>190</v>
      </c>
      <c r="G155" s="302" t="str">
        <f>_xlfn.XLOOKUP(EmployeesByDept[[#This Row],[Name]] &amp; "-Bypass", SQLOperators_DT[first_name], SQLOperators_DT[badge_ID], "")</f>
        <v/>
      </c>
      <c r="H155" s="302" t="str">
        <f>IF(NOT(LEN(EmployeesByDept[[#This Row],[BP-DT]]) = 0), _xlfn.XLOOKUP(EmployeesByDept[[#This Row],[BP-DT]], SQLOperators_DT[badge_ID], SQLOperators_DT[deactive_date], -1) = 0, "")</f>
        <v/>
      </c>
      <c r="I155" s="302" t="str">
        <f>_xlfn.XLOOKUP(EmployeesByDept[[#This Row],[Name]] &amp; "-Bypass", SQLOperators_WS[full_name], SQLOperators_WS[badge_ID], "")</f>
        <v/>
      </c>
      <c r="J155" s="302" t="str">
        <f>IF(NOT(LEN(EmployeesByDept[[#This Row],[BP-WS]]) = 0), _xlfn.XLOOKUP(EmployeesByDept[[#This Row],[BP-WS]], SQLOperators_WS[badge_ID], SQLOperators_WS[deactive_date], -1) = 0, "")</f>
        <v/>
      </c>
      <c r="K155" s="302" t="str">
        <f>_xlfn.XLOOKUP(EmployeesByDept[[#This Row],[Name]] &amp; "-Bypass", SQLOperatorTable[name], SQLOperatorTable[ID], "")</f>
        <v/>
      </c>
      <c r="L155" s="302" t="str">
        <f>IF(NOT(LEN(EmployeesByDept[[#This Row],[BP-MES01]]) = 0), _xlfn.XLOOKUP(EmployeesByDept[[#This Row],[BP-MES01]], SQLOperatorTable[ID], SQLOperatorTable[deactive_date], -1) = 0, "")</f>
        <v/>
      </c>
      <c r="M155" s="302" t="b">
        <f>IFERROR(OR(EmployeesByDept[[#This Row],[BPA-DT]], EmployeesByDept[[#This Row],[BPA-WS]], EmployeesByDept[[#This Row],[BPA-MES01]]), FALSE)</f>
        <v>0</v>
      </c>
      <c r="N155" s="302" t="b">
        <f>_xlfn.LET(_xlpm.look, _xlfn.XLOOKUP(EmployeesByDept[[#This Row],[ID]], SQLOperators_DT[badge_ID], SQLOperators_DT[deactive_date], -1), IF(_xlpm.look &gt; 0, FALSE, IF(_xlpm.look = 0, TRUE, "NO DATA")))</f>
        <v>1</v>
      </c>
      <c r="O155" s="302" t="b">
        <f>_xlfn.LET(_xlpm.look, _xlfn.XLOOKUP(EmployeesByDept[[#This Row],[ID]], SQLOperators_WS[badge_ID], SQLOperators_WS[deactive_date], -1), IF(_xlpm.look &gt; 0, FALSE, IF(_xlpm.look = 0, TRUE, "NO DATA")))</f>
        <v>1</v>
      </c>
      <c r="P155" s="302" t="b" cm="1">
        <f t="array" ref="P15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55" s="302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55" s="302" t="b">
        <f>IF(EmployeesByDept[[#This Row],[Position]] = "Operator", EmployeesByDept[[#This Row],[AnyBP]] = FALSE, TRUE)</f>
        <v>1</v>
      </c>
      <c r="S155" s="302" t="b" cm="1">
        <f t="array" ref="S15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55" s="302" t="b">
        <f xml:space="preserve"> _xlfn.XLOOKUP(EmployeesByDept[[#This Row],[ID]], SQLOperatorTable[ID], SQLOperatorTable[deactive_date], -1) = 0</f>
        <v>1</v>
      </c>
      <c r="U155" s="302" t="str">
        <f>EmployeesByDept[[#This Row],[Dept.]] &amp; " " &amp; EmployeesByDept[[#This Row],[Shift]]</f>
        <v>T1XX B</v>
      </c>
      <c r="V155" s="297" cm="1">
        <f t="array" ref="V155">_xlfn.LET(_xlpm.getname, GetIDFromName(EmployeesByDept[[#This Row],[Name]]),
IF(LEN(_xlpm.getname) = 0, GetIDFromName(EmployeesByDept[[#This Row],[Name]] &amp; " - Bypass"), _xlpm.getname))</f>
        <v>1543</v>
      </c>
      <c r="W155" s="302">
        <f>_xlfn.XLOOKUP(EmployeesByDept[[#This Row],[ID]],SQLOperatorTable[ID],SQLOperatorTable[dept_ID], "", 0, 1)</f>
        <v>4</v>
      </c>
      <c r="X155" s="303" t="b">
        <f>_xlfn.XLOOKUP(EmployeesByDept[[#This Row],[ID]], SQLOperatorTable[ID],SQLOperatorTable[deactive_date], -1) &gt; 0</f>
        <v>0</v>
      </c>
      <c r="Y155" s="303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&lt;STX&gt;H1;o160,100;f3;c20;h1;w1;d3,Kaydan Johnson;&lt;ETX&gt;
&lt;STX&gt;H2;o130,100;f3;c20;h1;w1;d3,T1XX B;&lt;ETX&gt;
&lt;STX&gt;H3;o100,100;f3;c20;h1;w1;d3,MES Login;&lt;ETX&gt;
&lt;STX&gt;B4;o50,30;f3;c0,3;h50;w3;d3,1543;&lt;ETX&gt;
&lt;STX&gt;R&lt;ETX&gt;
&lt;STX&gt;&lt;ESC&gt;E1;&lt;ETX&gt;
&lt;STX&gt;&lt;US&gt;4&lt;ETX&gt;
&lt;STX&gt;&lt;ETB&gt;&lt;ETX&gt;</v>
      </c>
      <c r="Z155" s="303" t="str">
        <f>" "</f>
        <v xml:space="preserve"> </v>
      </c>
      <c r="AI155"/>
      <c r="AJ155"/>
    </row>
    <row r="156" spans="1:36" x14ac:dyDescent="0.2">
      <c r="A156" s="19" t="s">
        <v>476</v>
      </c>
      <c r="B15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Kaydan Johnson</v>
      </c>
      <c r="C156" s="21" t="s">
        <v>9555</v>
      </c>
      <c r="D156" s="30" t="s">
        <v>173</v>
      </c>
      <c r="E156" s="30" t="s">
        <v>241</v>
      </c>
      <c r="F156" s="296" t="s">
        <v>190</v>
      </c>
      <c r="G156" s="28" t="str">
        <f>_xlfn.XLOOKUP(EmployeesByDept[[#This Row],[Name]] &amp; "-Bypass", SQLOperators_DT[first_name], SQLOperators_DT[badge_ID], "")</f>
        <v/>
      </c>
      <c r="H156" s="28" t="str">
        <f>IF(NOT(LEN(EmployeesByDept[[#This Row],[BP-DT]]) = 0), _xlfn.XLOOKUP(EmployeesByDept[[#This Row],[BP-DT]], SQLOperators_DT[badge_ID], SQLOperators_DT[deactive_date], -1) = 0, "")</f>
        <v/>
      </c>
      <c r="I156" s="28" t="str">
        <f>_xlfn.XLOOKUP(EmployeesByDept[[#This Row],[Name]] &amp; "-Bypass", SQLOperators_WS[full_name], SQLOperators_WS[badge_ID], "")</f>
        <v/>
      </c>
      <c r="J156" s="28" t="str">
        <f>IF(NOT(LEN(EmployeesByDept[[#This Row],[BP-WS]]) = 0), _xlfn.XLOOKUP(EmployeesByDept[[#This Row],[BP-WS]], SQLOperators_WS[badge_ID], SQLOperators_WS[deactive_date], -1) = 0, "")</f>
        <v/>
      </c>
      <c r="K156" s="28" t="str">
        <f>_xlfn.XLOOKUP(EmployeesByDept[[#This Row],[Name]] &amp; "-Bypass", SQLOperatorTable[name], SQLOperatorTable[ID], "")</f>
        <v/>
      </c>
      <c r="L156" s="28" t="str">
        <f>IF(NOT(LEN(EmployeesByDept[[#This Row],[BP-MES01]]) = 0), _xlfn.XLOOKUP(EmployeesByDept[[#This Row],[BP-MES01]], SQLOperatorTable[ID], SQLOperatorTable[deactive_date], -1) = 0, "")</f>
        <v/>
      </c>
      <c r="M156" s="28" t="b">
        <f>IFERROR(OR(EmployeesByDept[[#This Row],[BPA-DT]], EmployeesByDept[[#This Row],[BPA-WS]], EmployeesByDept[[#This Row],[BPA-MES01]]), FALSE)</f>
        <v>0</v>
      </c>
      <c r="N156" s="28" t="b">
        <f>_xlfn.LET(_xlpm.look, _xlfn.XLOOKUP(EmployeesByDept[[#This Row],[ID]], SQLOperators_DT[badge_ID], SQLOperators_DT[deactive_date], -1), IF(_xlpm.look &gt; 0, FALSE, IF(_xlpm.look = 0, TRUE, "NO DATA")))</f>
        <v>1</v>
      </c>
      <c r="O156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56" s="28" t="b" cm="1">
        <f t="array" ref="P15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56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56" s="28" t="b">
        <f>IF(EmployeesByDept[[#This Row],[Position]] = "Operator", EmployeesByDept[[#This Row],[AnyBP]] = FALSE, TRUE)</f>
        <v>1</v>
      </c>
      <c r="S156" s="28" t="b" cm="1">
        <f t="array" ref="S15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56" s="28" t="b">
        <f xml:space="preserve"> _xlfn.XLOOKUP(EmployeesByDept[[#This Row],[ID]], SQLOperatorTable[ID], SQLOperatorTable[deactive_date], -1) = 0</f>
        <v>1</v>
      </c>
      <c r="U156" s="28" t="str">
        <f>EmployeesByDept[[#This Row],[Dept.]] &amp; " " &amp; EmployeesByDept[[#This Row],[Shift]]</f>
        <v>T1XX B</v>
      </c>
      <c r="V156" s="28" cm="1">
        <f t="array" ref="V156">_xlfn.LET(_xlpm.getname, GetIDFromName(EmployeesByDept[[#This Row],[Name]]),
IF(LEN(_xlpm.getname) = 0, GetIDFromName(EmployeesByDept[[#This Row],[Name]] &amp; " - Bypass"), _xlpm.getname))</f>
        <v>2656</v>
      </c>
      <c r="W156" s="28">
        <f>_xlfn.XLOOKUP(EmployeesByDept[[#This Row],[ID]],SQLOperatorTable[ID],SQLOperatorTable[dept_ID], "", 0, 1)</f>
        <v>4</v>
      </c>
      <c r="X156" s="38" t="b">
        <f>_xlfn.XLOOKUP(EmployeesByDept[[#This Row],[ID]], SQLOperatorTable[ID],SQLOperatorTable[deactive_date], -1) &gt; 0</f>
        <v>0</v>
      </c>
      <c r="Y156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&lt;STX&gt;H1;o160,100;f3;c20;h1;w1;d3,Kaylen Lewis;&lt;ETX&gt;
&lt;STX&gt;H2;o130,100;f3;c20;h1;w1;d3,T1XX B;&lt;ETX&gt;
&lt;STX&gt;H3;o100,100;f3;c20;h1;w1;d3,MES Login;&lt;ETX&gt;
&lt;STX&gt;B4;o50,30;f3;c0,3;h50;w3;d3,2656;&lt;ETX&gt;
&lt;STX&gt;R&lt;ETX&gt;
&lt;STX&gt;&lt;ESC&gt;E1;&lt;ETX&gt;
&lt;STX&gt;&lt;US&gt;4&lt;ETX&gt;
&lt;STX&gt;&lt;ETB&gt;&lt;ETX&gt;</v>
      </c>
      <c r="Z156" s="38" t="str">
        <f>" "</f>
        <v xml:space="preserve"> </v>
      </c>
      <c r="AI156"/>
      <c r="AJ156"/>
    </row>
    <row r="157" spans="1:36" x14ac:dyDescent="0.2">
      <c r="A157" s="19" t="s">
        <v>477</v>
      </c>
      <c r="B15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Marlon Johnson</v>
      </c>
      <c r="C157" s="26" t="s">
        <v>422</v>
      </c>
      <c r="D157" s="30" t="s">
        <v>189</v>
      </c>
      <c r="E157" s="30" t="s">
        <v>179</v>
      </c>
      <c r="F157" s="124" t="s">
        <v>180</v>
      </c>
      <c r="G157" s="4">
        <f>_xlfn.XLOOKUP(EmployeesByDept[[#This Row],[Name]] &amp; "-Bypass", SQLOperators_DT[first_name], SQLOperators_DT[badge_ID], "")</f>
        <v>11074950</v>
      </c>
      <c r="H157" s="4" t="b">
        <f>IF(NOT(LEN(EmployeesByDept[[#This Row],[BP-DT]]) = 0), _xlfn.XLOOKUP(EmployeesByDept[[#This Row],[BP-DT]], SQLOperators_DT[badge_ID], SQLOperators_DT[deactive_date], -1) = 0, "")</f>
        <v>1</v>
      </c>
      <c r="I157" s="4">
        <f>_xlfn.XLOOKUP(EmployeesByDept[[#This Row],[Name]] &amp; "-Bypass", SQLOperators_WS[full_name], SQLOperators_WS[badge_ID], "")</f>
        <v>11074950</v>
      </c>
      <c r="J157" s="4" t="b">
        <f>IF(NOT(LEN(EmployeesByDept[[#This Row],[BP-WS]]) = 0), _xlfn.XLOOKUP(EmployeesByDept[[#This Row],[BP-WS]], SQLOperators_WS[badge_ID], SQLOperators_WS[deactive_date], -1) = 0, "")</f>
        <v>1</v>
      </c>
      <c r="K157" s="4">
        <f>_xlfn.XLOOKUP(EmployeesByDept[[#This Row],[Name]] &amp; "-Bypass", SQLOperatorTable[name], SQLOperatorTable[ID], "")</f>
        <v>11074950</v>
      </c>
      <c r="L157" s="4" t="b">
        <f>IF(NOT(LEN(EmployeesByDept[[#This Row],[BP-MES01]]) = 0), _xlfn.XLOOKUP(EmployeesByDept[[#This Row],[BP-MES01]], SQLOperatorTable[ID], SQLOperatorTable[deactive_date], -1) = 0, "")</f>
        <v>1</v>
      </c>
      <c r="M157" s="4" t="b">
        <f>IFERROR(OR(EmployeesByDept[[#This Row],[BPA-DT]], EmployeesByDept[[#This Row],[BPA-WS]], EmployeesByDept[[#This Row],[BPA-MES01]]), FALSE)</f>
        <v>1</v>
      </c>
      <c r="N157" s="4" t="b">
        <f>_xlfn.LET(_xlpm.look, _xlfn.XLOOKUP(EmployeesByDept[[#This Row],[ID]], SQLOperators_DT[badge_ID], SQLOperators_DT[deactive_date], -1), IF(_xlpm.look &gt; 0, FALSE, IF(_xlpm.look = 0, TRUE, "NO DATA")))</f>
        <v>1</v>
      </c>
      <c r="O157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57" s="4" t="b" cm="1">
        <f t="array" ref="P15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5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57" s="4" t="b">
        <f>IF(EmployeesByDept[[#This Row],[Position]] = "Operator", EmployeesByDept[[#This Row],[AnyBP]] = FALSE, TRUE)</f>
        <v>1</v>
      </c>
      <c r="S157" s="4" t="b" cm="1">
        <f t="array" ref="S15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57" s="4" t="b">
        <f xml:space="preserve"> _xlfn.XLOOKUP(EmployeesByDept[[#This Row],[ID]], SQLOperatorTable[ID], SQLOperatorTable[deactive_date], -1) = 0</f>
        <v>1</v>
      </c>
      <c r="U157" s="4" t="str">
        <f>EmployeesByDept[[#This Row],[Dept.]] &amp; " " &amp; EmployeesByDept[[#This Row],[Shift]]</f>
        <v>DT FEM 1st</v>
      </c>
      <c r="V157" s="28" cm="1">
        <f t="array" ref="V157">_xlfn.LET(_xlpm.getname, GetIDFromName(EmployeesByDept[[#This Row],[Name]]),
IF(LEN(_xlpm.getname) = 0, GetIDFromName(EmployeesByDept[[#This Row],[Name]] &amp; " - Bypass"), _xlpm.getname))</f>
        <v>1803</v>
      </c>
      <c r="W157" s="4">
        <f>_xlfn.XLOOKUP(EmployeesByDept[[#This Row],[ID]],SQLOperatorTable[ID],SQLOperatorTable[dept_ID], "", 0, 1)</f>
        <v>4</v>
      </c>
      <c r="X157" s="12" t="b">
        <f>_xlfn.XLOOKUP(EmployeesByDept[[#This Row],[ID]], SQLOperatorTable[ID],SQLOperatorTable[deactive_date], -1) &gt; 0</f>
        <v>0</v>
      </c>
      <c r="Y15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&lt;STX&gt;H1;o160,100;f3;c20;h1;w1;d3,Keith Bell;&lt;ETX&gt;
&lt;STX&gt;H2;o130,100;f3;c20;h1;w1;d3,DT FEM 1st;&lt;ETX&gt;
&lt;STX&gt;H3;o100,100;f3;c20;h1;w1;d3,MES Login;&lt;ETX&gt;
&lt;STX&gt;B4;o50,30;f3;c0,3;h50;w3;d3,1803;&lt;ETX&gt;
&lt;STX&gt;R&lt;ETX&gt;
&lt;STX&gt;&lt;ESC&gt;E1;&lt;ETX&gt;
&lt;STX&gt;&lt;US&gt;4&lt;ETX&gt;
&lt;STX&gt;&lt;ETB&gt;&lt;ETX&gt;</v>
      </c>
      <c r="Z157" s="12" t="str">
        <f>" "</f>
        <v xml:space="preserve"> </v>
      </c>
      <c r="AI157"/>
      <c r="AJ157"/>
    </row>
    <row r="158" spans="1:36" x14ac:dyDescent="0.2">
      <c r="A158" s="19" t="s">
        <v>479</v>
      </c>
      <c r="B15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Stephen James Johnson</v>
      </c>
      <c r="C158" s="21" t="s">
        <v>424</v>
      </c>
      <c r="D158" s="30" t="s">
        <v>240</v>
      </c>
      <c r="E158" s="30" t="s">
        <v>179</v>
      </c>
      <c r="F158" s="123" t="s">
        <v>180</v>
      </c>
      <c r="G158" s="4" t="str">
        <f>_xlfn.XLOOKUP(EmployeesByDept[[#This Row],[Name]] &amp; "-Bypass", SQLOperators_DT[first_name], SQLOperators_DT[badge_ID], "")</f>
        <v/>
      </c>
      <c r="H158" s="4" t="str">
        <f>IF(NOT(LEN(EmployeesByDept[[#This Row],[BP-DT]]) = 0), _xlfn.XLOOKUP(EmployeesByDept[[#This Row],[BP-DT]], SQLOperators_DT[badge_ID], SQLOperators_DT[deactive_date], -1) = 0, "")</f>
        <v/>
      </c>
      <c r="I158" s="4" t="str">
        <f>_xlfn.XLOOKUP(EmployeesByDept[[#This Row],[Name]] &amp; "-Bypass", SQLOperators_WS[full_name], SQLOperators_WS[badge_ID], "")</f>
        <v/>
      </c>
      <c r="J158" s="4" t="str">
        <f>IF(NOT(LEN(EmployeesByDept[[#This Row],[BP-WS]]) = 0), _xlfn.XLOOKUP(EmployeesByDept[[#This Row],[BP-WS]], SQLOperators_WS[badge_ID], SQLOperators_WS[deactive_date], -1) = 0, "")</f>
        <v/>
      </c>
      <c r="K158" s="4" t="str">
        <f>_xlfn.XLOOKUP(EmployeesByDept[[#This Row],[Name]] &amp; "-Bypass", SQLOperatorTable[name], SQLOperatorTable[ID], "")</f>
        <v/>
      </c>
      <c r="L158" s="4" t="str">
        <f>IF(NOT(LEN(EmployeesByDept[[#This Row],[BP-MES01]]) = 0), _xlfn.XLOOKUP(EmployeesByDept[[#This Row],[BP-MES01]], SQLOperatorTable[ID], SQLOperatorTable[deactive_date], -1) = 0, "")</f>
        <v/>
      </c>
      <c r="M158" s="4" t="b">
        <f>IFERROR(OR(EmployeesByDept[[#This Row],[BPA-DT]], EmployeesByDept[[#This Row],[BPA-WS]], EmployeesByDept[[#This Row],[BPA-MES01]]), FALSE)</f>
        <v>0</v>
      </c>
      <c r="N158" s="4" t="b">
        <f>_xlfn.LET(_xlpm.look, _xlfn.XLOOKUP(EmployeesByDept[[#This Row],[ID]], SQLOperators_DT[badge_ID], SQLOperators_DT[deactive_date], -1), IF(_xlpm.look &gt; 0, FALSE, IF(_xlpm.look = 0, TRUE, "NO DATA")))</f>
        <v>1</v>
      </c>
      <c r="O158" s="4" t="b">
        <f>_xlfn.LET(_xlpm.look, _xlfn.XLOOKUP(EmployeesByDept[[#This Row],[ID]], SQLOperators_WS[badge_ID], SQLOperators_WS[deactive_date], -1), IF(_xlpm.look &gt; 0, FALSE, IF(_xlpm.look = 0, TRUE, "NO DATA")))</f>
        <v>1</v>
      </c>
      <c r="P158" s="4" t="b" cm="1">
        <f t="array" ref="P15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5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58" s="4" t="b">
        <f>IF(EmployeesByDept[[#This Row],[Position]] = "Operator", EmployeesByDept[[#This Row],[AnyBP]] = FALSE, TRUE)</f>
        <v>1</v>
      </c>
      <c r="S158" s="4" t="b" cm="1">
        <f t="array" ref="S15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58" s="4" t="b">
        <f xml:space="preserve"> _xlfn.XLOOKUP(EmployeesByDept[[#This Row],[ID]], SQLOperatorTable[ID], SQLOperatorTable[deactive_date], -1) = 0</f>
        <v>1</v>
      </c>
      <c r="U158" s="4" t="str">
        <f>EmployeesByDept[[#This Row],[Dept.]] &amp; " " &amp; EmployeesByDept[[#This Row],[Shift]]</f>
        <v>IT 1st</v>
      </c>
      <c r="V158" s="28" cm="1">
        <f t="array" ref="V158">_xlfn.LET(_xlpm.getname, GetIDFromName(EmployeesByDept[[#This Row],[Name]]),
IF(LEN(_xlpm.getname) = 0, GetIDFromName(EmployeesByDept[[#This Row],[Name]] &amp; " - Bypass"), _xlpm.getname))</f>
        <v>9607</v>
      </c>
      <c r="W158" s="4">
        <f>_xlfn.XLOOKUP(EmployeesByDept[[#This Row],[ID]],SQLOperatorTable[ID],SQLOperatorTable[dept_ID], "", 0, 1)</f>
        <v>5</v>
      </c>
      <c r="X158" s="12" t="b">
        <f>_xlfn.XLOOKUP(EmployeesByDept[[#This Row],[ID]], SQLOperatorTable[ID],SQLOperatorTable[deactive_date], -1) &gt; 0</f>
        <v>0</v>
      </c>
      <c r="Y15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&lt;STX&gt;H1;o160,100;f3;c20;h1;w1;d3,Keith Boczkowski;&lt;ETX&gt;
&lt;STX&gt;H2;o130,100;f3;c20;h1;w1;d3,IT 1st;&lt;ETX&gt;
&lt;STX&gt;H3;o100,100;f3;c20;h1;w1;d3,MES Login;&lt;ETX&gt;
&lt;STX&gt;B4;o50,30;f3;c0,3;h50;w3;d3,9607;&lt;ETX&gt;
&lt;STX&gt;R&lt;ETX&gt;
&lt;STX&gt;&lt;ESC&gt;E1;&lt;ETX&gt;
&lt;STX&gt;&lt;US&gt;4&lt;ETX&gt;
&lt;STX&gt;&lt;ETB&gt;&lt;ETX&gt;</v>
      </c>
      <c r="Z158" s="12" t="str">
        <f>" "</f>
        <v xml:space="preserve"> </v>
      </c>
      <c r="AI158"/>
      <c r="AJ158"/>
    </row>
    <row r="159" spans="1:36" x14ac:dyDescent="0.2">
      <c r="A159" s="19" t="s">
        <v>481</v>
      </c>
      <c r="B15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Rena Joiner</v>
      </c>
      <c r="C159" s="21" t="s">
        <v>426</v>
      </c>
      <c r="D159" s="30" t="s">
        <v>173</v>
      </c>
      <c r="E159" s="30" t="s">
        <v>241</v>
      </c>
      <c r="F159" s="296" t="s">
        <v>190</v>
      </c>
      <c r="G159" s="4" t="str">
        <f>_xlfn.XLOOKUP(EmployeesByDept[[#This Row],[Name]] &amp; "-Bypass", SQLOperators_DT[first_name], SQLOperators_DT[badge_ID], "")</f>
        <v/>
      </c>
      <c r="H159" s="4" t="str">
        <f>IF(NOT(LEN(EmployeesByDept[[#This Row],[BP-DT]]) = 0), _xlfn.XLOOKUP(EmployeesByDept[[#This Row],[BP-DT]], SQLOperators_DT[badge_ID], SQLOperators_DT[deactive_date], -1) = 0, "")</f>
        <v/>
      </c>
      <c r="I159" s="4" t="str">
        <f>_xlfn.XLOOKUP(EmployeesByDept[[#This Row],[Name]] &amp; "-Bypass", SQLOperators_WS[full_name], SQLOperators_WS[badge_ID], "")</f>
        <v/>
      </c>
      <c r="J159" s="4" t="str">
        <f>IF(NOT(LEN(EmployeesByDept[[#This Row],[BP-WS]]) = 0), _xlfn.XLOOKUP(EmployeesByDept[[#This Row],[BP-WS]], SQLOperators_WS[badge_ID], SQLOperators_WS[deactive_date], -1) = 0, "")</f>
        <v/>
      </c>
      <c r="K159" s="4" t="str">
        <f>_xlfn.XLOOKUP(EmployeesByDept[[#This Row],[Name]] &amp; "-Bypass", SQLOperatorTable[name], SQLOperatorTable[ID], "")</f>
        <v/>
      </c>
      <c r="L159" s="4" t="str">
        <f>IF(NOT(LEN(EmployeesByDept[[#This Row],[BP-MES01]]) = 0), _xlfn.XLOOKUP(EmployeesByDept[[#This Row],[BP-MES01]], SQLOperatorTable[ID], SQLOperatorTable[deactive_date], -1) = 0, "")</f>
        <v/>
      </c>
      <c r="M159" s="4" t="b">
        <f>IFERROR(OR(EmployeesByDept[[#This Row],[BPA-DT]], EmployeesByDept[[#This Row],[BPA-WS]], EmployeesByDept[[#This Row],[BPA-MES01]]), FALSE)</f>
        <v>0</v>
      </c>
      <c r="N159" s="4" t="b">
        <f>_xlfn.LET(_xlpm.look, _xlfn.XLOOKUP(EmployeesByDept[[#This Row],[ID]], SQLOperators_DT[badge_ID], SQLOperators_DT[deactive_date], -1), IF(_xlpm.look &gt; 0, FALSE, IF(_xlpm.look = 0, TRUE, "NO DATA")))</f>
        <v>1</v>
      </c>
      <c r="O159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59" s="4" t="b" cm="1">
        <f t="array" ref="P15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5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59" s="4" t="b">
        <f>IF(EmployeesByDept[[#This Row],[Position]] = "Operator", EmployeesByDept[[#This Row],[AnyBP]] = FALSE, TRUE)</f>
        <v>1</v>
      </c>
      <c r="S159" s="4" t="b" cm="1">
        <f t="array" ref="S15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59" s="4" t="b">
        <f xml:space="preserve"> _xlfn.XLOOKUP(EmployeesByDept[[#This Row],[ID]], SQLOperatorTable[ID], SQLOperatorTable[deactive_date], -1) = 0</f>
        <v>1</v>
      </c>
      <c r="U159" s="4" t="str">
        <f>EmployeesByDept[[#This Row],[Dept.]] &amp; " " &amp; EmployeesByDept[[#This Row],[Shift]]</f>
        <v>T1XX B</v>
      </c>
      <c r="V159" s="28" cm="1">
        <f t="array" ref="V159">_xlfn.LET(_xlpm.getname, GetIDFromName(EmployeesByDept[[#This Row],[Name]]),
IF(LEN(_xlpm.getname) = 0, GetIDFromName(EmployeesByDept[[#This Row],[Name]] &amp; " - Bypass"), _xlpm.getname))</f>
        <v>1536</v>
      </c>
      <c r="W159" s="4">
        <f>_xlfn.XLOOKUP(EmployeesByDept[[#This Row],[ID]],SQLOperatorTable[ID],SQLOperatorTable[dept_ID], "", 0, 1)</f>
        <v>4</v>
      </c>
      <c r="X159" s="12" t="b">
        <f>_xlfn.XLOOKUP(EmployeesByDept[[#This Row],[ID]], SQLOperatorTable[ID],SQLOperatorTable[deactive_date], -1) &gt; 0</f>
        <v>0</v>
      </c>
      <c r="Y15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&lt;STX&gt;H1;o160,100;f3;c20;h1;w1;d3,Kelly Hoehner;&lt;ETX&gt;
&lt;STX&gt;H2;o130,100;f3;c20;h1;w1;d3,T1XX B;&lt;ETX&gt;
&lt;STX&gt;H3;o100,100;f3;c20;h1;w1;d3,MES Login;&lt;ETX&gt;
&lt;STX&gt;B4;o50,30;f3;c0,3;h50;w3;d3,1536;&lt;ETX&gt;
&lt;STX&gt;R&lt;ETX&gt;
&lt;STX&gt;&lt;ESC&gt;E1;&lt;ETX&gt;
&lt;STX&gt;&lt;US&gt;4&lt;ETX&gt;
&lt;STX&gt;&lt;ETB&gt;&lt;ETX&gt;</v>
      </c>
      <c r="Z159" s="12" t="str">
        <f>" "</f>
        <v xml:space="preserve"> </v>
      </c>
      <c r="AI159"/>
      <c r="AJ159"/>
    </row>
    <row r="160" spans="1:36" x14ac:dyDescent="0.2">
      <c r="A160" s="19" t="s">
        <v>482</v>
      </c>
      <c r="B16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Jaya Jones</v>
      </c>
      <c r="C160" s="21" t="s">
        <v>9589</v>
      </c>
      <c r="D160" s="30" t="s">
        <v>189</v>
      </c>
      <c r="E160" s="30" t="s">
        <v>184</v>
      </c>
      <c r="F160" s="123" t="s">
        <v>190</v>
      </c>
      <c r="G160" s="28" t="str">
        <f>_xlfn.XLOOKUP(EmployeesByDept[[#This Row],[Name]] &amp; "-Bypass", SQLOperators_DT[first_name], SQLOperators_DT[badge_ID], "")</f>
        <v/>
      </c>
      <c r="H160" s="28" t="str">
        <f>IF(NOT(LEN(EmployeesByDept[[#This Row],[BP-DT]]) = 0), _xlfn.XLOOKUP(EmployeesByDept[[#This Row],[BP-DT]], SQLOperators_DT[badge_ID], SQLOperators_DT[deactive_date], -1) = 0, "")</f>
        <v/>
      </c>
      <c r="I160" s="28" t="str">
        <f>_xlfn.XLOOKUP(EmployeesByDept[[#This Row],[Name]] &amp; "-Bypass", SQLOperators_WS[full_name], SQLOperators_WS[badge_ID], "")</f>
        <v/>
      </c>
      <c r="J160" s="28" t="str">
        <f>IF(NOT(LEN(EmployeesByDept[[#This Row],[BP-WS]]) = 0), _xlfn.XLOOKUP(EmployeesByDept[[#This Row],[BP-WS]], SQLOperators_WS[badge_ID], SQLOperators_WS[deactive_date], -1) = 0, "")</f>
        <v/>
      </c>
      <c r="K160" s="28" t="str">
        <f>_xlfn.XLOOKUP(EmployeesByDept[[#This Row],[Name]] &amp; "-Bypass", SQLOperatorTable[name], SQLOperatorTable[ID], "")</f>
        <v/>
      </c>
      <c r="L160" s="28" t="str">
        <f>IF(NOT(LEN(EmployeesByDept[[#This Row],[BP-MES01]]) = 0), _xlfn.XLOOKUP(EmployeesByDept[[#This Row],[BP-MES01]], SQLOperatorTable[ID], SQLOperatorTable[deactive_date], -1) = 0, "")</f>
        <v/>
      </c>
      <c r="M160" s="28" t="b">
        <f>IFERROR(OR(EmployeesByDept[[#This Row],[BPA-DT]], EmployeesByDept[[#This Row],[BPA-WS]], EmployeesByDept[[#This Row],[BPA-MES01]]), FALSE)</f>
        <v>0</v>
      </c>
      <c r="N160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60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60" s="28" t="b" cm="1">
        <f t="array" ref="P16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160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60" s="28" t="b">
        <f>IF(EmployeesByDept[[#This Row],[Position]] = "Operator", EmployeesByDept[[#This Row],[AnyBP]] = FALSE, TRUE)</f>
        <v>1</v>
      </c>
      <c r="S160" s="28" t="b" cm="1">
        <f t="array" ref="S16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60" s="28" t="b">
        <f xml:space="preserve"> _xlfn.XLOOKUP(EmployeesByDept[[#This Row],[ID]], SQLOperatorTable[ID], SQLOperatorTable[deactive_date], -1) = 0</f>
        <v>1</v>
      </c>
      <c r="U160" s="28" t="str">
        <f>EmployeesByDept[[#This Row],[Dept.]] &amp; " " &amp; EmployeesByDept[[#This Row],[Shift]]</f>
        <v>DT FEM 2nd</v>
      </c>
      <c r="V160" s="28" cm="1">
        <f t="array" ref="V160">_xlfn.LET(_xlpm.getname, GetIDFromName(EmployeesByDept[[#This Row],[Name]]),
IF(LEN(_xlpm.getname) = 0, GetIDFromName(EmployeesByDept[[#This Row],[Name]] &amp; " - Bypass"), _xlpm.getname))</f>
        <v>2680</v>
      </c>
      <c r="W160" s="28">
        <f>_xlfn.XLOOKUP(EmployeesByDept[[#This Row],[ID]],SQLOperatorTable[ID],SQLOperatorTable[dept_ID], "", 0, 1)</f>
        <v>4</v>
      </c>
      <c r="X160" s="38" t="b">
        <f>_xlfn.XLOOKUP(EmployeesByDept[[#This Row],[ID]], SQLOperatorTable[ID],SQLOperatorTable[deactive_date], -1) &gt; 0</f>
        <v>0</v>
      </c>
      <c r="Y160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&lt;STX&gt;H1;o160,100;f3;c20;h1;w1;d3,Kenard Williams;&lt;ETX&gt;
&lt;STX&gt;H2;o130,100;f3;c20;h1;w1;d3,DT FEM 2nd;&lt;ETX&gt;
&lt;STX&gt;H3;o100,100;f3;c20;h1;w1;d3,MES Login;&lt;ETX&gt;
&lt;STX&gt;B4;o50,30;f3;c0,3;h50;w3;d3,2680;&lt;ETX&gt;
&lt;STX&gt;R&lt;ETX&gt;
&lt;STX&gt;&lt;ESC&gt;E1;&lt;ETX&gt;
&lt;STX&gt;&lt;US&gt;4&lt;ETX&gt;
&lt;STX&gt;&lt;ETB&gt;&lt;ETX&gt;</v>
      </c>
      <c r="Z160" s="38" t="str">
        <f>" "</f>
        <v xml:space="preserve"> </v>
      </c>
      <c r="AI160"/>
      <c r="AJ160"/>
    </row>
    <row r="161" spans="1:36" x14ac:dyDescent="0.2">
      <c r="A161" s="19" t="s">
        <v>483</v>
      </c>
      <c r="B16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Milton Eugene Jones</v>
      </c>
      <c r="C161" s="21" t="s">
        <v>9570</v>
      </c>
      <c r="D161" s="30" t="s">
        <v>183</v>
      </c>
      <c r="E161" s="30" t="s">
        <v>485</v>
      </c>
      <c r="F161" s="123" t="s">
        <v>190</v>
      </c>
      <c r="G161" s="28" t="str">
        <f>_xlfn.XLOOKUP(EmployeesByDept[[#This Row],[Name]] &amp; "-Bypass", SQLOperators_DT[first_name], SQLOperators_DT[badge_ID], "")</f>
        <v/>
      </c>
      <c r="H161" s="28" t="str">
        <f>IF(NOT(LEN(EmployeesByDept[[#This Row],[BP-DT]]) = 0), _xlfn.XLOOKUP(EmployeesByDept[[#This Row],[BP-DT]], SQLOperators_DT[badge_ID], SQLOperators_DT[deactive_date], -1) = 0, "")</f>
        <v/>
      </c>
      <c r="I161" s="28" t="str">
        <f>_xlfn.XLOOKUP(EmployeesByDept[[#This Row],[Name]] &amp; "-Bypass", SQLOperators_WS[full_name], SQLOperators_WS[badge_ID], "")</f>
        <v/>
      </c>
      <c r="J161" s="28" t="str">
        <f>IF(NOT(LEN(EmployeesByDept[[#This Row],[BP-WS]]) = 0), _xlfn.XLOOKUP(EmployeesByDept[[#This Row],[BP-WS]], SQLOperators_WS[badge_ID], SQLOperators_WS[deactive_date], -1) = 0, "")</f>
        <v/>
      </c>
      <c r="K161" s="28" t="str">
        <f>_xlfn.XLOOKUP(EmployeesByDept[[#This Row],[Name]] &amp; "-Bypass", SQLOperatorTable[name], SQLOperatorTable[ID], "")</f>
        <v/>
      </c>
      <c r="L161" s="28" t="str">
        <f>IF(NOT(LEN(EmployeesByDept[[#This Row],[BP-MES01]]) = 0), _xlfn.XLOOKUP(EmployeesByDept[[#This Row],[BP-MES01]], SQLOperatorTable[ID], SQLOperatorTable[deactive_date], -1) = 0, "")</f>
        <v/>
      </c>
      <c r="M161" s="28" t="b">
        <f>IFERROR(OR(EmployeesByDept[[#This Row],[BPA-DT]], EmployeesByDept[[#This Row],[BPA-WS]], EmployeesByDept[[#This Row],[BPA-MES01]]), FALSE)</f>
        <v>0</v>
      </c>
      <c r="N161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61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61" s="28" t="b" cm="1">
        <f t="array" ref="P16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61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61" s="28" t="b">
        <f>IF(EmployeesByDept[[#This Row],[Position]] = "Operator", EmployeesByDept[[#This Row],[AnyBP]] = FALSE, TRUE)</f>
        <v>1</v>
      </c>
      <c r="S161" s="28" t="b" cm="1">
        <f t="array" ref="S16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61" s="28" t="b">
        <f xml:space="preserve"> _xlfn.XLOOKUP(EmployeesByDept[[#This Row],[ID]], SQLOperatorTable[ID], SQLOperatorTable[deactive_date], -1) = 0</f>
        <v>1</v>
      </c>
      <c r="U161" s="28" t="str">
        <f>EmployeesByDept[[#This Row],[Dept.]] &amp; " " &amp; EmployeesByDept[[#This Row],[Shift]]</f>
        <v>Materials A</v>
      </c>
      <c r="V161" s="28" cm="1">
        <f t="array" ref="V161">_xlfn.LET(_xlpm.getname, GetIDFromName(EmployeesByDept[[#This Row],[Name]]),
IF(LEN(_xlpm.getname) = 0, GetIDFromName(EmployeesByDept[[#This Row],[Name]] &amp; " - Bypass"), _xlpm.getname))</f>
        <v>2663</v>
      </c>
      <c r="W161" s="28">
        <f>_xlfn.XLOOKUP(EmployeesByDept[[#This Row],[ID]],SQLOperatorTable[ID],SQLOperatorTable[dept_ID], "", 0, 1)</f>
        <v>3</v>
      </c>
      <c r="X161" s="38" t="b">
        <f>_xlfn.XLOOKUP(EmployeesByDept[[#This Row],[ID]], SQLOperatorTable[ID],SQLOperatorTable[deactive_date], -1) &gt; 0</f>
        <v>0</v>
      </c>
      <c r="Y161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&lt;STX&gt;H1;o160,100;f3;c20;h1;w1;d3,Kenneth Bodnar;&lt;ETX&gt;
&lt;STX&gt;H2;o130,100;f3;c20;h1;w1;d3,Materials A;&lt;ETX&gt;
&lt;STX&gt;H3;o100,100;f3;c20;h1;w1;d3,MES Login;&lt;ETX&gt;
&lt;STX&gt;B4;o50,30;f3;c0,3;h50;w3;d3,2663;&lt;ETX&gt;
&lt;STX&gt;R&lt;ETX&gt;
&lt;STX&gt;&lt;ESC&gt;E1;&lt;ETX&gt;
&lt;STX&gt;&lt;US&gt;4&lt;ETX&gt;
&lt;STX&gt;&lt;ETB&gt;&lt;ETX&gt;</v>
      </c>
      <c r="Z161" s="38" t="str">
        <f>" "</f>
        <v xml:space="preserve"> </v>
      </c>
      <c r="AI161"/>
      <c r="AJ161"/>
    </row>
    <row r="162" spans="1:36" x14ac:dyDescent="0.2">
      <c r="A162" s="19" t="s">
        <v>487</v>
      </c>
      <c r="B16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Dianna Christine Joseph</v>
      </c>
      <c r="C162" s="21" t="s">
        <v>9381</v>
      </c>
      <c r="D162" s="30" t="s">
        <v>322</v>
      </c>
      <c r="E162" s="30" t="s">
        <v>179</v>
      </c>
      <c r="F162" s="296" t="s">
        <v>190</v>
      </c>
      <c r="G162" s="28" t="str">
        <f>_xlfn.XLOOKUP(EmployeesByDept[[#This Row],[Name]] &amp; "-Bypass", SQLOperators_DT[first_name], SQLOperators_DT[badge_ID], "")</f>
        <v/>
      </c>
      <c r="H162" s="28" t="str">
        <f>IF(NOT(LEN(EmployeesByDept[[#This Row],[BP-DT]]) = 0), _xlfn.XLOOKUP(EmployeesByDept[[#This Row],[BP-DT]], SQLOperators_DT[badge_ID], SQLOperators_DT[deactive_date], -1) = 0, "")</f>
        <v/>
      </c>
      <c r="I162" s="28" t="str">
        <f>_xlfn.XLOOKUP(EmployeesByDept[[#This Row],[Name]] &amp; "-Bypass", SQLOperators_WS[full_name], SQLOperators_WS[badge_ID], "")</f>
        <v/>
      </c>
      <c r="J162" s="28" t="str">
        <f>IF(NOT(LEN(EmployeesByDept[[#This Row],[BP-WS]]) = 0), _xlfn.XLOOKUP(EmployeesByDept[[#This Row],[BP-WS]], SQLOperators_WS[badge_ID], SQLOperators_WS[deactive_date], -1) = 0, "")</f>
        <v/>
      </c>
      <c r="K162" s="28" t="str">
        <f>_xlfn.XLOOKUP(EmployeesByDept[[#This Row],[Name]] &amp; "-Bypass", SQLOperatorTable[name], SQLOperatorTable[ID], "")</f>
        <v/>
      </c>
      <c r="L162" s="28" t="str">
        <f>IF(NOT(LEN(EmployeesByDept[[#This Row],[BP-MES01]]) = 0), _xlfn.XLOOKUP(EmployeesByDept[[#This Row],[BP-MES01]], SQLOperatorTable[ID], SQLOperatorTable[deactive_date], -1) = 0, "")</f>
        <v/>
      </c>
      <c r="M162" s="28" t="b">
        <f>IFERROR(OR(EmployeesByDept[[#This Row],[BPA-DT]], EmployeesByDept[[#This Row],[BPA-WS]], EmployeesByDept[[#This Row],[BPA-MES01]]), FALSE)</f>
        <v>0</v>
      </c>
      <c r="N162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62" s="28" t="b">
        <f>_xlfn.LET(_xlpm.look, _xlfn.XLOOKUP(EmployeesByDept[[#This Row],[ID]], SQLOperators_WS[badge_ID], SQLOperators_WS[deactive_date], -1), IF(_xlpm.look &gt; 0, FALSE, IF(_xlpm.look = 0, TRUE, "NO DATA")))</f>
        <v>1</v>
      </c>
      <c r="P162" s="28" t="b" cm="1">
        <f t="array" ref="P16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62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62" s="28" t="b">
        <f>IF(EmployeesByDept[[#This Row],[Position]] = "Operator", EmployeesByDept[[#This Row],[AnyBP]] = FALSE, TRUE)</f>
        <v>1</v>
      </c>
      <c r="S162" s="28" t="b" cm="1">
        <f t="array" ref="S16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62" s="28" t="b">
        <f xml:space="preserve"> _xlfn.XLOOKUP(EmployeesByDept[[#This Row],[ID]], SQLOperatorTable[ID], SQLOperatorTable[deactive_date], -1) = 0</f>
        <v>1</v>
      </c>
      <c r="U162" s="28" t="str">
        <f>EmployeesByDept[[#This Row],[Dept.]] &amp; " " &amp; EmployeesByDept[[#This Row],[Shift]]</f>
        <v>WS 1st</v>
      </c>
      <c r="V162" s="28" cm="1">
        <f t="array" ref="V162">_xlfn.LET(_xlpm.getname, GetIDFromName(EmployeesByDept[[#This Row],[Name]]),
IF(LEN(_xlpm.getname) = 0, GetIDFromName(EmployeesByDept[[#This Row],[Name]] &amp; " - Bypass"), _xlpm.getname))</f>
        <v>2639</v>
      </c>
      <c r="W162" s="28">
        <f>_xlfn.XLOOKUP(EmployeesByDept[[#This Row],[ID]],SQLOperatorTable[ID],SQLOperatorTable[dept_ID], "", 0, 1)</f>
        <v>4</v>
      </c>
      <c r="X162" s="38" t="b">
        <f>_xlfn.XLOOKUP(EmployeesByDept[[#This Row],[ID]], SQLOperatorTable[ID],SQLOperatorTable[deactive_date], -1) &gt; 0</f>
        <v>0</v>
      </c>
      <c r="Y162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&lt;STX&gt;H1;o160,100;f3;c20;h1;w1;d3,Kenniya Epps-Thomas;&lt;ETX&gt;
&lt;STX&gt;H2;o130,100;f3;c20;h1;w1;d3,WS 1st;&lt;ETX&gt;
&lt;STX&gt;H3;o100,100;f3;c20;h1;w1;d3,MES Login;&lt;ETX&gt;
&lt;STX&gt;B4;o50,30;f3;c0,3;h50;w3;d3,2639;&lt;ETX&gt;
&lt;STX&gt;R&lt;ETX&gt;
&lt;STX&gt;&lt;ESC&gt;E1;&lt;ETX&gt;
&lt;STX&gt;&lt;US&gt;4&lt;ETX&gt;
&lt;STX&gt;&lt;ETB&gt;&lt;ETX&gt;</v>
      </c>
      <c r="Z162" s="38" t="str">
        <f>" "</f>
        <v xml:space="preserve"> </v>
      </c>
      <c r="AI162"/>
      <c r="AJ162"/>
    </row>
    <row r="163" spans="1:36" x14ac:dyDescent="0.2">
      <c r="A163" s="19" t="s">
        <v>488</v>
      </c>
      <c r="B16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Matthew J Kaiser</v>
      </c>
      <c r="C163" s="294" t="s">
        <v>428</v>
      </c>
      <c r="D163" s="295" t="s">
        <v>173</v>
      </c>
      <c r="E163" s="295" t="s">
        <v>394</v>
      </c>
      <c r="F163" s="296" t="s">
        <v>190</v>
      </c>
      <c r="G163" s="302" t="str">
        <f>_xlfn.XLOOKUP(EmployeesByDept[[#This Row],[Name]] &amp; "-Bypass", SQLOperators_DT[first_name], SQLOperators_DT[badge_ID], "")</f>
        <v/>
      </c>
      <c r="H163" s="302" t="str">
        <f>IF(NOT(LEN(EmployeesByDept[[#This Row],[BP-DT]]) = 0), _xlfn.XLOOKUP(EmployeesByDept[[#This Row],[BP-DT]], SQLOperators_DT[badge_ID], SQLOperators_DT[deactive_date], -1) = 0, "")</f>
        <v/>
      </c>
      <c r="I163" s="302" t="str">
        <f>_xlfn.XLOOKUP(EmployeesByDept[[#This Row],[Name]] &amp; "-Bypass", SQLOperators_WS[full_name], SQLOperators_WS[badge_ID], "")</f>
        <v/>
      </c>
      <c r="J163" s="302" t="str">
        <f>IF(NOT(LEN(EmployeesByDept[[#This Row],[BP-WS]]) = 0), _xlfn.XLOOKUP(EmployeesByDept[[#This Row],[BP-WS]], SQLOperators_WS[badge_ID], SQLOperators_WS[deactive_date], -1) = 0, "")</f>
        <v/>
      </c>
      <c r="K163" s="302" t="str">
        <f>_xlfn.XLOOKUP(EmployeesByDept[[#This Row],[Name]] &amp; "-Bypass", SQLOperatorTable[name], SQLOperatorTable[ID], "")</f>
        <v/>
      </c>
      <c r="L163" s="302" t="str">
        <f>IF(NOT(LEN(EmployeesByDept[[#This Row],[BP-MES01]]) = 0), _xlfn.XLOOKUP(EmployeesByDept[[#This Row],[BP-MES01]], SQLOperatorTable[ID], SQLOperatorTable[deactive_date], -1) = 0, "")</f>
        <v/>
      </c>
      <c r="M163" s="302" t="b">
        <f>IFERROR(OR(EmployeesByDept[[#This Row],[BPA-DT]], EmployeesByDept[[#This Row],[BPA-WS]], EmployeesByDept[[#This Row],[BPA-MES01]]), FALSE)</f>
        <v>0</v>
      </c>
      <c r="N163" s="302" t="b">
        <f>_xlfn.LET(_xlpm.look, _xlfn.XLOOKUP(EmployeesByDept[[#This Row],[ID]], SQLOperators_DT[badge_ID], SQLOperators_DT[deactive_date], -1), IF(_xlpm.look &gt; 0, FALSE, IF(_xlpm.look = 0, TRUE, "NO DATA")))</f>
        <v>0</v>
      </c>
      <c r="O163" s="302" t="b">
        <f>_xlfn.LET(_xlpm.look, _xlfn.XLOOKUP(EmployeesByDept[[#This Row],[ID]], SQLOperators_WS[badge_ID], SQLOperators_WS[deactive_date], -1), IF(_xlpm.look &gt; 0, FALSE, IF(_xlpm.look = 0, TRUE, "NO DATA")))</f>
        <v>0</v>
      </c>
      <c r="P163" s="302" t="b" cm="1">
        <f t="array" ref="P16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63" s="302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63" s="302" t="b">
        <f>IF(EmployeesByDept[[#This Row],[Position]] = "Operator", EmployeesByDept[[#This Row],[AnyBP]] = FALSE, TRUE)</f>
        <v>1</v>
      </c>
      <c r="S163" s="302" t="b" cm="1">
        <f t="array" ref="S16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63" s="302" t="b">
        <f xml:space="preserve"> _xlfn.XLOOKUP(EmployeesByDept[[#This Row],[ID]], SQLOperatorTable[ID], SQLOperatorTable[deactive_date], -1) = 0</f>
        <v>1</v>
      </c>
      <c r="U163" s="302" t="str">
        <f>EmployeesByDept[[#This Row],[Dept.]] &amp; " " &amp; EmployeesByDept[[#This Row],[Shift]]</f>
        <v>T1XX C</v>
      </c>
      <c r="V163" s="297" cm="1">
        <f t="array" ref="V163">_xlfn.LET(_xlpm.getname, GetIDFromName(EmployeesByDept[[#This Row],[Name]]),
IF(LEN(_xlpm.getname) = 0, GetIDFromName(EmployeesByDept[[#This Row],[Name]] &amp; " - Bypass"), _xlpm.getname))</f>
        <v>1345</v>
      </c>
      <c r="W163" s="302">
        <f>_xlfn.XLOOKUP(EmployeesByDept[[#This Row],[ID]],SQLOperatorTable[ID],SQLOperatorTable[dept_ID], "", 0, 1)</f>
        <v>4</v>
      </c>
      <c r="X163" s="303" t="b">
        <f>_xlfn.XLOOKUP(EmployeesByDept[[#This Row],[ID]], SQLOperatorTable[ID],SQLOperatorTable[deactive_date], -1) &gt; 0</f>
        <v>0</v>
      </c>
      <c r="Y163" s="303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&lt;STX&gt;H1;o160,100;f3;c20;h1;w1;d3,Kenton Boyd;&lt;ETX&gt;
&lt;STX&gt;H2;o130,100;f3;c20;h1;w1;d3,T1XX C;&lt;ETX&gt;
&lt;STX&gt;H3;o100,100;f3;c20;h1;w1;d3,MES Login;&lt;ETX&gt;
&lt;STX&gt;B4;o50,30;f3;c0,3;h50;w3;d3,1345;&lt;ETX&gt;
&lt;STX&gt;R&lt;ETX&gt;
&lt;STX&gt;&lt;ESC&gt;E1;&lt;ETX&gt;
&lt;STX&gt;&lt;US&gt;4&lt;ETX&gt;
&lt;STX&gt;&lt;ETB&gt;&lt;ETX&gt;</v>
      </c>
      <c r="Z163" s="303" t="str">
        <f>" "</f>
        <v xml:space="preserve"> </v>
      </c>
      <c r="AI163"/>
      <c r="AJ163"/>
    </row>
    <row r="164" spans="1:36" x14ac:dyDescent="0.2">
      <c r="A164" s="19" t="s">
        <v>490</v>
      </c>
      <c r="B16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Karthik Kandasamy</v>
      </c>
      <c r="C164" s="21" t="s">
        <v>435</v>
      </c>
      <c r="D164" s="30" t="s">
        <v>173</v>
      </c>
      <c r="E164" s="30" t="s">
        <v>485</v>
      </c>
      <c r="F164" s="123" t="s">
        <v>190</v>
      </c>
      <c r="G164" s="4" t="str">
        <f>_xlfn.XLOOKUP(EmployeesByDept[[#This Row],[Name]] &amp; "-Bypass", SQLOperators_DT[first_name], SQLOperators_DT[badge_ID], "")</f>
        <v/>
      </c>
      <c r="H164" s="4" t="str">
        <f>IF(NOT(LEN(EmployeesByDept[[#This Row],[BP-DT]]) = 0), _xlfn.XLOOKUP(EmployeesByDept[[#This Row],[BP-DT]], SQLOperators_DT[badge_ID], SQLOperators_DT[deactive_date], -1) = 0, "")</f>
        <v/>
      </c>
      <c r="I164" s="4" t="str">
        <f>_xlfn.XLOOKUP(EmployeesByDept[[#This Row],[Name]] &amp; "-Bypass", SQLOperators_WS[full_name], SQLOperators_WS[badge_ID], "")</f>
        <v/>
      </c>
      <c r="J164" s="4" t="str">
        <f>IF(NOT(LEN(EmployeesByDept[[#This Row],[BP-WS]]) = 0), _xlfn.XLOOKUP(EmployeesByDept[[#This Row],[BP-WS]], SQLOperators_WS[badge_ID], SQLOperators_WS[deactive_date], -1) = 0, "")</f>
        <v/>
      </c>
      <c r="K164" s="4" t="str">
        <f>_xlfn.XLOOKUP(EmployeesByDept[[#This Row],[Name]] &amp; "-Bypass", SQLOperatorTable[name], SQLOperatorTable[ID], "")</f>
        <v/>
      </c>
      <c r="L164" s="4" t="str">
        <f>IF(NOT(LEN(EmployeesByDept[[#This Row],[BP-MES01]]) = 0), _xlfn.XLOOKUP(EmployeesByDept[[#This Row],[BP-MES01]], SQLOperatorTable[ID], SQLOperatorTable[deactive_date], -1) = 0, "")</f>
        <v/>
      </c>
      <c r="M164" s="4" t="b">
        <f>IFERROR(OR(EmployeesByDept[[#This Row],[BPA-DT]], EmployeesByDept[[#This Row],[BPA-WS]], EmployeesByDept[[#This Row],[BPA-MES01]]), FALSE)</f>
        <v>0</v>
      </c>
      <c r="N164" s="4" t="b">
        <f>_xlfn.LET(_xlpm.look, _xlfn.XLOOKUP(EmployeesByDept[[#This Row],[ID]], SQLOperators_DT[badge_ID], SQLOperators_DT[deactive_date], -1), IF(_xlpm.look &gt; 0, FALSE, IF(_xlpm.look = 0, TRUE, "NO DATA")))</f>
        <v>1</v>
      </c>
      <c r="O164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64" s="4" t="b" cm="1">
        <f t="array" ref="P16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6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64" s="4" t="b">
        <f>IF(EmployeesByDept[[#This Row],[Position]] = "Operator", EmployeesByDept[[#This Row],[AnyBP]] = FALSE, TRUE)</f>
        <v>1</v>
      </c>
      <c r="S164" s="4" t="b" cm="1">
        <f t="array" ref="S16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64" s="4" t="b">
        <f xml:space="preserve"> _xlfn.XLOOKUP(EmployeesByDept[[#This Row],[ID]], SQLOperatorTable[ID], SQLOperatorTable[deactive_date], -1) = 0</f>
        <v>1</v>
      </c>
      <c r="U164" s="4" t="str">
        <f>EmployeesByDept[[#This Row],[Dept.]] &amp; " " &amp; EmployeesByDept[[#This Row],[Shift]]</f>
        <v>T1XX A</v>
      </c>
      <c r="V164" s="4" cm="1">
        <f t="array" ref="V164">_xlfn.LET(_xlpm.getname, GetIDFromName(EmployeesByDept[[#This Row],[Name]]),
IF(LEN(_xlpm.getname) = 0, GetIDFromName(EmployeesByDept[[#This Row],[Name]] &amp; " - Bypass"), _xlpm.getname))</f>
        <v>1623</v>
      </c>
      <c r="W164" s="4">
        <f>_xlfn.XLOOKUP(EmployeesByDept[[#This Row],[ID]],SQLOperatorTable[ID],SQLOperatorTable[dept_ID], "", 0, 1)</f>
        <v>4</v>
      </c>
      <c r="X164" s="12" t="b">
        <f>_xlfn.XLOOKUP(EmployeesByDept[[#This Row],[ID]], SQLOperatorTable[ID],SQLOperatorTable[deactive_date], -1) &gt; 0</f>
        <v>0</v>
      </c>
      <c r="Y16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&lt;STX&gt;H1;o160,100;f3;c20;h1;w1;d3,Khamchan Sai Urat;&lt;ETX&gt;
&lt;STX&gt;H2;o130,100;f3;c20;h1;w1;d3,T1XX A;&lt;ETX&gt;
&lt;STX&gt;H3;o100,100;f3;c20;h1;w1;d3,MES Login;&lt;ETX&gt;
&lt;STX&gt;B4;o50,30;f3;c0,3;h50;w3;d3,1623;&lt;ETX&gt;
&lt;STX&gt;R&lt;ETX&gt;
&lt;STX&gt;&lt;ESC&gt;E1;&lt;ETX&gt;
&lt;STX&gt;&lt;US&gt;4&lt;ETX&gt;
&lt;STX&gt;&lt;ETB&gt;&lt;ETX&gt;</v>
      </c>
      <c r="Z164" s="12" t="str">
        <f>" "</f>
        <v xml:space="preserve"> </v>
      </c>
      <c r="AI164"/>
      <c r="AJ164"/>
    </row>
    <row r="165" spans="1:36" x14ac:dyDescent="0.2">
      <c r="A165" s="19" t="s">
        <v>492</v>
      </c>
      <c r="B16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Joann Christine Karagiannakis</v>
      </c>
      <c r="C165" s="21" t="s">
        <v>9601</v>
      </c>
      <c r="D165" s="30" t="s">
        <v>189</v>
      </c>
      <c r="E165" s="30" t="s">
        <v>174</v>
      </c>
      <c r="F165" s="123" t="s">
        <v>190</v>
      </c>
      <c r="G165" s="28" t="str">
        <f>_xlfn.XLOOKUP(EmployeesByDept[[#This Row],[Name]] &amp; "-Bypass", SQLOperators_DT[first_name], SQLOperators_DT[badge_ID], "")</f>
        <v/>
      </c>
      <c r="H165" s="28" t="str">
        <f>IF(NOT(LEN(EmployeesByDept[[#This Row],[BP-DT]]) = 0), _xlfn.XLOOKUP(EmployeesByDept[[#This Row],[BP-DT]], SQLOperators_DT[badge_ID], SQLOperators_DT[deactive_date], -1) = 0, "")</f>
        <v/>
      </c>
      <c r="I165" s="28" t="str">
        <f>_xlfn.XLOOKUP(EmployeesByDept[[#This Row],[Name]] &amp; "-Bypass", SQLOperators_WS[full_name], SQLOperators_WS[badge_ID], "")</f>
        <v/>
      </c>
      <c r="J165" s="28" t="str">
        <f>IF(NOT(LEN(EmployeesByDept[[#This Row],[BP-WS]]) = 0), _xlfn.XLOOKUP(EmployeesByDept[[#This Row],[BP-WS]], SQLOperators_WS[badge_ID], SQLOperators_WS[deactive_date], -1) = 0, "")</f>
        <v/>
      </c>
      <c r="K165" s="28" t="str">
        <f>_xlfn.XLOOKUP(EmployeesByDept[[#This Row],[Name]] &amp; "-Bypass", SQLOperatorTable[name], SQLOperatorTable[ID], "")</f>
        <v/>
      </c>
      <c r="L165" s="28" t="str">
        <f>IF(NOT(LEN(EmployeesByDept[[#This Row],[BP-MES01]]) = 0), _xlfn.XLOOKUP(EmployeesByDept[[#This Row],[BP-MES01]], SQLOperatorTable[ID], SQLOperatorTable[deactive_date], -1) = 0, "")</f>
        <v/>
      </c>
      <c r="M165" s="28" t="b">
        <f>IFERROR(OR(EmployeesByDept[[#This Row],[BPA-DT]], EmployeesByDept[[#This Row],[BPA-WS]], EmployeesByDept[[#This Row],[BPA-MES01]]), FALSE)</f>
        <v>0</v>
      </c>
      <c r="N165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65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65" s="28" t="b" cm="1">
        <f t="array" ref="P16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165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65" s="28" t="b">
        <f>IF(EmployeesByDept[[#This Row],[Position]] = "Operator", EmployeesByDept[[#This Row],[AnyBP]] = FALSE, TRUE)</f>
        <v>1</v>
      </c>
      <c r="S165" s="28" t="b" cm="1">
        <f t="array" ref="S16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65" s="28" t="b">
        <f xml:space="preserve"> _xlfn.XLOOKUP(EmployeesByDept[[#This Row],[ID]], SQLOperatorTable[ID], SQLOperatorTable[deactive_date], -1) = 0</f>
        <v>1</v>
      </c>
      <c r="U165" s="28" t="str">
        <f>EmployeesByDept[[#This Row],[Dept.]] &amp; " " &amp; EmployeesByDept[[#This Row],[Shift]]</f>
        <v>DT FEM 3rd</v>
      </c>
      <c r="V165" s="28" cm="1">
        <f t="array" ref="V165">_xlfn.LET(_xlpm.getname, GetIDFromName(EmployeesByDept[[#This Row],[Name]]),
IF(LEN(_xlpm.getname) = 0, GetIDFromName(EmployeesByDept[[#This Row],[Name]] &amp; " - Bypass"), _xlpm.getname))</f>
        <v>2692</v>
      </c>
      <c r="W165" s="28">
        <f>_xlfn.XLOOKUP(EmployeesByDept[[#This Row],[ID]],SQLOperatorTable[ID],SQLOperatorTable[dept_ID], "", 0, 1)</f>
        <v>4</v>
      </c>
      <c r="X165" s="38" t="b">
        <f>_xlfn.XLOOKUP(EmployeesByDept[[#This Row],[ID]], SQLOperatorTable[ID],SQLOperatorTable[deactive_date], -1) &gt; 0</f>
        <v>0</v>
      </c>
      <c r="Y165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&lt;STX&gt;H1;o160,100;f3;c20;h1;w1;d3,Kiana Matt;&lt;ETX&gt;
&lt;STX&gt;H2;o130,100;f3;c20;h1;w1;d3,DT FEM 3rd;&lt;ETX&gt;
&lt;STX&gt;H3;o100,100;f3;c20;h1;w1;d3,MES Login;&lt;ETX&gt;
&lt;STX&gt;B4;o50,30;f3;c0,3;h50;w3;d3,2692;&lt;ETX&gt;
&lt;STX&gt;R&lt;ETX&gt;
&lt;STX&gt;&lt;ESC&gt;E1;&lt;ETX&gt;
&lt;STX&gt;&lt;US&gt;4&lt;ETX&gt;
&lt;STX&gt;&lt;ETB&gt;&lt;ETX&gt;</v>
      </c>
      <c r="Z165" s="38" t="str">
        <f>" "</f>
        <v xml:space="preserve"> </v>
      </c>
      <c r="AI165"/>
      <c r="AJ165"/>
    </row>
    <row r="166" spans="1:36" x14ac:dyDescent="0.2">
      <c r="A166" s="19" t="s">
        <v>494</v>
      </c>
      <c r="B16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Shantae Kegler</v>
      </c>
      <c r="C166" s="26" t="s">
        <v>437</v>
      </c>
      <c r="D166" s="30" t="s">
        <v>173</v>
      </c>
      <c r="E166" s="30" t="s">
        <v>485</v>
      </c>
      <c r="F166" s="124" t="s">
        <v>190</v>
      </c>
      <c r="G166" s="4" t="str">
        <f>_xlfn.XLOOKUP(EmployeesByDept[[#This Row],[Name]] &amp; "-Bypass", SQLOperators_DT[first_name], SQLOperators_DT[badge_ID], "")</f>
        <v/>
      </c>
      <c r="H166" s="4" t="str">
        <f>IF(NOT(LEN(EmployeesByDept[[#This Row],[BP-DT]]) = 0), _xlfn.XLOOKUP(EmployeesByDept[[#This Row],[BP-DT]], SQLOperators_DT[badge_ID], SQLOperators_DT[deactive_date], -1) = 0, "")</f>
        <v/>
      </c>
      <c r="I166" s="4" t="str">
        <f>_xlfn.XLOOKUP(EmployeesByDept[[#This Row],[Name]] &amp; "-Bypass", SQLOperators_WS[full_name], SQLOperators_WS[badge_ID], "")</f>
        <v/>
      </c>
      <c r="J166" s="4" t="str">
        <f>IF(NOT(LEN(EmployeesByDept[[#This Row],[BP-WS]]) = 0), _xlfn.XLOOKUP(EmployeesByDept[[#This Row],[BP-WS]], SQLOperators_WS[badge_ID], SQLOperators_WS[deactive_date], -1) = 0, "")</f>
        <v/>
      </c>
      <c r="K166" s="4" t="str">
        <f>_xlfn.XLOOKUP(EmployeesByDept[[#This Row],[Name]] &amp; "-Bypass", SQLOperatorTable[name], SQLOperatorTable[ID], "")</f>
        <v/>
      </c>
      <c r="L166" s="4" t="str">
        <f>IF(NOT(LEN(EmployeesByDept[[#This Row],[BP-MES01]]) = 0), _xlfn.XLOOKUP(EmployeesByDept[[#This Row],[BP-MES01]], SQLOperatorTable[ID], SQLOperatorTable[deactive_date], -1) = 0, "")</f>
        <v/>
      </c>
      <c r="M166" s="4" t="b">
        <f>IFERROR(OR(EmployeesByDept[[#This Row],[BPA-DT]], EmployeesByDept[[#This Row],[BPA-WS]], EmployeesByDept[[#This Row],[BPA-MES01]]), FALSE)</f>
        <v>0</v>
      </c>
      <c r="N166" s="4" t="b">
        <f>_xlfn.LET(_xlpm.look, _xlfn.XLOOKUP(EmployeesByDept[[#This Row],[ID]], SQLOperators_DT[badge_ID], SQLOperators_DT[deactive_date], -1), IF(_xlpm.look &gt; 0, FALSE, IF(_xlpm.look = 0, TRUE, "NO DATA")))</f>
        <v>1</v>
      </c>
      <c r="O166" s="4" t="b">
        <f>_xlfn.LET(_xlpm.look, _xlfn.XLOOKUP(EmployeesByDept[[#This Row],[ID]], SQLOperators_WS[badge_ID], SQLOperators_WS[deactive_date], -1), IF(_xlpm.look &gt; 0, FALSE, IF(_xlpm.look = 0, TRUE, "NO DATA")))</f>
        <v>1</v>
      </c>
      <c r="P166" s="4" t="b" cm="1">
        <f t="array" ref="P16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6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66" s="4" t="b">
        <f>IF(EmployeesByDept[[#This Row],[Position]] = "Operator", EmployeesByDept[[#This Row],[AnyBP]] = FALSE, TRUE)</f>
        <v>1</v>
      </c>
      <c r="S166" s="4" t="b" cm="1">
        <f t="array" ref="S16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66" s="4" t="b">
        <f xml:space="preserve"> _xlfn.XLOOKUP(EmployeesByDept[[#This Row],[ID]], SQLOperatorTable[ID], SQLOperatorTable[deactive_date], -1) = 0</f>
        <v>1</v>
      </c>
      <c r="U166" s="4" t="str">
        <f>EmployeesByDept[[#This Row],[Dept.]] &amp; " " &amp; EmployeesByDept[[#This Row],[Shift]]</f>
        <v>T1XX A</v>
      </c>
      <c r="V166" s="4" cm="1">
        <f t="array" ref="V166">_xlfn.LET(_xlpm.getname, GetIDFromName(EmployeesByDept[[#This Row],[Name]]),
IF(LEN(_xlpm.getname) = 0, GetIDFromName(EmployeesByDept[[#This Row],[Name]] &amp; " - Bypass"), _xlpm.getname))</f>
        <v>2005</v>
      </c>
      <c r="W166" s="4">
        <f>_xlfn.XLOOKUP(EmployeesByDept[[#This Row],[ID]],SQLOperatorTable[ID],SQLOperatorTable[dept_ID], "", 0, 1)</f>
        <v>4</v>
      </c>
      <c r="X166" s="12" t="b">
        <f>_xlfn.XLOOKUP(EmployeesByDept[[#This Row],[ID]], SQLOperatorTable[ID],SQLOperatorTable[deactive_date], -1) &gt; 0</f>
        <v>0</v>
      </c>
      <c r="Y16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&lt;STX&gt;H1;o160,100;f3;c20;h1;w1;d3,Kim Ballard;&lt;ETX&gt;
&lt;STX&gt;H2;o130,100;f3;c20;h1;w1;d3,T1XX A;&lt;ETX&gt;
&lt;STX&gt;H3;o100,100;f3;c20;h1;w1;d3,MES Login;&lt;ETX&gt;
&lt;STX&gt;B4;o50,30;f3;c0,3;h50;w3;d3,2005;&lt;ETX&gt;
&lt;STX&gt;R&lt;ETX&gt;
&lt;STX&gt;&lt;ESC&gt;E1;&lt;ETX&gt;
&lt;STX&gt;&lt;US&gt;4&lt;ETX&gt;
&lt;STX&gt;&lt;ETB&gt;&lt;ETX&gt;</v>
      </c>
      <c r="Z166" s="12" t="str">
        <f>" "</f>
        <v xml:space="preserve"> </v>
      </c>
      <c r="AI166"/>
      <c r="AJ166"/>
    </row>
    <row r="167" spans="1:36" x14ac:dyDescent="0.2">
      <c r="A167" s="19" t="s">
        <v>496</v>
      </c>
      <c r="B16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Robert Kelly Jr</v>
      </c>
      <c r="C167" s="21" t="s">
        <v>439</v>
      </c>
      <c r="D167" s="30"/>
      <c r="E167" s="30" t="s">
        <v>179</v>
      </c>
      <c r="F167" s="296" t="s">
        <v>440</v>
      </c>
      <c r="G167" s="4" t="str">
        <f>_xlfn.XLOOKUP(EmployeesByDept[[#This Row],[Name]] &amp; "-Bypass", SQLOperators_DT[first_name], SQLOperators_DT[badge_ID], "")</f>
        <v/>
      </c>
      <c r="H167" s="4" t="str">
        <f>IF(NOT(LEN(EmployeesByDept[[#This Row],[BP-DT]]) = 0), _xlfn.XLOOKUP(EmployeesByDept[[#This Row],[BP-DT]], SQLOperators_DT[badge_ID], SQLOperators_DT[deactive_date], -1) = 0, "")</f>
        <v/>
      </c>
      <c r="I167" s="4" t="str">
        <f>_xlfn.XLOOKUP(EmployeesByDept[[#This Row],[Name]] &amp; "-Bypass", SQLOperators_WS[full_name], SQLOperators_WS[badge_ID], "")</f>
        <v/>
      </c>
      <c r="J167" s="4" t="str">
        <f>IF(NOT(LEN(EmployeesByDept[[#This Row],[BP-WS]]) = 0), _xlfn.XLOOKUP(EmployeesByDept[[#This Row],[BP-WS]], SQLOperators_WS[badge_ID], SQLOperators_WS[deactive_date], -1) = 0, "")</f>
        <v/>
      </c>
      <c r="K167" s="4" t="str">
        <f>_xlfn.XLOOKUP(EmployeesByDept[[#This Row],[Name]] &amp; "-Bypass", SQLOperatorTable[name], SQLOperatorTable[ID], "")</f>
        <v/>
      </c>
      <c r="L167" s="4" t="str">
        <f>IF(NOT(LEN(EmployeesByDept[[#This Row],[BP-MES01]]) = 0), _xlfn.XLOOKUP(EmployeesByDept[[#This Row],[BP-MES01]], SQLOperatorTable[ID], SQLOperatorTable[deactive_date], -1) = 0, "")</f>
        <v/>
      </c>
      <c r="M167" s="4" t="b">
        <f>IFERROR(OR(EmployeesByDept[[#This Row],[BPA-DT]], EmployeesByDept[[#This Row],[BPA-WS]], EmployeesByDept[[#This Row],[BPA-MES01]]), FALSE)</f>
        <v>0</v>
      </c>
      <c r="N167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167" s="4" t="b">
        <f>_xlfn.LET(_xlpm.look, _xlfn.XLOOKUP(EmployeesByDept[[#This Row],[ID]], SQLOperators_WS[badge_ID], SQLOperators_WS[deactive_date], -1), IF(_xlpm.look &gt; 0, FALSE, IF(_xlpm.look = 0, TRUE, "NO DATA")))</f>
        <v>0</v>
      </c>
      <c r="P167" s="4" t="b" cm="1">
        <f t="array" ref="P16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6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67" s="4" t="b">
        <f>IF(EmployeesByDept[[#This Row],[Position]] = "Operator", EmployeesByDept[[#This Row],[AnyBP]] = FALSE, TRUE)</f>
        <v>1</v>
      </c>
      <c r="S167" s="4" t="str" cm="1">
        <f t="array" ref="S16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NO DATA</v>
      </c>
      <c r="T167" s="4" t="b">
        <f xml:space="preserve"> _xlfn.XLOOKUP(EmployeesByDept[[#This Row],[ID]], SQLOperatorTable[ID], SQLOperatorTable[deactive_date], -1) = 0</f>
        <v>1</v>
      </c>
      <c r="U167" s="4" t="str">
        <f>EmployeesByDept[[#This Row],[Dept.]] &amp; " " &amp; EmployeesByDept[[#This Row],[Shift]]</f>
        <v xml:space="preserve"> 1st</v>
      </c>
      <c r="V167" s="28" cm="1">
        <f t="array" ref="V167">_xlfn.LET(_xlpm.getname, GetIDFromName(EmployeesByDept[[#This Row],[Name]]),
IF(LEN(_xlpm.getname) = 0, GetIDFromName(EmployeesByDept[[#This Row],[Name]] &amp; " - Bypass"), _xlpm.getname))</f>
        <v>1001</v>
      </c>
      <c r="W167" s="4">
        <f>_xlfn.XLOOKUP(EmployeesByDept[[#This Row],[ID]],SQLOperatorTable[ID],SQLOperatorTable[dept_ID], "", 0, 1)</f>
        <v>18</v>
      </c>
      <c r="X167" s="12" t="b">
        <f>_xlfn.XLOOKUP(EmployeesByDept[[#This Row],[ID]], SQLOperatorTable[ID],SQLOperatorTable[deactive_date], -1) &gt; 0</f>
        <v>0</v>
      </c>
      <c r="Y16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&lt;STX&gt;H1;o160,100;f3;c20;h1;w1;d3,Kim Bondy;&lt;ETX&gt;
&lt;STX&gt;H2;o130,100;f3;c20;h1;w1;d3, 1st;&lt;ETX&gt;
&lt;STX&gt;H3;o100,100;f3;c20;h1;w1;d3,MES Login;&lt;ETX&gt;
&lt;STX&gt;B4;o50,30;f3;c0,3;h50;w3;d3,1001;&lt;ETX&gt;
&lt;STX&gt;R&lt;ETX&gt;
&lt;STX&gt;&lt;ESC&gt;E1;&lt;ETX&gt;
&lt;STX&gt;&lt;US&gt;4&lt;ETX&gt;
&lt;STX&gt;&lt;ETB&gt;&lt;ETX&gt;</v>
      </c>
      <c r="Z167" s="12" t="str">
        <f>" "</f>
        <v xml:space="preserve"> </v>
      </c>
      <c r="AI167"/>
      <c r="AJ167"/>
    </row>
    <row r="168" spans="1:36" x14ac:dyDescent="0.2">
      <c r="A168" s="19" t="s">
        <v>498</v>
      </c>
      <c r="B16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Barbara Keranen</v>
      </c>
      <c r="C168" s="21" t="s">
        <v>442</v>
      </c>
      <c r="D168" s="30" t="s">
        <v>189</v>
      </c>
      <c r="E168" s="30" t="s">
        <v>184</v>
      </c>
      <c r="F168" s="123" t="s">
        <v>190</v>
      </c>
      <c r="G168" s="4" t="str">
        <f>_xlfn.XLOOKUP(EmployeesByDept[[#This Row],[Name]] &amp; "-Bypass", SQLOperators_DT[first_name], SQLOperators_DT[badge_ID], "")</f>
        <v/>
      </c>
      <c r="H168" s="4" t="str">
        <f>IF(NOT(LEN(EmployeesByDept[[#This Row],[BP-DT]]) = 0), _xlfn.XLOOKUP(EmployeesByDept[[#This Row],[BP-DT]], SQLOperators_DT[badge_ID], SQLOperators_DT[deactive_date], -1) = 0, "")</f>
        <v/>
      </c>
      <c r="I168" s="4" t="str">
        <f>_xlfn.XLOOKUP(EmployeesByDept[[#This Row],[Name]] &amp; "-Bypass", SQLOperators_WS[full_name], SQLOperators_WS[badge_ID], "")</f>
        <v/>
      </c>
      <c r="J168" s="4" t="str">
        <f>IF(NOT(LEN(EmployeesByDept[[#This Row],[BP-WS]]) = 0), _xlfn.XLOOKUP(EmployeesByDept[[#This Row],[BP-WS]], SQLOperators_WS[badge_ID], SQLOperators_WS[deactive_date], -1) = 0, "")</f>
        <v/>
      </c>
      <c r="K168" s="4" t="str">
        <f>_xlfn.XLOOKUP(EmployeesByDept[[#This Row],[Name]] &amp; "-Bypass", SQLOperatorTable[name], SQLOperatorTable[ID], "")</f>
        <v/>
      </c>
      <c r="L168" s="4" t="str">
        <f>IF(NOT(LEN(EmployeesByDept[[#This Row],[BP-MES01]]) = 0), _xlfn.XLOOKUP(EmployeesByDept[[#This Row],[BP-MES01]], SQLOperatorTable[ID], SQLOperatorTable[deactive_date], -1) = 0, "")</f>
        <v/>
      </c>
      <c r="M168" s="4" t="b">
        <f>IFERROR(OR(EmployeesByDept[[#This Row],[BPA-DT]], EmployeesByDept[[#This Row],[BPA-WS]], EmployeesByDept[[#This Row],[BPA-MES01]]), FALSE)</f>
        <v>0</v>
      </c>
      <c r="N168" s="4" t="b">
        <f>_xlfn.LET(_xlpm.look, _xlfn.XLOOKUP(EmployeesByDept[[#This Row],[ID]], SQLOperators_DT[badge_ID], SQLOperators_DT[deactive_date], -1), IF(_xlpm.look &gt; 0, FALSE, IF(_xlpm.look = 0, TRUE, "NO DATA")))</f>
        <v>1</v>
      </c>
      <c r="O168" s="4" t="b">
        <f>_xlfn.LET(_xlpm.look, _xlfn.XLOOKUP(EmployeesByDept[[#This Row],[ID]], SQLOperators_WS[badge_ID], SQLOperators_WS[deactive_date], -1), IF(_xlpm.look &gt; 0, FALSE, IF(_xlpm.look = 0, TRUE, "NO DATA")))</f>
        <v>1</v>
      </c>
      <c r="P168" s="4" t="b" cm="1">
        <f t="array" ref="P16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6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68" s="4" t="b">
        <f>IF(EmployeesByDept[[#This Row],[Position]] = "Operator", EmployeesByDept[[#This Row],[AnyBP]] = FALSE, TRUE)</f>
        <v>1</v>
      </c>
      <c r="S168" s="4" t="b" cm="1">
        <f t="array" ref="S16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68" s="4" t="b">
        <f xml:space="preserve"> _xlfn.XLOOKUP(EmployeesByDept[[#This Row],[ID]], SQLOperatorTable[ID], SQLOperatorTable[deactive_date], -1) = 0</f>
        <v>1</v>
      </c>
      <c r="U168" s="4" t="str">
        <f>EmployeesByDept[[#This Row],[Dept.]] &amp; " " &amp; EmployeesByDept[[#This Row],[Shift]]</f>
        <v>DT FEM 2nd</v>
      </c>
      <c r="V168" s="28" cm="1">
        <f t="array" ref="V168">_xlfn.LET(_xlpm.getname, GetIDFromName(EmployeesByDept[[#This Row],[Name]]),
IF(LEN(_xlpm.getname) = 0, GetIDFromName(EmployeesByDept[[#This Row],[Name]] &amp; " - Bypass"), _xlpm.getname))</f>
        <v>1748</v>
      </c>
      <c r="W168" s="4">
        <f>_xlfn.XLOOKUP(EmployeesByDept[[#This Row],[ID]],SQLOperatorTable[ID],SQLOperatorTable[dept_ID], "", 0, 1)</f>
        <v>4</v>
      </c>
      <c r="X168" s="12" t="b">
        <f>_xlfn.XLOOKUP(EmployeesByDept[[#This Row],[ID]], SQLOperatorTable[ID],SQLOperatorTable[deactive_date], -1) &gt; 0</f>
        <v>0</v>
      </c>
      <c r="Y16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&lt;STX&gt;H1;o160,100;f3;c20;h1;w1;d3,Krystal Hollaman;&lt;ETX&gt;
&lt;STX&gt;H2;o130,100;f3;c20;h1;w1;d3,DT FEM 2nd;&lt;ETX&gt;
&lt;STX&gt;H3;o100,100;f3;c20;h1;w1;d3,MES Login;&lt;ETX&gt;
&lt;STX&gt;B4;o50,30;f3;c0,3;h50;w3;d3,1748;&lt;ETX&gt;
&lt;STX&gt;R&lt;ETX&gt;
&lt;STX&gt;&lt;ESC&gt;E1;&lt;ETX&gt;
&lt;STX&gt;&lt;US&gt;4&lt;ETX&gt;
&lt;STX&gt;&lt;ETB&gt;&lt;ETX&gt;</v>
      </c>
      <c r="Z168" s="12" t="str">
        <f>" "</f>
        <v xml:space="preserve"> </v>
      </c>
      <c r="AI168"/>
      <c r="AJ168"/>
    </row>
    <row r="169" spans="1:36" x14ac:dyDescent="0.2">
      <c r="A169" s="19" t="s">
        <v>500</v>
      </c>
      <c r="B16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Syadur Khan</v>
      </c>
      <c r="C169" s="21" t="s">
        <v>444</v>
      </c>
      <c r="D169" s="30" t="s">
        <v>173</v>
      </c>
      <c r="E169" s="30" t="s">
        <v>241</v>
      </c>
      <c r="F169" s="296" t="s">
        <v>175</v>
      </c>
      <c r="G169" s="4" t="str">
        <f>_xlfn.XLOOKUP(EmployeesByDept[[#This Row],[Name]] &amp; "-Bypass", SQLOperators_DT[first_name], SQLOperators_DT[badge_ID], "")</f>
        <v/>
      </c>
      <c r="H169" s="4" t="str">
        <f>IF(NOT(LEN(EmployeesByDept[[#This Row],[BP-DT]]) = 0), _xlfn.XLOOKUP(EmployeesByDept[[#This Row],[BP-DT]], SQLOperators_DT[badge_ID], SQLOperators_DT[deactive_date], -1) = 0, "")</f>
        <v/>
      </c>
      <c r="I169" s="4" t="str">
        <f>_xlfn.XLOOKUP(EmployeesByDept[[#This Row],[Name]] &amp; "-Bypass", SQLOperators_WS[full_name], SQLOperators_WS[badge_ID], "")</f>
        <v/>
      </c>
      <c r="J169" s="4" t="str">
        <f>IF(NOT(LEN(EmployeesByDept[[#This Row],[BP-WS]]) = 0), _xlfn.XLOOKUP(EmployeesByDept[[#This Row],[BP-WS]], SQLOperators_WS[badge_ID], SQLOperators_WS[deactive_date], -1) = 0, "")</f>
        <v/>
      </c>
      <c r="K169" s="4" t="str">
        <f>_xlfn.XLOOKUP(EmployeesByDept[[#This Row],[Name]] &amp; "-Bypass", SQLOperatorTable[name], SQLOperatorTable[ID], "")</f>
        <v/>
      </c>
      <c r="L169" s="4" t="str">
        <f>IF(NOT(LEN(EmployeesByDept[[#This Row],[BP-MES01]]) = 0), _xlfn.XLOOKUP(EmployeesByDept[[#This Row],[BP-MES01]], SQLOperatorTable[ID], SQLOperatorTable[deactive_date], -1) = 0, "")</f>
        <v/>
      </c>
      <c r="M169" s="4" t="b">
        <f>IFERROR(OR(EmployeesByDept[[#This Row],[BPA-DT]], EmployeesByDept[[#This Row],[BPA-WS]], EmployeesByDept[[#This Row],[BPA-MES01]]), FALSE)</f>
        <v>0</v>
      </c>
      <c r="N169" s="4" t="b">
        <f>_xlfn.LET(_xlpm.look, _xlfn.XLOOKUP(EmployeesByDept[[#This Row],[ID]], SQLOperators_DT[badge_ID], SQLOperators_DT[deactive_date], -1), IF(_xlpm.look &gt; 0, FALSE, IF(_xlpm.look = 0, TRUE, "NO DATA")))</f>
        <v>1</v>
      </c>
      <c r="O169" s="4" t="b">
        <f>_xlfn.LET(_xlpm.look, _xlfn.XLOOKUP(EmployeesByDept[[#This Row],[ID]], SQLOperators_WS[badge_ID], SQLOperators_WS[deactive_date], -1), IF(_xlpm.look &gt; 0, FALSE, IF(_xlpm.look = 0, TRUE, "NO DATA")))</f>
        <v>0</v>
      </c>
      <c r="P169" s="4" t="b" cm="1">
        <f t="array" ref="P16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6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69" s="4" t="b">
        <f>IF(EmployeesByDept[[#This Row],[Position]] = "Operator", EmployeesByDept[[#This Row],[AnyBP]] = FALSE, TRUE)</f>
        <v>1</v>
      </c>
      <c r="S169" s="4" t="b" cm="1">
        <f t="array" ref="S16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69" s="4" t="b">
        <f xml:space="preserve"> _xlfn.XLOOKUP(EmployeesByDept[[#This Row],[ID]], SQLOperatorTable[ID], SQLOperatorTable[deactive_date], -1) = 0</f>
        <v>1</v>
      </c>
      <c r="U169" s="4" t="str">
        <f>EmployeesByDept[[#This Row],[Dept.]] &amp; " " &amp; EmployeesByDept[[#This Row],[Shift]]</f>
        <v>T1XX B</v>
      </c>
      <c r="V169" s="28" cm="1">
        <f t="array" ref="V169">_xlfn.LET(_xlpm.getname, GetIDFromName(EmployeesByDept[[#This Row],[Name]]),
IF(LEN(_xlpm.getname) = 0, GetIDFromName(EmployeesByDept[[#This Row],[Name]] &amp; " - Bypass"), _xlpm.getname))</f>
        <v>9631</v>
      </c>
      <c r="W169" s="4">
        <f>_xlfn.XLOOKUP(EmployeesByDept[[#This Row],[ID]],SQLOperatorTable[ID],SQLOperatorTable[dept_ID], "", 0, 1)</f>
        <v>4</v>
      </c>
      <c r="X169" s="12" t="b">
        <f>_xlfn.XLOOKUP(EmployeesByDept[[#This Row],[ID]], SQLOperatorTable[ID],SQLOperatorTable[deactive_date], -1) &gt; 0</f>
        <v>0</v>
      </c>
      <c r="Y16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&lt;STX&gt;H1;o160,100;f3;c20;h1;w1;d3,Kyle Billings;&lt;ETX&gt;
&lt;STX&gt;H2;o130,100;f3;c20;h1;w1;d3,T1XX B;&lt;ETX&gt;
&lt;STX&gt;H3;o100,100;f3;c20;h1;w1;d3,MES Login;&lt;ETX&gt;
&lt;STX&gt;B4;o50,30;f3;c0,3;h50;w3;d3,9631;&lt;ETX&gt;
&lt;STX&gt;R&lt;ETX&gt;
&lt;STX&gt;&lt;ESC&gt;E1;&lt;ETX&gt;
&lt;STX&gt;&lt;US&gt;4&lt;ETX&gt;
&lt;STX&gt;&lt;ETB&gt;&lt;ETX&gt;</v>
      </c>
      <c r="Z169" s="12" t="str">
        <f>" "</f>
        <v xml:space="preserve"> </v>
      </c>
      <c r="AI169"/>
      <c r="AJ169"/>
    </row>
    <row r="170" spans="1:36" x14ac:dyDescent="0.2">
      <c r="A170" s="19" t="s">
        <v>502</v>
      </c>
      <c r="B17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Anthony King</v>
      </c>
      <c r="C170" s="21" t="s">
        <v>9604</v>
      </c>
      <c r="D170" s="30" t="s">
        <v>173</v>
      </c>
      <c r="E170" s="30" t="s">
        <v>241</v>
      </c>
      <c r="F170" s="296" t="s">
        <v>190</v>
      </c>
      <c r="G170" s="28" t="str">
        <f>_xlfn.XLOOKUP(EmployeesByDept[[#This Row],[Name]] &amp; "-Bypass", SQLOperators_DT[first_name], SQLOperators_DT[badge_ID], "")</f>
        <v/>
      </c>
      <c r="H170" s="28" t="str">
        <f>IF(NOT(LEN(EmployeesByDept[[#This Row],[BP-DT]]) = 0), _xlfn.XLOOKUP(EmployeesByDept[[#This Row],[BP-DT]], SQLOperators_DT[badge_ID], SQLOperators_DT[deactive_date], -1) = 0, "")</f>
        <v/>
      </c>
      <c r="I170" s="28" t="str">
        <f>_xlfn.XLOOKUP(EmployeesByDept[[#This Row],[Name]] &amp; "-Bypass", SQLOperators_WS[full_name], SQLOperators_WS[badge_ID], "")</f>
        <v/>
      </c>
      <c r="J170" s="28" t="str">
        <f>IF(NOT(LEN(EmployeesByDept[[#This Row],[BP-WS]]) = 0), _xlfn.XLOOKUP(EmployeesByDept[[#This Row],[BP-WS]], SQLOperators_WS[badge_ID], SQLOperators_WS[deactive_date], -1) = 0, "")</f>
        <v/>
      </c>
      <c r="K170" s="28" t="str">
        <f>_xlfn.XLOOKUP(EmployeesByDept[[#This Row],[Name]] &amp; "-Bypass", SQLOperatorTable[name], SQLOperatorTable[ID], "")</f>
        <v/>
      </c>
      <c r="L170" s="28" t="str">
        <f>IF(NOT(LEN(EmployeesByDept[[#This Row],[BP-MES01]]) = 0), _xlfn.XLOOKUP(EmployeesByDept[[#This Row],[BP-MES01]], SQLOperatorTable[ID], SQLOperatorTable[deactive_date], -1) = 0, "")</f>
        <v/>
      </c>
      <c r="M170" s="28" t="b">
        <f>IFERROR(OR(EmployeesByDept[[#This Row],[BPA-DT]], EmployeesByDept[[#This Row],[BPA-WS]], EmployeesByDept[[#This Row],[BPA-MES01]]), FALSE)</f>
        <v>0</v>
      </c>
      <c r="N170" s="28" t="b">
        <f>_xlfn.LET(_xlpm.look, _xlfn.XLOOKUP(EmployeesByDept[[#This Row],[ID]], SQLOperators_DT[badge_ID], SQLOperators_DT[deactive_date], -1), IF(_xlpm.look &gt; 0, FALSE, IF(_xlpm.look = 0, TRUE, "NO DATA")))</f>
        <v>1</v>
      </c>
      <c r="O170" s="28" t="b">
        <f>_xlfn.LET(_xlpm.look, _xlfn.XLOOKUP(EmployeesByDept[[#This Row],[ID]], SQLOperators_WS[badge_ID], SQLOperators_WS[deactive_date], -1), IF(_xlpm.look &gt; 0, FALSE, IF(_xlpm.look = 0, TRUE, "NO DATA")))</f>
        <v>1</v>
      </c>
      <c r="P170" s="28" t="b" cm="1">
        <f t="array" ref="P17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70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70" s="28" t="b">
        <f>IF(EmployeesByDept[[#This Row],[Position]] = "Operator", EmployeesByDept[[#This Row],[AnyBP]] = FALSE, TRUE)</f>
        <v>1</v>
      </c>
      <c r="S170" s="28" t="b" cm="1">
        <f t="array" ref="S17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70" s="28" t="b">
        <f xml:space="preserve"> _xlfn.XLOOKUP(EmployeesByDept[[#This Row],[ID]], SQLOperatorTable[ID], SQLOperatorTable[deactive_date], -1) = 0</f>
        <v>1</v>
      </c>
      <c r="U170" s="28" t="str">
        <f>EmployeesByDept[[#This Row],[Dept.]] &amp; " " &amp; EmployeesByDept[[#This Row],[Shift]]</f>
        <v>T1XX B</v>
      </c>
      <c r="V170" s="28" cm="1">
        <f t="array" ref="V170">_xlfn.LET(_xlpm.getname, GetIDFromName(EmployeesByDept[[#This Row],[Name]]),
IF(LEN(_xlpm.getname) = 0, GetIDFromName(EmployeesByDept[[#This Row],[Name]] &amp; " - Bypass"), _xlpm.getname))</f>
        <v>1014</v>
      </c>
      <c r="W170" s="28">
        <f>_xlfn.XLOOKUP(EmployeesByDept[[#This Row],[ID]],SQLOperatorTable[ID],SQLOperatorTable[dept_ID], "", 0, 1)</f>
        <v>4</v>
      </c>
      <c r="X170" s="38" t="b">
        <f>_xlfn.XLOOKUP(EmployeesByDept[[#This Row],[ID]], SQLOperatorTable[ID],SQLOperatorTable[deactive_date], -1) &gt; 0</f>
        <v>0</v>
      </c>
      <c r="Y170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&lt;STX&gt;H1;o160,100;f3;c20;h1;w1;d3,larell Taylor;&lt;ETX&gt;
&lt;STX&gt;H2;o130,100;f3;c20;h1;w1;d3,T1XX B;&lt;ETX&gt;
&lt;STX&gt;H3;o100,100;f3;c20;h1;w1;d3,MES Login;&lt;ETX&gt;
&lt;STX&gt;B4;o50,30;f3;c0,3;h50;w3;d3,1014;&lt;ETX&gt;
&lt;STX&gt;R&lt;ETX&gt;
&lt;STX&gt;&lt;ESC&gt;E1;&lt;ETX&gt;
&lt;STX&gt;&lt;US&gt;4&lt;ETX&gt;
&lt;STX&gt;&lt;ETB&gt;&lt;ETX&gt;</v>
      </c>
      <c r="Z170" s="38" t="str">
        <f>" "</f>
        <v xml:space="preserve"> </v>
      </c>
      <c r="AI170"/>
      <c r="AJ170"/>
    </row>
    <row r="171" spans="1:36" x14ac:dyDescent="0.2">
      <c r="A171" s="19" t="s">
        <v>504</v>
      </c>
      <c r="B17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Thomas Kohloff</v>
      </c>
      <c r="C171" s="26" t="s">
        <v>446</v>
      </c>
      <c r="D171" s="30" t="s">
        <v>173</v>
      </c>
      <c r="E171" s="30" t="s">
        <v>485</v>
      </c>
      <c r="F171" s="123" t="s">
        <v>190</v>
      </c>
      <c r="G171" s="4" t="str">
        <f>_xlfn.XLOOKUP(EmployeesByDept[[#This Row],[Name]] &amp; "-Bypass", SQLOperators_DT[first_name], SQLOperators_DT[badge_ID], "")</f>
        <v/>
      </c>
      <c r="H171" s="4" t="str">
        <f>IF(NOT(LEN(EmployeesByDept[[#This Row],[BP-DT]]) = 0), _xlfn.XLOOKUP(EmployeesByDept[[#This Row],[BP-DT]], SQLOperators_DT[badge_ID], SQLOperators_DT[deactive_date], -1) = 0, "")</f>
        <v/>
      </c>
      <c r="I171" s="4" t="str">
        <f>_xlfn.XLOOKUP(EmployeesByDept[[#This Row],[Name]] &amp; "-Bypass", SQLOperators_WS[full_name], SQLOperators_WS[badge_ID], "")</f>
        <v/>
      </c>
      <c r="J171" s="4" t="str">
        <f>IF(NOT(LEN(EmployeesByDept[[#This Row],[BP-WS]]) = 0), _xlfn.XLOOKUP(EmployeesByDept[[#This Row],[BP-WS]], SQLOperators_WS[badge_ID], SQLOperators_WS[deactive_date], -1) = 0, "")</f>
        <v/>
      </c>
      <c r="K171" s="4" t="str">
        <f>_xlfn.XLOOKUP(EmployeesByDept[[#This Row],[Name]] &amp; "-Bypass", SQLOperatorTable[name], SQLOperatorTable[ID], "")</f>
        <v/>
      </c>
      <c r="L171" s="4" t="str">
        <f>IF(NOT(LEN(EmployeesByDept[[#This Row],[BP-MES01]]) = 0), _xlfn.XLOOKUP(EmployeesByDept[[#This Row],[BP-MES01]], SQLOperatorTable[ID], SQLOperatorTable[deactive_date], -1) = 0, "")</f>
        <v/>
      </c>
      <c r="M171" s="4" t="b">
        <f>IFERROR(OR(EmployeesByDept[[#This Row],[BPA-DT]], EmployeesByDept[[#This Row],[BPA-WS]], EmployeesByDept[[#This Row],[BPA-MES01]]), FALSE)</f>
        <v>0</v>
      </c>
      <c r="N171" s="4" t="b">
        <f>_xlfn.LET(_xlpm.look, _xlfn.XLOOKUP(EmployeesByDept[[#This Row],[ID]], SQLOperators_DT[badge_ID], SQLOperators_DT[deactive_date], -1), IF(_xlpm.look &gt; 0, FALSE, IF(_xlpm.look = 0, TRUE, "NO DATA")))</f>
        <v>1</v>
      </c>
      <c r="O171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71" s="4" t="b" cm="1">
        <f t="array" ref="P17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7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71" s="4" t="b">
        <f>IF(EmployeesByDept[[#This Row],[Position]] = "Operator", EmployeesByDept[[#This Row],[AnyBP]] = FALSE, TRUE)</f>
        <v>1</v>
      </c>
      <c r="S171" s="4" t="b" cm="1">
        <f t="array" ref="S17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71" s="4" t="b">
        <f xml:space="preserve"> _xlfn.XLOOKUP(EmployeesByDept[[#This Row],[ID]], SQLOperatorTable[ID], SQLOperatorTable[deactive_date], -1) = 0</f>
        <v>1</v>
      </c>
      <c r="U171" s="4" t="str">
        <f>EmployeesByDept[[#This Row],[Dept.]] &amp; " " &amp; EmployeesByDept[[#This Row],[Shift]]</f>
        <v>T1XX A</v>
      </c>
      <c r="V171" s="4" cm="1">
        <f t="array" ref="V171">_xlfn.LET(_xlpm.getname, GetIDFromName(EmployeesByDept[[#This Row],[Name]]),
IF(LEN(_xlpm.getname) = 0, GetIDFromName(EmployeesByDept[[#This Row],[Name]] &amp; " - Bypass"), _xlpm.getname))</f>
        <v>1824</v>
      </c>
      <c r="W171" s="4">
        <f>_xlfn.XLOOKUP(EmployeesByDept[[#This Row],[ID]],SQLOperatorTable[ID],SQLOperatorTable[dept_ID], "", 0, 1)</f>
        <v>4</v>
      </c>
      <c r="X171" s="12" t="b">
        <f>_xlfn.XLOOKUP(EmployeesByDept[[#This Row],[ID]], SQLOperatorTable[ID],SQLOperatorTable[deactive_date], -1) &gt; 0</f>
        <v>0</v>
      </c>
      <c r="Y17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&lt;STX&gt;H1;o160,100;f3;c20;h1;w1;d3,Larry Bryant;&lt;ETX&gt;
&lt;STX&gt;H2;o130,100;f3;c20;h1;w1;d3,T1XX A;&lt;ETX&gt;
&lt;STX&gt;H3;o100,100;f3;c20;h1;w1;d3,MES Login;&lt;ETX&gt;
&lt;STX&gt;B4;o50,30;f3;c0,3;h50;w3;d3,1824;&lt;ETX&gt;
&lt;STX&gt;R&lt;ETX&gt;
&lt;STX&gt;&lt;ESC&gt;E1;&lt;ETX&gt;
&lt;STX&gt;&lt;US&gt;4&lt;ETX&gt;
&lt;STX&gt;&lt;ETB&gt;&lt;ETX&gt;</v>
      </c>
      <c r="Z171" s="12" t="str">
        <f>" "</f>
        <v xml:space="preserve"> </v>
      </c>
      <c r="AI171"/>
      <c r="AJ171"/>
    </row>
    <row r="172" spans="1:36" x14ac:dyDescent="0.2">
      <c r="A172" s="19" t="s">
        <v>506</v>
      </c>
      <c r="B17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Joseph John Kolassa Jr</v>
      </c>
      <c r="C172" s="294" t="s">
        <v>60</v>
      </c>
      <c r="D172" s="295" t="s">
        <v>173</v>
      </c>
      <c r="E172" s="30" t="s">
        <v>241</v>
      </c>
      <c r="F172" s="296" t="s">
        <v>190</v>
      </c>
      <c r="G172" s="302" t="str">
        <f>_xlfn.XLOOKUP(EmployeesByDept[[#This Row],[Name]] &amp; "-Bypass", SQLOperators_DT[first_name], SQLOperators_DT[badge_ID], "")</f>
        <v/>
      </c>
      <c r="H172" s="302" t="str">
        <f>IF(NOT(LEN(EmployeesByDept[[#This Row],[BP-DT]]) = 0), _xlfn.XLOOKUP(EmployeesByDept[[#This Row],[BP-DT]], SQLOperators_DT[badge_ID], SQLOperators_DT[deactive_date], -1) = 0, "")</f>
        <v/>
      </c>
      <c r="I172" s="302" t="str">
        <f>_xlfn.XLOOKUP(EmployeesByDept[[#This Row],[Name]] &amp; "-Bypass", SQLOperators_WS[full_name], SQLOperators_WS[badge_ID], "")</f>
        <v/>
      </c>
      <c r="J172" s="302" t="str">
        <f>IF(NOT(LEN(EmployeesByDept[[#This Row],[BP-WS]]) = 0), _xlfn.XLOOKUP(EmployeesByDept[[#This Row],[BP-WS]], SQLOperators_WS[badge_ID], SQLOperators_WS[deactive_date], -1) = 0, "")</f>
        <v/>
      </c>
      <c r="K172" s="302" t="str">
        <f>_xlfn.XLOOKUP(EmployeesByDept[[#This Row],[Name]] &amp; "-Bypass", SQLOperatorTable[name], SQLOperatorTable[ID], "")</f>
        <v/>
      </c>
      <c r="L172" s="302" t="str">
        <f>IF(NOT(LEN(EmployeesByDept[[#This Row],[BP-MES01]]) = 0), _xlfn.XLOOKUP(EmployeesByDept[[#This Row],[BP-MES01]], SQLOperatorTable[ID], SQLOperatorTable[deactive_date], -1) = 0, "")</f>
        <v/>
      </c>
      <c r="M172" s="302" t="b">
        <f>IFERROR(OR(EmployeesByDept[[#This Row],[BPA-DT]], EmployeesByDept[[#This Row],[BPA-WS]], EmployeesByDept[[#This Row],[BPA-MES01]]), FALSE)</f>
        <v>0</v>
      </c>
      <c r="N172" s="302" t="b">
        <f>_xlfn.LET(_xlpm.look, _xlfn.XLOOKUP(EmployeesByDept[[#This Row],[ID]], SQLOperators_DT[badge_ID], SQLOperators_DT[deactive_date], -1), IF(_xlpm.look &gt; 0, FALSE, IF(_xlpm.look = 0, TRUE, "NO DATA")))</f>
        <v>1</v>
      </c>
      <c r="O172" s="302" t="str">
        <f>_xlfn.LET(_xlpm.look, _xlfn.XLOOKUP(EmployeesByDept[[#This Row],[ID]], SQLOperators_WS[badge_ID], SQLOperators_WS[deactive_date], -1), IF(_xlpm.look &gt; 0, FALSE, IF(_xlpm.look = 0, TRUE, "NO DATA")))</f>
        <v>NO DATA</v>
      </c>
      <c r="P172" s="302" t="b" cm="1">
        <f t="array" ref="P17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72" s="302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72" s="302" t="b">
        <f>IF(EmployeesByDept[[#This Row],[Position]] = "Operator", EmployeesByDept[[#This Row],[AnyBP]] = FALSE, TRUE)</f>
        <v>1</v>
      </c>
      <c r="S172" s="302" t="b" cm="1">
        <f t="array" ref="S17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72" s="302" t="b">
        <f xml:space="preserve"> _xlfn.XLOOKUP(EmployeesByDept[[#This Row],[ID]], SQLOperatorTable[ID], SQLOperatorTable[deactive_date], -1) = 0</f>
        <v>1</v>
      </c>
      <c r="U172" s="302" t="str">
        <f>EmployeesByDept[[#This Row],[Dept.]] &amp; " " &amp; EmployeesByDept[[#This Row],[Shift]]</f>
        <v>T1XX B</v>
      </c>
      <c r="V172" s="297" cm="1">
        <f t="array" ref="V172">_xlfn.LET(_xlpm.getname, GetIDFromName(EmployeesByDept[[#This Row],[Name]]),
IF(LEN(_xlpm.getname) = 0, GetIDFromName(EmployeesByDept[[#This Row],[Name]] &amp; " - Bypass"), _xlpm.getname))</f>
        <v>2560</v>
      </c>
      <c r="W172" s="302">
        <f>_xlfn.XLOOKUP(EmployeesByDept[[#This Row],[ID]],SQLOperatorTable[ID],SQLOperatorTable[dept_ID], "", 0, 1)</f>
        <v>4</v>
      </c>
      <c r="X172" s="303" t="b">
        <f>_xlfn.XLOOKUP(EmployeesByDept[[#This Row],[ID]], SQLOperatorTable[ID],SQLOperatorTable[deactive_date], -1) &gt; 0</f>
        <v>0</v>
      </c>
      <c r="Y172" s="303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&lt;STX&gt;H1;o160,100;f3;c20;h1;w1;d3,Latabia Quinn;&lt;ETX&gt;
&lt;STX&gt;H2;o130,100;f3;c20;h1;w1;d3,T1XX B;&lt;ETX&gt;
&lt;STX&gt;H3;o100,100;f3;c20;h1;w1;d3,MES Login;&lt;ETX&gt;
&lt;STX&gt;B4;o50,30;f3;c0,3;h50;w3;d3,2560;&lt;ETX&gt;
&lt;STX&gt;R&lt;ETX&gt;
&lt;STX&gt;&lt;ESC&gt;E1;&lt;ETX&gt;
&lt;STX&gt;&lt;US&gt;4&lt;ETX&gt;
&lt;STX&gt;&lt;ETB&gt;&lt;ETX&gt;</v>
      </c>
      <c r="Z172" s="303" t="str">
        <f>" "</f>
        <v xml:space="preserve"> </v>
      </c>
      <c r="AI172"/>
      <c r="AJ172"/>
    </row>
    <row r="173" spans="1:36" x14ac:dyDescent="0.2">
      <c r="A173" s="19" t="s">
        <v>508</v>
      </c>
      <c r="B17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Jason Henry Konrad</v>
      </c>
      <c r="C173" s="21" t="s">
        <v>9437</v>
      </c>
      <c r="D173" s="30" t="s">
        <v>173</v>
      </c>
      <c r="E173" s="30" t="s">
        <v>394</v>
      </c>
      <c r="F173" s="296" t="s">
        <v>190</v>
      </c>
      <c r="G173" s="28" t="str">
        <f>_xlfn.XLOOKUP(EmployeesByDept[[#This Row],[Name]] &amp; "-Bypass", SQLOperators_DT[first_name], SQLOperators_DT[badge_ID], "")</f>
        <v/>
      </c>
      <c r="H173" s="28" t="str">
        <f>IF(NOT(LEN(EmployeesByDept[[#This Row],[BP-DT]]) = 0), _xlfn.XLOOKUP(EmployeesByDept[[#This Row],[BP-DT]], SQLOperators_DT[badge_ID], SQLOperators_DT[deactive_date], -1) = 0, "")</f>
        <v/>
      </c>
      <c r="I173" s="28" t="str">
        <f>_xlfn.XLOOKUP(EmployeesByDept[[#This Row],[Name]] &amp; "-Bypass", SQLOperators_WS[full_name], SQLOperators_WS[badge_ID], "")</f>
        <v/>
      </c>
      <c r="J173" s="28" t="str">
        <f>IF(NOT(LEN(EmployeesByDept[[#This Row],[BP-WS]]) = 0), _xlfn.XLOOKUP(EmployeesByDept[[#This Row],[BP-WS]], SQLOperators_WS[badge_ID], SQLOperators_WS[deactive_date], -1) = 0, "")</f>
        <v/>
      </c>
      <c r="K173" s="28" t="str">
        <f>_xlfn.XLOOKUP(EmployeesByDept[[#This Row],[Name]] &amp; "-Bypass", SQLOperatorTable[name], SQLOperatorTable[ID], "")</f>
        <v/>
      </c>
      <c r="L173" s="28" t="str">
        <f>IF(NOT(LEN(EmployeesByDept[[#This Row],[BP-MES01]]) = 0), _xlfn.XLOOKUP(EmployeesByDept[[#This Row],[BP-MES01]], SQLOperatorTable[ID], SQLOperatorTable[deactive_date], -1) = 0, "")</f>
        <v/>
      </c>
      <c r="M173" s="28" t="b">
        <f>IFERROR(OR(EmployeesByDept[[#This Row],[BPA-DT]], EmployeesByDept[[#This Row],[BPA-WS]], EmployeesByDept[[#This Row],[BPA-MES01]]), FALSE)</f>
        <v>0</v>
      </c>
      <c r="N173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73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73" s="28" t="b" cm="1">
        <f t="array" ref="P17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73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73" s="28" t="b">
        <f>IF(EmployeesByDept[[#This Row],[Position]] = "Operator", EmployeesByDept[[#This Row],[AnyBP]] = FALSE, TRUE)</f>
        <v>1</v>
      </c>
      <c r="S173" s="28" t="b" cm="1">
        <f t="array" ref="S17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73" s="28" t="b">
        <f xml:space="preserve"> _xlfn.XLOOKUP(EmployeesByDept[[#This Row],[ID]], SQLOperatorTable[ID], SQLOperatorTable[deactive_date], -1) = 0</f>
        <v>1</v>
      </c>
      <c r="U173" s="28" t="str">
        <f>EmployeesByDept[[#This Row],[Dept.]] &amp; " " &amp; EmployeesByDept[[#This Row],[Shift]]</f>
        <v>T1XX C</v>
      </c>
      <c r="V173" s="28" cm="1">
        <f t="array" ref="V173">_xlfn.LET(_xlpm.getname, GetIDFromName(EmployeesByDept[[#This Row],[Name]]),
IF(LEN(_xlpm.getname) = 0, GetIDFromName(EmployeesByDept[[#This Row],[Name]] &amp; " - Bypass"), _xlpm.getname))</f>
        <v>2650</v>
      </c>
      <c r="W173" s="28">
        <f>_xlfn.XLOOKUP(EmployeesByDept[[#This Row],[ID]],SQLOperatorTable[ID],SQLOperatorTable[dept_ID], "", 0, 1)</f>
        <v>4</v>
      </c>
      <c r="X173" s="38" t="b">
        <f>_xlfn.XLOOKUP(EmployeesByDept[[#This Row],[ID]], SQLOperatorTable[ID],SQLOperatorTable[deactive_date], -1) &gt; 0</f>
        <v>0</v>
      </c>
      <c r="Y173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&lt;STX&gt;H1;o160,100;f3;c20;h1;w1;d3,Lori Lobaido;&lt;ETX&gt;
&lt;STX&gt;H2;o130,100;f3;c20;h1;w1;d3,T1XX C;&lt;ETX&gt;
&lt;STX&gt;H3;o100,100;f3;c20;h1;w1;d3,MES Login;&lt;ETX&gt;
&lt;STX&gt;B4;o50,30;f3;c0,3;h50;w3;d3,2650;&lt;ETX&gt;
&lt;STX&gt;R&lt;ETX&gt;
&lt;STX&gt;&lt;ESC&gt;E1;&lt;ETX&gt;
&lt;STX&gt;&lt;US&gt;4&lt;ETX&gt;
&lt;STX&gt;&lt;ETB&gt;&lt;ETX&gt;</v>
      </c>
      <c r="Z173" s="38" t="str">
        <f>" "</f>
        <v xml:space="preserve"> </v>
      </c>
      <c r="AI173"/>
      <c r="AJ173"/>
    </row>
    <row r="174" spans="1:36" x14ac:dyDescent="0.2">
      <c r="A174" s="19" t="s">
        <v>510</v>
      </c>
      <c r="B17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Todd Leland Kuhn</v>
      </c>
      <c r="C174" s="21" t="s">
        <v>450</v>
      </c>
      <c r="D174" s="30" t="s">
        <v>187</v>
      </c>
      <c r="E174" s="30" t="s">
        <v>174</v>
      </c>
      <c r="F174" s="123" t="s">
        <v>200</v>
      </c>
      <c r="G174" s="4" t="str">
        <f>_xlfn.XLOOKUP(EmployeesByDept[[#This Row],[Name]] &amp; "-Bypass", SQLOperators_DT[first_name], SQLOperators_DT[badge_ID], "")</f>
        <v/>
      </c>
      <c r="H174" s="4" t="str">
        <f>IF(NOT(LEN(EmployeesByDept[[#This Row],[BP-DT]]) = 0), _xlfn.XLOOKUP(EmployeesByDept[[#This Row],[BP-DT]], SQLOperators_DT[badge_ID], SQLOperators_DT[deactive_date], -1) = 0, "")</f>
        <v/>
      </c>
      <c r="I174" s="4" t="str">
        <f>_xlfn.XLOOKUP(EmployeesByDept[[#This Row],[Name]] &amp; "-Bypass", SQLOperators_WS[full_name], SQLOperators_WS[badge_ID], "")</f>
        <v/>
      </c>
      <c r="J174" s="4" t="str">
        <f>IF(NOT(LEN(EmployeesByDept[[#This Row],[BP-WS]]) = 0), _xlfn.XLOOKUP(EmployeesByDept[[#This Row],[BP-WS]], SQLOperators_WS[badge_ID], SQLOperators_WS[deactive_date], -1) = 0, "")</f>
        <v/>
      </c>
      <c r="K174" s="4" t="str">
        <f>_xlfn.XLOOKUP(EmployeesByDept[[#This Row],[Name]] &amp; "-Bypass", SQLOperatorTable[name], SQLOperatorTable[ID], "")</f>
        <v/>
      </c>
      <c r="L174" s="4" t="str">
        <f>IF(NOT(LEN(EmployeesByDept[[#This Row],[BP-MES01]]) = 0), _xlfn.XLOOKUP(EmployeesByDept[[#This Row],[BP-MES01]], SQLOperatorTable[ID], SQLOperatorTable[deactive_date], -1) = 0, "")</f>
        <v/>
      </c>
      <c r="M174" s="4" t="b">
        <f>IFERROR(OR(EmployeesByDept[[#This Row],[BPA-DT]], EmployeesByDept[[#This Row],[BPA-WS]], EmployeesByDept[[#This Row],[BPA-MES01]]), FALSE)</f>
        <v>0</v>
      </c>
      <c r="N174" s="4" t="b">
        <f>_xlfn.LET(_xlpm.look, _xlfn.XLOOKUP(EmployeesByDept[[#This Row],[ID]], SQLOperators_DT[badge_ID], SQLOperators_DT[deactive_date], -1), IF(_xlpm.look &gt; 0, FALSE, IF(_xlpm.look = 0, TRUE, "NO DATA")))</f>
        <v>1</v>
      </c>
      <c r="O174" s="4" t="b">
        <f>_xlfn.LET(_xlpm.look, _xlfn.XLOOKUP(EmployeesByDept[[#This Row],[ID]], SQLOperators_WS[badge_ID], SQLOperators_WS[deactive_date], -1), IF(_xlpm.look &gt; 0, FALSE, IF(_xlpm.look = 0, TRUE, "NO DATA")))</f>
        <v>1</v>
      </c>
      <c r="P174" s="4" t="b" cm="1">
        <f t="array" ref="P17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7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74" s="4" t="b">
        <f>IF(EmployeesByDept[[#This Row],[Position]] = "Operator", EmployeesByDept[[#This Row],[AnyBP]] = FALSE, TRUE)</f>
        <v>1</v>
      </c>
      <c r="S174" s="4" t="b" cm="1">
        <f t="array" ref="S17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74" s="4" t="b">
        <f xml:space="preserve"> _xlfn.XLOOKUP(EmployeesByDept[[#This Row],[ID]], SQLOperatorTable[ID], SQLOperatorTable[deactive_date], -1) = 0</f>
        <v>1</v>
      </c>
      <c r="U174" s="4" t="str">
        <f>EmployeesByDept[[#This Row],[Dept.]] &amp; " " &amp; EmployeesByDept[[#This Row],[Shift]]</f>
        <v>Maintenance 3rd</v>
      </c>
      <c r="V174" s="28" cm="1">
        <f t="array" ref="V174">_xlfn.LET(_xlpm.getname, GetIDFromName(EmployeesByDept[[#This Row],[Name]]),
IF(LEN(_xlpm.getname) = 0, GetIDFromName(EmployeesByDept[[#This Row],[Name]] &amp; " - Bypass"), _xlpm.getname))</f>
        <v>9182</v>
      </c>
      <c r="W174" s="4">
        <f>_xlfn.XLOOKUP(EmployeesByDept[[#This Row],[ID]],SQLOperatorTable[ID],SQLOperatorTable[dept_ID], "", 0, 1)</f>
        <v>8</v>
      </c>
      <c r="X174" s="12" t="b">
        <f>_xlfn.XLOOKUP(EmployeesByDept[[#This Row],[ID]], SQLOperatorTable[ID],SQLOperatorTable[deactive_date], -1) &gt; 0</f>
        <v>0</v>
      </c>
      <c r="Y17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&lt;STX&gt;H1;o160,100;f3;c20;h1;w1;d3,Love Lee;&lt;ETX&gt;
&lt;STX&gt;H2;o130,100;f3;c20;h1;w1;d3,Maintenance 3rd;&lt;ETX&gt;
&lt;STX&gt;H3;o100,100;f3;c20;h1;w1;d3,MES Login;&lt;ETX&gt;
&lt;STX&gt;B4;o50,30;f3;c0,3;h50;w3;d3,9182;&lt;ETX&gt;
&lt;STX&gt;R&lt;ETX&gt;
&lt;STX&gt;&lt;ESC&gt;E1;&lt;ETX&gt;
&lt;STX&gt;&lt;US&gt;4&lt;ETX&gt;
&lt;STX&gt;&lt;ETB&gt;&lt;ETX&gt;</v>
      </c>
      <c r="Z174" s="12" t="str">
        <f>" "</f>
        <v xml:space="preserve"> </v>
      </c>
      <c r="AI174"/>
      <c r="AJ174"/>
    </row>
    <row r="175" spans="1:36" x14ac:dyDescent="0.2">
      <c r="A175" s="40" t="s">
        <v>512</v>
      </c>
      <c r="B175" s="40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Andre Lamb</v>
      </c>
      <c r="C175" s="120" t="s">
        <v>452</v>
      </c>
      <c r="D175" s="30" t="s">
        <v>189</v>
      </c>
      <c r="E175" s="30" t="s">
        <v>179</v>
      </c>
      <c r="F175" s="123" t="s">
        <v>185</v>
      </c>
      <c r="G175" s="4">
        <f>_xlfn.XLOOKUP(EmployeesByDept[[#This Row],[Name]] &amp; "-Bypass", SQLOperators_DT[first_name], SQLOperators_DT[badge_ID], "")</f>
        <v>11253047</v>
      </c>
      <c r="H175" s="4" t="b">
        <f>IF(NOT(LEN(EmployeesByDept[[#This Row],[BP-DT]]) = 0), _xlfn.XLOOKUP(EmployeesByDept[[#This Row],[BP-DT]], SQLOperators_DT[badge_ID], SQLOperators_DT[deactive_date], -1) = 0, "")</f>
        <v>1</v>
      </c>
      <c r="I175" s="4">
        <f>_xlfn.XLOOKUP(EmployeesByDept[[#This Row],[Name]] &amp; "-Bypass", SQLOperators_WS[full_name], SQLOperators_WS[badge_ID], "")</f>
        <v>11253047</v>
      </c>
      <c r="J175" s="4" t="b">
        <f>IF(NOT(LEN(EmployeesByDept[[#This Row],[BP-WS]]) = 0), _xlfn.XLOOKUP(EmployeesByDept[[#This Row],[BP-WS]], SQLOperators_WS[badge_ID], SQLOperators_WS[deactive_date], -1) = 0, "")</f>
        <v>1</v>
      </c>
      <c r="K175" s="4">
        <f>_xlfn.XLOOKUP(EmployeesByDept[[#This Row],[Name]] &amp; "-Bypass", SQLOperatorTable[name], SQLOperatorTable[ID], "")</f>
        <v>11253047</v>
      </c>
      <c r="L175" s="4" t="b">
        <f>IF(NOT(LEN(EmployeesByDept[[#This Row],[BP-MES01]]) = 0), _xlfn.XLOOKUP(EmployeesByDept[[#This Row],[BP-MES01]], SQLOperatorTable[ID], SQLOperatorTable[deactive_date], -1) = 0, "")</f>
        <v>1</v>
      </c>
      <c r="M175" s="4" t="b">
        <f>IFERROR(OR(EmployeesByDept[[#This Row],[BPA-DT]], EmployeesByDept[[#This Row],[BPA-WS]], EmployeesByDept[[#This Row],[BPA-MES01]]), FALSE)</f>
        <v>1</v>
      </c>
      <c r="N175" s="4" t="b">
        <f>_xlfn.LET(_xlpm.look, _xlfn.XLOOKUP(EmployeesByDept[[#This Row],[ID]], SQLOperators_DT[badge_ID], SQLOperators_DT[deactive_date], -1), IF(_xlpm.look &gt; 0, FALSE, IF(_xlpm.look = 0, TRUE, "NO DATA")))</f>
        <v>1</v>
      </c>
      <c r="O175" s="4" t="b">
        <f>_xlfn.LET(_xlpm.look, _xlfn.XLOOKUP(EmployeesByDept[[#This Row],[ID]], SQLOperators_WS[badge_ID], SQLOperators_WS[deactive_date], -1), IF(_xlpm.look &gt; 0, FALSE, IF(_xlpm.look = 0, TRUE, "NO DATA")))</f>
        <v>1</v>
      </c>
      <c r="P175" s="4" t="b" cm="1">
        <f t="array" ref="P17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75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75" s="4" t="b">
        <f>IF(EmployeesByDept[[#This Row],[Position]] = "Operator", EmployeesByDept[[#This Row],[AnyBP]] = FALSE, TRUE)</f>
        <v>1</v>
      </c>
      <c r="S175" s="4" t="b" cm="1">
        <f t="array" ref="S17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75" s="4" t="b">
        <f xml:space="preserve"> _xlfn.XLOOKUP(EmployeesByDept[[#This Row],[ID]], SQLOperatorTable[ID], SQLOperatorTable[deactive_date], -1) = 0</f>
        <v>1</v>
      </c>
      <c r="U175" s="4" t="str">
        <f>EmployeesByDept[[#This Row],[Dept.]] &amp; " " &amp; EmployeesByDept[[#This Row],[Shift]]</f>
        <v>DT FEM 1st</v>
      </c>
      <c r="V175" s="28" cm="1">
        <f t="array" ref="V175">_xlfn.LET(_xlpm.getname, GetIDFromName(EmployeesByDept[[#This Row],[Name]]),
IF(LEN(_xlpm.getname) = 0, GetIDFromName(EmployeesByDept[[#This Row],[Name]] &amp; " - Bypass"), _xlpm.getname))</f>
        <v>1973</v>
      </c>
      <c r="W175" s="4">
        <f>_xlfn.XLOOKUP(EmployeesByDept[[#This Row],[ID]],SQLOperatorTable[ID],SQLOperatorTable[dept_ID], "", 0, 1)</f>
        <v>4</v>
      </c>
      <c r="X175" s="12" t="b">
        <f>_xlfn.XLOOKUP(EmployeesByDept[[#This Row],[ID]], SQLOperatorTable[ID],SQLOperatorTable[deactive_date], -1) &gt; 0</f>
        <v>0</v>
      </c>
      <c r="Y175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&lt;STX&gt;H1;o160,100;f3;c20;h1;w1;d3,Lynn Rayner - Bypass;&lt;ETX&gt;
&lt;STX&gt;H2;o130,100;f3;c20;h1;w1;d3,Bypass;&lt;ETX&gt;
&lt;STX&gt;H3;o100,100;f3;c20;h1;w1;d3,MES Login;&lt;ETX&gt;
&lt;STX&gt;B4;o50,30;f3;c0,3;h50;w3;d3,1973;&lt;ETX&gt;
&lt;STX&gt;R&lt;ETX&gt;
&lt;STX&gt;&lt;ESC&gt;E1;&lt;ETX&gt;
&lt;STX&gt;&lt;US&gt;4&lt;ETX&gt;
&lt;STX&gt;&lt;ETB&gt;&lt;ETX&gt;</v>
      </c>
      <c r="Z175" s="12" t="str">
        <f>" "</f>
        <v xml:space="preserve"> </v>
      </c>
      <c r="AI175"/>
      <c r="AJ175"/>
    </row>
    <row r="176" spans="1:36" x14ac:dyDescent="0.2">
      <c r="A176" s="19" t="s">
        <v>513</v>
      </c>
      <c r="B17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Soua Lao</v>
      </c>
      <c r="C176" s="21" t="s">
        <v>454</v>
      </c>
      <c r="D176" s="30" t="s">
        <v>384</v>
      </c>
      <c r="E176" s="30" t="s">
        <v>179</v>
      </c>
      <c r="F176" s="123" t="s">
        <v>180</v>
      </c>
      <c r="G176" s="4" t="str">
        <f>_xlfn.XLOOKUP(EmployeesByDept[[#This Row],[Name]] &amp; "-Bypass", SQLOperators_DT[first_name], SQLOperators_DT[badge_ID], "")</f>
        <v/>
      </c>
      <c r="H176" s="4" t="str">
        <f>IF(NOT(LEN(EmployeesByDept[[#This Row],[BP-DT]]) = 0), _xlfn.XLOOKUP(EmployeesByDept[[#This Row],[BP-DT]], SQLOperators_DT[badge_ID], SQLOperators_DT[deactive_date], -1) = 0, "")</f>
        <v/>
      </c>
      <c r="I176" s="4" t="str">
        <f>_xlfn.XLOOKUP(EmployeesByDept[[#This Row],[Name]] &amp; "-Bypass", SQLOperators_WS[full_name], SQLOperators_WS[badge_ID], "")</f>
        <v/>
      </c>
      <c r="J176" s="4" t="str">
        <f>IF(NOT(LEN(EmployeesByDept[[#This Row],[BP-WS]]) = 0), _xlfn.XLOOKUP(EmployeesByDept[[#This Row],[BP-WS]], SQLOperators_WS[badge_ID], SQLOperators_WS[deactive_date], -1) = 0, "")</f>
        <v/>
      </c>
      <c r="K176" s="4" t="str">
        <f>_xlfn.XLOOKUP(EmployeesByDept[[#This Row],[Name]] &amp; "-Bypass", SQLOperatorTable[name], SQLOperatorTable[ID], "")</f>
        <v/>
      </c>
      <c r="L176" s="4" t="str">
        <f>IF(NOT(LEN(EmployeesByDept[[#This Row],[BP-MES01]]) = 0), _xlfn.XLOOKUP(EmployeesByDept[[#This Row],[BP-MES01]], SQLOperatorTable[ID], SQLOperatorTable[deactive_date], -1) = 0, "")</f>
        <v/>
      </c>
      <c r="M176" s="4" t="b">
        <f>IFERROR(OR(EmployeesByDept[[#This Row],[BPA-DT]], EmployeesByDept[[#This Row],[BPA-WS]], EmployeesByDept[[#This Row],[BPA-MES01]]), FALSE)</f>
        <v>0</v>
      </c>
      <c r="N176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176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76" s="4" t="b" cm="1">
        <f t="array" ref="P17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7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76" s="4" t="b">
        <f>IF(EmployeesByDept[[#This Row],[Position]] = "Operator", EmployeesByDept[[#This Row],[AnyBP]] = FALSE, TRUE)</f>
        <v>1</v>
      </c>
      <c r="S176" s="4" t="b" cm="1">
        <f t="array" ref="S17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76" s="4" t="b">
        <f xml:space="preserve"> _xlfn.XLOOKUP(EmployeesByDept[[#This Row],[ID]], SQLOperatorTable[ID], SQLOperatorTable[deactive_date], -1) = 0</f>
        <v>1</v>
      </c>
      <c r="U176" s="4" t="str">
        <f>EmployeesByDept[[#This Row],[Dept.]] &amp; " " &amp; EmployeesByDept[[#This Row],[Shift]]</f>
        <v>HR 1st</v>
      </c>
      <c r="V176" s="28" cm="1">
        <f t="array" ref="V176">_xlfn.LET(_xlpm.getname, GetIDFromName(EmployeesByDept[[#This Row],[Name]]),
IF(LEN(_xlpm.getname) = 0, GetIDFromName(EmployeesByDept[[#This Row],[Name]] &amp; " - Bypass"), _xlpm.getname))</f>
        <v>997</v>
      </c>
      <c r="W176" s="4">
        <f>_xlfn.XLOOKUP(EmployeesByDept[[#This Row],[ID]],SQLOperatorTable[ID],SQLOperatorTable[dept_ID], "", 0, 1)</f>
        <v>6</v>
      </c>
      <c r="X176" s="12" t="b">
        <f>_xlfn.XLOOKUP(EmployeesByDept[[#This Row],[ID]], SQLOperatorTable[ID],SQLOperatorTable[deactive_date], -1) &gt; 0</f>
        <v>0</v>
      </c>
      <c r="Y17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&lt;STX&gt;H1;o160,100;f3;c20;h1;w1;d3,Lynnette Underwood;&lt;ETX&gt;
&lt;STX&gt;H2;o130,100;f3;c20;h1;w1;d3,HR Dept;&lt;ETX&gt;
&lt;STX&gt;H3;o100,100;f3;c20;h1;w1;d3,MES Login;&lt;ETX&gt;
&lt;STX&gt;B4;o50,30;f3;c0,3;h50;w3;d3,997;&lt;ETX&gt;
&lt;STX&gt;R&lt;ETX&gt;
&lt;STX&gt;&lt;ESC&gt;E1;&lt;ETX&gt;
&lt;STX&gt;&lt;US&gt;4&lt;ETX&gt;
&lt;STX&gt;&lt;ETB&gt;&lt;ETX&gt;</v>
      </c>
      <c r="Z176" s="12" t="str">
        <f>" "</f>
        <v xml:space="preserve"> </v>
      </c>
      <c r="AI176"/>
      <c r="AJ176"/>
    </row>
    <row r="177" spans="1:36" x14ac:dyDescent="0.2">
      <c r="A177" s="19" t="s">
        <v>515</v>
      </c>
      <c r="B17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Joshua LaSure</v>
      </c>
      <c r="C177" s="26" t="s">
        <v>9559</v>
      </c>
      <c r="D177" s="295" t="s">
        <v>173</v>
      </c>
      <c r="E177" s="30" t="s">
        <v>241</v>
      </c>
      <c r="F177" s="124" t="s">
        <v>190</v>
      </c>
      <c r="G177" s="297" t="str">
        <f>_xlfn.XLOOKUP(EmployeesByDept[[#This Row],[Name]] &amp; "-Bypass", SQLOperators_DT[first_name], SQLOperators_DT[badge_ID], "")</f>
        <v/>
      </c>
      <c r="H177" s="297" t="str">
        <f>IF(NOT(LEN(EmployeesByDept[[#This Row],[BP-DT]]) = 0), _xlfn.XLOOKUP(EmployeesByDept[[#This Row],[BP-DT]], SQLOperators_DT[badge_ID], SQLOperators_DT[deactive_date], -1) = 0, "")</f>
        <v/>
      </c>
      <c r="I177" s="297" t="str">
        <f>_xlfn.XLOOKUP(EmployeesByDept[[#This Row],[Name]] &amp; "-Bypass", SQLOperators_WS[full_name], SQLOperators_WS[badge_ID], "")</f>
        <v/>
      </c>
      <c r="J177" s="297" t="str">
        <f>IF(NOT(LEN(EmployeesByDept[[#This Row],[BP-WS]]) = 0), _xlfn.XLOOKUP(EmployeesByDept[[#This Row],[BP-WS]], SQLOperators_WS[badge_ID], SQLOperators_WS[deactive_date], -1) = 0, "")</f>
        <v/>
      </c>
      <c r="K177" s="297" t="str">
        <f>_xlfn.XLOOKUP(EmployeesByDept[[#This Row],[Name]] &amp; "-Bypass", SQLOperatorTable[name], SQLOperatorTable[ID], "")</f>
        <v/>
      </c>
      <c r="L177" s="297" t="str">
        <f>IF(NOT(LEN(EmployeesByDept[[#This Row],[BP-MES01]]) = 0), _xlfn.XLOOKUP(EmployeesByDept[[#This Row],[BP-MES01]], SQLOperatorTable[ID], SQLOperatorTable[deactive_date], -1) = 0, "")</f>
        <v/>
      </c>
      <c r="M177" s="297" t="b">
        <f>IFERROR(OR(EmployeesByDept[[#This Row],[BPA-DT]], EmployeesByDept[[#This Row],[BPA-WS]], EmployeesByDept[[#This Row],[BPA-MES01]]), FALSE)</f>
        <v>0</v>
      </c>
      <c r="N177" s="297" t="b">
        <f>_xlfn.LET(_xlpm.look, _xlfn.XLOOKUP(EmployeesByDept[[#This Row],[ID]], SQLOperators_DT[badge_ID], SQLOperators_DT[deactive_date], -1), IF(_xlpm.look &gt; 0, FALSE, IF(_xlpm.look = 0, TRUE, "NO DATA")))</f>
        <v>1</v>
      </c>
      <c r="O177" s="297" t="str">
        <f>_xlfn.LET(_xlpm.look, _xlfn.XLOOKUP(EmployeesByDept[[#This Row],[ID]], SQLOperators_WS[badge_ID], SQLOperators_WS[deactive_date], -1), IF(_xlpm.look &gt; 0, FALSE, IF(_xlpm.look = 0, TRUE, "NO DATA")))</f>
        <v>NO DATA</v>
      </c>
      <c r="P177" s="297" t="b" cm="1">
        <f t="array" ref="P17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77" s="297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77" s="297" t="b">
        <f>IF(EmployeesByDept[[#This Row],[Position]] = "Operator", EmployeesByDept[[#This Row],[AnyBP]] = FALSE, TRUE)</f>
        <v>1</v>
      </c>
      <c r="S177" s="297" t="b" cm="1">
        <f t="array" ref="S17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77" s="297" t="b">
        <f xml:space="preserve"> _xlfn.XLOOKUP(EmployeesByDept[[#This Row],[ID]], SQLOperatorTable[ID], SQLOperatorTable[deactive_date], -1) = 0</f>
        <v>1</v>
      </c>
      <c r="U177" s="297" t="str">
        <f>EmployeesByDept[[#This Row],[Dept.]] &amp; " " &amp; EmployeesByDept[[#This Row],[Shift]]</f>
        <v>T1XX B</v>
      </c>
      <c r="V177" s="297" cm="1">
        <f t="array" ref="V177">_xlfn.LET(_xlpm.getname, GetIDFromName(EmployeesByDept[[#This Row],[Name]]),
IF(LEN(_xlpm.getname) = 0, GetIDFromName(EmployeesByDept[[#This Row],[Name]] &amp; " - Bypass"), _xlpm.getname))</f>
        <v>2660</v>
      </c>
      <c r="W177" s="297">
        <f>_xlfn.XLOOKUP(EmployeesByDept[[#This Row],[ID]],SQLOperatorTable[ID],SQLOperatorTable[dept_ID], "", 0, 1)</f>
        <v>4</v>
      </c>
      <c r="X177" s="304" t="b">
        <f>_xlfn.XLOOKUP(EmployeesByDept[[#This Row],[ID]], SQLOperatorTable[ID],SQLOperatorTable[deactive_date], -1) &gt; 0</f>
        <v>0</v>
      </c>
      <c r="Y177" s="304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&lt;STX&gt;H1;o160,100;f3;c20;h1;w1;d3,Makenzie Szczotka;&lt;ETX&gt;
&lt;STX&gt;H2;o130,100;f3;c20;h1;w1;d3,T1XX B;&lt;ETX&gt;
&lt;STX&gt;H3;o100,100;f3;c20;h1;w1;d3,MES Login;&lt;ETX&gt;
&lt;STX&gt;B4;o50,30;f3;c0,3;h50;w3;d3,2660;&lt;ETX&gt;
&lt;STX&gt;R&lt;ETX&gt;
&lt;STX&gt;&lt;ESC&gt;E1;&lt;ETX&gt;
&lt;STX&gt;&lt;US&gt;4&lt;ETX&gt;
&lt;STX&gt;&lt;ETB&gt;&lt;ETX&gt;</v>
      </c>
      <c r="Z177" s="304" t="str">
        <f>" "</f>
        <v xml:space="preserve"> </v>
      </c>
      <c r="AI177"/>
      <c r="AJ177"/>
    </row>
    <row r="178" spans="1:36" x14ac:dyDescent="0.2">
      <c r="A178" s="19" t="s">
        <v>518</v>
      </c>
      <c r="B17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Andre Lawson</v>
      </c>
      <c r="C178" s="21" t="s">
        <v>456</v>
      </c>
      <c r="D178" s="30" t="s">
        <v>193</v>
      </c>
      <c r="E178" s="30" t="s">
        <v>179</v>
      </c>
      <c r="F178" s="123" t="s">
        <v>200</v>
      </c>
      <c r="G178" s="4">
        <f>_xlfn.XLOOKUP(EmployeesByDept[[#This Row],[Name]] &amp; "-Bypass", SQLOperators_DT[first_name], SQLOperators_DT[badge_ID], "")</f>
        <v>5842673</v>
      </c>
      <c r="H178" s="4" t="b">
        <f>IF(NOT(LEN(EmployeesByDept[[#This Row],[BP-DT]]) = 0), _xlfn.XLOOKUP(EmployeesByDept[[#This Row],[BP-DT]], SQLOperators_DT[badge_ID], SQLOperators_DT[deactive_date], -1) = 0, "")</f>
        <v>1</v>
      </c>
      <c r="I178" s="4">
        <f>_xlfn.XLOOKUP(EmployeesByDept[[#This Row],[Name]] &amp; "-Bypass", SQLOperators_WS[full_name], SQLOperators_WS[badge_ID], "")</f>
        <v>5842673</v>
      </c>
      <c r="J178" s="4" t="b">
        <f>IF(NOT(LEN(EmployeesByDept[[#This Row],[BP-WS]]) = 0), _xlfn.XLOOKUP(EmployeesByDept[[#This Row],[BP-WS]], SQLOperators_WS[badge_ID], SQLOperators_WS[deactive_date], -1) = 0, "")</f>
        <v>1</v>
      </c>
      <c r="K178" s="4">
        <f>_xlfn.XLOOKUP(EmployeesByDept[[#This Row],[Name]] &amp; "-Bypass", SQLOperatorTable[name], SQLOperatorTable[ID], "")</f>
        <v>5842673</v>
      </c>
      <c r="L178" s="4" t="b">
        <f>IF(NOT(LEN(EmployeesByDept[[#This Row],[BP-MES01]]) = 0), _xlfn.XLOOKUP(EmployeesByDept[[#This Row],[BP-MES01]], SQLOperatorTable[ID], SQLOperatorTable[deactive_date], -1) = 0, "")</f>
        <v>1</v>
      </c>
      <c r="M178" s="4" t="b">
        <f>IFERROR(OR(EmployeesByDept[[#This Row],[BPA-DT]], EmployeesByDept[[#This Row],[BPA-WS]], EmployeesByDept[[#This Row],[BPA-MES01]]), FALSE)</f>
        <v>1</v>
      </c>
      <c r="N178" s="4" t="b">
        <f>_xlfn.LET(_xlpm.look, _xlfn.XLOOKUP(EmployeesByDept[[#This Row],[ID]], SQLOperators_DT[badge_ID], SQLOperators_DT[deactive_date], -1), IF(_xlpm.look &gt; 0, FALSE, IF(_xlpm.look = 0, TRUE, "NO DATA")))</f>
        <v>1</v>
      </c>
      <c r="O178" s="4" t="b">
        <f>_xlfn.LET(_xlpm.look, _xlfn.XLOOKUP(EmployeesByDept[[#This Row],[ID]], SQLOperators_WS[badge_ID], SQLOperators_WS[deactive_date], -1), IF(_xlpm.look &gt; 0, FALSE, IF(_xlpm.look = 0, TRUE, "NO DATA")))</f>
        <v>1</v>
      </c>
      <c r="P178" s="4" t="b" cm="1">
        <f t="array" ref="P17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7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78" s="4" t="b">
        <f>IF(EmployeesByDept[[#This Row],[Position]] = "Operator", EmployeesByDept[[#This Row],[AnyBP]] = FALSE, TRUE)</f>
        <v>1</v>
      </c>
      <c r="S178" s="4" t="b" cm="1">
        <f t="array" ref="S17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78" s="4" t="b">
        <f xml:space="preserve"> _xlfn.XLOOKUP(EmployeesByDept[[#This Row],[ID]], SQLOperatorTable[ID], SQLOperatorTable[deactive_date], -1) = 0</f>
        <v>1</v>
      </c>
      <c r="U178" s="4" t="str">
        <f>EmployeesByDept[[#This Row],[Dept.]] &amp; " " &amp; EmployeesByDept[[#This Row],[Shift]]</f>
        <v>Quality 1st</v>
      </c>
      <c r="V178" s="28" cm="1">
        <f t="array" ref="V178">_xlfn.LET(_xlpm.getname, GetIDFromName(EmployeesByDept[[#This Row],[Name]]),
IF(LEN(_xlpm.getname) = 0, GetIDFromName(EmployeesByDept[[#This Row],[Name]] &amp; " - Bypass"), _xlpm.getname))</f>
        <v>2362</v>
      </c>
      <c r="W178" s="4">
        <f>_xlfn.XLOOKUP(EmployeesByDept[[#This Row],[ID]],SQLOperatorTable[ID],SQLOperatorTable[dept_ID], "", 0, 1)</f>
        <v>2</v>
      </c>
      <c r="X178" s="12" t="b">
        <f>_xlfn.XLOOKUP(EmployeesByDept[[#This Row],[ID]], SQLOperatorTable[ID],SQLOperatorTable[deactive_date], -1) &gt; 0</f>
        <v>0</v>
      </c>
      <c r="Y17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&lt;STX&gt;H1;o160,100;f3;c20;h1;w1;d3,Malachi Williams;&lt;ETX&gt;
&lt;STX&gt;H2;o130,100;f3;c20;h1;w1;d3,Quality 1st;&lt;ETX&gt;
&lt;STX&gt;H3;o100,100;f3;c20;h1;w1;d3,MES Login;&lt;ETX&gt;
&lt;STX&gt;B4;o50,30;f3;c0,3;h50;w3;d3,2362;&lt;ETX&gt;
&lt;STX&gt;R&lt;ETX&gt;
&lt;STX&gt;&lt;ESC&gt;E1;&lt;ETX&gt;
&lt;STX&gt;&lt;US&gt;4&lt;ETX&gt;
&lt;STX&gt;&lt;ETB&gt;&lt;ETX&gt;</v>
      </c>
      <c r="Z178" s="12" t="str">
        <f>" "</f>
        <v xml:space="preserve"> </v>
      </c>
      <c r="AI178"/>
      <c r="AJ178"/>
    </row>
    <row r="179" spans="1:36" x14ac:dyDescent="0.2">
      <c r="A179" s="19" t="s">
        <v>520</v>
      </c>
      <c r="B17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Clifton D Lawson</v>
      </c>
      <c r="C179" s="21" t="s">
        <v>458</v>
      </c>
      <c r="D179" s="30" t="s">
        <v>189</v>
      </c>
      <c r="E179" s="30" t="s">
        <v>184</v>
      </c>
      <c r="F179" s="123" t="s">
        <v>175</v>
      </c>
      <c r="G179" s="4">
        <f>_xlfn.XLOOKUP(EmployeesByDept[[#This Row],[Name]] &amp; "-Bypass", SQLOperators_DT[first_name], SQLOperators_DT[badge_ID], "")</f>
        <v>11290505</v>
      </c>
      <c r="H179" s="4" t="b">
        <f>IF(NOT(LEN(EmployeesByDept[[#This Row],[BP-DT]]) = 0), _xlfn.XLOOKUP(EmployeesByDept[[#This Row],[BP-DT]], SQLOperators_DT[badge_ID], SQLOperators_DT[deactive_date], -1) = 0, "")</f>
        <v>0</v>
      </c>
      <c r="I179" s="4" t="str">
        <f>_xlfn.XLOOKUP(EmployeesByDept[[#This Row],[Name]] &amp; "-Bypass", SQLOperators_WS[full_name], SQLOperators_WS[badge_ID], "")</f>
        <v/>
      </c>
      <c r="J179" s="4" t="str">
        <f>IF(NOT(LEN(EmployeesByDept[[#This Row],[BP-WS]]) = 0), _xlfn.XLOOKUP(EmployeesByDept[[#This Row],[BP-WS]], SQLOperators_WS[badge_ID], SQLOperators_WS[deactive_date], -1) = 0, "")</f>
        <v/>
      </c>
      <c r="K179" s="4" t="str">
        <f>_xlfn.XLOOKUP(EmployeesByDept[[#This Row],[Name]] &amp; "-Bypass", SQLOperatorTable[name], SQLOperatorTable[ID], "")</f>
        <v/>
      </c>
      <c r="L179" s="4" t="str">
        <f>IF(NOT(LEN(EmployeesByDept[[#This Row],[BP-MES01]]) = 0), _xlfn.XLOOKUP(EmployeesByDept[[#This Row],[BP-MES01]], SQLOperatorTable[ID], SQLOperatorTable[deactive_date], -1) = 0, "")</f>
        <v/>
      </c>
      <c r="M179" s="4" t="b">
        <f>IFERROR(OR(EmployeesByDept[[#This Row],[BPA-DT]], EmployeesByDept[[#This Row],[BPA-WS]], EmployeesByDept[[#This Row],[BPA-MES01]]), FALSE)</f>
        <v>0</v>
      </c>
      <c r="N179" s="4" t="b">
        <f>_xlfn.LET(_xlpm.look, _xlfn.XLOOKUP(EmployeesByDept[[#This Row],[ID]], SQLOperators_DT[badge_ID], SQLOperators_DT[deactive_date], -1), IF(_xlpm.look &gt; 0, FALSE, IF(_xlpm.look = 0, TRUE, "NO DATA")))</f>
        <v>1</v>
      </c>
      <c r="O179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79" s="4" t="b" cm="1">
        <f t="array" ref="P17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7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79" s="4" t="b">
        <f>IF(EmployeesByDept[[#This Row],[Position]] = "Operator", EmployeesByDept[[#This Row],[AnyBP]] = FALSE, TRUE)</f>
        <v>1</v>
      </c>
      <c r="S179" s="4" t="b" cm="1">
        <f t="array" ref="S17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79" s="4" t="b">
        <f xml:space="preserve"> _xlfn.XLOOKUP(EmployeesByDept[[#This Row],[ID]], SQLOperatorTable[ID], SQLOperatorTable[deactive_date], -1) = 0</f>
        <v>1</v>
      </c>
      <c r="U179" s="4" t="str">
        <f>EmployeesByDept[[#This Row],[Dept.]] &amp; " " &amp; EmployeesByDept[[#This Row],[Shift]]</f>
        <v>DT FEM 2nd</v>
      </c>
      <c r="V179" s="28" cm="1">
        <f t="array" ref="V179">_xlfn.LET(_xlpm.getname, GetIDFromName(EmployeesByDept[[#This Row],[Name]]),
IF(LEN(_xlpm.getname) = 0, GetIDFromName(EmployeesByDept[[#This Row],[Name]] &amp; " - Bypass"), _xlpm.getname))</f>
        <v>1940</v>
      </c>
      <c r="W179" s="4">
        <f>_xlfn.XLOOKUP(EmployeesByDept[[#This Row],[ID]],SQLOperatorTable[ID],SQLOperatorTable[dept_ID], "", 0, 1)</f>
        <v>4</v>
      </c>
      <c r="X179" s="12" t="b">
        <f>_xlfn.XLOOKUP(EmployeesByDept[[#This Row],[ID]], SQLOperatorTable[ID],SQLOperatorTable[deactive_date], -1) &gt; 0</f>
        <v>0</v>
      </c>
      <c r="Y17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&lt;STX&gt;H1;o160,100;f3;c20;h1;w1;d3,Malik Waites;&lt;ETX&gt;
&lt;STX&gt;H2;o130,100;f3;c20;h1;w1;d3,DT FEM 2nd;&lt;ETX&gt;
&lt;STX&gt;H3;o100,100;f3;c20;h1;w1;d3,MES Login;&lt;ETX&gt;
&lt;STX&gt;B4;o50,30;f3;c0,3;h50;w3;d3,1940;&lt;ETX&gt;
&lt;STX&gt;R&lt;ETX&gt;
&lt;STX&gt;&lt;ESC&gt;E1;&lt;ETX&gt;
&lt;STX&gt;&lt;US&gt;4&lt;ETX&gt;
&lt;STX&gt;&lt;ETB&gt;&lt;ETX&gt;</v>
      </c>
      <c r="Z179" s="12" t="str">
        <f>" "</f>
        <v xml:space="preserve"> </v>
      </c>
      <c r="AI179"/>
      <c r="AJ179"/>
    </row>
    <row r="180" spans="1:36" x14ac:dyDescent="0.2">
      <c r="A180" s="19" t="s">
        <v>522</v>
      </c>
      <c r="B18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Fue Lee</v>
      </c>
      <c r="C180" s="21" t="s">
        <v>460</v>
      </c>
      <c r="D180" s="30" t="s">
        <v>189</v>
      </c>
      <c r="E180" s="30" t="s">
        <v>174</v>
      </c>
      <c r="F180" s="123" t="s">
        <v>190</v>
      </c>
      <c r="G180" s="28" t="str">
        <f>_xlfn.XLOOKUP(EmployeesByDept[[#This Row],[Name]] &amp; "-Bypass", SQLOperators_DT[first_name], SQLOperators_DT[badge_ID], "")</f>
        <v/>
      </c>
      <c r="H180" s="28" t="str">
        <f>IF(NOT(LEN(EmployeesByDept[[#This Row],[BP-DT]]) = 0), _xlfn.XLOOKUP(EmployeesByDept[[#This Row],[BP-DT]], SQLOperators_DT[badge_ID], SQLOperators_DT[deactive_date], -1) = 0, "")</f>
        <v/>
      </c>
      <c r="I180" s="28" t="str">
        <f>_xlfn.XLOOKUP(EmployeesByDept[[#This Row],[Name]] &amp; "-Bypass", SQLOperators_WS[full_name], SQLOperators_WS[badge_ID], "")</f>
        <v/>
      </c>
      <c r="J180" s="28" t="str">
        <f>IF(NOT(LEN(EmployeesByDept[[#This Row],[BP-WS]]) = 0), _xlfn.XLOOKUP(EmployeesByDept[[#This Row],[BP-WS]], SQLOperators_WS[badge_ID], SQLOperators_WS[deactive_date], -1) = 0, "")</f>
        <v/>
      </c>
      <c r="K180" s="28" t="str">
        <f>_xlfn.XLOOKUP(EmployeesByDept[[#This Row],[Name]] &amp; "-Bypass", SQLOperatorTable[name], SQLOperatorTable[ID], "")</f>
        <v/>
      </c>
      <c r="L180" s="28" t="str">
        <f>IF(NOT(LEN(EmployeesByDept[[#This Row],[BP-MES01]]) = 0), _xlfn.XLOOKUP(EmployeesByDept[[#This Row],[BP-MES01]], SQLOperatorTable[ID], SQLOperatorTable[deactive_date], -1) = 0, "")</f>
        <v/>
      </c>
      <c r="M180" s="28" t="b">
        <f>IFERROR(OR(EmployeesByDept[[#This Row],[BPA-DT]], EmployeesByDept[[#This Row],[BPA-WS]], EmployeesByDept[[#This Row],[BPA-MES01]]), FALSE)</f>
        <v>0</v>
      </c>
      <c r="N180" s="28" t="b">
        <f>_xlfn.LET(_xlpm.look, _xlfn.XLOOKUP(EmployeesByDept[[#This Row],[ID]], SQLOperators_DT[badge_ID], SQLOperators_DT[deactive_date], -1), IF(_xlpm.look &gt; 0, FALSE, IF(_xlpm.look = 0, TRUE, "NO DATA")))</f>
        <v>1</v>
      </c>
      <c r="O180" s="28" t="b">
        <f>_xlfn.LET(_xlpm.look, _xlfn.XLOOKUP(EmployeesByDept[[#This Row],[ID]], SQLOperators_WS[badge_ID], SQLOperators_WS[deactive_date], -1), IF(_xlpm.look &gt; 0, FALSE, IF(_xlpm.look = 0, TRUE, "NO DATA")))</f>
        <v>1</v>
      </c>
      <c r="P180" s="28" t="b" cm="1">
        <f t="array" ref="P18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80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80" s="28" t="b">
        <f>IF(EmployeesByDept[[#This Row],[Position]] = "Operator", EmployeesByDept[[#This Row],[AnyBP]] = FALSE, TRUE)</f>
        <v>1</v>
      </c>
      <c r="S180" s="28" t="b" cm="1">
        <f t="array" ref="S18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80" s="28" t="b">
        <f xml:space="preserve"> _xlfn.XLOOKUP(EmployeesByDept[[#This Row],[ID]], SQLOperatorTable[ID], SQLOperatorTable[deactive_date], -1) = 0</f>
        <v>1</v>
      </c>
      <c r="U180" s="28" t="str">
        <f>EmployeesByDept[[#This Row],[Dept.]] &amp; " " &amp; EmployeesByDept[[#This Row],[Shift]]</f>
        <v>DT FEM 3rd</v>
      </c>
      <c r="V180" s="28" cm="1">
        <f t="array" ref="V180">_xlfn.LET(_xlpm.getname, GetIDFromName(EmployeesByDept[[#This Row],[Name]]),
IF(LEN(_xlpm.getname) = 0, GetIDFromName(EmployeesByDept[[#This Row],[Name]] &amp; " - Bypass"), _xlpm.getname))</f>
        <v>2548</v>
      </c>
      <c r="W180" s="28">
        <f>_xlfn.XLOOKUP(EmployeesByDept[[#This Row],[ID]],SQLOperatorTable[ID],SQLOperatorTable[dept_ID], "", 0, 1)</f>
        <v>4</v>
      </c>
      <c r="X180" s="38" t="b">
        <f>_xlfn.XLOOKUP(EmployeesByDept[[#This Row],[ID]], SQLOperatorTable[ID],SQLOperatorTable[deactive_date], -1) &gt; 0</f>
        <v>0</v>
      </c>
      <c r="Y180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&lt;STX&gt;H1;o160,100;f3;c20;h1;w1;d3,Malika Lewis;&lt;ETX&gt;
&lt;STX&gt;H2;o130,100;f3;c20;h1;w1;d3,DT FEM 3rd;&lt;ETX&gt;
&lt;STX&gt;H3;o100,100;f3;c20;h1;w1;d3,MES Login;&lt;ETX&gt;
&lt;STX&gt;B4;o50,30;f3;c0,3;h50;w3;d3,2548;&lt;ETX&gt;
&lt;STX&gt;R&lt;ETX&gt;
&lt;STX&gt;&lt;ESC&gt;E1;&lt;ETX&gt;
&lt;STX&gt;&lt;US&gt;4&lt;ETX&gt;
&lt;STX&gt;&lt;ETB&gt;&lt;ETX&gt;</v>
      </c>
      <c r="Z180" s="38" t="str">
        <f>" "</f>
        <v xml:space="preserve"> </v>
      </c>
      <c r="AI180"/>
      <c r="AJ180"/>
    </row>
    <row r="181" spans="1:36" x14ac:dyDescent="0.2">
      <c r="A181" s="19" t="s">
        <v>524</v>
      </c>
      <c r="B18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Kevin Tou Lee</v>
      </c>
      <c r="C181" s="121" t="s">
        <v>462</v>
      </c>
      <c r="D181" s="30" t="s">
        <v>240</v>
      </c>
      <c r="E181" s="30" t="s">
        <v>179</v>
      </c>
      <c r="F181" s="123" t="s">
        <v>213</v>
      </c>
      <c r="G181" s="4" t="str">
        <f>_xlfn.XLOOKUP(EmployeesByDept[[#This Row],[Name]] &amp; "-Bypass", SQLOperators_DT[first_name], SQLOperators_DT[badge_ID], "")</f>
        <v/>
      </c>
      <c r="H181" s="4" t="str">
        <f>IF(NOT(LEN(EmployeesByDept[[#This Row],[BP-DT]]) = 0), _xlfn.XLOOKUP(EmployeesByDept[[#This Row],[BP-DT]], SQLOperators_DT[badge_ID], SQLOperators_DT[deactive_date], -1) = 0, "")</f>
        <v/>
      </c>
      <c r="I181" s="4" t="str">
        <f>_xlfn.XLOOKUP(EmployeesByDept[[#This Row],[Name]] &amp; "-Bypass", SQLOperators_WS[full_name], SQLOperators_WS[badge_ID], "")</f>
        <v/>
      </c>
      <c r="J181" s="4" t="str">
        <f>IF(NOT(LEN(EmployeesByDept[[#This Row],[BP-WS]]) = 0), _xlfn.XLOOKUP(EmployeesByDept[[#This Row],[BP-WS]], SQLOperators_WS[badge_ID], SQLOperators_WS[deactive_date], -1) = 0, "")</f>
        <v/>
      </c>
      <c r="K181" s="4" t="str">
        <f>_xlfn.XLOOKUP(EmployeesByDept[[#This Row],[Name]] &amp; "-Bypass", SQLOperatorTable[name], SQLOperatorTable[ID], "")</f>
        <v/>
      </c>
      <c r="L181" s="4" t="str">
        <f>IF(NOT(LEN(EmployeesByDept[[#This Row],[BP-MES01]]) = 0), _xlfn.XLOOKUP(EmployeesByDept[[#This Row],[BP-MES01]], SQLOperatorTable[ID], SQLOperatorTable[deactive_date], -1) = 0, "")</f>
        <v/>
      </c>
      <c r="M181" s="4" t="b">
        <f>IFERROR(OR(EmployeesByDept[[#This Row],[BPA-DT]], EmployeesByDept[[#This Row],[BPA-WS]], EmployeesByDept[[#This Row],[BPA-MES01]]), FALSE)</f>
        <v>0</v>
      </c>
      <c r="N181" s="4" t="b">
        <f>_xlfn.LET(_xlpm.look, _xlfn.XLOOKUP(EmployeesByDept[[#This Row],[ID]], SQLOperators_DT[badge_ID], SQLOperators_DT[deactive_date], -1), IF(_xlpm.look &gt; 0, FALSE, IF(_xlpm.look = 0, TRUE, "NO DATA")))</f>
        <v>1</v>
      </c>
      <c r="O181" s="4" t="b">
        <f>_xlfn.LET(_xlpm.look, _xlfn.XLOOKUP(EmployeesByDept[[#This Row],[ID]], SQLOperators_WS[badge_ID], SQLOperators_WS[deactive_date], -1), IF(_xlpm.look &gt; 0, FALSE, IF(_xlpm.look = 0, TRUE, "NO DATA")))</f>
        <v>1</v>
      </c>
      <c r="P181" s="4" t="b" cm="1">
        <f t="array" ref="P18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8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81" s="4" t="b">
        <f>IF(EmployeesByDept[[#This Row],[Position]] = "Operator", EmployeesByDept[[#This Row],[AnyBP]] = FALSE, TRUE)</f>
        <v>1</v>
      </c>
      <c r="S181" s="4" t="b" cm="1">
        <f t="array" ref="S18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81" s="4" t="b">
        <f xml:space="preserve"> _xlfn.XLOOKUP(EmployeesByDept[[#This Row],[ID]], SQLOperatorTable[ID], SQLOperatorTable[deactive_date], -1) = 0</f>
        <v>1</v>
      </c>
      <c r="U181" s="4" t="str">
        <f>EmployeesByDept[[#This Row],[Dept.]] &amp; " " &amp; EmployeesByDept[[#This Row],[Shift]]</f>
        <v>IT 1st</v>
      </c>
      <c r="V181" s="28" cm="1">
        <f t="array" ref="V181">_xlfn.LET(_xlpm.getname, GetIDFromName(EmployeesByDept[[#This Row],[Name]]),
IF(LEN(_xlpm.getname) = 0, GetIDFromName(EmployeesByDept[[#This Row],[Name]] &amp; " - Bypass"), _xlpm.getname))</f>
        <v>2397</v>
      </c>
      <c r="W181" s="4">
        <f>_xlfn.XLOOKUP(EmployeesByDept[[#This Row],[ID]],SQLOperatorTable[ID],SQLOperatorTable[dept_ID], "", 0, 1)</f>
        <v>5</v>
      </c>
      <c r="X181" s="12" t="b">
        <f>_xlfn.XLOOKUP(EmployeesByDept[[#This Row],[ID]], SQLOperatorTable[ID],SQLOperatorTable[deactive_date], -1) &gt; 0</f>
        <v>0</v>
      </c>
      <c r="Y18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&lt;STX&gt;H1;o160,100;f3;c20;h1;w1;d3,Mamadou Diallo;&lt;ETX&gt;
&lt;STX&gt;H2;o130,100;f3;c20;h1;w1;d3,IT 1st;&lt;ETX&gt;
&lt;STX&gt;H3;o100,100;f3;c20;h1;w1;d3,MES Login;&lt;ETX&gt;
&lt;STX&gt;B4;o50,30;f3;c0,3;h50;w3;d3,2397;&lt;ETX&gt;
&lt;STX&gt;R&lt;ETX&gt;
&lt;STX&gt;&lt;ESC&gt;E1;&lt;ETX&gt;
&lt;STX&gt;&lt;US&gt;4&lt;ETX&gt;
&lt;STX&gt;&lt;ETB&gt;&lt;ETX&gt;</v>
      </c>
      <c r="Z181" s="12" t="str">
        <f>" "</f>
        <v xml:space="preserve"> </v>
      </c>
      <c r="AI181"/>
      <c r="AJ181"/>
    </row>
    <row r="182" spans="1:36" x14ac:dyDescent="0.2">
      <c r="A182" s="19" t="s">
        <v>527</v>
      </c>
      <c r="B18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Love Lee</v>
      </c>
      <c r="C182" s="21" t="s">
        <v>464</v>
      </c>
      <c r="D182" s="30" t="s">
        <v>189</v>
      </c>
      <c r="E182" s="30" t="s">
        <v>179</v>
      </c>
      <c r="F182" s="123" t="s">
        <v>190</v>
      </c>
      <c r="G182" s="4" t="str">
        <f>_xlfn.XLOOKUP(EmployeesByDept[[#This Row],[Name]] &amp; "-Bypass", SQLOperators_DT[first_name], SQLOperators_DT[badge_ID], "")</f>
        <v/>
      </c>
      <c r="H182" s="4" t="str">
        <f>IF(NOT(LEN(EmployeesByDept[[#This Row],[BP-DT]]) = 0), _xlfn.XLOOKUP(EmployeesByDept[[#This Row],[BP-DT]], SQLOperators_DT[badge_ID], SQLOperators_DT[deactive_date], -1) = 0, "")</f>
        <v/>
      </c>
      <c r="I182" s="4" t="str">
        <f>_xlfn.XLOOKUP(EmployeesByDept[[#This Row],[Name]] &amp; "-Bypass", SQLOperators_WS[full_name], SQLOperators_WS[badge_ID], "")</f>
        <v/>
      </c>
      <c r="J182" s="4" t="str">
        <f>IF(NOT(LEN(EmployeesByDept[[#This Row],[BP-WS]]) = 0), _xlfn.XLOOKUP(EmployeesByDept[[#This Row],[BP-WS]], SQLOperators_WS[badge_ID], SQLOperators_WS[deactive_date], -1) = 0, "")</f>
        <v/>
      </c>
      <c r="K182" s="4" t="str">
        <f>_xlfn.XLOOKUP(EmployeesByDept[[#This Row],[Name]] &amp; "-Bypass", SQLOperatorTable[name], SQLOperatorTable[ID], "")</f>
        <v/>
      </c>
      <c r="L182" s="4" t="str">
        <f>IF(NOT(LEN(EmployeesByDept[[#This Row],[BP-MES01]]) = 0), _xlfn.XLOOKUP(EmployeesByDept[[#This Row],[BP-MES01]], SQLOperatorTable[ID], SQLOperatorTable[deactive_date], -1) = 0, "")</f>
        <v/>
      </c>
      <c r="M182" s="4" t="b">
        <f>IFERROR(OR(EmployeesByDept[[#This Row],[BPA-DT]], EmployeesByDept[[#This Row],[BPA-WS]], EmployeesByDept[[#This Row],[BPA-MES01]]), FALSE)</f>
        <v>0</v>
      </c>
      <c r="N182" s="4" t="b">
        <f>_xlfn.LET(_xlpm.look, _xlfn.XLOOKUP(EmployeesByDept[[#This Row],[ID]], SQLOperators_DT[badge_ID], SQLOperators_DT[deactive_date], -1), IF(_xlpm.look &gt; 0, FALSE, IF(_xlpm.look = 0, TRUE, "NO DATA")))</f>
        <v>1</v>
      </c>
      <c r="O182" s="4" t="b">
        <f>_xlfn.LET(_xlpm.look, _xlfn.XLOOKUP(EmployeesByDept[[#This Row],[ID]], SQLOperators_WS[badge_ID], SQLOperators_WS[deactive_date], -1), IF(_xlpm.look &gt; 0, FALSE, IF(_xlpm.look = 0, TRUE, "NO DATA")))</f>
        <v>1</v>
      </c>
      <c r="P182" s="4" t="b" cm="1">
        <f t="array" ref="P18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82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82" s="4" t="b">
        <f>IF(EmployeesByDept[[#This Row],[Position]] = "Operator", EmployeesByDept[[#This Row],[AnyBP]] = FALSE, TRUE)</f>
        <v>1</v>
      </c>
      <c r="S182" s="4" t="b" cm="1">
        <f t="array" ref="S18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82" s="4" t="b">
        <f xml:space="preserve"> _xlfn.XLOOKUP(EmployeesByDept[[#This Row],[ID]], SQLOperatorTable[ID], SQLOperatorTable[deactive_date], -1) = 0</f>
        <v>1</v>
      </c>
      <c r="U182" s="4" t="str">
        <f>EmployeesByDept[[#This Row],[Dept.]] &amp; " " &amp; EmployeesByDept[[#This Row],[Shift]]</f>
        <v>DT FEM 1st</v>
      </c>
      <c r="V182" s="28" cm="1">
        <f t="array" ref="V182">_xlfn.LET(_xlpm.getname, GetIDFromName(EmployeesByDept[[#This Row],[Name]]),
IF(LEN(_xlpm.getname) = 0, GetIDFromName(EmployeesByDept[[#This Row],[Name]] &amp; " - Bypass"), _xlpm.getname))</f>
        <v>2126</v>
      </c>
      <c r="W182" s="4">
        <f>_xlfn.XLOOKUP(EmployeesByDept[[#This Row],[ID]],SQLOperatorTable[ID],SQLOperatorTable[dept_ID], "", 0, 1)</f>
        <v>4</v>
      </c>
      <c r="X182" s="12" t="b">
        <f>_xlfn.XLOOKUP(EmployeesByDept[[#This Row],[ID]], SQLOperatorTable[ID],SQLOperatorTable[deactive_date], -1) &gt; 0</f>
        <v>0</v>
      </c>
      <c r="Y182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&lt;STX&gt;H1;o160,100;f3;c20;h1;w1;d3,Marcia Pore;&lt;ETX&gt;
&lt;STX&gt;H2;o130,100;f3;c20;h1;w1;d3,DT FEM 1st;&lt;ETX&gt;
&lt;STX&gt;H3;o100,100;f3;c20;h1;w1;d3,MES Login;&lt;ETX&gt;
&lt;STX&gt;B4;o50,30;f3;c0,3;h50;w3;d3,2126;&lt;ETX&gt;
&lt;STX&gt;R&lt;ETX&gt;
&lt;STX&gt;&lt;ESC&gt;E1;&lt;ETX&gt;
&lt;STX&gt;&lt;US&gt;4&lt;ETX&gt;
&lt;STX&gt;&lt;ETB&gt;&lt;ETX&gt;</v>
      </c>
      <c r="Z182" s="12" t="str">
        <f>" "</f>
        <v xml:space="preserve"> </v>
      </c>
      <c r="AI182"/>
      <c r="AJ182"/>
    </row>
    <row r="183" spans="1:36" x14ac:dyDescent="0.2">
      <c r="A183" s="19" t="s">
        <v>529</v>
      </c>
      <c r="B18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Meng Lee</v>
      </c>
      <c r="C183" s="21" t="s">
        <v>40</v>
      </c>
      <c r="D183" s="30" t="s">
        <v>183</v>
      </c>
      <c r="E183" s="30"/>
      <c r="F183" s="123"/>
      <c r="G183" s="4" t="str">
        <f>_xlfn.XLOOKUP(EmployeesByDept[[#This Row],[Name]] &amp; "-Bypass", SQLOperators_DT[first_name], SQLOperators_DT[badge_ID], "")</f>
        <v/>
      </c>
      <c r="H183" s="4" t="str">
        <f>IF(NOT(LEN(EmployeesByDept[[#This Row],[BP-DT]]) = 0), _xlfn.XLOOKUP(EmployeesByDept[[#This Row],[BP-DT]], SQLOperators_DT[badge_ID], SQLOperators_DT[deactive_date], -1) = 0, "")</f>
        <v/>
      </c>
      <c r="I183" s="4" t="str">
        <f>_xlfn.XLOOKUP(EmployeesByDept[[#This Row],[Name]] &amp; "-Bypass", SQLOperators_WS[full_name], SQLOperators_WS[badge_ID], "")</f>
        <v/>
      </c>
      <c r="J183" s="4" t="str">
        <f>IF(NOT(LEN(EmployeesByDept[[#This Row],[BP-WS]]) = 0), _xlfn.XLOOKUP(EmployeesByDept[[#This Row],[BP-WS]], SQLOperators_WS[badge_ID], SQLOperators_WS[deactive_date], -1) = 0, "")</f>
        <v/>
      </c>
      <c r="K183" s="4" t="str">
        <f>_xlfn.XLOOKUP(EmployeesByDept[[#This Row],[Name]] &amp; "-Bypass", SQLOperatorTable[name], SQLOperatorTable[ID], "")</f>
        <v/>
      </c>
      <c r="L183" s="4" t="str">
        <f>IF(NOT(LEN(EmployeesByDept[[#This Row],[BP-MES01]]) = 0), _xlfn.XLOOKUP(EmployeesByDept[[#This Row],[BP-MES01]], SQLOperatorTable[ID], SQLOperatorTable[deactive_date], -1) = 0, "")</f>
        <v/>
      </c>
      <c r="M183" s="4" t="b">
        <f>IFERROR(OR(EmployeesByDept[[#This Row],[BPA-DT]], EmployeesByDept[[#This Row],[BPA-WS]], EmployeesByDept[[#This Row],[BPA-MES01]]), FALSE)</f>
        <v>0</v>
      </c>
      <c r="N183" s="4" t="b">
        <f>_xlfn.LET(_xlpm.look, _xlfn.XLOOKUP(EmployeesByDept[[#This Row],[ID]], SQLOperators_DT[badge_ID], SQLOperators_DT[deactive_date], -1), IF(_xlpm.look &gt; 0, FALSE, IF(_xlpm.look = 0, TRUE, "NO DATA")))</f>
        <v>0</v>
      </c>
      <c r="O183" s="4" t="b">
        <f>_xlfn.LET(_xlpm.look, _xlfn.XLOOKUP(EmployeesByDept[[#This Row],[ID]], SQLOperators_WS[badge_ID], SQLOperators_WS[deactive_date], -1), IF(_xlpm.look &gt; 0, FALSE, IF(_xlpm.look = 0, TRUE, "NO DATA")))</f>
        <v>0</v>
      </c>
      <c r="P183" s="4" t="b" cm="1">
        <f t="array" ref="P18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8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83" s="4" t="b">
        <f>IF(EmployeesByDept[[#This Row],[Position]] = "Operator", EmployeesByDept[[#This Row],[AnyBP]] = FALSE, TRUE)</f>
        <v>1</v>
      </c>
      <c r="S183" s="4" t="b" cm="1">
        <f t="array" ref="S18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83" s="4" t="b">
        <f xml:space="preserve"> _xlfn.XLOOKUP(EmployeesByDept[[#This Row],[ID]], SQLOperatorTable[ID], SQLOperatorTable[deactive_date], -1) = 0</f>
        <v>1</v>
      </c>
      <c r="U183" s="4" t="str">
        <f>EmployeesByDept[[#This Row],[Dept.]] &amp; " " &amp; EmployeesByDept[[#This Row],[Shift]]</f>
        <v xml:space="preserve">Materials </v>
      </c>
      <c r="V183" s="28" cm="1">
        <f t="array" ref="V183">_xlfn.LET(_xlpm.getname, GetIDFromName(EmployeesByDept[[#This Row],[Name]]),
IF(LEN(_xlpm.getname) = 0, GetIDFromName(EmployeesByDept[[#This Row],[Name]] &amp; " - Bypass"), _xlpm.getname))</f>
        <v>1228</v>
      </c>
      <c r="W183" s="4">
        <f>_xlfn.XLOOKUP(EmployeesByDept[[#This Row],[ID]],SQLOperatorTable[ID],SQLOperatorTable[dept_ID], "", 0, 1)</f>
        <v>3</v>
      </c>
      <c r="X183" s="12" t="b">
        <f>_xlfn.XLOOKUP(EmployeesByDept[[#This Row],[ID]], SQLOperatorTable[ID],SQLOperatorTable[deactive_date], -1) &gt; 0</f>
        <v>0</v>
      </c>
      <c r="Y18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&lt;STX&gt;H1;o160,100;f3;c20;h1;w1;d3,Marcus Hill;&lt;ETX&gt;
&lt;STX&gt;H2;o130,100;f3;c20;h1;w1;d3,Materials ;&lt;ETX&gt;
&lt;STX&gt;H3;o100,100;f3;c20;h1;w1;d3,MES Login;&lt;ETX&gt;
&lt;STX&gt;B4;o50,30;f3;c0,3;h50;w3;d3,1228;&lt;ETX&gt;
&lt;STX&gt;R&lt;ETX&gt;
&lt;STX&gt;&lt;ESC&gt;E1;&lt;ETX&gt;
&lt;STX&gt;&lt;US&gt;4&lt;ETX&gt;
&lt;STX&gt;&lt;ETB&gt;&lt;ETX&gt;</v>
      </c>
      <c r="Z183" s="12" t="str">
        <f>" "</f>
        <v xml:space="preserve"> </v>
      </c>
      <c r="AI183"/>
      <c r="AJ183"/>
    </row>
    <row r="184" spans="1:36" x14ac:dyDescent="0.2">
      <c r="A184" s="19" t="s">
        <v>531</v>
      </c>
      <c r="B18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Phayhoung Lee</v>
      </c>
      <c r="C184" s="294" t="s">
        <v>467</v>
      </c>
      <c r="D184" s="295" t="s">
        <v>173</v>
      </c>
      <c r="E184" s="30" t="s">
        <v>241</v>
      </c>
      <c r="F184" s="296" t="s">
        <v>190</v>
      </c>
      <c r="G184" s="302" t="str">
        <f>_xlfn.XLOOKUP(EmployeesByDept[[#This Row],[Name]] &amp; "-Bypass", SQLOperators_DT[first_name], SQLOperators_DT[badge_ID], "")</f>
        <v/>
      </c>
      <c r="H184" s="302" t="str">
        <f>IF(NOT(LEN(EmployeesByDept[[#This Row],[BP-DT]]) = 0), _xlfn.XLOOKUP(EmployeesByDept[[#This Row],[BP-DT]], SQLOperators_DT[badge_ID], SQLOperators_DT[deactive_date], -1) = 0, "")</f>
        <v/>
      </c>
      <c r="I184" s="302" t="str">
        <f>_xlfn.XLOOKUP(EmployeesByDept[[#This Row],[Name]] &amp; "-Bypass", SQLOperators_WS[full_name], SQLOperators_WS[badge_ID], "")</f>
        <v/>
      </c>
      <c r="J184" s="302" t="str">
        <f>IF(NOT(LEN(EmployeesByDept[[#This Row],[BP-WS]]) = 0), _xlfn.XLOOKUP(EmployeesByDept[[#This Row],[BP-WS]], SQLOperators_WS[badge_ID], SQLOperators_WS[deactive_date], -1) = 0, "")</f>
        <v/>
      </c>
      <c r="K184" s="302" t="str">
        <f>_xlfn.XLOOKUP(EmployeesByDept[[#This Row],[Name]] &amp; "-Bypass", SQLOperatorTable[name], SQLOperatorTable[ID], "")</f>
        <v/>
      </c>
      <c r="L184" s="302" t="str">
        <f>IF(NOT(LEN(EmployeesByDept[[#This Row],[BP-MES01]]) = 0), _xlfn.XLOOKUP(EmployeesByDept[[#This Row],[BP-MES01]], SQLOperatorTable[ID], SQLOperatorTable[deactive_date], -1) = 0, "")</f>
        <v/>
      </c>
      <c r="M184" s="302" t="b">
        <f>IFERROR(OR(EmployeesByDept[[#This Row],[BPA-DT]], EmployeesByDept[[#This Row],[BPA-WS]], EmployeesByDept[[#This Row],[BPA-MES01]]), FALSE)</f>
        <v>0</v>
      </c>
      <c r="N184" s="302" t="b">
        <f>_xlfn.LET(_xlpm.look, _xlfn.XLOOKUP(EmployeesByDept[[#This Row],[ID]], SQLOperators_DT[badge_ID], SQLOperators_DT[deactive_date], -1), IF(_xlpm.look &gt; 0, FALSE, IF(_xlpm.look = 0, TRUE, "NO DATA")))</f>
        <v>1</v>
      </c>
      <c r="O184" s="302" t="b">
        <f>_xlfn.LET(_xlpm.look, _xlfn.XLOOKUP(EmployeesByDept[[#This Row],[ID]], SQLOperators_WS[badge_ID], SQLOperators_WS[deactive_date], -1), IF(_xlpm.look &gt; 0, FALSE, IF(_xlpm.look = 0, TRUE, "NO DATA")))</f>
        <v>1</v>
      </c>
      <c r="P184" s="302" t="b" cm="1">
        <f t="array" ref="P18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84" s="302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84" s="302" t="b">
        <f>IF(EmployeesByDept[[#This Row],[Position]] = "Operator", EmployeesByDept[[#This Row],[AnyBP]] = FALSE, TRUE)</f>
        <v>1</v>
      </c>
      <c r="S184" s="302" t="b" cm="1">
        <f t="array" ref="S18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84" s="302" t="b">
        <f xml:space="preserve"> _xlfn.XLOOKUP(EmployeesByDept[[#This Row],[ID]], SQLOperatorTable[ID], SQLOperatorTable[deactive_date], -1) = 0</f>
        <v>1</v>
      </c>
      <c r="U184" s="302" t="str">
        <f>EmployeesByDept[[#This Row],[Dept.]] &amp; " " &amp; EmployeesByDept[[#This Row],[Shift]]</f>
        <v>T1XX B</v>
      </c>
      <c r="V184" s="297" cm="1">
        <f t="array" ref="V184">_xlfn.LET(_xlpm.getname, GetIDFromName(EmployeesByDept[[#This Row],[Name]]),
IF(LEN(_xlpm.getname) = 0, GetIDFromName(EmployeesByDept[[#This Row],[Name]] &amp; " - Bypass"), _xlpm.getname))</f>
        <v>9541</v>
      </c>
      <c r="W184" s="302">
        <f>_xlfn.XLOOKUP(EmployeesByDept[[#This Row],[ID]],SQLOperatorTable[ID],SQLOperatorTable[dept_ID], "", 0, 1)</f>
        <v>4</v>
      </c>
      <c r="X184" s="303" t="b">
        <f>_xlfn.XLOOKUP(EmployeesByDept[[#This Row],[ID]], SQLOperatorTable[ID],SQLOperatorTable[deactive_date], -1) &gt; 0</f>
        <v>0</v>
      </c>
      <c r="Y184" s="303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&lt;STX&gt;H1;o160,100;f3;c20;h1;w1;d3,Mark Batts;&lt;ETX&gt;
&lt;STX&gt;H2;o130,100;f3;c20;h1;w1;d3,T1XX B;&lt;ETX&gt;
&lt;STX&gt;H3;o100,100;f3;c20;h1;w1;d3,MES Login;&lt;ETX&gt;
&lt;STX&gt;B4;o50,30;f3;c0,3;h50;w3;d3,9541;&lt;ETX&gt;
&lt;STX&gt;R&lt;ETX&gt;
&lt;STX&gt;&lt;ESC&gt;E1;&lt;ETX&gt;
&lt;STX&gt;&lt;US&gt;4&lt;ETX&gt;
&lt;STX&gt;&lt;ETB&gt;&lt;ETX&gt;</v>
      </c>
      <c r="Z184" s="303" t="str">
        <f>" "</f>
        <v xml:space="preserve"> </v>
      </c>
      <c r="AI184"/>
      <c r="AJ184"/>
    </row>
    <row r="185" spans="1:36" x14ac:dyDescent="0.2">
      <c r="A185" s="19" t="s">
        <v>532</v>
      </c>
      <c r="B18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Robert Lee</v>
      </c>
      <c r="C185" s="294" t="s">
        <v>469</v>
      </c>
      <c r="D185" s="295" t="s">
        <v>173</v>
      </c>
      <c r="E185" s="30" t="s">
        <v>241</v>
      </c>
      <c r="F185" s="296" t="s">
        <v>190</v>
      </c>
      <c r="G185" s="302" t="str">
        <f>_xlfn.XLOOKUP(EmployeesByDept[[#This Row],[Name]] &amp; "-Bypass", SQLOperators_DT[first_name], SQLOperators_DT[badge_ID], "")</f>
        <v/>
      </c>
      <c r="H185" s="302" t="str">
        <f>IF(NOT(LEN(EmployeesByDept[[#This Row],[BP-DT]]) = 0), _xlfn.XLOOKUP(EmployeesByDept[[#This Row],[BP-DT]], SQLOperators_DT[badge_ID], SQLOperators_DT[deactive_date], -1) = 0, "")</f>
        <v/>
      </c>
      <c r="I185" s="302" t="str">
        <f>_xlfn.XLOOKUP(EmployeesByDept[[#This Row],[Name]] &amp; "-Bypass", SQLOperators_WS[full_name], SQLOperators_WS[badge_ID], "")</f>
        <v/>
      </c>
      <c r="J185" s="302" t="str">
        <f>IF(NOT(LEN(EmployeesByDept[[#This Row],[BP-WS]]) = 0), _xlfn.XLOOKUP(EmployeesByDept[[#This Row],[BP-WS]], SQLOperators_WS[badge_ID], SQLOperators_WS[deactive_date], -1) = 0, "")</f>
        <v/>
      </c>
      <c r="K185" s="302" t="str">
        <f>_xlfn.XLOOKUP(EmployeesByDept[[#This Row],[Name]] &amp; "-Bypass", SQLOperatorTable[name], SQLOperatorTable[ID], "")</f>
        <v/>
      </c>
      <c r="L185" s="302" t="str">
        <f>IF(NOT(LEN(EmployeesByDept[[#This Row],[BP-MES01]]) = 0), _xlfn.XLOOKUP(EmployeesByDept[[#This Row],[BP-MES01]], SQLOperatorTable[ID], SQLOperatorTable[deactive_date], -1) = 0, "")</f>
        <v/>
      </c>
      <c r="M185" s="302" t="b">
        <f>IFERROR(OR(EmployeesByDept[[#This Row],[BPA-DT]], EmployeesByDept[[#This Row],[BPA-WS]], EmployeesByDept[[#This Row],[BPA-MES01]]), FALSE)</f>
        <v>0</v>
      </c>
      <c r="N185" s="302" t="b">
        <f>_xlfn.LET(_xlpm.look, _xlfn.XLOOKUP(EmployeesByDept[[#This Row],[ID]], SQLOperators_DT[badge_ID], SQLOperators_DT[deactive_date], -1), IF(_xlpm.look &gt; 0, FALSE, IF(_xlpm.look = 0, TRUE, "NO DATA")))</f>
        <v>1</v>
      </c>
      <c r="O185" s="302" t="str">
        <f>_xlfn.LET(_xlpm.look, _xlfn.XLOOKUP(EmployeesByDept[[#This Row],[ID]], SQLOperators_WS[badge_ID], SQLOperators_WS[deactive_date], -1), IF(_xlpm.look &gt; 0, FALSE, IF(_xlpm.look = 0, TRUE, "NO DATA")))</f>
        <v>NO DATA</v>
      </c>
      <c r="P185" s="302" t="b" cm="1">
        <f t="array" ref="P18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85" s="302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85" s="302" t="b">
        <f>IF(EmployeesByDept[[#This Row],[Position]] = "Operator", EmployeesByDept[[#This Row],[AnyBP]] = FALSE, TRUE)</f>
        <v>1</v>
      </c>
      <c r="S185" s="302" t="b" cm="1">
        <f t="array" ref="S18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85" s="302" t="b">
        <f xml:space="preserve"> _xlfn.XLOOKUP(EmployeesByDept[[#This Row],[ID]], SQLOperatorTable[ID], SQLOperatorTable[deactive_date], -1) = 0</f>
        <v>1</v>
      </c>
      <c r="U185" s="302" t="str">
        <f>EmployeesByDept[[#This Row],[Dept.]] &amp; " " &amp; EmployeesByDept[[#This Row],[Shift]]</f>
        <v>T1XX B</v>
      </c>
      <c r="V185" s="297" cm="1">
        <f t="array" ref="V185">_xlfn.LET(_xlpm.getname, GetIDFromName(EmployeesByDept[[#This Row],[Name]]),
IF(LEN(_xlpm.getname) = 0, GetIDFromName(EmployeesByDept[[#This Row],[Name]] &amp; " - Bypass"), _xlpm.getname))</f>
        <v>2569</v>
      </c>
      <c r="W185" s="302">
        <f>_xlfn.XLOOKUP(EmployeesByDept[[#This Row],[ID]],SQLOperatorTable[ID],SQLOperatorTable[dept_ID], "", 0, 1)</f>
        <v>4</v>
      </c>
      <c r="X185" s="303" t="b">
        <f>_xlfn.XLOOKUP(EmployeesByDept[[#This Row],[ID]], SQLOperatorTable[ID],SQLOperatorTable[deactive_date], -1) &gt; 0</f>
        <v>0</v>
      </c>
      <c r="Y185" s="303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&lt;STX&gt;H1;o160,100;f3;c20;h1;w1;d3,Marketta Perry;&lt;ETX&gt;
&lt;STX&gt;H2;o130,100;f3;c20;h1;w1;d3,T1XX B;&lt;ETX&gt;
&lt;STX&gt;H3;o100,100;f3;c20;h1;w1;d3,MES Login;&lt;ETX&gt;
&lt;STX&gt;B4;o50,30;f3;c0,3;h50;w3;d3,2569;&lt;ETX&gt;
&lt;STX&gt;R&lt;ETX&gt;
&lt;STX&gt;&lt;ESC&gt;E1;&lt;ETX&gt;
&lt;STX&gt;&lt;US&gt;4&lt;ETX&gt;
&lt;STX&gt;&lt;ETB&gt;&lt;ETX&gt;</v>
      </c>
      <c r="Z185" s="303" t="str">
        <f>" "</f>
        <v xml:space="preserve"> </v>
      </c>
      <c r="AI185"/>
      <c r="AJ185"/>
    </row>
    <row r="186" spans="1:36" x14ac:dyDescent="0.2">
      <c r="A186" s="19" t="s">
        <v>535</v>
      </c>
      <c r="B18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Solyna Lee</v>
      </c>
      <c r="C186" s="19" t="s">
        <v>9365</v>
      </c>
      <c r="D186" s="30" t="s">
        <v>173</v>
      </c>
      <c r="E186" s="30" t="s">
        <v>394</v>
      </c>
      <c r="F186" s="296" t="s">
        <v>185</v>
      </c>
      <c r="G186" s="28" t="str">
        <f>_xlfn.XLOOKUP(EmployeesByDept[[#This Row],[Name]] &amp; "-Bypass", SQLOperators_DT[first_name], SQLOperators_DT[badge_ID], "")</f>
        <v/>
      </c>
      <c r="H186" s="28" t="str">
        <f>IF(NOT(LEN(EmployeesByDept[[#This Row],[BP-DT]]) = 0), _xlfn.XLOOKUP(EmployeesByDept[[#This Row],[BP-DT]], SQLOperators_DT[badge_ID], SQLOperators_DT[deactive_date], -1) = 0, "")</f>
        <v/>
      </c>
      <c r="I186" s="28" t="str">
        <f>_xlfn.XLOOKUP(EmployeesByDept[[#This Row],[Name]] &amp; "-Bypass", SQLOperators_WS[full_name], SQLOperators_WS[badge_ID], "")</f>
        <v/>
      </c>
      <c r="J186" s="28" t="str">
        <f>IF(NOT(LEN(EmployeesByDept[[#This Row],[BP-WS]]) = 0), _xlfn.XLOOKUP(EmployeesByDept[[#This Row],[BP-WS]], SQLOperators_WS[badge_ID], SQLOperators_WS[deactive_date], -1) = 0, "")</f>
        <v/>
      </c>
      <c r="K186" s="28" t="str">
        <f>_xlfn.XLOOKUP(EmployeesByDept[[#This Row],[Name]] &amp; "-Bypass", SQLOperatorTable[name], SQLOperatorTable[ID], "")</f>
        <v/>
      </c>
      <c r="L186" s="28" t="str">
        <f>IF(NOT(LEN(EmployeesByDept[[#This Row],[BP-MES01]]) = 0), _xlfn.XLOOKUP(EmployeesByDept[[#This Row],[BP-MES01]], SQLOperatorTable[ID], SQLOperatorTable[deactive_date], -1) = 0, "")</f>
        <v/>
      </c>
      <c r="M186" s="28" t="b">
        <f>IFERROR(OR(EmployeesByDept[[#This Row],[BPA-DT]], EmployeesByDept[[#This Row],[BPA-WS]], EmployeesByDept[[#This Row],[BPA-MES01]]), FALSE)</f>
        <v>0</v>
      </c>
      <c r="N186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186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186" s="28" t="b" cm="1">
        <f t="array" ref="P18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86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86" s="28" t="b">
        <f>IF(EmployeesByDept[[#This Row],[Position]] = "Operator", EmployeesByDept[[#This Row],[AnyBP]] = FALSE, TRUE)</f>
        <v>1</v>
      </c>
      <c r="S186" s="28" t="b" cm="1">
        <f t="array" ref="S18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86" s="28" t="b">
        <f xml:space="preserve"> _xlfn.XLOOKUP(EmployeesByDept[[#This Row],[ID]], SQLOperatorTable[ID], SQLOperatorTable[deactive_date], -1) = 0</f>
        <v>1</v>
      </c>
      <c r="U186" s="28" t="str">
        <f>EmployeesByDept[[#This Row],[Dept.]] &amp; " " &amp; EmployeesByDept[[#This Row],[Shift]]</f>
        <v>T1XX C</v>
      </c>
      <c r="V186" s="28" cm="1">
        <f t="array" ref="V186">_xlfn.LET(_xlpm.getname, GetIDFromName(EmployeesByDept[[#This Row],[Name]]),
IF(LEN(_xlpm.getname) = 0, GetIDFromName(EmployeesByDept[[#This Row],[Name]] &amp; " - Bypass"), _xlpm.getname))</f>
        <v>2631</v>
      </c>
      <c r="W186" s="28">
        <f>_xlfn.XLOOKUP(EmployeesByDept[[#This Row],[ID]],SQLOperatorTable[ID],SQLOperatorTable[dept_ID], "", 0, 1)</f>
        <v>4</v>
      </c>
      <c r="X186" s="38" t="b">
        <f>_xlfn.XLOOKUP(EmployeesByDept[[#This Row],[ID]], SQLOperatorTable[ID],SQLOperatorTable[deactive_date], -1) &gt; 0</f>
        <v>0</v>
      </c>
      <c r="Y186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&lt;STX&gt;H1;o160,100;f3;c20;h1;w1;d3,Marquia Carmichael-Harrison;&lt;ETX&gt;
&lt;STX&gt;H2;o130,100;f3;c20;h1;w1;d3,T1XX C;&lt;ETX&gt;
&lt;STX&gt;H3;o100,100;f3;c20;h1;w1;d3,MES Login;&lt;ETX&gt;
&lt;STX&gt;B4;o50,30;f3;c0,3;h50;w3;d3,2631;&lt;ETX&gt;
&lt;STX&gt;R&lt;ETX&gt;
&lt;STX&gt;&lt;ESC&gt;E1;&lt;ETX&gt;
&lt;STX&gt;&lt;US&gt;4&lt;ETX&gt;
&lt;STX&gt;&lt;ETB&gt;&lt;ETX&gt;</v>
      </c>
      <c r="Z186" s="38" t="str">
        <f>" "</f>
        <v xml:space="preserve"> </v>
      </c>
      <c r="AI186"/>
      <c r="AJ186"/>
    </row>
    <row r="187" spans="1:36" x14ac:dyDescent="0.2">
      <c r="A187" s="19" t="s">
        <v>537</v>
      </c>
      <c r="B18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Yeng Lee</v>
      </c>
      <c r="C187" s="21" t="s">
        <v>473</v>
      </c>
      <c r="D187" s="30" t="s">
        <v>173</v>
      </c>
      <c r="E187" s="30" t="s">
        <v>241</v>
      </c>
      <c r="F187" s="296" t="s">
        <v>190</v>
      </c>
      <c r="G187" s="4">
        <f>_xlfn.XLOOKUP(EmployeesByDept[[#This Row],[Name]] &amp; "-Bypass", SQLOperators_DT[first_name], SQLOperators_DT[badge_ID], "")</f>
        <v>5656148</v>
      </c>
      <c r="H187" s="4" t="b">
        <f>IF(NOT(LEN(EmployeesByDept[[#This Row],[BP-DT]]) = 0), _xlfn.XLOOKUP(EmployeesByDept[[#This Row],[BP-DT]], SQLOperators_DT[badge_ID], SQLOperators_DT[deactive_date], -1) = 0, "")</f>
        <v>0</v>
      </c>
      <c r="I187" s="4">
        <f>_xlfn.XLOOKUP(EmployeesByDept[[#This Row],[Name]] &amp; "-Bypass", SQLOperators_WS[full_name], SQLOperators_WS[badge_ID], "")</f>
        <v>5659148</v>
      </c>
      <c r="J187" s="4" t="b">
        <f>IF(NOT(LEN(EmployeesByDept[[#This Row],[BP-WS]]) = 0), _xlfn.XLOOKUP(EmployeesByDept[[#This Row],[BP-WS]], SQLOperators_WS[badge_ID], SQLOperators_WS[deactive_date], -1) = 0, "")</f>
        <v>0</v>
      </c>
      <c r="K187" s="4" t="str">
        <f>_xlfn.XLOOKUP(EmployeesByDept[[#This Row],[Name]] &amp; "-Bypass", SQLOperatorTable[name], SQLOperatorTable[ID], "")</f>
        <v/>
      </c>
      <c r="L187" s="4" t="str">
        <f>IF(NOT(LEN(EmployeesByDept[[#This Row],[BP-MES01]]) = 0), _xlfn.XLOOKUP(EmployeesByDept[[#This Row],[BP-MES01]], SQLOperatorTable[ID], SQLOperatorTable[deactive_date], -1) = 0, "")</f>
        <v/>
      </c>
      <c r="M187" s="4" t="b">
        <f>IFERROR(OR(EmployeesByDept[[#This Row],[BPA-DT]], EmployeesByDept[[#This Row],[BPA-WS]], EmployeesByDept[[#This Row],[BPA-MES01]]), FALSE)</f>
        <v>0</v>
      </c>
      <c r="N187" s="4" t="b">
        <f>_xlfn.LET(_xlpm.look, _xlfn.XLOOKUP(EmployeesByDept[[#This Row],[ID]], SQLOperators_DT[badge_ID], SQLOperators_DT[deactive_date], -1), IF(_xlpm.look &gt; 0, FALSE, IF(_xlpm.look = 0, TRUE, "NO DATA")))</f>
        <v>1</v>
      </c>
      <c r="O187" s="4" t="b">
        <f>_xlfn.LET(_xlpm.look, _xlfn.XLOOKUP(EmployeesByDept[[#This Row],[ID]], SQLOperators_WS[badge_ID], SQLOperators_WS[deactive_date], -1), IF(_xlpm.look &gt; 0, FALSE, IF(_xlpm.look = 0, TRUE, "NO DATA")))</f>
        <v>1</v>
      </c>
      <c r="P187" s="4" t="b" cm="1">
        <f t="array" ref="P18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8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87" s="4" t="b">
        <f>IF(EmployeesByDept[[#This Row],[Position]] = "Operator", EmployeesByDept[[#This Row],[AnyBP]] = FALSE, TRUE)</f>
        <v>1</v>
      </c>
      <c r="S187" s="4" t="b" cm="1">
        <f t="array" ref="S18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87" s="4" t="b">
        <f xml:space="preserve"> _xlfn.XLOOKUP(EmployeesByDept[[#This Row],[ID]], SQLOperatorTable[ID], SQLOperatorTable[deactive_date], -1) = 0</f>
        <v>1</v>
      </c>
      <c r="U187" s="4" t="str">
        <f>EmployeesByDept[[#This Row],[Dept.]] &amp; " " &amp; EmployeesByDept[[#This Row],[Shift]]</f>
        <v>T1XX B</v>
      </c>
      <c r="V187" s="28" cm="1">
        <f t="array" ref="V187">_xlfn.LET(_xlpm.getname, GetIDFromName(EmployeesByDept[[#This Row],[Name]]),
IF(LEN(_xlpm.getname) = 0, GetIDFromName(EmployeesByDept[[#This Row],[Name]] &amp; " - Bypass"), _xlpm.getname))</f>
        <v>2245</v>
      </c>
      <c r="W187" s="4">
        <f>_xlfn.XLOOKUP(EmployeesByDept[[#This Row],[ID]],SQLOperatorTable[ID],SQLOperatorTable[dept_ID], "", 0, 1)</f>
        <v>4</v>
      </c>
      <c r="X187" s="12" t="b">
        <f>_xlfn.XLOOKUP(EmployeesByDept[[#This Row],[ID]], SQLOperatorTable[ID],SQLOperatorTable[deactive_date], -1) &gt; 0</f>
        <v>0</v>
      </c>
      <c r="Y18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&lt;STX&gt;H1;o160,100;f3;c20;h1;w1;d3,Matthew Dixon;&lt;ETX&gt;
&lt;STX&gt;H2;o130,100;f3;c20;h1;w1;d3,T1XX B;&lt;ETX&gt;
&lt;STX&gt;H3;o100,100;f3;c20;h1;w1;d3,MES Login;&lt;ETX&gt;
&lt;STX&gt;B4;o50,30;f3;c0,3;h50;w3;d3,2245;&lt;ETX&gt;
&lt;STX&gt;R&lt;ETX&gt;
&lt;STX&gt;&lt;ESC&gt;E1;&lt;ETX&gt;
&lt;STX&gt;&lt;US&gt;4&lt;ETX&gt;
&lt;STX&gt;&lt;ETB&gt;&lt;ETX&gt;</v>
      </c>
      <c r="Z187" s="12" t="str">
        <f>" "</f>
        <v xml:space="preserve"> </v>
      </c>
      <c r="AI187"/>
      <c r="AJ187"/>
    </row>
    <row r="188" spans="1:36" x14ac:dyDescent="0.2">
      <c r="A188" s="19" t="s">
        <v>539</v>
      </c>
      <c r="B18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Malikia Lewis</v>
      </c>
      <c r="C188" s="21" t="s">
        <v>475</v>
      </c>
      <c r="D188" s="30" t="s">
        <v>187</v>
      </c>
      <c r="E188" s="30" t="s">
        <v>184</v>
      </c>
      <c r="F188" s="123" t="s">
        <v>200</v>
      </c>
      <c r="G188" s="4">
        <f>_xlfn.XLOOKUP(EmployeesByDept[[#This Row],[Name]] &amp; "-Bypass", SQLOperators_DT[first_name], SQLOperators_DT[badge_ID], "")</f>
        <v>11253082</v>
      </c>
      <c r="H188" s="4" t="b">
        <f>IF(NOT(LEN(EmployeesByDept[[#This Row],[BP-DT]]) = 0), _xlfn.XLOOKUP(EmployeesByDept[[#This Row],[BP-DT]], SQLOperators_DT[badge_ID], SQLOperators_DT[deactive_date], -1) = 0, "")</f>
        <v>0</v>
      </c>
      <c r="I188" s="4" t="str">
        <f>_xlfn.XLOOKUP(EmployeesByDept[[#This Row],[Name]] &amp; "-Bypass", SQLOperators_WS[full_name], SQLOperators_WS[badge_ID], "")</f>
        <v/>
      </c>
      <c r="J188" s="4" t="str">
        <f>IF(NOT(LEN(EmployeesByDept[[#This Row],[BP-WS]]) = 0), _xlfn.XLOOKUP(EmployeesByDept[[#This Row],[BP-WS]], SQLOperators_WS[badge_ID], SQLOperators_WS[deactive_date], -1) = 0, "")</f>
        <v/>
      </c>
      <c r="K188" s="4" t="str">
        <f>_xlfn.XLOOKUP(EmployeesByDept[[#This Row],[Name]] &amp; "-Bypass", SQLOperatorTable[name], SQLOperatorTable[ID], "")</f>
        <v/>
      </c>
      <c r="L188" s="4" t="str">
        <f>IF(NOT(LEN(EmployeesByDept[[#This Row],[BP-MES01]]) = 0), _xlfn.XLOOKUP(EmployeesByDept[[#This Row],[BP-MES01]], SQLOperatorTable[ID], SQLOperatorTable[deactive_date], -1) = 0, "")</f>
        <v/>
      </c>
      <c r="M188" s="4" t="b">
        <f>IFERROR(OR(EmployeesByDept[[#This Row],[BPA-DT]], EmployeesByDept[[#This Row],[BPA-WS]], EmployeesByDept[[#This Row],[BPA-MES01]]), FALSE)</f>
        <v>0</v>
      </c>
      <c r="N188" s="4" t="b">
        <f>_xlfn.LET(_xlpm.look, _xlfn.XLOOKUP(EmployeesByDept[[#This Row],[ID]], SQLOperators_DT[badge_ID], SQLOperators_DT[deactive_date], -1), IF(_xlpm.look &gt; 0, FALSE, IF(_xlpm.look = 0, TRUE, "NO DATA")))</f>
        <v>1</v>
      </c>
      <c r="O188" s="4" t="b">
        <f>_xlfn.LET(_xlpm.look, _xlfn.XLOOKUP(EmployeesByDept[[#This Row],[ID]], SQLOperators_WS[badge_ID], SQLOperators_WS[deactive_date], -1), IF(_xlpm.look &gt; 0, FALSE, IF(_xlpm.look = 0, TRUE, "NO DATA")))</f>
        <v>0</v>
      </c>
      <c r="P188" s="4" t="b" cm="1">
        <f t="array" ref="P18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8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88" s="4" t="b">
        <f>IF(EmployeesByDept[[#This Row],[Position]] = "Operator", EmployeesByDept[[#This Row],[AnyBP]] = FALSE, TRUE)</f>
        <v>1</v>
      </c>
      <c r="S188" s="4" t="b" cm="1">
        <f t="array" ref="S18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88" s="4" t="b">
        <f xml:space="preserve"> _xlfn.XLOOKUP(EmployeesByDept[[#This Row],[ID]], SQLOperatorTable[ID], SQLOperatorTable[deactive_date], -1) = 0</f>
        <v>1</v>
      </c>
      <c r="U188" s="4" t="str">
        <f>EmployeesByDept[[#This Row],[Dept.]] &amp; " " &amp; EmployeesByDept[[#This Row],[Shift]]</f>
        <v>Maintenance 2nd</v>
      </c>
      <c r="V188" s="28" cm="1">
        <f t="array" ref="V188">_xlfn.LET(_xlpm.getname, GetIDFromName(EmployeesByDept[[#This Row],[Name]]),
IF(LEN(_xlpm.getname) = 0, GetIDFromName(EmployeesByDept[[#This Row],[Name]] &amp; " - Bypass"), _xlpm.getname))</f>
        <v>9889</v>
      </c>
      <c r="W188" s="4">
        <f>_xlfn.XLOOKUP(EmployeesByDept[[#This Row],[ID]],SQLOperatorTable[ID],SQLOperatorTable[dept_ID], "", 0, 1)</f>
        <v>8</v>
      </c>
      <c r="X188" s="12" t="b">
        <f>_xlfn.XLOOKUP(EmployeesByDept[[#This Row],[ID]], SQLOperatorTable[ID],SQLOperatorTable[deactive_date], -1) &gt; 0</f>
        <v>0</v>
      </c>
      <c r="Y18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&lt;STX&gt;H1;o160,100;f3;c20;h1;w1;d3,Maxwell Slater;&lt;ETX&gt;
&lt;STX&gt;H2;o130,100;f3;c20;h1;w1;d3,Maintenance 2nd;&lt;ETX&gt;
&lt;STX&gt;H3;o100,100;f3;c20;h1;w1;d3,MES Login;&lt;ETX&gt;
&lt;STX&gt;B4;o50,30;f3;c0,3;h50;w3;d3,9889;&lt;ETX&gt;
&lt;STX&gt;R&lt;ETX&gt;
&lt;STX&gt;&lt;ESC&gt;E1;&lt;ETX&gt;
&lt;STX&gt;&lt;US&gt;4&lt;ETX&gt;
&lt;STX&gt;&lt;ETB&gt;&lt;ETX&gt;</v>
      </c>
      <c r="Z188" s="12" t="str">
        <f>" "</f>
        <v xml:space="preserve"> </v>
      </c>
      <c r="AI188"/>
      <c r="AJ188"/>
    </row>
    <row r="189" spans="1:36" x14ac:dyDescent="0.2">
      <c r="A189" s="19" t="s">
        <v>541</v>
      </c>
      <c r="B18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Raynard Lewis</v>
      </c>
      <c r="C189" s="21" t="s">
        <v>478</v>
      </c>
      <c r="D189" s="30" t="s">
        <v>322</v>
      </c>
      <c r="E189" s="30" t="s">
        <v>179</v>
      </c>
      <c r="F189" s="296" t="s">
        <v>175</v>
      </c>
      <c r="G189" s="4">
        <f>_xlfn.XLOOKUP(EmployeesByDept[[#This Row],[Name]] &amp; "-Bypass", SQLOperators_DT[first_name], SQLOperators_DT[badge_ID], "")</f>
        <v>11009081</v>
      </c>
      <c r="H189" s="4" t="b">
        <f>IF(NOT(LEN(EmployeesByDept[[#This Row],[BP-DT]]) = 0), _xlfn.XLOOKUP(EmployeesByDept[[#This Row],[BP-DT]], SQLOperators_DT[badge_ID], SQLOperators_DT[deactive_date], -1) = 0, "")</f>
        <v>0</v>
      </c>
      <c r="I189" s="4">
        <f>_xlfn.XLOOKUP(EmployeesByDept[[#This Row],[Name]] &amp; "-Bypass", SQLOperators_WS[full_name], SQLOperators_WS[badge_ID], "")</f>
        <v>11009081</v>
      </c>
      <c r="J189" s="4" t="b">
        <f>IF(NOT(LEN(EmployeesByDept[[#This Row],[BP-WS]]) = 0), _xlfn.XLOOKUP(EmployeesByDept[[#This Row],[BP-WS]], SQLOperators_WS[badge_ID], SQLOperators_WS[deactive_date], -1) = 0, "")</f>
        <v>1</v>
      </c>
      <c r="K189" s="4">
        <f>_xlfn.XLOOKUP(EmployeesByDept[[#This Row],[Name]] &amp; "-Bypass", SQLOperatorTable[name], SQLOperatorTable[ID], "")</f>
        <v>11009081</v>
      </c>
      <c r="L189" s="4" t="b">
        <f>IF(NOT(LEN(EmployeesByDept[[#This Row],[BP-MES01]]) = 0), _xlfn.XLOOKUP(EmployeesByDept[[#This Row],[BP-MES01]], SQLOperatorTable[ID], SQLOperatorTable[deactive_date], -1) = 0, "")</f>
        <v>0</v>
      </c>
      <c r="M189" s="4" t="b">
        <f>IFERROR(OR(EmployeesByDept[[#This Row],[BPA-DT]], EmployeesByDept[[#This Row],[BPA-WS]], EmployeesByDept[[#This Row],[BPA-MES01]]), FALSE)</f>
        <v>1</v>
      </c>
      <c r="N189" s="4" t="b">
        <f>_xlfn.LET(_xlpm.look, _xlfn.XLOOKUP(EmployeesByDept[[#This Row],[ID]], SQLOperators_DT[badge_ID], SQLOperators_DT[deactive_date], -1), IF(_xlpm.look &gt; 0, FALSE, IF(_xlpm.look = 0, TRUE, "NO DATA")))</f>
        <v>1</v>
      </c>
      <c r="O189" s="4" t="b">
        <f>_xlfn.LET(_xlpm.look, _xlfn.XLOOKUP(EmployeesByDept[[#This Row],[ID]], SQLOperators_WS[badge_ID], SQLOperators_WS[deactive_date], -1), IF(_xlpm.look &gt; 0, FALSE, IF(_xlpm.look = 0, TRUE, "NO DATA")))</f>
        <v>1</v>
      </c>
      <c r="P189" s="4" t="b" cm="1">
        <f t="array" ref="P18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8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89" s="4" t="b">
        <f>IF(EmployeesByDept[[#This Row],[Position]] = "Operator", EmployeesByDept[[#This Row],[AnyBP]] = FALSE, TRUE)</f>
        <v>1</v>
      </c>
      <c r="S189" s="4" t="b" cm="1">
        <f t="array" ref="S18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89" s="4" t="b">
        <f xml:space="preserve"> _xlfn.XLOOKUP(EmployeesByDept[[#This Row],[ID]], SQLOperatorTable[ID], SQLOperatorTable[deactive_date], -1) = 0</f>
        <v>1</v>
      </c>
      <c r="U189" s="4" t="str">
        <f>EmployeesByDept[[#This Row],[Dept.]] &amp; " " &amp; EmployeesByDept[[#This Row],[Shift]]</f>
        <v>WS 1st</v>
      </c>
      <c r="V189" s="28" cm="1">
        <f t="array" ref="V189">_xlfn.LET(_xlpm.getname, GetIDFromName(EmployeesByDept[[#This Row],[Name]]),
IF(LEN(_xlpm.getname) = 0, GetIDFromName(EmployeesByDept[[#This Row],[Name]] &amp; " - Bypass"), _xlpm.getname))</f>
        <v>2351</v>
      </c>
      <c r="W189" s="4">
        <f>_xlfn.XLOOKUP(EmployeesByDept[[#This Row],[ID]],SQLOperatorTable[ID],SQLOperatorTable[dept_ID], "", 0, 1)</f>
        <v>4</v>
      </c>
      <c r="X189" s="12" t="b">
        <f>_xlfn.XLOOKUP(EmployeesByDept[[#This Row],[ID]], SQLOperatorTable[ID],SQLOperatorTable[deactive_date], -1) &gt; 0</f>
        <v>0</v>
      </c>
      <c r="Y18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&lt;STX&gt;H1;o160,100;f3;c20;h1;w1;d3,Melinda Dumas;&lt;ETX&gt;
&lt;STX&gt;H2;o130,100;f3;c20;h1;w1;d3,WS 1st;&lt;ETX&gt;
&lt;STX&gt;H3;o100,100;f3;c20;h1;w1;d3,MES Login;&lt;ETX&gt;
&lt;STX&gt;B4;o50,30;f3;c0,3;h50;w3;d3,2351;&lt;ETX&gt;
&lt;STX&gt;R&lt;ETX&gt;
&lt;STX&gt;&lt;ESC&gt;E1;&lt;ETX&gt;
&lt;STX&gt;&lt;US&gt;4&lt;ETX&gt;
&lt;STX&gt;&lt;ETB&gt;&lt;ETX&gt;</v>
      </c>
      <c r="Z189" s="12" t="str">
        <f>" "</f>
        <v xml:space="preserve"> </v>
      </c>
      <c r="AI189"/>
      <c r="AJ189"/>
    </row>
    <row r="190" spans="1:36" x14ac:dyDescent="0.2">
      <c r="A190" s="19" t="s">
        <v>543</v>
      </c>
      <c r="B19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Charles T Liston</v>
      </c>
      <c r="C190" s="21" t="s">
        <v>480</v>
      </c>
      <c r="D190" s="112" t="s">
        <v>189</v>
      </c>
      <c r="E190" s="30" t="s">
        <v>174</v>
      </c>
      <c r="F190" s="124" t="s">
        <v>190</v>
      </c>
      <c r="G190" s="4" t="str">
        <f>_xlfn.XLOOKUP(EmployeesByDept[[#This Row],[Name]] &amp; "-Bypass", SQLOperators_DT[first_name], SQLOperators_DT[badge_ID], "")</f>
        <v/>
      </c>
      <c r="H190" s="4" t="str">
        <f>IF(NOT(LEN(EmployeesByDept[[#This Row],[BP-DT]]) = 0), _xlfn.XLOOKUP(EmployeesByDept[[#This Row],[BP-DT]], SQLOperators_DT[badge_ID], SQLOperators_DT[deactive_date], -1) = 0, "")</f>
        <v/>
      </c>
      <c r="I190" s="4" t="str">
        <f>_xlfn.XLOOKUP(EmployeesByDept[[#This Row],[Name]] &amp; "-Bypass", SQLOperators_WS[full_name], SQLOperators_WS[badge_ID], "")</f>
        <v/>
      </c>
      <c r="J190" s="4" t="str">
        <f>IF(NOT(LEN(EmployeesByDept[[#This Row],[BP-WS]]) = 0), _xlfn.XLOOKUP(EmployeesByDept[[#This Row],[BP-WS]], SQLOperators_WS[badge_ID], SQLOperators_WS[deactive_date], -1) = 0, "")</f>
        <v/>
      </c>
      <c r="K190" s="4" t="str">
        <f>_xlfn.XLOOKUP(EmployeesByDept[[#This Row],[Name]] &amp; "-Bypass", SQLOperatorTable[name], SQLOperatorTable[ID], "")</f>
        <v/>
      </c>
      <c r="L190" s="4" t="str">
        <f>IF(NOT(LEN(EmployeesByDept[[#This Row],[BP-MES01]]) = 0), _xlfn.XLOOKUP(EmployeesByDept[[#This Row],[BP-MES01]], SQLOperatorTable[ID], SQLOperatorTable[deactive_date], -1) = 0, "")</f>
        <v/>
      </c>
      <c r="M190" s="4" t="b">
        <f>IFERROR(OR(EmployeesByDept[[#This Row],[BPA-DT]], EmployeesByDept[[#This Row],[BPA-WS]], EmployeesByDept[[#This Row],[BPA-MES01]]), FALSE)</f>
        <v>0</v>
      </c>
      <c r="N190" s="4" t="b">
        <f>_xlfn.LET(_xlpm.look, _xlfn.XLOOKUP(EmployeesByDept[[#This Row],[ID]], SQLOperators_DT[badge_ID], SQLOperators_DT[deactive_date], -1), IF(_xlpm.look &gt; 0, FALSE, IF(_xlpm.look = 0, TRUE, "NO DATA")))</f>
        <v>1</v>
      </c>
      <c r="O190" s="4" t="b">
        <f>_xlfn.LET(_xlpm.look, _xlfn.XLOOKUP(EmployeesByDept[[#This Row],[ID]], SQLOperators_WS[badge_ID], SQLOperators_WS[deactive_date], -1), IF(_xlpm.look &gt; 0, FALSE, IF(_xlpm.look = 0, TRUE, "NO DATA")))</f>
        <v>1</v>
      </c>
      <c r="P190" s="4" t="b" cm="1">
        <f t="array" ref="P19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9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90" s="4" t="b">
        <f>IF(EmployeesByDept[[#This Row],[Position]] = "Operator", EmployeesByDept[[#This Row],[AnyBP]] = FALSE, TRUE)</f>
        <v>1</v>
      </c>
      <c r="S190" s="4" t="b" cm="1">
        <f t="array" ref="S19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90" s="4" t="b">
        <f xml:space="preserve"> _xlfn.XLOOKUP(EmployeesByDept[[#This Row],[ID]], SQLOperatorTable[ID], SQLOperatorTable[deactive_date], -1) = 0</f>
        <v>1</v>
      </c>
      <c r="U190" s="4" t="str">
        <f>EmployeesByDept[[#This Row],[Dept.]] &amp; " " &amp; EmployeesByDept[[#This Row],[Shift]]</f>
        <v>DT FEM 3rd</v>
      </c>
      <c r="V190" s="28" cm="1">
        <f t="array" ref="V190">_xlfn.LET(_xlpm.getname, GetIDFromName(EmployeesByDept[[#This Row],[Name]]),
IF(LEN(_xlpm.getname) = 0, GetIDFromName(EmployeesByDept[[#This Row],[Name]] &amp; " - Bypass"), _xlpm.getname))</f>
        <v>9348</v>
      </c>
      <c r="W190" s="4">
        <f>_xlfn.XLOOKUP(EmployeesByDept[[#This Row],[ID]],SQLOperatorTable[ID],SQLOperatorTable[dept_ID], "", 0, 1)</f>
        <v>4</v>
      </c>
      <c r="X190" s="12" t="b">
        <f>_xlfn.XLOOKUP(EmployeesByDept[[#This Row],[ID]], SQLOperatorTable[ID],SQLOperatorTable[deactive_date], -1) &gt; 0</f>
        <v>0</v>
      </c>
      <c r="Y19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&lt;STX&gt;H1;o160,100;f3;c20;h1;w1;d3,Melvin Gillcrase;&lt;ETX&gt;
&lt;STX&gt;H2;o130,100;f3;c20;h1;w1;d3,DT FEM 3rd;&lt;ETX&gt;
&lt;STX&gt;H3;o100,100;f3;c20;h1;w1;d3,MES Login;&lt;ETX&gt;
&lt;STX&gt;B4;o50,30;f3;c0,3;h50;w3;d3,9348;&lt;ETX&gt;
&lt;STX&gt;R&lt;ETX&gt;
&lt;STX&gt;&lt;ESC&gt;E1;&lt;ETX&gt;
&lt;STX&gt;&lt;US&gt;4&lt;ETX&gt;
&lt;STX&gt;&lt;ETB&gt;&lt;ETX&gt;</v>
      </c>
      <c r="Z190" s="12" t="str">
        <f>" "</f>
        <v xml:space="preserve"> </v>
      </c>
      <c r="AI190"/>
      <c r="AJ190"/>
    </row>
    <row r="191" spans="1:36" x14ac:dyDescent="0.2">
      <c r="A191" s="19" t="s">
        <v>545</v>
      </c>
      <c r="B19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Chai Lor</v>
      </c>
      <c r="C191" s="26" t="s">
        <v>35</v>
      </c>
      <c r="D191" s="112" t="s">
        <v>183</v>
      </c>
      <c r="E191" s="30"/>
      <c r="F191" s="124" t="s">
        <v>190</v>
      </c>
      <c r="G191" s="4" t="str">
        <f>_xlfn.XLOOKUP(EmployeesByDept[[#This Row],[Name]] &amp; "-Bypass", SQLOperators_DT[first_name], SQLOperators_DT[badge_ID], "")</f>
        <v/>
      </c>
      <c r="H191" s="4" t="str">
        <f>IF(NOT(LEN(EmployeesByDept[[#This Row],[BP-DT]]) = 0), _xlfn.XLOOKUP(EmployeesByDept[[#This Row],[BP-DT]], SQLOperators_DT[badge_ID], SQLOperators_DT[deactive_date], -1) = 0, "")</f>
        <v/>
      </c>
      <c r="I191" s="4" t="str">
        <f>_xlfn.XLOOKUP(EmployeesByDept[[#This Row],[Name]] &amp; "-Bypass", SQLOperators_WS[full_name], SQLOperators_WS[badge_ID], "")</f>
        <v/>
      </c>
      <c r="J191" s="4" t="str">
        <f>IF(NOT(LEN(EmployeesByDept[[#This Row],[BP-WS]]) = 0), _xlfn.XLOOKUP(EmployeesByDept[[#This Row],[BP-WS]], SQLOperators_WS[badge_ID], SQLOperators_WS[deactive_date], -1) = 0, "")</f>
        <v/>
      </c>
      <c r="K191" s="4" t="str">
        <f>_xlfn.XLOOKUP(EmployeesByDept[[#This Row],[Name]] &amp; "-Bypass", SQLOperatorTable[name], SQLOperatorTable[ID], "")</f>
        <v/>
      </c>
      <c r="L191" s="4" t="str">
        <f>IF(NOT(LEN(EmployeesByDept[[#This Row],[BP-MES01]]) = 0), _xlfn.XLOOKUP(EmployeesByDept[[#This Row],[BP-MES01]], SQLOperatorTable[ID], SQLOperatorTable[deactive_date], -1) = 0, "")</f>
        <v/>
      </c>
      <c r="M191" s="4" t="b">
        <f>IFERROR(OR(EmployeesByDept[[#This Row],[BPA-DT]], EmployeesByDept[[#This Row],[BPA-WS]], EmployeesByDept[[#This Row],[BPA-MES01]]), FALSE)</f>
        <v>0</v>
      </c>
      <c r="N191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191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91" s="4" t="b" cm="1">
        <f t="array" ref="P19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9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91" s="4" t="b">
        <f>IF(EmployeesByDept[[#This Row],[Position]] = "Operator", EmployeesByDept[[#This Row],[AnyBP]] = FALSE, TRUE)</f>
        <v>1</v>
      </c>
      <c r="S191" s="4" t="b" cm="1">
        <f t="array" ref="S19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91" s="4" t="b">
        <f xml:space="preserve"> _xlfn.XLOOKUP(EmployeesByDept[[#This Row],[ID]], SQLOperatorTable[ID], SQLOperatorTable[deactive_date], -1) = 0</f>
        <v>1</v>
      </c>
      <c r="U191" s="4" t="str">
        <f>EmployeesByDept[[#This Row],[Dept.]] &amp; " " &amp; EmployeesByDept[[#This Row],[Shift]]</f>
        <v xml:space="preserve">Materials </v>
      </c>
      <c r="V191" s="28" cm="1">
        <f t="array" ref="V191">_xlfn.LET(_xlpm.getname, GetIDFromName(EmployeesByDept[[#This Row],[Name]]),
IF(LEN(_xlpm.getname) = 0, GetIDFromName(EmployeesByDept[[#This Row],[Name]] &amp; " - Bypass"), _xlpm.getname))</f>
        <v>2624</v>
      </c>
      <c r="W191" s="4">
        <f>_xlfn.XLOOKUP(EmployeesByDept[[#This Row],[ID]],SQLOperatorTable[ID],SQLOperatorTable[dept_ID], "", 0, 1)</f>
        <v>3</v>
      </c>
      <c r="X191" s="12" t="b">
        <f>_xlfn.XLOOKUP(EmployeesByDept[[#This Row],[ID]], SQLOperatorTable[ID],SQLOperatorTable[deactive_date], -1) &gt; 0</f>
        <v>0</v>
      </c>
      <c r="Y19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&lt;STX&gt;H1;o160,100;f3;c20;h1;w1;d3,Michael Chapman;&lt;ETX&gt;
&lt;STX&gt;H2;o130,100;f3;c20;h1;w1;d3,Materials ;&lt;ETX&gt;
&lt;STX&gt;H3;o100,100;f3;c20;h1;w1;d3,MES Login;&lt;ETX&gt;
&lt;STX&gt;B4;o50,30;f3;c0,3;h50;w3;d3,2624;&lt;ETX&gt;
&lt;STX&gt;R&lt;ETX&gt;
&lt;STX&gt;&lt;ESC&gt;E1;&lt;ETX&gt;
&lt;STX&gt;&lt;US&gt;4&lt;ETX&gt;
&lt;STX&gt;&lt;ETB&gt;&lt;ETX&gt;</v>
      </c>
      <c r="Z191" s="12" t="str">
        <f>" "</f>
        <v xml:space="preserve"> </v>
      </c>
      <c r="AI191"/>
      <c r="AJ191"/>
    </row>
    <row r="192" spans="1:36" x14ac:dyDescent="0.2">
      <c r="A192" s="19" t="s">
        <v>547</v>
      </c>
      <c r="B19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 Lor</v>
      </c>
      <c r="C192" s="26" t="s">
        <v>484</v>
      </c>
      <c r="D192" s="112" t="s">
        <v>240</v>
      </c>
      <c r="E192" s="112" t="s">
        <v>485</v>
      </c>
      <c r="F192" s="124" t="s">
        <v>486</v>
      </c>
      <c r="G192" s="4" t="str">
        <f>_xlfn.XLOOKUP(EmployeesByDept[[#This Row],[Name]] &amp; "-Bypass", SQLOperators_DT[first_name], SQLOperators_DT[badge_ID], "")</f>
        <v/>
      </c>
      <c r="H192" s="4" t="str">
        <f>IF(NOT(LEN(EmployeesByDept[[#This Row],[BP-DT]]) = 0), _xlfn.XLOOKUP(EmployeesByDept[[#This Row],[BP-DT]], SQLOperators_DT[badge_ID], SQLOperators_DT[deactive_date], -1) = 0, "")</f>
        <v/>
      </c>
      <c r="I192" s="4" t="str">
        <f>_xlfn.XLOOKUP(EmployeesByDept[[#This Row],[Name]] &amp; "-Bypass", SQLOperators_WS[full_name], SQLOperators_WS[badge_ID], "")</f>
        <v/>
      </c>
      <c r="J192" s="4" t="str">
        <f>IF(NOT(LEN(EmployeesByDept[[#This Row],[BP-WS]]) = 0), _xlfn.XLOOKUP(EmployeesByDept[[#This Row],[BP-WS]], SQLOperators_WS[badge_ID], SQLOperators_WS[deactive_date], -1) = 0, "")</f>
        <v/>
      </c>
      <c r="K192" s="4" t="str">
        <f>_xlfn.XLOOKUP(EmployeesByDept[[#This Row],[Name]] &amp; "-Bypass", SQLOperatorTable[name], SQLOperatorTable[ID], "")</f>
        <v/>
      </c>
      <c r="L192" s="4" t="str">
        <f>IF(NOT(LEN(EmployeesByDept[[#This Row],[BP-MES01]]) = 0), _xlfn.XLOOKUP(EmployeesByDept[[#This Row],[BP-MES01]], SQLOperatorTable[ID], SQLOperatorTable[deactive_date], -1) = 0, "")</f>
        <v/>
      </c>
      <c r="M192" s="4" t="b">
        <f>IFERROR(OR(EmployeesByDept[[#This Row],[BPA-DT]], EmployeesByDept[[#This Row],[BPA-WS]], EmployeesByDept[[#This Row],[BPA-MES01]]), FALSE)</f>
        <v>0</v>
      </c>
      <c r="N192" s="4" t="b">
        <f>_xlfn.LET(_xlpm.look, _xlfn.XLOOKUP(EmployeesByDept[[#This Row],[ID]], SQLOperators_DT[badge_ID], SQLOperators_DT[deactive_date], -1), IF(_xlpm.look &gt; 0, FALSE, IF(_xlpm.look = 0, TRUE, "NO DATA")))</f>
        <v>1</v>
      </c>
      <c r="O192" s="4" t="b">
        <f>_xlfn.LET(_xlpm.look, _xlfn.XLOOKUP(EmployeesByDept[[#This Row],[ID]], SQLOperators_WS[badge_ID], SQLOperators_WS[deactive_date], -1), IF(_xlpm.look &gt; 0, FALSE, IF(_xlpm.look = 0, TRUE, "NO DATA")))</f>
        <v>1</v>
      </c>
      <c r="P192" s="4" t="b" cm="1">
        <f t="array" ref="P19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92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92" s="4" t="b">
        <f>IF(EmployeesByDept[[#This Row],[Position]] = "Operator", EmployeesByDept[[#This Row],[AnyBP]] = FALSE, TRUE)</f>
        <v>1</v>
      </c>
      <c r="S192" s="4" t="b" cm="1">
        <f t="array" ref="S19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92" s="4" t="b">
        <f xml:space="preserve"> _xlfn.XLOOKUP(EmployeesByDept[[#This Row],[ID]], SQLOperatorTable[ID], SQLOperatorTable[deactive_date], -1) = 0</f>
        <v>1</v>
      </c>
      <c r="U192" s="4" t="str">
        <f>EmployeesByDept[[#This Row],[Dept.]] &amp; " " &amp; EmployeesByDept[[#This Row],[Shift]]</f>
        <v>IT A</v>
      </c>
      <c r="V192" s="28" cm="1">
        <f t="array" ref="V192">_xlfn.LET(_xlpm.getname, GetIDFromName(EmployeesByDept[[#This Row],[Name]]),
IF(LEN(_xlpm.getname) = 0, GetIDFromName(EmployeesByDept[[#This Row],[Name]] &amp; " - Bypass"), _xlpm.getname))</f>
        <v>8826</v>
      </c>
      <c r="W192" s="4">
        <f>_xlfn.XLOOKUP(EmployeesByDept[[#This Row],[ID]],SQLOperatorTable[ID],SQLOperatorTable[dept_ID], "", 0, 1)</f>
        <v>5</v>
      </c>
      <c r="X192" s="12" t="b">
        <f>_xlfn.XLOOKUP(EmployeesByDept[[#This Row],[ID]], SQLOperatorTable[ID],SQLOperatorTable[deactive_date], -1) &gt; 0</f>
        <v>0</v>
      </c>
      <c r="Y192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&lt;STX&gt;H1;o160,100;f3;c20;h1;w1;d3,Michael Fournier;&lt;ETX&gt;
&lt;STX&gt;H2;o130,100;f3;c20;h1;w1;d3,IT A;&lt;ETX&gt;
&lt;STX&gt;H3;o100,100;f3;c20;h1;w1;d3,MES Login;&lt;ETX&gt;
&lt;STX&gt;B4;o50,30;f3;c0,3;h50;w3;d3,8826;&lt;ETX&gt;
&lt;STX&gt;R&lt;ETX&gt;
&lt;STX&gt;&lt;ESC&gt;E1;&lt;ETX&gt;
&lt;STX&gt;&lt;US&gt;4&lt;ETX&gt;
&lt;STX&gt;&lt;ETB&gt;&lt;ETX&gt;</v>
      </c>
      <c r="Z192" s="12" t="str">
        <f>" "</f>
        <v xml:space="preserve"> </v>
      </c>
      <c r="AI192"/>
      <c r="AJ192"/>
    </row>
    <row r="193" spans="1:36" x14ac:dyDescent="0.2">
      <c r="A193" s="19" t="s">
        <v>549</v>
      </c>
      <c r="B19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Joulia Lor</v>
      </c>
      <c r="C193" s="21" t="s">
        <v>489</v>
      </c>
      <c r="D193" s="30" t="s">
        <v>187</v>
      </c>
      <c r="E193" s="30" t="s">
        <v>179</v>
      </c>
      <c r="F193" s="123" t="s">
        <v>185</v>
      </c>
      <c r="G193" s="4" t="str">
        <f>_xlfn.XLOOKUP(EmployeesByDept[[#This Row],[Name]] &amp; "-Bypass", SQLOperators_DT[first_name], SQLOperators_DT[badge_ID], "")</f>
        <v/>
      </c>
      <c r="H193" s="4" t="str">
        <f>IF(NOT(LEN(EmployeesByDept[[#This Row],[BP-DT]]) = 0), _xlfn.XLOOKUP(EmployeesByDept[[#This Row],[BP-DT]], SQLOperators_DT[badge_ID], SQLOperators_DT[deactive_date], -1) = 0, "")</f>
        <v/>
      </c>
      <c r="I193" s="4" t="str">
        <f>_xlfn.XLOOKUP(EmployeesByDept[[#This Row],[Name]] &amp; "-Bypass", SQLOperators_WS[full_name], SQLOperators_WS[badge_ID], "")</f>
        <v/>
      </c>
      <c r="J193" s="4" t="str">
        <f>IF(NOT(LEN(EmployeesByDept[[#This Row],[BP-WS]]) = 0), _xlfn.XLOOKUP(EmployeesByDept[[#This Row],[BP-WS]], SQLOperators_WS[badge_ID], SQLOperators_WS[deactive_date], -1) = 0, "")</f>
        <v/>
      </c>
      <c r="K193" s="4" t="str">
        <f>_xlfn.XLOOKUP(EmployeesByDept[[#This Row],[Name]] &amp; "-Bypass", SQLOperatorTable[name], SQLOperatorTable[ID], "")</f>
        <v/>
      </c>
      <c r="L193" s="4" t="str">
        <f>IF(NOT(LEN(EmployeesByDept[[#This Row],[BP-MES01]]) = 0), _xlfn.XLOOKUP(EmployeesByDept[[#This Row],[BP-MES01]], SQLOperatorTable[ID], SQLOperatorTable[deactive_date], -1) = 0, "")</f>
        <v/>
      </c>
      <c r="M193" s="4" t="b">
        <f>IFERROR(OR(EmployeesByDept[[#This Row],[BPA-DT]], EmployeesByDept[[#This Row],[BPA-WS]], EmployeesByDept[[#This Row],[BPA-MES01]]), FALSE)</f>
        <v>0</v>
      </c>
      <c r="N193" s="4" t="b">
        <f>_xlfn.LET(_xlpm.look, _xlfn.XLOOKUP(EmployeesByDept[[#This Row],[ID]], SQLOperators_DT[badge_ID], SQLOperators_DT[deactive_date], -1), IF(_xlpm.look &gt; 0, FALSE, IF(_xlpm.look = 0, TRUE, "NO DATA")))</f>
        <v>1</v>
      </c>
      <c r="O193" s="4" t="b">
        <f>_xlfn.LET(_xlpm.look, _xlfn.XLOOKUP(EmployeesByDept[[#This Row],[ID]], SQLOperators_WS[badge_ID], SQLOperators_WS[deactive_date], -1), IF(_xlpm.look &gt; 0, FALSE, IF(_xlpm.look = 0, TRUE, "NO DATA")))</f>
        <v>1</v>
      </c>
      <c r="P193" s="4" t="b" cm="1">
        <f t="array" ref="P19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9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93" s="4" t="b">
        <f>IF(EmployeesByDept[[#This Row],[Position]] = "Operator", EmployeesByDept[[#This Row],[AnyBP]] = FALSE, TRUE)</f>
        <v>1</v>
      </c>
      <c r="S193" s="4" t="b" cm="1">
        <f t="array" ref="S19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93" s="4" t="b">
        <f xml:space="preserve"> _xlfn.XLOOKUP(EmployeesByDept[[#This Row],[ID]], SQLOperatorTable[ID], SQLOperatorTable[deactive_date], -1) = 0</f>
        <v>1</v>
      </c>
      <c r="U193" s="4" t="str">
        <f>EmployeesByDept[[#This Row],[Dept.]] &amp; " " &amp; EmployeesByDept[[#This Row],[Shift]]</f>
        <v>Maintenance 1st</v>
      </c>
      <c r="V193" s="28" cm="1">
        <f t="array" ref="V193">_xlfn.LET(_xlpm.getname, GetIDFromName(EmployeesByDept[[#This Row],[Name]]),
IF(LEN(_xlpm.getname) = 0, GetIDFromName(EmployeesByDept[[#This Row],[Name]] &amp; " - Bypass"), _xlpm.getname))</f>
        <v>8703</v>
      </c>
      <c r="W193" s="4">
        <f>_xlfn.XLOOKUP(EmployeesByDept[[#This Row],[ID]],SQLOperatorTable[ID],SQLOperatorTable[dept_ID], "", 0, 1)</f>
        <v>8</v>
      </c>
      <c r="X193" s="12" t="b">
        <f>_xlfn.XLOOKUP(EmployeesByDept[[#This Row],[ID]], SQLOperatorTable[ID],SQLOperatorTable[deactive_date], -1) &gt; 0</f>
        <v>0</v>
      </c>
      <c r="Y19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&lt;STX&gt;H1;o160,100;f3;c20;h1;w1;d3,Michael Rocker;&lt;ETX&gt;
&lt;STX&gt;H2;o130,100;f3;c20;h1;w1;d3,Maintenance 1st;&lt;ETX&gt;
&lt;STX&gt;H3;o100,100;f3;c20;h1;w1;d3,MES Login;&lt;ETX&gt;
&lt;STX&gt;B4;o50,30;f3;c0,3;h50;w3;d3,8703;&lt;ETX&gt;
&lt;STX&gt;R&lt;ETX&gt;
&lt;STX&gt;&lt;ESC&gt;E1;&lt;ETX&gt;
&lt;STX&gt;&lt;US&gt;4&lt;ETX&gt;
&lt;STX&gt;&lt;ETB&gt;&lt;ETX&gt;</v>
      </c>
      <c r="Z193" s="12" t="str">
        <f>" "</f>
        <v xml:space="preserve"> </v>
      </c>
      <c r="AI193"/>
      <c r="AJ193"/>
    </row>
    <row r="194" spans="1:36" x14ac:dyDescent="0.2">
      <c r="A194" s="19" t="s">
        <v>551</v>
      </c>
      <c r="B19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Va Lor</v>
      </c>
      <c r="C194" s="21" t="s">
        <v>491</v>
      </c>
      <c r="D194" s="30" t="s">
        <v>189</v>
      </c>
      <c r="E194" s="30" t="s">
        <v>179</v>
      </c>
      <c r="F194" s="123" t="s">
        <v>190</v>
      </c>
      <c r="G194" s="4" t="str">
        <f>_xlfn.XLOOKUP(EmployeesByDept[[#This Row],[Name]] &amp; "-Bypass", SQLOperators_DT[first_name], SQLOperators_DT[badge_ID], "")</f>
        <v/>
      </c>
      <c r="H194" s="4" t="str">
        <f>IF(NOT(LEN(EmployeesByDept[[#This Row],[BP-DT]]) = 0), _xlfn.XLOOKUP(EmployeesByDept[[#This Row],[BP-DT]], SQLOperators_DT[badge_ID], SQLOperators_DT[deactive_date], -1) = 0, "")</f>
        <v/>
      </c>
      <c r="I194" s="4" t="str">
        <f>_xlfn.XLOOKUP(EmployeesByDept[[#This Row],[Name]] &amp; "-Bypass", SQLOperators_WS[full_name], SQLOperators_WS[badge_ID], "")</f>
        <v/>
      </c>
      <c r="J194" s="4" t="str">
        <f>IF(NOT(LEN(EmployeesByDept[[#This Row],[BP-WS]]) = 0), _xlfn.XLOOKUP(EmployeesByDept[[#This Row],[BP-WS]], SQLOperators_WS[badge_ID], SQLOperators_WS[deactive_date], -1) = 0, "")</f>
        <v/>
      </c>
      <c r="K194" s="4" t="str">
        <f>_xlfn.XLOOKUP(EmployeesByDept[[#This Row],[Name]] &amp; "-Bypass", SQLOperatorTable[name], SQLOperatorTable[ID], "")</f>
        <v/>
      </c>
      <c r="L194" s="4" t="str">
        <f>IF(NOT(LEN(EmployeesByDept[[#This Row],[BP-MES01]]) = 0), _xlfn.XLOOKUP(EmployeesByDept[[#This Row],[BP-MES01]], SQLOperatorTable[ID], SQLOperatorTable[deactive_date], -1) = 0, "")</f>
        <v/>
      </c>
      <c r="M194" s="4" t="b">
        <f>IFERROR(OR(EmployeesByDept[[#This Row],[BPA-DT]], EmployeesByDept[[#This Row],[BPA-WS]], EmployeesByDept[[#This Row],[BPA-MES01]]), FALSE)</f>
        <v>0</v>
      </c>
      <c r="N194" s="4" t="b">
        <f>_xlfn.LET(_xlpm.look, _xlfn.XLOOKUP(EmployeesByDept[[#This Row],[ID]], SQLOperators_DT[badge_ID], SQLOperators_DT[deactive_date], -1), IF(_xlpm.look &gt; 0, FALSE, IF(_xlpm.look = 0, TRUE, "NO DATA")))</f>
        <v>1</v>
      </c>
      <c r="O194" s="4" t="b">
        <f>_xlfn.LET(_xlpm.look, _xlfn.XLOOKUP(EmployeesByDept[[#This Row],[ID]], SQLOperators_WS[badge_ID], SQLOperators_WS[deactive_date], -1), IF(_xlpm.look &gt; 0, FALSE, IF(_xlpm.look = 0, TRUE, "NO DATA")))</f>
        <v>1</v>
      </c>
      <c r="P194" s="4" t="b" cm="1">
        <f t="array" ref="P19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9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94" s="4" t="b">
        <f>IF(EmployeesByDept[[#This Row],[Position]] = "Operator", EmployeesByDept[[#This Row],[AnyBP]] = FALSE, TRUE)</f>
        <v>1</v>
      </c>
      <c r="S194" s="4" t="b" cm="1">
        <f t="array" ref="S19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94" s="4" t="b">
        <f xml:space="preserve"> _xlfn.XLOOKUP(EmployeesByDept[[#This Row],[ID]], SQLOperatorTable[ID], SQLOperatorTable[deactive_date], -1) = 0</f>
        <v>1</v>
      </c>
      <c r="U194" s="4" t="str">
        <f>EmployeesByDept[[#This Row],[Dept.]] &amp; " " &amp; EmployeesByDept[[#This Row],[Shift]]</f>
        <v>DT FEM 1st</v>
      </c>
      <c r="V194" s="28" cm="1">
        <f t="array" ref="V194">_xlfn.LET(_xlpm.getname, GetIDFromName(EmployeesByDept[[#This Row],[Name]]),
IF(LEN(_xlpm.getname) = 0, GetIDFromName(EmployeesByDept[[#This Row],[Name]] &amp; " - Bypass"), _xlpm.getname))</f>
        <v>2026</v>
      </c>
      <c r="W194" s="4">
        <f>_xlfn.XLOOKUP(EmployeesByDept[[#This Row],[ID]],SQLOperatorTable[ID],SQLOperatorTable[dept_ID], "", 0, 1)</f>
        <v>4</v>
      </c>
      <c r="X194" s="12" t="b">
        <f>_xlfn.XLOOKUP(EmployeesByDept[[#This Row],[ID]], SQLOperatorTable[ID],SQLOperatorTable[deactive_date], -1) &gt; 0</f>
        <v>0</v>
      </c>
      <c r="Y19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&lt;STX&gt;H1;o160,100;f3;c20;h1;w1;d3,Michelle Cotton;&lt;ETX&gt;
&lt;STX&gt;H2;o130,100;f3;c20;h1;w1;d3,DT FEM 1st;&lt;ETX&gt;
&lt;STX&gt;H3;o100,100;f3;c20;h1;w1;d3,MES Login;&lt;ETX&gt;
&lt;STX&gt;B4;o50,30;f3;c0,3;h50;w3;d3,2026;&lt;ETX&gt;
&lt;STX&gt;R&lt;ETX&gt;
&lt;STX&gt;&lt;ESC&gt;E1;&lt;ETX&gt;
&lt;STX&gt;&lt;US&gt;4&lt;ETX&gt;
&lt;STX&gt;&lt;ETB&gt;&lt;ETX&gt;</v>
      </c>
      <c r="Z194" s="12" t="str">
        <f>" "</f>
        <v xml:space="preserve"> </v>
      </c>
      <c r="AI194"/>
      <c r="AJ194"/>
    </row>
    <row r="195" spans="1:36" x14ac:dyDescent="0.2">
      <c r="A195" s="19" t="s">
        <v>554</v>
      </c>
      <c r="B19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Yer Lor</v>
      </c>
      <c r="C195" s="21" t="s">
        <v>493</v>
      </c>
      <c r="D195" s="30" t="s">
        <v>183</v>
      </c>
      <c r="E195" s="295"/>
      <c r="F195" s="123"/>
      <c r="G195" s="4" t="str">
        <f>_xlfn.XLOOKUP(EmployeesByDept[[#This Row],[Name]] &amp; "-Bypass", SQLOperators_DT[first_name], SQLOperators_DT[badge_ID], "")</f>
        <v/>
      </c>
      <c r="H195" s="4" t="str">
        <f>IF(NOT(LEN(EmployeesByDept[[#This Row],[BP-DT]]) = 0), _xlfn.XLOOKUP(EmployeesByDept[[#This Row],[BP-DT]], SQLOperators_DT[badge_ID], SQLOperators_DT[deactive_date], -1) = 0, "")</f>
        <v/>
      </c>
      <c r="I195" s="4" t="str">
        <f>_xlfn.XLOOKUP(EmployeesByDept[[#This Row],[Name]] &amp; "-Bypass", SQLOperators_WS[full_name], SQLOperators_WS[badge_ID], "")</f>
        <v/>
      </c>
      <c r="J195" s="4" t="str">
        <f>IF(NOT(LEN(EmployeesByDept[[#This Row],[BP-WS]]) = 0), _xlfn.XLOOKUP(EmployeesByDept[[#This Row],[BP-WS]], SQLOperators_WS[badge_ID], SQLOperators_WS[deactive_date], -1) = 0, "")</f>
        <v/>
      </c>
      <c r="K195" s="4" t="str">
        <f>_xlfn.XLOOKUP(EmployeesByDept[[#This Row],[Name]] &amp; "-Bypass", SQLOperatorTable[name], SQLOperatorTable[ID], "")</f>
        <v/>
      </c>
      <c r="L195" s="4" t="str">
        <f>IF(NOT(LEN(EmployeesByDept[[#This Row],[BP-MES01]]) = 0), _xlfn.XLOOKUP(EmployeesByDept[[#This Row],[BP-MES01]], SQLOperatorTable[ID], SQLOperatorTable[deactive_date], -1) = 0, "")</f>
        <v/>
      </c>
      <c r="M195" s="4" t="b">
        <f>IFERROR(OR(EmployeesByDept[[#This Row],[BPA-DT]], EmployeesByDept[[#This Row],[BPA-WS]], EmployeesByDept[[#This Row],[BPA-MES01]]), FALSE)</f>
        <v>0</v>
      </c>
      <c r="N195" s="4" t="b">
        <f>_xlfn.LET(_xlpm.look, _xlfn.XLOOKUP(EmployeesByDept[[#This Row],[ID]], SQLOperators_DT[badge_ID], SQLOperators_DT[deactive_date], -1), IF(_xlpm.look &gt; 0, FALSE, IF(_xlpm.look = 0, TRUE, "NO DATA")))</f>
        <v>0</v>
      </c>
      <c r="O195" s="4" t="b">
        <f>_xlfn.LET(_xlpm.look, _xlfn.XLOOKUP(EmployeesByDept[[#This Row],[ID]], SQLOperators_WS[badge_ID], SQLOperators_WS[deactive_date], -1), IF(_xlpm.look &gt; 0, FALSE, IF(_xlpm.look = 0, TRUE, "NO DATA")))</f>
        <v>0</v>
      </c>
      <c r="P195" s="4" t="b" cm="1">
        <f t="array" ref="P19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95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95" s="4" t="b">
        <f>IF(EmployeesByDept[[#This Row],[Position]] = "Operator", EmployeesByDept[[#This Row],[AnyBP]] = FALSE, TRUE)</f>
        <v>1</v>
      </c>
      <c r="S195" s="4" t="b" cm="1">
        <f t="array" ref="S19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95" s="4" t="b">
        <f xml:space="preserve"> _xlfn.XLOOKUP(EmployeesByDept[[#This Row],[ID]], SQLOperatorTable[ID], SQLOperatorTable[deactive_date], -1) = 0</f>
        <v>1</v>
      </c>
      <c r="U195" s="4" t="str">
        <f>EmployeesByDept[[#This Row],[Dept.]] &amp; " " &amp; EmployeesByDept[[#This Row],[Shift]]</f>
        <v xml:space="preserve">Materials </v>
      </c>
      <c r="V195" s="28" cm="1">
        <f t="array" ref="V195">_xlfn.LET(_xlpm.getname, GetIDFromName(EmployeesByDept[[#This Row],[Name]]),
IF(LEN(_xlpm.getname) = 0, GetIDFromName(EmployeesByDept[[#This Row],[Name]] &amp; " - Bypass"), _xlpm.getname))</f>
        <v>1241</v>
      </c>
      <c r="W195" s="4">
        <f>_xlfn.XLOOKUP(EmployeesByDept[[#This Row],[ID]],SQLOperatorTable[ID],SQLOperatorTable[dept_ID], "", 0, 1)</f>
        <v>3</v>
      </c>
      <c r="X195" s="12" t="b">
        <f>_xlfn.XLOOKUP(EmployeesByDept[[#This Row],[ID]], SQLOperatorTable[ID],SQLOperatorTable[deactive_date], -1) &gt; 0</f>
        <v>0</v>
      </c>
      <c r="Y195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&lt;STX&gt;H1;o160,100;f3;c20;h1;w1;d3,Mike Todorovich;&lt;ETX&gt;
&lt;STX&gt;H2;o130,100;f3;c20;h1;w1;d3,Materials ;&lt;ETX&gt;
&lt;STX&gt;H3;o100,100;f3;c20;h1;w1;d3,MES Login;&lt;ETX&gt;
&lt;STX&gt;B4;o50,30;f3;c0,3;h50;w3;d3,1241;&lt;ETX&gt;
&lt;STX&gt;R&lt;ETX&gt;
&lt;STX&gt;&lt;ESC&gt;E1;&lt;ETX&gt;
&lt;STX&gt;&lt;US&gt;4&lt;ETX&gt;
&lt;STX&gt;&lt;ETB&gt;&lt;ETX&gt;</v>
      </c>
      <c r="Z195" s="12" t="str">
        <f>" "</f>
        <v xml:space="preserve"> </v>
      </c>
      <c r="AI195"/>
      <c r="AJ195"/>
    </row>
    <row r="196" spans="1:36" x14ac:dyDescent="0.2">
      <c r="A196" s="19" t="s">
        <v>555</v>
      </c>
      <c r="B19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LeAndre Love</v>
      </c>
      <c r="C196" s="21" t="s">
        <v>495</v>
      </c>
      <c r="D196" s="30" t="s">
        <v>189</v>
      </c>
      <c r="E196" s="30" t="s">
        <v>174</v>
      </c>
      <c r="F196" s="123" t="s">
        <v>190</v>
      </c>
      <c r="G196" s="4" t="str">
        <f>_xlfn.XLOOKUP(EmployeesByDept[[#This Row],[Name]] &amp; "-Bypass", SQLOperators_DT[first_name], SQLOperators_DT[badge_ID], "")</f>
        <v/>
      </c>
      <c r="H196" s="4" t="str">
        <f>IF(NOT(LEN(EmployeesByDept[[#This Row],[BP-DT]]) = 0), _xlfn.XLOOKUP(EmployeesByDept[[#This Row],[BP-DT]], SQLOperators_DT[badge_ID], SQLOperators_DT[deactive_date], -1) = 0, "")</f>
        <v/>
      </c>
      <c r="I196" s="4" t="str">
        <f>_xlfn.XLOOKUP(EmployeesByDept[[#This Row],[Name]] &amp; "-Bypass", SQLOperators_WS[full_name], SQLOperators_WS[badge_ID], "")</f>
        <v/>
      </c>
      <c r="J196" s="4" t="str">
        <f>IF(NOT(LEN(EmployeesByDept[[#This Row],[BP-WS]]) = 0), _xlfn.XLOOKUP(EmployeesByDept[[#This Row],[BP-WS]], SQLOperators_WS[badge_ID], SQLOperators_WS[deactive_date], -1) = 0, "")</f>
        <v/>
      </c>
      <c r="K196" s="4" t="str">
        <f>_xlfn.XLOOKUP(EmployeesByDept[[#This Row],[Name]] &amp; "-Bypass", SQLOperatorTable[name], SQLOperatorTable[ID], "")</f>
        <v/>
      </c>
      <c r="L196" s="4" t="str">
        <f>IF(NOT(LEN(EmployeesByDept[[#This Row],[BP-MES01]]) = 0), _xlfn.XLOOKUP(EmployeesByDept[[#This Row],[BP-MES01]], SQLOperatorTable[ID], SQLOperatorTable[deactive_date], -1) = 0, "")</f>
        <v/>
      </c>
      <c r="M196" s="4" t="b">
        <f>IFERROR(OR(EmployeesByDept[[#This Row],[BPA-DT]], EmployeesByDept[[#This Row],[BPA-WS]], EmployeesByDept[[#This Row],[BPA-MES01]]), FALSE)</f>
        <v>0</v>
      </c>
      <c r="N196" s="4" t="b">
        <f>_xlfn.LET(_xlpm.look, _xlfn.XLOOKUP(EmployeesByDept[[#This Row],[ID]], SQLOperators_DT[badge_ID], SQLOperators_DT[deactive_date], -1), IF(_xlpm.look &gt; 0, FALSE, IF(_xlpm.look = 0, TRUE, "NO DATA")))</f>
        <v>1</v>
      </c>
      <c r="O196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96" s="4" t="b" cm="1">
        <f t="array" ref="P19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9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96" s="4" t="b">
        <f>IF(EmployeesByDept[[#This Row],[Position]] = "Operator", EmployeesByDept[[#This Row],[AnyBP]] = FALSE, TRUE)</f>
        <v>1</v>
      </c>
      <c r="S196" s="4" t="b" cm="1">
        <f t="array" ref="S19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96" s="4" t="b">
        <f xml:space="preserve"> _xlfn.XLOOKUP(EmployeesByDept[[#This Row],[ID]], SQLOperatorTable[ID], SQLOperatorTable[deactive_date], -1) = 0</f>
        <v>1</v>
      </c>
      <c r="U196" s="4" t="str">
        <f>EmployeesByDept[[#This Row],[Dept.]] &amp; " " &amp; EmployeesByDept[[#This Row],[Shift]]</f>
        <v>DT FEM 3rd</v>
      </c>
      <c r="V196" s="28" cm="1">
        <f t="array" ref="V196">_xlfn.LET(_xlpm.getname, GetIDFromName(EmployeesByDept[[#This Row],[Name]]),
IF(LEN(_xlpm.getname) = 0, GetIDFromName(EmployeesByDept[[#This Row],[Name]] &amp; " - Bypass"), _xlpm.getname))</f>
        <v>2602</v>
      </c>
      <c r="W196" s="4">
        <f>_xlfn.XLOOKUP(EmployeesByDept[[#This Row],[ID]],SQLOperatorTable[ID],SQLOperatorTable[dept_ID], "", 0, 1)</f>
        <v>4</v>
      </c>
      <c r="X196" s="12" t="b">
        <f>_xlfn.XLOOKUP(EmployeesByDept[[#This Row],[ID]], SQLOperatorTable[ID],SQLOperatorTable[deactive_date], -1) &gt; 0</f>
        <v>0</v>
      </c>
      <c r="Y19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&lt;STX&gt;H1;o160,100;f3;c20;h1;w1;d3,Milton Jones;&lt;ETX&gt;
&lt;STX&gt;H2;o130,100;f3;c20;h1;w1;d3,DT FEM 3rd;&lt;ETX&gt;
&lt;STX&gt;H3;o100,100;f3;c20;h1;w1;d3,MES Login;&lt;ETX&gt;
&lt;STX&gt;B4;o50,30;f3;c0,3;h50;w3;d3,2602;&lt;ETX&gt;
&lt;STX&gt;R&lt;ETX&gt;
&lt;STX&gt;&lt;ESC&gt;E1;&lt;ETX&gt;
&lt;STX&gt;&lt;US&gt;4&lt;ETX&gt;
&lt;STX&gt;&lt;ETB&gt;&lt;ETX&gt;</v>
      </c>
      <c r="Z196" s="12" t="str">
        <f>" "</f>
        <v xml:space="preserve"> </v>
      </c>
      <c r="AI196"/>
      <c r="AJ196"/>
    </row>
    <row r="197" spans="1:36" x14ac:dyDescent="0.2">
      <c r="A197" s="19" t="s">
        <v>556</v>
      </c>
      <c r="B19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Demetrius Loyd</v>
      </c>
      <c r="C197" s="21" t="s">
        <v>497</v>
      </c>
      <c r="D197" s="30" t="s">
        <v>173</v>
      </c>
      <c r="E197" s="30" t="s">
        <v>485</v>
      </c>
      <c r="F197" s="123" t="s">
        <v>190</v>
      </c>
      <c r="G197" s="4" t="str">
        <f>_xlfn.XLOOKUP(EmployeesByDept[[#This Row],[Name]] &amp; "-Bypass", SQLOperators_DT[first_name], SQLOperators_DT[badge_ID], "")</f>
        <v/>
      </c>
      <c r="H197" s="4" t="str">
        <f>IF(NOT(LEN(EmployeesByDept[[#This Row],[BP-DT]]) = 0), _xlfn.XLOOKUP(EmployeesByDept[[#This Row],[BP-DT]], SQLOperators_DT[badge_ID], SQLOperators_DT[deactive_date], -1) = 0, "")</f>
        <v/>
      </c>
      <c r="I197" s="4" t="str">
        <f>_xlfn.XLOOKUP(EmployeesByDept[[#This Row],[Name]] &amp; "-Bypass", SQLOperators_WS[full_name], SQLOperators_WS[badge_ID], "")</f>
        <v/>
      </c>
      <c r="J197" s="4" t="str">
        <f>IF(NOT(LEN(EmployeesByDept[[#This Row],[BP-WS]]) = 0), _xlfn.XLOOKUP(EmployeesByDept[[#This Row],[BP-WS]], SQLOperators_WS[badge_ID], SQLOperators_WS[deactive_date], -1) = 0, "")</f>
        <v/>
      </c>
      <c r="K197" s="4" t="str">
        <f>_xlfn.XLOOKUP(EmployeesByDept[[#This Row],[Name]] &amp; "-Bypass", SQLOperatorTable[name], SQLOperatorTable[ID], "")</f>
        <v/>
      </c>
      <c r="L197" s="4" t="str">
        <f>IF(NOT(LEN(EmployeesByDept[[#This Row],[BP-MES01]]) = 0), _xlfn.XLOOKUP(EmployeesByDept[[#This Row],[BP-MES01]], SQLOperatorTable[ID], SQLOperatorTable[deactive_date], -1) = 0, "")</f>
        <v/>
      </c>
      <c r="M197" s="4" t="b">
        <f>IFERROR(OR(EmployeesByDept[[#This Row],[BPA-DT]], EmployeesByDept[[#This Row],[BPA-WS]], EmployeesByDept[[#This Row],[BPA-MES01]]), FALSE)</f>
        <v>0</v>
      </c>
      <c r="N197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197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97" s="4" t="b" cm="1">
        <f t="array" ref="P19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9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97" s="4" t="b">
        <f>IF(EmployeesByDept[[#This Row],[Position]] = "Operator", EmployeesByDept[[#This Row],[AnyBP]] = FALSE, TRUE)</f>
        <v>1</v>
      </c>
      <c r="S197" s="4" t="b" cm="1">
        <f t="array" ref="S19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97" s="4" t="b">
        <f xml:space="preserve"> _xlfn.XLOOKUP(EmployeesByDept[[#This Row],[ID]], SQLOperatorTable[ID], SQLOperatorTable[deactive_date], -1) = 0</f>
        <v>1</v>
      </c>
      <c r="U197" s="4" t="str">
        <f>EmployeesByDept[[#This Row],[Dept.]] &amp; " " &amp; EmployeesByDept[[#This Row],[Shift]]</f>
        <v>T1XX A</v>
      </c>
      <c r="V197" s="4" cm="1">
        <f t="array" ref="V197">_xlfn.LET(_xlpm.getname, GetIDFromName(EmployeesByDept[[#This Row],[Name]]),
IF(LEN(_xlpm.getname) = 0, GetIDFromName(EmployeesByDept[[#This Row],[Name]] &amp; " - Bypass"), _xlpm.getname))</f>
        <v>2502</v>
      </c>
      <c r="W197" s="4">
        <f>_xlfn.XLOOKUP(EmployeesByDept[[#This Row],[ID]],SQLOperatorTable[ID],SQLOperatorTable[dept_ID], "", 0, 1)</f>
        <v>4</v>
      </c>
      <c r="X197" s="12" t="b">
        <f>_xlfn.XLOOKUP(EmployeesByDept[[#This Row],[ID]], SQLOperatorTable[ID],SQLOperatorTable[deactive_date], -1) &gt; 0</f>
        <v>0</v>
      </c>
      <c r="Y19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&lt;STX&gt;H1;o160,100;f3;c20;h1;w1;d3,Mohammed Islam;&lt;ETX&gt;
&lt;STX&gt;H2;o130,100;f3;c20;h1;w1;d3,T1XX A;&lt;ETX&gt;
&lt;STX&gt;H3;o100,100;f3;c20;h1;w1;d3,MES Login;&lt;ETX&gt;
&lt;STX&gt;B4;o50,30;f3;c0,3;h50;w3;d3,2502;&lt;ETX&gt;
&lt;STX&gt;R&lt;ETX&gt;
&lt;STX&gt;&lt;ESC&gt;E1;&lt;ETX&gt;
&lt;STX&gt;&lt;US&gt;4&lt;ETX&gt;
&lt;STX&gt;&lt;ETB&gt;&lt;ETX&gt;</v>
      </c>
      <c r="Z197" s="12" t="str">
        <f>" "</f>
        <v xml:space="preserve"> </v>
      </c>
      <c r="AI197"/>
      <c r="AJ197"/>
    </row>
    <row r="198" spans="1:36" x14ac:dyDescent="0.2">
      <c r="A198" s="19" t="s">
        <v>559</v>
      </c>
      <c r="B19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Rosalind Lee Lyles</v>
      </c>
      <c r="C198" s="21" t="s">
        <v>501</v>
      </c>
      <c r="D198" s="30" t="s">
        <v>193</v>
      </c>
      <c r="E198" s="30" t="s">
        <v>174</v>
      </c>
      <c r="F198" s="123" t="s">
        <v>200</v>
      </c>
      <c r="G198" s="4" t="str">
        <f>_xlfn.XLOOKUP(EmployeesByDept[[#This Row],[Name]] &amp; "-Bypass", SQLOperators_DT[first_name], SQLOperators_DT[badge_ID], "")</f>
        <v/>
      </c>
      <c r="H198" s="4" t="str">
        <f>IF(NOT(LEN(EmployeesByDept[[#This Row],[BP-DT]]) = 0), _xlfn.XLOOKUP(EmployeesByDept[[#This Row],[BP-DT]], SQLOperators_DT[badge_ID], SQLOperators_DT[deactive_date], -1) = 0, "")</f>
        <v/>
      </c>
      <c r="I198" s="4" t="str">
        <f>_xlfn.XLOOKUP(EmployeesByDept[[#This Row],[Name]] &amp; "-Bypass", SQLOperators_WS[full_name], SQLOperators_WS[badge_ID], "")</f>
        <v/>
      </c>
      <c r="J198" s="4" t="str">
        <f>IF(NOT(LEN(EmployeesByDept[[#This Row],[BP-WS]]) = 0), _xlfn.XLOOKUP(EmployeesByDept[[#This Row],[BP-WS]], SQLOperators_WS[badge_ID], SQLOperators_WS[deactive_date], -1) = 0, "")</f>
        <v/>
      </c>
      <c r="K198" s="4" t="str">
        <f>_xlfn.XLOOKUP(EmployeesByDept[[#This Row],[Name]] &amp; "-Bypass", SQLOperatorTable[name], SQLOperatorTable[ID], "")</f>
        <v/>
      </c>
      <c r="L198" s="4" t="str">
        <f>IF(NOT(LEN(EmployeesByDept[[#This Row],[BP-MES01]]) = 0), _xlfn.XLOOKUP(EmployeesByDept[[#This Row],[BP-MES01]], SQLOperatorTable[ID], SQLOperatorTable[deactive_date], -1) = 0, "")</f>
        <v/>
      </c>
      <c r="M198" s="4" t="b">
        <f>IFERROR(OR(EmployeesByDept[[#This Row],[BPA-DT]], EmployeesByDept[[#This Row],[BPA-WS]], EmployeesByDept[[#This Row],[BPA-MES01]]), FALSE)</f>
        <v>0</v>
      </c>
      <c r="N198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198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198" s="4" t="b" cm="1">
        <f t="array" ref="P19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9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98" s="4" t="b">
        <f>IF(EmployeesByDept[[#This Row],[Position]] = "Operator", EmployeesByDept[[#This Row],[AnyBP]] = FALSE, TRUE)</f>
        <v>1</v>
      </c>
      <c r="S198" s="4" t="b" cm="1">
        <f t="array" ref="S19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98" s="4" t="b">
        <f xml:space="preserve"> _xlfn.XLOOKUP(EmployeesByDept[[#This Row],[ID]], SQLOperatorTable[ID], SQLOperatorTable[deactive_date], -1) = 0</f>
        <v>1</v>
      </c>
      <c r="U198" s="4" t="str">
        <f>EmployeesByDept[[#This Row],[Dept.]] &amp; " " &amp; EmployeesByDept[[#This Row],[Shift]]</f>
        <v>Quality 3rd</v>
      </c>
      <c r="V198" s="28" cm="1">
        <f t="array" ref="V198">_xlfn.LET(_xlpm.getname, GetIDFromName(EmployeesByDept[[#This Row],[Name]]),
IF(LEN(_xlpm.getname) = 0, GetIDFromName(EmployeesByDept[[#This Row],[Name]] &amp; " - Bypass"), _xlpm.getname))</f>
        <v>1928</v>
      </c>
      <c r="W198" s="4">
        <f>_xlfn.XLOOKUP(EmployeesByDept[[#This Row],[ID]],SQLOperatorTable[ID],SQLOperatorTable[dept_ID], "", 0, 1)</f>
        <v>2</v>
      </c>
      <c r="X198" s="12" t="b">
        <f>_xlfn.XLOOKUP(EmployeesByDept[[#This Row],[ID]], SQLOperatorTable[ID],SQLOperatorTable[deactive_date], -1) &gt; 0</f>
        <v>0</v>
      </c>
      <c r="Y19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&lt;STX&gt;H1;o160,100;f3;c20;h1;w1;d3,Mubeen Dewan;&lt;ETX&gt;
&lt;STX&gt;H2;o130,100;f3;c20;h1;w1;d3,Quality 3rd;&lt;ETX&gt;
&lt;STX&gt;H3;o100,100;f3;c20;h1;w1;d3,MES Login;&lt;ETX&gt;
&lt;STX&gt;B4;o50,30;f3;c0,3;h50;w3;d3,1928;&lt;ETX&gt;
&lt;STX&gt;R&lt;ETX&gt;
&lt;STX&gt;&lt;ESC&gt;E1;&lt;ETX&gt;
&lt;STX&gt;&lt;US&gt;4&lt;ETX&gt;
&lt;STX&gt;&lt;ETB&gt;&lt;ETX&gt;</v>
      </c>
      <c r="Z198" s="12" t="str">
        <f>" "</f>
        <v xml:space="preserve"> </v>
      </c>
      <c r="AI198"/>
      <c r="AJ198"/>
    </row>
    <row r="199" spans="1:36" x14ac:dyDescent="0.2">
      <c r="A199" s="19" t="s">
        <v>561</v>
      </c>
      <c r="B19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Wesley Carroll Marmon</v>
      </c>
      <c r="C199" s="121" t="s">
        <v>503</v>
      </c>
      <c r="D199" s="30" t="s">
        <v>316</v>
      </c>
      <c r="E199" s="30" t="s">
        <v>179</v>
      </c>
      <c r="F199" s="123" t="s">
        <v>213</v>
      </c>
      <c r="G199" s="4" t="str">
        <f>_xlfn.XLOOKUP(EmployeesByDept[[#This Row],[Name]] &amp; "-Bypass", SQLOperators_DT[first_name], SQLOperators_DT[badge_ID], "")</f>
        <v/>
      </c>
      <c r="H199" s="4" t="str">
        <f>IF(NOT(LEN(EmployeesByDept[[#This Row],[BP-DT]]) = 0), _xlfn.XLOOKUP(EmployeesByDept[[#This Row],[BP-DT]], SQLOperators_DT[badge_ID], SQLOperators_DT[deactive_date], -1) = 0, "")</f>
        <v/>
      </c>
      <c r="I199" s="4" t="str">
        <f>_xlfn.XLOOKUP(EmployeesByDept[[#This Row],[Name]] &amp; "-Bypass", SQLOperators_WS[full_name], SQLOperators_WS[badge_ID], "")</f>
        <v/>
      </c>
      <c r="J199" s="4" t="str">
        <f>IF(NOT(LEN(EmployeesByDept[[#This Row],[BP-WS]]) = 0), _xlfn.XLOOKUP(EmployeesByDept[[#This Row],[BP-WS]], SQLOperators_WS[badge_ID], SQLOperators_WS[deactive_date], -1) = 0, "")</f>
        <v/>
      </c>
      <c r="K199" s="4" t="str">
        <f>_xlfn.XLOOKUP(EmployeesByDept[[#This Row],[Name]] &amp; "-Bypass", SQLOperatorTable[name], SQLOperatorTable[ID], "")</f>
        <v/>
      </c>
      <c r="L199" s="4" t="str">
        <f>IF(NOT(LEN(EmployeesByDept[[#This Row],[BP-MES01]]) = 0), _xlfn.XLOOKUP(EmployeesByDept[[#This Row],[BP-MES01]], SQLOperatorTable[ID], SQLOperatorTable[deactive_date], -1) = 0, "")</f>
        <v/>
      </c>
      <c r="M199" s="4" t="b">
        <f>IFERROR(OR(EmployeesByDept[[#This Row],[BPA-DT]], EmployeesByDept[[#This Row],[BPA-WS]], EmployeesByDept[[#This Row],[BPA-MES01]]), FALSE)</f>
        <v>0</v>
      </c>
      <c r="N199" s="4" t="b">
        <f>_xlfn.LET(_xlpm.look, _xlfn.XLOOKUP(EmployeesByDept[[#This Row],[ID]], SQLOperators_DT[badge_ID], SQLOperators_DT[deactive_date], -1), IF(_xlpm.look &gt; 0, FALSE, IF(_xlpm.look = 0, TRUE, "NO DATA")))</f>
        <v>1</v>
      </c>
      <c r="O199" s="4" t="b">
        <f>_xlfn.LET(_xlpm.look, _xlfn.XLOOKUP(EmployeesByDept[[#This Row],[ID]], SQLOperators_WS[badge_ID], SQLOperators_WS[deactive_date], -1), IF(_xlpm.look &gt; 0, FALSE, IF(_xlpm.look = 0, TRUE, "NO DATA")))</f>
        <v>1</v>
      </c>
      <c r="P199" s="4" t="b" cm="1">
        <f t="array" ref="P19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19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199" s="4" t="b">
        <f>IF(EmployeesByDept[[#This Row],[Position]] = "Operator", EmployeesByDept[[#This Row],[AnyBP]] = FALSE, TRUE)</f>
        <v>1</v>
      </c>
      <c r="S199" s="4" t="b" cm="1">
        <f t="array" ref="S19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199" s="4" t="b">
        <f xml:space="preserve"> _xlfn.XLOOKUP(EmployeesByDept[[#This Row],[ID]], SQLOperatorTable[ID], SQLOperatorTable[deactive_date], -1) = 0</f>
        <v>1</v>
      </c>
      <c r="U199" s="4" t="str">
        <f>EmployeesByDept[[#This Row],[Dept.]] &amp; " " &amp; EmployeesByDept[[#This Row],[Shift]]</f>
        <v>Engineering 1st</v>
      </c>
      <c r="V199" s="28" cm="1">
        <f t="array" ref="V199">_xlfn.LET(_xlpm.getname, GetIDFromName(EmployeesByDept[[#This Row],[Name]]),
IF(LEN(_xlpm.getname) = 0, GetIDFromName(EmployeesByDept[[#This Row],[Name]] &amp; " - Bypass"), _xlpm.getname))</f>
        <v>1037</v>
      </c>
      <c r="W199" s="4">
        <f>_xlfn.XLOOKUP(EmployeesByDept[[#This Row],[ID]],SQLOperatorTable[ID],SQLOperatorTable[dept_ID], "", 0, 1)</f>
        <v>1</v>
      </c>
      <c r="X199" s="12" t="b">
        <f>_xlfn.XLOOKUP(EmployeesByDept[[#This Row],[ID]], SQLOperatorTable[ID],SQLOperatorTable[deactive_date], -1) &gt; 0</f>
        <v>0</v>
      </c>
      <c r="Y19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&lt;STX&gt;H1;o160,100;f3;c20;h1;w1;d3,Mugeshkumar Rathinasabapathy;&lt;ETX&gt;
&lt;STX&gt;H2;o130,100;f3;c20;h1;w1;d3,Engineering 1st;&lt;ETX&gt;
&lt;STX&gt;H3;o100,100;f3;c20;h1;w1;d3,MES Login;&lt;ETX&gt;
&lt;STX&gt;B4;o50,30;f3;c0,3;h50;w3;d3,1037;&lt;ETX&gt;
&lt;STX&gt;R&lt;ETX&gt;
&lt;STX&gt;&lt;ESC&gt;E1;&lt;ETX&gt;
&lt;STX&gt;&lt;US&gt;4&lt;ETX&gt;
&lt;STX&gt;&lt;ETB&gt;&lt;ETX&gt;</v>
      </c>
      <c r="Z199" s="12" t="str">
        <f>" "</f>
        <v xml:space="preserve"> </v>
      </c>
      <c r="AI199"/>
      <c r="AJ199"/>
    </row>
    <row r="200" spans="1:36" x14ac:dyDescent="0.2">
      <c r="A200" s="19" t="s">
        <v>563</v>
      </c>
      <c r="B20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Kalavathi Marulappa</v>
      </c>
      <c r="C200" s="26" t="s">
        <v>505</v>
      </c>
      <c r="D200" s="30" t="s">
        <v>173</v>
      </c>
      <c r="E200" s="30" t="s">
        <v>241</v>
      </c>
      <c r="F200" s="296" t="s">
        <v>190</v>
      </c>
      <c r="G200" s="4" t="str">
        <f>_xlfn.XLOOKUP(EmployeesByDept[[#This Row],[Name]] &amp; "-Bypass", SQLOperators_DT[first_name], SQLOperators_DT[badge_ID], "")</f>
        <v/>
      </c>
      <c r="H200" s="4" t="str">
        <f>IF(NOT(LEN(EmployeesByDept[[#This Row],[BP-DT]]) = 0), _xlfn.XLOOKUP(EmployeesByDept[[#This Row],[BP-DT]], SQLOperators_DT[badge_ID], SQLOperators_DT[deactive_date], -1) = 0, "")</f>
        <v/>
      </c>
      <c r="I200" s="4" t="str">
        <f>_xlfn.XLOOKUP(EmployeesByDept[[#This Row],[Name]] &amp; "-Bypass", SQLOperators_WS[full_name], SQLOperators_WS[badge_ID], "")</f>
        <v/>
      </c>
      <c r="J200" s="4" t="str">
        <f>IF(NOT(LEN(EmployeesByDept[[#This Row],[BP-WS]]) = 0), _xlfn.XLOOKUP(EmployeesByDept[[#This Row],[BP-WS]], SQLOperators_WS[badge_ID], SQLOperators_WS[deactive_date], -1) = 0, "")</f>
        <v/>
      </c>
      <c r="K200" s="4" t="str">
        <f>_xlfn.XLOOKUP(EmployeesByDept[[#This Row],[Name]] &amp; "-Bypass", SQLOperatorTable[name], SQLOperatorTable[ID], "")</f>
        <v/>
      </c>
      <c r="L200" s="4" t="str">
        <f>IF(NOT(LEN(EmployeesByDept[[#This Row],[BP-MES01]]) = 0), _xlfn.XLOOKUP(EmployeesByDept[[#This Row],[BP-MES01]], SQLOperatorTable[ID], SQLOperatorTable[deactive_date], -1) = 0, "")</f>
        <v/>
      </c>
      <c r="M200" s="4" t="b">
        <f>IFERROR(OR(EmployeesByDept[[#This Row],[BPA-DT]], EmployeesByDept[[#This Row],[BPA-WS]], EmployeesByDept[[#This Row],[BPA-MES01]]), FALSE)</f>
        <v>0</v>
      </c>
      <c r="N200" s="4" t="b">
        <f>_xlfn.LET(_xlpm.look, _xlfn.XLOOKUP(EmployeesByDept[[#This Row],[ID]], SQLOperators_DT[badge_ID], SQLOperators_DT[deactive_date], -1), IF(_xlpm.look &gt; 0, FALSE, IF(_xlpm.look = 0, TRUE, "NO DATA")))</f>
        <v>1</v>
      </c>
      <c r="O200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00" s="4" t="b" cm="1">
        <f t="array" ref="P20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0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00" s="4" t="b">
        <f>IF(EmployeesByDept[[#This Row],[Position]] = "Operator", EmployeesByDept[[#This Row],[AnyBP]] = FALSE, TRUE)</f>
        <v>1</v>
      </c>
      <c r="S200" s="4" t="b" cm="1">
        <f t="array" ref="S20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00" s="4" t="b">
        <f xml:space="preserve"> _xlfn.XLOOKUP(EmployeesByDept[[#This Row],[ID]], SQLOperatorTable[ID], SQLOperatorTable[deactive_date], -1) = 0</f>
        <v>1</v>
      </c>
      <c r="U200" s="31" t="str">
        <f>EmployeesByDept[[#This Row],[Dept.]] &amp; " " &amp; EmployeesByDept[[#This Row],[Shift]]</f>
        <v>T1XX B</v>
      </c>
      <c r="V200" s="110" cm="1">
        <f t="array" ref="V200">_xlfn.LET(_xlpm.getname, GetIDFromName(EmployeesByDept[[#This Row],[Name]]),
IF(LEN(_xlpm.getname) = 0, GetIDFromName(EmployeesByDept[[#This Row],[Name]] &amp; " - Bypass"), _xlpm.getname))</f>
        <v>2523</v>
      </c>
      <c r="W200" s="31">
        <f>_xlfn.XLOOKUP(EmployeesByDept[[#This Row],[ID]],SQLOperatorTable[ID],SQLOperatorTable[dept_ID], "", 0, 1)</f>
        <v>4</v>
      </c>
      <c r="X200" s="126" t="b">
        <f>_xlfn.XLOOKUP(EmployeesByDept[[#This Row],[ID]], SQLOperatorTable[ID],SQLOperatorTable[deactive_date], -1) &gt; 0</f>
        <v>0</v>
      </c>
      <c r="Y200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&lt;STX&gt;H1;o160,100;f3;c20;h1;w1;d3,Muhammad Ahmed;&lt;ETX&gt;
&lt;STX&gt;H2;o130,100;f3;c20;h1;w1;d3,T1XX B;&lt;ETX&gt;
&lt;STX&gt;H3;o100,100;f3;c20;h1;w1;d3,MES Login;&lt;ETX&gt;
&lt;STX&gt;B4;o50,30;f3;c0,3;h50;w3;d3,2523;&lt;ETX&gt;
&lt;STX&gt;R&lt;ETX&gt;
&lt;STX&gt;&lt;ESC&gt;E1;&lt;ETX&gt;
&lt;STX&gt;&lt;US&gt;4&lt;ETX&gt;
&lt;STX&gt;&lt;ETB&gt;&lt;ETX&gt;</v>
      </c>
      <c r="Z200" s="126" t="str">
        <f>" "</f>
        <v xml:space="preserve"> </v>
      </c>
      <c r="AI200"/>
      <c r="AJ200"/>
    </row>
    <row r="201" spans="1:36" x14ac:dyDescent="0.2">
      <c r="A201" s="19" t="s">
        <v>565</v>
      </c>
      <c r="B20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Gaurav Mathur</v>
      </c>
      <c r="C201" s="26" t="s">
        <v>507</v>
      </c>
      <c r="D201" s="112" t="s">
        <v>173</v>
      </c>
      <c r="E201" s="30" t="s">
        <v>241</v>
      </c>
      <c r="F201" s="124" t="s">
        <v>190</v>
      </c>
      <c r="G201" s="4" t="str">
        <f>_xlfn.XLOOKUP(EmployeesByDept[[#This Row],[Name]] &amp; "-Bypass", SQLOperators_DT[first_name], SQLOperators_DT[badge_ID], "")</f>
        <v/>
      </c>
      <c r="H201" s="4" t="str">
        <f>IF(NOT(LEN(EmployeesByDept[[#This Row],[BP-DT]]) = 0), _xlfn.XLOOKUP(EmployeesByDept[[#This Row],[BP-DT]], SQLOperators_DT[badge_ID], SQLOperators_DT[deactive_date], -1) = 0, "")</f>
        <v/>
      </c>
      <c r="I201" s="4" t="str">
        <f>_xlfn.XLOOKUP(EmployeesByDept[[#This Row],[Name]] &amp; "-Bypass", SQLOperators_WS[full_name], SQLOperators_WS[badge_ID], "")</f>
        <v/>
      </c>
      <c r="J201" s="4" t="str">
        <f>IF(NOT(LEN(EmployeesByDept[[#This Row],[BP-WS]]) = 0), _xlfn.XLOOKUP(EmployeesByDept[[#This Row],[BP-WS]], SQLOperators_WS[badge_ID], SQLOperators_WS[deactive_date], -1) = 0, "")</f>
        <v/>
      </c>
      <c r="K201" s="4" t="str">
        <f>_xlfn.XLOOKUP(EmployeesByDept[[#This Row],[Name]] &amp; "-Bypass", SQLOperatorTable[name], SQLOperatorTable[ID], "")</f>
        <v/>
      </c>
      <c r="L201" s="4" t="str">
        <f>IF(NOT(LEN(EmployeesByDept[[#This Row],[BP-MES01]]) = 0), _xlfn.XLOOKUP(EmployeesByDept[[#This Row],[BP-MES01]], SQLOperatorTable[ID], SQLOperatorTable[deactive_date], -1) = 0, "")</f>
        <v/>
      </c>
      <c r="M201" s="4" t="b">
        <f>IFERROR(OR(EmployeesByDept[[#This Row],[BPA-DT]], EmployeesByDept[[#This Row],[BPA-WS]], EmployeesByDept[[#This Row],[BPA-MES01]]), FALSE)</f>
        <v>0</v>
      </c>
      <c r="N201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201" s="4" t="b">
        <f>_xlfn.LET(_xlpm.look, _xlfn.XLOOKUP(EmployeesByDept[[#This Row],[ID]], SQLOperators_WS[badge_ID], SQLOperators_WS[deactive_date], -1), IF(_xlpm.look &gt; 0, FALSE, IF(_xlpm.look = 0, TRUE, "NO DATA")))</f>
        <v>1</v>
      </c>
      <c r="P201" s="4" t="b" cm="1">
        <f t="array" ref="P20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0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01" s="4" t="b">
        <f>IF(EmployeesByDept[[#This Row],[Position]] = "Operator", EmployeesByDept[[#This Row],[AnyBP]] = FALSE, TRUE)</f>
        <v>1</v>
      </c>
      <c r="S201" s="4" t="b" cm="1">
        <f t="array" ref="S20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01" s="4" t="b">
        <f xml:space="preserve"> _xlfn.XLOOKUP(EmployeesByDept[[#This Row],[ID]], SQLOperatorTable[ID], SQLOperatorTable[deactive_date], -1) = 0</f>
        <v>1</v>
      </c>
      <c r="U201" s="31" t="str">
        <f>EmployeesByDept[[#This Row],[Dept.]] &amp; " " &amp; EmployeesByDept[[#This Row],[Shift]]</f>
        <v>T1XX B</v>
      </c>
      <c r="V201" s="110" cm="1">
        <f t="array" ref="V201">_xlfn.LET(_xlpm.getname, GetIDFromName(EmployeesByDept[[#This Row],[Name]]),
IF(LEN(_xlpm.getname) = 0, GetIDFromName(EmployeesByDept[[#This Row],[Name]] &amp; " - Bypass"), _xlpm.getname))</f>
        <v>2415</v>
      </c>
      <c r="W201" s="31">
        <f>_xlfn.XLOOKUP(EmployeesByDept[[#This Row],[ID]],SQLOperatorTable[ID],SQLOperatorTable[dept_ID], "", 0, 1)</f>
        <v>4</v>
      </c>
      <c r="X201" s="126" t="b">
        <f>_xlfn.XLOOKUP(EmployeesByDept[[#This Row],[ID]], SQLOperatorTable[ID],SQLOperatorTable[deactive_date], -1) &gt; 0</f>
        <v>0</v>
      </c>
      <c r="Y201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&lt;STX&gt;H1;o160,100;f3;c20;h1;w1;d3,Myron Young;&lt;ETX&gt;
&lt;STX&gt;H2;o130,100;f3;c20;h1;w1;d3,T1XX B;&lt;ETX&gt;
&lt;STX&gt;H3;o100,100;f3;c20;h1;w1;d3,MES Login;&lt;ETX&gt;
&lt;STX&gt;B4;o50,30;f3;c0,3;h50;w3;d3,2415;&lt;ETX&gt;
&lt;STX&gt;R&lt;ETX&gt;
&lt;STX&gt;&lt;ESC&gt;E1;&lt;ETX&gt;
&lt;STX&gt;&lt;US&gt;4&lt;ETX&gt;
&lt;STX&gt;&lt;ETB&gt;&lt;ETX&gt;</v>
      </c>
      <c r="Z201" s="126" t="str">
        <f>" "</f>
        <v xml:space="preserve"> </v>
      </c>
      <c r="AI201"/>
      <c r="AJ201"/>
    </row>
    <row r="202" spans="1:36" x14ac:dyDescent="0.2">
      <c r="A202" s="19" t="s">
        <v>566</v>
      </c>
      <c r="B20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Vincent Matt</v>
      </c>
      <c r="C202" s="26" t="s">
        <v>509</v>
      </c>
      <c r="D202" s="112" t="s">
        <v>189</v>
      </c>
      <c r="E202" s="30" t="s">
        <v>184</v>
      </c>
      <c r="F202" s="124" t="s">
        <v>190</v>
      </c>
      <c r="G202" s="4" t="str">
        <f>_xlfn.XLOOKUP(EmployeesByDept[[#This Row],[Name]] &amp; "-Bypass", SQLOperators_DT[first_name], SQLOperators_DT[badge_ID], "")</f>
        <v/>
      </c>
      <c r="H202" s="4" t="str">
        <f>IF(NOT(LEN(EmployeesByDept[[#This Row],[BP-DT]]) = 0), _xlfn.XLOOKUP(EmployeesByDept[[#This Row],[BP-DT]], SQLOperators_DT[badge_ID], SQLOperators_DT[deactive_date], -1) = 0, "")</f>
        <v/>
      </c>
      <c r="I202" s="4" t="str">
        <f>_xlfn.XLOOKUP(EmployeesByDept[[#This Row],[Name]] &amp; "-Bypass", SQLOperators_WS[full_name], SQLOperators_WS[badge_ID], "")</f>
        <v/>
      </c>
      <c r="J202" s="4" t="str">
        <f>IF(NOT(LEN(EmployeesByDept[[#This Row],[BP-WS]]) = 0), _xlfn.XLOOKUP(EmployeesByDept[[#This Row],[BP-WS]], SQLOperators_WS[badge_ID], SQLOperators_WS[deactive_date], -1) = 0, "")</f>
        <v/>
      </c>
      <c r="K202" s="4" t="str">
        <f>_xlfn.XLOOKUP(EmployeesByDept[[#This Row],[Name]] &amp; "-Bypass", SQLOperatorTable[name], SQLOperatorTable[ID], "")</f>
        <v/>
      </c>
      <c r="L202" s="4" t="str">
        <f>IF(NOT(LEN(EmployeesByDept[[#This Row],[BP-MES01]]) = 0), _xlfn.XLOOKUP(EmployeesByDept[[#This Row],[BP-MES01]], SQLOperatorTable[ID], SQLOperatorTable[deactive_date], -1) = 0, "")</f>
        <v/>
      </c>
      <c r="M202" s="4" t="b">
        <f>IFERROR(OR(EmployeesByDept[[#This Row],[BPA-DT]], EmployeesByDept[[#This Row],[BPA-WS]], EmployeesByDept[[#This Row],[BPA-MES01]]), FALSE)</f>
        <v>0</v>
      </c>
      <c r="N202" s="4" t="b">
        <f>_xlfn.LET(_xlpm.look, _xlfn.XLOOKUP(EmployeesByDept[[#This Row],[ID]], SQLOperators_DT[badge_ID], SQLOperators_DT[deactive_date], -1), IF(_xlpm.look &gt; 0, FALSE, IF(_xlpm.look = 0, TRUE, "NO DATA")))</f>
        <v>1</v>
      </c>
      <c r="O202" s="4" t="b">
        <f>_xlfn.LET(_xlpm.look, _xlfn.XLOOKUP(EmployeesByDept[[#This Row],[ID]], SQLOperators_WS[badge_ID], SQLOperators_WS[deactive_date], -1), IF(_xlpm.look &gt; 0, FALSE, IF(_xlpm.look = 0, TRUE, "NO DATA")))</f>
        <v>1</v>
      </c>
      <c r="P202" s="4" t="b" cm="1">
        <f t="array" ref="P20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02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02" s="4" t="b">
        <f>IF(EmployeesByDept[[#This Row],[Position]] = "Operator", EmployeesByDept[[#This Row],[AnyBP]] = FALSE, TRUE)</f>
        <v>1</v>
      </c>
      <c r="S202" s="4" t="b" cm="1">
        <f t="array" ref="S20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02" s="4" t="b">
        <f xml:space="preserve"> _xlfn.XLOOKUP(EmployeesByDept[[#This Row],[ID]], SQLOperatorTable[ID], SQLOperatorTable[deactive_date], -1) = 0</f>
        <v>1</v>
      </c>
      <c r="U202" s="31" t="str">
        <f>EmployeesByDept[[#This Row],[Dept.]] &amp; " " &amp; EmployeesByDept[[#This Row],[Shift]]</f>
        <v>DT FEM 2nd</v>
      </c>
      <c r="V202" s="110" cm="1">
        <f t="array" ref="V202">_xlfn.LET(_xlpm.getname, GetIDFromName(EmployeesByDept[[#This Row],[Name]]),
IF(LEN(_xlpm.getname) = 0, GetIDFromName(EmployeesByDept[[#This Row],[Name]] &amp; " - Bypass"), _xlpm.getname))</f>
        <v>1336</v>
      </c>
      <c r="W202" s="31">
        <f>_xlfn.XLOOKUP(EmployeesByDept[[#This Row],[ID]],SQLOperatorTable[ID],SQLOperatorTable[dept_ID], "", 0, 1)</f>
        <v>4</v>
      </c>
      <c r="X202" s="126" t="b">
        <f>_xlfn.XLOOKUP(EmployeesByDept[[#This Row],[ID]], SQLOperatorTable[ID],SQLOperatorTable[deactive_date], -1) &gt; 0</f>
        <v>0</v>
      </c>
      <c r="Y202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&lt;STX&gt;H1;o160,100;f3;c20;h1;w1;d3,Nathan Dyer;&lt;ETX&gt;
&lt;STX&gt;H2;o130,100;f3;c20;h1;w1;d3,DT FEM 2nd;&lt;ETX&gt;
&lt;STX&gt;H3;o100,100;f3;c20;h1;w1;d3,MES Login;&lt;ETX&gt;
&lt;STX&gt;B4;o50,30;f3;c0,3;h50;w3;d3,1336;&lt;ETX&gt;
&lt;STX&gt;R&lt;ETX&gt;
&lt;STX&gt;&lt;ESC&gt;E1;&lt;ETX&gt;
&lt;STX&gt;&lt;US&gt;4&lt;ETX&gt;
&lt;STX&gt;&lt;ETB&gt;&lt;ETX&gt;</v>
      </c>
      <c r="Z202" s="126" t="str">
        <f>" "</f>
        <v xml:space="preserve"> </v>
      </c>
      <c r="AI202"/>
      <c r="AJ202"/>
    </row>
    <row r="203" spans="1:36" x14ac:dyDescent="0.2">
      <c r="A203" s="19" t="s">
        <v>568</v>
      </c>
      <c r="B20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Olivia Faye Maxwell</v>
      </c>
      <c r="C203" s="21" t="s">
        <v>511</v>
      </c>
      <c r="D203" s="30" t="s">
        <v>173</v>
      </c>
      <c r="E203" s="30" t="s">
        <v>485</v>
      </c>
      <c r="F203" s="123" t="s">
        <v>190</v>
      </c>
      <c r="G203" s="4" t="str">
        <f>_xlfn.XLOOKUP(EmployeesByDept[[#This Row],[Name]] &amp; "-Bypass", SQLOperators_DT[first_name], SQLOperators_DT[badge_ID], "")</f>
        <v/>
      </c>
      <c r="H203" s="4" t="str">
        <f>IF(NOT(LEN(EmployeesByDept[[#This Row],[BP-DT]]) = 0), _xlfn.XLOOKUP(EmployeesByDept[[#This Row],[BP-DT]], SQLOperators_DT[badge_ID], SQLOperators_DT[deactive_date], -1) = 0, "")</f>
        <v/>
      </c>
      <c r="I203" s="4" t="str">
        <f>_xlfn.XLOOKUP(EmployeesByDept[[#This Row],[Name]] &amp; "-Bypass", SQLOperators_WS[full_name], SQLOperators_WS[badge_ID], "")</f>
        <v/>
      </c>
      <c r="J203" s="4" t="str">
        <f>IF(NOT(LEN(EmployeesByDept[[#This Row],[BP-WS]]) = 0), _xlfn.XLOOKUP(EmployeesByDept[[#This Row],[BP-WS]], SQLOperators_WS[badge_ID], SQLOperators_WS[deactive_date], -1) = 0, "")</f>
        <v/>
      </c>
      <c r="K203" s="4" t="str">
        <f>_xlfn.XLOOKUP(EmployeesByDept[[#This Row],[Name]] &amp; "-Bypass", SQLOperatorTable[name], SQLOperatorTable[ID], "")</f>
        <v/>
      </c>
      <c r="L203" s="4" t="str">
        <f>IF(NOT(LEN(EmployeesByDept[[#This Row],[BP-MES01]]) = 0), _xlfn.XLOOKUP(EmployeesByDept[[#This Row],[BP-MES01]], SQLOperatorTable[ID], SQLOperatorTable[deactive_date], -1) = 0, "")</f>
        <v/>
      </c>
      <c r="M203" s="4" t="b">
        <f>IFERROR(OR(EmployeesByDept[[#This Row],[BPA-DT]], EmployeesByDept[[#This Row],[BPA-WS]], EmployeesByDept[[#This Row],[BPA-MES01]]), FALSE)</f>
        <v>0</v>
      </c>
      <c r="N203" s="4" t="b">
        <f>_xlfn.LET(_xlpm.look, _xlfn.XLOOKUP(EmployeesByDept[[#This Row],[ID]], SQLOperators_DT[badge_ID], SQLOperators_DT[deactive_date], -1), IF(_xlpm.look &gt; 0, FALSE, IF(_xlpm.look = 0, TRUE, "NO DATA")))</f>
        <v>1</v>
      </c>
      <c r="O203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03" s="4" t="b" cm="1">
        <f t="array" ref="P20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0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03" s="4" t="b">
        <f>IF(EmployeesByDept[[#This Row],[Position]] = "Operator", EmployeesByDept[[#This Row],[AnyBP]] = FALSE, TRUE)</f>
        <v>1</v>
      </c>
      <c r="S203" s="4" t="b" cm="1">
        <f t="array" ref="S20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03" s="4" t="b">
        <f xml:space="preserve"> _xlfn.XLOOKUP(EmployeesByDept[[#This Row],[ID]], SQLOperatorTable[ID], SQLOperatorTable[deactive_date], -1) = 0</f>
        <v>1</v>
      </c>
      <c r="U203" s="4" t="str">
        <f>EmployeesByDept[[#This Row],[Dept.]] &amp; " " &amp; EmployeesByDept[[#This Row],[Shift]]</f>
        <v>T1XX A</v>
      </c>
      <c r="V203" s="4" cm="1">
        <f t="array" ref="V203">_xlfn.LET(_xlpm.getname, GetIDFromName(EmployeesByDept[[#This Row],[Name]]),
IF(LEN(_xlpm.getname) = 0, GetIDFromName(EmployeesByDept[[#This Row],[Name]] &amp; " - Bypass"), _xlpm.getname))</f>
        <v>1992</v>
      </c>
      <c r="W203" s="4">
        <f>_xlfn.XLOOKUP(EmployeesByDept[[#This Row],[ID]],SQLOperatorTable[ID],SQLOperatorTable[dept_ID], "", 0, 1)</f>
        <v>4</v>
      </c>
      <c r="X203" s="12" t="b">
        <f>_xlfn.XLOOKUP(EmployeesByDept[[#This Row],[ID]], SQLOperatorTable[ID],SQLOperatorTable[deactive_date], -1) &gt; 0</f>
        <v>0</v>
      </c>
      <c r="Y20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&lt;STX&gt;H1;o160,100;f3;c20;h1;w1;d3,Nathan Wilson;&lt;ETX&gt;
&lt;STX&gt;H2;o130,100;f3;c20;h1;w1;d3,T1XX A;&lt;ETX&gt;
&lt;STX&gt;H3;o100,100;f3;c20;h1;w1;d3,MES Login;&lt;ETX&gt;
&lt;STX&gt;B4;o50,30;f3;c0,3;h50;w3;d3,1992;&lt;ETX&gt;
&lt;STX&gt;R&lt;ETX&gt;
&lt;STX&gt;&lt;ESC&gt;E1;&lt;ETX&gt;
&lt;STX&gt;&lt;US&gt;4&lt;ETX&gt;
&lt;STX&gt;&lt;ETB&gt;&lt;ETX&gt;</v>
      </c>
      <c r="Z203" s="12" t="str">
        <f>" "</f>
        <v xml:space="preserve"> </v>
      </c>
      <c r="AI203"/>
      <c r="AJ203"/>
    </row>
    <row r="204" spans="1:36" x14ac:dyDescent="0.2">
      <c r="A204" s="19" t="s">
        <v>570</v>
      </c>
      <c r="B20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Jawine McCollum</v>
      </c>
      <c r="C204" s="21" t="s">
        <v>514</v>
      </c>
      <c r="D204" s="30" t="s">
        <v>240</v>
      </c>
      <c r="E204" s="30" t="s">
        <v>485</v>
      </c>
      <c r="F204" s="123" t="s">
        <v>200</v>
      </c>
      <c r="G204" s="4" t="str">
        <f>_xlfn.XLOOKUP(EmployeesByDept[[#This Row],[Name]] &amp; "-Bypass", SQLOperators_DT[first_name], SQLOperators_DT[badge_ID], "")</f>
        <v/>
      </c>
      <c r="H204" s="4" t="str">
        <f>IF(NOT(LEN(EmployeesByDept[[#This Row],[BP-DT]]) = 0), _xlfn.XLOOKUP(EmployeesByDept[[#This Row],[BP-DT]], SQLOperators_DT[badge_ID], SQLOperators_DT[deactive_date], -1) = 0, "")</f>
        <v/>
      </c>
      <c r="I204" s="4" t="str">
        <f>_xlfn.XLOOKUP(EmployeesByDept[[#This Row],[Name]] &amp; "-Bypass", SQLOperators_WS[full_name], SQLOperators_WS[badge_ID], "")</f>
        <v/>
      </c>
      <c r="J204" s="4" t="str">
        <f>IF(NOT(LEN(EmployeesByDept[[#This Row],[BP-WS]]) = 0), _xlfn.XLOOKUP(EmployeesByDept[[#This Row],[BP-WS]], SQLOperators_WS[badge_ID], SQLOperators_WS[deactive_date], -1) = 0, "")</f>
        <v/>
      </c>
      <c r="K204" s="4" t="str">
        <f>_xlfn.XLOOKUP(EmployeesByDept[[#This Row],[Name]] &amp; "-Bypass", SQLOperatorTable[name], SQLOperatorTable[ID], "")</f>
        <v/>
      </c>
      <c r="L204" s="4" t="str">
        <f>IF(NOT(LEN(EmployeesByDept[[#This Row],[BP-MES01]]) = 0), _xlfn.XLOOKUP(EmployeesByDept[[#This Row],[BP-MES01]], SQLOperatorTable[ID], SQLOperatorTable[deactive_date], -1) = 0, "")</f>
        <v/>
      </c>
      <c r="M204" s="4" t="b">
        <f>IFERROR(OR(EmployeesByDept[[#This Row],[BPA-DT]], EmployeesByDept[[#This Row],[BPA-WS]], EmployeesByDept[[#This Row],[BPA-MES01]]), FALSE)</f>
        <v>0</v>
      </c>
      <c r="N204" s="4" t="b">
        <f>_xlfn.LET(_xlpm.look, _xlfn.XLOOKUP(EmployeesByDept[[#This Row],[ID]], SQLOperators_DT[badge_ID], SQLOperators_DT[deactive_date], -1), IF(_xlpm.look &gt; 0, FALSE, IF(_xlpm.look = 0, TRUE, "NO DATA")))</f>
        <v>1</v>
      </c>
      <c r="O204" s="4" t="b">
        <f>_xlfn.LET(_xlpm.look, _xlfn.XLOOKUP(EmployeesByDept[[#This Row],[ID]], SQLOperators_WS[badge_ID], SQLOperators_WS[deactive_date], -1), IF(_xlpm.look &gt; 0, FALSE, IF(_xlpm.look = 0, TRUE, "NO DATA")))</f>
        <v>1</v>
      </c>
      <c r="P204" s="4" t="b" cm="1">
        <f t="array" ref="P20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0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04" s="4" t="b">
        <f>IF(EmployeesByDept[[#This Row],[Position]] = "Operator", EmployeesByDept[[#This Row],[AnyBP]] = FALSE, TRUE)</f>
        <v>1</v>
      </c>
      <c r="S204" s="4" t="b" cm="1">
        <f t="array" ref="S20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04" s="4" t="b">
        <f xml:space="preserve"> _xlfn.XLOOKUP(EmployeesByDept[[#This Row],[ID]], SQLOperatorTable[ID], SQLOperatorTable[deactive_date], -1) = 0</f>
        <v>1</v>
      </c>
      <c r="U204" s="4" t="str">
        <f>EmployeesByDept[[#This Row],[Dept.]] &amp; " " &amp; EmployeesByDept[[#This Row],[Shift]]</f>
        <v>IT A</v>
      </c>
      <c r="V204" s="28" cm="1">
        <f t="array" ref="V204">_xlfn.LET(_xlpm.getname, GetIDFromName(EmployeesByDept[[#This Row],[Name]]),
IF(LEN(_xlpm.getname) = 0, GetIDFromName(EmployeesByDept[[#This Row],[Name]] &amp; " - Bypass"), _xlpm.getname))</f>
        <v>6028</v>
      </c>
      <c r="W204" s="4">
        <f>_xlfn.XLOOKUP(EmployeesByDept[[#This Row],[ID]],SQLOperatorTable[ID],SQLOperatorTable[dept_ID], "", 0, 1)</f>
        <v>5</v>
      </c>
      <c r="X204" s="12" t="b">
        <f>_xlfn.XLOOKUP(EmployeesByDept[[#This Row],[ID]], SQLOperatorTable[ID],SQLOperatorTable[deactive_date], -1) &gt; 0</f>
        <v>0</v>
      </c>
      <c r="Y20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&lt;STX&gt;H1;o160,100;f3;c20;h1;w1;d3,Nicholas Novak;&lt;ETX&gt;
&lt;STX&gt;H2;o130,100;f3;c20;h1;w1;d3,IT A;&lt;ETX&gt;
&lt;STX&gt;H3;o100,100;f3;c20;h1;w1;d3,MES Login;&lt;ETX&gt;
&lt;STX&gt;B4;o50,30;f3;c0,3;h50;w3;d3,6028;&lt;ETX&gt;
&lt;STX&gt;R&lt;ETX&gt;
&lt;STX&gt;&lt;ESC&gt;E1;&lt;ETX&gt;
&lt;STX&gt;&lt;US&gt;4&lt;ETX&gt;
&lt;STX&gt;&lt;ETB&gt;&lt;ETX&gt;</v>
      </c>
      <c r="Z204" s="12" t="str">
        <f>" "</f>
        <v xml:space="preserve"> </v>
      </c>
      <c r="AI204"/>
      <c r="AJ204"/>
    </row>
    <row r="205" spans="1:36" x14ac:dyDescent="0.2">
      <c r="A205" s="19" t="s">
        <v>572</v>
      </c>
      <c r="B20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Jeffrey Kincaid McDonald</v>
      </c>
      <c r="C205" s="21" t="s">
        <v>516</v>
      </c>
      <c r="D205" s="30" t="s">
        <v>517</v>
      </c>
      <c r="E205" s="30" t="s">
        <v>179</v>
      </c>
      <c r="F205" s="123" t="s">
        <v>180</v>
      </c>
      <c r="G205" s="4" t="str">
        <f>_xlfn.XLOOKUP(EmployeesByDept[[#This Row],[Name]] &amp; "-Bypass", SQLOperators_DT[first_name], SQLOperators_DT[badge_ID], "")</f>
        <v/>
      </c>
      <c r="H205" s="4" t="str">
        <f>IF(NOT(LEN(EmployeesByDept[[#This Row],[BP-DT]]) = 0), _xlfn.XLOOKUP(EmployeesByDept[[#This Row],[BP-DT]], SQLOperators_DT[badge_ID], SQLOperators_DT[deactive_date], -1) = 0, "")</f>
        <v/>
      </c>
      <c r="I205" s="4" t="str">
        <f>_xlfn.XLOOKUP(EmployeesByDept[[#This Row],[Name]] &amp; "-Bypass", SQLOperators_WS[full_name], SQLOperators_WS[badge_ID], "")</f>
        <v/>
      </c>
      <c r="J205" s="4" t="str">
        <f>IF(NOT(LEN(EmployeesByDept[[#This Row],[BP-WS]]) = 0), _xlfn.XLOOKUP(EmployeesByDept[[#This Row],[BP-WS]], SQLOperators_WS[badge_ID], SQLOperators_WS[deactive_date], -1) = 0, "")</f>
        <v/>
      </c>
      <c r="K205" s="4" t="str">
        <f>_xlfn.XLOOKUP(EmployeesByDept[[#This Row],[Name]] &amp; "-Bypass", SQLOperatorTable[name], SQLOperatorTable[ID], "")</f>
        <v/>
      </c>
      <c r="L205" s="4" t="str">
        <f>IF(NOT(LEN(EmployeesByDept[[#This Row],[BP-MES01]]) = 0), _xlfn.XLOOKUP(EmployeesByDept[[#This Row],[BP-MES01]], SQLOperatorTable[ID], SQLOperatorTable[deactive_date], -1) = 0, "")</f>
        <v/>
      </c>
      <c r="M205" s="4" t="b">
        <f>IFERROR(OR(EmployeesByDept[[#This Row],[BPA-DT]], EmployeesByDept[[#This Row],[BPA-WS]], EmployeesByDept[[#This Row],[BPA-MES01]]), FALSE)</f>
        <v>0</v>
      </c>
      <c r="N205" s="4" t="b">
        <f>_xlfn.LET(_xlpm.look, _xlfn.XLOOKUP(EmployeesByDept[[#This Row],[ID]], SQLOperators_DT[badge_ID], SQLOperators_DT[deactive_date], -1), IF(_xlpm.look &gt; 0, FALSE, IF(_xlpm.look = 0, TRUE, "NO DATA")))</f>
        <v>0</v>
      </c>
      <c r="O205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05" s="4" t="b" cm="1">
        <f t="array" ref="P20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05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05" s="4" t="b">
        <f>IF(EmployeesByDept[[#This Row],[Position]] = "Operator", EmployeesByDept[[#This Row],[AnyBP]] = FALSE, TRUE)</f>
        <v>1</v>
      </c>
      <c r="S205" s="4" t="b" cm="1">
        <f t="array" ref="S20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05" s="4" t="b">
        <f xml:space="preserve"> _xlfn.XLOOKUP(EmployeesByDept[[#This Row],[ID]], SQLOperatorTable[ID], SQLOperatorTable[deactive_date], -1) = 0</f>
        <v>1</v>
      </c>
      <c r="U205" s="4" t="str">
        <f>EmployeesByDept[[#This Row],[Dept.]] &amp; " " &amp; EmployeesByDept[[#This Row],[Shift]]</f>
        <v>Safety 1st</v>
      </c>
      <c r="V205" s="28" cm="1">
        <f t="array" ref="V205">_xlfn.LET(_xlpm.getname, GetIDFromName(EmployeesByDept[[#This Row],[Name]]),
IF(LEN(_xlpm.getname) = 0, GetIDFromName(EmployeesByDept[[#This Row],[Name]] &amp; " - Bypass"), _xlpm.getname))</f>
        <v>1866</v>
      </c>
      <c r="W205" s="4">
        <f>_xlfn.XLOOKUP(EmployeesByDept[[#This Row],[ID]],SQLOperatorTable[ID],SQLOperatorTable[dept_ID], "", 0, 1)</f>
        <v>13</v>
      </c>
      <c r="X205" s="12" t="b">
        <f>_xlfn.XLOOKUP(EmployeesByDept[[#This Row],[ID]], SQLOperatorTable[ID],SQLOperatorTable[deactive_date], -1) &gt; 0</f>
        <v>0</v>
      </c>
      <c r="Y205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&lt;STX&gt;H1;o160,100;f3;c20;h1;w1;d3,Nick Tomei;&lt;ETX&gt;
&lt;STX&gt;H2;o130,100;f3;c20;h1;w1;d3,Safety 1st;&lt;ETX&gt;
&lt;STX&gt;H3;o100,100;f3;c20;h1;w1;d3,MES Login;&lt;ETX&gt;
&lt;STX&gt;B4;o50,30;f3;c0,3;h50;w3;d3,1866;&lt;ETX&gt;
&lt;STX&gt;R&lt;ETX&gt;
&lt;STX&gt;&lt;ESC&gt;E1;&lt;ETX&gt;
&lt;STX&gt;&lt;US&gt;4&lt;ETX&gt;
&lt;STX&gt;&lt;ETB&gt;&lt;ETX&gt;</v>
      </c>
      <c r="Z205" s="12" t="str">
        <f>" "</f>
        <v xml:space="preserve"> </v>
      </c>
      <c r="AI205"/>
      <c r="AJ205"/>
    </row>
    <row r="206" spans="1:36" x14ac:dyDescent="0.2">
      <c r="A206" s="19" t="s">
        <v>574</v>
      </c>
      <c r="B20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Jeremiah Mckinney</v>
      </c>
      <c r="C206" s="21" t="s">
        <v>9588</v>
      </c>
      <c r="D206" s="30" t="s">
        <v>189</v>
      </c>
      <c r="E206" s="30" t="s">
        <v>184</v>
      </c>
      <c r="F206" s="123" t="s">
        <v>190</v>
      </c>
      <c r="G206" s="28" t="str">
        <f>_xlfn.XLOOKUP(EmployeesByDept[[#This Row],[Name]] &amp; "-Bypass", SQLOperators_DT[first_name], SQLOperators_DT[badge_ID], "")</f>
        <v/>
      </c>
      <c r="H206" s="28" t="str">
        <f>IF(NOT(LEN(EmployeesByDept[[#This Row],[BP-DT]]) = 0), _xlfn.XLOOKUP(EmployeesByDept[[#This Row],[BP-DT]], SQLOperators_DT[badge_ID], SQLOperators_DT[deactive_date], -1) = 0, "")</f>
        <v/>
      </c>
      <c r="I206" s="28" t="str">
        <f>_xlfn.XLOOKUP(EmployeesByDept[[#This Row],[Name]] &amp; "-Bypass", SQLOperators_WS[full_name], SQLOperators_WS[badge_ID], "")</f>
        <v/>
      </c>
      <c r="J206" s="28" t="str">
        <f>IF(NOT(LEN(EmployeesByDept[[#This Row],[BP-WS]]) = 0), _xlfn.XLOOKUP(EmployeesByDept[[#This Row],[BP-WS]], SQLOperators_WS[badge_ID], SQLOperators_WS[deactive_date], -1) = 0, "")</f>
        <v/>
      </c>
      <c r="K206" s="28" t="str">
        <f>_xlfn.XLOOKUP(EmployeesByDept[[#This Row],[Name]] &amp; "-Bypass", SQLOperatorTable[name], SQLOperatorTable[ID], "")</f>
        <v/>
      </c>
      <c r="L206" s="28" t="str">
        <f>IF(NOT(LEN(EmployeesByDept[[#This Row],[BP-MES01]]) = 0), _xlfn.XLOOKUP(EmployeesByDept[[#This Row],[BP-MES01]], SQLOperatorTable[ID], SQLOperatorTable[deactive_date], -1) = 0, "")</f>
        <v/>
      </c>
      <c r="M206" s="28" t="b">
        <f>IFERROR(OR(EmployeesByDept[[#This Row],[BPA-DT]], EmployeesByDept[[#This Row],[BPA-WS]], EmployeesByDept[[#This Row],[BPA-MES01]]), FALSE)</f>
        <v>0</v>
      </c>
      <c r="N206" s="28" t="b">
        <f>_xlfn.LET(_xlpm.look, _xlfn.XLOOKUP(EmployeesByDept[[#This Row],[ID]], SQLOperators_DT[badge_ID], SQLOperators_DT[deactive_date], -1), IF(_xlpm.look &gt; 0, FALSE, IF(_xlpm.look = 0, TRUE, "NO DATA")))</f>
        <v>1</v>
      </c>
      <c r="O206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206" s="28" t="b" cm="1">
        <f t="array" ref="P20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06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06" s="28" t="b">
        <f>IF(EmployeesByDept[[#This Row],[Position]] = "Operator", EmployeesByDept[[#This Row],[AnyBP]] = FALSE, TRUE)</f>
        <v>1</v>
      </c>
      <c r="S206" s="28" t="b" cm="1">
        <f t="array" ref="S20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06" s="28" t="b">
        <f xml:space="preserve"> _xlfn.XLOOKUP(EmployeesByDept[[#This Row],[ID]], SQLOperatorTable[ID], SQLOperatorTable[deactive_date], -1) = 0</f>
        <v>1</v>
      </c>
      <c r="U206" s="28" t="str">
        <f>EmployeesByDept[[#This Row],[Dept.]] &amp; " " &amp; EmployeesByDept[[#This Row],[Shift]]</f>
        <v>DT FEM 2nd</v>
      </c>
      <c r="V206" s="28" cm="1">
        <f t="array" ref="V206">_xlfn.LET(_xlpm.getname, GetIDFromName(EmployeesByDept[[#This Row],[Name]]),
IF(LEN(_xlpm.getname) = 0, GetIDFromName(EmployeesByDept[[#This Row],[Name]] &amp; " - Bypass"), _xlpm.getname))</f>
        <v>2679</v>
      </c>
      <c r="W206" s="28">
        <f>_xlfn.XLOOKUP(EmployeesByDept[[#This Row],[ID]],SQLOperatorTable[ID],SQLOperatorTable[dept_ID], "", 0, 1)</f>
        <v>4</v>
      </c>
      <c r="X206" s="38" t="b">
        <f>_xlfn.XLOOKUP(EmployeesByDept[[#This Row],[ID]], SQLOperatorTable[ID],SQLOperatorTable[deactive_date], -1) &gt; 0</f>
        <v>0</v>
      </c>
      <c r="Y206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&lt;STX&gt;H1;o160,100;f3;c20;h1;w1;d3,Nina Brown;&lt;ETX&gt;
&lt;STX&gt;H2;o130,100;f3;c20;h1;w1;d3,DT FEM 2nd;&lt;ETX&gt;
&lt;STX&gt;H3;o100,100;f3;c20;h1;w1;d3,MES Login;&lt;ETX&gt;
&lt;STX&gt;B4;o50,30;f3;c0,3;h50;w3;d3,2679;&lt;ETX&gt;
&lt;STX&gt;R&lt;ETX&gt;
&lt;STX&gt;&lt;ESC&gt;E1;&lt;ETX&gt;
&lt;STX&gt;&lt;US&gt;4&lt;ETX&gt;
&lt;STX&gt;&lt;ETB&gt;&lt;ETX&gt;</v>
      </c>
      <c r="Z206" s="38" t="str">
        <f>" "</f>
        <v xml:space="preserve"> </v>
      </c>
      <c r="AI206"/>
      <c r="AJ206"/>
    </row>
    <row r="207" spans="1:36" x14ac:dyDescent="0.2">
      <c r="A207" s="19" t="s">
        <v>576</v>
      </c>
      <c r="B20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Timothy S McLarty</v>
      </c>
      <c r="C207" s="21" t="s">
        <v>519</v>
      </c>
      <c r="D207" s="30" t="s">
        <v>189</v>
      </c>
      <c r="E207" s="30" t="s">
        <v>174</v>
      </c>
      <c r="F207" s="123" t="s">
        <v>190</v>
      </c>
      <c r="G207" s="4" t="str">
        <f>_xlfn.XLOOKUP(EmployeesByDept[[#This Row],[Name]] &amp; "-Bypass", SQLOperators_DT[first_name], SQLOperators_DT[badge_ID], "")</f>
        <v/>
      </c>
      <c r="H207" s="4" t="str">
        <f>IF(NOT(LEN(EmployeesByDept[[#This Row],[BP-DT]]) = 0), _xlfn.XLOOKUP(EmployeesByDept[[#This Row],[BP-DT]], SQLOperators_DT[badge_ID], SQLOperators_DT[deactive_date], -1) = 0, "")</f>
        <v/>
      </c>
      <c r="I207" s="4" t="str">
        <f>_xlfn.XLOOKUP(EmployeesByDept[[#This Row],[Name]] &amp; "-Bypass", SQLOperators_WS[full_name], SQLOperators_WS[badge_ID], "")</f>
        <v/>
      </c>
      <c r="J207" s="4" t="str">
        <f>IF(NOT(LEN(EmployeesByDept[[#This Row],[BP-WS]]) = 0), _xlfn.XLOOKUP(EmployeesByDept[[#This Row],[BP-WS]], SQLOperators_WS[badge_ID], SQLOperators_WS[deactive_date], -1) = 0, "")</f>
        <v/>
      </c>
      <c r="K207" s="4" t="str">
        <f>_xlfn.XLOOKUP(EmployeesByDept[[#This Row],[Name]] &amp; "-Bypass", SQLOperatorTable[name], SQLOperatorTable[ID], "")</f>
        <v/>
      </c>
      <c r="L207" s="4" t="str">
        <f>IF(NOT(LEN(EmployeesByDept[[#This Row],[BP-MES01]]) = 0), _xlfn.XLOOKUP(EmployeesByDept[[#This Row],[BP-MES01]], SQLOperatorTable[ID], SQLOperatorTable[deactive_date], -1) = 0, "")</f>
        <v/>
      </c>
      <c r="M207" s="4" t="b">
        <f>IFERROR(OR(EmployeesByDept[[#This Row],[BPA-DT]], EmployeesByDept[[#This Row],[BPA-WS]], EmployeesByDept[[#This Row],[BPA-MES01]]), FALSE)</f>
        <v>0</v>
      </c>
      <c r="N207" s="4" t="b">
        <f>_xlfn.LET(_xlpm.look, _xlfn.XLOOKUP(EmployeesByDept[[#This Row],[ID]], SQLOperators_DT[badge_ID], SQLOperators_DT[deactive_date], -1), IF(_xlpm.look &gt; 0, FALSE, IF(_xlpm.look = 0, TRUE, "NO DATA")))</f>
        <v>1</v>
      </c>
      <c r="O207" s="4" t="b">
        <f>_xlfn.LET(_xlpm.look, _xlfn.XLOOKUP(EmployeesByDept[[#This Row],[ID]], SQLOperators_WS[badge_ID], SQLOperators_WS[deactive_date], -1), IF(_xlpm.look &gt; 0, FALSE, IF(_xlpm.look = 0, TRUE, "NO DATA")))</f>
        <v>1</v>
      </c>
      <c r="P207" s="4" t="b" cm="1">
        <f t="array" ref="P20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0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07" s="4" t="b">
        <f>IF(EmployeesByDept[[#This Row],[Position]] = "Operator", EmployeesByDept[[#This Row],[AnyBP]] = FALSE, TRUE)</f>
        <v>1</v>
      </c>
      <c r="S207" s="4" t="b" cm="1">
        <f t="array" ref="S20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07" s="4" t="b">
        <f xml:space="preserve"> _xlfn.XLOOKUP(EmployeesByDept[[#This Row],[ID]], SQLOperatorTable[ID], SQLOperatorTable[deactive_date], -1) = 0</f>
        <v>1</v>
      </c>
      <c r="U207" s="4" t="str">
        <f>EmployeesByDept[[#This Row],[Dept.]] &amp; " " &amp; EmployeesByDept[[#This Row],[Shift]]</f>
        <v>DT FEM 3rd</v>
      </c>
      <c r="V207" s="28" cm="1">
        <f t="array" ref="V207">_xlfn.LET(_xlpm.getname, GetIDFromName(EmployeesByDept[[#This Row],[Name]]),
IF(LEN(_xlpm.getname) = 0, GetIDFromName(EmployeesByDept[[#This Row],[Name]] &amp; " - Bypass"), _xlpm.getname))</f>
        <v>9530</v>
      </c>
      <c r="W207" s="4">
        <f>_xlfn.XLOOKUP(EmployeesByDept[[#This Row],[ID]],SQLOperatorTable[ID],SQLOperatorTable[dept_ID], "", 0, 1)</f>
        <v>4</v>
      </c>
      <c r="X207" s="12" t="b">
        <f>_xlfn.XLOOKUP(EmployeesByDept[[#This Row],[ID]], SQLOperatorTable[ID],SQLOperatorTable[deactive_date], -1) &gt; 0</f>
        <v>0</v>
      </c>
      <c r="Y20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&lt;STX&gt;H1;o160,100;f3;c20;h1;w1;d3,Nina West;&lt;ETX&gt;
&lt;STX&gt;H2;o130,100;f3;c20;h1;w1;d3,DT FEM 3rd;&lt;ETX&gt;
&lt;STX&gt;H3;o100,100;f3;c20;h1;w1;d3,MES Login;&lt;ETX&gt;
&lt;STX&gt;B4;o50,30;f3;c0,3;h50;w3;d3,9530;&lt;ETX&gt;
&lt;STX&gt;R&lt;ETX&gt;
&lt;STX&gt;&lt;ESC&gt;E1;&lt;ETX&gt;
&lt;STX&gt;&lt;US&gt;4&lt;ETX&gt;
&lt;STX&gt;&lt;ETB&gt;&lt;ETX&gt;</v>
      </c>
      <c r="Z207" s="12" t="str">
        <f>" "</f>
        <v xml:space="preserve"> </v>
      </c>
      <c r="AI207"/>
      <c r="AJ207"/>
    </row>
    <row r="208" spans="1:36" x14ac:dyDescent="0.2">
      <c r="A208" s="19" t="s">
        <v>578</v>
      </c>
      <c r="B20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Brandon Meckens</v>
      </c>
      <c r="C208" s="21" t="s">
        <v>9586</v>
      </c>
      <c r="D208" s="30" t="s">
        <v>173</v>
      </c>
      <c r="E208" s="30" t="s">
        <v>394</v>
      </c>
      <c r="F208" s="296" t="s">
        <v>190</v>
      </c>
      <c r="G208" s="28" t="str">
        <f>_xlfn.XLOOKUP(EmployeesByDept[[#This Row],[Name]] &amp; "-Bypass", SQLOperators_DT[first_name], SQLOperators_DT[badge_ID], "")</f>
        <v/>
      </c>
      <c r="H208" s="28" t="str">
        <f>IF(NOT(LEN(EmployeesByDept[[#This Row],[BP-DT]]) = 0), _xlfn.XLOOKUP(EmployeesByDept[[#This Row],[BP-DT]], SQLOperators_DT[badge_ID], SQLOperators_DT[deactive_date], -1) = 0, "")</f>
        <v/>
      </c>
      <c r="I208" s="28" t="str">
        <f>_xlfn.XLOOKUP(EmployeesByDept[[#This Row],[Name]] &amp; "-Bypass", SQLOperators_WS[full_name], SQLOperators_WS[badge_ID], "")</f>
        <v/>
      </c>
      <c r="J208" s="28" t="str">
        <f>IF(NOT(LEN(EmployeesByDept[[#This Row],[BP-WS]]) = 0), _xlfn.XLOOKUP(EmployeesByDept[[#This Row],[BP-WS]], SQLOperators_WS[badge_ID], SQLOperators_WS[deactive_date], -1) = 0, "")</f>
        <v/>
      </c>
      <c r="K208" s="28" t="str">
        <f>_xlfn.XLOOKUP(EmployeesByDept[[#This Row],[Name]] &amp; "-Bypass", SQLOperatorTable[name], SQLOperatorTable[ID], "")</f>
        <v/>
      </c>
      <c r="L208" s="28" t="str">
        <f>IF(NOT(LEN(EmployeesByDept[[#This Row],[BP-MES01]]) = 0), _xlfn.XLOOKUP(EmployeesByDept[[#This Row],[BP-MES01]], SQLOperatorTable[ID], SQLOperatorTable[deactive_date], -1) = 0, "")</f>
        <v/>
      </c>
      <c r="M208" s="28" t="b">
        <f>IFERROR(OR(EmployeesByDept[[#This Row],[BPA-DT]], EmployeesByDept[[#This Row],[BPA-WS]], EmployeesByDept[[#This Row],[BPA-MES01]]), FALSE)</f>
        <v>0</v>
      </c>
      <c r="N208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208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208" s="28" t="b" cm="1">
        <f t="array" ref="P20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08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08" s="28" t="b">
        <f>IF(EmployeesByDept[[#This Row],[Position]] = "Operator", EmployeesByDept[[#This Row],[AnyBP]] = FALSE, TRUE)</f>
        <v>1</v>
      </c>
      <c r="S208" s="28" t="b" cm="1">
        <f t="array" ref="S20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08" s="28" t="b">
        <f xml:space="preserve"> _xlfn.XLOOKUP(EmployeesByDept[[#This Row],[ID]], SQLOperatorTable[ID], SQLOperatorTable[deactive_date], -1) = 0</f>
        <v>1</v>
      </c>
      <c r="U208" s="28" t="str">
        <f>EmployeesByDept[[#This Row],[Dept.]] &amp; " " &amp; EmployeesByDept[[#This Row],[Shift]]</f>
        <v>T1XX C</v>
      </c>
      <c r="V208" s="28" cm="1">
        <f t="array" ref="V208">_xlfn.LET(_xlpm.getname, GetIDFromName(EmployeesByDept[[#This Row],[Name]]),
IF(LEN(_xlpm.getname) = 0, GetIDFromName(EmployeesByDept[[#This Row],[Name]] &amp; " - Bypass"), _xlpm.getname))</f>
        <v>2677</v>
      </c>
      <c r="W208" s="28">
        <f>_xlfn.XLOOKUP(EmployeesByDept[[#This Row],[ID]],SQLOperatorTable[ID],SQLOperatorTable[dept_ID], "", 0, 1)</f>
        <v>4</v>
      </c>
      <c r="X208" s="38" t="b">
        <f>_xlfn.XLOOKUP(EmployeesByDept[[#This Row],[ID]], SQLOperatorTable[ID],SQLOperatorTable[deactive_date], -1) &gt; 0</f>
        <v>0</v>
      </c>
      <c r="Y208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&lt;STX&gt;H1;o160,100;f3;c20;h1;w1;d3,Nolan Daniel;&lt;ETX&gt;
&lt;STX&gt;H2;o130,100;f3;c20;h1;w1;d3,T1XX C;&lt;ETX&gt;
&lt;STX&gt;H3;o100,100;f3;c20;h1;w1;d3,MES Login;&lt;ETX&gt;
&lt;STX&gt;B4;o50,30;f3;c0,3;h50;w3;d3,2677;&lt;ETX&gt;
&lt;STX&gt;R&lt;ETX&gt;
&lt;STX&gt;&lt;ESC&gt;E1;&lt;ETX&gt;
&lt;STX&gt;&lt;US&gt;4&lt;ETX&gt;
&lt;STX&gt;&lt;ETB&gt;&lt;ETX&gt;</v>
      </c>
      <c r="Z208" s="38" t="str">
        <f>" "</f>
        <v xml:space="preserve"> </v>
      </c>
      <c r="AI208"/>
      <c r="AJ208"/>
    </row>
    <row r="209" spans="1:36" x14ac:dyDescent="0.2">
      <c r="A209" s="19" t="s">
        <v>579</v>
      </c>
      <c r="B20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Wais Miah</v>
      </c>
      <c r="C209" s="21" t="s">
        <v>521</v>
      </c>
      <c r="D209" s="30" t="s">
        <v>187</v>
      </c>
      <c r="E209" s="30" t="s">
        <v>174</v>
      </c>
      <c r="F209" s="123" t="s">
        <v>486</v>
      </c>
      <c r="G209" s="4" t="str">
        <f>_xlfn.XLOOKUP(EmployeesByDept[[#This Row],[Name]] &amp; "-Bypass", SQLOperators_DT[first_name], SQLOperators_DT[badge_ID], "")</f>
        <v/>
      </c>
      <c r="H209" s="4" t="str">
        <f>IF(NOT(LEN(EmployeesByDept[[#This Row],[BP-DT]]) = 0), _xlfn.XLOOKUP(EmployeesByDept[[#This Row],[BP-DT]], SQLOperators_DT[badge_ID], SQLOperators_DT[deactive_date], -1) = 0, "")</f>
        <v/>
      </c>
      <c r="I209" s="4" t="str">
        <f>_xlfn.XLOOKUP(EmployeesByDept[[#This Row],[Name]] &amp; "-Bypass", SQLOperators_WS[full_name], SQLOperators_WS[badge_ID], "")</f>
        <v/>
      </c>
      <c r="J209" s="4" t="str">
        <f>IF(NOT(LEN(EmployeesByDept[[#This Row],[BP-WS]]) = 0), _xlfn.XLOOKUP(EmployeesByDept[[#This Row],[BP-WS]], SQLOperators_WS[badge_ID], SQLOperators_WS[deactive_date], -1) = 0, "")</f>
        <v/>
      </c>
      <c r="K209" s="4" t="str">
        <f>_xlfn.XLOOKUP(EmployeesByDept[[#This Row],[Name]] &amp; "-Bypass", SQLOperatorTable[name], SQLOperatorTable[ID], "")</f>
        <v/>
      </c>
      <c r="L209" s="4" t="str">
        <f>IF(NOT(LEN(EmployeesByDept[[#This Row],[BP-MES01]]) = 0), _xlfn.XLOOKUP(EmployeesByDept[[#This Row],[BP-MES01]], SQLOperatorTable[ID], SQLOperatorTable[deactive_date], -1) = 0, "")</f>
        <v/>
      </c>
      <c r="M209" s="4" t="b">
        <f>IFERROR(OR(EmployeesByDept[[#This Row],[BPA-DT]], EmployeesByDept[[#This Row],[BPA-WS]], EmployeesByDept[[#This Row],[BPA-MES01]]), FALSE)</f>
        <v>0</v>
      </c>
      <c r="N209" s="4" t="b">
        <f>_xlfn.LET(_xlpm.look, _xlfn.XLOOKUP(EmployeesByDept[[#This Row],[ID]], SQLOperators_DT[badge_ID], SQLOperators_DT[deactive_date], -1), IF(_xlpm.look &gt; 0, FALSE, IF(_xlpm.look = 0, TRUE, "NO DATA")))</f>
        <v>1</v>
      </c>
      <c r="O209" s="4" t="b">
        <f>_xlfn.LET(_xlpm.look, _xlfn.XLOOKUP(EmployeesByDept[[#This Row],[ID]], SQLOperators_WS[badge_ID], SQLOperators_WS[deactive_date], -1), IF(_xlpm.look &gt; 0, FALSE, IF(_xlpm.look = 0, TRUE, "NO DATA")))</f>
        <v>1</v>
      </c>
      <c r="P209" s="4" t="b" cm="1">
        <f t="array" ref="P20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0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09" s="4" t="b">
        <f>IF(EmployeesByDept[[#This Row],[Position]] = "Operator", EmployeesByDept[[#This Row],[AnyBP]] = FALSE, TRUE)</f>
        <v>1</v>
      </c>
      <c r="S209" s="4" t="b" cm="1">
        <f t="array" ref="S20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09" s="4" t="b">
        <f xml:space="preserve"> _xlfn.XLOOKUP(EmployeesByDept[[#This Row],[ID]], SQLOperatorTable[ID], SQLOperatorTable[deactive_date], -1) = 0</f>
        <v>1</v>
      </c>
      <c r="U209" s="4" t="str">
        <f>EmployeesByDept[[#This Row],[Dept.]] &amp; " " &amp; EmployeesByDept[[#This Row],[Shift]]</f>
        <v>Maintenance 3rd</v>
      </c>
      <c r="V209" s="28" cm="1">
        <f t="array" ref="V209">_xlfn.LET(_xlpm.getname, GetIDFromName(EmployeesByDept[[#This Row],[Name]]),
IF(LEN(_xlpm.getname) = 0, GetIDFromName(EmployeesByDept[[#This Row],[Name]] &amp; " - Bypass"), _xlpm.getname))</f>
        <v>8753</v>
      </c>
      <c r="W209" s="4">
        <f>_xlfn.XLOOKUP(EmployeesByDept[[#This Row],[ID]],SQLOperatorTable[ID],SQLOperatorTable[dept_ID], "", 0, 1)</f>
        <v>8</v>
      </c>
      <c r="X209" s="12" t="b">
        <f>_xlfn.XLOOKUP(EmployeesByDept[[#This Row],[ID]], SQLOperatorTable[ID],SQLOperatorTable[deactive_date], -1) &gt; 0</f>
        <v>0</v>
      </c>
      <c r="Y20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&lt;STX&gt;H1;o160,100;f3;c20;h1;w1;d3,Patrick Glide;&lt;ETX&gt;
&lt;STX&gt;H2;o130,100;f3;c20;h1;w1;d3,Maintenance 3rd;&lt;ETX&gt;
&lt;STX&gt;H3;o100,100;f3;c20;h1;w1;d3,MES Login;&lt;ETX&gt;
&lt;STX&gt;B4;o50,30;f3;c0,3;h50;w3;d3,8753;&lt;ETX&gt;
&lt;STX&gt;R&lt;ETX&gt;
&lt;STX&gt;&lt;ESC&gt;E1;&lt;ETX&gt;
&lt;STX&gt;&lt;US&gt;4&lt;ETX&gt;
&lt;STX&gt;&lt;ETB&gt;&lt;ETX&gt;</v>
      </c>
      <c r="Z209" s="12" t="str">
        <f>" "</f>
        <v xml:space="preserve"> </v>
      </c>
      <c r="AI209"/>
      <c r="AJ209"/>
    </row>
    <row r="210" spans="1:36" x14ac:dyDescent="0.2">
      <c r="A210" s="19" t="s">
        <v>581</v>
      </c>
      <c r="B21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Robert Miks</v>
      </c>
      <c r="C210" s="21" t="s">
        <v>3893</v>
      </c>
      <c r="D210" s="30" t="s">
        <v>227</v>
      </c>
      <c r="E210" s="30" t="s">
        <v>179</v>
      </c>
      <c r="F210" s="123" t="s">
        <v>635</v>
      </c>
      <c r="G210" s="28" t="str">
        <f>_xlfn.XLOOKUP(EmployeesByDept[[#This Row],[Name]] &amp; "-Bypass", SQLOperators_DT[first_name], SQLOperators_DT[badge_ID], "")</f>
        <v/>
      </c>
      <c r="H210" s="28" t="str">
        <f>IF(NOT(LEN(EmployeesByDept[[#This Row],[BP-DT]]) = 0), _xlfn.XLOOKUP(EmployeesByDept[[#This Row],[BP-DT]], SQLOperators_DT[badge_ID], SQLOperators_DT[deactive_date], -1) = 0, "")</f>
        <v/>
      </c>
      <c r="I210" s="28" t="str">
        <f>_xlfn.XLOOKUP(EmployeesByDept[[#This Row],[Name]] &amp; "-Bypass", SQLOperators_WS[full_name], SQLOperators_WS[badge_ID], "")</f>
        <v/>
      </c>
      <c r="J210" s="28" t="str">
        <f>IF(NOT(LEN(EmployeesByDept[[#This Row],[BP-WS]]) = 0), _xlfn.XLOOKUP(EmployeesByDept[[#This Row],[BP-WS]], SQLOperators_WS[badge_ID], SQLOperators_WS[deactive_date], -1) = 0, "")</f>
        <v/>
      </c>
      <c r="K210" s="28" t="str">
        <f>_xlfn.XLOOKUP(EmployeesByDept[[#This Row],[Name]] &amp; "-Bypass", SQLOperatorTable[name], SQLOperatorTable[ID], "")</f>
        <v/>
      </c>
      <c r="L210" s="28" t="str">
        <f>IF(NOT(LEN(EmployeesByDept[[#This Row],[BP-MES01]]) = 0), _xlfn.XLOOKUP(EmployeesByDept[[#This Row],[BP-MES01]], SQLOperatorTable[ID], SQLOperatorTable[deactive_date], -1) = 0, "")</f>
        <v/>
      </c>
      <c r="M210" s="28" t="b">
        <f>IFERROR(OR(EmployeesByDept[[#This Row],[BPA-DT]], EmployeesByDept[[#This Row],[BPA-WS]], EmployeesByDept[[#This Row],[BPA-MES01]]), FALSE)</f>
        <v>0</v>
      </c>
      <c r="N210" s="28" t="b">
        <f>_xlfn.LET(_xlpm.look, _xlfn.XLOOKUP(EmployeesByDept[[#This Row],[ID]], SQLOperators_DT[badge_ID], SQLOperators_DT[deactive_date], -1), IF(_xlpm.look &gt; 0, FALSE, IF(_xlpm.look = 0, TRUE, "NO DATA")))</f>
        <v>1</v>
      </c>
      <c r="O210" s="28" t="b">
        <f>_xlfn.LET(_xlpm.look, _xlfn.XLOOKUP(EmployeesByDept[[#This Row],[ID]], SQLOperators_WS[badge_ID], SQLOperators_WS[deactive_date], -1), IF(_xlpm.look &gt; 0, FALSE, IF(_xlpm.look = 0, TRUE, "NO DATA")))</f>
        <v>1</v>
      </c>
      <c r="P210" s="28" t="b" cm="1">
        <f t="array" ref="P21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10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10" s="28" t="b">
        <f>IF(EmployeesByDept[[#This Row],[Position]] = "Operator", EmployeesByDept[[#This Row],[AnyBP]] = FALSE, TRUE)</f>
        <v>1</v>
      </c>
      <c r="S210" s="28" t="b" cm="1">
        <f t="array" ref="S21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10" s="28" t="b">
        <f xml:space="preserve"> _xlfn.XLOOKUP(EmployeesByDept[[#This Row],[ID]], SQLOperatorTable[ID], SQLOperatorTable[deactive_date], -1) = 0</f>
        <v>1</v>
      </c>
      <c r="U210" s="28" t="str">
        <f>EmployeesByDept[[#This Row],[Dept.]] &amp; " " &amp; EmployeesByDept[[#This Row],[Shift]]</f>
        <v>Molding 1st</v>
      </c>
      <c r="V210" s="28" cm="1">
        <f t="array" ref="V210">_xlfn.LET(_xlpm.getname, GetIDFromName(EmployeesByDept[[#This Row],[Name]]),
IF(LEN(_xlpm.getname) = 0, GetIDFromName(EmployeesByDept[[#This Row],[Name]] &amp; " - Bypass"), _xlpm.getname))</f>
        <v>8704</v>
      </c>
      <c r="W210" s="28">
        <f>_xlfn.XLOOKUP(EmployeesByDept[[#This Row],[ID]],SQLOperatorTable[ID],SQLOperatorTable[dept_ID], "", 0, 1)</f>
        <v>11</v>
      </c>
      <c r="X210" s="38" t="b">
        <f>_xlfn.XLOOKUP(EmployeesByDept[[#This Row],[ID]], SQLOperatorTable[ID],SQLOperatorTable[deactive_date], -1) &gt; 0</f>
        <v>0</v>
      </c>
      <c r="Y210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&lt;STX&gt;H1;o160,100;f3;c20;h1;w1;d3,Paul Peck;&lt;ETX&gt;
&lt;STX&gt;H2;o130,100;f3;c20;h1;w1;d3,Molding 1st;&lt;ETX&gt;
&lt;STX&gt;H3;o100,100;f3;c20;h1;w1;d3,MES Login;&lt;ETX&gt;
&lt;STX&gt;B4;o50,30;f3;c0,3;h50;w3;d3,8704;&lt;ETX&gt;
&lt;STX&gt;R&lt;ETX&gt;
&lt;STX&gt;&lt;ESC&gt;E1;&lt;ETX&gt;
&lt;STX&gt;&lt;US&gt;4&lt;ETX&gt;
&lt;STX&gt;&lt;ETB&gt;&lt;ETX&gt;</v>
      </c>
      <c r="Z210" s="38" t="str">
        <f>" "</f>
        <v xml:space="preserve"> </v>
      </c>
      <c r="AI210"/>
      <c r="AJ210"/>
    </row>
    <row r="211" spans="1:36" x14ac:dyDescent="0.2">
      <c r="A211" s="19" t="s">
        <v>583</v>
      </c>
      <c r="B21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Omari Miles</v>
      </c>
      <c r="C211" s="26" t="s">
        <v>523</v>
      </c>
      <c r="D211" s="112" t="s">
        <v>189</v>
      </c>
      <c r="E211" s="112" t="s">
        <v>174</v>
      </c>
      <c r="F211" s="124" t="s">
        <v>190</v>
      </c>
      <c r="G211" s="31" t="str">
        <f>_xlfn.XLOOKUP(EmployeesByDept[[#This Row],[Name]] &amp; "-Bypass", SQLOperators_DT[first_name], SQLOperators_DT[badge_ID], "")</f>
        <v/>
      </c>
      <c r="H211" s="31" t="str">
        <f>IF(NOT(LEN(EmployeesByDept[[#This Row],[BP-DT]]) = 0), _xlfn.XLOOKUP(EmployeesByDept[[#This Row],[BP-DT]], SQLOperators_DT[badge_ID], SQLOperators_DT[deactive_date], -1) = 0, "")</f>
        <v/>
      </c>
      <c r="I211" s="31" t="str">
        <f>_xlfn.XLOOKUP(EmployeesByDept[[#This Row],[Name]] &amp; "-Bypass", SQLOperators_WS[full_name], SQLOperators_WS[badge_ID], "")</f>
        <v/>
      </c>
      <c r="J211" s="31" t="str">
        <f>IF(NOT(LEN(EmployeesByDept[[#This Row],[BP-WS]]) = 0), _xlfn.XLOOKUP(EmployeesByDept[[#This Row],[BP-WS]], SQLOperators_WS[badge_ID], SQLOperators_WS[deactive_date], -1) = 0, "")</f>
        <v/>
      </c>
      <c r="K211" s="31" t="str">
        <f>_xlfn.XLOOKUP(EmployeesByDept[[#This Row],[Name]] &amp; "-Bypass", SQLOperatorTable[name], SQLOperatorTable[ID], "")</f>
        <v/>
      </c>
      <c r="L211" s="31" t="str">
        <f>IF(NOT(LEN(EmployeesByDept[[#This Row],[BP-MES01]]) = 0), _xlfn.XLOOKUP(EmployeesByDept[[#This Row],[BP-MES01]], SQLOperatorTable[ID], SQLOperatorTable[deactive_date], -1) = 0, "")</f>
        <v/>
      </c>
      <c r="M211" s="31" t="b">
        <f>IFERROR(OR(EmployeesByDept[[#This Row],[BPA-DT]], EmployeesByDept[[#This Row],[BPA-WS]], EmployeesByDept[[#This Row],[BPA-MES01]]), FALSE)</f>
        <v>0</v>
      </c>
      <c r="N211" s="31" t="b">
        <f>_xlfn.LET(_xlpm.look, _xlfn.XLOOKUP(EmployeesByDept[[#This Row],[ID]], SQLOperators_DT[badge_ID], SQLOperators_DT[deactive_date], -1), IF(_xlpm.look &gt; 0, FALSE, IF(_xlpm.look = 0, TRUE, "NO DATA")))</f>
        <v>1</v>
      </c>
      <c r="O211" s="31" t="b">
        <f>_xlfn.LET(_xlpm.look, _xlfn.XLOOKUP(EmployeesByDept[[#This Row],[ID]], SQLOperators_WS[badge_ID], SQLOperators_WS[deactive_date], -1), IF(_xlpm.look &gt; 0, FALSE, IF(_xlpm.look = 0, TRUE, "NO DATA")))</f>
        <v>1</v>
      </c>
      <c r="P211" s="31" t="b" cm="1">
        <f t="array" ref="P21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11" s="31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11" s="31" t="b">
        <f>IF(EmployeesByDept[[#This Row],[Position]] = "Operator", EmployeesByDept[[#This Row],[AnyBP]] = FALSE, TRUE)</f>
        <v>1</v>
      </c>
      <c r="S211" s="31" t="b" cm="1">
        <f t="array" ref="S21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11" s="31" t="b">
        <f xml:space="preserve"> _xlfn.XLOOKUP(EmployeesByDept[[#This Row],[ID]], SQLOperatorTable[ID], SQLOperatorTable[deactive_date], -1) = 0</f>
        <v>1</v>
      </c>
      <c r="U211" s="31" t="str">
        <f>EmployeesByDept[[#This Row],[Dept.]] &amp; " " &amp; EmployeesByDept[[#This Row],[Shift]]</f>
        <v>DT FEM 3rd</v>
      </c>
      <c r="V211" s="110" cm="1">
        <f t="array" ref="V211">_xlfn.LET(_xlpm.getname, GetIDFromName(EmployeesByDept[[#This Row],[Name]]),
IF(LEN(_xlpm.getname) = 0, GetIDFromName(EmployeesByDept[[#This Row],[Name]] &amp; " - Bypass"), _xlpm.getname))</f>
        <v>1941</v>
      </c>
      <c r="W211" s="31">
        <f>_xlfn.XLOOKUP(EmployeesByDept[[#This Row],[ID]],SQLOperatorTable[ID],SQLOperatorTable[dept_ID], "", 0, 1)</f>
        <v>4</v>
      </c>
      <c r="X211" s="126" t="b">
        <f>_xlfn.XLOOKUP(EmployeesByDept[[#This Row],[ID]], SQLOperatorTable[ID],SQLOperatorTable[deactive_date], -1) &gt; 0</f>
        <v>0</v>
      </c>
      <c r="Y211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&lt;STX&gt;H1;o160,100;f3;c20;h1;w1;d3,Peng Yang;&lt;ETX&gt;
&lt;STX&gt;H2;o130,100;f3;c20;h1;w1;d3,DT FEM 3rd;&lt;ETX&gt;
&lt;STX&gt;H3;o100,100;f3;c20;h1;w1;d3,MES Login;&lt;ETX&gt;
&lt;STX&gt;B4;o50,30;f3;c0,3;h50;w3;d3,1941;&lt;ETX&gt;
&lt;STX&gt;R&lt;ETX&gt;
&lt;STX&gt;&lt;ESC&gt;E1;&lt;ETX&gt;
&lt;STX&gt;&lt;US&gt;4&lt;ETX&gt;
&lt;STX&gt;&lt;ETB&gt;&lt;ETX&gt;</v>
      </c>
      <c r="Z211" s="126" t="str">
        <f>" "</f>
        <v xml:space="preserve"> </v>
      </c>
      <c r="AI211"/>
      <c r="AJ211"/>
    </row>
    <row r="212" spans="1:36" x14ac:dyDescent="0.2">
      <c r="A212" s="19" t="s">
        <v>585</v>
      </c>
      <c r="B21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Yosif Ahmed Mohamed</v>
      </c>
      <c r="C212" s="21" t="s">
        <v>525</v>
      </c>
      <c r="D212" s="30" t="s">
        <v>183</v>
      </c>
      <c r="E212" s="295" t="s">
        <v>179</v>
      </c>
      <c r="F212" s="124" t="s">
        <v>526</v>
      </c>
      <c r="G212" s="4" t="str">
        <f>_xlfn.XLOOKUP(EmployeesByDept[[#This Row],[Name]] &amp; "-Bypass", SQLOperators_DT[first_name], SQLOperators_DT[badge_ID], "")</f>
        <v/>
      </c>
      <c r="H212" s="4" t="str">
        <f>IF(NOT(LEN(EmployeesByDept[[#This Row],[BP-DT]]) = 0), _xlfn.XLOOKUP(EmployeesByDept[[#This Row],[BP-DT]], SQLOperators_DT[badge_ID], SQLOperators_DT[deactive_date], -1) = 0, "")</f>
        <v/>
      </c>
      <c r="I212" s="4" t="str">
        <f>_xlfn.XLOOKUP(EmployeesByDept[[#This Row],[Name]] &amp; "-Bypass", SQLOperators_WS[full_name], SQLOperators_WS[badge_ID], "")</f>
        <v/>
      </c>
      <c r="J212" s="4" t="str">
        <f>IF(NOT(LEN(EmployeesByDept[[#This Row],[BP-WS]]) = 0), _xlfn.XLOOKUP(EmployeesByDept[[#This Row],[BP-WS]], SQLOperators_WS[badge_ID], SQLOperators_WS[deactive_date], -1) = 0, "")</f>
        <v/>
      </c>
      <c r="K212" s="4" t="str">
        <f>_xlfn.XLOOKUP(EmployeesByDept[[#This Row],[Name]] &amp; "-Bypass", SQLOperatorTable[name], SQLOperatorTable[ID], "")</f>
        <v/>
      </c>
      <c r="L212" s="4" t="str">
        <f>IF(NOT(LEN(EmployeesByDept[[#This Row],[BP-MES01]]) = 0), _xlfn.XLOOKUP(EmployeesByDept[[#This Row],[BP-MES01]], SQLOperatorTable[ID], SQLOperatorTable[deactive_date], -1) = 0, "")</f>
        <v/>
      </c>
      <c r="M212" s="4" t="b">
        <f>IFERROR(OR(EmployeesByDept[[#This Row],[BPA-DT]], EmployeesByDept[[#This Row],[BPA-WS]], EmployeesByDept[[#This Row],[BPA-MES01]]), FALSE)</f>
        <v>0</v>
      </c>
      <c r="N212" s="4" t="b">
        <f>_xlfn.LET(_xlpm.look, _xlfn.XLOOKUP(EmployeesByDept[[#This Row],[ID]], SQLOperators_DT[badge_ID], SQLOperators_DT[deactive_date], -1), IF(_xlpm.look &gt; 0, FALSE, IF(_xlpm.look = 0, TRUE, "NO DATA")))</f>
        <v>1</v>
      </c>
      <c r="O212" s="4" t="b">
        <f>_xlfn.LET(_xlpm.look, _xlfn.XLOOKUP(EmployeesByDept[[#This Row],[ID]], SQLOperators_WS[badge_ID], SQLOperators_WS[deactive_date], -1), IF(_xlpm.look &gt; 0, FALSE, IF(_xlpm.look = 0, TRUE, "NO DATA")))</f>
        <v>1</v>
      </c>
      <c r="P212" s="4" t="b" cm="1">
        <f t="array" ref="P21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12" s="4" t="b">
        <f>IF(EmployeesByDept[[#This Row],[Dept.]] = "Materials", OR(EmployeesByDept[[#This Row],[AnyBP]], IFERROR(EmployeesByDept[[#This Row],[Active-DT]], FALSE), IFERROR(EmployeesByDept[[#This Row],[Active-WS]], FALSE)) = FALSE, TRUE)</f>
        <v>0</v>
      </c>
      <c r="R212" s="4" t="b">
        <f>IF(EmployeesByDept[[#This Row],[Position]] = "Operator", EmployeesByDept[[#This Row],[AnyBP]] = FALSE, TRUE)</f>
        <v>1</v>
      </c>
      <c r="S212" s="4" t="b" cm="1">
        <f t="array" ref="S21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12" s="4" t="b">
        <f xml:space="preserve"> _xlfn.XLOOKUP(EmployeesByDept[[#This Row],[ID]], SQLOperatorTable[ID], SQLOperatorTable[deactive_date], -1) = 0</f>
        <v>1</v>
      </c>
      <c r="U212" s="4" t="str">
        <f>EmployeesByDept[[#This Row],[Dept.]] &amp; " " &amp; EmployeesByDept[[#This Row],[Shift]]</f>
        <v>Materials 1st</v>
      </c>
      <c r="V212" s="28" cm="1">
        <f t="array" ref="V212">_xlfn.LET(_xlpm.getname, GetIDFromName(EmployeesByDept[[#This Row],[Name]]),
IF(LEN(_xlpm.getname) = 0, GetIDFromName(EmployeesByDept[[#This Row],[Name]] &amp; " - Bypass"), _xlpm.getname))</f>
        <v>1641</v>
      </c>
      <c r="W212" s="4">
        <f>_xlfn.XLOOKUP(EmployeesByDept[[#This Row],[ID]],SQLOperatorTable[ID],SQLOperatorTable[dept_ID], "", 0, 1)</f>
        <v>3</v>
      </c>
      <c r="X212" s="12" t="b">
        <f>_xlfn.XLOOKUP(EmployeesByDept[[#This Row],[ID]], SQLOperatorTable[ID],SQLOperatorTable[deactive_date], -1) &gt; 0</f>
        <v>0</v>
      </c>
      <c r="Y212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&lt;STX&gt;H1;o160,100;f3;c20;h1;w1;d3,Phil Yax;&lt;ETX&gt;
&lt;STX&gt;H2;o130,100;f3;c20;h1;w1;d3,Materials 1st;&lt;ETX&gt;
&lt;STX&gt;H3;o100,100;f3;c20;h1;w1;d3,MES Login;&lt;ETX&gt;
&lt;STX&gt;B4;o50,30;f3;c0,3;h50;w3;d3,1641;&lt;ETX&gt;
&lt;STX&gt;R&lt;ETX&gt;
&lt;STX&gt;&lt;ESC&gt;E1;&lt;ETX&gt;
&lt;STX&gt;&lt;US&gt;4&lt;ETX&gt;
&lt;STX&gt;&lt;ETB&gt;&lt;ETX&gt;</v>
      </c>
      <c r="Z212" s="12" t="str">
        <f>" "</f>
        <v xml:space="preserve"> </v>
      </c>
      <c r="AI212"/>
      <c r="AJ212"/>
    </row>
    <row r="213" spans="1:36" x14ac:dyDescent="0.2">
      <c r="A213" s="19" t="s">
        <v>587</v>
      </c>
      <c r="B21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Eric Andros Morgan</v>
      </c>
      <c r="C213" s="21" t="s">
        <v>528</v>
      </c>
      <c r="D213" s="30" t="s">
        <v>173</v>
      </c>
      <c r="E213" s="30" t="s">
        <v>394</v>
      </c>
      <c r="F213" s="124" t="s">
        <v>190</v>
      </c>
      <c r="G213" s="4" t="str">
        <f>_xlfn.XLOOKUP(EmployeesByDept[[#This Row],[Name]] &amp; "-Bypass", SQLOperators_DT[first_name], SQLOperators_DT[badge_ID], "")</f>
        <v/>
      </c>
      <c r="H213" s="4" t="str">
        <f>IF(NOT(LEN(EmployeesByDept[[#This Row],[BP-DT]]) = 0), _xlfn.XLOOKUP(EmployeesByDept[[#This Row],[BP-DT]], SQLOperators_DT[badge_ID], SQLOperators_DT[deactive_date], -1) = 0, "")</f>
        <v/>
      </c>
      <c r="I213" s="4" t="str">
        <f>_xlfn.XLOOKUP(EmployeesByDept[[#This Row],[Name]] &amp; "-Bypass", SQLOperators_WS[full_name], SQLOperators_WS[badge_ID], "")</f>
        <v/>
      </c>
      <c r="J213" s="4" t="str">
        <f>IF(NOT(LEN(EmployeesByDept[[#This Row],[BP-WS]]) = 0), _xlfn.XLOOKUP(EmployeesByDept[[#This Row],[BP-WS]], SQLOperators_WS[badge_ID], SQLOperators_WS[deactive_date], -1) = 0, "")</f>
        <v/>
      </c>
      <c r="K213" s="4" t="str">
        <f>_xlfn.XLOOKUP(EmployeesByDept[[#This Row],[Name]] &amp; "-Bypass", SQLOperatorTable[name], SQLOperatorTable[ID], "")</f>
        <v/>
      </c>
      <c r="L213" s="4" t="str">
        <f>IF(NOT(LEN(EmployeesByDept[[#This Row],[BP-MES01]]) = 0), _xlfn.XLOOKUP(EmployeesByDept[[#This Row],[BP-MES01]], SQLOperatorTable[ID], SQLOperatorTable[deactive_date], -1) = 0, "")</f>
        <v/>
      </c>
      <c r="M213" s="4" t="b">
        <f>IFERROR(OR(EmployeesByDept[[#This Row],[BPA-DT]], EmployeesByDept[[#This Row],[BPA-WS]], EmployeesByDept[[#This Row],[BPA-MES01]]), FALSE)</f>
        <v>0</v>
      </c>
      <c r="N213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213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13" s="4" t="b" cm="1">
        <f t="array" ref="P21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21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13" s="4" t="b">
        <f>IF(EmployeesByDept[[#This Row],[Position]] = "Operator", EmployeesByDept[[#This Row],[AnyBP]] = FALSE, TRUE)</f>
        <v>1</v>
      </c>
      <c r="S213" s="4" t="b" cm="1">
        <f t="array" ref="S21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13" s="4" t="b">
        <f xml:space="preserve"> _xlfn.XLOOKUP(EmployeesByDept[[#This Row],[ID]], SQLOperatorTable[ID], SQLOperatorTable[deactive_date], -1) = 0</f>
        <v>1</v>
      </c>
      <c r="U213" s="4" t="str">
        <f>EmployeesByDept[[#This Row],[Dept.]] &amp; " " &amp; EmployeesByDept[[#This Row],[Shift]]</f>
        <v>T1XX C</v>
      </c>
      <c r="V213" s="28" cm="1">
        <f t="array" ref="V213">_xlfn.LET(_xlpm.getname, GetIDFromName(EmployeesByDept[[#This Row],[Name]]),
IF(LEN(_xlpm.getname) = 0, GetIDFromName(EmployeesByDept[[#This Row],[Name]] &amp; " - Bypass"), _xlpm.getname))</f>
        <v>1368</v>
      </c>
      <c r="W213" s="4">
        <f>_xlfn.XLOOKUP(EmployeesByDept[[#This Row],[ID]],SQLOperatorTable[ID],SQLOperatorTable[dept_ID], "", 0, 1)</f>
        <v>4</v>
      </c>
      <c r="X213" s="12" t="b">
        <f>_xlfn.XLOOKUP(EmployeesByDept[[#This Row],[ID]], SQLOperatorTable[ID],SQLOperatorTable[deactive_date], -1) &gt; 0</f>
        <v>0</v>
      </c>
      <c r="Y21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&lt;STX&gt;H1;o160,100;f3;c20;h1;w1;d3,Portia Smiles;&lt;ETX&gt;
&lt;STX&gt;H2;o130,100;f3;c20;h1;w1;d3,T1XX C;&lt;ETX&gt;
&lt;STX&gt;H3;o100,100;f3;c20;h1;w1;d3,MES Login;&lt;ETX&gt;
&lt;STX&gt;B4;o50,30;f3;c0,3;h50;w3;d3,1368;&lt;ETX&gt;
&lt;STX&gt;R&lt;ETX&gt;
&lt;STX&gt;&lt;ESC&gt;E1;&lt;ETX&gt;
&lt;STX&gt;&lt;US&gt;4&lt;ETX&gt;
&lt;STX&gt;&lt;ETB&gt;&lt;ETX&gt;</v>
      </c>
      <c r="Z213" s="12" t="str">
        <f>" "</f>
        <v xml:space="preserve"> </v>
      </c>
      <c r="AI213"/>
      <c r="AJ213"/>
    </row>
    <row r="214" spans="1:36" x14ac:dyDescent="0.2">
      <c r="A214" s="19" t="s">
        <v>589</v>
      </c>
      <c r="B21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Lisa Murphy</v>
      </c>
      <c r="C214" s="121" t="s">
        <v>530</v>
      </c>
      <c r="D214" s="30" t="s">
        <v>316</v>
      </c>
      <c r="E214" s="30" t="s">
        <v>179</v>
      </c>
      <c r="F214" s="124" t="s">
        <v>213</v>
      </c>
      <c r="G214" s="4" t="str">
        <f>_xlfn.XLOOKUP(EmployeesByDept[[#This Row],[Name]] &amp; "-Bypass", SQLOperators_DT[first_name], SQLOperators_DT[badge_ID], "")</f>
        <v/>
      </c>
      <c r="H214" s="4" t="str">
        <f>IF(NOT(LEN(EmployeesByDept[[#This Row],[BP-DT]]) = 0), _xlfn.XLOOKUP(EmployeesByDept[[#This Row],[BP-DT]], SQLOperators_DT[badge_ID], SQLOperators_DT[deactive_date], -1) = 0, "")</f>
        <v/>
      </c>
      <c r="I214" s="4" t="str">
        <f>_xlfn.XLOOKUP(EmployeesByDept[[#This Row],[Name]] &amp; "-Bypass", SQLOperators_WS[full_name], SQLOperators_WS[badge_ID], "")</f>
        <v/>
      </c>
      <c r="J214" s="4" t="str">
        <f>IF(NOT(LEN(EmployeesByDept[[#This Row],[BP-WS]]) = 0), _xlfn.XLOOKUP(EmployeesByDept[[#This Row],[BP-WS]], SQLOperators_WS[badge_ID], SQLOperators_WS[deactive_date], -1) = 0, "")</f>
        <v/>
      </c>
      <c r="K214" s="4" t="str">
        <f>_xlfn.XLOOKUP(EmployeesByDept[[#This Row],[Name]] &amp; "-Bypass", SQLOperatorTable[name], SQLOperatorTable[ID], "")</f>
        <v/>
      </c>
      <c r="L214" s="4" t="str">
        <f>IF(NOT(LEN(EmployeesByDept[[#This Row],[BP-MES01]]) = 0), _xlfn.XLOOKUP(EmployeesByDept[[#This Row],[BP-MES01]], SQLOperatorTable[ID], SQLOperatorTable[deactive_date], -1) = 0, "")</f>
        <v/>
      </c>
      <c r="M214" s="4" t="b">
        <f>IFERROR(OR(EmployeesByDept[[#This Row],[BPA-DT]], EmployeesByDept[[#This Row],[BPA-WS]], EmployeesByDept[[#This Row],[BPA-MES01]]), FALSE)</f>
        <v>0</v>
      </c>
      <c r="N214" s="4" t="b">
        <f>_xlfn.LET(_xlpm.look, _xlfn.XLOOKUP(EmployeesByDept[[#This Row],[ID]], SQLOperators_DT[badge_ID], SQLOperators_DT[deactive_date], -1), IF(_xlpm.look &gt; 0, FALSE, IF(_xlpm.look = 0, TRUE, "NO DATA")))</f>
        <v>1</v>
      </c>
      <c r="O214" s="4" t="b">
        <f>_xlfn.LET(_xlpm.look, _xlfn.XLOOKUP(EmployeesByDept[[#This Row],[ID]], SQLOperators_WS[badge_ID], SQLOperators_WS[deactive_date], -1), IF(_xlpm.look &gt; 0, FALSE, IF(_xlpm.look = 0, TRUE, "NO DATA")))</f>
        <v>1</v>
      </c>
      <c r="P214" s="4" t="b" cm="1">
        <f t="array" ref="P21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1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14" s="4" t="b">
        <f>IF(EmployeesByDept[[#This Row],[Position]] = "Operator", EmployeesByDept[[#This Row],[AnyBP]] = FALSE, TRUE)</f>
        <v>1</v>
      </c>
      <c r="S214" s="4" t="b" cm="1">
        <f t="array" ref="S21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14" s="4" t="b">
        <f xml:space="preserve"> _xlfn.XLOOKUP(EmployeesByDept[[#This Row],[ID]], SQLOperatorTable[ID], SQLOperatorTable[deactive_date], -1) = 0</f>
        <v>1</v>
      </c>
      <c r="U214" s="4" t="str">
        <f>EmployeesByDept[[#This Row],[Dept.]] &amp; " " &amp; EmployeesByDept[[#This Row],[Shift]]</f>
        <v>Engineering 1st</v>
      </c>
      <c r="V214" s="28" cm="1">
        <f t="array" ref="V214">_xlfn.LET(_xlpm.getname, GetIDFromName(EmployeesByDept[[#This Row],[Name]]),
IF(LEN(_xlpm.getname) = 0, GetIDFromName(EmployeesByDept[[#This Row],[Name]] &amp; " - Bypass"), _xlpm.getname))</f>
        <v>1022</v>
      </c>
      <c r="W214" s="4">
        <f>_xlfn.XLOOKUP(EmployeesByDept[[#This Row],[ID]],SQLOperatorTable[ID],SQLOperatorTable[dept_ID], "", 0, 1)</f>
        <v>1</v>
      </c>
      <c r="X214" s="12" t="b">
        <f>_xlfn.XLOOKUP(EmployeesByDept[[#This Row],[ID]], SQLOperatorTable[ID],SQLOperatorTable[deactive_date], -1) &gt; 0</f>
        <v>0</v>
      </c>
      <c r="Y21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&lt;STX&gt;H1;o160,100;f3;c20;h1;w1;d3,Priyen Patel;&lt;ETX&gt;
&lt;STX&gt;H2;o130,100;f3;c20;h1;w1;d3,Engineering 1st;&lt;ETX&gt;
&lt;STX&gt;H3;o100,100;f3;c20;h1;w1;d3,MES Login;&lt;ETX&gt;
&lt;STX&gt;B4;o50,30;f3;c0,3;h50;w3;d3,1022;&lt;ETX&gt;
&lt;STX&gt;R&lt;ETX&gt;
&lt;STX&gt;&lt;ESC&gt;E1;&lt;ETX&gt;
&lt;STX&gt;&lt;US&gt;4&lt;ETX&gt;
&lt;STX&gt;&lt;ETB&gt;&lt;ETX&gt;</v>
      </c>
      <c r="Z214" s="12" t="str">
        <f>" "</f>
        <v xml:space="preserve"> </v>
      </c>
      <c r="AI214"/>
      <c r="AJ214"/>
    </row>
    <row r="215" spans="1:36" x14ac:dyDescent="0.2">
      <c r="A215" s="19" t="s">
        <v>590</v>
      </c>
      <c r="B21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Jeffrey Scott Muthleb</v>
      </c>
      <c r="C215" s="26" t="s">
        <v>86</v>
      </c>
      <c r="D215" s="30" t="s">
        <v>173</v>
      </c>
      <c r="E215" s="30" t="s">
        <v>241</v>
      </c>
      <c r="F215" s="124" t="s">
        <v>190</v>
      </c>
      <c r="G215" s="31" t="str">
        <f>_xlfn.XLOOKUP(EmployeesByDept[[#This Row],[Name]] &amp; "-Bypass", SQLOperators_DT[first_name], SQLOperators_DT[badge_ID], "")</f>
        <v/>
      </c>
      <c r="H215" s="31" t="str">
        <f>IF(NOT(LEN(EmployeesByDept[[#This Row],[BP-DT]]) = 0), _xlfn.XLOOKUP(EmployeesByDept[[#This Row],[BP-DT]], SQLOperators_DT[badge_ID], SQLOperators_DT[deactive_date], -1) = 0, "")</f>
        <v/>
      </c>
      <c r="I215" s="31" t="str">
        <f>_xlfn.XLOOKUP(EmployeesByDept[[#This Row],[Name]] &amp; "-Bypass", SQLOperators_WS[full_name], SQLOperators_WS[badge_ID], "")</f>
        <v/>
      </c>
      <c r="J215" s="31" t="str">
        <f>IF(NOT(LEN(EmployeesByDept[[#This Row],[BP-WS]]) = 0), _xlfn.XLOOKUP(EmployeesByDept[[#This Row],[BP-WS]], SQLOperators_WS[badge_ID], SQLOperators_WS[deactive_date], -1) = 0, "")</f>
        <v/>
      </c>
      <c r="K215" s="31" t="str">
        <f>_xlfn.XLOOKUP(EmployeesByDept[[#This Row],[Name]] &amp; "-Bypass", SQLOperatorTable[name], SQLOperatorTable[ID], "")</f>
        <v/>
      </c>
      <c r="L215" s="31" t="str">
        <f>IF(NOT(LEN(EmployeesByDept[[#This Row],[BP-MES01]]) = 0), _xlfn.XLOOKUP(EmployeesByDept[[#This Row],[BP-MES01]], SQLOperatorTable[ID], SQLOperatorTable[deactive_date], -1) = 0, "")</f>
        <v/>
      </c>
      <c r="M215" s="31" t="b">
        <f>IFERROR(OR(EmployeesByDept[[#This Row],[BPA-DT]], EmployeesByDept[[#This Row],[BPA-WS]], EmployeesByDept[[#This Row],[BPA-MES01]]), FALSE)</f>
        <v>0</v>
      </c>
      <c r="N215" s="31" t="b">
        <f>_xlfn.LET(_xlpm.look, _xlfn.XLOOKUP(EmployeesByDept[[#This Row],[ID]], SQLOperators_DT[badge_ID], SQLOperators_DT[deactive_date], -1), IF(_xlpm.look &gt; 0, FALSE, IF(_xlpm.look = 0, TRUE, "NO DATA")))</f>
        <v>1</v>
      </c>
      <c r="O215" s="31" t="str">
        <f>_xlfn.LET(_xlpm.look, _xlfn.XLOOKUP(EmployeesByDept[[#This Row],[ID]], SQLOperators_WS[badge_ID], SQLOperators_WS[deactive_date], -1), IF(_xlpm.look &gt; 0, FALSE, IF(_xlpm.look = 0, TRUE, "NO DATA")))</f>
        <v>NO DATA</v>
      </c>
      <c r="P215" s="31" t="b" cm="1">
        <f t="array" ref="P21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15" s="31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15" s="31" t="b">
        <f>IF(EmployeesByDept[[#This Row],[Position]] = "Operator", EmployeesByDept[[#This Row],[AnyBP]] = FALSE, TRUE)</f>
        <v>1</v>
      </c>
      <c r="S215" s="31" t="b" cm="1">
        <f t="array" ref="S21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15" s="31" t="b">
        <f xml:space="preserve"> _xlfn.XLOOKUP(EmployeesByDept[[#This Row],[ID]], SQLOperatorTable[ID], SQLOperatorTable[deactive_date], -1) = 0</f>
        <v>1</v>
      </c>
      <c r="U215" s="110" t="str">
        <f>EmployeesByDept[[#This Row],[Dept.]] &amp; " " &amp; EmployeesByDept[[#This Row],[Shift]]</f>
        <v>T1XX B</v>
      </c>
      <c r="V215" s="110" cm="1">
        <f t="array" ref="V215">_xlfn.LET(_xlpm.getname, GetIDFromName(EmployeesByDept[[#This Row],[Name]]),
IF(LEN(_xlpm.getname) = 0, GetIDFromName(EmployeesByDept[[#This Row],[Name]] &amp; " - Bypass"), _xlpm.getname))</f>
        <v>2334</v>
      </c>
      <c r="W215" s="110">
        <f>_xlfn.XLOOKUP(EmployeesByDept[[#This Row],[ID]],SQLOperatorTable[ID],SQLOperatorTable[dept_ID], "", 0, 1)</f>
        <v>4</v>
      </c>
      <c r="X215" s="122" t="b">
        <f>_xlfn.XLOOKUP(EmployeesByDept[[#This Row],[ID]], SQLOperatorTable[ID],SQLOperatorTable[deactive_date], -1) &gt; 0</f>
        <v>0</v>
      </c>
      <c r="Y215" s="12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&lt;STX&gt;H1;o160,100;f3;c20;h1;w1;d3,Raevin Williams;&lt;ETX&gt;
&lt;STX&gt;H2;o130,100;f3;c20;h1;w1;d3,T1XX B;&lt;ETX&gt;
&lt;STX&gt;H3;o100,100;f3;c20;h1;w1;d3,MES Login;&lt;ETX&gt;
&lt;STX&gt;B4;o50,30;f3;c0,3;h50;w3;d3,2334;&lt;ETX&gt;
&lt;STX&gt;R&lt;ETX&gt;
&lt;STX&gt;&lt;ESC&gt;E1;&lt;ETX&gt;
&lt;STX&gt;&lt;US&gt;4&lt;ETX&gt;
&lt;STX&gt;&lt;ETB&gt;&lt;ETX&gt;</v>
      </c>
      <c r="Z215" s="122" t="str">
        <f>" "</f>
        <v xml:space="preserve"> </v>
      </c>
      <c r="AI215"/>
      <c r="AJ215"/>
    </row>
    <row r="216" spans="1:36" x14ac:dyDescent="0.2">
      <c r="A216" s="19" t="s">
        <v>592</v>
      </c>
      <c r="B21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Robert Myers</v>
      </c>
      <c r="C216" s="26" t="s">
        <v>533</v>
      </c>
      <c r="D216" s="112" t="s">
        <v>316</v>
      </c>
      <c r="E216" s="30" t="s">
        <v>179</v>
      </c>
      <c r="F216" s="124" t="s">
        <v>534</v>
      </c>
      <c r="G216" s="31" t="str">
        <f>_xlfn.XLOOKUP(EmployeesByDept[[#This Row],[Name]] &amp; "-Bypass", SQLOperators_DT[first_name], SQLOperators_DT[badge_ID], "")</f>
        <v/>
      </c>
      <c r="H216" s="31" t="str">
        <f>IF(NOT(LEN(EmployeesByDept[[#This Row],[BP-DT]]) = 0), _xlfn.XLOOKUP(EmployeesByDept[[#This Row],[BP-DT]], SQLOperators_DT[badge_ID], SQLOperators_DT[deactive_date], -1) = 0, "")</f>
        <v/>
      </c>
      <c r="I216" s="31" t="str">
        <f>_xlfn.XLOOKUP(EmployeesByDept[[#This Row],[Name]] &amp; "-Bypass", SQLOperators_WS[full_name], SQLOperators_WS[badge_ID], "")</f>
        <v/>
      </c>
      <c r="J216" s="31" t="str">
        <f>IF(NOT(LEN(EmployeesByDept[[#This Row],[BP-WS]]) = 0), _xlfn.XLOOKUP(EmployeesByDept[[#This Row],[BP-WS]], SQLOperators_WS[badge_ID], SQLOperators_WS[deactive_date], -1) = 0, "")</f>
        <v/>
      </c>
      <c r="K216" s="31" t="str">
        <f>_xlfn.XLOOKUP(EmployeesByDept[[#This Row],[Name]] &amp; "-Bypass", SQLOperatorTable[name], SQLOperatorTable[ID], "")</f>
        <v/>
      </c>
      <c r="L216" s="31" t="str">
        <f>IF(NOT(LEN(EmployeesByDept[[#This Row],[BP-MES01]]) = 0), _xlfn.XLOOKUP(EmployeesByDept[[#This Row],[BP-MES01]], SQLOperatorTable[ID], SQLOperatorTable[deactive_date], -1) = 0, "")</f>
        <v/>
      </c>
      <c r="M216" s="31" t="b">
        <f>IFERROR(OR(EmployeesByDept[[#This Row],[BPA-DT]], EmployeesByDept[[#This Row],[BPA-WS]], EmployeesByDept[[#This Row],[BPA-MES01]]), FALSE)</f>
        <v>0</v>
      </c>
      <c r="N216" s="31" t="b">
        <f>_xlfn.LET(_xlpm.look, _xlfn.XLOOKUP(EmployeesByDept[[#This Row],[ID]], SQLOperators_DT[badge_ID], SQLOperators_DT[deactive_date], -1), IF(_xlpm.look &gt; 0, FALSE, IF(_xlpm.look = 0, TRUE, "NO DATA")))</f>
        <v>1</v>
      </c>
      <c r="O216" s="31" t="b">
        <f>_xlfn.LET(_xlpm.look, _xlfn.XLOOKUP(EmployeesByDept[[#This Row],[ID]], SQLOperators_WS[badge_ID], SQLOperators_WS[deactive_date], -1), IF(_xlpm.look &gt; 0, FALSE, IF(_xlpm.look = 0, TRUE, "NO DATA")))</f>
        <v>1</v>
      </c>
      <c r="P216" s="31" t="b" cm="1">
        <f t="array" ref="P21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16" s="31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16" s="31" t="b">
        <f>IF(EmployeesByDept[[#This Row],[Position]] = "Operator", EmployeesByDept[[#This Row],[AnyBP]] = FALSE, TRUE)</f>
        <v>1</v>
      </c>
      <c r="S216" s="31" t="b" cm="1">
        <f t="array" ref="S21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16" s="31" t="b">
        <f xml:space="preserve"> _xlfn.XLOOKUP(EmployeesByDept[[#This Row],[ID]], SQLOperatorTable[ID], SQLOperatorTable[deactive_date], -1) = 0</f>
        <v>1</v>
      </c>
      <c r="U216" s="31" t="str">
        <f>EmployeesByDept[[#This Row],[Dept.]] &amp; " " &amp; EmployeesByDept[[#This Row],[Shift]]</f>
        <v>Engineering 1st</v>
      </c>
      <c r="V216" s="110" cm="1">
        <f t="array" ref="V216">_xlfn.LET(_xlpm.getname, GetIDFromName(EmployeesByDept[[#This Row],[Name]]),
IF(LEN(_xlpm.getname) = 0, GetIDFromName(EmployeesByDept[[#This Row],[Name]] &amp; " - Bypass"), _xlpm.getname))</f>
        <v>1838</v>
      </c>
      <c r="W216" s="31">
        <f>_xlfn.XLOOKUP(EmployeesByDept[[#This Row],[ID]],SQLOperatorTable[ID],SQLOperatorTable[dept_ID], "", 0, 1)</f>
        <v>1</v>
      </c>
      <c r="X216" s="126" t="b">
        <f>_xlfn.XLOOKUP(EmployeesByDept[[#This Row],[ID]], SQLOperatorTable[ID],SQLOperatorTable[deactive_date], -1) &gt; 0</f>
        <v>0</v>
      </c>
      <c r="Y216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&lt;STX&gt;H1;o160,100;f3;c20;h1;w1;d3,Ramana Varma;&lt;ETX&gt;
&lt;STX&gt;H2;o130,100;f3;c20;h1;w1;d3,Engineering 1st;&lt;ETX&gt;
&lt;STX&gt;H3;o100,100;f3;c20;h1;w1;d3,MES Login;&lt;ETX&gt;
&lt;STX&gt;B4;o50,30;f3;c0,3;h50;w3;d3,1838;&lt;ETX&gt;
&lt;STX&gt;R&lt;ETX&gt;
&lt;STX&gt;&lt;ESC&gt;E1;&lt;ETX&gt;
&lt;STX&gt;&lt;US&gt;4&lt;ETX&gt;
&lt;STX&gt;&lt;ETB&gt;&lt;ETX&gt;</v>
      </c>
      <c r="Z216" s="126" t="str">
        <f>" "</f>
        <v xml:space="preserve"> </v>
      </c>
      <c r="AI216"/>
      <c r="AJ216"/>
    </row>
    <row r="217" spans="1:36" x14ac:dyDescent="0.2">
      <c r="A217" s="19" t="s">
        <v>594</v>
      </c>
      <c r="B21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Eric Richard Nader</v>
      </c>
      <c r="C217" s="26" t="s">
        <v>536</v>
      </c>
      <c r="D217" s="112" t="s">
        <v>193</v>
      </c>
      <c r="E217" s="30" t="s">
        <v>174</v>
      </c>
      <c r="F217" s="124" t="s">
        <v>200</v>
      </c>
      <c r="G217" s="31">
        <f>_xlfn.XLOOKUP(EmployeesByDept[[#This Row],[Name]] &amp; "-Bypass", SQLOperators_DT[first_name], SQLOperators_DT[badge_ID], "")</f>
        <v>11227708</v>
      </c>
      <c r="H217" s="31" t="b">
        <f>IF(NOT(LEN(EmployeesByDept[[#This Row],[BP-DT]]) = 0), _xlfn.XLOOKUP(EmployeesByDept[[#This Row],[BP-DT]], SQLOperators_DT[badge_ID], SQLOperators_DT[deactive_date], -1) = 0, "")</f>
        <v>1</v>
      </c>
      <c r="I217" s="31">
        <f>_xlfn.XLOOKUP(EmployeesByDept[[#This Row],[Name]] &amp; "-Bypass", SQLOperators_WS[full_name], SQLOperators_WS[badge_ID], "")</f>
        <v>11227708</v>
      </c>
      <c r="J217" s="31" t="b">
        <f>IF(NOT(LEN(EmployeesByDept[[#This Row],[BP-WS]]) = 0), _xlfn.XLOOKUP(EmployeesByDept[[#This Row],[BP-WS]], SQLOperators_WS[badge_ID], SQLOperators_WS[deactive_date], -1) = 0, "")</f>
        <v>1</v>
      </c>
      <c r="K217" s="31">
        <f>_xlfn.XLOOKUP(EmployeesByDept[[#This Row],[Name]] &amp; "-Bypass", SQLOperatorTable[name], SQLOperatorTable[ID], "")</f>
        <v>11227708</v>
      </c>
      <c r="L217" s="31" t="b">
        <f>IF(NOT(LEN(EmployeesByDept[[#This Row],[BP-MES01]]) = 0), _xlfn.XLOOKUP(EmployeesByDept[[#This Row],[BP-MES01]], SQLOperatorTable[ID], SQLOperatorTable[deactive_date], -1) = 0, "")</f>
        <v>1</v>
      </c>
      <c r="M217" s="31" t="b">
        <f>IFERROR(OR(EmployeesByDept[[#This Row],[BPA-DT]], EmployeesByDept[[#This Row],[BPA-WS]], EmployeesByDept[[#This Row],[BPA-MES01]]), FALSE)</f>
        <v>1</v>
      </c>
      <c r="N217" s="31" t="b">
        <f>_xlfn.LET(_xlpm.look, _xlfn.XLOOKUP(EmployeesByDept[[#This Row],[ID]], SQLOperators_DT[badge_ID], SQLOperators_DT[deactive_date], -1), IF(_xlpm.look &gt; 0, FALSE, IF(_xlpm.look = 0, TRUE, "NO DATA")))</f>
        <v>1</v>
      </c>
      <c r="O217" s="31" t="b">
        <f>_xlfn.LET(_xlpm.look, _xlfn.XLOOKUP(EmployeesByDept[[#This Row],[ID]], SQLOperators_WS[badge_ID], SQLOperators_WS[deactive_date], -1), IF(_xlpm.look &gt; 0, FALSE, IF(_xlpm.look = 0, TRUE, "NO DATA")))</f>
        <v>1</v>
      </c>
      <c r="P217" s="31" t="b" cm="1">
        <f t="array" ref="P21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17" s="31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17" s="31" t="b">
        <f>IF(EmployeesByDept[[#This Row],[Position]] = "Operator", EmployeesByDept[[#This Row],[AnyBP]] = FALSE, TRUE)</f>
        <v>1</v>
      </c>
      <c r="S217" s="31" t="b" cm="1">
        <f t="array" ref="S21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17" s="31" t="b">
        <f xml:space="preserve"> _xlfn.XLOOKUP(EmployeesByDept[[#This Row],[ID]], SQLOperatorTable[ID], SQLOperatorTable[deactive_date], -1) = 0</f>
        <v>1</v>
      </c>
      <c r="U217" s="31" t="str">
        <f>EmployeesByDept[[#This Row],[Dept.]] &amp; " " &amp; EmployeesByDept[[#This Row],[Shift]]</f>
        <v>Quality 3rd</v>
      </c>
      <c r="V217" s="110" cm="1">
        <f t="array" ref="V217">_xlfn.LET(_xlpm.getname, GetIDFromName(EmployeesByDept[[#This Row],[Name]]),
IF(LEN(_xlpm.getname) = 0, GetIDFromName(EmployeesByDept[[#This Row],[Name]] &amp; " - Bypass"), _xlpm.getname))</f>
        <v>1871</v>
      </c>
      <c r="W217" s="31">
        <f>_xlfn.XLOOKUP(EmployeesByDept[[#This Row],[ID]],SQLOperatorTable[ID],SQLOperatorTable[dept_ID], "", 0, 1)</f>
        <v>2</v>
      </c>
      <c r="X217" s="126" t="b">
        <f>_xlfn.XLOOKUP(EmployeesByDept[[#This Row],[ID]], SQLOperatorTable[ID],SQLOperatorTable[deactive_date], -1) &gt; 0</f>
        <v>0</v>
      </c>
      <c r="Y217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&lt;STX&gt;H1;o160,100;f3;c20;h1;w1;d3,Raphal Haywood;&lt;ETX&gt;
&lt;STX&gt;H2;o130,100;f3;c20;h1;w1;d3,Quality 3rd;&lt;ETX&gt;
&lt;STX&gt;H3;o100,100;f3;c20;h1;w1;d3,MES Login;&lt;ETX&gt;
&lt;STX&gt;B4;o50,30;f3;c0,3;h50;w3;d3,1871;&lt;ETX&gt;
&lt;STX&gt;R&lt;ETX&gt;
&lt;STX&gt;&lt;ESC&gt;E1;&lt;ETX&gt;
&lt;STX&gt;&lt;US&gt;4&lt;ETX&gt;
&lt;STX&gt;&lt;ETB&gt;&lt;ETX&gt;</v>
      </c>
      <c r="Z217" s="126" t="str">
        <f>" "</f>
        <v xml:space="preserve"> </v>
      </c>
      <c r="AI217"/>
      <c r="AJ217"/>
    </row>
    <row r="218" spans="1:36" x14ac:dyDescent="0.2">
      <c r="A218" s="19" t="s">
        <v>596</v>
      </c>
      <c r="B21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Richoun Neely</v>
      </c>
      <c r="C218" s="26" t="s">
        <v>540</v>
      </c>
      <c r="D218" s="112" t="s">
        <v>173</v>
      </c>
      <c r="E218" s="30" t="s">
        <v>485</v>
      </c>
      <c r="F218" s="124" t="s">
        <v>190</v>
      </c>
      <c r="G218" s="31" t="str">
        <f>_xlfn.XLOOKUP(EmployeesByDept[[#This Row],[Name]] &amp; "-Bypass", SQLOperators_DT[first_name], SQLOperators_DT[badge_ID], "")</f>
        <v/>
      </c>
      <c r="H218" s="31" t="str">
        <f>IF(NOT(LEN(EmployeesByDept[[#This Row],[BP-DT]]) = 0), _xlfn.XLOOKUP(EmployeesByDept[[#This Row],[BP-DT]], SQLOperators_DT[badge_ID], SQLOperators_DT[deactive_date], -1) = 0, "")</f>
        <v/>
      </c>
      <c r="I218" s="31" t="str">
        <f>_xlfn.XLOOKUP(EmployeesByDept[[#This Row],[Name]] &amp; "-Bypass", SQLOperators_WS[full_name], SQLOperators_WS[badge_ID], "")</f>
        <v/>
      </c>
      <c r="J218" s="31" t="str">
        <f>IF(NOT(LEN(EmployeesByDept[[#This Row],[BP-WS]]) = 0), _xlfn.XLOOKUP(EmployeesByDept[[#This Row],[BP-WS]], SQLOperators_WS[badge_ID], SQLOperators_WS[deactive_date], -1) = 0, "")</f>
        <v/>
      </c>
      <c r="K218" s="31" t="str">
        <f>_xlfn.XLOOKUP(EmployeesByDept[[#This Row],[Name]] &amp; "-Bypass", SQLOperatorTable[name], SQLOperatorTable[ID], "")</f>
        <v/>
      </c>
      <c r="L218" s="31" t="str">
        <f>IF(NOT(LEN(EmployeesByDept[[#This Row],[BP-MES01]]) = 0), _xlfn.XLOOKUP(EmployeesByDept[[#This Row],[BP-MES01]], SQLOperatorTable[ID], SQLOperatorTable[deactive_date], -1) = 0, "")</f>
        <v/>
      </c>
      <c r="M218" s="31" t="b">
        <f>IFERROR(OR(EmployeesByDept[[#This Row],[BPA-DT]], EmployeesByDept[[#This Row],[BPA-WS]], EmployeesByDept[[#This Row],[BPA-MES01]]), FALSE)</f>
        <v>0</v>
      </c>
      <c r="N218" s="31" t="b">
        <f>_xlfn.LET(_xlpm.look, _xlfn.XLOOKUP(EmployeesByDept[[#This Row],[ID]], SQLOperators_DT[badge_ID], SQLOperators_DT[deactive_date], -1), IF(_xlpm.look &gt; 0, FALSE, IF(_xlpm.look = 0, TRUE, "NO DATA")))</f>
        <v>1</v>
      </c>
      <c r="O218" s="31" t="str">
        <f>_xlfn.LET(_xlpm.look, _xlfn.XLOOKUP(EmployeesByDept[[#This Row],[ID]], SQLOperators_WS[badge_ID], SQLOperators_WS[deactive_date], -1), IF(_xlpm.look &gt; 0, FALSE, IF(_xlpm.look = 0, TRUE, "NO DATA")))</f>
        <v>NO DATA</v>
      </c>
      <c r="P218" s="31" t="b" cm="1">
        <f t="array" ref="P21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18" s="31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18" s="31" t="b">
        <f>IF(EmployeesByDept[[#This Row],[Position]] = "Operator", EmployeesByDept[[#This Row],[AnyBP]] = FALSE, TRUE)</f>
        <v>1</v>
      </c>
      <c r="S218" s="31" t="b" cm="1">
        <f t="array" ref="S21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18" s="31" t="b">
        <f xml:space="preserve"> _xlfn.XLOOKUP(EmployeesByDept[[#This Row],[ID]], SQLOperatorTable[ID], SQLOperatorTable[deactive_date], -1) = 0</f>
        <v>1</v>
      </c>
      <c r="U218" s="31" t="str">
        <f>EmployeesByDept[[#This Row],[Dept.]] &amp; " " &amp; EmployeesByDept[[#This Row],[Shift]]</f>
        <v>T1XX A</v>
      </c>
      <c r="V218" s="31" cm="1">
        <f t="array" ref="V218">_xlfn.LET(_xlpm.getname, GetIDFromName(EmployeesByDept[[#This Row],[Name]]),
IF(LEN(_xlpm.getname) = 0, GetIDFromName(EmployeesByDept[[#This Row],[Name]] &amp; " - Bypass"), _xlpm.getname))</f>
        <v>1656</v>
      </c>
      <c r="W218" s="31">
        <f>_xlfn.XLOOKUP(EmployeesByDept[[#This Row],[ID]],SQLOperatorTable[ID],SQLOperatorTable[dept_ID], "", 0, 1)</f>
        <v>4</v>
      </c>
      <c r="X218" s="126" t="b">
        <f>_xlfn.XLOOKUP(EmployeesByDept[[#This Row],[ID]], SQLOperatorTable[ID],SQLOperatorTable[deactive_date], -1) &gt; 0</f>
        <v>0</v>
      </c>
      <c r="Y218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&lt;STX&gt;H1;o160,100;f3;c20;h1;w1;d3,Raynard Lewis;&lt;ETX&gt;
&lt;STX&gt;H2;o130,100;f3;c20;h1;w1;d3,T1XX A;&lt;ETX&gt;
&lt;STX&gt;H3;o100,100;f3;c20;h1;w1;d3,MES Login;&lt;ETX&gt;
&lt;STX&gt;B4;o50,30;f3;c0,3;h50;w3;d3,1656;&lt;ETX&gt;
&lt;STX&gt;R&lt;ETX&gt;
&lt;STX&gt;&lt;ESC&gt;E1;&lt;ETX&gt;
&lt;STX&gt;&lt;US&gt;4&lt;ETX&gt;
&lt;STX&gt;&lt;ETB&gt;&lt;ETX&gt;</v>
      </c>
      <c r="Z218" s="126" t="str">
        <f>" "</f>
        <v xml:space="preserve"> </v>
      </c>
      <c r="AI218"/>
      <c r="AJ218"/>
    </row>
    <row r="219" spans="1:36" x14ac:dyDescent="0.2">
      <c r="A219" s="19" t="s">
        <v>599</v>
      </c>
      <c r="B21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Ronald E Nemens</v>
      </c>
      <c r="C219" s="26" t="s">
        <v>542</v>
      </c>
      <c r="D219" s="112" t="s">
        <v>173</v>
      </c>
      <c r="E219" s="30" t="s">
        <v>394</v>
      </c>
      <c r="F219" s="124" t="s">
        <v>190</v>
      </c>
      <c r="G219" s="31" t="str">
        <f>_xlfn.XLOOKUP(EmployeesByDept[[#This Row],[Name]] &amp; "-Bypass", SQLOperators_DT[first_name], SQLOperators_DT[badge_ID], "")</f>
        <v/>
      </c>
      <c r="H219" s="31" t="str">
        <f>IF(NOT(LEN(EmployeesByDept[[#This Row],[BP-DT]]) = 0), _xlfn.XLOOKUP(EmployeesByDept[[#This Row],[BP-DT]], SQLOperators_DT[badge_ID], SQLOperators_DT[deactive_date], -1) = 0, "")</f>
        <v/>
      </c>
      <c r="I219" s="31" t="str">
        <f>_xlfn.XLOOKUP(EmployeesByDept[[#This Row],[Name]] &amp; "-Bypass", SQLOperators_WS[full_name], SQLOperators_WS[badge_ID], "")</f>
        <v/>
      </c>
      <c r="J219" s="31" t="str">
        <f>IF(NOT(LEN(EmployeesByDept[[#This Row],[BP-WS]]) = 0), _xlfn.XLOOKUP(EmployeesByDept[[#This Row],[BP-WS]], SQLOperators_WS[badge_ID], SQLOperators_WS[deactive_date], -1) = 0, "")</f>
        <v/>
      </c>
      <c r="K219" s="31" t="str">
        <f>_xlfn.XLOOKUP(EmployeesByDept[[#This Row],[Name]] &amp; "-Bypass", SQLOperatorTable[name], SQLOperatorTable[ID], "")</f>
        <v/>
      </c>
      <c r="L219" s="31" t="str">
        <f>IF(NOT(LEN(EmployeesByDept[[#This Row],[BP-MES01]]) = 0), _xlfn.XLOOKUP(EmployeesByDept[[#This Row],[BP-MES01]], SQLOperatorTable[ID], SQLOperatorTable[deactive_date], -1) = 0, "")</f>
        <v/>
      </c>
      <c r="M219" s="31" t="b">
        <f>IFERROR(OR(EmployeesByDept[[#This Row],[BPA-DT]], EmployeesByDept[[#This Row],[BPA-WS]], EmployeesByDept[[#This Row],[BPA-MES01]]), FALSE)</f>
        <v>0</v>
      </c>
      <c r="N219" s="31" t="b">
        <f>_xlfn.LET(_xlpm.look, _xlfn.XLOOKUP(EmployeesByDept[[#This Row],[ID]], SQLOperators_DT[badge_ID], SQLOperators_DT[deactive_date], -1), IF(_xlpm.look &gt; 0, FALSE, IF(_xlpm.look = 0, TRUE, "NO DATA")))</f>
        <v>0</v>
      </c>
      <c r="O219" s="31" t="b">
        <f>_xlfn.LET(_xlpm.look, _xlfn.XLOOKUP(EmployeesByDept[[#This Row],[ID]], SQLOperators_WS[badge_ID], SQLOperators_WS[deactive_date], -1), IF(_xlpm.look &gt; 0, FALSE, IF(_xlpm.look = 0, TRUE, "NO DATA")))</f>
        <v>0</v>
      </c>
      <c r="P219" s="31" t="b" cm="1">
        <f t="array" ref="P21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19" s="31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19" s="31" t="b">
        <f>IF(EmployeesByDept[[#This Row],[Position]] = "Operator", EmployeesByDept[[#This Row],[AnyBP]] = FALSE, TRUE)</f>
        <v>1</v>
      </c>
      <c r="S219" s="31" t="b" cm="1">
        <f t="array" ref="S21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19" s="31" t="b">
        <f xml:space="preserve"> _xlfn.XLOOKUP(EmployeesByDept[[#This Row],[ID]], SQLOperatorTable[ID], SQLOperatorTable[deactive_date], -1) = 0</f>
        <v>1</v>
      </c>
      <c r="U219" s="31" t="str">
        <f>EmployeesByDept[[#This Row],[Dept.]] &amp; " " &amp; EmployeesByDept[[#This Row],[Shift]]</f>
        <v>T1XX C</v>
      </c>
      <c r="V219" s="110" cm="1">
        <f t="array" ref="V219">_xlfn.LET(_xlpm.getname, GetIDFromName(EmployeesByDept[[#This Row],[Name]]),
IF(LEN(_xlpm.getname) = 0, GetIDFromName(EmployeesByDept[[#This Row],[Name]] &amp; " - Bypass"), _xlpm.getname))</f>
        <v>9707</v>
      </c>
      <c r="W219" s="31">
        <f>_xlfn.XLOOKUP(EmployeesByDept[[#This Row],[ID]],SQLOperatorTable[ID],SQLOperatorTable[dept_ID], "", 0, 1)</f>
        <v>4</v>
      </c>
      <c r="X219" s="126" t="b">
        <f>_xlfn.XLOOKUP(EmployeesByDept[[#This Row],[ID]], SQLOperatorTable[ID],SQLOperatorTable[deactive_date], -1) &gt; 0</f>
        <v>0</v>
      </c>
      <c r="Y219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&lt;STX&gt;H1;o160,100;f3;c20;h1;w1;d3,Rayshawn Bates;&lt;ETX&gt;
&lt;STX&gt;H2;o130,100;f3;c20;h1;w1;d3,T1XX C;&lt;ETX&gt;
&lt;STX&gt;H3;o100,100;f3;c20;h1;w1;d3,MES Login;&lt;ETX&gt;
&lt;STX&gt;B4;o50,30;f3;c0,3;h50;w3;d3,9707;&lt;ETX&gt;
&lt;STX&gt;R&lt;ETX&gt;
&lt;STX&gt;&lt;ESC&gt;E1;&lt;ETX&gt;
&lt;STX&gt;&lt;US&gt;4&lt;ETX&gt;
&lt;STX&gt;&lt;ETB&gt;&lt;ETX&gt;</v>
      </c>
      <c r="Z219" s="126" t="str">
        <f>" "</f>
        <v xml:space="preserve"> </v>
      </c>
      <c r="AI219"/>
      <c r="AJ219"/>
    </row>
    <row r="220" spans="1:36" x14ac:dyDescent="0.2">
      <c r="A220" s="19" t="s">
        <v>601</v>
      </c>
      <c r="B22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Stanley Nix</v>
      </c>
      <c r="C220" s="21" t="s">
        <v>544</v>
      </c>
      <c r="D220" s="30" t="s">
        <v>173</v>
      </c>
      <c r="E220" s="30" t="s">
        <v>394</v>
      </c>
      <c r="F220" s="124" t="s">
        <v>190</v>
      </c>
      <c r="G220" s="4" t="str">
        <f>_xlfn.XLOOKUP(EmployeesByDept[[#This Row],[Name]] &amp; "-Bypass", SQLOperators_DT[first_name], SQLOperators_DT[badge_ID], "")</f>
        <v/>
      </c>
      <c r="H220" s="4" t="str">
        <f>IF(NOT(LEN(EmployeesByDept[[#This Row],[BP-DT]]) = 0), _xlfn.XLOOKUP(EmployeesByDept[[#This Row],[BP-DT]], SQLOperators_DT[badge_ID], SQLOperators_DT[deactive_date], -1) = 0, "")</f>
        <v/>
      </c>
      <c r="I220" s="4" t="str">
        <f>_xlfn.XLOOKUP(EmployeesByDept[[#This Row],[Name]] &amp; "-Bypass", SQLOperators_WS[full_name], SQLOperators_WS[badge_ID], "")</f>
        <v/>
      </c>
      <c r="J220" s="4" t="str">
        <f>IF(NOT(LEN(EmployeesByDept[[#This Row],[BP-WS]]) = 0), _xlfn.XLOOKUP(EmployeesByDept[[#This Row],[BP-WS]], SQLOperators_WS[badge_ID], SQLOperators_WS[deactive_date], -1) = 0, "")</f>
        <v/>
      </c>
      <c r="K220" s="4" t="str">
        <f>_xlfn.XLOOKUP(EmployeesByDept[[#This Row],[Name]] &amp; "-Bypass", SQLOperatorTable[name], SQLOperatorTable[ID], "")</f>
        <v/>
      </c>
      <c r="L220" s="4" t="str">
        <f>IF(NOT(LEN(EmployeesByDept[[#This Row],[BP-MES01]]) = 0), _xlfn.XLOOKUP(EmployeesByDept[[#This Row],[BP-MES01]], SQLOperatorTable[ID], SQLOperatorTable[deactive_date], -1) = 0, "")</f>
        <v/>
      </c>
      <c r="M220" s="4" t="b">
        <f>IFERROR(OR(EmployeesByDept[[#This Row],[BPA-DT]], EmployeesByDept[[#This Row],[BPA-WS]], EmployeesByDept[[#This Row],[BPA-MES01]]), FALSE)</f>
        <v>0</v>
      </c>
      <c r="N220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220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20" s="4" t="b" cm="1">
        <f t="array" ref="P22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2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20" s="4" t="b">
        <f>IF(EmployeesByDept[[#This Row],[Position]] = "Operator", EmployeesByDept[[#This Row],[AnyBP]] = FALSE, TRUE)</f>
        <v>1</v>
      </c>
      <c r="S220" s="4" t="b" cm="1">
        <f t="array" ref="S22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20" s="4" t="b">
        <f xml:space="preserve"> _xlfn.XLOOKUP(EmployeesByDept[[#This Row],[ID]], SQLOperatorTable[ID], SQLOperatorTable[deactive_date], -1) = 0</f>
        <v>1</v>
      </c>
      <c r="U220" s="4" t="str">
        <f>EmployeesByDept[[#This Row],[Dept.]] &amp; " " &amp; EmployeesByDept[[#This Row],[Shift]]</f>
        <v>T1XX C</v>
      </c>
      <c r="V220" s="28" cm="1">
        <f t="array" ref="V220">_xlfn.LET(_xlpm.getname, GetIDFromName(EmployeesByDept[[#This Row],[Name]]),
IF(LEN(_xlpm.getname) = 0, GetIDFromName(EmployeesByDept[[#This Row],[Name]] &amp; " - Bypass"), _xlpm.getname))</f>
        <v>2606</v>
      </c>
      <c r="W220" s="4">
        <f>_xlfn.XLOOKUP(EmployeesByDept[[#This Row],[ID]],SQLOperatorTable[ID],SQLOperatorTable[dept_ID], "", 0, 1)</f>
        <v>4</v>
      </c>
      <c r="X220" s="12" t="b">
        <f>_xlfn.XLOOKUP(EmployeesByDept[[#This Row],[ID]], SQLOperatorTable[ID],SQLOperatorTable[deactive_date], -1) &gt; 0</f>
        <v>0</v>
      </c>
      <c r="Y22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&lt;STX&gt;H1;o160,100;f3;c20;h1;w1;d3,Rayshawn Reeves;&lt;ETX&gt;
&lt;STX&gt;H2;o130,100;f3;c20;h1;w1;d3,T1XX C;&lt;ETX&gt;
&lt;STX&gt;H3;o100,100;f3;c20;h1;w1;d3,MES Login;&lt;ETX&gt;
&lt;STX&gt;B4;o50,30;f3;c0,3;h50;w3;d3,2606;&lt;ETX&gt;
&lt;STX&gt;R&lt;ETX&gt;
&lt;STX&gt;&lt;ESC&gt;E1;&lt;ETX&gt;
&lt;STX&gt;&lt;US&gt;4&lt;ETX&gt;
&lt;STX&gt;&lt;ETB&gt;&lt;ETX&gt;</v>
      </c>
      <c r="Z220" s="12" t="str">
        <f>" "</f>
        <v xml:space="preserve"> </v>
      </c>
      <c r="AI220"/>
      <c r="AJ220"/>
    </row>
    <row r="221" spans="1:36" x14ac:dyDescent="0.2">
      <c r="A221" s="19" t="s">
        <v>603</v>
      </c>
      <c r="B22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Nicholas Novak</v>
      </c>
      <c r="C221" s="21" t="s">
        <v>546</v>
      </c>
      <c r="D221" s="30" t="s">
        <v>193</v>
      </c>
      <c r="E221" s="30" t="s">
        <v>179</v>
      </c>
      <c r="F221" s="124" t="s">
        <v>200</v>
      </c>
      <c r="G221" s="4">
        <f>_xlfn.XLOOKUP(EmployeesByDept[[#This Row],[Name]] &amp; "-Bypass", SQLOperators_DT[first_name], SQLOperators_DT[badge_ID], "")</f>
        <v>5956470</v>
      </c>
      <c r="H221" s="4" t="b">
        <f>IF(NOT(LEN(EmployeesByDept[[#This Row],[BP-DT]]) = 0), _xlfn.XLOOKUP(EmployeesByDept[[#This Row],[BP-DT]], SQLOperators_DT[badge_ID], SQLOperators_DT[deactive_date], -1) = 0, "")</f>
        <v>1</v>
      </c>
      <c r="I221" s="4">
        <f>_xlfn.XLOOKUP(EmployeesByDept[[#This Row],[Name]] &amp; "-Bypass", SQLOperators_WS[full_name], SQLOperators_WS[badge_ID], "")</f>
        <v>5956470</v>
      </c>
      <c r="J221" s="4" t="b">
        <f>IF(NOT(LEN(EmployeesByDept[[#This Row],[BP-WS]]) = 0), _xlfn.XLOOKUP(EmployeesByDept[[#This Row],[BP-WS]], SQLOperators_WS[badge_ID], SQLOperators_WS[deactive_date], -1) = 0, "")</f>
        <v>1</v>
      </c>
      <c r="K221" s="4">
        <f>_xlfn.XLOOKUP(EmployeesByDept[[#This Row],[Name]] &amp; "-Bypass", SQLOperatorTable[name], SQLOperatorTable[ID], "")</f>
        <v>5956470</v>
      </c>
      <c r="L221" s="4" t="b">
        <f>IF(NOT(LEN(EmployeesByDept[[#This Row],[BP-MES01]]) = 0), _xlfn.XLOOKUP(EmployeesByDept[[#This Row],[BP-MES01]], SQLOperatorTable[ID], SQLOperatorTable[deactive_date], -1) = 0, "")</f>
        <v>1</v>
      </c>
      <c r="M221" s="4" t="b">
        <f>IFERROR(OR(EmployeesByDept[[#This Row],[BPA-DT]], EmployeesByDept[[#This Row],[BPA-WS]], EmployeesByDept[[#This Row],[BPA-MES01]]), FALSE)</f>
        <v>1</v>
      </c>
      <c r="N221" s="4" t="b">
        <f>_xlfn.LET(_xlpm.look, _xlfn.XLOOKUP(EmployeesByDept[[#This Row],[ID]], SQLOperators_DT[badge_ID], SQLOperators_DT[deactive_date], -1), IF(_xlpm.look &gt; 0, FALSE, IF(_xlpm.look = 0, TRUE, "NO DATA")))</f>
        <v>1</v>
      </c>
      <c r="O221" s="4" t="b">
        <f>_xlfn.LET(_xlpm.look, _xlfn.XLOOKUP(EmployeesByDept[[#This Row],[ID]], SQLOperators_WS[badge_ID], SQLOperators_WS[deactive_date], -1), IF(_xlpm.look &gt; 0, FALSE, IF(_xlpm.look = 0, TRUE, "NO DATA")))</f>
        <v>1</v>
      </c>
      <c r="P221" s="4" t="b" cm="1">
        <f t="array" ref="P22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2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21" s="4" t="b">
        <f>IF(EmployeesByDept[[#This Row],[Position]] = "Operator", EmployeesByDept[[#This Row],[AnyBP]] = FALSE, TRUE)</f>
        <v>1</v>
      </c>
      <c r="S221" s="4" t="b" cm="1">
        <f t="array" ref="S22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21" s="4" t="b">
        <f xml:space="preserve"> _xlfn.XLOOKUP(EmployeesByDept[[#This Row],[ID]], SQLOperatorTable[ID], SQLOperatorTable[deactive_date], -1) = 0</f>
        <v>1</v>
      </c>
      <c r="U221" s="4" t="str">
        <f>EmployeesByDept[[#This Row],[Dept.]] &amp; " " &amp; EmployeesByDept[[#This Row],[Shift]]</f>
        <v>Quality 1st</v>
      </c>
      <c r="V221" s="28" cm="1">
        <f t="array" ref="V221">_xlfn.LET(_xlpm.getname, GetIDFromName(EmployeesByDept[[#This Row],[Name]]),
IF(LEN(_xlpm.getname) = 0, GetIDFromName(EmployeesByDept[[#This Row],[Name]] &amp; " - Bypass"), _xlpm.getname))</f>
        <v>2193</v>
      </c>
      <c r="W221" s="4">
        <f>_xlfn.XLOOKUP(EmployeesByDept[[#This Row],[ID]],SQLOperatorTable[ID],SQLOperatorTable[dept_ID], "", 0, 1)</f>
        <v>2</v>
      </c>
      <c r="X221" s="12" t="b">
        <f>_xlfn.XLOOKUP(EmployeesByDept[[#This Row],[ID]], SQLOperatorTable[ID],SQLOperatorTable[deactive_date], -1) &gt; 0</f>
        <v>0</v>
      </c>
      <c r="Y22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&lt;STX&gt;H1;o160,100;f3;c20;h1;w1;d3,Rebecca Bryant;&lt;ETX&gt;
&lt;STX&gt;H2;o130,100;f3;c20;h1;w1;d3,Quality 1st;&lt;ETX&gt;
&lt;STX&gt;H3;o100,100;f3;c20;h1;w1;d3,MES Login;&lt;ETX&gt;
&lt;STX&gt;B4;o50,30;f3;c0,3;h50;w3;d3,2193;&lt;ETX&gt;
&lt;STX&gt;R&lt;ETX&gt;
&lt;STX&gt;&lt;ESC&gt;E1;&lt;ETX&gt;
&lt;STX&gt;&lt;US&gt;4&lt;ETX&gt;
&lt;STX&gt;&lt;ETB&gt;&lt;ETX&gt;</v>
      </c>
      <c r="Z221" s="12" t="str">
        <f>" "</f>
        <v xml:space="preserve"> </v>
      </c>
      <c r="AI221"/>
      <c r="AJ221"/>
    </row>
    <row r="222" spans="1:36" x14ac:dyDescent="0.2">
      <c r="A222" s="19" t="s">
        <v>606</v>
      </c>
      <c r="B22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Felicia Rachelle O'Leary</v>
      </c>
      <c r="C222" s="21" t="s">
        <v>548</v>
      </c>
      <c r="D222" s="30" t="s">
        <v>173</v>
      </c>
      <c r="E222" s="30" t="s">
        <v>394</v>
      </c>
      <c r="F222" s="124" t="s">
        <v>175</v>
      </c>
      <c r="G222" s="4" t="str">
        <f>_xlfn.XLOOKUP(EmployeesByDept[[#This Row],[Name]] &amp; "-Bypass", SQLOperators_DT[first_name], SQLOperators_DT[badge_ID], "")</f>
        <v/>
      </c>
      <c r="H222" s="4" t="str">
        <f>IF(NOT(LEN(EmployeesByDept[[#This Row],[BP-DT]]) = 0), _xlfn.XLOOKUP(EmployeesByDept[[#This Row],[BP-DT]], SQLOperators_DT[badge_ID], SQLOperators_DT[deactive_date], -1) = 0, "")</f>
        <v/>
      </c>
      <c r="I222" s="4" t="str">
        <f>_xlfn.XLOOKUP(EmployeesByDept[[#This Row],[Name]] &amp; "-Bypass", SQLOperators_WS[full_name], SQLOperators_WS[badge_ID], "")</f>
        <v/>
      </c>
      <c r="J222" s="4" t="str">
        <f>IF(NOT(LEN(EmployeesByDept[[#This Row],[BP-WS]]) = 0), _xlfn.XLOOKUP(EmployeesByDept[[#This Row],[BP-WS]], SQLOperators_WS[badge_ID], SQLOperators_WS[deactive_date], -1) = 0, "")</f>
        <v/>
      </c>
      <c r="K222" s="4" t="str">
        <f>_xlfn.XLOOKUP(EmployeesByDept[[#This Row],[Name]] &amp; "-Bypass", SQLOperatorTable[name], SQLOperatorTable[ID], "")</f>
        <v/>
      </c>
      <c r="L222" s="4" t="str">
        <f>IF(NOT(LEN(EmployeesByDept[[#This Row],[BP-MES01]]) = 0), _xlfn.XLOOKUP(EmployeesByDept[[#This Row],[BP-MES01]], SQLOperatorTable[ID], SQLOperatorTable[deactive_date], -1) = 0, "")</f>
        <v/>
      </c>
      <c r="M222" s="4" t="b">
        <f>IFERROR(OR(EmployeesByDept[[#This Row],[BPA-DT]], EmployeesByDept[[#This Row],[BPA-WS]], EmployeesByDept[[#This Row],[BPA-MES01]]), FALSE)</f>
        <v>0</v>
      </c>
      <c r="N222" s="4" t="b">
        <f>_xlfn.LET(_xlpm.look, _xlfn.XLOOKUP(EmployeesByDept[[#This Row],[ID]], SQLOperators_DT[badge_ID], SQLOperators_DT[deactive_date], -1), IF(_xlpm.look &gt; 0, FALSE, IF(_xlpm.look = 0, TRUE, "NO DATA")))</f>
        <v>1</v>
      </c>
      <c r="O222" s="4" t="b">
        <f>_xlfn.LET(_xlpm.look, _xlfn.XLOOKUP(EmployeesByDept[[#This Row],[ID]], SQLOperators_WS[badge_ID], SQLOperators_WS[deactive_date], -1), IF(_xlpm.look &gt; 0, FALSE, IF(_xlpm.look = 0, TRUE, "NO DATA")))</f>
        <v>1</v>
      </c>
      <c r="P222" s="4" t="b" cm="1">
        <f t="array" ref="P22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22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22" s="4" t="b">
        <f>IF(EmployeesByDept[[#This Row],[Position]] = "Operator", EmployeesByDept[[#This Row],[AnyBP]] = FALSE, TRUE)</f>
        <v>1</v>
      </c>
      <c r="S222" s="4" t="b" cm="1">
        <f t="array" ref="S22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22" s="4" t="b">
        <f xml:space="preserve"> _xlfn.XLOOKUP(EmployeesByDept[[#This Row],[ID]], SQLOperatorTable[ID], SQLOperatorTable[deactive_date], -1) = 0</f>
        <v>1</v>
      </c>
      <c r="U222" s="4" t="str">
        <f>EmployeesByDept[[#This Row],[Dept.]] &amp; " " &amp; EmployeesByDept[[#This Row],[Shift]]</f>
        <v>T1XX C</v>
      </c>
      <c r="V222" s="28" cm="1">
        <f t="array" ref="V222">_xlfn.LET(_xlpm.getname, GetIDFromName(EmployeesByDept[[#This Row],[Name]]),
IF(LEN(_xlpm.getname) = 0, GetIDFromName(EmployeesByDept[[#This Row],[Name]] &amp; " - Bypass"), _xlpm.getname))</f>
        <v>8177</v>
      </c>
      <c r="W222" s="4">
        <f>_xlfn.XLOOKUP(EmployeesByDept[[#This Row],[ID]],SQLOperatorTable[ID],SQLOperatorTable[dept_ID], "", 0, 1)</f>
        <v>4</v>
      </c>
      <c r="X222" s="12" t="b">
        <f>_xlfn.XLOOKUP(EmployeesByDept[[#This Row],[ID]], SQLOperatorTable[ID],SQLOperatorTable[deactive_date], -1) &gt; 0</f>
        <v>0</v>
      </c>
      <c r="Y222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&lt;STX&gt;H1;o160,100;f3;c20;h1;w1;d3,Richard Dillard;&lt;ETX&gt;
&lt;STX&gt;H2;o130,100;f3;c20;h1;w1;d3,T1XX C;&lt;ETX&gt;
&lt;STX&gt;H3;o100,100;f3;c20;h1;w1;d3,MES Login;&lt;ETX&gt;
&lt;STX&gt;B4;o50,30;f3;c0,3;h50;w3;d3,8177;&lt;ETX&gt;
&lt;STX&gt;R&lt;ETX&gt;
&lt;STX&gt;&lt;ESC&gt;E1;&lt;ETX&gt;
&lt;STX&gt;&lt;US&gt;4&lt;ETX&gt;
&lt;STX&gt;&lt;ETB&gt;&lt;ETX&gt;</v>
      </c>
      <c r="Z222" s="12" t="str">
        <f>" "</f>
        <v xml:space="preserve"> </v>
      </c>
      <c r="AI222"/>
      <c r="AJ222"/>
    </row>
    <row r="223" spans="1:36" x14ac:dyDescent="0.2">
      <c r="A223" s="19" t="s">
        <v>608</v>
      </c>
      <c r="B22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William Sean OReilly</v>
      </c>
      <c r="C223" s="21" t="s">
        <v>550</v>
      </c>
      <c r="D223" s="30" t="s">
        <v>173</v>
      </c>
      <c r="E223" s="30" t="s">
        <v>485</v>
      </c>
      <c r="F223" s="124" t="s">
        <v>190</v>
      </c>
      <c r="G223" s="4" t="str">
        <f>_xlfn.XLOOKUP(EmployeesByDept[[#This Row],[Name]] &amp; "-Bypass", SQLOperators_DT[first_name], SQLOperators_DT[badge_ID], "")</f>
        <v/>
      </c>
      <c r="H223" s="4" t="str">
        <f>IF(NOT(LEN(EmployeesByDept[[#This Row],[BP-DT]]) = 0), _xlfn.XLOOKUP(EmployeesByDept[[#This Row],[BP-DT]], SQLOperators_DT[badge_ID], SQLOperators_DT[deactive_date], -1) = 0, "")</f>
        <v/>
      </c>
      <c r="I223" s="4" t="str">
        <f>_xlfn.XLOOKUP(EmployeesByDept[[#This Row],[Name]] &amp; "-Bypass", SQLOperators_WS[full_name], SQLOperators_WS[badge_ID], "")</f>
        <v/>
      </c>
      <c r="J223" s="4" t="str">
        <f>IF(NOT(LEN(EmployeesByDept[[#This Row],[BP-WS]]) = 0), _xlfn.XLOOKUP(EmployeesByDept[[#This Row],[BP-WS]], SQLOperators_WS[badge_ID], SQLOperators_WS[deactive_date], -1) = 0, "")</f>
        <v/>
      </c>
      <c r="K223" s="4" t="str">
        <f>_xlfn.XLOOKUP(EmployeesByDept[[#This Row],[Name]] &amp; "-Bypass", SQLOperatorTable[name], SQLOperatorTable[ID], "")</f>
        <v/>
      </c>
      <c r="L223" s="4" t="str">
        <f>IF(NOT(LEN(EmployeesByDept[[#This Row],[BP-MES01]]) = 0), _xlfn.XLOOKUP(EmployeesByDept[[#This Row],[BP-MES01]], SQLOperatorTable[ID], SQLOperatorTable[deactive_date], -1) = 0, "")</f>
        <v/>
      </c>
      <c r="M223" s="4" t="b">
        <f>IFERROR(OR(EmployeesByDept[[#This Row],[BPA-DT]], EmployeesByDept[[#This Row],[BPA-WS]], EmployeesByDept[[#This Row],[BPA-MES01]]), FALSE)</f>
        <v>0</v>
      </c>
      <c r="N223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223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23" s="4" t="b" cm="1">
        <f t="array" ref="P22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2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23" s="4" t="b">
        <f>IF(EmployeesByDept[[#This Row],[Position]] = "Operator", EmployeesByDept[[#This Row],[AnyBP]] = FALSE, TRUE)</f>
        <v>1</v>
      </c>
      <c r="S223" s="4" t="b" cm="1">
        <f t="array" ref="S22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23" s="4" t="b">
        <f xml:space="preserve"> _xlfn.XLOOKUP(EmployeesByDept[[#This Row],[ID]], SQLOperatorTable[ID], SQLOperatorTable[deactive_date], -1) = 0</f>
        <v>1</v>
      </c>
      <c r="U223" s="4" t="str">
        <f>EmployeesByDept[[#This Row],[Dept.]] &amp; " " &amp; EmployeesByDept[[#This Row],[Shift]]</f>
        <v>T1XX A</v>
      </c>
      <c r="V223" s="4" cm="1">
        <f t="array" ref="V223">_xlfn.LET(_xlpm.getname, GetIDFromName(EmployeesByDept[[#This Row],[Name]]),
IF(LEN(_xlpm.getname) = 0, GetIDFromName(EmployeesByDept[[#This Row],[Name]] &amp; " - Bypass"), _xlpm.getname))</f>
        <v>6018</v>
      </c>
      <c r="W223" s="4">
        <f>_xlfn.XLOOKUP(EmployeesByDept[[#This Row],[ID]],SQLOperatorTable[ID],SQLOperatorTable[dept_ID], "", 0, 1)</f>
        <v>4</v>
      </c>
      <c r="X223" s="12" t="b">
        <f>_xlfn.XLOOKUP(EmployeesByDept[[#This Row],[ID]], SQLOperatorTable[ID],SQLOperatorTable[deactive_date], -1) &gt; 0</f>
        <v>0</v>
      </c>
      <c r="Y22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&lt;STX&gt;H1;o160,100;f3;c20;h1;w1;d3,Richard Neely;&lt;ETX&gt;
&lt;STX&gt;H2;o130,100;f3;c20;h1;w1;d3,T1XX A;&lt;ETX&gt;
&lt;STX&gt;H3;o100,100;f3;c20;h1;w1;d3,MES Login;&lt;ETX&gt;
&lt;STX&gt;B4;o50,30;f3;c0,3;h50;w3;d3,6018;&lt;ETX&gt;
&lt;STX&gt;R&lt;ETX&gt;
&lt;STX&gt;&lt;ESC&gt;E1;&lt;ETX&gt;
&lt;STX&gt;&lt;US&gt;4&lt;ETX&gt;
&lt;STX&gt;&lt;ETB&gt;&lt;ETX&gt;</v>
      </c>
      <c r="Z223" s="12" t="str">
        <f>" "</f>
        <v xml:space="preserve"> </v>
      </c>
      <c r="AI223"/>
      <c r="AJ223"/>
    </row>
    <row r="224" spans="1:36" x14ac:dyDescent="0.2">
      <c r="A224" s="19" t="s">
        <v>610</v>
      </c>
      <c r="B22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James Robert Ortisi</v>
      </c>
      <c r="C224" s="21" t="s">
        <v>552</v>
      </c>
      <c r="D224" s="112" t="s">
        <v>199</v>
      </c>
      <c r="E224" s="30" t="s">
        <v>179</v>
      </c>
      <c r="F224" s="124" t="s">
        <v>553</v>
      </c>
      <c r="G224" s="31" t="str">
        <f>_xlfn.XLOOKUP(EmployeesByDept[[#This Row],[Name]] &amp; "-Bypass", SQLOperators_DT[first_name], SQLOperators_DT[badge_ID], "")</f>
        <v/>
      </c>
      <c r="H224" s="31" t="str">
        <f>IF(NOT(LEN(EmployeesByDept[[#This Row],[BP-DT]]) = 0), _xlfn.XLOOKUP(EmployeesByDept[[#This Row],[BP-DT]], SQLOperators_DT[badge_ID], SQLOperators_DT[deactive_date], -1) = 0, "")</f>
        <v/>
      </c>
      <c r="I224" s="31" t="str">
        <f>_xlfn.XLOOKUP(EmployeesByDept[[#This Row],[Name]] &amp; "-Bypass", SQLOperators_WS[full_name], SQLOperators_WS[badge_ID], "")</f>
        <v/>
      </c>
      <c r="J224" s="31" t="str">
        <f>IF(NOT(LEN(EmployeesByDept[[#This Row],[BP-WS]]) = 0), _xlfn.XLOOKUP(EmployeesByDept[[#This Row],[BP-WS]], SQLOperators_WS[badge_ID], SQLOperators_WS[deactive_date], -1) = 0, "")</f>
        <v/>
      </c>
      <c r="K224" s="31" t="str">
        <f>_xlfn.XLOOKUP(EmployeesByDept[[#This Row],[Name]] &amp; "-Bypass", SQLOperatorTable[name], SQLOperatorTable[ID], "")</f>
        <v/>
      </c>
      <c r="L224" s="31" t="str">
        <f>IF(NOT(LEN(EmployeesByDept[[#This Row],[BP-MES01]]) = 0), _xlfn.XLOOKUP(EmployeesByDept[[#This Row],[BP-MES01]], SQLOperatorTable[ID], SQLOperatorTable[deactive_date], -1) = 0, "")</f>
        <v/>
      </c>
      <c r="M224" s="31" t="b">
        <f>IFERROR(OR(EmployeesByDept[[#This Row],[BPA-DT]], EmployeesByDept[[#This Row],[BPA-WS]], EmployeesByDept[[#This Row],[BPA-MES01]]), FALSE)</f>
        <v>0</v>
      </c>
      <c r="N224" s="31" t="b">
        <f>_xlfn.LET(_xlpm.look, _xlfn.XLOOKUP(EmployeesByDept[[#This Row],[ID]], SQLOperators_DT[badge_ID], SQLOperators_DT[deactive_date], -1), IF(_xlpm.look &gt; 0, FALSE, IF(_xlpm.look = 0, TRUE, "NO DATA")))</f>
        <v>1</v>
      </c>
      <c r="O224" s="31" t="b">
        <f>_xlfn.LET(_xlpm.look, _xlfn.XLOOKUP(EmployeesByDept[[#This Row],[ID]], SQLOperators_WS[badge_ID], SQLOperators_WS[deactive_date], -1), IF(_xlpm.look &gt; 0, FALSE, IF(_xlpm.look = 0, TRUE, "NO DATA")))</f>
        <v>1</v>
      </c>
      <c r="P224" s="31" t="b" cm="1">
        <f t="array" ref="P22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24" s="31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24" s="31" t="b">
        <f>IF(EmployeesByDept[[#This Row],[Position]] = "Operator", EmployeesByDept[[#This Row],[AnyBP]] = FALSE, TRUE)</f>
        <v>1</v>
      </c>
      <c r="S224" s="31" t="b" cm="1">
        <f t="array" ref="S22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24" s="31" t="b">
        <f xml:space="preserve"> _xlfn.XLOOKUP(EmployeesByDept[[#This Row],[ID]], SQLOperatorTable[ID], SQLOperatorTable[deactive_date], -1) = 0</f>
        <v>1</v>
      </c>
      <c r="U224" s="31" t="str">
        <f>EmployeesByDept[[#This Row],[Dept.]] &amp; " " &amp; EmployeesByDept[[#This Row],[Shift]]</f>
        <v>Automation 1st</v>
      </c>
      <c r="V224" s="110" cm="1">
        <f t="array" ref="V224">_xlfn.LET(_xlpm.getname, GetIDFromName(EmployeesByDept[[#This Row],[Name]]),
IF(LEN(_xlpm.getname) = 0, GetIDFromName(EmployeesByDept[[#This Row],[Name]] &amp; " - Bypass"), _xlpm.getname))</f>
        <v>8656</v>
      </c>
      <c r="W224" s="31">
        <f>_xlfn.XLOOKUP(EmployeesByDept[[#This Row],[ID]],SQLOperatorTable[ID],SQLOperatorTable[dept_ID], "", 0, 1)</f>
        <v>19</v>
      </c>
      <c r="X224" s="126" t="b">
        <f>_xlfn.XLOOKUP(EmployeesByDept[[#This Row],[ID]], SQLOperatorTable[ID],SQLOperatorTable[deactive_date], -1) &gt; 0</f>
        <v>0</v>
      </c>
      <c r="Y224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&lt;STX&gt;H1;o160,100;f3;c20;h1;w1;d3,Richard Scott;&lt;ETX&gt;
&lt;STX&gt;H2;o130,100;f3;c20;h1;w1;d3,Automation 1st;&lt;ETX&gt;
&lt;STX&gt;H3;o100,100;f3;c20;h1;w1;d3,MES Login;&lt;ETX&gt;
&lt;STX&gt;B4;o50,30;f3;c0,3;h50;w3;d3,8656;&lt;ETX&gt;
&lt;STX&gt;R&lt;ETX&gt;
&lt;STX&gt;&lt;ESC&gt;E1;&lt;ETX&gt;
&lt;STX&gt;&lt;US&gt;4&lt;ETX&gt;
&lt;STX&gt;&lt;ETB&gt;&lt;ETX&gt;</v>
      </c>
      <c r="Z224" s="126" t="str">
        <f>" "</f>
        <v xml:space="preserve"> </v>
      </c>
      <c r="AI224"/>
      <c r="AJ224"/>
    </row>
    <row r="225" spans="1:36" x14ac:dyDescent="0.2">
      <c r="A225" s="19" t="s">
        <v>611</v>
      </c>
      <c r="B22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Cynthia Osborn</v>
      </c>
      <c r="C225" s="21" t="s">
        <v>4068</v>
      </c>
      <c r="D225" s="112" t="s">
        <v>322</v>
      </c>
      <c r="E225" s="30" t="s">
        <v>179</v>
      </c>
      <c r="F225" s="124" t="s">
        <v>190</v>
      </c>
      <c r="G225" s="28">
        <f>_xlfn.XLOOKUP(EmployeesByDept[[#This Row],[Name]] &amp; "-Bypass", SQLOperators_DT[first_name], SQLOperators_DT[badge_ID], "")</f>
        <v>5659199</v>
      </c>
      <c r="H225" s="28" t="b">
        <f>IF(NOT(LEN(EmployeesByDept[[#This Row],[BP-DT]]) = 0), _xlfn.XLOOKUP(EmployeesByDept[[#This Row],[BP-DT]], SQLOperators_DT[badge_ID], SQLOperators_DT[deactive_date], -1) = 0, "")</f>
        <v>0</v>
      </c>
      <c r="I225" s="28">
        <f>_xlfn.XLOOKUP(EmployeesByDept[[#This Row],[Name]] &amp; "-Bypass", SQLOperators_WS[full_name], SQLOperators_WS[badge_ID], "")</f>
        <v>5659199</v>
      </c>
      <c r="J225" s="28" t="b">
        <f>IF(NOT(LEN(EmployeesByDept[[#This Row],[BP-WS]]) = 0), _xlfn.XLOOKUP(EmployeesByDept[[#This Row],[BP-WS]], SQLOperators_WS[badge_ID], SQLOperators_WS[deactive_date], -1) = 0, "")</f>
        <v>0</v>
      </c>
      <c r="K225" s="28" t="str">
        <f>_xlfn.XLOOKUP(EmployeesByDept[[#This Row],[Name]] &amp; "-Bypass", SQLOperatorTable[name], SQLOperatorTable[ID], "")</f>
        <v/>
      </c>
      <c r="L225" s="28" t="str">
        <f>IF(NOT(LEN(EmployeesByDept[[#This Row],[BP-MES01]]) = 0), _xlfn.XLOOKUP(EmployeesByDept[[#This Row],[BP-MES01]], SQLOperatorTable[ID], SQLOperatorTable[deactive_date], -1) = 0, "")</f>
        <v/>
      </c>
      <c r="M225" s="28" t="b">
        <f>IFERROR(OR(EmployeesByDept[[#This Row],[BPA-DT]], EmployeesByDept[[#This Row],[BPA-WS]], EmployeesByDept[[#This Row],[BPA-MES01]]), FALSE)</f>
        <v>0</v>
      </c>
      <c r="N225" s="28" t="b">
        <f>_xlfn.LET(_xlpm.look, _xlfn.XLOOKUP(EmployeesByDept[[#This Row],[ID]], SQLOperators_DT[badge_ID], SQLOperators_DT[deactive_date], -1), IF(_xlpm.look &gt; 0, FALSE, IF(_xlpm.look = 0, TRUE, "NO DATA")))</f>
        <v>1</v>
      </c>
      <c r="O225" s="28" t="b">
        <f>_xlfn.LET(_xlpm.look, _xlfn.XLOOKUP(EmployeesByDept[[#This Row],[ID]], SQLOperators_WS[badge_ID], SQLOperators_WS[deactive_date], -1), IF(_xlpm.look &gt; 0, FALSE, IF(_xlpm.look = 0, TRUE, "NO DATA")))</f>
        <v>1</v>
      </c>
      <c r="P225" s="28" t="b" cm="1">
        <f t="array" ref="P22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25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25" s="28" t="b">
        <f>IF(EmployeesByDept[[#This Row],[Position]] = "Operator", EmployeesByDept[[#This Row],[AnyBP]] = FALSE, TRUE)</f>
        <v>1</v>
      </c>
      <c r="S225" s="28" t="b" cm="1">
        <f t="array" ref="S22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25" s="28" t="b">
        <f xml:space="preserve"> _xlfn.XLOOKUP(EmployeesByDept[[#This Row],[ID]], SQLOperatorTable[ID], SQLOperatorTable[deactive_date], -1) = 0</f>
        <v>1</v>
      </c>
      <c r="U225" s="28" t="str">
        <f>EmployeesByDept[[#This Row],[Dept.]] &amp; " " &amp; EmployeesByDept[[#This Row],[Shift]]</f>
        <v>WS 1st</v>
      </c>
      <c r="V225" s="28" cm="1">
        <f t="array" ref="V225">_xlfn.LET(_xlpm.getname, GetIDFromName(EmployeesByDept[[#This Row],[Name]]),
IF(LEN(_xlpm.getname) = 0, GetIDFromName(EmployeesByDept[[#This Row],[Name]] &amp; " - Bypass"), _xlpm.getname))</f>
        <v>2399</v>
      </c>
      <c r="W225" s="28">
        <f>_xlfn.XLOOKUP(EmployeesByDept[[#This Row],[ID]],SQLOperatorTable[ID],SQLOperatorTable[dept_ID], "", 0, 1)</f>
        <v>4</v>
      </c>
      <c r="X225" s="38" t="b">
        <f>_xlfn.XLOOKUP(EmployeesByDept[[#This Row],[ID]], SQLOperatorTable[ID],SQLOperatorTable[deactive_date], -1) &gt; 0</f>
        <v>0</v>
      </c>
      <c r="Y225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&lt;STX&gt;H1;o160,100;f3;c20;h1;w1;d3,Richard Smith;&lt;ETX&gt;
&lt;STX&gt;H2;o130,100;f3;c20;h1;w1;d3,WS 1st;&lt;ETX&gt;
&lt;STX&gt;H3;o100,100;f3;c20;h1;w1;d3,MES Login;&lt;ETX&gt;
&lt;STX&gt;B4;o50,30;f3;c0,3;h50;w3;d3,2399;&lt;ETX&gt;
&lt;STX&gt;R&lt;ETX&gt;
&lt;STX&gt;&lt;ESC&gt;E1;&lt;ETX&gt;
&lt;STX&gt;&lt;US&gt;4&lt;ETX&gt;
&lt;STX&gt;&lt;ETB&gt;&lt;ETX&gt;</v>
      </c>
      <c r="Z225" s="38" t="str">
        <f>" "</f>
        <v xml:space="preserve"> </v>
      </c>
      <c r="AI225"/>
      <c r="AJ225"/>
    </row>
    <row r="226" spans="1:36" x14ac:dyDescent="0.2">
      <c r="A226" s="19" t="s">
        <v>614</v>
      </c>
      <c r="B22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Myzell Samuel James Otis</v>
      </c>
      <c r="C226" s="19" t="s">
        <v>9362</v>
      </c>
      <c r="D226" s="112" t="s">
        <v>189</v>
      </c>
      <c r="E226" s="30" t="s">
        <v>174</v>
      </c>
      <c r="F226" s="124" t="s">
        <v>190</v>
      </c>
      <c r="G226" s="28" t="str">
        <f>_xlfn.XLOOKUP(EmployeesByDept[[#This Row],[Name]] &amp; "-Bypass", SQLOperators_DT[first_name], SQLOperators_DT[badge_ID], "")</f>
        <v/>
      </c>
      <c r="H226" s="28" t="str">
        <f>IF(NOT(LEN(EmployeesByDept[[#This Row],[BP-DT]]) = 0), _xlfn.XLOOKUP(EmployeesByDept[[#This Row],[BP-DT]], SQLOperators_DT[badge_ID], SQLOperators_DT[deactive_date], -1) = 0, "")</f>
        <v/>
      </c>
      <c r="I226" s="28" t="str">
        <f>_xlfn.XLOOKUP(EmployeesByDept[[#This Row],[Name]] &amp; "-Bypass", SQLOperators_WS[full_name], SQLOperators_WS[badge_ID], "")</f>
        <v/>
      </c>
      <c r="J226" s="28" t="str">
        <f>IF(NOT(LEN(EmployeesByDept[[#This Row],[BP-WS]]) = 0), _xlfn.XLOOKUP(EmployeesByDept[[#This Row],[BP-WS]], SQLOperators_WS[badge_ID], SQLOperators_WS[deactive_date], -1) = 0, "")</f>
        <v/>
      </c>
      <c r="K226" s="28" t="str">
        <f>_xlfn.XLOOKUP(EmployeesByDept[[#This Row],[Name]] &amp; "-Bypass", SQLOperatorTable[name], SQLOperatorTable[ID], "")</f>
        <v/>
      </c>
      <c r="L226" s="28" t="str">
        <f>IF(NOT(LEN(EmployeesByDept[[#This Row],[BP-MES01]]) = 0), _xlfn.XLOOKUP(EmployeesByDept[[#This Row],[BP-MES01]], SQLOperatorTable[ID], SQLOperatorTable[deactive_date], -1) = 0, "")</f>
        <v/>
      </c>
      <c r="M226" s="28" t="b">
        <f>IFERROR(OR(EmployeesByDept[[#This Row],[BPA-DT]], EmployeesByDept[[#This Row],[BPA-WS]], EmployeesByDept[[#This Row],[BPA-MES01]]), FALSE)</f>
        <v>0</v>
      </c>
      <c r="N226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226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226" s="28" t="b" cm="1">
        <f t="array" ref="P22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226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26" s="28" t="b">
        <f>IF(EmployeesByDept[[#This Row],[Position]] = "Operator", EmployeesByDept[[#This Row],[AnyBP]] = FALSE, TRUE)</f>
        <v>1</v>
      </c>
      <c r="S226" s="28" t="b" cm="1">
        <f t="array" ref="S22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26" s="28" t="b">
        <f xml:space="preserve"> _xlfn.XLOOKUP(EmployeesByDept[[#This Row],[ID]], SQLOperatorTable[ID], SQLOperatorTable[deactive_date], -1) = 0</f>
        <v>1</v>
      </c>
      <c r="U226" s="28" t="str">
        <f>EmployeesByDept[[#This Row],[Dept.]] &amp; " " &amp; EmployeesByDept[[#This Row],[Shift]]</f>
        <v>DT FEM 3rd</v>
      </c>
      <c r="V226" s="28" cm="1">
        <f t="array" ref="V226">_xlfn.LET(_xlpm.getname, GetIDFromName(EmployeesByDept[[#This Row],[Name]]),
IF(LEN(_xlpm.getname) = 0, GetIDFromName(EmployeesByDept[[#This Row],[Name]] &amp; " - Bypass"), _xlpm.getname))</f>
        <v>2630</v>
      </c>
      <c r="W226" s="28">
        <f>_xlfn.XLOOKUP(EmployeesByDept[[#This Row],[ID]],SQLOperatorTable[ID],SQLOperatorTable[dept_ID], "", 0, 1)</f>
        <v>4</v>
      </c>
      <c r="X226" s="38" t="b">
        <f>_xlfn.XLOOKUP(EmployeesByDept[[#This Row],[ID]], SQLOperatorTable[ID],SQLOperatorTable[deactive_date], -1) &gt; 0</f>
        <v>0</v>
      </c>
      <c r="Y226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&lt;STX&gt;H1;o160,100;f3;c20;h1;w1;d3,Richoun Neely Jr;&lt;ETX&gt;
&lt;STX&gt;H2;o130,100;f3;c20;h1;w1;d3,DT FEM 3rd;&lt;ETX&gt;
&lt;STX&gt;H3;o100,100;f3;c20;h1;w1;d3,MES Login;&lt;ETX&gt;
&lt;STX&gt;B4;o50,30;f3;c0,3;h50;w3;d3,2630;&lt;ETX&gt;
&lt;STX&gt;R&lt;ETX&gt;
&lt;STX&gt;&lt;ESC&gt;E1;&lt;ETX&gt;
&lt;STX&gt;&lt;US&gt;4&lt;ETX&gt;
&lt;STX&gt;&lt;ETB&gt;&lt;ETX&gt;</v>
      </c>
      <c r="Z226" s="38" t="str">
        <f>" "</f>
        <v xml:space="preserve"> </v>
      </c>
      <c r="AI226"/>
      <c r="AJ226"/>
    </row>
    <row r="227" spans="1:36" x14ac:dyDescent="0.2">
      <c r="A227" s="19" t="s">
        <v>615</v>
      </c>
      <c r="B22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Daniel Otto Jr.</v>
      </c>
      <c r="C227" s="21" t="s">
        <v>46</v>
      </c>
      <c r="D227" s="112" t="s">
        <v>183</v>
      </c>
      <c r="E227" s="30" t="s">
        <v>184</v>
      </c>
      <c r="F227" s="124" t="s">
        <v>175</v>
      </c>
      <c r="G227" s="31" t="str">
        <f>_xlfn.XLOOKUP(EmployeesByDept[[#This Row],[Name]] &amp; "-Bypass", SQLOperators_DT[first_name], SQLOperators_DT[badge_ID], "")</f>
        <v/>
      </c>
      <c r="H227" s="31" t="str">
        <f>IF(NOT(LEN(EmployeesByDept[[#This Row],[BP-DT]]) = 0), _xlfn.XLOOKUP(EmployeesByDept[[#This Row],[BP-DT]], SQLOperators_DT[badge_ID], SQLOperators_DT[deactive_date], -1) = 0, "")</f>
        <v/>
      </c>
      <c r="I227" s="31" t="str">
        <f>_xlfn.XLOOKUP(EmployeesByDept[[#This Row],[Name]] &amp; "-Bypass", SQLOperators_WS[full_name], SQLOperators_WS[badge_ID], "")</f>
        <v/>
      </c>
      <c r="J227" s="31" t="str">
        <f>IF(NOT(LEN(EmployeesByDept[[#This Row],[BP-WS]]) = 0), _xlfn.XLOOKUP(EmployeesByDept[[#This Row],[BP-WS]], SQLOperators_WS[badge_ID], SQLOperators_WS[deactive_date], -1) = 0, "")</f>
        <v/>
      </c>
      <c r="K227" s="31" t="str">
        <f>_xlfn.XLOOKUP(EmployeesByDept[[#This Row],[Name]] &amp; "-Bypass", SQLOperatorTable[name], SQLOperatorTable[ID], "")</f>
        <v/>
      </c>
      <c r="L227" s="31" t="str">
        <f>IF(NOT(LEN(EmployeesByDept[[#This Row],[BP-MES01]]) = 0), _xlfn.XLOOKUP(EmployeesByDept[[#This Row],[BP-MES01]], SQLOperatorTable[ID], SQLOperatorTable[deactive_date], -1) = 0, "")</f>
        <v/>
      </c>
      <c r="M227" s="31" t="b">
        <f>IFERROR(OR(EmployeesByDept[[#This Row],[BPA-DT]], EmployeesByDept[[#This Row],[BPA-WS]], EmployeesByDept[[#This Row],[BPA-MES01]]), FALSE)</f>
        <v>0</v>
      </c>
      <c r="N227" s="31" t="str">
        <f>_xlfn.LET(_xlpm.look, _xlfn.XLOOKUP(EmployeesByDept[[#This Row],[ID]], SQLOperators_DT[badge_ID], SQLOperators_DT[deactive_date], -1), IF(_xlpm.look &gt; 0, FALSE, IF(_xlpm.look = 0, TRUE, "NO DATA")))</f>
        <v>NO DATA</v>
      </c>
      <c r="O227" s="31" t="str">
        <f>_xlfn.LET(_xlpm.look, _xlfn.XLOOKUP(EmployeesByDept[[#This Row],[ID]], SQLOperators_WS[badge_ID], SQLOperators_WS[deactive_date], -1), IF(_xlpm.look &gt; 0, FALSE, IF(_xlpm.look = 0, TRUE, "NO DATA")))</f>
        <v>NO DATA</v>
      </c>
      <c r="P227" s="31" t="b" cm="1">
        <f t="array" ref="P22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27" s="31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27" s="31" t="b">
        <f>IF(EmployeesByDept[[#This Row],[Position]] = "Operator", EmployeesByDept[[#This Row],[AnyBP]] = FALSE, TRUE)</f>
        <v>1</v>
      </c>
      <c r="S227" s="31" t="b" cm="1">
        <f t="array" ref="S22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27" s="31" t="b">
        <f xml:space="preserve"> _xlfn.XLOOKUP(EmployeesByDept[[#This Row],[ID]], SQLOperatorTable[ID], SQLOperatorTable[deactive_date], -1) = 0</f>
        <v>1</v>
      </c>
      <c r="U227" s="31" t="str">
        <f>EmployeesByDept[[#This Row],[Dept.]] &amp; " " &amp; EmployeesByDept[[#This Row],[Shift]]</f>
        <v>Materials 2nd</v>
      </c>
      <c r="V227" s="110" cm="1">
        <f t="array" ref="V227">_xlfn.LET(_xlpm.getname, GetIDFromName(EmployeesByDept[[#This Row],[Name]]),
IF(LEN(_xlpm.getname) = 0, GetIDFromName(EmployeesByDept[[#This Row],[Name]] &amp; " - Bypass"), _xlpm.getname))</f>
        <v>2303</v>
      </c>
      <c r="W227" s="31">
        <f>_xlfn.XLOOKUP(EmployeesByDept[[#This Row],[ID]],SQLOperatorTable[ID],SQLOperatorTable[dept_ID], "", 0, 1)</f>
        <v>3</v>
      </c>
      <c r="X227" s="126" t="b">
        <f>_xlfn.XLOOKUP(EmployeesByDept[[#This Row],[ID]], SQLOperatorTable[ID],SQLOperatorTable[deactive_date], -1) &gt; 0</f>
        <v>0</v>
      </c>
      <c r="Y227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&lt;STX&gt;H1;o160,100;f3;c20;h1;w1;d3,Robert French II;&lt;ETX&gt;
&lt;STX&gt;H2;o130,100;f3;c20;h1;w1;d3,Materials 2nd;&lt;ETX&gt;
&lt;STX&gt;H3;o100,100;f3;c20;h1;w1;d3,MES Login;&lt;ETX&gt;
&lt;STX&gt;B4;o50,30;f3;c0,3;h50;w3;d3,2303;&lt;ETX&gt;
&lt;STX&gt;R&lt;ETX&gt;
&lt;STX&gt;&lt;ESC&gt;E1;&lt;ETX&gt;
&lt;STX&gt;&lt;US&gt;4&lt;ETX&gt;
&lt;STX&gt;&lt;ETB&gt;&lt;ETX&gt;</v>
      </c>
      <c r="Z227" s="126" t="str">
        <f>" "</f>
        <v xml:space="preserve"> </v>
      </c>
      <c r="AI227"/>
      <c r="AJ227"/>
    </row>
    <row r="228" spans="1:36" x14ac:dyDescent="0.2">
      <c r="A228" s="19" t="s">
        <v>617</v>
      </c>
      <c r="B22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Veronica M Owens</v>
      </c>
      <c r="C228" s="120" t="s">
        <v>557</v>
      </c>
      <c r="D228" s="30" t="s">
        <v>227</v>
      </c>
      <c r="E228" s="30" t="s">
        <v>184</v>
      </c>
      <c r="F228" s="124" t="s">
        <v>558</v>
      </c>
      <c r="G228" s="4" t="str">
        <f>_xlfn.XLOOKUP(EmployeesByDept[[#This Row],[Name]] &amp; "-Bypass", SQLOperators_DT[first_name], SQLOperators_DT[badge_ID], "")</f>
        <v/>
      </c>
      <c r="H228" s="4" t="str">
        <f>IF(NOT(LEN(EmployeesByDept[[#This Row],[BP-DT]]) = 0), _xlfn.XLOOKUP(EmployeesByDept[[#This Row],[BP-DT]], SQLOperators_DT[badge_ID], SQLOperators_DT[deactive_date], -1) = 0, "")</f>
        <v/>
      </c>
      <c r="I228" s="4" t="str">
        <f>_xlfn.XLOOKUP(EmployeesByDept[[#This Row],[Name]] &amp; "-Bypass", SQLOperators_WS[full_name], SQLOperators_WS[badge_ID], "")</f>
        <v/>
      </c>
      <c r="J228" s="4" t="str">
        <f>IF(NOT(LEN(EmployeesByDept[[#This Row],[BP-WS]]) = 0), _xlfn.XLOOKUP(EmployeesByDept[[#This Row],[BP-WS]], SQLOperators_WS[badge_ID], SQLOperators_WS[deactive_date], -1) = 0, "")</f>
        <v/>
      </c>
      <c r="K228" s="4" t="str">
        <f>_xlfn.XLOOKUP(EmployeesByDept[[#This Row],[Name]] &amp; "-Bypass", SQLOperatorTable[name], SQLOperatorTable[ID], "")</f>
        <v/>
      </c>
      <c r="L228" s="4" t="str">
        <f>IF(NOT(LEN(EmployeesByDept[[#This Row],[BP-MES01]]) = 0), _xlfn.XLOOKUP(EmployeesByDept[[#This Row],[BP-MES01]], SQLOperatorTable[ID], SQLOperatorTable[deactive_date], -1) = 0, "")</f>
        <v/>
      </c>
      <c r="M228" s="4" t="b">
        <f>IFERROR(OR(EmployeesByDept[[#This Row],[BPA-DT]], EmployeesByDept[[#This Row],[BPA-WS]], EmployeesByDept[[#This Row],[BPA-MES01]]), FALSE)</f>
        <v>0</v>
      </c>
      <c r="N228" s="4" t="b">
        <f>_xlfn.LET(_xlpm.look, _xlfn.XLOOKUP(EmployeesByDept[[#This Row],[ID]], SQLOperators_DT[badge_ID], SQLOperators_DT[deactive_date], -1), IF(_xlpm.look &gt; 0, FALSE, IF(_xlpm.look = 0, TRUE, "NO DATA")))</f>
        <v>0</v>
      </c>
      <c r="O228" s="4" t="b">
        <f>_xlfn.LET(_xlpm.look, _xlfn.XLOOKUP(EmployeesByDept[[#This Row],[ID]], SQLOperators_WS[badge_ID], SQLOperators_WS[deactive_date], -1), IF(_xlpm.look &gt; 0, FALSE, IF(_xlpm.look = 0, TRUE, "NO DATA")))</f>
        <v>0</v>
      </c>
      <c r="P228" s="4" t="b" cm="1">
        <f t="array" ref="P22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2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28" s="4" t="b">
        <f>IF(EmployeesByDept[[#This Row],[Position]] = "Operator", EmployeesByDept[[#This Row],[AnyBP]] = FALSE, TRUE)</f>
        <v>1</v>
      </c>
      <c r="S228" s="4" t="b" cm="1">
        <f t="array" ref="S22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28" s="4" t="b">
        <f xml:space="preserve"> _xlfn.XLOOKUP(EmployeesByDept[[#This Row],[ID]], SQLOperatorTable[ID], SQLOperatorTable[deactive_date], -1) = 0</f>
        <v>1</v>
      </c>
      <c r="U228" s="4" t="str">
        <f>EmployeesByDept[[#This Row],[Dept.]] &amp; " " &amp; EmployeesByDept[[#This Row],[Shift]]</f>
        <v>Molding 2nd</v>
      </c>
      <c r="V228" s="28" cm="1">
        <f t="array" ref="V228">_xlfn.LET(_xlpm.getname, GetIDFromName(EmployeesByDept[[#This Row],[Name]]),
IF(LEN(_xlpm.getname) = 0, GetIDFromName(EmployeesByDept[[#This Row],[Name]] &amp; " - Bypass"), _xlpm.getname))</f>
        <v>8713</v>
      </c>
      <c r="W228" s="4">
        <f>_xlfn.XLOOKUP(EmployeesByDept[[#This Row],[ID]],SQLOperatorTable[ID],SQLOperatorTable[dept_ID], "", 0, 1)</f>
        <v>11</v>
      </c>
      <c r="X228" s="12" t="b">
        <f>_xlfn.XLOOKUP(EmployeesByDept[[#This Row],[ID]], SQLOperatorTable[ID],SQLOperatorTable[deactive_date], -1) &gt; 0</f>
        <v>0</v>
      </c>
      <c r="Y22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&lt;STX&gt;H1;o160,100;f3;c20;h1;w1;d3,Robert Myers;&lt;ETX&gt;
&lt;STX&gt;H2;o130,100;f3;c20;h1;w1;d3,Molding 2nd;&lt;ETX&gt;
&lt;STX&gt;H3;o100,100;f3;c20;h1;w1;d3,MES Login;&lt;ETX&gt;
&lt;STX&gt;B4;o50,30;f3;c0,3;h50;w3;d3,8713;&lt;ETX&gt;
&lt;STX&gt;R&lt;ETX&gt;
&lt;STX&gt;&lt;ESC&gt;E1;&lt;ETX&gt;
&lt;STX&gt;&lt;US&gt;4&lt;ETX&gt;
&lt;STX&gt;&lt;ETB&gt;&lt;ETX&gt;</v>
      </c>
      <c r="Z228" s="12" t="str">
        <f>" "</f>
        <v xml:space="preserve"> </v>
      </c>
      <c r="AI228"/>
      <c r="AJ228"/>
    </row>
    <row r="229" spans="1:36" x14ac:dyDescent="0.2">
      <c r="A229" s="19" t="s">
        <v>619</v>
      </c>
      <c r="B22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Jonathon M Palazzolo</v>
      </c>
      <c r="C229" s="21" t="s">
        <v>9481</v>
      </c>
      <c r="D229" s="112" t="s">
        <v>199</v>
      </c>
      <c r="E229" s="30" t="s">
        <v>174</v>
      </c>
      <c r="F229" s="124" t="s">
        <v>200</v>
      </c>
      <c r="G229" s="110" t="str">
        <f>_xlfn.XLOOKUP(EmployeesByDept[[#This Row],[Name]] &amp; "-Bypass", SQLOperators_DT[first_name], SQLOperators_DT[badge_ID], "")</f>
        <v/>
      </c>
      <c r="H229" s="110" t="str">
        <f>IF(NOT(LEN(EmployeesByDept[[#This Row],[BP-DT]]) = 0), _xlfn.XLOOKUP(EmployeesByDept[[#This Row],[BP-DT]], SQLOperators_DT[badge_ID], SQLOperators_DT[deactive_date], -1) = 0, "")</f>
        <v/>
      </c>
      <c r="I229" s="110" t="str">
        <f>_xlfn.XLOOKUP(EmployeesByDept[[#This Row],[Name]] &amp; "-Bypass", SQLOperators_WS[full_name], SQLOperators_WS[badge_ID], "")</f>
        <v/>
      </c>
      <c r="J229" s="110" t="str">
        <f>IF(NOT(LEN(EmployeesByDept[[#This Row],[BP-WS]]) = 0), _xlfn.XLOOKUP(EmployeesByDept[[#This Row],[BP-WS]], SQLOperators_WS[badge_ID], SQLOperators_WS[deactive_date], -1) = 0, "")</f>
        <v/>
      </c>
      <c r="K229" s="110" t="str">
        <f>_xlfn.XLOOKUP(EmployeesByDept[[#This Row],[Name]] &amp; "-Bypass", SQLOperatorTable[name], SQLOperatorTable[ID], "")</f>
        <v/>
      </c>
      <c r="L229" s="110" t="str">
        <f>IF(NOT(LEN(EmployeesByDept[[#This Row],[BP-MES01]]) = 0), _xlfn.XLOOKUP(EmployeesByDept[[#This Row],[BP-MES01]], SQLOperatorTable[ID], SQLOperatorTable[deactive_date], -1) = 0, "")</f>
        <v/>
      </c>
      <c r="M229" s="110" t="b">
        <f>IFERROR(OR(EmployeesByDept[[#This Row],[BPA-DT]], EmployeesByDept[[#This Row],[BPA-WS]], EmployeesByDept[[#This Row],[BPA-MES01]]), FALSE)</f>
        <v>0</v>
      </c>
      <c r="N229" s="110" t="b">
        <f>_xlfn.LET(_xlpm.look, _xlfn.XLOOKUP(EmployeesByDept[[#This Row],[ID]], SQLOperators_DT[badge_ID], SQLOperators_DT[deactive_date], -1), IF(_xlpm.look &gt; 0, FALSE, IF(_xlpm.look = 0, TRUE, "NO DATA")))</f>
        <v>1</v>
      </c>
      <c r="O229" s="110" t="b">
        <f>_xlfn.LET(_xlpm.look, _xlfn.XLOOKUP(EmployeesByDept[[#This Row],[ID]], SQLOperators_WS[badge_ID], SQLOperators_WS[deactive_date], -1), IF(_xlpm.look &gt; 0, FALSE, IF(_xlpm.look = 0, TRUE, "NO DATA")))</f>
        <v>1</v>
      </c>
      <c r="P229" s="110" t="b" cm="1">
        <f t="array" ref="P22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29" s="110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29" s="110" t="b">
        <f>IF(EmployeesByDept[[#This Row],[Position]] = "Operator", EmployeesByDept[[#This Row],[AnyBP]] = FALSE, TRUE)</f>
        <v>1</v>
      </c>
      <c r="S229" s="110" t="b" cm="1">
        <f t="array" ref="S22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29" s="110" t="b">
        <f xml:space="preserve"> _xlfn.XLOOKUP(EmployeesByDept[[#This Row],[ID]], SQLOperatorTable[ID], SQLOperatorTable[deactive_date], -1) = 0</f>
        <v>1</v>
      </c>
      <c r="U229" s="110" t="str">
        <f>EmployeesByDept[[#This Row],[Dept.]] &amp; " " &amp; EmployeesByDept[[#This Row],[Shift]]</f>
        <v>Automation 3rd</v>
      </c>
      <c r="V229" s="110" cm="1">
        <f t="array" ref="V229">_xlfn.LET(_xlpm.getname, GetIDFromName(EmployeesByDept[[#This Row],[Name]]),
IF(LEN(_xlpm.getname) = 0, GetIDFromName(EmployeesByDept[[#This Row],[Name]] &amp; " - Bypass"), _xlpm.getname))</f>
        <v>6029</v>
      </c>
      <c r="W229" s="110">
        <f>_xlfn.XLOOKUP(EmployeesByDept[[#This Row],[ID]],SQLOperatorTable[ID],SQLOperatorTable[dept_ID], "", 0, 1)</f>
        <v>19</v>
      </c>
      <c r="X229" s="122" t="b">
        <f>_xlfn.XLOOKUP(EmployeesByDept[[#This Row],[ID]], SQLOperatorTable[ID],SQLOperatorTable[deactive_date], -1) &gt; 0</f>
        <v>0</v>
      </c>
      <c r="Y229" s="12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&lt;STX&gt;H1;o160,100;f3;c20;h1;w1;d3,Rodney Harris;&lt;ETX&gt;
&lt;STX&gt;H2;o130,100;f3;c20;h1;w1;d3,Automation 3rd;&lt;ETX&gt;
&lt;STX&gt;H3;o100,100;f3;c20;h1;w1;d3,MES Login;&lt;ETX&gt;
&lt;STX&gt;B4;o50,30;f3;c0,3;h50;w3;d3,6029;&lt;ETX&gt;
&lt;STX&gt;R&lt;ETX&gt;
&lt;STX&gt;&lt;ESC&gt;E1;&lt;ETX&gt;
&lt;STX&gt;&lt;US&gt;4&lt;ETX&gt;
&lt;STX&gt;&lt;ETB&gt;&lt;ETX&gt;</v>
      </c>
      <c r="Z229" s="122" t="str">
        <f>" "</f>
        <v xml:space="preserve"> </v>
      </c>
      <c r="AI229"/>
      <c r="AJ229"/>
    </row>
    <row r="230" spans="1:36" x14ac:dyDescent="0.2">
      <c r="A230" s="19" t="s">
        <v>621</v>
      </c>
      <c r="B23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Daira Lanette Parks</v>
      </c>
      <c r="C230" s="21" t="s">
        <v>9605</v>
      </c>
      <c r="D230" s="295" t="s">
        <v>173</v>
      </c>
      <c r="E230" s="30" t="s">
        <v>241</v>
      </c>
      <c r="F230" s="124" t="s">
        <v>190</v>
      </c>
      <c r="G230" s="297" t="str">
        <f>_xlfn.XLOOKUP(EmployeesByDept[[#This Row],[Name]] &amp; "-Bypass", SQLOperators_DT[first_name], SQLOperators_DT[badge_ID], "")</f>
        <v/>
      </c>
      <c r="H230" s="297" t="str">
        <f>IF(NOT(LEN(EmployeesByDept[[#This Row],[BP-DT]]) = 0), _xlfn.XLOOKUP(EmployeesByDept[[#This Row],[BP-DT]], SQLOperators_DT[badge_ID], SQLOperators_DT[deactive_date], -1) = 0, "")</f>
        <v/>
      </c>
      <c r="I230" s="297" t="str">
        <f>_xlfn.XLOOKUP(EmployeesByDept[[#This Row],[Name]] &amp; "-Bypass", SQLOperators_WS[full_name], SQLOperators_WS[badge_ID], "")</f>
        <v/>
      </c>
      <c r="J230" s="297" t="str">
        <f>IF(NOT(LEN(EmployeesByDept[[#This Row],[BP-WS]]) = 0), _xlfn.XLOOKUP(EmployeesByDept[[#This Row],[BP-WS]], SQLOperators_WS[badge_ID], SQLOperators_WS[deactive_date], -1) = 0, "")</f>
        <v/>
      </c>
      <c r="K230" s="297" t="str">
        <f>_xlfn.XLOOKUP(EmployeesByDept[[#This Row],[Name]] &amp; "-Bypass", SQLOperatorTable[name], SQLOperatorTable[ID], "")</f>
        <v/>
      </c>
      <c r="L230" s="297" t="str">
        <f>IF(NOT(LEN(EmployeesByDept[[#This Row],[BP-MES01]]) = 0), _xlfn.XLOOKUP(EmployeesByDept[[#This Row],[BP-MES01]], SQLOperatorTable[ID], SQLOperatorTable[deactive_date], -1) = 0, "")</f>
        <v/>
      </c>
      <c r="M230" s="297" t="b">
        <f>IFERROR(OR(EmployeesByDept[[#This Row],[BPA-DT]], EmployeesByDept[[#This Row],[BPA-WS]], EmployeesByDept[[#This Row],[BPA-MES01]]), FALSE)</f>
        <v>0</v>
      </c>
      <c r="N230" s="297" t="str">
        <f>_xlfn.LET(_xlpm.look, _xlfn.XLOOKUP(EmployeesByDept[[#This Row],[ID]], SQLOperators_DT[badge_ID], SQLOperators_DT[deactive_date], -1), IF(_xlpm.look &gt; 0, FALSE, IF(_xlpm.look = 0, TRUE, "NO DATA")))</f>
        <v>NO DATA</v>
      </c>
      <c r="O230" s="297" t="str">
        <f>_xlfn.LET(_xlpm.look, _xlfn.XLOOKUP(EmployeesByDept[[#This Row],[ID]], SQLOperators_WS[badge_ID], SQLOperators_WS[deactive_date], -1), IF(_xlpm.look &gt; 0, FALSE, IF(_xlpm.look = 0, TRUE, "NO DATA")))</f>
        <v>NO DATA</v>
      </c>
      <c r="P230" s="297" t="b" cm="1">
        <f t="array" ref="P23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30" s="297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30" s="297" t="b">
        <f>IF(EmployeesByDept[[#This Row],[Position]] = "Operator", EmployeesByDept[[#This Row],[AnyBP]] = FALSE, TRUE)</f>
        <v>1</v>
      </c>
      <c r="S230" s="297" t="b" cm="1">
        <f t="array" ref="S23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30" s="297" t="b">
        <f xml:space="preserve"> _xlfn.XLOOKUP(EmployeesByDept[[#This Row],[ID]], SQLOperatorTable[ID], SQLOperatorTable[deactive_date], -1) = 0</f>
        <v>1</v>
      </c>
      <c r="U230" s="297" t="str">
        <f>EmployeesByDept[[#This Row],[Dept.]] &amp; " " &amp; EmployeesByDept[[#This Row],[Shift]]</f>
        <v>T1XX B</v>
      </c>
      <c r="V230" s="297" cm="1">
        <f t="array" ref="V230">_xlfn.LET(_xlpm.getname, GetIDFromName(EmployeesByDept[[#This Row],[Name]]),
IF(LEN(_xlpm.getname) = 0, GetIDFromName(EmployeesByDept[[#This Row],[Name]] &amp; " - Bypass"), _xlpm.getname))</f>
        <v>2696</v>
      </c>
      <c r="W230" s="297">
        <f>_xlfn.XLOOKUP(EmployeesByDept[[#This Row],[ID]],SQLOperatorTable[ID],SQLOperatorTable[dept_ID], "", 0, 1)</f>
        <v>4</v>
      </c>
      <c r="X230" s="304" t="b">
        <f>_xlfn.XLOOKUP(EmployeesByDept[[#This Row],[ID]], SQLOperatorTable[ID],SQLOperatorTable[deactive_date], -1) &gt; 0</f>
        <v>0</v>
      </c>
      <c r="Y230" s="304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&lt;STX&gt;H1;o160,100;f3;c20;h1;w1;d3,Rodney Williams;&lt;ETX&gt;
&lt;STX&gt;H2;o130,100;f3;c20;h1;w1;d3,T1XX B;&lt;ETX&gt;
&lt;STX&gt;H3;o100,100;f3;c20;h1;w1;d3,MES Login;&lt;ETX&gt;
&lt;STX&gt;B4;o50,30;f3;c0,3;h50;w3;d3,2696;&lt;ETX&gt;
&lt;STX&gt;R&lt;ETX&gt;
&lt;STX&gt;&lt;ESC&gt;E1;&lt;ETX&gt;
&lt;STX&gt;&lt;US&gt;4&lt;ETX&gt;
&lt;STX&gt;&lt;ETB&gt;&lt;ETX&gt;</v>
      </c>
      <c r="Z230" s="304" t="str">
        <f>" "</f>
        <v xml:space="preserve"> </v>
      </c>
      <c r="AI230"/>
      <c r="AJ230"/>
    </row>
    <row r="231" spans="1:36" x14ac:dyDescent="0.2">
      <c r="A231" s="40" t="s">
        <v>623</v>
      </c>
      <c r="B231" s="40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Asr Parrish</v>
      </c>
      <c r="C231" s="21" t="s">
        <v>9558</v>
      </c>
      <c r="D231" s="295" t="s">
        <v>173</v>
      </c>
      <c r="E231" s="30" t="s">
        <v>241</v>
      </c>
      <c r="F231" s="124" t="s">
        <v>190</v>
      </c>
      <c r="G231" s="28" t="str">
        <f>_xlfn.XLOOKUP(EmployeesByDept[[#This Row],[Name]] &amp; "-Bypass", SQLOperators_DT[first_name], SQLOperators_DT[badge_ID], "")</f>
        <v/>
      </c>
      <c r="H231" s="28" t="str">
        <f>IF(NOT(LEN(EmployeesByDept[[#This Row],[BP-DT]]) = 0), _xlfn.XLOOKUP(EmployeesByDept[[#This Row],[BP-DT]], SQLOperators_DT[badge_ID], SQLOperators_DT[deactive_date], -1) = 0, "")</f>
        <v/>
      </c>
      <c r="I231" s="28" t="str">
        <f>_xlfn.XLOOKUP(EmployeesByDept[[#This Row],[Name]] &amp; "-Bypass", SQLOperators_WS[full_name], SQLOperators_WS[badge_ID], "")</f>
        <v/>
      </c>
      <c r="J231" s="28" t="str">
        <f>IF(NOT(LEN(EmployeesByDept[[#This Row],[BP-WS]]) = 0), _xlfn.XLOOKUP(EmployeesByDept[[#This Row],[BP-WS]], SQLOperators_WS[badge_ID], SQLOperators_WS[deactive_date], -1) = 0, "")</f>
        <v/>
      </c>
      <c r="K231" s="28" t="str">
        <f>_xlfn.XLOOKUP(EmployeesByDept[[#This Row],[Name]] &amp; "-Bypass", SQLOperatorTable[name], SQLOperatorTable[ID], "")</f>
        <v/>
      </c>
      <c r="L231" s="28" t="str">
        <f>IF(NOT(LEN(EmployeesByDept[[#This Row],[BP-MES01]]) = 0), _xlfn.XLOOKUP(EmployeesByDept[[#This Row],[BP-MES01]], SQLOperatorTable[ID], SQLOperatorTable[deactive_date], -1) = 0, "")</f>
        <v/>
      </c>
      <c r="M231" s="28" t="b">
        <f>IFERROR(OR(EmployeesByDept[[#This Row],[BPA-DT]], EmployeesByDept[[#This Row],[BPA-WS]], EmployeesByDept[[#This Row],[BPA-MES01]]), FALSE)</f>
        <v>0</v>
      </c>
      <c r="N231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231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231" s="28" t="b" cm="1">
        <f t="array" ref="P23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31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31" s="28" t="b">
        <f>IF(EmployeesByDept[[#This Row],[Position]] = "Operator", EmployeesByDept[[#This Row],[AnyBP]] = FALSE, TRUE)</f>
        <v>1</v>
      </c>
      <c r="S231" s="28" t="b" cm="1">
        <f t="array" ref="S23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31" s="28" t="b">
        <f xml:space="preserve"> _xlfn.XLOOKUP(EmployeesByDept[[#This Row],[ID]], SQLOperatorTable[ID], SQLOperatorTable[deactive_date], -1) = 0</f>
        <v>1</v>
      </c>
      <c r="U231" s="28" t="str">
        <f>EmployeesByDept[[#This Row],[Dept.]] &amp; " " &amp; EmployeesByDept[[#This Row],[Shift]]</f>
        <v>T1XX B</v>
      </c>
      <c r="V231" s="28" cm="1">
        <f t="array" ref="V231">_xlfn.LET(_xlpm.getname, GetIDFromName(EmployeesByDept[[#This Row],[Name]]),
IF(LEN(_xlpm.getname) = 0, GetIDFromName(EmployeesByDept[[#This Row],[Name]] &amp; " - Bypass"), _xlpm.getname))</f>
        <v>2659</v>
      </c>
      <c r="W231" s="28">
        <f>_xlfn.XLOOKUP(EmployeesByDept[[#This Row],[ID]],SQLOperatorTable[ID],SQLOperatorTable[dept_ID], "", 0, 1)</f>
        <v>4</v>
      </c>
      <c r="X231" s="38" t="b">
        <f>_xlfn.XLOOKUP(EmployeesByDept[[#This Row],[ID]], SQLOperatorTable[ID],SQLOperatorTable[deactive_date], -1) &gt; 0</f>
        <v>0</v>
      </c>
      <c r="Y231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&lt;STX&gt;H1;o160,100;f3;c20;h1;w1;d3,Rodney Williams ;&lt;ETX&gt;
&lt;STX&gt;H2;o130,100;f3;c20;h1;w1;d3,T1XX B;&lt;ETX&gt;
&lt;STX&gt;H3;o100,100;f3;c20;h1;w1;d3,MES Login;&lt;ETX&gt;
&lt;STX&gt;B4;o50,30;f3;c0,3;h50;w3;d3,2659;&lt;ETX&gt;
&lt;STX&gt;R&lt;ETX&gt;
&lt;STX&gt;&lt;ESC&gt;E1;&lt;ETX&gt;
&lt;STX&gt;&lt;US&gt;4&lt;ETX&gt;
&lt;STX&gt;&lt;ETB&gt;&lt;ETX&gt;</v>
      </c>
      <c r="Z231" s="38" t="str">
        <f>" "</f>
        <v xml:space="preserve"> </v>
      </c>
      <c r="AI231"/>
      <c r="AJ231"/>
    </row>
    <row r="232" spans="1:36" x14ac:dyDescent="0.2">
      <c r="A232" s="19" t="s">
        <v>625</v>
      </c>
      <c r="B23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Noah Parton</v>
      </c>
      <c r="C232" s="21" t="s">
        <v>9573</v>
      </c>
      <c r="D232" s="112" t="s">
        <v>322</v>
      </c>
      <c r="E232" s="30" t="s">
        <v>179</v>
      </c>
      <c r="F232" s="124" t="s">
        <v>190</v>
      </c>
      <c r="G232" s="110" t="str">
        <f>_xlfn.XLOOKUP(EmployeesByDept[[#This Row],[Name]] &amp; "-Bypass", SQLOperators_DT[first_name], SQLOperators_DT[badge_ID], "")</f>
        <v/>
      </c>
      <c r="H232" s="110" t="str">
        <f>IF(NOT(LEN(EmployeesByDept[[#This Row],[BP-DT]]) = 0), _xlfn.XLOOKUP(EmployeesByDept[[#This Row],[BP-DT]], SQLOperators_DT[badge_ID], SQLOperators_DT[deactive_date], -1) = 0, "")</f>
        <v/>
      </c>
      <c r="I232" s="110" t="str">
        <f>_xlfn.XLOOKUP(EmployeesByDept[[#This Row],[Name]] &amp; "-Bypass", SQLOperators_WS[full_name], SQLOperators_WS[badge_ID], "")</f>
        <v/>
      </c>
      <c r="J232" s="110" t="str">
        <f>IF(NOT(LEN(EmployeesByDept[[#This Row],[BP-WS]]) = 0), _xlfn.XLOOKUP(EmployeesByDept[[#This Row],[BP-WS]], SQLOperators_WS[badge_ID], SQLOperators_WS[deactive_date], -1) = 0, "")</f>
        <v/>
      </c>
      <c r="K232" s="110" t="str">
        <f>_xlfn.XLOOKUP(EmployeesByDept[[#This Row],[Name]] &amp; "-Bypass", SQLOperatorTable[name], SQLOperatorTable[ID], "")</f>
        <v/>
      </c>
      <c r="L232" s="110" t="str">
        <f>IF(NOT(LEN(EmployeesByDept[[#This Row],[BP-MES01]]) = 0), _xlfn.XLOOKUP(EmployeesByDept[[#This Row],[BP-MES01]], SQLOperatorTable[ID], SQLOperatorTable[deactive_date], -1) = 0, "")</f>
        <v/>
      </c>
      <c r="M232" s="110" t="b">
        <f>IFERROR(OR(EmployeesByDept[[#This Row],[BPA-DT]], EmployeesByDept[[#This Row],[BPA-WS]], EmployeesByDept[[#This Row],[BPA-MES01]]), FALSE)</f>
        <v>0</v>
      </c>
      <c r="N232" s="110" t="str">
        <f>_xlfn.LET(_xlpm.look, _xlfn.XLOOKUP(EmployeesByDept[[#This Row],[ID]], SQLOperators_DT[badge_ID], SQLOperators_DT[deactive_date], -1), IF(_xlpm.look &gt; 0, FALSE, IF(_xlpm.look = 0, TRUE, "NO DATA")))</f>
        <v>NO DATA</v>
      </c>
      <c r="O232" s="110" t="b">
        <f>_xlfn.LET(_xlpm.look, _xlfn.XLOOKUP(EmployeesByDept[[#This Row],[ID]], SQLOperators_WS[badge_ID], SQLOperators_WS[deactive_date], -1), IF(_xlpm.look &gt; 0, FALSE, IF(_xlpm.look = 0, TRUE, "NO DATA")))</f>
        <v>1</v>
      </c>
      <c r="P232" s="110" t="b" cm="1">
        <f t="array" ref="P23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32" s="110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32" s="110" t="b">
        <f>IF(EmployeesByDept[[#This Row],[Position]] = "Operator", EmployeesByDept[[#This Row],[AnyBP]] = FALSE, TRUE)</f>
        <v>1</v>
      </c>
      <c r="S232" s="110" t="b" cm="1">
        <f t="array" ref="S23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32" s="110" t="b">
        <f xml:space="preserve"> _xlfn.XLOOKUP(EmployeesByDept[[#This Row],[ID]], SQLOperatorTable[ID], SQLOperatorTable[deactive_date], -1) = 0</f>
        <v>1</v>
      </c>
      <c r="U232" s="110" t="str">
        <f>EmployeesByDept[[#This Row],[Dept.]] &amp; " " &amp; EmployeesByDept[[#This Row],[Shift]]</f>
        <v>WS 1st</v>
      </c>
      <c r="V232" s="110" cm="1">
        <f t="array" ref="V232">_xlfn.LET(_xlpm.getname, GetIDFromName(EmployeesByDept[[#This Row],[Name]]),
IF(LEN(_xlpm.getname) = 0, GetIDFromName(EmployeesByDept[[#This Row],[Name]] &amp; " - Bypass"), _xlpm.getname))</f>
        <v>2667</v>
      </c>
      <c r="W232" s="110">
        <f>_xlfn.XLOOKUP(EmployeesByDept[[#This Row],[ID]],SQLOperatorTable[ID],SQLOperatorTable[dept_ID], "", 0, 1)</f>
        <v>4</v>
      </c>
      <c r="X232" s="122" t="b">
        <f>_xlfn.XLOOKUP(EmployeesByDept[[#This Row],[ID]], SQLOperatorTable[ID],SQLOperatorTable[deactive_date], -1) &gt; 0</f>
        <v>0</v>
      </c>
      <c r="Y232" s="12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&lt;STX&gt;H1;o160,100;f3;c20;h1;w1;d3,Rodrick Patrick;&lt;ETX&gt;
&lt;STX&gt;H2;o130,100;f3;c20;h1;w1;d3,WS 1st;&lt;ETX&gt;
&lt;STX&gt;H3;o100,100;f3;c20;h1;w1;d3,MES Login;&lt;ETX&gt;
&lt;STX&gt;B4;o50,30;f3;c0,3;h50;w3;d3,2667;&lt;ETX&gt;
&lt;STX&gt;R&lt;ETX&gt;
&lt;STX&gt;&lt;ESC&gt;E1;&lt;ETX&gt;
&lt;STX&gt;&lt;US&gt;4&lt;ETX&gt;
&lt;STX&gt;&lt;ETB&gt;&lt;ETX&gt;</v>
      </c>
      <c r="Z232" s="122" t="str">
        <f>" "</f>
        <v xml:space="preserve"> </v>
      </c>
      <c r="AI232"/>
      <c r="AJ232"/>
    </row>
    <row r="233" spans="1:36" x14ac:dyDescent="0.2">
      <c r="A233" s="19" t="s">
        <v>627</v>
      </c>
      <c r="B23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Priyen Patel</v>
      </c>
      <c r="C233" s="294" t="s">
        <v>9578</v>
      </c>
      <c r="D233" s="30" t="s">
        <v>183</v>
      </c>
      <c r="E233" s="30" t="s">
        <v>179</v>
      </c>
      <c r="F233" s="124" t="s">
        <v>190</v>
      </c>
      <c r="G233" s="28" t="str">
        <f>_xlfn.XLOOKUP(EmployeesByDept[[#This Row],[Name]] &amp; "-Bypass", SQLOperators_DT[first_name], SQLOperators_DT[badge_ID], "")</f>
        <v/>
      </c>
      <c r="H233" s="28" t="str">
        <f>IF(NOT(LEN(EmployeesByDept[[#This Row],[BP-DT]]) = 0), _xlfn.XLOOKUP(EmployeesByDept[[#This Row],[BP-DT]], SQLOperators_DT[badge_ID], SQLOperators_DT[deactive_date], -1) = 0, "")</f>
        <v/>
      </c>
      <c r="I233" s="28" t="str">
        <f>_xlfn.XLOOKUP(EmployeesByDept[[#This Row],[Name]] &amp; "-Bypass", SQLOperators_WS[full_name], SQLOperators_WS[badge_ID], "")</f>
        <v/>
      </c>
      <c r="J233" s="28" t="str">
        <f>IF(NOT(LEN(EmployeesByDept[[#This Row],[BP-WS]]) = 0), _xlfn.XLOOKUP(EmployeesByDept[[#This Row],[BP-WS]], SQLOperators_WS[badge_ID], SQLOperators_WS[deactive_date], -1) = 0, "")</f>
        <v/>
      </c>
      <c r="K233" s="28" t="str">
        <f>_xlfn.XLOOKUP(EmployeesByDept[[#This Row],[Name]] &amp; "-Bypass", SQLOperatorTable[name], SQLOperatorTable[ID], "")</f>
        <v/>
      </c>
      <c r="L233" s="28" t="str">
        <f>IF(NOT(LEN(EmployeesByDept[[#This Row],[BP-MES01]]) = 0), _xlfn.XLOOKUP(EmployeesByDept[[#This Row],[BP-MES01]], SQLOperatorTable[ID], SQLOperatorTable[deactive_date], -1) = 0, "")</f>
        <v/>
      </c>
      <c r="M233" s="28" t="b">
        <f>IFERROR(OR(EmployeesByDept[[#This Row],[BPA-DT]], EmployeesByDept[[#This Row],[BPA-WS]], EmployeesByDept[[#This Row],[BPA-MES01]]), FALSE)</f>
        <v>0</v>
      </c>
      <c r="N233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233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233" s="28" t="b" cm="1">
        <f t="array" ref="P23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33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33" s="28" t="b">
        <f>IF(EmployeesByDept[[#This Row],[Position]] = "Operator", EmployeesByDept[[#This Row],[AnyBP]] = FALSE, TRUE)</f>
        <v>1</v>
      </c>
      <c r="S233" s="28" t="b" cm="1">
        <f t="array" ref="S23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33" s="28" t="b">
        <f xml:space="preserve"> _xlfn.XLOOKUP(EmployeesByDept[[#This Row],[ID]], SQLOperatorTable[ID], SQLOperatorTable[deactive_date], -1) = 0</f>
        <v>1</v>
      </c>
      <c r="U233" s="28" t="str">
        <f>EmployeesByDept[[#This Row],[Dept.]] &amp; " " &amp; EmployeesByDept[[#This Row],[Shift]]</f>
        <v>Materials 1st</v>
      </c>
      <c r="V233" s="28" cm="1">
        <f t="array" ref="V233">_xlfn.LET(_xlpm.getname, GetIDFromName(EmployeesByDept[[#This Row],[Name]]),
IF(LEN(_xlpm.getname) = 0, GetIDFromName(EmployeesByDept[[#This Row],[Name]] &amp; " - Bypass"), _xlpm.getname))</f>
        <v>2669</v>
      </c>
      <c r="W233" s="28">
        <f>_xlfn.XLOOKUP(EmployeesByDept[[#This Row],[ID]],SQLOperatorTable[ID],SQLOperatorTable[dept_ID], "", 0, 1)</f>
        <v>3</v>
      </c>
      <c r="X233" s="38" t="b">
        <f>_xlfn.XLOOKUP(EmployeesByDept[[#This Row],[ID]], SQLOperatorTable[ID],SQLOperatorTable[deactive_date], -1) &gt; 0</f>
        <v>0</v>
      </c>
      <c r="Y233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&lt;STX&gt;H1;o160,100;f3;c20;h1;w1;d3,Romale Gaines-Buck;&lt;ETX&gt;
&lt;STX&gt;H2;o130,100;f3;c20;h1;w1;d3,Materials 1st;&lt;ETX&gt;
&lt;STX&gt;H3;o100,100;f3;c20;h1;w1;d3,MES Login;&lt;ETX&gt;
&lt;STX&gt;B4;o50,30;f3;c0,3;h50;w3;d3,2669;&lt;ETX&gt;
&lt;STX&gt;R&lt;ETX&gt;
&lt;STX&gt;&lt;ESC&gt;E1;&lt;ETX&gt;
&lt;STX&gt;&lt;US&gt;4&lt;ETX&gt;
&lt;STX&gt;&lt;ETB&gt;&lt;ETX&gt;</v>
      </c>
      <c r="Z233" s="38" t="str">
        <f>" "</f>
        <v xml:space="preserve"> </v>
      </c>
      <c r="AI233"/>
      <c r="AJ233"/>
    </row>
    <row r="234" spans="1:36" x14ac:dyDescent="0.2">
      <c r="A234" s="19" t="s">
        <v>629</v>
      </c>
      <c r="B23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Juan M Patino</v>
      </c>
      <c r="C234" s="21" t="s">
        <v>560</v>
      </c>
      <c r="D234" s="30" t="s">
        <v>189</v>
      </c>
      <c r="E234" s="30" t="s">
        <v>184</v>
      </c>
      <c r="F234" s="124" t="s">
        <v>190</v>
      </c>
      <c r="G234" s="4" t="str">
        <f>_xlfn.XLOOKUP(EmployeesByDept[[#This Row],[Name]] &amp; "-Bypass", SQLOperators_DT[first_name], SQLOperators_DT[badge_ID], "")</f>
        <v/>
      </c>
      <c r="H234" s="4" t="str">
        <f>IF(NOT(LEN(EmployeesByDept[[#This Row],[BP-DT]]) = 0), _xlfn.XLOOKUP(EmployeesByDept[[#This Row],[BP-DT]], SQLOperators_DT[badge_ID], SQLOperators_DT[deactive_date], -1) = 0, "")</f>
        <v/>
      </c>
      <c r="I234" s="4" t="str">
        <f>_xlfn.XLOOKUP(EmployeesByDept[[#This Row],[Name]] &amp; "-Bypass", SQLOperators_WS[full_name], SQLOperators_WS[badge_ID], "")</f>
        <v/>
      </c>
      <c r="J234" s="4" t="str">
        <f>IF(NOT(LEN(EmployeesByDept[[#This Row],[BP-WS]]) = 0), _xlfn.XLOOKUP(EmployeesByDept[[#This Row],[BP-WS]], SQLOperators_WS[badge_ID], SQLOperators_WS[deactive_date], -1) = 0, "")</f>
        <v/>
      </c>
      <c r="K234" s="4" t="str">
        <f>_xlfn.XLOOKUP(EmployeesByDept[[#This Row],[Name]] &amp; "-Bypass", SQLOperatorTable[name], SQLOperatorTable[ID], "")</f>
        <v/>
      </c>
      <c r="L234" s="4" t="str">
        <f>IF(NOT(LEN(EmployeesByDept[[#This Row],[BP-MES01]]) = 0), _xlfn.XLOOKUP(EmployeesByDept[[#This Row],[BP-MES01]], SQLOperatorTable[ID], SQLOperatorTable[deactive_date], -1) = 0, "")</f>
        <v/>
      </c>
      <c r="M234" s="4" t="b">
        <f>IFERROR(OR(EmployeesByDept[[#This Row],[BPA-DT]], EmployeesByDept[[#This Row],[BPA-WS]], EmployeesByDept[[#This Row],[BPA-MES01]]), FALSE)</f>
        <v>0</v>
      </c>
      <c r="N234" s="4" t="b">
        <f>_xlfn.LET(_xlpm.look, _xlfn.XLOOKUP(EmployeesByDept[[#This Row],[ID]], SQLOperators_DT[badge_ID], SQLOperators_DT[deactive_date], -1), IF(_xlpm.look &gt; 0, FALSE, IF(_xlpm.look = 0, TRUE, "NO DATA")))</f>
        <v>1</v>
      </c>
      <c r="O234" s="4" t="b">
        <f>_xlfn.LET(_xlpm.look, _xlfn.XLOOKUP(EmployeesByDept[[#This Row],[ID]], SQLOperators_WS[badge_ID], SQLOperators_WS[deactive_date], -1), IF(_xlpm.look &gt; 0, FALSE, IF(_xlpm.look = 0, TRUE, "NO DATA")))</f>
        <v>1</v>
      </c>
      <c r="P234" s="4" t="b" cm="1">
        <f t="array" ref="P23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3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34" s="4" t="b">
        <f>IF(EmployeesByDept[[#This Row],[Position]] = "Operator", EmployeesByDept[[#This Row],[AnyBP]] = FALSE, TRUE)</f>
        <v>1</v>
      </c>
      <c r="S234" s="4" t="b" cm="1">
        <f t="array" ref="S23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34" s="4" t="b">
        <f xml:space="preserve"> _xlfn.XLOOKUP(EmployeesByDept[[#This Row],[ID]], SQLOperatorTable[ID], SQLOperatorTable[deactive_date], -1) = 0</f>
        <v>1</v>
      </c>
      <c r="U234" s="4" t="str">
        <f>EmployeesByDept[[#This Row],[Dept.]] &amp; " " &amp; EmployeesByDept[[#This Row],[Shift]]</f>
        <v>DT FEM 2nd</v>
      </c>
      <c r="V234" s="28" cm="1">
        <f t="array" ref="V234">_xlfn.LET(_xlpm.getname, GetIDFromName(EmployeesByDept[[#This Row],[Name]]),
IF(LEN(_xlpm.getname) = 0, GetIDFromName(EmployeesByDept[[#This Row],[Name]] &amp; " - Bypass"), _xlpm.getname))</f>
        <v>2242</v>
      </c>
      <c r="W234" s="4">
        <f>_xlfn.XLOOKUP(EmployeesByDept[[#This Row],[ID]],SQLOperatorTable[ID],SQLOperatorTable[dept_ID], "", 0, 1)</f>
        <v>4</v>
      </c>
      <c r="X234" s="12" t="b">
        <f>_xlfn.XLOOKUP(EmployeesByDept[[#This Row],[ID]], SQLOperatorTable[ID],SQLOperatorTable[deactive_date], -1) &gt; 0</f>
        <v>0</v>
      </c>
      <c r="Y23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&lt;STX&gt;H1;o160,100;f3;c20;h1;w1;d3,Ron Pomeroy;&lt;ETX&gt;
&lt;STX&gt;H2;o130,100;f3;c20;h1;w1;d3,DT FEM 2nd;&lt;ETX&gt;
&lt;STX&gt;H3;o100,100;f3;c20;h1;w1;d3,MES Login;&lt;ETX&gt;
&lt;STX&gt;B4;o50,30;f3;c0,3;h50;w3;d3,2242;&lt;ETX&gt;
&lt;STX&gt;R&lt;ETX&gt;
&lt;STX&gt;&lt;ESC&gt;E1;&lt;ETX&gt;
&lt;STX&gt;&lt;US&gt;4&lt;ETX&gt;
&lt;STX&gt;&lt;ETB&gt;&lt;ETX&gt;</v>
      </c>
      <c r="Z234" s="12" t="str">
        <f>" "</f>
        <v xml:space="preserve"> </v>
      </c>
      <c r="AI234"/>
      <c r="AJ234"/>
    </row>
    <row r="235" spans="1:36" x14ac:dyDescent="0.2">
      <c r="A235" s="19" t="s">
        <v>631</v>
      </c>
      <c r="B23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Jennifer Patrick</v>
      </c>
      <c r="C235" s="21" t="s">
        <v>562</v>
      </c>
      <c r="D235" s="30" t="s">
        <v>189</v>
      </c>
      <c r="E235" s="30" t="s">
        <v>184</v>
      </c>
      <c r="F235" s="124" t="s">
        <v>190</v>
      </c>
      <c r="G235" s="4" t="str">
        <f>_xlfn.XLOOKUP(EmployeesByDept[[#This Row],[Name]] &amp; "-Bypass", SQLOperators_DT[first_name], SQLOperators_DT[badge_ID], "")</f>
        <v/>
      </c>
      <c r="H235" s="4" t="str">
        <f>IF(NOT(LEN(EmployeesByDept[[#This Row],[BP-DT]]) = 0), _xlfn.XLOOKUP(EmployeesByDept[[#This Row],[BP-DT]], SQLOperators_DT[badge_ID], SQLOperators_DT[deactive_date], -1) = 0, "")</f>
        <v/>
      </c>
      <c r="I235" s="4" t="str">
        <f>_xlfn.XLOOKUP(EmployeesByDept[[#This Row],[Name]] &amp; "-Bypass", SQLOperators_WS[full_name], SQLOperators_WS[badge_ID], "")</f>
        <v/>
      </c>
      <c r="J235" s="4" t="str">
        <f>IF(NOT(LEN(EmployeesByDept[[#This Row],[BP-WS]]) = 0), _xlfn.XLOOKUP(EmployeesByDept[[#This Row],[BP-WS]], SQLOperators_WS[badge_ID], SQLOperators_WS[deactive_date], -1) = 0, "")</f>
        <v/>
      </c>
      <c r="K235" s="4" t="str">
        <f>_xlfn.XLOOKUP(EmployeesByDept[[#This Row],[Name]] &amp; "-Bypass", SQLOperatorTable[name], SQLOperatorTable[ID], "")</f>
        <v/>
      </c>
      <c r="L235" s="4" t="str">
        <f>IF(NOT(LEN(EmployeesByDept[[#This Row],[BP-MES01]]) = 0), _xlfn.XLOOKUP(EmployeesByDept[[#This Row],[BP-MES01]], SQLOperatorTable[ID], SQLOperatorTable[deactive_date], -1) = 0, "")</f>
        <v/>
      </c>
      <c r="M235" s="4" t="b">
        <f>IFERROR(OR(EmployeesByDept[[#This Row],[BPA-DT]], EmployeesByDept[[#This Row],[BPA-WS]], EmployeesByDept[[#This Row],[BPA-MES01]]), FALSE)</f>
        <v>0</v>
      </c>
      <c r="N235" s="4" t="b">
        <f>_xlfn.LET(_xlpm.look, _xlfn.XLOOKUP(EmployeesByDept[[#This Row],[ID]], SQLOperators_DT[badge_ID], SQLOperators_DT[deactive_date], -1), IF(_xlpm.look &gt; 0, FALSE, IF(_xlpm.look = 0, TRUE, "NO DATA")))</f>
        <v>1</v>
      </c>
      <c r="O235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35" s="4" t="b" cm="1">
        <f t="array" ref="P23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35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35" s="4" t="b">
        <f>IF(EmployeesByDept[[#This Row],[Position]] = "Operator", EmployeesByDept[[#This Row],[AnyBP]] = FALSE, TRUE)</f>
        <v>1</v>
      </c>
      <c r="S235" s="4" t="b" cm="1">
        <f t="array" ref="S23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35" s="4" t="b">
        <f xml:space="preserve"> _xlfn.XLOOKUP(EmployeesByDept[[#This Row],[ID]], SQLOperatorTable[ID], SQLOperatorTable[deactive_date], -1) = 0</f>
        <v>1</v>
      </c>
      <c r="U235" s="4" t="str">
        <f>EmployeesByDept[[#This Row],[Dept.]] &amp; " " &amp; EmployeesByDept[[#This Row],[Shift]]</f>
        <v>DT FEM 2nd</v>
      </c>
      <c r="V235" s="28" cm="1">
        <f t="array" ref="V235">_xlfn.LET(_xlpm.getname, GetIDFromName(EmployeesByDept[[#This Row],[Name]]),
IF(LEN(_xlpm.getname) = 0, GetIDFromName(EmployeesByDept[[#This Row],[Name]] &amp; " - Bypass"), _xlpm.getname))</f>
        <v>9952</v>
      </c>
      <c r="W235" s="4">
        <f>_xlfn.XLOOKUP(EmployeesByDept[[#This Row],[ID]],SQLOperatorTable[ID],SQLOperatorTable[dept_ID], "", 0, 1)</f>
        <v>4</v>
      </c>
      <c r="X235" s="12" t="b">
        <f>_xlfn.XLOOKUP(EmployeesByDept[[#This Row],[ID]], SQLOperatorTable[ID],SQLOperatorTable[deactive_date], -1) &gt; 0</f>
        <v>0</v>
      </c>
      <c r="Y235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&lt;STX&gt;H1;o160,100;f3;c20;h1;w1;d3,Ronald Pomeroy Jr;&lt;ETX&gt;
&lt;STX&gt;H2;o130,100;f3;c20;h1;w1;d3,DT FEM 2nd;&lt;ETX&gt;
&lt;STX&gt;H3;o100,100;f3;c20;h1;w1;d3,MES Login;&lt;ETX&gt;
&lt;STX&gt;B4;o50,30;f3;c0,3;h50;w3;d3,9952;&lt;ETX&gt;
&lt;STX&gt;R&lt;ETX&gt;
&lt;STX&gt;&lt;ESC&gt;E1;&lt;ETX&gt;
&lt;STX&gt;&lt;US&gt;4&lt;ETX&gt;
&lt;STX&gt;&lt;ETB&gt;&lt;ETX&gt;</v>
      </c>
      <c r="Z235" s="12" t="str">
        <f>" "</f>
        <v xml:space="preserve"> </v>
      </c>
      <c r="AI235"/>
      <c r="AJ235"/>
    </row>
    <row r="236" spans="1:36" x14ac:dyDescent="0.2">
      <c r="A236" s="19" t="s">
        <v>633</v>
      </c>
      <c r="B23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Demetria Patterson</v>
      </c>
      <c r="C236" s="21" t="s">
        <v>564</v>
      </c>
      <c r="D236" s="30" t="s">
        <v>189</v>
      </c>
      <c r="E236" s="30" t="s">
        <v>184</v>
      </c>
      <c r="F236" s="124" t="s">
        <v>185</v>
      </c>
      <c r="G236" s="4">
        <f>_xlfn.XLOOKUP(EmployeesByDept[[#This Row],[Name]] &amp; "-Bypass", SQLOperators_DT[first_name], SQLOperators_DT[badge_ID], "")</f>
        <v>11290524</v>
      </c>
      <c r="H236" s="4" t="b">
        <f>IF(NOT(LEN(EmployeesByDept[[#This Row],[BP-DT]]) = 0), _xlfn.XLOOKUP(EmployeesByDept[[#This Row],[BP-DT]], SQLOperators_DT[badge_ID], SQLOperators_DT[deactive_date], -1) = 0, "")</f>
        <v>1</v>
      </c>
      <c r="I236" s="4">
        <f>_xlfn.XLOOKUP(EmployeesByDept[[#This Row],[Name]] &amp; "-Bypass", SQLOperators_WS[full_name], SQLOperators_WS[badge_ID], "")</f>
        <v>11290524</v>
      </c>
      <c r="J236" s="4" t="b">
        <f>IF(NOT(LEN(EmployeesByDept[[#This Row],[BP-WS]]) = 0), _xlfn.XLOOKUP(EmployeesByDept[[#This Row],[BP-WS]], SQLOperators_WS[badge_ID], SQLOperators_WS[deactive_date], -1) = 0, "")</f>
        <v>1</v>
      </c>
      <c r="K236" s="4">
        <f>_xlfn.XLOOKUP(EmployeesByDept[[#This Row],[Name]] &amp; "-Bypass", SQLOperatorTable[name], SQLOperatorTable[ID], "")</f>
        <v>11290524</v>
      </c>
      <c r="L236" s="4" t="b">
        <f>IF(NOT(LEN(EmployeesByDept[[#This Row],[BP-MES01]]) = 0), _xlfn.XLOOKUP(EmployeesByDept[[#This Row],[BP-MES01]], SQLOperatorTable[ID], SQLOperatorTable[deactive_date], -1) = 0, "")</f>
        <v>1</v>
      </c>
      <c r="M236" s="4" t="b">
        <f>IFERROR(OR(EmployeesByDept[[#This Row],[BPA-DT]], EmployeesByDept[[#This Row],[BPA-WS]], EmployeesByDept[[#This Row],[BPA-MES01]]), FALSE)</f>
        <v>1</v>
      </c>
      <c r="N236" s="4" t="b">
        <f>_xlfn.LET(_xlpm.look, _xlfn.XLOOKUP(EmployeesByDept[[#This Row],[ID]], SQLOperators_DT[badge_ID], SQLOperators_DT[deactive_date], -1), IF(_xlpm.look &gt; 0, FALSE, IF(_xlpm.look = 0, TRUE, "NO DATA")))</f>
        <v>1</v>
      </c>
      <c r="O236" s="4" t="b">
        <f>_xlfn.LET(_xlpm.look, _xlfn.XLOOKUP(EmployeesByDept[[#This Row],[ID]], SQLOperators_WS[badge_ID], SQLOperators_WS[deactive_date], -1), IF(_xlpm.look &gt; 0, FALSE, IF(_xlpm.look = 0, TRUE, "NO DATA")))</f>
        <v>1</v>
      </c>
      <c r="P236" s="4" t="b" cm="1">
        <f t="array" ref="P23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3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36" s="4" t="b">
        <f>IF(EmployeesByDept[[#This Row],[Position]] = "Operator", EmployeesByDept[[#This Row],[AnyBP]] = FALSE, TRUE)</f>
        <v>1</v>
      </c>
      <c r="S236" s="4" t="b" cm="1">
        <f t="array" ref="S23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36" s="4" t="b">
        <f xml:space="preserve"> _xlfn.XLOOKUP(EmployeesByDept[[#This Row],[ID]], SQLOperatorTable[ID], SQLOperatorTable[deactive_date], -1) = 0</f>
        <v>1</v>
      </c>
      <c r="U236" s="4" t="str">
        <f>EmployeesByDept[[#This Row],[Dept.]] &amp; " " &amp; EmployeesByDept[[#This Row],[Shift]]</f>
        <v>DT FEM 2nd</v>
      </c>
      <c r="V236" s="28" cm="1">
        <f t="array" ref="V236">_xlfn.LET(_xlpm.getname, GetIDFromName(EmployeesByDept[[#This Row],[Name]]),
IF(LEN(_xlpm.getname) = 0, GetIDFromName(EmployeesByDept[[#This Row],[Name]] &amp; " - Bypass"), _xlpm.getname))</f>
        <v>2374</v>
      </c>
      <c r="W236" s="4">
        <f>_xlfn.XLOOKUP(EmployeesByDept[[#This Row],[ID]],SQLOperatorTable[ID],SQLOperatorTable[dept_ID], "", 0, 1)</f>
        <v>4</v>
      </c>
      <c r="X236" s="12" t="b">
        <f>_xlfn.XLOOKUP(EmployeesByDept[[#This Row],[ID]], SQLOperatorTable[ID],SQLOperatorTable[deactive_date], -1) &gt; 0</f>
        <v>0</v>
      </c>
      <c r="Y23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&lt;STX&gt;H1;o160,100;f3;c20;h1;w1;d3,Rosalind Lyles;&lt;ETX&gt;
&lt;STX&gt;H2;o130,100;f3;c20;h1;w1;d3,DT FEM 2nd;&lt;ETX&gt;
&lt;STX&gt;H3;o100,100;f3;c20;h1;w1;d3,MES Login;&lt;ETX&gt;
&lt;STX&gt;B4;o50,30;f3;c0,3;h50;w3;d3,2374;&lt;ETX&gt;
&lt;STX&gt;R&lt;ETX&gt;
&lt;STX&gt;&lt;ESC&gt;E1;&lt;ETX&gt;
&lt;STX&gt;&lt;US&gt;4&lt;ETX&gt;
&lt;STX&gt;&lt;ETB&gt;&lt;ETX&gt;</v>
      </c>
      <c r="Z236" s="12" t="str">
        <f>" "</f>
        <v xml:space="preserve"> </v>
      </c>
      <c r="AI236"/>
      <c r="AJ236"/>
    </row>
    <row r="237" spans="1:36" x14ac:dyDescent="0.2">
      <c r="A237" s="19" t="s">
        <v>636</v>
      </c>
      <c r="B23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Stephen A Patterson</v>
      </c>
      <c r="C237" s="21" t="s">
        <v>9418</v>
      </c>
      <c r="D237" s="30" t="s">
        <v>173</v>
      </c>
      <c r="E237" s="30" t="s">
        <v>394</v>
      </c>
      <c r="F237" s="296" t="s">
        <v>190</v>
      </c>
      <c r="G237" s="28" t="str">
        <f>_xlfn.XLOOKUP(EmployeesByDept[[#This Row],[Name]] &amp; "-Bypass", SQLOperators_DT[first_name], SQLOperators_DT[badge_ID], "")</f>
        <v/>
      </c>
      <c r="H237" s="28" t="str">
        <f>IF(NOT(LEN(EmployeesByDept[[#This Row],[BP-DT]]) = 0), _xlfn.XLOOKUP(EmployeesByDept[[#This Row],[BP-DT]], SQLOperators_DT[badge_ID], SQLOperators_DT[deactive_date], -1) = 0, "")</f>
        <v/>
      </c>
      <c r="I237" s="28" t="str">
        <f>_xlfn.XLOOKUP(EmployeesByDept[[#This Row],[Name]] &amp; "-Bypass", SQLOperators_WS[full_name], SQLOperators_WS[badge_ID], "")</f>
        <v/>
      </c>
      <c r="J237" s="28" t="str">
        <f>IF(NOT(LEN(EmployeesByDept[[#This Row],[BP-WS]]) = 0), _xlfn.XLOOKUP(EmployeesByDept[[#This Row],[BP-WS]], SQLOperators_WS[badge_ID], SQLOperators_WS[deactive_date], -1) = 0, "")</f>
        <v/>
      </c>
      <c r="K237" s="28" t="str">
        <f>_xlfn.XLOOKUP(EmployeesByDept[[#This Row],[Name]] &amp; "-Bypass", SQLOperatorTable[name], SQLOperatorTable[ID], "")</f>
        <v/>
      </c>
      <c r="L237" s="28" t="str">
        <f>IF(NOT(LEN(EmployeesByDept[[#This Row],[BP-MES01]]) = 0), _xlfn.XLOOKUP(EmployeesByDept[[#This Row],[BP-MES01]], SQLOperatorTable[ID], SQLOperatorTable[deactive_date], -1) = 0, "")</f>
        <v/>
      </c>
      <c r="M237" s="28" t="b">
        <f>IFERROR(OR(EmployeesByDept[[#This Row],[BPA-DT]], EmployeesByDept[[#This Row],[BPA-WS]], EmployeesByDept[[#This Row],[BPA-MES01]]), FALSE)</f>
        <v>0</v>
      </c>
      <c r="N237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237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237" s="28" t="b" cm="1">
        <f t="array" ref="P23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37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37" s="28" t="b">
        <f>IF(EmployeesByDept[[#This Row],[Position]] = "Operator", EmployeesByDept[[#This Row],[AnyBP]] = FALSE, TRUE)</f>
        <v>1</v>
      </c>
      <c r="S237" s="28" t="b" cm="1">
        <f t="array" ref="S23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37" s="28" t="b">
        <f xml:space="preserve"> _xlfn.XLOOKUP(EmployeesByDept[[#This Row],[ID]], SQLOperatorTable[ID], SQLOperatorTable[deactive_date], -1) = 0</f>
        <v>1</v>
      </c>
      <c r="U237" s="28" t="str">
        <f>EmployeesByDept[[#This Row],[Dept.]] &amp; " " &amp; EmployeesByDept[[#This Row],[Shift]]</f>
        <v>T1XX C</v>
      </c>
      <c r="V237" s="28" cm="1">
        <f t="array" ref="V237">_xlfn.LET(_xlpm.getname, GetIDFromName(EmployeesByDept[[#This Row],[Name]]),
IF(LEN(_xlpm.getname) = 0, GetIDFromName(EmployeesByDept[[#This Row],[Name]] &amp; " - Bypass"), _xlpm.getname))</f>
        <v>2643</v>
      </c>
      <c r="W237" s="28">
        <f>_xlfn.XLOOKUP(EmployeesByDept[[#This Row],[ID]],SQLOperatorTable[ID],SQLOperatorTable[dept_ID], "", 0, 1)</f>
        <v>4</v>
      </c>
      <c r="X237" s="38" t="b">
        <f>_xlfn.XLOOKUP(EmployeesByDept[[#This Row],[ID]], SQLOperatorTable[ID],SQLOperatorTable[deactive_date], -1) &gt; 0</f>
        <v>0</v>
      </c>
      <c r="Y237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&lt;STX&gt;H1;o160,100;f3;c20;h1;w1;d3,Ryan Lee;&lt;ETX&gt;
&lt;STX&gt;H2;o130,100;f3;c20;h1;w1;d3,T1XX C;&lt;ETX&gt;
&lt;STX&gt;H3;o100,100;f3;c20;h1;w1;d3,MES Login;&lt;ETX&gt;
&lt;STX&gt;B4;o50,30;f3;c0,3;h50;w3;d3,2643;&lt;ETX&gt;
&lt;STX&gt;R&lt;ETX&gt;
&lt;STX&gt;&lt;ESC&gt;E1;&lt;ETX&gt;
&lt;STX&gt;&lt;US&gt;4&lt;ETX&gt;
&lt;STX&gt;&lt;ETB&gt;&lt;ETX&gt;</v>
      </c>
      <c r="Z237" s="38" t="str">
        <f>" "</f>
        <v xml:space="preserve"> </v>
      </c>
      <c r="AI237"/>
      <c r="AJ237"/>
    </row>
    <row r="238" spans="1:36" x14ac:dyDescent="0.2">
      <c r="A238" s="19" t="s">
        <v>637</v>
      </c>
      <c r="B23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Thomas James Patterson</v>
      </c>
      <c r="C238" s="21" t="s">
        <v>72</v>
      </c>
      <c r="D238" s="30" t="s">
        <v>173</v>
      </c>
      <c r="E238" s="30" t="s">
        <v>394</v>
      </c>
      <c r="F238" s="123" t="s">
        <v>190</v>
      </c>
      <c r="G238" s="4" t="str">
        <f>_xlfn.XLOOKUP(EmployeesByDept[[#This Row],[Name]] &amp; "-Bypass", SQLOperators_DT[first_name], SQLOperators_DT[badge_ID], "")</f>
        <v/>
      </c>
      <c r="H238" s="4" t="str">
        <f>IF(NOT(LEN(EmployeesByDept[[#This Row],[BP-DT]]) = 0), _xlfn.XLOOKUP(EmployeesByDept[[#This Row],[BP-DT]], SQLOperators_DT[badge_ID], SQLOperators_DT[deactive_date], -1) = 0, "")</f>
        <v/>
      </c>
      <c r="I238" s="4" t="str">
        <f>_xlfn.XLOOKUP(EmployeesByDept[[#This Row],[Name]] &amp; "-Bypass", SQLOperators_WS[full_name], SQLOperators_WS[badge_ID], "")</f>
        <v/>
      </c>
      <c r="J238" s="4" t="str">
        <f>IF(NOT(LEN(EmployeesByDept[[#This Row],[BP-WS]]) = 0), _xlfn.XLOOKUP(EmployeesByDept[[#This Row],[BP-WS]], SQLOperators_WS[badge_ID], SQLOperators_WS[deactive_date], -1) = 0, "")</f>
        <v/>
      </c>
      <c r="K238" s="4" t="str">
        <f>_xlfn.XLOOKUP(EmployeesByDept[[#This Row],[Name]] &amp; "-Bypass", SQLOperatorTable[name], SQLOperatorTable[ID], "")</f>
        <v/>
      </c>
      <c r="L238" s="4" t="str">
        <f>IF(NOT(LEN(EmployeesByDept[[#This Row],[BP-MES01]]) = 0), _xlfn.XLOOKUP(EmployeesByDept[[#This Row],[BP-MES01]], SQLOperatorTable[ID], SQLOperatorTable[deactive_date], -1) = 0, "")</f>
        <v/>
      </c>
      <c r="M238" s="4" t="b">
        <f>IFERROR(OR(EmployeesByDept[[#This Row],[BPA-DT]], EmployeesByDept[[#This Row],[BPA-WS]], EmployeesByDept[[#This Row],[BPA-MES01]]), FALSE)</f>
        <v>0</v>
      </c>
      <c r="N238" s="4" t="b">
        <f>_xlfn.LET(_xlpm.look, _xlfn.XLOOKUP(EmployeesByDept[[#This Row],[ID]], SQLOperators_DT[badge_ID], SQLOperators_DT[deactive_date], -1), IF(_xlpm.look &gt; 0, FALSE, IF(_xlpm.look = 0, TRUE, "NO DATA")))</f>
        <v>1</v>
      </c>
      <c r="O238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38" s="4" t="b" cm="1">
        <f t="array" ref="P23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3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38" s="4" t="b">
        <f>IF(EmployeesByDept[[#This Row],[Position]] = "Operator", EmployeesByDept[[#This Row],[AnyBP]] = FALSE, TRUE)</f>
        <v>1</v>
      </c>
      <c r="S238" s="4" t="b" cm="1">
        <f t="array" ref="S23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38" s="4" t="b">
        <f xml:space="preserve"> _xlfn.XLOOKUP(EmployeesByDept[[#This Row],[ID]], SQLOperatorTable[ID], SQLOperatorTable[deactive_date], -1) = 0</f>
        <v>1</v>
      </c>
      <c r="U238" s="4" t="str">
        <f>EmployeesByDept[[#This Row],[Dept.]] &amp; " " &amp; EmployeesByDept[[#This Row],[Shift]]</f>
        <v>T1XX C</v>
      </c>
      <c r="V238" s="28" cm="1">
        <f t="array" ref="V238">_xlfn.LET(_xlpm.getname, GetIDFromName(EmployeesByDept[[#This Row],[Name]]),
IF(LEN(_xlpm.getname) = 0, GetIDFromName(EmployeesByDept[[#This Row],[Name]] &amp; " - Bypass"), _xlpm.getname))</f>
        <v>1820</v>
      </c>
      <c r="W238" s="4">
        <f>_xlfn.XLOOKUP(EmployeesByDept[[#This Row],[ID]],SQLOperatorTable[ID],SQLOperatorTable[dept_ID], "", 0, 1)</f>
        <v>4</v>
      </c>
      <c r="X238" s="12" t="b">
        <f>_xlfn.XLOOKUP(EmployeesByDept[[#This Row],[ID]], SQLOperatorTable[ID],SQLOperatorTable[deactive_date], -1) &gt; 0</f>
        <v>0</v>
      </c>
      <c r="Y23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&lt;STX&gt;H1;o160,100;f3;c20;h1;w1;d3,Ryan Walker;&lt;ETX&gt;
&lt;STX&gt;H2;o130,100;f3;c20;h1;w1;d3,T1XX C;&lt;ETX&gt;
&lt;STX&gt;H3;o100,100;f3;c20;h1;w1;d3,MES Login;&lt;ETX&gt;
&lt;STX&gt;B4;o50,30;f3;c0,3;h50;w3;d3,1820;&lt;ETX&gt;
&lt;STX&gt;R&lt;ETX&gt;
&lt;STX&gt;&lt;ESC&gt;E1;&lt;ETX&gt;
&lt;STX&gt;&lt;US&gt;4&lt;ETX&gt;
&lt;STX&gt;&lt;ETB&gt;&lt;ETX&gt;</v>
      </c>
      <c r="Z238" s="12" t="str">
        <f>" "</f>
        <v xml:space="preserve"> </v>
      </c>
      <c r="AI238"/>
      <c r="AJ238"/>
    </row>
    <row r="239" spans="1:36" x14ac:dyDescent="0.2">
      <c r="A239" s="19" t="s">
        <v>639</v>
      </c>
      <c r="B23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Walter Payne</v>
      </c>
      <c r="C239" s="121" t="s">
        <v>567</v>
      </c>
      <c r="D239" s="30" t="s">
        <v>193</v>
      </c>
      <c r="E239" s="30" t="s">
        <v>179</v>
      </c>
      <c r="F239" s="123" t="s">
        <v>213</v>
      </c>
      <c r="G239" s="4" t="str">
        <f>_xlfn.XLOOKUP(EmployeesByDept[[#This Row],[Name]] &amp; "-Bypass", SQLOperators_DT[first_name], SQLOperators_DT[badge_ID], "")</f>
        <v/>
      </c>
      <c r="H239" s="4" t="str">
        <f>IF(NOT(LEN(EmployeesByDept[[#This Row],[BP-DT]]) = 0), _xlfn.XLOOKUP(EmployeesByDept[[#This Row],[BP-DT]], SQLOperators_DT[badge_ID], SQLOperators_DT[deactive_date], -1) = 0, "")</f>
        <v/>
      </c>
      <c r="I239" s="4" t="str">
        <f>_xlfn.XLOOKUP(EmployeesByDept[[#This Row],[Name]] &amp; "-Bypass", SQLOperators_WS[full_name], SQLOperators_WS[badge_ID], "")</f>
        <v/>
      </c>
      <c r="J239" s="4" t="str">
        <f>IF(NOT(LEN(EmployeesByDept[[#This Row],[BP-WS]]) = 0), _xlfn.XLOOKUP(EmployeesByDept[[#This Row],[BP-WS]], SQLOperators_WS[badge_ID], SQLOperators_WS[deactive_date], -1) = 0, "")</f>
        <v/>
      </c>
      <c r="K239" s="4" t="str">
        <f>_xlfn.XLOOKUP(EmployeesByDept[[#This Row],[Name]] &amp; "-Bypass", SQLOperatorTable[name], SQLOperatorTable[ID], "")</f>
        <v/>
      </c>
      <c r="L239" s="4" t="str">
        <f>IF(NOT(LEN(EmployeesByDept[[#This Row],[BP-MES01]]) = 0), _xlfn.XLOOKUP(EmployeesByDept[[#This Row],[BP-MES01]], SQLOperatorTable[ID], SQLOperatorTable[deactive_date], -1) = 0, "")</f>
        <v/>
      </c>
      <c r="M239" s="4" t="b">
        <f>IFERROR(OR(EmployeesByDept[[#This Row],[BPA-DT]], EmployeesByDept[[#This Row],[BPA-WS]], EmployeesByDept[[#This Row],[BPA-MES01]]), FALSE)</f>
        <v>0</v>
      </c>
      <c r="N239" s="4" t="b">
        <f>_xlfn.LET(_xlpm.look, _xlfn.XLOOKUP(EmployeesByDept[[#This Row],[ID]], SQLOperators_DT[badge_ID], SQLOperators_DT[deactive_date], -1), IF(_xlpm.look &gt; 0, FALSE, IF(_xlpm.look = 0, TRUE, "NO DATA")))</f>
        <v>1</v>
      </c>
      <c r="O239" s="4" t="b">
        <f>_xlfn.LET(_xlpm.look, _xlfn.XLOOKUP(EmployeesByDept[[#This Row],[ID]], SQLOperators_WS[badge_ID], SQLOperators_WS[deactive_date], -1), IF(_xlpm.look &gt; 0, FALSE, IF(_xlpm.look = 0, TRUE, "NO DATA")))</f>
        <v>1</v>
      </c>
      <c r="P239" s="4" t="b" cm="1">
        <f t="array" ref="P23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3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39" s="4" t="b">
        <f>IF(EmployeesByDept[[#This Row],[Position]] = "Operator", EmployeesByDept[[#This Row],[AnyBP]] = FALSE, TRUE)</f>
        <v>1</v>
      </c>
      <c r="S239" s="4" t="b" cm="1">
        <f t="array" ref="S23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39" s="4" t="b">
        <f xml:space="preserve"> _xlfn.XLOOKUP(EmployeesByDept[[#This Row],[ID]], SQLOperatorTable[ID], SQLOperatorTable[deactive_date], -1) = 0</f>
        <v>1</v>
      </c>
      <c r="U239" s="4" t="str">
        <f>EmployeesByDept[[#This Row],[Dept.]] &amp; " " &amp; EmployeesByDept[[#This Row],[Shift]]</f>
        <v>Quality 1st</v>
      </c>
      <c r="V239" s="28" cm="1">
        <f t="array" ref="V239">_xlfn.LET(_xlpm.getname, GetIDFromName(EmployeesByDept[[#This Row],[Name]]),
IF(LEN(_xlpm.getname) = 0, GetIDFromName(EmployeesByDept[[#This Row],[Name]] &amp; " - Bypass"), _xlpm.getname))</f>
        <v>9576</v>
      </c>
      <c r="W239" s="4">
        <f>_xlfn.XLOOKUP(EmployeesByDept[[#This Row],[ID]],SQLOperatorTable[ID],SQLOperatorTable[dept_ID], "", 0, 1)</f>
        <v>2</v>
      </c>
      <c r="X239" s="12" t="b">
        <f>_xlfn.XLOOKUP(EmployeesByDept[[#This Row],[ID]], SQLOperatorTable[ID],SQLOperatorTable[deactive_date], -1) &gt; 0</f>
        <v>0</v>
      </c>
      <c r="Y23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&lt;STX&gt;H1;o160,100;f3;c20;h1;w1;d3,Ryan Wheater;&lt;ETX&gt;
&lt;STX&gt;H2;o130,100;f3;c20;h1;w1;d3,Quality 1st;&lt;ETX&gt;
&lt;STX&gt;H3;o100,100;f3;c20;h1;w1;d3,MES Login;&lt;ETX&gt;
&lt;STX&gt;B4;o50,30;f3;c0,3;h50;w3;d3,9576;&lt;ETX&gt;
&lt;STX&gt;R&lt;ETX&gt;
&lt;STX&gt;&lt;ESC&gt;E1;&lt;ETX&gt;
&lt;STX&gt;&lt;US&gt;4&lt;ETX&gt;
&lt;STX&gt;&lt;ETB&gt;&lt;ETX&gt;</v>
      </c>
      <c r="Z239" s="12" t="str">
        <f>" "</f>
        <v xml:space="preserve"> </v>
      </c>
      <c r="AI239"/>
      <c r="AJ239"/>
    </row>
    <row r="240" spans="1:36" x14ac:dyDescent="0.2">
      <c r="A240" s="19" t="s">
        <v>641</v>
      </c>
      <c r="B24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Paul Peck</v>
      </c>
      <c r="C240" s="21" t="s">
        <v>569</v>
      </c>
      <c r="D240" s="30" t="s">
        <v>189</v>
      </c>
      <c r="E240" s="30" t="s">
        <v>174</v>
      </c>
      <c r="F240" s="123" t="s">
        <v>190</v>
      </c>
      <c r="G240" s="4" t="str">
        <f>_xlfn.XLOOKUP(EmployeesByDept[[#This Row],[Name]] &amp; "-Bypass", SQLOperators_DT[first_name], SQLOperators_DT[badge_ID], "")</f>
        <v/>
      </c>
      <c r="H240" s="4" t="str">
        <f>IF(NOT(LEN(EmployeesByDept[[#This Row],[BP-DT]]) = 0), _xlfn.XLOOKUP(EmployeesByDept[[#This Row],[BP-DT]], SQLOperators_DT[badge_ID], SQLOperators_DT[deactive_date], -1) = 0, "")</f>
        <v/>
      </c>
      <c r="I240" s="4" t="str">
        <f>_xlfn.XLOOKUP(EmployeesByDept[[#This Row],[Name]] &amp; "-Bypass", SQLOperators_WS[full_name], SQLOperators_WS[badge_ID], "")</f>
        <v/>
      </c>
      <c r="J240" s="4" t="str">
        <f>IF(NOT(LEN(EmployeesByDept[[#This Row],[BP-WS]]) = 0), _xlfn.XLOOKUP(EmployeesByDept[[#This Row],[BP-WS]], SQLOperators_WS[badge_ID], SQLOperators_WS[deactive_date], -1) = 0, "")</f>
        <v/>
      </c>
      <c r="K240" s="4" t="str">
        <f>_xlfn.XLOOKUP(EmployeesByDept[[#This Row],[Name]] &amp; "-Bypass", SQLOperatorTable[name], SQLOperatorTable[ID], "")</f>
        <v/>
      </c>
      <c r="L240" s="4" t="str">
        <f>IF(NOT(LEN(EmployeesByDept[[#This Row],[BP-MES01]]) = 0), _xlfn.XLOOKUP(EmployeesByDept[[#This Row],[BP-MES01]], SQLOperatorTable[ID], SQLOperatorTable[deactive_date], -1) = 0, "")</f>
        <v/>
      </c>
      <c r="M240" s="4" t="b">
        <f>IFERROR(OR(EmployeesByDept[[#This Row],[BPA-DT]], EmployeesByDept[[#This Row],[BPA-WS]], EmployeesByDept[[#This Row],[BPA-MES01]]), FALSE)</f>
        <v>0</v>
      </c>
      <c r="N240" s="4" t="b">
        <f>_xlfn.LET(_xlpm.look, _xlfn.XLOOKUP(EmployeesByDept[[#This Row],[ID]], SQLOperators_DT[badge_ID], SQLOperators_DT[deactive_date], -1), IF(_xlpm.look &gt; 0, FALSE, IF(_xlpm.look = 0, TRUE, "NO DATA")))</f>
        <v>1</v>
      </c>
      <c r="O240" s="4" t="b">
        <f>_xlfn.LET(_xlpm.look, _xlfn.XLOOKUP(EmployeesByDept[[#This Row],[ID]], SQLOperators_WS[badge_ID], SQLOperators_WS[deactive_date], -1), IF(_xlpm.look &gt; 0, FALSE, IF(_xlpm.look = 0, TRUE, "NO DATA")))</f>
        <v>1</v>
      </c>
      <c r="P240" s="4" t="b" cm="1">
        <f t="array" ref="P24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4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40" s="4" t="b">
        <f>IF(EmployeesByDept[[#This Row],[Position]] = "Operator", EmployeesByDept[[#This Row],[AnyBP]] = FALSE, TRUE)</f>
        <v>1</v>
      </c>
      <c r="S240" s="4" t="b" cm="1">
        <f t="array" ref="S24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40" s="4" t="b">
        <f xml:space="preserve"> _xlfn.XLOOKUP(EmployeesByDept[[#This Row],[ID]], SQLOperatorTable[ID], SQLOperatorTable[deactive_date], -1) = 0</f>
        <v>1</v>
      </c>
      <c r="U240" s="4" t="str">
        <f>EmployeesByDept[[#This Row],[Dept.]] &amp; " " &amp; EmployeesByDept[[#This Row],[Shift]]</f>
        <v>DT FEM 3rd</v>
      </c>
      <c r="V240" s="28" cm="1">
        <f t="array" ref="V240">_xlfn.LET(_xlpm.getname, GetIDFromName(EmployeesByDept[[#This Row],[Name]]),
IF(LEN(_xlpm.getname) = 0, GetIDFromName(EmployeesByDept[[#This Row],[Name]] &amp; " - Bypass"), _xlpm.getname))</f>
        <v>2427</v>
      </c>
      <c r="W240" s="4">
        <f>_xlfn.XLOOKUP(EmployeesByDept[[#This Row],[ID]],SQLOperatorTable[ID],SQLOperatorTable[dept_ID], "", 0, 1)</f>
        <v>4</v>
      </c>
      <c r="X240" s="12" t="b">
        <f>_xlfn.XLOOKUP(EmployeesByDept[[#This Row],[ID]], SQLOperatorTable[ID],SQLOperatorTable[deactive_date], -1) &gt; 0</f>
        <v>0</v>
      </c>
      <c r="Y24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&lt;STX&gt;H1;o160,100;f3;c20;h1;w1;d3,Sade Bailey;&lt;ETX&gt;
&lt;STX&gt;H2;o130,100;f3;c20;h1;w1;d3,DT FEM 3rd;&lt;ETX&gt;
&lt;STX&gt;H3;o100,100;f3;c20;h1;w1;d3,MES Login;&lt;ETX&gt;
&lt;STX&gt;B4;o50,30;f3;c0,3;h50;w3;d3,2427;&lt;ETX&gt;
&lt;STX&gt;R&lt;ETX&gt;
&lt;STX&gt;&lt;ESC&gt;E1;&lt;ETX&gt;
&lt;STX&gt;&lt;US&gt;4&lt;ETX&gt;
&lt;STX&gt;&lt;ETB&gt;&lt;ETX&gt;</v>
      </c>
      <c r="Z240" s="12" t="str">
        <f>" "</f>
        <v xml:space="preserve"> </v>
      </c>
      <c r="AI240"/>
      <c r="AJ240"/>
    </row>
    <row r="241" spans="1:36" x14ac:dyDescent="0.2">
      <c r="A241" s="19" t="s">
        <v>643</v>
      </c>
      <c r="B24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Bobby Percy</v>
      </c>
      <c r="C241" s="26" t="s">
        <v>571</v>
      </c>
      <c r="D241" s="112" t="s">
        <v>316</v>
      </c>
      <c r="E241" s="112" t="s">
        <v>179</v>
      </c>
      <c r="F241" s="123" t="s">
        <v>317</v>
      </c>
      <c r="G241" s="31" t="str">
        <f>_xlfn.XLOOKUP(EmployeesByDept[[#This Row],[Name]] &amp; "-Bypass", SQLOperators_DT[first_name], SQLOperators_DT[badge_ID], "")</f>
        <v/>
      </c>
      <c r="H241" s="31" t="str">
        <f>IF(NOT(LEN(EmployeesByDept[[#This Row],[BP-DT]]) = 0), _xlfn.XLOOKUP(EmployeesByDept[[#This Row],[BP-DT]], SQLOperators_DT[badge_ID], SQLOperators_DT[deactive_date], -1) = 0, "")</f>
        <v/>
      </c>
      <c r="I241" s="31" t="str">
        <f>_xlfn.XLOOKUP(EmployeesByDept[[#This Row],[Name]] &amp; "-Bypass", SQLOperators_WS[full_name], SQLOperators_WS[badge_ID], "")</f>
        <v/>
      </c>
      <c r="J241" s="31" t="str">
        <f>IF(NOT(LEN(EmployeesByDept[[#This Row],[BP-WS]]) = 0), _xlfn.XLOOKUP(EmployeesByDept[[#This Row],[BP-WS]], SQLOperators_WS[badge_ID], SQLOperators_WS[deactive_date], -1) = 0, "")</f>
        <v/>
      </c>
      <c r="K241" s="31" t="str">
        <f>_xlfn.XLOOKUP(EmployeesByDept[[#This Row],[Name]] &amp; "-Bypass", SQLOperatorTable[name], SQLOperatorTable[ID], "")</f>
        <v/>
      </c>
      <c r="L241" s="31" t="str">
        <f>IF(NOT(LEN(EmployeesByDept[[#This Row],[BP-MES01]]) = 0), _xlfn.XLOOKUP(EmployeesByDept[[#This Row],[BP-MES01]], SQLOperatorTable[ID], SQLOperatorTable[deactive_date], -1) = 0, "")</f>
        <v/>
      </c>
      <c r="M241" s="31" t="b">
        <f>IFERROR(OR(EmployeesByDept[[#This Row],[BPA-DT]], EmployeesByDept[[#This Row],[BPA-WS]], EmployeesByDept[[#This Row],[BPA-MES01]]), FALSE)</f>
        <v>0</v>
      </c>
      <c r="N241" s="31" t="b">
        <f>_xlfn.LET(_xlpm.look, _xlfn.XLOOKUP(EmployeesByDept[[#This Row],[ID]], SQLOperators_DT[badge_ID], SQLOperators_DT[deactive_date], -1), IF(_xlpm.look &gt; 0, FALSE, IF(_xlpm.look = 0, TRUE, "NO DATA")))</f>
        <v>0</v>
      </c>
      <c r="O241" s="31" t="str">
        <f>_xlfn.LET(_xlpm.look, _xlfn.XLOOKUP(EmployeesByDept[[#This Row],[ID]], SQLOperators_WS[badge_ID], SQLOperators_WS[deactive_date], -1), IF(_xlpm.look &gt; 0, FALSE, IF(_xlpm.look = 0, TRUE, "NO DATA")))</f>
        <v>NO DATA</v>
      </c>
      <c r="P241" s="31" t="b" cm="1">
        <f t="array" ref="P24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41" s="31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41" s="31" t="b">
        <f>IF(EmployeesByDept[[#This Row],[Position]] = "Operator", EmployeesByDept[[#This Row],[AnyBP]] = FALSE, TRUE)</f>
        <v>1</v>
      </c>
      <c r="S241" s="31" t="b" cm="1">
        <f t="array" ref="S24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41" s="31" t="b">
        <f xml:space="preserve"> _xlfn.XLOOKUP(EmployeesByDept[[#This Row],[ID]], SQLOperatorTable[ID], SQLOperatorTable[deactive_date], -1) = 0</f>
        <v>1</v>
      </c>
      <c r="U241" s="31" t="str">
        <f>EmployeesByDept[[#This Row],[Dept.]] &amp; " " &amp; EmployeesByDept[[#This Row],[Shift]]</f>
        <v>Engineering 1st</v>
      </c>
      <c r="V241" s="110" cm="1">
        <f t="array" ref="V241">_xlfn.LET(_xlpm.getname, GetIDFromName(EmployeesByDept[[#This Row],[Name]]),
IF(LEN(_xlpm.getname) = 0, GetIDFromName(EmployeesByDept[[#This Row],[Name]] &amp; " - Bypass"), _xlpm.getname))</f>
        <v>1414</v>
      </c>
      <c r="W241" s="31">
        <f>_xlfn.XLOOKUP(EmployeesByDept[[#This Row],[ID]],SQLOperatorTable[ID],SQLOperatorTable[dept_ID], "", 0, 1)</f>
        <v>1</v>
      </c>
      <c r="X241" s="126" t="b">
        <f>_xlfn.XLOOKUP(EmployeesByDept[[#This Row],[ID]], SQLOperatorTable[ID],SQLOperatorTable[deactive_date], -1) &gt; 0</f>
        <v>0</v>
      </c>
      <c r="Y241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&lt;STX&gt;H1;o160,100;f3;c20;h1;w1;d3,Sahil Sharma;&lt;ETX&gt;
&lt;STX&gt;H2;o130,100;f3;c20;h1;w1;d3,Engineering 1st;&lt;ETX&gt;
&lt;STX&gt;H3;o100,100;f3;c20;h1;w1;d3,MES Login;&lt;ETX&gt;
&lt;STX&gt;B4;o50,30;f3;c0,3;h50;w3;d3,1414;&lt;ETX&gt;
&lt;STX&gt;R&lt;ETX&gt;
&lt;STX&gt;&lt;ESC&gt;E1;&lt;ETX&gt;
&lt;STX&gt;&lt;US&gt;4&lt;ETX&gt;
&lt;STX&gt;&lt;ETB&gt;&lt;ETX&gt;</v>
      </c>
      <c r="Z241" s="126" t="str">
        <f>" "</f>
        <v xml:space="preserve"> </v>
      </c>
      <c r="AI241"/>
      <c r="AJ241"/>
    </row>
    <row r="242" spans="1:36" x14ac:dyDescent="0.2">
      <c r="A242" s="19" t="s">
        <v>645</v>
      </c>
      <c r="B24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Marketta Perry</v>
      </c>
      <c r="C242" s="26" t="s">
        <v>573</v>
      </c>
      <c r="D242" s="112" t="s">
        <v>173</v>
      </c>
      <c r="E242" s="112" t="s">
        <v>241</v>
      </c>
      <c r="F242" s="124" t="s">
        <v>190</v>
      </c>
      <c r="G242" s="31" t="str">
        <f>_xlfn.XLOOKUP(EmployeesByDept[[#This Row],[Name]] &amp; "-Bypass", SQLOperators_DT[first_name], SQLOperators_DT[badge_ID], "")</f>
        <v/>
      </c>
      <c r="H242" s="31" t="str">
        <f>IF(NOT(LEN(EmployeesByDept[[#This Row],[BP-DT]]) = 0), _xlfn.XLOOKUP(EmployeesByDept[[#This Row],[BP-DT]], SQLOperators_DT[badge_ID], SQLOperators_DT[deactive_date], -1) = 0, "")</f>
        <v/>
      </c>
      <c r="I242" s="31" t="str">
        <f>_xlfn.XLOOKUP(EmployeesByDept[[#This Row],[Name]] &amp; "-Bypass", SQLOperators_WS[full_name], SQLOperators_WS[badge_ID], "")</f>
        <v/>
      </c>
      <c r="J242" s="31" t="str">
        <f>IF(NOT(LEN(EmployeesByDept[[#This Row],[BP-WS]]) = 0), _xlfn.XLOOKUP(EmployeesByDept[[#This Row],[BP-WS]], SQLOperators_WS[badge_ID], SQLOperators_WS[deactive_date], -1) = 0, "")</f>
        <v/>
      </c>
      <c r="K242" s="31" t="str">
        <f>_xlfn.XLOOKUP(EmployeesByDept[[#This Row],[Name]] &amp; "-Bypass", SQLOperatorTable[name], SQLOperatorTable[ID], "")</f>
        <v/>
      </c>
      <c r="L242" s="31" t="str">
        <f>IF(NOT(LEN(EmployeesByDept[[#This Row],[BP-MES01]]) = 0), _xlfn.XLOOKUP(EmployeesByDept[[#This Row],[BP-MES01]], SQLOperatorTable[ID], SQLOperatorTable[deactive_date], -1) = 0, "")</f>
        <v/>
      </c>
      <c r="M242" s="31" t="b">
        <f>IFERROR(OR(EmployeesByDept[[#This Row],[BPA-DT]], EmployeesByDept[[#This Row],[BPA-WS]], EmployeesByDept[[#This Row],[BPA-MES01]]), FALSE)</f>
        <v>0</v>
      </c>
      <c r="N242" s="31" t="b">
        <f>_xlfn.LET(_xlpm.look, _xlfn.XLOOKUP(EmployeesByDept[[#This Row],[ID]], SQLOperators_DT[badge_ID], SQLOperators_DT[deactive_date], -1), IF(_xlpm.look &gt; 0, FALSE, IF(_xlpm.look = 0, TRUE, "NO DATA")))</f>
        <v>1</v>
      </c>
      <c r="O242" s="31" t="b">
        <f>_xlfn.LET(_xlpm.look, _xlfn.XLOOKUP(EmployeesByDept[[#This Row],[ID]], SQLOperators_WS[badge_ID], SQLOperators_WS[deactive_date], -1), IF(_xlpm.look &gt; 0, FALSE, IF(_xlpm.look = 0, TRUE, "NO DATA")))</f>
        <v>1</v>
      </c>
      <c r="P242" s="31" t="b" cm="1">
        <f t="array" ref="P24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242" s="31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42" s="31" t="b">
        <f>IF(EmployeesByDept[[#This Row],[Position]] = "Operator", EmployeesByDept[[#This Row],[AnyBP]] = FALSE, TRUE)</f>
        <v>1</v>
      </c>
      <c r="S242" s="31" t="b" cm="1">
        <f t="array" ref="S24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42" s="31" t="b">
        <f xml:space="preserve"> _xlfn.XLOOKUP(EmployeesByDept[[#This Row],[ID]], SQLOperatorTable[ID], SQLOperatorTable[deactive_date], -1) = 0</f>
        <v>1</v>
      </c>
      <c r="U242" s="31" t="str">
        <f>EmployeesByDept[[#This Row],[Dept.]] &amp; " " &amp; EmployeesByDept[[#This Row],[Shift]]</f>
        <v>T1XX B</v>
      </c>
      <c r="V242" s="110" cm="1">
        <f t="array" ref="V242">_xlfn.LET(_xlpm.getname, GetIDFromName(EmployeesByDept[[#This Row],[Name]]),
IF(LEN(_xlpm.getname) = 0, GetIDFromName(EmployeesByDept[[#This Row],[Name]] &amp; " - Bypass"), _xlpm.getname))</f>
        <v>1366</v>
      </c>
      <c r="W242" s="31">
        <f>_xlfn.XLOOKUP(EmployeesByDept[[#This Row],[ID]],SQLOperatorTable[ID],SQLOperatorTable[dept_ID], "", 0, 1)</f>
        <v>4</v>
      </c>
      <c r="X242" s="126" t="b">
        <f>_xlfn.XLOOKUP(EmployeesByDept[[#This Row],[ID]], SQLOperatorTable[ID],SQLOperatorTable[deactive_date], -1) &gt; 0</f>
        <v>0</v>
      </c>
      <c r="Y242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&lt;STX&gt;H1;o160,100;f3;c20;h1;w1;d3,Samantha Bailey;&lt;ETX&gt;
&lt;STX&gt;H2;o130,100;f3;c20;h1;w1;d3,T1XX B;&lt;ETX&gt;
&lt;STX&gt;H3;o100,100;f3;c20;h1;w1;d3,MES Login;&lt;ETX&gt;
&lt;STX&gt;B4;o50,30;f3;c0,3;h50;w3;d3,1366;&lt;ETX&gt;
&lt;STX&gt;R&lt;ETX&gt;
&lt;STX&gt;&lt;ESC&gt;E1;&lt;ETX&gt;
&lt;STX&gt;&lt;US&gt;4&lt;ETX&gt;
&lt;STX&gt;&lt;ETB&gt;&lt;ETX&gt;</v>
      </c>
      <c r="Z242" s="126" t="str">
        <f>" "</f>
        <v xml:space="preserve"> </v>
      </c>
      <c r="AI242"/>
      <c r="AJ242"/>
    </row>
    <row r="243" spans="1:36" x14ac:dyDescent="0.2">
      <c r="A243" s="19" t="s">
        <v>647</v>
      </c>
      <c r="B24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Inpone Phothisane</v>
      </c>
      <c r="C243" s="21" t="s">
        <v>575</v>
      </c>
      <c r="D243" s="112" t="s">
        <v>193</v>
      </c>
      <c r="E243" s="112" t="s">
        <v>179</v>
      </c>
      <c r="F243" s="123" t="s">
        <v>180</v>
      </c>
      <c r="G243" s="4" t="str">
        <f>_xlfn.XLOOKUP(EmployeesByDept[[#This Row],[Name]] &amp; "-Bypass", SQLOperators_DT[first_name], SQLOperators_DT[badge_ID], "")</f>
        <v/>
      </c>
      <c r="H243" s="4" t="str">
        <f>IF(NOT(LEN(EmployeesByDept[[#This Row],[BP-DT]]) = 0), _xlfn.XLOOKUP(EmployeesByDept[[#This Row],[BP-DT]], SQLOperators_DT[badge_ID], SQLOperators_DT[deactive_date], -1) = 0, "")</f>
        <v/>
      </c>
      <c r="I243" s="4" t="str">
        <f>_xlfn.XLOOKUP(EmployeesByDept[[#This Row],[Name]] &amp; "-Bypass", SQLOperators_WS[full_name], SQLOperators_WS[badge_ID], "")</f>
        <v/>
      </c>
      <c r="J243" s="4" t="str">
        <f>IF(NOT(LEN(EmployeesByDept[[#This Row],[BP-WS]]) = 0), _xlfn.XLOOKUP(EmployeesByDept[[#This Row],[BP-WS]], SQLOperators_WS[badge_ID], SQLOperators_WS[deactive_date], -1) = 0, "")</f>
        <v/>
      </c>
      <c r="K243" s="4" t="str">
        <f>_xlfn.XLOOKUP(EmployeesByDept[[#This Row],[Name]] &amp; "-Bypass", SQLOperatorTable[name], SQLOperatorTable[ID], "")</f>
        <v/>
      </c>
      <c r="L243" s="4" t="str">
        <f>IF(NOT(LEN(EmployeesByDept[[#This Row],[BP-MES01]]) = 0), _xlfn.XLOOKUP(EmployeesByDept[[#This Row],[BP-MES01]], SQLOperatorTable[ID], SQLOperatorTable[deactive_date], -1) = 0, "")</f>
        <v/>
      </c>
      <c r="M243" s="4" t="b">
        <f>IFERROR(OR(EmployeesByDept[[#This Row],[BPA-DT]], EmployeesByDept[[#This Row],[BPA-WS]], EmployeesByDept[[#This Row],[BPA-MES01]]), FALSE)</f>
        <v>0</v>
      </c>
      <c r="N243" s="4" t="b">
        <f>_xlfn.LET(_xlpm.look, _xlfn.XLOOKUP(EmployeesByDept[[#This Row],[ID]], SQLOperators_DT[badge_ID], SQLOperators_DT[deactive_date], -1), IF(_xlpm.look &gt; 0, FALSE, IF(_xlpm.look = 0, TRUE, "NO DATA")))</f>
        <v>1</v>
      </c>
      <c r="O243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43" s="4" t="b" cm="1">
        <f t="array" ref="P24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4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43" s="4" t="b">
        <f>IF(EmployeesByDept[[#This Row],[Position]] = "Operator", EmployeesByDept[[#This Row],[AnyBP]] = FALSE, TRUE)</f>
        <v>1</v>
      </c>
      <c r="S243" s="4" t="b" cm="1">
        <f t="array" ref="S24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43" s="4" t="b">
        <f xml:space="preserve"> _xlfn.XLOOKUP(EmployeesByDept[[#This Row],[ID]], SQLOperatorTable[ID], SQLOperatorTable[deactive_date], -1) = 0</f>
        <v>1</v>
      </c>
      <c r="U243" s="4" t="str">
        <f>EmployeesByDept[[#This Row],[Dept.]] &amp; " " &amp; EmployeesByDept[[#This Row],[Shift]]</f>
        <v>Quality 1st</v>
      </c>
      <c r="V243" s="28" cm="1">
        <f t="array" ref="V243">_xlfn.LET(_xlpm.getname, GetIDFromName(EmployeesByDept[[#This Row],[Name]]),
IF(LEN(_xlpm.getname) = 0, GetIDFromName(EmployeesByDept[[#This Row],[Name]] &amp; " - Bypass"), _xlpm.getname))</f>
        <v>1722</v>
      </c>
      <c r="W243" s="4">
        <f>_xlfn.XLOOKUP(EmployeesByDept[[#This Row],[ID]],SQLOperatorTable[ID],SQLOperatorTable[dept_ID], "", 0, 1)</f>
        <v>2</v>
      </c>
      <c r="X243" s="12" t="b">
        <f>_xlfn.XLOOKUP(EmployeesByDept[[#This Row],[ID]], SQLOperatorTable[ID],SQLOperatorTable[deactive_date], -1) &gt; 0</f>
        <v>0</v>
      </c>
      <c r="Y24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&lt;STX&gt;H1;o160,100;f3;c20;h1;w1;d3,Savannah Hill;&lt;ETX&gt;
&lt;STX&gt;H2;o130,100;f3;c20;h1;w1;d3,Quality 1st;&lt;ETX&gt;
&lt;STX&gt;H3;o100,100;f3;c20;h1;w1;d3,MES Login;&lt;ETX&gt;
&lt;STX&gt;B4;o50,30;f3;c0,3;h50;w3;d3,1722;&lt;ETX&gt;
&lt;STX&gt;R&lt;ETX&gt;
&lt;STX&gt;&lt;ESC&gt;E1;&lt;ETX&gt;
&lt;STX&gt;&lt;US&gt;4&lt;ETX&gt;
&lt;STX&gt;&lt;ETB&gt;&lt;ETX&gt;</v>
      </c>
      <c r="Z243" s="12" t="str">
        <f>" "</f>
        <v xml:space="preserve"> </v>
      </c>
      <c r="AI243"/>
      <c r="AJ243"/>
    </row>
    <row r="244" spans="1:36" x14ac:dyDescent="0.2">
      <c r="A244" s="19" t="s">
        <v>648</v>
      </c>
      <c r="B24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Denzel Pitts</v>
      </c>
      <c r="C244" s="21" t="s">
        <v>577</v>
      </c>
      <c r="D244" s="112" t="s">
        <v>322</v>
      </c>
      <c r="E244" s="112" t="s">
        <v>179</v>
      </c>
      <c r="F244" s="296" t="s">
        <v>185</v>
      </c>
      <c r="G244" s="4">
        <f>_xlfn.XLOOKUP(EmployeesByDept[[#This Row],[Name]] &amp; "-Bypass", SQLOperators_DT[first_name], SQLOperators_DT[badge_ID], "")</f>
        <v>5963605</v>
      </c>
      <c r="H244" s="4" t="b">
        <f>IF(NOT(LEN(EmployeesByDept[[#This Row],[BP-DT]]) = 0), _xlfn.XLOOKUP(EmployeesByDept[[#This Row],[BP-DT]], SQLOperators_DT[badge_ID], SQLOperators_DT[deactive_date], -1) = 0, "")</f>
        <v>1</v>
      </c>
      <c r="I244" s="4">
        <f>_xlfn.XLOOKUP(EmployeesByDept[[#This Row],[Name]] &amp; "-Bypass", SQLOperators_WS[full_name], SQLOperators_WS[badge_ID], "")</f>
        <v>5963605</v>
      </c>
      <c r="J244" s="4" t="b">
        <f>IF(NOT(LEN(EmployeesByDept[[#This Row],[BP-WS]]) = 0), _xlfn.XLOOKUP(EmployeesByDept[[#This Row],[BP-WS]], SQLOperators_WS[badge_ID], SQLOperators_WS[deactive_date], -1) = 0, "")</f>
        <v>1</v>
      </c>
      <c r="K244" s="4">
        <f>_xlfn.XLOOKUP(EmployeesByDept[[#This Row],[Name]] &amp; "-Bypass", SQLOperatorTable[name], SQLOperatorTable[ID], "")</f>
        <v>5963605</v>
      </c>
      <c r="L244" s="4" t="b">
        <f>IF(NOT(LEN(EmployeesByDept[[#This Row],[BP-MES01]]) = 0), _xlfn.XLOOKUP(EmployeesByDept[[#This Row],[BP-MES01]], SQLOperatorTable[ID], SQLOperatorTable[deactive_date], -1) = 0, "")</f>
        <v>1</v>
      </c>
      <c r="M244" s="4" t="b">
        <f>IFERROR(OR(EmployeesByDept[[#This Row],[BPA-DT]], EmployeesByDept[[#This Row],[BPA-WS]], EmployeesByDept[[#This Row],[BPA-MES01]]), FALSE)</f>
        <v>1</v>
      </c>
      <c r="N244" s="4" t="b">
        <f>_xlfn.LET(_xlpm.look, _xlfn.XLOOKUP(EmployeesByDept[[#This Row],[ID]], SQLOperators_DT[badge_ID], SQLOperators_DT[deactive_date], -1), IF(_xlpm.look &gt; 0, FALSE, IF(_xlpm.look = 0, TRUE, "NO DATA")))</f>
        <v>1</v>
      </c>
      <c r="O244" s="4" t="b">
        <f>_xlfn.LET(_xlpm.look, _xlfn.XLOOKUP(EmployeesByDept[[#This Row],[ID]], SQLOperators_WS[badge_ID], SQLOperators_WS[deactive_date], -1), IF(_xlpm.look &gt; 0, FALSE, IF(_xlpm.look = 0, TRUE, "NO DATA")))</f>
        <v>1</v>
      </c>
      <c r="P244" s="4" t="b" cm="1">
        <f t="array" ref="P24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4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44" s="4" t="b">
        <f>IF(EmployeesByDept[[#This Row],[Position]] = "Operator", EmployeesByDept[[#This Row],[AnyBP]] = FALSE, TRUE)</f>
        <v>1</v>
      </c>
      <c r="S244" s="4" t="b" cm="1">
        <f t="array" ref="S24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44" s="4" t="b">
        <f xml:space="preserve"> _xlfn.XLOOKUP(EmployeesByDept[[#This Row],[ID]], SQLOperatorTable[ID], SQLOperatorTable[deactive_date], -1) = 0</f>
        <v>1</v>
      </c>
      <c r="U244" s="4" t="str">
        <f>EmployeesByDept[[#This Row],[Dept.]] &amp; " " &amp; EmployeesByDept[[#This Row],[Shift]]</f>
        <v>WS 1st</v>
      </c>
      <c r="V244" s="28" cm="1">
        <f t="array" ref="V244">_xlfn.LET(_xlpm.getname, GetIDFromName(EmployeesByDept[[#This Row],[Name]]),
IF(LEN(_xlpm.getname) = 0, GetIDFromName(EmployeesByDept[[#This Row],[Name]] &amp; " - Bypass"), _xlpm.getname))</f>
        <v>2016</v>
      </c>
      <c r="W244" s="4">
        <f>_xlfn.XLOOKUP(EmployeesByDept[[#This Row],[ID]],SQLOperatorTable[ID],SQLOperatorTable[dept_ID], "", 0, 1)</f>
        <v>4</v>
      </c>
      <c r="X244" s="12" t="b">
        <f>_xlfn.XLOOKUP(EmployeesByDept[[#This Row],[ID]], SQLOperatorTable[ID],SQLOperatorTable[deactive_date], -1) &gt; 0</f>
        <v>0</v>
      </c>
      <c r="Y24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&lt;STX&gt;H1;o160,100;f3;c20;h1;w1;d3,Sead Rasljanin;&lt;ETX&gt;
&lt;STX&gt;H2;o130,100;f3;c20;h1;w1;d3,WS 1st;&lt;ETX&gt;
&lt;STX&gt;H3;o100,100;f3;c20;h1;w1;d3,MES Login;&lt;ETX&gt;
&lt;STX&gt;B4;o50,30;f3;c0,3;h50;w3;d3,2016;&lt;ETX&gt;
&lt;STX&gt;R&lt;ETX&gt;
&lt;STX&gt;&lt;ESC&gt;E1;&lt;ETX&gt;
&lt;STX&gt;&lt;US&gt;4&lt;ETX&gt;
&lt;STX&gt;&lt;ETB&gt;&lt;ETX&gt;</v>
      </c>
      <c r="Z244" s="12" t="str">
        <f>" "</f>
        <v xml:space="preserve"> </v>
      </c>
      <c r="AI244"/>
      <c r="AJ244"/>
    </row>
    <row r="245" spans="1:36" x14ac:dyDescent="0.2">
      <c r="A245" s="19" t="s">
        <v>650</v>
      </c>
      <c r="B24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Demetrius M Plant</v>
      </c>
      <c r="C245" s="121" t="s">
        <v>51</v>
      </c>
      <c r="D245" s="112" t="s">
        <v>316</v>
      </c>
      <c r="E245" s="30" t="s">
        <v>179</v>
      </c>
      <c r="F245" s="123" t="s">
        <v>317</v>
      </c>
      <c r="G245" s="4" t="str">
        <f>_xlfn.XLOOKUP(EmployeesByDept[[#This Row],[Name]] &amp; "-Bypass", SQLOperators_DT[first_name], SQLOperators_DT[badge_ID], "")</f>
        <v/>
      </c>
      <c r="H245" s="4" t="str">
        <f>IF(NOT(LEN(EmployeesByDept[[#This Row],[BP-DT]]) = 0), _xlfn.XLOOKUP(EmployeesByDept[[#This Row],[BP-DT]], SQLOperators_DT[badge_ID], SQLOperators_DT[deactive_date], -1) = 0, "")</f>
        <v/>
      </c>
      <c r="I245" s="4" t="str">
        <f>_xlfn.XLOOKUP(EmployeesByDept[[#This Row],[Name]] &amp; "-Bypass", SQLOperators_WS[full_name], SQLOperators_WS[badge_ID], "")</f>
        <v/>
      </c>
      <c r="J245" s="4" t="str">
        <f>IF(NOT(LEN(EmployeesByDept[[#This Row],[BP-WS]]) = 0), _xlfn.XLOOKUP(EmployeesByDept[[#This Row],[BP-WS]], SQLOperators_WS[badge_ID], SQLOperators_WS[deactive_date], -1) = 0, "")</f>
        <v/>
      </c>
      <c r="K245" s="4" t="str">
        <f>_xlfn.XLOOKUP(EmployeesByDept[[#This Row],[Name]] &amp; "-Bypass", SQLOperatorTable[name], SQLOperatorTable[ID], "")</f>
        <v/>
      </c>
      <c r="L245" s="4" t="str">
        <f>IF(NOT(LEN(EmployeesByDept[[#This Row],[BP-MES01]]) = 0), _xlfn.XLOOKUP(EmployeesByDept[[#This Row],[BP-MES01]], SQLOperatorTable[ID], SQLOperatorTable[deactive_date], -1) = 0, "")</f>
        <v/>
      </c>
      <c r="M245" s="4" t="b">
        <f>IFERROR(OR(EmployeesByDept[[#This Row],[BPA-DT]], EmployeesByDept[[#This Row],[BPA-WS]], EmployeesByDept[[#This Row],[BPA-MES01]]), FALSE)</f>
        <v>0</v>
      </c>
      <c r="N245" s="4" t="str">
        <f>_xlfn.LET(_xlpm.look, _xlfn.XLOOKUP(EmployeesByDept[[#This Row],[ID]], SQLOperators_DT[badge_ID], SQLOperators_DT[deactive_date], -1), IF(_xlpm.look &gt; 0, FALSE, IF(_xlpm.look = 0, TRUE, "NO DATA")))</f>
        <v>NO DATA</v>
      </c>
      <c r="O245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45" s="4" t="b" cm="1">
        <f t="array" ref="P24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45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45" s="4" t="b">
        <f>IF(EmployeesByDept[[#This Row],[Position]] = "Operator", EmployeesByDept[[#This Row],[AnyBP]] = FALSE, TRUE)</f>
        <v>1</v>
      </c>
      <c r="S245" s="4" t="b" cm="1">
        <f t="array" ref="S24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45" s="4" t="b">
        <f xml:space="preserve"> _xlfn.XLOOKUP(EmployeesByDept[[#This Row],[ID]], SQLOperatorTable[ID], SQLOperatorTable[deactive_date], -1) = 0</f>
        <v>1</v>
      </c>
      <c r="U245" s="4" t="str">
        <f>EmployeesByDept[[#This Row],[Dept.]] &amp; " " &amp; EmployeesByDept[[#This Row],[Shift]]</f>
        <v>Engineering 1st</v>
      </c>
      <c r="V245" s="28" cm="1">
        <f t="array" ref="V245">_xlfn.LET(_xlpm.getname, GetIDFromName(EmployeesByDept[[#This Row],[Name]]),
IF(LEN(_xlpm.getname) = 0, GetIDFromName(EmployeesByDept[[#This Row],[Name]] &amp; " - Bypass"), _xlpm.getname))</f>
        <v>2308</v>
      </c>
      <c r="W245" s="4">
        <f>_xlfn.XLOOKUP(EmployeesByDept[[#This Row],[ID]],SQLOperatorTable[ID],SQLOperatorTable[dept_ID], "", 0, 1)</f>
        <v>1</v>
      </c>
      <c r="X245" s="12" t="b">
        <f>_xlfn.XLOOKUP(EmployeesByDept[[#This Row],[ID]], SQLOperatorTable[ID],SQLOperatorTable[deactive_date], -1) &gt; 0</f>
        <v>0</v>
      </c>
      <c r="Y245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&lt;STX&gt;H1;o160,100;f3;c20;h1;w1;d3,Senthilnathan Selvarajan;&lt;ETX&gt;
&lt;STX&gt;H2;o130,100;f3;c20;h1;w1;d3,Engineering 1st;&lt;ETX&gt;
&lt;STX&gt;H3;o100,100;f3;c20;h1;w1;d3,MES Login;&lt;ETX&gt;
&lt;STX&gt;B4;o50,30;f3;c0,3;h50;w3;d3,2308;&lt;ETX&gt;
&lt;STX&gt;R&lt;ETX&gt;
&lt;STX&gt;&lt;ESC&gt;E1;&lt;ETX&gt;
&lt;STX&gt;&lt;US&gt;4&lt;ETX&gt;
&lt;STX&gt;&lt;ETB&gt;&lt;ETX&gt;</v>
      </c>
      <c r="Z245" s="12" t="str">
        <f>" "</f>
        <v xml:space="preserve"> </v>
      </c>
      <c r="AI245"/>
      <c r="AJ245"/>
    </row>
    <row r="246" spans="1:36" x14ac:dyDescent="0.2">
      <c r="A246" s="19" t="s">
        <v>652</v>
      </c>
      <c r="B24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Ronald George Pomeroy Jr</v>
      </c>
      <c r="C246" s="21" t="s">
        <v>580</v>
      </c>
      <c r="D246" s="112" t="s">
        <v>173</v>
      </c>
      <c r="E246" s="30" t="s">
        <v>394</v>
      </c>
      <c r="F246" s="123" t="s">
        <v>190</v>
      </c>
      <c r="G246" s="4" t="str">
        <f>_xlfn.XLOOKUP(EmployeesByDept[[#This Row],[Name]] &amp; "-Bypass", SQLOperators_DT[first_name], SQLOperators_DT[badge_ID], "")</f>
        <v/>
      </c>
      <c r="H246" s="4" t="str">
        <f>IF(NOT(LEN(EmployeesByDept[[#This Row],[BP-DT]]) = 0), _xlfn.XLOOKUP(EmployeesByDept[[#This Row],[BP-DT]], SQLOperators_DT[badge_ID], SQLOperators_DT[deactive_date], -1) = 0, "")</f>
        <v/>
      </c>
      <c r="I246" s="4" t="str">
        <f>_xlfn.XLOOKUP(EmployeesByDept[[#This Row],[Name]] &amp; "-Bypass", SQLOperators_WS[full_name], SQLOperators_WS[badge_ID], "")</f>
        <v/>
      </c>
      <c r="J246" s="4" t="str">
        <f>IF(NOT(LEN(EmployeesByDept[[#This Row],[BP-WS]]) = 0), _xlfn.XLOOKUP(EmployeesByDept[[#This Row],[BP-WS]], SQLOperators_WS[badge_ID], SQLOperators_WS[deactive_date], -1) = 0, "")</f>
        <v/>
      </c>
      <c r="K246" s="4" t="str">
        <f>_xlfn.XLOOKUP(EmployeesByDept[[#This Row],[Name]] &amp; "-Bypass", SQLOperatorTable[name], SQLOperatorTable[ID], "")</f>
        <v/>
      </c>
      <c r="L246" s="4" t="str">
        <f>IF(NOT(LEN(EmployeesByDept[[#This Row],[BP-MES01]]) = 0), _xlfn.XLOOKUP(EmployeesByDept[[#This Row],[BP-MES01]], SQLOperatorTable[ID], SQLOperatorTable[deactive_date], -1) = 0, "")</f>
        <v/>
      </c>
      <c r="M246" s="4" t="b">
        <f>IFERROR(OR(EmployeesByDept[[#This Row],[BPA-DT]], EmployeesByDept[[#This Row],[BPA-WS]], EmployeesByDept[[#This Row],[BPA-MES01]]), FALSE)</f>
        <v>0</v>
      </c>
      <c r="N246" s="4" t="b">
        <f>_xlfn.LET(_xlpm.look, _xlfn.XLOOKUP(EmployeesByDept[[#This Row],[ID]], SQLOperators_DT[badge_ID], SQLOperators_DT[deactive_date], -1), IF(_xlpm.look &gt; 0, FALSE, IF(_xlpm.look = 0, TRUE, "NO DATA")))</f>
        <v>1</v>
      </c>
      <c r="O246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46" s="4" t="b" cm="1">
        <f t="array" ref="P24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4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46" s="4" t="b">
        <f>IF(EmployeesByDept[[#This Row],[Position]] = "Operator", EmployeesByDept[[#This Row],[AnyBP]] = FALSE, TRUE)</f>
        <v>1</v>
      </c>
      <c r="S246" s="4" t="b" cm="1">
        <f t="array" ref="S24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46" s="4" t="b">
        <f xml:space="preserve"> _xlfn.XLOOKUP(EmployeesByDept[[#This Row],[ID]], SQLOperatorTable[ID], SQLOperatorTable[deactive_date], -1) = 0</f>
        <v>1</v>
      </c>
      <c r="U246" s="4" t="str">
        <f>EmployeesByDept[[#This Row],[Dept.]] &amp; " " &amp; EmployeesByDept[[#This Row],[Shift]]</f>
        <v>T1XX C</v>
      </c>
      <c r="V246" s="28" cm="1">
        <f t="array" ref="V246">_xlfn.LET(_xlpm.getname, GetIDFromName(EmployeesByDept[[#This Row],[Name]]),
IF(LEN(_xlpm.getname) = 0, GetIDFromName(EmployeesByDept[[#This Row],[Name]] &amp; " - Bypass"), _xlpm.getname))</f>
        <v>1964</v>
      </c>
      <c r="W246" s="4">
        <f>_xlfn.XLOOKUP(EmployeesByDept[[#This Row],[ID]],SQLOperatorTable[ID],SQLOperatorTable[dept_ID], "", 0, 1)</f>
        <v>4</v>
      </c>
      <c r="X246" s="12" t="b">
        <f>_xlfn.XLOOKUP(EmployeesByDept[[#This Row],[ID]], SQLOperatorTable[ID],SQLOperatorTable[deactive_date], -1) &gt; 0</f>
        <v>0</v>
      </c>
      <c r="Y24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&lt;STX&gt;H1;o160,100;f3;c20;h1;w1;d3,Shalinda Gilbert;&lt;ETX&gt;
&lt;STX&gt;H2;o130,100;f3;c20;h1;w1;d3,T1XX C;&lt;ETX&gt;
&lt;STX&gt;H3;o100,100;f3;c20;h1;w1;d3,MES Login;&lt;ETX&gt;
&lt;STX&gt;B4;o50,30;f3;c0,3;h50;w3;d3,1964;&lt;ETX&gt;
&lt;STX&gt;R&lt;ETX&gt;
&lt;STX&gt;&lt;ESC&gt;E1;&lt;ETX&gt;
&lt;STX&gt;&lt;US&gt;4&lt;ETX&gt;
&lt;STX&gt;&lt;ETB&gt;&lt;ETX&gt;</v>
      </c>
      <c r="Z246" s="12" t="str">
        <f>" "</f>
        <v xml:space="preserve"> </v>
      </c>
      <c r="AI246"/>
      <c r="AJ246"/>
    </row>
    <row r="247" spans="1:36" x14ac:dyDescent="0.2">
      <c r="A247" s="19" t="s">
        <v>654</v>
      </c>
      <c r="B24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Ronald George Pomeroy Sr.</v>
      </c>
      <c r="C247" s="294" t="s">
        <v>582</v>
      </c>
      <c r="D247" s="112"/>
      <c r="E247" s="30" t="s">
        <v>179</v>
      </c>
      <c r="F247" s="296"/>
      <c r="G247" s="302" t="str">
        <f>_xlfn.XLOOKUP(EmployeesByDept[[#This Row],[Name]] &amp; "-Bypass", SQLOperators_DT[first_name], SQLOperators_DT[badge_ID], "")</f>
        <v/>
      </c>
      <c r="H247" s="302" t="str">
        <f>IF(NOT(LEN(EmployeesByDept[[#This Row],[BP-DT]]) = 0), _xlfn.XLOOKUP(EmployeesByDept[[#This Row],[BP-DT]], SQLOperators_DT[badge_ID], SQLOperators_DT[deactive_date], -1) = 0, "")</f>
        <v/>
      </c>
      <c r="I247" s="302" t="str">
        <f>_xlfn.XLOOKUP(EmployeesByDept[[#This Row],[Name]] &amp; "-Bypass", SQLOperators_WS[full_name], SQLOperators_WS[badge_ID], "")</f>
        <v/>
      </c>
      <c r="J247" s="302" t="str">
        <f>IF(NOT(LEN(EmployeesByDept[[#This Row],[BP-WS]]) = 0), _xlfn.XLOOKUP(EmployeesByDept[[#This Row],[BP-WS]], SQLOperators_WS[badge_ID], SQLOperators_WS[deactive_date], -1) = 0, "")</f>
        <v/>
      </c>
      <c r="K247" s="302" t="str">
        <f>_xlfn.XLOOKUP(EmployeesByDept[[#This Row],[Name]] &amp; "-Bypass", SQLOperatorTable[name], SQLOperatorTable[ID], "")</f>
        <v/>
      </c>
      <c r="L247" s="302" t="str">
        <f>IF(NOT(LEN(EmployeesByDept[[#This Row],[BP-MES01]]) = 0), _xlfn.XLOOKUP(EmployeesByDept[[#This Row],[BP-MES01]], SQLOperatorTable[ID], SQLOperatorTable[deactive_date], -1) = 0, "")</f>
        <v/>
      </c>
      <c r="M247" s="302" t="b">
        <f>IFERROR(OR(EmployeesByDept[[#This Row],[BPA-DT]], EmployeesByDept[[#This Row],[BPA-WS]], EmployeesByDept[[#This Row],[BPA-MES01]]), FALSE)</f>
        <v>0</v>
      </c>
      <c r="N247" s="302" t="b">
        <f>_xlfn.LET(_xlpm.look, _xlfn.XLOOKUP(EmployeesByDept[[#This Row],[ID]], SQLOperators_DT[badge_ID], SQLOperators_DT[deactive_date], -1), IF(_xlpm.look &gt; 0, FALSE, IF(_xlpm.look = 0, TRUE, "NO DATA")))</f>
        <v>0</v>
      </c>
      <c r="O247" s="302" t="b">
        <f>_xlfn.LET(_xlpm.look, _xlfn.XLOOKUP(EmployeesByDept[[#This Row],[ID]], SQLOperators_WS[badge_ID], SQLOperators_WS[deactive_date], -1), IF(_xlpm.look &gt; 0, FALSE, IF(_xlpm.look = 0, TRUE, "NO DATA")))</f>
        <v>0</v>
      </c>
      <c r="P247" s="302" t="b" cm="1">
        <f t="array" ref="P24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47" s="302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47" s="302" t="b">
        <f>IF(EmployeesByDept[[#This Row],[Position]] = "Operator", EmployeesByDept[[#This Row],[AnyBP]] = FALSE, TRUE)</f>
        <v>1</v>
      </c>
      <c r="S247" s="302" t="str" cm="1">
        <f t="array" ref="S24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NO DATA</v>
      </c>
      <c r="T247" s="302" t="b">
        <f xml:space="preserve"> _xlfn.XLOOKUP(EmployeesByDept[[#This Row],[ID]], SQLOperatorTable[ID], SQLOperatorTable[deactive_date], -1) = 0</f>
        <v>1</v>
      </c>
      <c r="U247" s="302" t="str">
        <f>EmployeesByDept[[#This Row],[Dept.]] &amp; " " &amp; EmployeesByDept[[#This Row],[Shift]]</f>
        <v xml:space="preserve"> 1st</v>
      </c>
      <c r="V247" s="297" cm="1">
        <f t="array" ref="V247">_xlfn.LET(_xlpm.getname, GetIDFromName(EmployeesByDept[[#This Row],[Name]]),
IF(LEN(_xlpm.getname) = 0, GetIDFromName(EmployeesByDept[[#This Row],[Name]] &amp; " - Bypass"), _xlpm.getname))</f>
        <v>1413</v>
      </c>
      <c r="W247" s="302">
        <f>_xlfn.XLOOKUP(EmployeesByDept[[#This Row],[ID]],SQLOperatorTable[ID],SQLOperatorTable[dept_ID], "", 0, 1)</f>
        <v>9</v>
      </c>
      <c r="X247" s="303" t="b">
        <f>_xlfn.XLOOKUP(EmployeesByDept[[#This Row],[ID]], SQLOperatorTable[ID],SQLOperatorTable[deactive_date], -1) &gt; 0</f>
        <v>0</v>
      </c>
      <c r="Y247" s="303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&lt;STX&gt;H1;o160,100;f3;c20;h1;w1;d3,Shankar Basavarajappa;&lt;ETX&gt;
&lt;STX&gt;H2;o130,100;f3;c20;h1;w1;d3,Purchasing;&lt;ETX&gt;
&lt;STX&gt;H3;o100,100;f3;c20;h1;w1;d3,MES Login;&lt;ETX&gt;
&lt;STX&gt;B4;o50,30;f3;c0,3;h50;w3;d3,1413;&lt;ETX&gt;
&lt;STX&gt;R&lt;ETX&gt;
&lt;STX&gt;&lt;ESC&gt;E1;&lt;ETX&gt;
&lt;STX&gt;&lt;US&gt;4&lt;ETX&gt;
&lt;STX&gt;&lt;ETB&gt;&lt;ETX&gt;</v>
      </c>
      <c r="Z247" s="303" t="str">
        <f>" "</f>
        <v xml:space="preserve"> </v>
      </c>
      <c r="AI247"/>
      <c r="AJ247"/>
    </row>
    <row r="248" spans="1:36" x14ac:dyDescent="0.2">
      <c r="A248" s="19" t="s">
        <v>656</v>
      </c>
      <c r="B24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Mikayla C Pomeroy</v>
      </c>
      <c r="C248" s="21" t="s">
        <v>584</v>
      </c>
      <c r="D248" s="30" t="s">
        <v>189</v>
      </c>
      <c r="E248" s="30" t="s">
        <v>179</v>
      </c>
      <c r="F248" s="123" t="s">
        <v>190</v>
      </c>
      <c r="G248" s="4" t="str">
        <f>_xlfn.XLOOKUP(EmployeesByDept[[#This Row],[Name]] &amp; "-Bypass", SQLOperators_DT[first_name], SQLOperators_DT[badge_ID], "")</f>
        <v/>
      </c>
      <c r="H248" s="4" t="str">
        <f>IF(NOT(LEN(EmployeesByDept[[#This Row],[BP-DT]]) = 0), _xlfn.XLOOKUP(EmployeesByDept[[#This Row],[BP-DT]], SQLOperators_DT[badge_ID], SQLOperators_DT[deactive_date], -1) = 0, "")</f>
        <v/>
      </c>
      <c r="I248" s="4" t="str">
        <f>_xlfn.XLOOKUP(EmployeesByDept[[#This Row],[Name]] &amp; "-Bypass", SQLOperators_WS[full_name], SQLOperators_WS[badge_ID], "")</f>
        <v/>
      </c>
      <c r="J248" s="4" t="str">
        <f>IF(NOT(LEN(EmployeesByDept[[#This Row],[BP-WS]]) = 0), _xlfn.XLOOKUP(EmployeesByDept[[#This Row],[BP-WS]], SQLOperators_WS[badge_ID], SQLOperators_WS[deactive_date], -1) = 0, "")</f>
        <v/>
      </c>
      <c r="K248" s="4" t="str">
        <f>_xlfn.XLOOKUP(EmployeesByDept[[#This Row],[Name]] &amp; "-Bypass", SQLOperatorTable[name], SQLOperatorTable[ID], "")</f>
        <v/>
      </c>
      <c r="L248" s="4" t="str">
        <f>IF(NOT(LEN(EmployeesByDept[[#This Row],[BP-MES01]]) = 0), _xlfn.XLOOKUP(EmployeesByDept[[#This Row],[BP-MES01]], SQLOperatorTable[ID], SQLOperatorTable[deactive_date], -1) = 0, "")</f>
        <v/>
      </c>
      <c r="M248" s="4" t="b">
        <f>IFERROR(OR(EmployeesByDept[[#This Row],[BPA-DT]], EmployeesByDept[[#This Row],[BPA-WS]], EmployeesByDept[[#This Row],[BPA-MES01]]), FALSE)</f>
        <v>0</v>
      </c>
      <c r="N248" s="4" t="b">
        <f>_xlfn.LET(_xlpm.look, _xlfn.XLOOKUP(EmployeesByDept[[#This Row],[ID]], SQLOperators_DT[badge_ID], SQLOperators_DT[deactive_date], -1), IF(_xlpm.look &gt; 0, FALSE, IF(_xlpm.look = 0, TRUE, "NO DATA")))</f>
        <v>1</v>
      </c>
      <c r="O248" s="4" t="b">
        <f>_xlfn.LET(_xlpm.look, _xlfn.XLOOKUP(EmployeesByDept[[#This Row],[ID]], SQLOperators_WS[badge_ID], SQLOperators_WS[deactive_date], -1), IF(_xlpm.look &gt; 0, FALSE, IF(_xlpm.look = 0, TRUE, "NO DATA")))</f>
        <v>1</v>
      </c>
      <c r="P248" s="4" t="b" cm="1">
        <f t="array" ref="P24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4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48" s="4" t="b">
        <f>IF(EmployeesByDept[[#This Row],[Position]] = "Operator", EmployeesByDept[[#This Row],[AnyBP]] = FALSE, TRUE)</f>
        <v>1</v>
      </c>
      <c r="S248" s="4" t="b" cm="1">
        <f t="array" ref="S24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48" s="4" t="b">
        <f xml:space="preserve"> _xlfn.XLOOKUP(EmployeesByDept[[#This Row],[ID]], SQLOperatorTable[ID], SQLOperatorTable[deactive_date], -1) = 0</f>
        <v>1</v>
      </c>
      <c r="U248" s="4" t="str">
        <f>EmployeesByDept[[#This Row],[Dept.]] &amp; " " &amp; EmployeesByDept[[#This Row],[Shift]]</f>
        <v>DT FEM 1st</v>
      </c>
      <c r="V248" s="28" cm="1">
        <f t="array" ref="V248">_xlfn.LET(_xlpm.getname, GetIDFromName(EmployeesByDept[[#This Row],[Name]]),
IF(LEN(_xlpm.getname) = 0, GetIDFromName(EmployeesByDept[[#This Row],[Name]] &amp; " - Bypass"), _xlpm.getname))</f>
        <v>9705</v>
      </c>
      <c r="W248" s="4">
        <f>_xlfn.XLOOKUP(EmployeesByDept[[#This Row],[ID]],SQLOperatorTable[ID],SQLOperatorTable[dept_ID], "", 0, 1)</f>
        <v>4</v>
      </c>
      <c r="X248" s="12" t="b">
        <f>_xlfn.XLOOKUP(EmployeesByDept[[#This Row],[ID]], SQLOperatorTable[ID],SQLOperatorTable[deactive_date], -1) &gt; 0</f>
        <v>0</v>
      </c>
      <c r="Y24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&lt;STX&gt;H1;o160,100;f3;c20;h1;w1;d3,Shante Ahern;&lt;ETX&gt;
&lt;STX&gt;H2;o130,100;f3;c20;h1;w1;d3,DT FEM 1st;&lt;ETX&gt;
&lt;STX&gt;H3;o100,100;f3;c20;h1;w1;d3,MES Login;&lt;ETX&gt;
&lt;STX&gt;B4;o50,30;f3;c0,3;h50;w3;d3,9705;&lt;ETX&gt;
&lt;STX&gt;R&lt;ETX&gt;
&lt;STX&gt;&lt;ESC&gt;E1;&lt;ETX&gt;
&lt;STX&gt;&lt;US&gt;4&lt;ETX&gt;
&lt;STX&gt;&lt;ETB&gt;&lt;ETX&gt;</v>
      </c>
      <c r="Z248" s="12" t="str">
        <f>" "</f>
        <v xml:space="preserve"> </v>
      </c>
      <c r="AI248"/>
      <c r="AJ248"/>
    </row>
    <row r="249" spans="1:36" x14ac:dyDescent="0.2">
      <c r="A249" s="19" t="s">
        <v>658</v>
      </c>
      <c r="B24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Marcia Donnita Pore</v>
      </c>
      <c r="C249" s="26" t="s">
        <v>586</v>
      </c>
      <c r="D249" s="112" t="s">
        <v>173</v>
      </c>
      <c r="E249" s="112" t="s">
        <v>485</v>
      </c>
      <c r="F249" s="123" t="s">
        <v>190</v>
      </c>
      <c r="G249" s="31" t="str">
        <f>_xlfn.XLOOKUP(EmployeesByDept[[#This Row],[Name]] &amp; "-Bypass", SQLOperators_DT[first_name], SQLOperators_DT[badge_ID], "")</f>
        <v/>
      </c>
      <c r="H249" s="31" t="str">
        <f>IF(NOT(LEN(EmployeesByDept[[#This Row],[BP-DT]]) = 0), _xlfn.XLOOKUP(EmployeesByDept[[#This Row],[BP-DT]], SQLOperators_DT[badge_ID], SQLOperators_DT[deactive_date], -1) = 0, "")</f>
        <v/>
      </c>
      <c r="I249" s="31" t="str">
        <f>_xlfn.XLOOKUP(EmployeesByDept[[#This Row],[Name]] &amp; "-Bypass", SQLOperators_WS[full_name], SQLOperators_WS[badge_ID], "")</f>
        <v/>
      </c>
      <c r="J249" s="31" t="str">
        <f>IF(NOT(LEN(EmployeesByDept[[#This Row],[BP-WS]]) = 0), _xlfn.XLOOKUP(EmployeesByDept[[#This Row],[BP-WS]], SQLOperators_WS[badge_ID], SQLOperators_WS[deactive_date], -1) = 0, "")</f>
        <v/>
      </c>
      <c r="K249" s="31" t="str">
        <f>_xlfn.XLOOKUP(EmployeesByDept[[#This Row],[Name]] &amp; "-Bypass", SQLOperatorTable[name], SQLOperatorTable[ID], "")</f>
        <v/>
      </c>
      <c r="L249" s="31" t="str">
        <f>IF(NOT(LEN(EmployeesByDept[[#This Row],[BP-MES01]]) = 0), _xlfn.XLOOKUP(EmployeesByDept[[#This Row],[BP-MES01]], SQLOperatorTable[ID], SQLOperatorTable[deactive_date], -1) = 0, "")</f>
        <v/>
      </c>
      <c r="M249" s="31" t="b">
        <f>IFERROR(OR(EmployeesByDept[[#This Row],[BPA-DT]], EmployeesByDept[[#This Row],[BPA-WS]], EmployeesByDept[[#This Row],[BPA-MES01]]), FALSE)</f>
        <v>0</v>
      </c>
      <c r="N249" s="31" t="str">
        <f>_xlfn.LET(_xlpm.look, _xlfn.XLOOKUP(EmployeesByDept[[#This Row],[ID]], SQLOperators_DT[badge_ID], SQLOperators_DT[deactive_date], -1), IF(_xlpm.look &gt; 0, FALSE, IF(_xlpm.look = 0, TRUE, "NO DATA")))</f>
        <v>NO DATA</v>
      </c>
      <c r="O249" s="31" t="str">
        <f>_xlfn.LET(_xlpm.look, _xlfn.XLOOKUP(EmployeesByDept[[#This Row],[ID]], SQLOperators_WS[badge_ID], SQLOperators_WS[deactive_date], -1), IF(_xlpm.look &gt; 0, FALSE, IF(_xlpm.look = 0, TRUE, "NO DATA")))</f>
        <v>NO DATA</v>
      </c>
      <c r="P249" s="31" t="b" cm="1">
        <f t="array" ref="P24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49" s="31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49" s="31" t="b">
        <f>IF(EmployeesByDept[[#This Row],[Position]] = "Operator", EmployeesByDept[[#This Row],[AnyBP]] = FALSE, TRUE)</f>
        <v>1</v>
      </c>
      <c r="S249" s="31" t="b" cm="1">
        <f t="array" ref="S24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49" s="31" t="b">
        <f xml:space="preserve"> _xlfn.XLOOKUP(EmployeesByDept[[#This Row],[ID]], SQLOperatorTable[ID], SQLOperatorTable[deactive_date], -1) = 0</f>
        <v>1</v>
      </c>
      <c r="U249" s="31" t="str">
        <f>EmployeesByDept[[#This Row],[Dept.]] &amp; " " &amp; EmployeesByDept[[#This Row],[Shift]]</f>
        <v>T1XX A</v>
      </c>
      <c r="V249" s="31" cm="1">
        <f t="array" ref="V249">_xlfn.LET(_xlpm.getname, GetIDFromName(EmployeesByDept[[#This Row],[Name]]),
IF(LEN(_xlpm.getname) = 0, GetIDFromName(EmployeesByDept[[#This Row],[Name]] &amp; " - Bypass"), _xlpm.getname))</f>
        <v>2527</v>
      </c>
      <c r="W249" s="31">
        <f>_xlfn.XLOOKUP(EmployeesByDept[[#This Row],[ID]],SQLOperatorTable[ID],SQLOperatorTable[dept_ID], "", 0, 1)</f>
        <v>4</v>
      </c>
      <c r="X249" s="126" t="b">
        <f>_xlfn.XLOOKUP(EmployeesByDept[[#This Row],[ID]], SQLOperatorTable[ID],SQLOperatorTable[deactive_date], -1) &gt; 0</f>
        <v>0</v>
      </c>
      <c r="Y249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&lt;STX&gt;H1;o160,100;f3;c20;h1;w1;d3,Shante Kegler;&lt;ETX&gt;
&lt;STX&gt;H2;o130,100;f3;c20;h1;w1;d3,T1XX A;&lt;ETX&gt;
&lt;STX&gt;H3;o100,100;f3;c20;h1;w1;d3,MES Login;&lt;ETX&gt;
&lt;STX&gt;B4;o50,30;f3;c0,3;h50;w3;d3,2527;&lt;ETX&gt;
&lt;STX&gt;R&lt;ETX&gt;
&lt;STX&gt;&lt;ESC&gt;E1;&lt;ETX&gt;
&lt;STX&gt;&lt;US&gt;4&lt;ETX&gt;
&lt;STX&gt;&lt;ETB&gt;&lt;ETX&gt;</v>
      </c>
      <c r="Z249" s="126" t="str">
        <f>" "</f>
        <v xml:space="preserve"> </v>
      </c>
      <c r="AI249"/>
      <c r="AJ249"/>
    </row>
    <row r="250" spans="1:36" x14ac:dyDescent="0.2">
      <c r="A250" s="19" t="s">
        <v>660</v>
      </c>
      <c r="B25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Joshua Adam Potter</v>
      </c>
      <c r="C250" s="26" t="s">
        <v>9596</v>
      </c>
      <c r="D250" s="112" t="s">
        <v>189</v>
      </c>
      <c r="E250" s="112" t="s">
        <v>179</v>
      </c>
      <c r="F250" s="124" t="s">
        <v>190</v>
      </c>
      <c r="G250" s="110" t="str">
        <f>_xlfn.XLOOKUP(EmployeesByDept[[#This Row],[Name]] &amp; "-Bypass", SQLOperators_DT[first_name], SQLOperators_DT[badge_ID], "")</f>
        <v/>
      </c>
      <c r="H250" s="110" t="str">
        <f>IF(NOT(LEN(EmployeesByDept[[#This Row],[BP-DT]]) = 0), _xlfn.XLOOKUP(EmployeesByDept[[#This Row],[BP-DT]], SQLOperators_DT[badge_ID], SQLOperators_DT[deactive_date], -1) = 0, "")</f>
        <v/>
      </c>
      <c r="I250" s="110" t="str">
        <f>_xlfn.XLOOKUP(EmployeesByDept[[#This Row],[Name]] &amp; "-Bypass", SQLOperators_WS[full_name], SQLOperators_WS[badge_ID], "")</f>
        <v/>
      </c>
      <c r="J250" s="110" t="str">
        <f>IF(NOT(LEN(EmployeesByDept[[#This Row],[BP-WS]]) = 0), _xlfn.XLOOKUP(EmployeesByDept[[#This Row],[BP-WS]], SQLOperators_WS[badge_ID], SQLOperators_WS[deactive_date], -1) = 0, "")</f>
        <v/>
      </c>
      <c r="K250" s="110" t="str">
        <f>_xlfn.XLOOKUP(EmployeesByDept[[#This Row],[Name]] &amp; "-Bypass", SQLOperatorTable[name], SQLOperatorTable[ID], "")</f>
        <v/>
      </c>
      <c r="L250" s="110" t="str">
        <f>IF(NOT(LEN(EmployeesByDept[[#This Row],[BP-MES01]]) = 0), _xlfn.XLOOKUP(EmployeesByDept[[#This Row],[BP-MES01]], SQLOperatorTable[ID], SQLOperatorTable[deactive_date], -1) = 0, "")</f>
        <v/>
      </c>
      <c r="M250" s="110" t="b">
        <f>IFERROR(OR(EmployeesByDept[[#This Row],[BPA-DT]], EmployeesByDept[[#This Row],[BPA-WS]], EmployeesByDept[[#This Row],[BPA-MES01]]), FALSE)</f>
        <v>0</v>
      </c>
      <c r="N250" s="110" t="str">
        <f>_xlfn.LET(_xlpm.look, _xlfn.XLOOKUP(EmployeesByDept[[#This Row],[ID]], SQLOperators_DT[badge_ID], SQLOperators_DT[deactive_date], -1), IF(_xlpm.look &gt; 0, FALSE, IF(_xlpm.look = 0, TRUE, "NO DATA")))</f>
        <v>NO DATA</v>
      </c>
      <c r="O250" s="110" t="str">
        <f>_xlfn.LET(_xlpm.look, _xlfn.XLOOKUP(EmployeesByDept[[#This Row],[ID]], SQLOperators_WS[badge_ID], SQLOperators_WS[deactive_date], -1), IF(_xlpm.look &gt; 0, FALSE, IF(_xlpm.look = 0, TRUE, "NO DATA")))</f>
        <v>NO DATA</v>
      </c>
      <c r="P250" s="110" t="b" cm="1">
        <f t="array" ref="P25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250" s="110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50" s="110" t="b">
        <f>IF(EmployeesByDept[[#This Row],[Position]] = "Operator", EmployeesByDept[[#This Row],[AnyBP]] = FALSE, TRUE)</f>
        <v>1</v>
      </c>
      <c r="S250" s="110" t="b" cm="1">
        <f t="array" ref="S25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50" s="110" t="b">
        <f xml:space="preserve"> _xlfn.XLOOKUP(EmployeesByDept[[#This Row],[ID]], SQLOperatorTable[ID], SQLOperatorTable[deactive_date], -1) = 0</f>
        <v>1</v>
      </c>
      <c r="U250" s="110" t="str">
        <f>EmployeesByDept[[#This Row],[Dept.]] &amp; " " &amp; EmployeesByDept[[#This Row],[Shift]]</f>
        <v>DT FEM 1st</v>
      </c>
      <c r="V250" s="110" cm="1">
        <f t="array" ref="V250">_xlfn.LET(_xlpm.getname, GetIDFromName(EmployeesByDept[[#This Row],[Name]]),
IF(LEN(_xlpm.getname) = 0, GetIDFromName(EmployeesByDept[[#This Row],[Name]] &amp; " - Bypass"), _xlpm.getname))</f>
        <v>2687</v>
      </c>
      <c r="W250" s="110">
        <f>_xlfn.XLOOKUP(EmployeesByDept[[#This Row],[ID]],SQLOperatorTable[ID],SQLOperatorTable[dept_ID], "", 0, 1)</f>
        <v>4</v>
      </c>
      <c r="X250" s="122" t="b">
        <f>_xlfn.XLOOKUP(EmployeesByDept[[#This Row],[ID]], SQLOperatorTable[ID],SQLOperatorTable[deactive_date], -1) &gt; 0</f>
        <v>0</v>
      </c>
      <c r="Y250" s="12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&lt;STX&gt;H1;o160,100;f3;c20;h1;w1;d3,Shardae Richards;&lt;ETX&gt;
&lt;STX&gt;H2;o130,100;f3;c20;h1;w1;d3,DT FEM 1st;&lt;ETX&gt;
&lt;STX&gt;H3;o100,100;f3;c20;h1;w1;d3,MES Login;&lt;ETX&gt;
&lt;STX&gt;B4;o50,30;f3;c0,3;h50;w3;d3,2687;&lt;ETX&gt;
&lt;STX&gt;R&lt;ETX&gt;
&lt;STX&gt;&lt;ESC&gt;E1;&lt;ETX&gt;
&lt;STX&gt;&lt;US&gt;4&lt;ETX&gt;
&lt;STX&gt;&lt;ETB&gt;&lt;ETX&gt;</v>
      </c>
      <c r="Z250" s="122" t="str">
        <f>" "</f>
        <v xml:space="preserve"> </v>
      </c>
      <c r="AI250"/>
      <c r="AJ250"/>
    </row>
    <row r="251" spans="1:36" x14ac:dyDescent="0.2">
      <c r="A251" s="19" t="s">
        <v>663</v>
      </c>
      <c r="B25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Joseph Prazuch</v>
      </c>
      <c r="C251" s="21" t="s">
        <v>588</v>
      </c>
      <c r="D251" s="30" t="s">
        <v>193</v>
      </c>
      <c r="E251" s="30" t="s">
        <v>179</v>
      </c>
      <c r="F251" s="124" t="s">
        <v>200</v>
      </c>
      <c r="G251" s="4">
        <f>_xlfn.XLOOKUP(EmployeesByDept[[#This Row],[Name]] &amp; "-Bypass", SQLOperators_DT[first_name], SQLOperators_DT[badge_ID], "")</f>
        <v>5709769</v>
      </c>
      <c r="H251" s="4" t="b">
        <f>IF(NOT(LEN(EmployeesByDept[[#This Row],[BP-DT]]) = 0), _xlfn.XLOOKUP(EmployeesByDept[[#This Row],[BP-DT]], SQLOperators_DT[badge_ID], SQLOperators_DT[deactive_date], -1) = 0, "")</f>
        <v>0</v>
      </c>
      <c r="I251" s="4">
        <f>_xlfn.XLOOKUP(EmployeesByDept[[#This Row],[Name]] &amp; "-Bypass", SQLOperators_WS[full_name], SQLOperators_WS[badge_ID], "")</f>
        <v>5709769</v>
      </c>
      <c r="J251" s="4" t="b">
        <f>IF(NOT(LEN(EmployeesByDept[[#This Row],[BP-WS]]) = 0), _xlfn.XLOOKUP(EmployeesByDept[[#This Row],[BP-WS]], SQLOperators_WS[badge_ID], SQLOperators_WS[deactive_date], -1) = 0, "")</f>
        <v>0</v>
      </c>
      <c r="K251" s="4" t="str">
        <f>_xlfn.XLOOKUP(EmployeesByDept[[#This Row],[Name]] &amp; "-Bypass", SQLOperatorTable[name], SQLOperatorTable[ID], "")</f>
        <v/>
      </c>
      <c r="L251" s="4" t="str">
        <f>IF(NOT(LEN(EmployeesByDept[[#This Row],[BP-MES01]]) = 0), _xlfn.XLOOKUP(EmployeesByDept[[#This Row],[BP-MES01]], SQLOperatorTable[ID], SQLOperatorTable[deactive_date], -1) = 0, "")</f>
        <v/>
      </c>
      <c r="M251" s="4" t="b">
        <f>IFERROR(OR(EmployeesByDept[[#This Row],[BPA-DT]], EmployeesByDept[[#This Row],[BPA-WS]], EmployeesByDept[[#This Row],[BPA-MES01]]), FALSE)</f>
        <v>0</v>
      </c>
      <c r="N251" s="4" t="b">
        <f>_xlfn.LET(_xlpm.look, _xlfn.XLOOKUP(EmployeesByDept[[#This Row],[ID]], SQLOperators_DT[badge_ID], SQLOperators_DT[deactive_date], -1), IF(_xlpm.look &gt; 0, FALSE, IF(_xlpm.look = 0, TRUE, "NO DATA")))</f>
        <v>1</v>
      </c>
      <c r="O251" s="4" t="b">
        <f>_xlfn.LET(_xlpm.look, _xlfn.XLOOKUP(EmployeesByDept[[#This Row],[ID]], SQLOperators_WS[badge_ID], SQLOperators_WS[deactive_date], -1), IF(_xlpm.look &gt; 0, FALSE, IF(_xlpm.look = 0, TRUE, "NO DATA")))</f>
        <v>1</v>
      </c>
      <c r="P251" s="4" t="b" cm="1">
        <f t="array" ref="P25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5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51" s="4" t="b">
        <f>IF(EmployeesByDept[[#This Row],[Position]] = "Operator", EmployeesByDept[[#This Row],[AnyBP]] = FALSE, TRUE)</f>
        <v>1</v>
      </c>
      <c r="S251" s="4" t="b" cm="1">
        <f t="array" ref="S25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51" s="4" t="b">
        <f xml:space="preserve"> _xlfn.XLOOKUP(EmployeesByDept[[#This Row],[ID]], SQLOperatorTable[ID], SQLOperatorTable[deactive_date], -1) = 0</f>
        <v>1</v>
      </c>
      <c r="U251" s="4" t="str">
        <f>EmployeesByDept[[#This Row],[Dept.]] &amp; " " &amp; EmployeesByDept[[#This Row],[Shift]]</f>
        <v>Quality 1st</v>
      </c>
      <c r="V251" s="28" cm="1">
        <f t="array" ref="V251">_xlfn.LET(_xlpm.getname, GetIDFromName(EmployeesByDept[[#This Row],[Name]]),
IF(LEN(_xlpm.getname) = 0, GetIDFromName(EmployeesByDept[[#This Row],[Name]] &amp; " - Bypass"), _xlpm.getname))</f>
        <v>2036</v>
      </c>
      <c r="W251" s="4">
        <f>_xlfn.XLOOKUP(EmployeesByDept[[#This Row],[ID]],SQLOperatorTable[ID],SQLOperatorTable[dept_ID], "", 0, 1)</f>
        <v>2</v>
      </c>
      <c r="X251" s="12" t="b">
        <f>_xlfn.XLOOKUP(EmployeesByDept[[#This Row],[ID]], SQLOperatorTable[ID],SQLOperatorTable[deactive_date], -1) &gt; 0</f>
        <v>0</v>
      </c>
      <c r="Y25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&lt;STX&gt;H1;o160,100;f3;c20;h1;w1;d3,Sharon Woods;&lt;ETX&gt;
&lt;STX&gt;H2;o130,100;f3;c20;h1;w1;d3,Quality 1st;&lt;ETX&gt;
&lt;STX&gt;H3;o100,100;f3;c20;h1;w1;d3,MES Login;&lt;ETX&gt;
&lt;STX&gt;B4;o50,30;f3;c0,3;h50;w3;d3,2036;&lt;ETX&gt;
&lt;STX&gt;R&lt;ETX&gt;
&lt;STX&gt;&lt;ESC&gt;E1;&lt;ETX&gt;
&lt;STX&gt;&lt;US&gt;4&lt;ETX&gt;
&lt;STX&gt;&lt;ETB&gt;&lt;ETX&gt;</v>
      </c>
      <c r="Z251" s="12" t="str">
        <f>" "</f>
        <v xml:space="preserve"> </v>
      </c>
      <c r="AI251"/>
      <c r="AJ251"/>
    </row>
    <row r="252" spans="1:36" x14ac:dyDescent="0.2">
      <c r="A252" s="19" t="s">
        <v>664</v>
      </c>
      <c r="B25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Jeanette Provencher</v>
      </c>
      <c r="C252" s="21" t="s">
        <v>9587</v>
      </c>
      <c r="D252" s="30" t="s">
        <v>189</v>
      </c>
      <c r="E252" s="30" t="s">
        <v>184</v>
      </c>
      <c r="F252" s="124" t="s">
        <v>190</v>
      </c>
      <c r="G252" s="28" t="str">
        <f>_xlfn.XLOOKUP(EmployeesByDept[[#This Row],[Name]] &amp; "-Bypass", SQLOperators_DT[first_name], SQLOperators_DT[badge_ID], "")</f>
        <v/>
      </c>
      <c r="H252" s="28" t="str">
        <f>IF(NOT(LEN(EmployeesByDept[[#This Row],[BP-DT]]) = 0), _xlfn.XLOOKUP(EmployeesByDept[[#This Row],[BP-DT]], SQLOperators_DT[badge_ID], SQLOperators_DT[deactive_date], -1) = 0, "")</f>
        <v/>
      </c>
      <c r="I252" s="28" t="str">
        <f>_xlfn.XLOOKUP(EmployeesByDept[[#This Row],[Name]] &amp; "-Bypass", SQLOperators_WS[full_name], SQLOperators_WS[badge_ID], "")</f>
        <v/>
      </c>
      <c r="J252" s="28" t="str">
        <f>IF(NOT(LEN(EmployeesByDept[[#This Row],[BP-WS]]) = 0), _xlfn.XLOOKUP(EmployeesByDept[[#This Row],[BP-WS]], SQLOperators_WS[badge_ID], SQLOperators_WS[deactive_date], -1) = 0, "")</f>
        <v/>
      </c>
      <c r="K252" s="28" t="str">
        <f>_xlfn.XLOOKUP(EmployeesByDept[[#This Row],[Name]] &amp; "-Bypass", SQLOperatorTable[name], SQLOperatorTable[ID], "")</f>
        <v/>
      </c>
      <c r="L252" s="28" t="str">
        <f>IF(NOT(LEN(EmployeesByDept[[#This Row],[BP-MES01]]) = 0), _xlfn.XLOOKUP(EmployeesByDept[[#This Row],[BP-MES01]], SQLOperatorTable[ID], SQLOperatorTable[deactive_date], -1) = 0, "")</f>
        <v/>
      </c>
      <c r="M252" s="28" t="b">
        <f>IFERROR(OR(EmployeesByDept[[#This Row],[BPA-DT]], EmployeesByDept[[#This Row],[BPA-WS]], EmployeesByDept[[#This Row],[BPA-MES01]]), FALSE)</f>
        <v>0</v>
      </c>
      <c r="N252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252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252" s="28" t="b" cm="1">
        <f t="array" ref="P25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0</v>
      </c>
      <c r="Q252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52" s="28" t="b">
        <f>IF(EmployeesByDept[[#This Row],[Position]] = "Operator", EmployeesByDept[[#This Row],[AnyBP]] = FALSE, TRUE)</f>
        <v>1</v>
      </c>
      <c r="S252" s="28" t="b" cm="1">
        <f t="array" ref="S25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52" s="28" t="b">
        <f xml:space="preserve"> _xlfn.XLOOKUP(EmployeesByDept[[#This Row],[ID]], SQLOperatorTable[ID], SQLOperatorTable[deactive_date], -1) = 0</f>
        <v>1</v>
      </c>
      <c r="U252" s="28" t="str">
        <f>EmployeesByDept[[#This Row],[Dept.]] &amp; " " &amp; EmployeesByDept[[#This Row],[Shift]]</f>
        <v>DT FEM 2nd</v>
      </c>
      <c r="V252" s="28" cm="1">
        <f t="array" ref="V252">_xlfn.LET(_xlpm.getname, GetIDFromName(EmployeesByDept[[#This Row],[Name]]),
IF(LEN(_xlpm.getname) = 0, GetIDFromName(EmployeesByDept[[#This Row],[Name]] &amp; " - Bypass"), _xlpm.getname))</f>
        <v>2678</v>
      </c>
      <c r="W252" s="28">
        <f>_xlfn.XLOOKUP(EmployeesByDept[[#This Row],[ID]],SQLOperatorTable[ID],SQLOperatorTable[dept_ID], "", 0, 1)</f>
        <v>4</v>
      </c>
      <c r="X252" s="38" t="b">
        <f>_xlfn.XLOOKUP(EmployeesByDept[[#This Row],[ID]], SQLOperatorTable[ID],SQLOperatorTable[deactive_date], -1) &gt; 0</f>
        <v>0</v>
      </c>
      <c r="Y252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&lt;STX&gt;H1;o160,100;f3;c20;h1;w1;d3,Shawn Berry Jr;&lt;ETX&gt;
&lt;STX&gt;H2;o130,100;f3;c20;h1;w1;d3,DT FEM 2nd;&lt;ETX&gt;
&lt;STX&gt;H3;o100,100;f3;c20;h1;w1;d3,MES Login;&lt;ETX&gt;
&lt;STX&gt;B4;o50,30;f3;c0,3;h50;w3;d3,2678;&lt;ETX&gt;
&lt;STX&gt;R&lt;ETX&gt;
&lt;STX&gt;&lt;ESC&gt;E1;&lt;ETX&gt;
&lt;STX&gt;&lt;US&gt;4&lt;ETX&gt;
&lt;STX&gt;&lt;ETB&gt;&lt;ETX&gt;</v>
      </c>
      <c r="Z252" s="38" t="str">
        <f>" "</f>
        <v xml:space="preserve"> </v>
      </c>
      <c r="AI252"/>
      <c r="AJ252"/>
    </row>
    <row r="253" spans="1:36" x14ac:dyDescent="0.2">
      <c r="A253" s="19" t="s">
        <v>665</v>
      </c>
      <c r="B25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Latabia Quinn</v>
      </c>
      <c r="C253" s="21" t="s">
        <v>591</v>
      </c>
      <c r="D253" s="30" t="s">
        <v>173</v>
      </c>
      <c r="E253" s="30" t="s">
        <v>394</v>
      </c>
      <c r="F253" s="124" t="s">
        <v>190</v>
      </c>
      <c r="G253" s="4" t="str">
        <f>_xlfn.XLOOKUP(EmployeesByDept[[#This Row],[Name]] &amp; "-Bypass", SQLOperators_DT[first_name], SQLOperators_DT[badge_ID], "")</f>
        <v/>
      </c>
      <c r="H253" s="4" t="str">
        <f>IF(NOT(LEN(EmployeesByDept[[#This Row],[BP-DT]]) = 0), _xlfn.XLOOKUP(EmployeesByDept[[#This Row],[BP-DT]], SQLOperators_DT[badge_ID], SQLOperators_DT[deactive_date], -1) = 0, "")</f>
        <v/>
      </c>
      <c r="I253" s="4" t="str">
        <f>_xlfn.XLOOKUP(EmployeesByDept[[#This Row],[Name]] &amp; "-Bypass", SQLOperators_WS[full_name], SQLOperators_WS[badge_ID], "")</f>
        <v/>
      </c>
      <c r="J253" s="4" t="str">
        <f>IF(NOT(LEN(EmployeesByDept[[#This Row],[BP-WS]]) = 0), _xlfn.XLOOKUP(EmployeesByDept[[#This Row],[BP-WS]], SQLOperators_WS[badge_ID], SQLOperators_WS[deactive_date], -1) = 0, "")</f>
        <v/>
      </c>
      <c r="K253" s="4" t="str">
        <f>_xlfn.XLOOKUP(EmployeesByDept[[#This Row],[Name]] &amp; "-Bypass", SQLOperatorTable[name], SQLOperatorTable[ID], "")</f>
        <v/>
      </c>
      <c r="L253" s="4" t="str">
        <f>IF(NOT(LEN(EmployeesByDept[[#This Row],[BP-MES01]]) = 0), _xlfn.XLOOKUP(EmployeesByDept[[#This Row],[BP-MES01]], SQLOperatorTable[ID], SQLOperatorTable[deactive_date], -1) = 0, "")</f>
        <v/>
      </c>
      <c r="M253" s="4" t="b">
        <f>IFERROR(OR(EmployeesByDept[[#This Row],[BPA-DT]], EmployeesByDept[[#This Row],[BPA-WS]], EmployeesByDept[[#This Row],[BPA-MES01]]), FALSE)</f>
        <v>0</v>
      </c>
      <c r="N253" s="4" t="b">
        <f>_xlfn.LET(_xlpm.look, _xlfn.XLOOKUP(EmployeesByDept[[#This Row],[ID]], SQLOperators_DT[badge_ID], SQLOperators_DT[deactive_date], -1), IF(_xlpm.look &gt; 0, FALSE, IF(_xlpm.look = 0, TRUE, "NO DATA")))</f>
        <v>1</v>
      </c>
      <c r="O253" s="4" t="b">
        <f>_xlfn.LET(_xlpm.look, _xlfn.XLOOKUP(EmployeesByDept[[#This Row],[ID]], SQLOperators_WS[badge_ID], SQLOperators_WS[deactive_date], -1), IF(_xlpm.look &gt; 0, FALSE, IF(_xlpm.look = 0, TRUE, "NO DATA")))</f>
        <v>1</v>
      </c>
      <c r="P253" s="4" t="b" cm="1">
        <f t="array" ref="P25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5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53" s="4" t="b">
        <f>IF(EmployeesByDept[[#This Row],[Position]] = "Operator", EmployeesByDept[[#This Row],[AnyBP]] = FALSE, TRUE)</f>
        <v>1</v>
      </c>
      <c r="S253" s="4" t="b" cm="1">
        <f t="array" ref="S25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53" s="4" t="b">
        <f xml:space="preserve"> _xlfn.XLOOKUP(EmployeesByDept[[#This Row],[ID]], SQLOperatorTable[ID], SQLOperatorTable[deactive_date], -1) = 0</f>
        <v>1</v>
      </c>
      <c r="U253" s="4" t="str">
        <f>EmployeesByDept[[#This Row],[Dept.]] &amp; " " &amp; EmployeesByDept[[#This Row],[Shift]]</f>
        <v>T1XX C</v>
      </c>
      <c r="V253" s="28" cm="1">
        <f t="array" ref="V253">_xlfn.LET(_xlpm.getname, GetIDFromName(EmployeesByDept[[#This Row],[Name]]),
IF(LEN(_xlpm.getname) = 0, GetIDFromName(EmployeesByDept[[#This Row],[Name]] &amp; " - Bypass"), _xlpm.getname))</f>
        <v>1869</v>
      </c>
      <c r="W253" s="4">
        <f>_xlfn.XLOOKUP(EmployeesByDept[[#This Row],[ID]],SQLOperatorTable[ID],SQLOperatorTable[dept_ID], "", 0, 1)</f>
        <v>4</v>
      </c>
      <c r="X253" s="12" t="b">
        <f>_xlfn.XLOOKUP(EmployeesByDept[[#This Row],[ID]], SQLOperatorTable[ID],SQLOperatorTable[deactive_date], -1) &gt; 0</f>
        <v>0</v>
      </c>
      <c r="Y25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&lt;STX&gt;H1;o160,100;f3;c20;h1;w1;d3,Shayla Williams;&lt;ETX&gt;
&lt;STX&gt;H2;o130,100;f3;c20;h1;w1;d3,T1XX C;&lt;ETX&gt;
&lt;STX&gt;H3;o100,100;f3;c20;h1;w1;d3,MES Login;&lt;ETX&gt;
&lt;STX&gt;B4;o50,30;f3;c0,3;h50;w3;d3,1869;&lt;ETX&gt;
&lt;STX&gt;R&lt;ETX&gt;
&lt;STX&gt;&lt;ESC&gt;E1;&lt;ETX&gt;
&lt;STX&gt;&lt;US&gt;4&lt;ETX&gt;
&lt;STX&gt;&lt;ETB&gt;&lt;ETX&gt;</v>
      </c>
      <c r="Z253" s="12" t="str">
        <f>" "</f>
        <v xml:space="preserve"> </v>
      </c>
      <c r="AI253"/>
      <c r="AJ253"/>
    </row>
    <row r="254" spans="1:36" x14ac:dyDescent="0.2">
      <c r="A254" s="19" t="s">
        <v>666</v>
      </c>
      <c r="B25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Ramana Rammurthy</v>
      </c>
      <c r="C254" s="21" t="s">
        <v>593</v>
      </c>
      <c r="D254" s="30" t="s">
        <v>189</v>
      </c>
      <c r="E254" s="30" t="s">
        <v>184</v>
      </c>
      <c r="F254" s="124" t="s">
        <v>190</v>
      </c>
      <c r="G254" s="4" t="str">
        <f>_xlfn.XLOOKUP(EmployeesByDept[[#This Row],[Name]] &amp; "-Bypass", SQLOperators_DT[first_name], SQLOperators_DT[badge_ID], "")</f>
        <v/>
      </c>
      <c r="H254" s="4" t="str">
        <f>IF(NOT(LEN(EmployeesByDept[[#This Row],[BP-DT]]) = 0), _xlfn.XLOOKUP(EmployeesByDept[[#This Row],[BP-DT]], SQLOperators_DT[badge_ID], SQLOperators_DT[deactive_date], -1) = 0, "")</f>
        <v/>
      </c>
      <c r="I254" s="4" t="str">
        <f>_xlfn.XLOOKUP(EmployeesByDept[[#This Row],[Name]] &amp; "-Bypass", SQLOperators_WS[full_name], SQLOperators_WS[badge_ID], "")</f>
        <v/>
      </c>
      <c r="J254" s="4" t="str">
        <f>IF(NOT(LEN(EmployeesByDept[[#This Row],[BP-WS]]) = 0), _xlfn.XLOOKUP(EmployeesByDept[[#This Row],[BP-WS]], SQLOperators_WS[badge_ID], SQLOperators_WS[deactive_date], -1) = 0, "")</f>
        <v/>
      </c>
      <c r="K254" s="4" t="str">
        <f>_xlfn.XLOOKUP(EmployeesByDept[[#This Row],[Name]] &amp; "-Bypass", SQLOperatorTable[name], SQLOperatorTable[ID], "")</f>
        <v/>
      </c>
      <c r="L254" s="4" t="str">
        <f>IF(NOT(LEN(EmployeesByDept[[#This Row],[BP-MES01]]) = 0), _xlfn.XLOOKUP(EmployeesByDept[[#This Row],[BP-MES01]], SQLOperatorTable[ID], SQLOperatorTable[deactive_date], -1) = 0, "")</f>
        <v/>
      </c>
      <c r="M254" s="4" t="b">
        <f>IFERROR(OR(EmployeesByDept[[#This Row],[BPA-DT]], EmployeesByDept[[#This Row],[BPA-WS]], EmployeesByDept[[#This Row],[BPA-MES01]]), FALSE)</f>
        <v>0</v>
      </c>
      <c r="N254" s="4" t="b">
        <f>_xlfn.LET(_xlpm.look, _xlfn.XLOOKUP(EmployeesByDept[[#This Row],[ID]], SQLOperators_DT[badge_ID], SQLOperators_DT[deactive_date], -1), IF(_xlpm.look &gt; 0, FALSE, IF(_xlpm.look = 0, TRUE, "NO DATA")))</f>
        <v>1</v>
      </c>
      <c r="O254" s="4" t="b">
        <f>_xlfn.LET(_xlpm.look, _xlfn.XLOOKUP(EmployeesByDept[[#This Row],[ID]], SQLOperators_WS[badge_ID], SQLOperators_WS[deactive_date], -1), IF(_xlpm.look &gt; 0, FALSE, IF(_xlpm.look = 0, TRUE, "NO DATA")))</f>
        <v>0</v>
      </c>
      <c r="P254" s="4" t="b" cm="1">
        <f t="array" ref="P25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5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54" s="4" t="b">
        <f>IF(EmployeesByDept[[#This Row],[Position]] = "Operator", EmployeesByDept[[#This Row],[AnyBP]] = FALSE, TRUE)</f>
        <v>1</v>
      </c>
      <c r="S254" s="4" t="b" cm="1">
        <f t="array" ref="S25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54" s="4" t="b">
        <f xml:space="preserve"> _xlfn.XLOOKUP(EmployeesByDept[[#This Row],[ID]], SQLOperatorTable[ID], SQLOperatorTable[deactive_date], -1) = 0</f>
        <v>1</v>
      </c>
      <c r="U254" s="4" t="str">
        <f>EmployeesByDept[[#This Row],[Dept.]] &amp; " " &amp; EmployeesByDept[[#This Row],[Shift]]</f>
        <v>DT FEM 2nd</v>
      </c>
      <c r="V254" s="28" cm="1">
        <f t="array" ref="V254">_xlfn.LET(_xlpm.getname, GetIDFromName(EmployeesByDept[[#This Row],[Name]]),
IF(LEN(_xlpm.getname) = 0, GetIDFromName(EmployeesByDept[[#This Row],[Name]] &amp; " - Bypass"), _xlpm.getname))</f>
        <v>1110</v>
      </c>
      <c r="W254" s="4">
        <f>_xlfn.XLOOKUP(EmployeesByDept[[#This Row],[ID]],SQLOperatorTable[ID],SQLOperatorTable[dept_ID], "", 0, 1)</f>
        <v>4</v>
      </c>
      <c r="X254" s="12" t="b">
        <f>_xlfn.XLOOKUP(EmployeesByDept[[#This Row],[ID]], SQLOperatorTable[ID],SQLOperatorTable[deactive_date], -1) &gt; 0</f>
        <v>0</v>
      </c>
      <c r="Y25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&lt;STX&gt;H1;o160,100;f3;c20;h1;w1;d3,Solyna Lee;&lt;ETX&gt;
&lt;STX&gt;H2;o130,100;f3;c20;h1;w1;d3,DT FEM 2nd;&lt;ETX&gt;
&lt;STX&gt;H3;o100,100;f3;c20;h1;w1;d3,MES Login;&lt;ETX&gt;
&lt;STX&gt;B4;o50,30;f3;c0,3;h50;w3;d3,1110;&lt;ETX&gt;
&lt;STX&gt;R&lt;ETX&gt;
&lt;STX&gt;&lt;ESC&gt;E1;&lt;ETX&gt;
&lt;STX&gt;&lt;US&gt;4&lt;ETX&gt;
&lt;STX&gt;&lt;ETB&gt;&lt;ETX&gt;</v>
      </c>
      <c r="Z254" s="12" t="str">
        <f>" "</f>
        <v xml:space="preserve"> </v>
      </c>
      <c r="AI254"/>
      <c r="AJ254"/>
    </row>
    <row r="255" spans="1:36" x14ac:dyDescent="0.2">
      <c r="A255" s="19" t="s">
        <v>667</v>
      </c>
      <c r="B25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Sead Rasljanin</v>
      </c>
      <c r="C255" s="21" t="s">
        <v>595</v>
      </c>
      <c r="D255" s="30" t="s">
        <v>173</v>
      </c>
      <c r="E255" s="30" t="s">
        <v>241</v>
      </c>
      <c r="F255" s="124" t="s">
        <v>175</v>
      </c>
      <c r="G255" s="4" t="str">
        <f>_xlfn.XLOOKUP(EmployeesByDept[[#This Row],[Name]] &amp; "-Bypass", SQLOperators_DT[first_name], SQLOperators_DT[badge_ID], "")</f>
        <v/>
      </c>
      <c r="H255" s="4" t="str">
        <f>IF(NOT(LEN(EmployeesByDept[[#This Row],[BP-DT]]) = 0), _xlfn.XLOOKUP(EmployeesByDept[[#This Row],[BP-DT]], SQLOperators_DT[badge_ID], SQLOperators_DT[deactive_date], -1) = 0, "")</f>
        <v/>
      </c>
      <c r="I255" s="4" t="str">
        <f>_xlfn.XLOOKUP(EmployeesByDept[[#This Row],[Name]] &amp; "-Bypass", SQLOperators_WS[full_name], SQLOperators_WS[badge_ID], "")</f>
        <v/>
      </c>
      <c r="J255" s="4" t="str">
        <f>IF(NOT(LEN(EmployeesByDept[[#This Row],[BP-WS]]) = 0), _xlfn.XLOOKUP(EmployeesByDept[[#This Row],[BP-WS]], SQLOperators_WS[badge_ID], SQLOperators_WS[deactive_date], -1) = 0, "")</f>
        <v/>
      </c>
      <c r="K255" s="4" t="str">
        <f>_xlfn.XLOOKUP(EmployeesByDept[[#This Row],[Name]] &amp; "-Bypass", SQLOperatorTable[name], SQLOperatorTable[ID], "")</f>
        <v/>
      </c>
      <c r="L255" s="4" t="str">
        <f>IF(NOT(LEN(EmployeesByDept[[#This Row],[BP-MES01]]) = 0), _xlfn.XLOOKUP(EmployeesByDept[[#This Row],[BP-MES01]], SQLOperatorTable[ID], SQLOperatorTable[deactive_date], -1) = 0, "")</f>
        <v/>
      </c>
      <c r="M255" s="4" t="b">
        <f>IFERROR(OR(EmployeesByDept[[#This Row],[BPA-DT]], EmployeesByDept[[#This Row],[BPA-WS]], EmployeesByDept[[#This Row],[BPA-MES01]]), FALSE)</f>
        <v>0</v>
      </c>
      <c r="N255" s="4" t="b">
        <f>_xlfn.LET(_xlpm.look, _xlfn.XLOOKUP(EmployeesByDept[[#This Row],[ID]], SQLOperators_DT[badge_ID], SQLOperators_DT[deactive_date], -1), IF(_xlpm.look &gt; 0, FALSE, IF(_xlpm.look = 0, TRUE, "NO DATA")))</f>
        <v>1</v>
      </c>
      <c r="O255" s="4" t="b">
        <f>_xlfn.LET(_xlpm.look, _xlfn.XLOOKUP(EmployeesByDept[[#This Row],[ID]], SQLOperators_WS[badge_ID], SQLOperators_WS[deactive_date], -1), IF(_xlpm.look &gt; 0, FALSE, IF(_xlpm.look = 0, TRUE, "NO DATA")))</f>
        <v>1</v>
      </c>
      <c r="P255" s="4" t="b" cm="1">
        <f t="array" ref="P25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55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55" s="4" t="b">
        <f>IF(EmployeesByDept[[#This Row],[Position]] = "Operator", EmployeesByDept[[#This Row],[AnyBP]] = FALSE, TRUE)</f>
        <v>1</v>
      </c>
      <c r="S255" s="4" t="b" cm="1">
        <f t="array" ref="S25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55" s="4" t="b">
        <f xml:space="preserve"> _xlfn.XLOOKUP(EmployeesByDept[[#This Row],[ID]], SQLOperatorTable[ID], SQLOperatorTable[deactive_date], -1) = 0</f>
        <v>1</v>
      </c>
      <c r="U255" s="4" t="str">
        <f>EmployeesByDept[[#This Row],[Dept.]] &amp; " " &amp; EmployeesByDept[[#This Row],[Shift]]</f>
        <v>T1XX B</v>
      </c>
      <c r="V255" s="28" cm="1">
        <f t="array" ref="V255">_xlfn.LET(_xlpm.getname, GetIDFromName(EmployeesByDept[[#This Row],[Name]]),
IF(LEN(_xlpm.getname) = 0, GetIDFromName(EmployeesByDept[[#This Row],[Name]] &amp; " - Bypass"), _xlpm.getname))</f>
        <v>9007</v>
      </c>
      <c r="W255" s="4">
        <f>_xlfn.XLOOKUP(EmployeesByDept[[#This Row],[ID]],SQLOperatorTable[ID],SQLOperatorTable[dept_ID], "", 0, 1)</f>
        <v>4</v>
      </c>
      <c r="X255" s="12" t="b">
        <f>_xlfn.XLOOKUP(EmployeesByDept[[#This Row],[ID]], SQLOperatorTable[ID],SQLOperatorTable[deactive_date], -1) &gt; 0</f>
        <v>0</v>
      </c>
      <c r="Y255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&lt;STX&gt;H1;o160,100;f3;c20;h1;w1;d3,Stephen Johnson;&lt;ETX&gt;
&lt;STX&gt;H2;o130,100;f3;c20;h1;w1;d3,T1XX B;&lt;ETX&gt;
&lt;STX&gt;H3;o100,100;f3;c20;h1;w1;d3,MES Login;&lt;ETX&gt;
&lt;STX&gt;B4;o50,30;f3;c0,3;h50;w3;d3,9007;&lt;ETX&gt;
&lt;STX&gt;R&lt;ETX&gt;
&lt;STX&gt;&lt;ESC&gt;E1;&lt;ETX&gt;
&lt;STX&gt;&lt;US&gt;4&lt;ETX&gt;
&lt;STX&gt;&lt;ETB&gt;&lt;ETX&gt;</v>
      </c>
      <c r="Z255" s="12" t="str">
        <f>" "</f>
        <v xml:space="preserve"> </v>
      </c>
      <c r="AI255"/>
      <c r="AJ255"/>
    </row>
    <row r="256" spans="1:36" x14ac:dyDescent="0.2">
      <c r="A256" s="19" t="s">
        <v>668</v>
      </c>
      <c r="B25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Mugeshkumar Rathinasabapathy</v>
      </c>
      <c r="C256" s="21" t="s">
        <v>597</v>
      </c>
      <c r="D256" s="30" t="s">
        <v>183</v>
      </c>
      <c r="E256" s="30" t="s">
        <v>179</v>
      </c>
      <c r="F256" s="124" t="s">
        <v>598</v>
      </c>
      <c r="G256" s="4" t="str">
        <f>_xlfn.XLOOKUP(EmployeesByDept[[#This Row],[Name]] &amp; "-Bypass", SQLOperators_DT[first_name], SQLOperators_DT[badge_ID], "")</f>
        <v/>
      </c>
      <c r="H256" s="4" t="str">
        <f>IF(NOT(LEN(EmployeesByDept[[#This Row],[BP-DT]]) = 0), _xlfn.XLOOKUP(EmployeesByDept[[#This Row],[BP-DT]], SQLOperators_DT[badge_ID], SQLOperators_DT[deactive_date], -1) = 0, "")</f>
        <v/>
      </c>
      <c r="I256" s="4" t="str">
        <f>_xlfn.XLOOKUP(EmployeesByDept[[#This Row],[Name]] &amp; "-Bypass", SQLOperators_WS[full_name], SQLOperators_WS[badge_ID], "")</f>
        <v/>
      </c>
      <c r="J256" s="4" t="str">
        <f>IF(NOT(LEN(EmployeesByDept[[#This Row],[BP-WS]]) = 0), _xlfn.XLOOKUP(EmployeesByDept[[#This Row],[BP-WS]], SQLOperators_WS[badge_ID], SQLOperators_WS[deactive_date], -1) = 0, "")</f>
        <v/>
      </c>
      <c r="K256" s="4" t="str">
        <f>_xlfn.XLOOKUP(EmployeesByDept[[#This Row],[Name]] &amp; "-Bypass", SQLOperatorTable[name], SQLOperatorTable[ID], "")</f>
        <v/>
      </c>
      <c r="L256" s="4" t="str">
        <f>IF(NOT(LEN(EmployeesByDept[[#This Row],[BP-MES01]]) = 0), _xlfn.XLOOKUP(EmployeesByDept[[#This Row],[BP-MES01]], SQLOperatorTable[ID], SQLOperatorTable[deactive_date], -1) = 0, "")</f>
        <v/>
      </c>
      <c r="M256" s="4" t="b">
        <f>IFERROR(OR(EmployeesByDept[[#This Row],[BPA-DT]], EmployeesByDept[[#This Row],[BPA-WS]], EmployeesByDept[[#This Row],[BPA-MES01]]), FALSE)</f>
        <v>0</v>
      </c>
      <c r="N256" s="4" t="b">
        <f>_xlfn.LET(_xlpm.look, _xlfn.XLOOKUP(EmployeesByDept[[#This Row],[ID]], SQLOperators_DT[badge_ID], SQLOperators_DT[deactive_date], -1), IF(_xlpm.look &gt; 0, FALSE, IF(_xlpm.look = 0, TRUE, "NO DATA")))</f>
        <v>0</v>
      </c>
      <c r="O256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56" s="4" t="b" cm="1">
        <f t="array" ref="P25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5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56" s="4" t="b">
        <f>IF(EmployeesByDept[[#This Row],[Position]] = "Operator", EmployeesByDept[[#This Row],[AnyBP]] = FALSE, TRUE)</f>
        <v>1</v>
      </c>
      <c r="S256" s="4" t="b" cm="1">
        <f t="array" ref="S25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56" s="4" t="b">
        <f xml:space="preserve"> _xlfn.XLOOKUP(EmployeesByDept[[#This Row],[ID]], SQLOperatorTable[ID], SQLOperatorTable[deactive_date], -1) = 0</f>
        <v>1</v>
      </c>
      <c r="U256" s="4" t="str">
        <f>EmployeesByDept[[#This Row],[Dept.]] &amp; " " &amp; EmployeesByDept[[#This Row],[Shift]]</f>
        <v>Materials 1st</v>
      </c>
      <c r="V256" s="28" cm="1">
        <f t="array" ref="V256">_xlfn.LET(_xlpm.getname, GetIDFromName(EmployeesByDept[[#This Row],[Name]]),
IF(LEN(_xlpm.getname) = 0, GetIDFromName(EmployeesByDept[[#This Row],[Name]] &amp; " - Bypass"), _xlpm.getname))</f>
        <v>1518</v>
      </c>
      <c r="W256" s="4">
        <f>_xlfn.XLOOKUP(EmployeesByDept[[#This Row],[ID]],SQLOperatorTable[ID],SQLOperatorTable[dept_ID], "", 0, 1)</f>
        <v>3</v>
      </c>
      <c r="X256" s="12" t="b">
        <f>_xlfn.XLOOKUP(EmployeesByDept[[#This Row],[ID]], SQLOperatorTable[ID],SQLOperatorTable[deactive_date], -1) &gt; 0</f>
        <v>0</v>
      </c>
      <c r="Y25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&lt;STX&gt;H1;o160,100;f3;c20;h1;w1;d3,Stephen Patterson;&lt;ETX&gt;
&lt;STX&gt;H2;o130,100;f3;c20;h1;w1;d3,Materials 1st;&lt;ETX&gt;
&lt;STX&gt;H3;o100,100;f3;c20;h1;w1;d3,MES Login;&lt;ETX&gt;
&lt;STX&gt;B4;o50,30;f3;c0,3;h50;w3;d3,1518;&lt;ETX&gt;
&lt;STX&gt;R&lt;ETX&gt;
&lt;STX&gt;&lt;ESC&gt;E1;&lt;ETX&gt;
&lt;STX&gt;&lt;US&gt;4&lt;ETX&gt;
&lt;STX&gt;&lt;ETB&gt;&lt;ETX&gt;</v>
      </c>
      <c r="Z256" s="12" t="str">
        <f>" "</f>
        <v xml:space="preserve"> </v>
      </c>
      <c r="AI256"/>
      <c r="AJ256"/>
    </row>
    <row r="257" spans="1:36" x14ac:dyDescent="0.2">
      <c r="A257" s="19" t="s">
        <v>669</v>
      </c>
      <c r="B25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Daniel Rattee</v>
      </c>
      <c r="C257" s="294" t="s">
        <v>600</v>
      </c>
      <c r="D257" s="295" t="s">
        <v>173</v>
      </c>
      <c r="E257" s="295" t="s">
        <v>394</v>
      </c>
      <c r="F257" s="296" t="s">
        <v>190</v>
      </c>
      <c r="G257" s="302" t="str">
        <f>_xlfn.XLOOKUP(EmployeesByDept[[#This Row],[Name]] &amp; "-Bypass", SQLOperators_DT[first_name], SQLOperators_DT[badge_ID], "")</f>
        <v/>
      </c>
      <c r="H257" s="302" t="str">
        <f>IF(NOT(LEN(EmployeesByDept[[#This Row],[BP-DT]]) = 0), _xlfn.XLOOKUP(EmployeesByDept[[#This Row],[BP-DT]], SQLOperators_DT[badge_ID], SQLOperators_DT[deactive_date], -1) = 0, "")</f>
        <v/>
      </c>
      <c r="I257" s="302">
        <f>_xlfn.XLOOKUP(EmployeesByDept[[#This Row],[Name]] &amp; "-Bypass", SQLOperators_WS[full_name], SQLOperators_WS[badge_ID], "")</f>
        <v>5963958</v>
      </c>
      <c r="J257" s="302" t="b">
        <f>IF(NOT(LEN(EmployeesByDept[[#This Row],[BP-WS]]) = 0), _xlfn.XLOOKUP(EmployeesByDept[[#This Row],[BP-WS]], SQLOperators_WS[badge_ID], SQLOperators_WS[deactive_date], -1) = 0, "")</f>
        <v>0</v>
      </c>
      <c r="K257" s="302" t="str">
        <f>_xlfn.XLOOKUP(EmployeesByDept[[#This Row],[Name]] &amp; "-Bypass", SQLOperatorTable[name], SQLOperatorTable[ID], "")</f>
        <v/>
      </c>
      <c r="L257" s="302" t="str">
        <f>IF(NOT(LEN(EmployeesByDept[[#This Row],[BP-MES01]]) = 0), _xlfn.XLOOKUP(EmployeesByDept[[#This Row],[BP-MES01]], SQLOperatorTable[ID], SQLOperatorTable[deactive_date], -1) = 0, "")</f>
        <v/>
      </c>
      <c r="M257" s="302" t="b">
        <f>IFERROR(OR(EmployeesByDept[[#This Row],[BPA-DT]], EmployeesByDept[[#This Row],[BPA-WS]], EmployeesByDept[[#This Row],[BPA-MES01]]), FALSE)</f>
        <v>0</v>
      </c>
      <c r="N257" s="302" t="b">
        <f>_xlfn.LET(_xlpm.look, _xlfn.XLOOKUP(EmployeesByDept[[#This Row],[ID]], SQLOperators_DT[badge_ID], SQLOperators_DT[deactive_date], -1), IF(_xlpm.look &gt; 0, FALSE, IF(_xlpm.look = 0, TRUE, "NO DATA")))</f>
        <v>1</v>
      </c>
      <c r="O257" s="302" t="b">
        <f>_xlfn.LET(_xlpm.look, _xlfn.XLOOKUP(EmployeesByDept[[#This Row],[ID]], SQLOperators_WS[badge_ID], SQLOperators_WS[deactive_date], -1), IF(_xlpm.look &gt; 0, FALSE, IF(_xlpm.look = 0, TRUE, "NO DATA")))</f>
        <v>1</v>
      </c>
      <c r="P257" s="302" t="b" cm="1">
        <f t="array" ref="P25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57" s="302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57" s="302" t="b">
        <f>IF(EmployeesByDept[[#This Row],[Position]] = "Operator", EmployeesByDept[[#This Row],[AnyBP]] = FALSE, TRUE)</f>
        <v>1</v>
      </c>
      <c r="S257" s="302" t="b" cm="1">
        <f t="array" ref="S25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57" s="302" t="b">
        <f xml:space="preserve"> _xlfn.XLOOKUP(EmployeesByDept[[#This Row],[ID]], SQLOperatorTable[ID], SQLOperatorTable[deactive_date], -1) = 0</f>
        <v>1</v>
      </c>
      <c r="U257" s="302" t="str">
        <f>EmployeesByDept[[#This Row],[Dept.]] &amp; " " &amp; EmployeesByDept[[#This Row],[Shift]]</f>
        <v>T1XX C</v>
      </c>
      <c r="V257" s="297" cm="1">
        <f t="array" ref="V257">_xlfn.LET(_xlpm.getname, GetIDFromName(EmployeesByDept[[#This Row],[Name]]),
IF(LEN(_xlpm.getname) = 0, GetIDFromName(EmployeesByDept[[#This Row],[Name]] &amp; " - Bypass"), _xlpm.getname))</f>
        <v>9780</v>
      </c>
      <c r="W257" s="302">
        <f>_xlfn.XLOOKUP(EmployeesByDept[[#This Row],[ID]],SQLOperatorTable[ID],SQLOperatorTable[dept_ID], "", 0, 1)</f>
        <v>4</v>
      </c>
      <c r="X257" s="303" t="b">
        <f>_xlfn.XLOOKUP(EmployeesByDept[[#This Row],[ID]], SQLOperatorTable[ID],SQLOperatorTable[deactive_date], -1) &gt; 0</f>
        <v>0</v>
      </c>
      <c r="Y257" s="303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&lt;STX&gt;H1;o160,100;f3;c20;h1;w1;d3,Stephen Yon;&lt;ETX&gt;
&lt;STX&gt;H2;o130,100;f3;c20;h1;w1;d3,T1XX C;&lt;ETX&gt;
&lt;STX&gt;H3;o100,100;f3;c20;h1;w1;d3,MES Login;&lt;ETX&gt;
&lt;STX&gt;B4;o50,30;f3;c0,3;h50;w3;d3,9780;&lt;ETX&gt;
&lt;STX&gt;R&lt;ETX&gt;
&lt;STX&gt;&lt;ESC&gt;E1;&lt;ETX&gt;
&lt;STX&gt;&lt;US&gt;4&lt;ETX&gt;
&lt;STX&gt;&lt;ETB&gt;&lt;ETX&gt;</v>
      </c>
      <c r="Z257" s="303" t="str">
        <f>" "</f>
        <v xml:space="preserve"> </v>
      </c>
      <c r="AI257"/>
      <c r="AJ257"/>
    </row>
    <row r="258" spans="1:36" x14ac:dyDescent="0.2">
      <c r="A258" s="19" t="s">
        <v>670</v>
      </c>
      <c r="B25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Lynn Francis Rayner</v>
      </c>
      <c r="C258" s="21" t="s">
        <v>602</v>
      </c>
      <c r="D258" s="30" t="s">
        <v>227</v>
      </c>
      <c r="E258" s="295" t="s">
        <v>174</v>
      </c>
      <c r="F258" s="123" t="s">
        <v>175</v>
      </c>
      <c r="G258" s="4" t="str">
        <f>_xlfn.XLOOKUP(EmployeesByDept[[#This Row],[Name]] &amp; "-Bypass", SQLOperators_DT[first_name], SQLOperators_DT[badge_ID], "")</f>
        <v/>
      </c>
      <c r="H258" s="4" t="str">
        <f>IF(NOT(LEN(EmployeesByDept[[#This Row],[BP-DT]]) = 0), _xlfn.XLOOKUP(EmployeesByDept[[#This Row],[BP-DT]], SQLOperators_DT[badge_ID], SQLOperators_DT[deactive_date], -1) = 0, "")</f>
        <v/>
      </c>
      <c r="I258" s="4" t="str">
        <f>_xlfn.XLOOKUP(EmployeesByDept[[#This Row],[Name]] &amp; "-Bypass", SQLOperators_WS[full_name], SQLOperators_WS[badge_ID], "")</f>
        <v/>
      </c>
      <c r="J258" s="4" t="str">
        <f>IF(NOT(LEN(EmployeesByDept[[#This Row],[BP-WS]]) = 0), _xlfn.XLOOKUP(EmployeesByDept[[#This Row],[BP-WS]], SQLOperators_WS[badge_ID], SQLOperators_WS[deactive_date], -1) = 0, "")</f>
        <v/>
      </c>
      <c r="K258" s="4" t="str">
        <f>_xlfn.XLOOKUP(EmployeesByDept[[#This Row],[Name]] &amp; "-Bypass", SQLOperatorTable[name], SQLOperatorTable[ID], "")</f>
        <v/>
      </c>
      <c r="L258" s="4" t="str">
        <f>IF(NOT(LEN(EmployeesByDept[[#This Row],[BP-MES01]]) = 0), _xlfn.XLOOKUP(EmployeesByDept[[#This Row],[BP-MES01]], SQLOperatorTable[ID], SQLOperatorTable[deactive_date], -1) = 0, "")</f>
        <v/>
      </c>
      <c r="M258" s="4" t="b">
        <f>IFERROR(OR(EmployeesByDept[[#This Row],[BPA-DT]], EmployeesByDept[[#This Row],[BPA-WS]], EmployeesByDept[[#This Row],[BPA-MES01]]), FALSE)</f>
        <v>0</v>
      </c>
      <c r="N258" s="4" t="b">
        <f>_xlfn.LET(_xlpm.look, _xlfn.XLOOKUP(EmployeesByDept[[#This Row],[ID]], SQLOperators_DT[badge_ID], SQLOperators_DT[deactive_date], -1), IF(_xlpm.look &gt; 0, FALSE, IF(_xlpm.look = 0, TRUE, "NO DATA")))</f>
        <v>1</v>
      </c>
      <c r="O258" s="4" t="b">
        <f>_xlfn.LET(_xlpm.look, _xlfn.XLOOKUP(EmployeesByDept[[#This Row],[ID]], SQLOperators_WS[badge_ID], SQLOperators_WS[deactive_date], -1), IF(_xlpm.look &gt; 0, FALSE, IF(_xlpm.look = 0, TRUE, "NO DATA")))</f>
        <v>1</v>
      </c>
      <c r="P258" s="4" t="b" cm="1">
        <f t="array" ref="P25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5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58" s="4" t="b">
        <f>IF(EmployeesByDept[[#This Row],[Position]] = "Operator", EmployeesByDept[[#This Row],[AnyBP]] = FALSE, TRUE)</f>
        <v>1</v>
      </c>
      <c r="S258" s="4" t="b" cm="1">
        <f t="array" ref="S25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58" s="4" t="b">
        <f xml:space="preserve"> _xlfn.XLOOKUP(EmployeesByDept[[#This Row],[ID]], SQLOperatorTable[ID], SQLOperatorTable[deactive_date], -1) = 0</f>
        <v>1</v>
      </c>
      <c r="U258" s="4" t="str">
        <f>EmployeesByDept[[#This Row],[Dept.]] &amp; " " &amp; EmployeesByDept[[#This Row],[Shift]]</f>
        <v>Molding 3rd</v>
      </c>
      <c r="V258" s="28" cm="1">
        <f t="array" ref="V258">_xlfn.LET(_xlpm.getname, GetIDFromName(EmployeesByDept[[#This Row],[Name]]),
IF(LEN(_xlpm.getname) = 0, GetIDFromName(EmployeesByDept[[#This Row],[Name]] &amp; " - Bypass"), _xlpm.getname))</f>
        <v>9303</v>
      </c>
      <c r="W258" s="4">
        <f>_xlfn.XLOOKUP(EmployeesByDept[[#This Row],[ID]],SQLOperatorTable[ID],SQLOperatorTable[dept_ID], "", 0, 1)</f>
        <v>11</v>
      </c>
      <c r="X258" s="12" t="b">
        <f>_xlfn.XLOOKUP(EmployeesByDept[[#This Row],[ID]], SQLOperatorTable[ID],SQLOperatorTable[deactive_date], -1) &gt; 0</f>
        <v>0</v>
      </c>
      <c r="Y25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&lt;STX&gt;H1;o160,100;f3;c20;h1;w1;d3,Sterling Charleston;&lt;ETX&gt;
&lt;STX&gt;H2;o130,100;f3;c20;h1;w1;d3,Molding 3rd;&lt;ETX&gt;
&lt;STX&gt;H3;o100,100;f3;c20;h1;w1;d3,MES Login;&lt;ETX&gt;
&lt;STX&gt;B4;o50,30;f3;c0,3;h50;w3;d3,9303;&lt;ETX&gt;
&lt;STX&gt;R&lt;ETX&gt;
&lt;STX&gt;&lt;ESC&gt;E1;&lt;ETX&gt;
&lt;STX&gt;&lt;US&gt;4&lt;ETX&gt;
&lt;STX&gt;&lt;ETB&gt;&lt;ETX&gt;</v>
      </c>
      <c r="Z258" s="12" t="str">
        <f>" "</f>
        <v xml:space="preserve"> </v>
      </c>
      <c r="AI258"/>
      <c r="AJ258"/>
    </row>
    <row r="259" spans="1:36" x14ac:dyDescent="0.2">
      <c r="A259" s="19" t="s">
        <v>672</v>
      </c>
      <c r="B25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Jiuan Mactice Reese</v>
      </c>
      <c r="C259" s="21" t="s">
        <v>604</v>
      </c>
      <c r="D259" s="30" t="s">
        <v>605</v>
      </c>
      <c r="E259" s="30" t="s">
        <v>179</v>
      </c>
      <c r="F259" s="123" t="s">
        <v>605</v>
      </c>
      <c r="G259" s="4" t="str">
        <f>_xlfn.XLOOKUP(EmployeesByDept[[#This Row],[Name]] &amp; "-Bypass", SQLOperators_DT[first_name], SQLOperators_DT[badge_ID], "")</f>
        <v/>
      </c>
      <c r="H259" s="4" t="str">
        <f>IF(NOT(LEN(EmployeesByDept[[#This Row],[BP-DT]]) = 0), _xlfn.XLOOKUP(EmployeesByDept[[#This Row],[BP-DT]], SQLOperators_DT[badge_ID], SQLOperators_DT[deactive_date], -1) = 0, "")</f>
        <v/>
      </c>
      <c r="I259" s="4" t="str">
        <f>_xlfn.XLOOKUP(EmployeesByDept[[#This Row],[Name]] &amp; "-Bypass", SQLOperators_WS[full_name], SQLOperators_WS[badge_ID], "")</f>
        <v/>
      </c>
      <c r="J259" s="4" t="str">
        <f>IF(NOT(LEN(EmployeesByDept[[#This Row],[BP-WS]]) = 0), _xlfn.XLOOKUP(EmployeesByDept[[#This Row],[BP-WS]], SQLOperators_WS[badge_ID], SQLOperators_WS[deactive_date], -1) = 0, "")</f>
        <v/>
      </c>
      <c r="K259" s="4" t="str">
        <f>_xlfn.XLOOKUP(EmployeesByDept[[#This Row],[Name]] &amp; "-Bypass", SQLOperatorTable[name], SQLOperatorTable[ID], "")</f>
        <v/>
      </c>
      <c r="L259" s="4" t="str">
        <f>IF(NOT(LEN(EmployeesByDept[[#This Row],[BP-MES01]]) = 0), _xlfn.XLOOKUP(EmployeesByDept[[#This Row],[BP-MES01]], SQLOperatorTable[ID], SQLOperatorTable[deactive_date], -1) = 0, "")</f>
        <v/>
      </c>
      <c r="M259" s="4" t="b">
        <f>IFERROR(OR(EmployeesByDept[[#This Row],[BPA-DT]], EmployeesByDept[[#This Row],[BPA-WS]], EmployeesByDept[[#This Row],[BPA-MES01]]), FALSE)</f>
        <v>0</v>
      </c>
      <c r="N259" s="4" t="b">
        <f>_xlfn.LET(_xlpm.look, _xlfn.XLOOKUP(EmployeesByDept[[#This Row],[ID]], SQLOperators_DT[badge_ID], SQLOperators_DT[deactive_date], -1), IF(_xlpm.look &gt; 0, FALSE, IF(_xlpm.look = 0, TRUE, "NO DATA")))</f>
        <v>1</v>
      </c>
      <c r="O259" s="4" t="b">
        <f>_xlfn.LET(_xlpm.look, _xlfn.XLOOKUP(EmployeesByDept[[#This Row],[ID]], SQLOperators_WS[badge_ID], SQLOperators_WS[deactive_date], -1), IF(_xlpm.look &gt; 0, FALSE, IF(_xlpm.look = 0, TRUE, "NO DATA")))</f>
        <v>1</v>
      </c>
      <c r="P259" s="4" t="b" cm="1">
        <f t="array" ref="P25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5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59" s="4" t="b">
        <f>IF(EmployeesByDept[[#This Row],[Position]] = "Operator", EmployeesByDept[[#This Row],[AnyBP]] = FALSE, TRUE)</f>
        <v>1</v>
      </c>
      <c r="S259" s="4" t="str" cm="1">
        <f t="array" ref="S25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NO DATA</v>
      </c>
      <c r="T259" s="4" t="b">
        <f xml:space="preserve"> _xlfn.XLOOKUP(EmployeesByDept[[#This Row],[ID]], SQLOperatorTable[ID], SQLOperatorTable[deactive_date], -1) = 0</f>
        <v>1</v>
      </c>
      <c r="U259" s="4" t="str">
        <f>EmployeesByDept[[#This Row],[Dept.]] &amp; " " &amp; EmployeesByDept[[#This Row],[Shift]]</f>
        <v>AGM 1st</v>
      </c>
      <c r="V259" s="28" cm="1">
        <f t="array" ref="V259">_xlfn.LET(_xlpm.getname, GetIDFromName(EmployeesByDept[[#This Row],[Name]]),
IF(LEN(_xlpm.getname) = 0, GetIDFromName(EmployeesByDept[[#This Row],[Name]] &amp; " - Bypass"), _xlpm.getname))</f>
        <v>1004</v>
      </c>
      <c r="W259" s="4">
        <f>_xlfn.XLOOKUP(EmployeesByDept[[#This Row],[ID]],SQLOperatorTable[ID],SQLOperatorTable[dept_ID], "", 0, 1)</f>
        <v>7</v>
      </c>
      <c r="X259" s="12" t="b">
        <f>_xlfn.XLOOKUP(EmployeesByDept[[#This Row],[ID]], SQLOperatorTable[ID],SQLOperatorTable[deactive_date], -1) &gt; 0</f>
        <v>0</v>
      </c>
      <c r="Y25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&lt;STX&gt;H1;o160,100;f3;c20;h1;w1;d3,Steve Allevato;&lt;ETX&gt;
&lt;STX&gt;H2;o130,100;f3;c20;h1;w1;d3,AGM 1st;&lt;ETX&gt;
&lt;STX&gt;H3;o100,100;f3;c20;h1;w1;d3,MES Login;&lt;ETX&gt;
&lt;STX&gt;B4;o50,30;f3;c0,3;h50;w3;d3,1004;&lt;ETX&gt;
&lt;STX&gt;R&lt;ETX&gt;
&lt;STX&gt;&lt;ESC&gt;E1;&lt;ETX&gt;
&lt;STX&gt;&lt;US&gt;4&lt;ETX&gt;
&lt;STX&gt;&lt;ETB&gt;&lt;ETX&gt;</v>
      </c>
      <c r="Z259" s="12" t="str">
        <f>" "</f>
        <v xml:space="preserve"> </v>
      </c>
      <c r="AI259"/>
      <c r="AJ259"/>
    </row>
    <row r="260" spans="1:36" x14ac:dyDescent="0.2">
      <c r="A260" s="19" t="s">
        <v>673</v>
      </c>
      <c r="B26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Zachary David Rench</v>
      </c>
      <c r="C260" s="299" t="s">
        <v>607</v>
      </c>
      <c r="D260" s="112" t="s">
        <v>189</v>
      </c>
      <c r="E260" s="112" t="s">
        <v>174</v>
      </c>
      <c r="F260" s="124" t="s">
        <v>185</v>
      </c>
      <c r="G260" s="31">
        <f>_xlfn.XLOOKUP(EmployeesByDept[[#This Row],[Name]] &amp; "-Bypass", SQLOperators_DT[first_name], SQLOperators_DT[badge_ID], "")</f>
        <v>5659205</v>
      </c>
      <c r="H260" s="31" t="b">
        <f>IF(NOT(LEN(EmployeesByDept[[#This Row],[BP-DT]]) = 0), _xlfn.XLOOKUP(EmployeesByDept[[#This Row],[BP-DT]], SQLOperators_DT[badge_ID], SQLOperators_DT[deactive_date], -1) = 0, "")</f>
        <v>1</v>
      </c>
      <c r="I260" s="31">
        <f>_xlfn.XLOOKUP(EmployeesByDept[[#This Row],[Name]] &amp; "-Bypass", SQLOperators_WS[full_name], SQLOperators_WS[badge_ID], "")</f>
        <v>5659205</v>
      </c>
      <c r="J260" s="31" t="b">
        <f>IF(NOT(LEN(EmployeesByDept[[#This Row],[BP-WS]]) = 0), _xlfn.XLOOKUP(EmployeesByDept[[#This Row],[BP-WS]], SQLOperators_WS[badge_ID], SQLOperators_WS[deactive_date], -1) = 0, "")</f>
        <v>1</v>
      </c>
      <c r="K260" s="31">
        <f>_xlfn.XLOOKUP(EmployeesByDept[[#This Row],[Name]] &amp; "-Bypass", SQLOperatorTable[name], SQLOperatorTable[ID], "")</f>
        <v>5659205</v>
      </c>
      <c r="L260" s="31" t="b">
        <f>IF(NOT(LEN(EmployeesByDept[[#This Row],[BP-MES01]]) = 0), _xlfn.XLOOKUP(EmployeesByDept[[#This Row],[BP-MES01]], SQLOperatorTable[ID], SQLOperatorTable[deactive_date], -1) = 0, "")</f>
        <v>1</v>
      </c>
      <c r="M260" s="31" t="b">
        <f>IFERROR(OR(EmployeesByDept[[#This Row],[BPA-DT]], EmployeesByDept[[#This Row],[BPA-WS]], EmployeesByDept[[#This Row],[BPA-MES01]]), FALSE)</f>
        <v>1</v>
      </c>
      <c r="N260" s="31" t="b">
        <f>_xlfn.LET(_xlpm.look, _xlfn.XLOOKUP(EmployeesByDept[[#This Row],[ID]], SQLOperators_DT[badge_ID], SQLOperators_DT[deactive_date], -1), IF(_xlpm.look &gt; 0, FALSE, IF(_xlpm.look = 0, TRUE, "NO DATA")))</f>
        <v>1</v>
      </c>
      <c r="O260" s="31" t="b">
        <f>_xlfn.LET(_xlpm.look, _xlfn.XLOOKUP(EmployeesByDept[[#This Row],[ID]], SQLOperators_WS[badge_ID], SQLOperators_WS[deactive_date], -1), IF(_xlpm.look &gt; 0, FALSE, IF(_xlpm.look = 0, TRUE, "NO DATA")))</f>
        <v>1</v>
      </c>
      <c r="P260" s="31" t="b" cm="1">
        <f t="array" ref="P26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60" s="31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60" s="31" t="b">
        <f>IF(EmployeesByDept[[#This Row],[Position]] = "Operator", EmployeesByDept[[#This Row],[AnyBP]] = FALSE, TRUE)</f>
        <v>1</v>
      </c>
      <c r="S260" s="31" t="b" cm="1">
        <f t="array" ref="S26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60" s="31" t="b">
        <f xml:space="preserve"> _xlfn.XLOOKUP(EmployeesByDept[[#This Row],[ID]], SQLOperatorTable[ID], SQLOperatorTable[deactive_date], -1) = 0</f>
        <v>1</v>
      </c>
      <c r="U260" s="31" t="str">
        <f>EmployeesByDept[[#This Row],[Dept.]] &amp; " " &amp; EmployeesByDept[[#This Row],[Shift]]</f>
        <v>DT FEM 3rd</v>
      </c>
      <c r="V260" s="110" cm="1">
        <f t="array" ref="V260">_xlfn.LET(_xlpm.getname, GetIDFromName(EmployeesByDept[[#This Row],[Name]]),
IF(LEN(_xlpm.getname) = 0, GetIDFromName(EmployeesByDept[[#This Row],[Name]] &amp; " - Bypass"), _xlpm.getname))</f>
        <v>8819</v>
      </c>
      <c r="W260" s="31">
        <f>_xlfn.XLOOKUP(EmployeesByDept[[#This Row],[ID]],SQLOperatorTable[ID],SQLOperatorTable[dept_ID], "", 0, 1)</f>
        <v>4</v>
      </c>
      <c r="X260" s="126" t="b">
        <f>_xlfn.XLOOKUP(EmployeesByDept[[#This Row],[ID]], SQLOperatorTable[ID],SQLOperatorTable[deactive_date], -1) &gt; 0</f>
        <v>0</v>
      </c>
      <c r="Y260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&lt;STX&gt;H1;o160,100;f3;c20;h1;w1;d3,Steve Xiong - Bypass;&lt;ETX&gt;
&lt;STX&gt;H2;o130,100;f3;c20;h1;w1;d3,Bypass;&lt;ETX&gt;
&lt;STX&gt;H3;o100,100;f3;c20;h1;w1;d3,MES Login;&lt;ETX&gt;
&lt;STX&gt;B4;o50,30;f3;c0,3;h50;w3;d3,8819;&lt;ETX&gt;
&lt;STX&gt;R&lt;ETX&gt;
&lt;STX&gt;&lt;ESC&gt;E1;&lt;ETX&gt;
&lt;STX&gt;&lt;US&gt;4&lt;ETX&gt;
&lt;STX&gt;&lt;ETB&gt;&lt;ETX&gt;</v>
      </c>
      <c r="Z260" s="126" t="str">
        <f>" "</f>
        <v xml:space="preserve"> </v>
      </c>
      <c r="AI260"/>
      <c r="AJ260"/>
    </row>
    <row r="261" spans="1:36" x14ac:dyDescent="0.2">
      <c r="A261" s="19" t="s">
        <v>674</v>
      </c>
      <c r="B26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Arnoldo Reyna</v>
      </c>
      <c r="C261" s="26" t="s">
        <v>609</v>
      </c>
      <c r="D261" s="112" t="s">
        <v>189</v>
      </c>
      <c r="E261" s="112" t="s">
        <v>174</v>
      </c>
      <c r="F261" s="124" t="s">
        <v>190</v>
      </c>
      <c r="G261" s="31" t="str">
        <f>_xlfn.XLOOKUP(EmployeesByDept[[#This Row],[Name]] &amp; "-Bypass", SQLOperators_DT[first_name], SQLOperators_DT[badge_ID], "")</f>
        <v/>
      </c>
      <c r="H261" s="31" t="str">
        <f>IF(NOT(LEN(EmployeesByDept[[#This Row],[BP-DT]]) = 0), _xlfn.XLOOKUP(EmployeesByDept[[#This Row],[BP-DT]], SQLOperators_DT[badge_ID], SQLOperators_DT[deactive_date], -1) = 0, "")</f>
        <v/>
      </c>
      <c r="I261" s="31" t="str">
        <f>_xlfn.XLOOKUP(EmployeesByDept[[#This Row],[Name]] &amp; "-Bypass", SQLOperators_WS[full_name], SQLOperators_WS[badge_ID], "")</f>
        <v/>
      </c>
      <c r="J261" s="31" t="str">
        <f>IF(NOT(LEN(EmployeesByDept[[#This Row],[BP-WS]]) = 0), _xlfn.XLOOKUP(EmployeesByDept[[#This Row],[BP-WS]], SQLOperators_WS[badge_ID], SQLOperators_WS[deactive_date], -1) = 0, "")</f>
        <v/>
      </c>
      <c r="K261" s="31" t="str">
        <f>_xlfn.XLOOKUP(EmployeesByDept[[#This Row],[Name]] &amp; "-Bypass", SQLOperatorTable[name], SQLOperatorTable[ID], "")</f>
        <v/>
      </c>
      <c r="L261" s="31" t="str">
        <f>IF(NOT(LEN(EmployeesByDept[[#This Row],[BP-MES01]]) = 0), _xlfn.XLOOKUP(EmployeesByDept[[#This Row],[BP-MES01]], SQLOperatorTable[ID], SQLOperatorTable[deactive_date], -1) = 0, "")</f>
        <v/>
      </c>
      <c r="M261" s="31" t="b">
        <f>IFERROR(OR(EmployeesByDept[[#This Row],[BPA-DT]], EmployeesByDept[[#This Row],[BPA-WS]], EmployeesByDept[[#This Row],[BPA-MES01]]), FALSE)</f>
        <v>0</v>
      </c>
      <c r="N261" s="31" t="b">
        <f>_xlfn.LET(_xlpm.look, _xlfn.XLOOKUP(EmployeesByDept[[#This Row],[ID]], SQLOperators_DT[badge_ID], SQLOperators_DT[deactive_date], -1), IF(_xlpm.look &gt; 0, FALSE, IF(_xlpm.look = 0, TRUE, "NO DATA")))</f>
        <v>1</v>
      </c>
      <c r="O261" s="31" t="b">
        <f>_xlfn.LET(_xlpm.look, _xlfn.XLOOKUP(EmployeesByDept[[#This Row],[ID]], SQLOperators_WS[badge_ID], SQLOperators_WS[deactive_date], -1), IF(_xlpm.look &gt; 0, FALSE, IF(_xlpm.look = 0, TRUE, "NO DATA")))</f>
        <v>0</v>
      </c>
      <c r="P261" s="31" t="b" cm="1">
        <f t="array" ref="P26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61" s="31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61" s="31" t="b">
        <f>IF(EmployeesByDept[[#This Row],[Position]] = "Operator", EmployeesByDept[[#This Row],[AnyBP]] = FALSE, TRUE)</f>
        <v>1</v>
      </c>
      <c r="S261" s="31" t="b" cm="1">
        <f t="array" ref="S26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61" s="31" t="b">
        <f xml:space="preserve"> _xlfn.XLOOKUP(EmployeesByDept[[#This Row],[ID]], SQLOperatorTable[ID], SQLOperatorTable[deactive_date], -1) = 0</f>
        <v>1</v>
      </c>
      <c r="U261" s="31" t="str">
        <f>EmployeesByDept[[#This Row],[Dept.]] &amp; " " &amp; EmployeesByDept[[#This Row],[Shift]]</f>
        <v>DT FEM 3rd</v>
      </c>
      <c r="V261" s="110" cm="1">
        <f t="array" ref="V261">_xlfn.LET(_xlpm.getname, GetIDFromName(EmployeesByDept[[#This Row],[Name]]),
IF(LEN(_xlpm.getname) = 0, GetIDFromName(EmployeesByDept[[#This Row],[Name]] &amp; " - Bypass"), _xlpm.getname))</f>
        <v>1230</v>
      </c>
      <c r="W261" s="31">
        <f>_xlfn.XLOOKUP(EmployeesByDept[[#This Row],[ID]],SQLOperatorTable[ID],SQLOperatorTable[dept_ID], "", 0, 1)</f>
        <v>4</v>
      </c>
      <c r="X261" s="126" t="b">
        <f>_xlfn.XLOOKUP(EmployeesByDept[[#This Row],[ID]], SQLOperatorTable[ID],SQLOperatorTable[deactive_date], -1) &gt; 0</f>
        <v>0</v>
      </c>
      <c r="Y261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&lt;STX&gt;H1;o160,100;f3;c20;h1;w1;d3,Steven Abernathy;&lt;ETX&gt;
&lt;STX&gt;H2;o130,100;f3;c20;h1;w1;d3,DT FEM 3rd;&lt;ETX&gt;
&lt;STX&gt;H3;o100,100;f3;c20;h1;w1;d3,MES Login;&lt;ETX&gt;
&lt;STX&gt;B4;o50,30;f3;c0,3;h50;w3;d3,1230;&lt;ETX&gt;
&lt;STX&gt;R&lt;ETX&gt;
&lt;STX&gt;&lt;ESC&gt;E1;&lt;ETX&gt;
&lt;STX&gt;&lt;US&gt;4&lt;ETX&gt;
&lt;STX&gt;&lt;ETB&gt;&lt;ETX&gt;</v>
      </c>
      <c r="Z261" s="126" t="str">
        <f>" "</f>
        <v xml:space="preserve"> </v>
      </c>
      <c r="AI261"/>
      <c r="AJ261"/>
    </row>
    <row r="262" spans="1:36" x14ac:dyDescent="0.2">
      <c r="A262" s="19" t="s">
        <v>675</v>
      </c>
      <c r="B26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Christine Marie Reyna</v>
      </c>
      <c r="C262" s="21" t="s">
        <v>9421</v>
      </c>
      <c r="D262" s="30" t="s">
        <v>173</v>
      </c>
      <c r="E262" s="30" t="s">
        <v>485</v>
      </c>
      <c r="F262" s="124" t="s">
        <v>190</v>
      </c>
      <c r="G262" s="28" t="str">
        <f>_xlfn.XLOOKUP(EmployeesByDept[[#This Row],[Name]] &amp; "-Bypass", SQLOperators_DT[first_name], SQLOperators_DT[badge_ID], "")</f>
        <v/>
      </c>
      <c r="H262" s="28" t="str">
        <f>IF(NOT(LEN(EmployeesByDept[[#This Row],[BP-DT]]) = 0), _xlfn.XLOOKUP(EmployeesByDept[[#This Row],[BP-DT]], SQLOperators_DT[badge_ID], SQLOperators_DT[deactive_date], -1) = 0, "")</f>
        <v/>
      </c>
      <c r="I262" s="28" t="str">
        <f>_xlfn.XLOOKUP(EmployeesByDept[[#This Row],[Name]] &amp; "-Bypass", SQLOperators_WS[full_name], SQLOperators_WS[badge_ID], "")</f>
        <v/>
      </c>
      <c r="J262" s="28" t="str">
        <f>IF(NOT(LEN(EmployeesByDept[[#This Row],[BP-WS]]) = 0), _xlfn.XLOOKUP(EmployeesByDept[[#This Row],[BP-WS]], SQLOperators_WS[badge_ID], SQLOperators_WS[deactive_date], -1) = 0, "")</f>
        <v/>
      </c>
      <c r="K262" s="28" t="str">
        <f>_xlfn.XLOOKUP(EmployeesByDept[[#This Row],[Name]] &amp; "-Bypass", SQLOperatorTable[name], SQLOperatorTable[ID], "")</f>
        <v/>
      </c>
      <c r="L262" s="28" t="str">
        <f>IF(NOT(LEN(EmployeesByDept[[#This Row],[BP-MES01]]) = 0), _xlfn.XLOOKUP(EmployeesByDept[[#This Row],[BP-MES01]], SQLOperatorTable[ID], SQLOperatorTable[deactive_date], -1) = 0, "")</f>
        <v/>
      </c>
      <c r="M262" s="28" t="b">
        <f>IFERROR(OR(EmployeesByDept[[#This Row],[BPA-DT]], EmployeesByDept[[#This Row],[BPA-WS]], EmployeesByDept[[#This Row],[BPA-MES01]]), FALSE)</f>
        <v>0</v>
      </c>
      <c r="N262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262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262" s="28" t="b" cm="1">
        <f t="array" ref="P26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62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62" s="28" t="b">
        <f>IF(EmployeesByDept[[#This Row],[Position]] = "Operator", EmployeesByDept[[#This Row],[AnyBP]] = FALSE, TRUE)</f>
        <v>1</v>
      </c>
      <c r="S262" s="28" t="b" cm="1">
        <f t="array" ref="S26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62" s="28" t="b">
        <f xml:space="preserve"> _xlfn.XLOOKUP(EmployeesByDept[[#This Row],[ID]], SQLOperatorTable[ID], SQLOperatorTable[deactive_date], -1) = 0</f>
        <v>1</v>
      </c>
      <c r="U262" s="28" t="str">
        <f>EmployeesByDept[[#This Row],[Dept.]] &amp; " " &amp; EmployeesByDept[[#This Row],[Shift]]</f>
        <v>T1XX A</v>
      </c>
      <c r="V262" s="28" cm="1">
        <f t="array" ref="V262">_xlfn.LET(_xlpm.getname, GetIDFromName(EmployeesByDept[[#This Row],[Name]]),
IF(LEN(_xlpm.getname) = 0, GetIDFromName(EmployeesByDept[[#This Row],[Name]] &amp; " - Bypass"), _xlpm.getname))</f>
        <v>2647</v>
      </c>
      <c r="W262" s="28">
        <f>_xlfn.XLOOKUP(EmployeesByDept[[#This Row],[ID]],SQLOperatorTable[ID],SQLOperatorTable[dept_ID], "", 0, 1)</f>
        <v>4</v>
      </c>
      <c r="X262" s="38" t="b">
        <f>_xlfn.XLOOKUP(EmployeesByDept[[#This Row],[ID]], SQLOperatorTable[ID],SQLOperatorTable[deactive_date], -1) &gt; 0</f>
        <v>0</v>
      </c>
      <c r="Y262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&lt;STX&gt;H1;o160,100;f3;c20;h1;w1;d3,Taj Peake;&lt;ETX&gt;
&lt;STX&gt;H2;o130,100;f3;c20;h1;w1;d3,T1XX A;&lt;ETX&gt;
&lt;STX&gt;H3;o100,100;f3;c20;h1;w1;d3,MES Login;&lt;ETX&gt;
&lt;STX&gt;B4;o50,30;f3;c0,3;h50;w3;d3,2647;&lt;ETX&gt;
&lt;STX&gt;R&lt;ETX&gt;
&lt;STX&gt;&lt;ESC&gt;E1;&lt;ETX&gt;
&lt;STX&gt;&lt;US&gt;4&lt;ETX&gt;
&lt;STX&gt;&lt;ETB&gt;&lt;ETX&gt;</v>
      </c>
      <c r="Z262" s="38" t="str">
        <f>" "</f>
        <v xml:space="preserve"> </v>
      </c>
      <c r="AI262"/>
      <c r="AJ262"/>
    </row>
    <row r="263" spans="1:36" x14ac:dyDescent="0.2">
      <c r="A263" s="19" t="s">
        <v>676</v>
      </c>
      <c r="B26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Monique Reynolds</v>
      </c>
      <c r="C263" s="294" t="s">
        <v>79</v>
      </c>
      <c r="D263" s="295" t="s">
        <v>173</v>
      </c>
      <c r="E263" s="295" t="s">
        <v>394</v>
      </c>
      <c r="F263" s="124" t="s">
        <v>190</v>
      </c>
      <c r="G263" s="302" t="str">
        <f>_xlfn.XLOOKUP(EmployeesByDept[[#This Row],[Name]] &amp; "-Bypass", SQLOperators_DT[first_name], SQLOperators_DT[badge_ID], "")</f>
        <v/>
      </c>
      <c r="H263" s="302" t="str">
        <f>IF(NOT(LEN(EmployeesByDept[[#This Row],[BP-DT]]) = 0), _xlfn.XLOOKUP(EmployeesByDept[[#This Row],[BP-DT]], SQLOperators_DT[badge_ID], SQLOperators_DT[deactive_date], -1) = 0, "")</f>
        <v/>
      </c>
      <c r="I263" s="302" t="str">
        <f>_xlfn.XLOOKUP(EmployeesByDept[[#This Row],[Name]] &amp; "-Bypass", SQLOperators_WS[full_name], SQLOperators_WS[badge_ID], "")</f>
        <v/>
      </c>
      <c r="J263" s="302" t="str">
        <f>IF(NOT(LEN(EmployeesByDept[[#This Row],[BP-WS]]) = 0), _xlfn.XLOOKUP(EmployeesByDept[[#This Row],[BP-WS]], SQLOperators_WS[badge_ID], SQLOperators_WS[deactive_date], -1) = 0, "")</f>
        <v/>
      </c>
      <c r="K263" s="302" t="str">
        <f>_xlfn.XLOOKUP(EmployeesByDept[[#This Row],[Name]] &amp; "-Bypass", SQLOperatorTable[name], SQLOperatorTable[ID], "")</f>
        <v/>
      </c>
      <c r="L263" s="302" t="str">
        <f>IF(NOT(LEN(EmployeesByDept[[#This Row],[BP-MES01]]) = 0), _xlfn.XLOOKUP(EmployeesByDept[[#This Row],[BP-MES01]], SQLOperatorTable[ID], SQLOperatorTable[deactive_date], -1) = 0, "")</f>
        <v/>
      </c>
      <c r="M263" s="302" t="b">
        <f>IFERROR(OR(EmployeesByDept[[#This Row],[BPA-DT]], EmployeesByDept[[#This Row],[BPA-WS]], EmployeesByDept[[#This Row],[BPA-MES01]]), FALSE)</f>
        <v>0</v>
      </c>
      <c r="N263" s="302" t="str">
        <f>_xlfn.LET(_xlpm.look, _xlfn.XLOOKUP(EmployeesByDept[[#This Row],[ID]], SQLOperators_DT[badge_ID], SQLOperators_DT[deactive_date], -1), IF(_xlpm.look &gt; 0, FALSE, IF(_xlpm.look = 0, TRUE, "NO DATA")))</f>
        <v>NO DATA</v>
      </c>
      <c r="O263" s="302" t="str">
        <f>_xlfn.LET(_xlpm.look, _xlfn.XLOOKUP(EmployeesByDept[[#This Row],[ID]], SQLOperators_WS[badge_ID], SQLOperators_WS[deactive_date], -1), IF(_xlpm.look &gt; 0, FALSE, IF(_xlpm.look = 0, TRUE, "NO DATA")))</f>
        <v>NO DATA</v>
      </c>
      <c r="P263" s="302" t="b" cm="1">
        <f t="array" ref="P26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63" s="302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63" s="302" t="b">
        <f>IF(EmployeesByDept[[#This Row],[Position]] = "Operator", EmployeesByDept[[#This Row],[AnyBP]] = FALSE, TRUE)</f>
        <v>1</v>
      </c>
      <c r="S263" s="302" t="b" cm="1">
        <f t="array" ref="S26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63" s="302" t="b">
        <f xml:space="preserve"> _xlfn.XLOOKUP(EmployeesByDept[[#This Row],[ID]], SQLOperatorTable[ID], SQLOperatorTable[deactive_date], -1) = 0</f>
        <v>1</v>
      </c>
      <c r="U263" s="302" t="str">
        <f>EmployeesByDept[[#This Row],[Dept.]] &amp; " " &amp; EmployeesByDept[[#This Row],[Shift]]</f>
        <v>T1XX C</v>
      </c>
      <c r="V263" s="297" cm="1">
        <f t="array" ref="V263">_xlfn.LET(_xlpm.getname, GetIDFromName(EmployeesByDept[[#This Row],[Name]]),
IF(LEN(_xlpm.getname) = 0, GetIDFromName(EmployeesByDept[[#This Row],[Name]] &amp; " - Bypass"), _xlpm.getname))</f>
        <v>2326</v>
      </c>
      <c r="W263" s="302">
        <f>_xlfn.XLOOKUP(EmployeesByDept[[#This Row],[ID]],SQLOperatorTable[ID],SQLOperatorTable[dept_ID], "", 0, 1)</f>
        <v>4</v>
      </c>
      <c r="X263" s="303" t="b">
        <f>_xlfn.XLOOKUP(EmployeesByDept[[#This Row],[ID]], SQLOperatorTable[ID],SQLOperatorTable[deactive_date], -1) &gt; 0</f>
        <v>0</v>
      </c>
      <c r="Y263" s="303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&lt;STX&gt;H1;o160,100;f3;c20;h1;w1;d3,Tamara Williams;&lt;ETX&gt;
&lt;STX&gt;H2;o130,100;f3;c20;h1;w1;d3,T1XX C;&lt;ETX&gt;
&lt;STX&gt;H3;o100,100;f3;c20;h1;w1;d3,MES Login;&lt;ETX&gt;
&lt;STX&gt;B4;o50,30;f3;c0,3;h50;w3;d3,2326;&lt;ETX&gt;
&lt;STX&gt;R&lt;ETX&gt;
&lt;STX&gt;&lt;ESC&gt;E1;&lt;ETX&gt;
&lt;STX&gt;&lt;US&gt;4&lt;ETX&gt;
&lt;STX&gt;&lt;ETB&gt;&lt;ETX&gt;</v>
      </c>
      <c r="Z263" s="303" t="str">
        <f>" "</f>
        <v xml:space="preserve"> </v>
      </c>
      <c r="AI263"/>
      <c r="AJ263"/>
    </row>
    <row r="264" spans="1:36" x14ac:dyDescent="0.2">
      <c r="A264" s="19" t="s">
        <v>677</v>
      </c>
      <c r="B26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Deante Rhodes</v>
      </c>
      <c r="C264" s="21" t="s">
        <v>612</v>
      </c>
      <c r="D264" s="30"/>
      <c r="E264" s="30" t="s">
        <v>179</v>
      </c>
      <c r="F264" s="124" t="s">
        <v>613</v>
      </c>
      <c r="G264" s="4" t="str">
        <f>_xlfn.XLOOKUP(EmployeesByDept[[#This Row],[Name]] &amp; "-Bypass", SQLOperators_DT[first_name], SQLOperators_DT[badge_ID], "")</f>
        <v/>
      </c>
      <c r="H264" s="4" t="str">
        <f>IF(NOT(LEN(EmployeesByDept[[#This Row],[BP-DT]]) = 0), _xlfn.XLOOKUP(EmployeesByDept[[#This Row],[BP-DT]], SQLOperators_DT[badge_ID], SQLOperators_DT[deactive_date], -1) = 0, "")</f>
        <v/>
      </c>
      <c r="I264" s="4" t="str">
        <f>_xlfn.XLOOKUP(EmployeesByDept[[#This Row],[Name]] &amp; "-Bypass", SQLOperators_WS[full_name], SQLOperators_WS[badge_ID], "")</f>
        <v/>
      </c>
      <c r="J264" s="4" t="str">
        <f>IF(NOT(LEN(EmployeesByDept[[#This Row],[BP-WS]]) = 0), _xlfn.XLOOKUP(EmployeesByDept[[#This Row],[BP-WS]], SQLOperators_WS[badge_ID], SQLOperators_WS[deactive_date], -1) = 0, "")</f>
        <v/>
      </c>
      <c r="K264" s="4" t="str">
        <f>_xlfn.XLOOKUP(EmployeesByDept[[#This Row],[Name]] &amp; "-Bypass", SQLOperatorTable[name], SQLOperatorTable[ID], "")</f>
        <v/>
      </c>
      <c r="L264" s="4" t="str">
        <f>IF(NOT(LEN(EmployeesByDept[[#This Row],[BP-MES01]]) = 0), _xlfn.XLOOKUP(EmployeesByDept[[#This Row],[BP-MES01]], SQLOperatorTable[ID], SQLOperatorTable[deactive_date], -1) = 0, "")</f>
        <v/>
      </c>
      <c r="M264" s="4" t="b">
        <f>IFERROR(OR(EmployeesByDept[[#This Row],[BPA-DT]], EmployeesByDept[[#This Row],[BPA-WS]], EmployeesByDept[[#This Row],[BPA-MES01]]), FALSE)</f>
        <v>0</v>
      </c>
      <c r="N264" s="4" t="b">
        <f>_xlfn.LET(_xlpm.look, _xlfn.XLOOKUP(EmployeesByDept[[#This Row],[ID]], SQLOperators_DT[badge_ID], SQLOperators_DT[deactive_date], -1), IF(_xlpm.look &gt; 0, FALSE, IF(_xlpm.look = 0, TRUE, "NO DATA")))</f>
        <v>0</v>
      </c>
      <c r="O264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64" s="4" t="b" cm="1">
        <f t="array" ref="P26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6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64" s="4" t="b">
        <f>IF(EmployeesByDept[[#This Row],[Position]] = "Operator", EmployeesByDept[[#This Row],[AnyBP]] = FALSE, TRUE)</f>
        <v>1</v>
      </c>
      <c r="S264" s="4" t="str" cm="1">
        <f t="array" ref="S26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NO DATA</v>
      </c>
      <c r="T264" s="4" t="b">
        <f xml:space="preserve"> _xlfn.XLOOKUP(EmployeesByDept[[#This Row],[ID]], SQLOperatorTable[ID], SQLOperatorTable[deactive_date], -1) = 0</f>
        <v>1</v>
      </c>
      <c r="U264" s="4" t="str">
        <f>EmployeesByDept[[#This Row],[Dept.]] &amp; " " &amp; EmployeesByDept[[#This Row],[Shift]]</f>
        <v xml:space="preserve"> 1st</v>
      </c>
      <c r="V264" s="28" cm="1">
        <f t="array" ref="V264">_xlfn.LET(_xlpm.getname, GetIDFromName(EmployeesByDept[[#This Row],[Name]]),
IF(LEN(_xlpm.getname) = 0, GetIDFromName(EmployeesByDept[[#This Row],[Name]] &amp; " - Bypass"), _xlpm.getname))</f>
        <v>1633</v>
      </c>
      <c r="W264" s="4">
        <f>_xlfn.XLOOKUP(EmployeesByDept[[#This Row],[ID]],SQLOperatorTable[ID],SQLOperatorTable[dept_ID], "", 0, 1)</f>
        <v>10</v>
      </c>
      <c r="X264" s="12" t="b">
        <f>_xlfn.XLOOKUP(EmployeesByDept[[#This Row],[ID]], SQLOperatorTable[ID],SQLOperatorTable[deactive_date], -1) &gt; 0</f>
        <v>0</v>
      </c>
      <c r="Y26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&lt;STX&gt;H1;o160,100;f3;c20;h1;w1;d3,Tami Spiece;&lt;ETX&gt;
&lt;STX&gt;H2;o130,100;f3;c20;h1;w1;d3,Finance;&lt;ETX&gt;
&lt;STX&gt;H3;o100,100;f3;c20;h1;w1;d3,MES Login;&lt;ETX&gt;
&lt;STX&gt;B4;o50,30;f3;c0,3;h50;w3;d3,1633;&lt;ETX&gt;
&lt;STX&gt;R&lt;ETX&gt;
&lt;STX&gt;&lt;ESC&gt;E1;&lt;ETX&gt;
&lt;STX&gt;&lt;US&gt;4&lt;ETX&gt;
&lt;STX&gt;&lt;ETB&gt;&lt;ETX&gt;</v>
      </c>
      <c r="Z264" s="12" t="str">
        <f>" "</f>
        <v xml:space="preserve"> </v>
      </c>
      <c r="AI264"/>
      <c r="AJ264"/>
    </row>
    <row r="265" spans="1:36" x14ac:dyDescent="0.2">
      <c r="A265" s="19" t="s">
        <v>678</v>
      </c>
      <c r="B26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Marcus Richard</v>
      </c>
      <c r="C265" s="19" t="s">
        <v>122</v>
      </c>
      <c r="D265" s="30" t="s">
        <v>173</v>
      </c>
      <c r="E265" s="30" t="s">
        <v>394</v>
      </c>
      <c r="F265" s="124" t="s">
        <v>190</v>
      </c>
      <c r="G265" s="28" t="str">
        <f>_xlfn.XLOOKUP(EmployeesByDept[[#This Row],[Name]] &amp; "-Bypass", SQLOperators_DT[first_name], SQLOperators_DT[badge_ID], "")</f>
        <v/>
      </c>
      <c r="H265" s="28" t="str">
        <f>IF(NOT(LEN(EmployeesByDept[[#This Row],[BP-DT]]) = 0), _xlfn.XLOOKUP(EmployeesByDept[[#This Row],[BP-DT]], SQLOperators_DT[badge_ID], SQLOperators_DT[deactive_date], -1) = 0, "")</f>
        <v/>
      </c>
      <c r="I265" s="28" t="str">
        <f>_xlfn.XLOOKUP(EmployeesByDept[[#This Row],[Name]] &amp; "-Bypass", SQLOperators_WS[full_name], SQLOperators_WS[badge_ID], "")</f>
        <v/>
      </c>
      <c r="J265" s="28" t="str">
        <f>IF(NOT(LEN(EmployeesByDept[[#This Row],[BP-WS]]) = 0), _xlfn.XLOOKUP(EmployeesByDept[[#This Row],[BP-WS]], SQLOperators_WS[badge_ID], SQLOperators_WS[deactive_date], -1) = 0, "")</f>
        <v/>
      </c>
      <c r="K265" s="28" t="str">
        <f>_xlfn.XLOOKUP(EmployeesByDept[[#This Row],[Name]] &amp; "-Bypass", SQLOperatorTable[name], SQLOperatorTable[ID], "")</f>
        <v/>
      </c>
      <c r="L265" s="28" t="str">
        <f>IF(NOT(LEN(EmployeesByDept[[#This Row],[BP-MES01]]) = 0), _xlfn.XLOOKUP(EmployeesByDept[[#This Row],[BP-MES01]], SQLOperatorTable[ID], SQLOperatorTable[deactive_date], -1) = 0, "")</f>
        <v/>
      </c>
      <c r="M265" s="28" t="b">
        <f>IFERROR(OR(EmployeesByDept[[#This Row],[BPA-DT]], EmployeesByDept[[#This Row],[BPA-WS]], EmployeesByDept[[#This Row],[BPA-MES01]]), FALSE)</f>
        <v>0</v>
      </c>
      <c r="N265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265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265" s="28" t="b" cm="1">
        <f t="array" ref="P26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65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65" s="28" t="b">
        <f>IF(EmployeesByDept[[#This Row],[Position]] = "Operator", EmployeesByDept[[#This Row],[AnyBP]] = FALSE, TRUE)</f>
        <v>1</v>
      </c>
      <c r="S265" s="28" t="b" cm="1">
        <f t="array" ref="S26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65" s="28" t="b">
        <f xml:space="preserve"> _xlfn.XLOOKUP(EmployeesByDept[[#This Row],[ID]], SQLOperatorTable[ID], SQLOperatorTable[deactive_date], -1) = 0</f>
        <v>1</v>
      </c>
      <c r="U265" s="28" t="str">
        <f>EmployeesByDept[[#This Row],[Dept.]] &amp; " " &amp; EmployeesByDept[[#This Row],[Shift]]</f>
        <v>T1XX C</v>
      </c>
      <c r="V265" s="28" cm="1">
        <f t="array" ref="V265">_xlfn.LET(_xlpm.getname, GetIDFromName(EmployeesByDept[[#This Row],[Name]]),
IF(LEN(_xlpm.getname) = 0, GetIDFromName(EmployeesByDept[[#This Row],[Name]] &amp; " - Bypass"), _xlpm.getname))</f>
        <v>2465</v>
      </c>
      <c r="W265" s="28">
        <f>_xlfn.XLOOKUP(EmployeesByDept[[#This Row],[ID]],SQLOperatorTable[ID],SQLOperatorTable[dept_ID], "", 0, 1)</f>
        <v>4</v>
      </c>
      <c r="X265" s="38" t="b">
        <f>_xlfn.XLOOKUP(EmployeesByDept[[#This Row],[ID]], SQLOperatorTable[ID],SQLOperatorTable[deactive_date], -1) &gt; 0</f>
        <v>0</v>
      </c>
      <c r="Y265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&lt;STX&gt;H1;o160,100;f3;c20;h1;w1;d3,Tamiya Jones;&lt;ETX&gt;
&lt;STX&gt;H2;o130,100;f3;c20;h1;w1;d3,T1XX C;&lt;ETX&gt;
&lt;STX&gt;H3;o100,100;f3;c20;h1;w1;d3,MES Login;&lt;ETX&gt;
&lt;STX&gt;B4;o50,30;f3;c0,3;h50;w3;d3,2465;&lt;ETX&gt;
&lt;STX&gt;R&lt;ETX&gt;
&lt;STX&gt;&lt;ESC&gt;E1;&lt;ETX&gt;
&lt;STX&gt;&lt;US&gt;4&lt;ETX&gt;
&lt;STX&gt;&lt;ETB&gt;&lt;ETX&gt;</v>
      </c>
      <c r="Z265" s="38" t="str">
        <f>" "</f>
        <v xml:space="preserve"> </v>
      </c>
      <c r="AI265"/>
      <c r="AJ265"/>
    </row>
    <row r="266" spans="1:36" x14ac:dyDescent="0.2">
      <c r="A266" s="19" t="s">
        <v>679</v>
      </c>
      <c r="B26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Jacquoia Richards</v>
      </c>
      <c r="C266" s="21" t="s">
        <v>616</v>
      </c>
      <c r="D266" s="30" t="s">
        <v>173</v>
      </c>
      <c r="E266" s="30" t="s">
        <v>485</v>
      </c>
      <c r="F266" s="124" t="s">
        <v>190</v>
      </c>
      <c r="G266" s="4" t="str">
        <f>_xlfn.XLOOKUP(EmployeesByDept[[#This Row],[Name]] &amp; "-Bypass", SQLOperators_DT[first_name], SQLOperators_DT[badge_ID], "")</f>
        <v/>
      </c>
      <c r="H266" s="4" t="str">
        <f>IF(NOT(LEN(EmployeesByDept[[#This Row],[BP-DT]]) = 0), _xlfn.XLOOKUP(EmployeesByDept[[#This Row],[BP-DT]], SQLOperators_DT[badge_ID], SQLOperators_DT[deactive_date], -1) = 0, "")</f>
        <v/>
      </c>
      <c r="I266" s="4" t="str">
        <f>_xlfn.XLOOKUP(EmployeesByDept[[#This Row],[Name]] &amp; "-Bypass", SQLOperators_WS[full_name], SQLOperators_WS[badge_ID], "")</f>
        <v/>
      </c>
      <c r="J266" s="4" t="str">
        <f>IF(NOT(LEN(EmployeesByDept[[#This Row],[BP-WS]]) = 0), _xlfn.XLOOKUP(EmployeesByDept[[#This Row],[BP-WS]], SQLOperators_WS[badge_ID], SQLOperators_WS[deactive_date], -1) = 0, "")</f>
        <v/>
      </c>
      <c r="K266" s="4" t="str">
        <f>_xlfn.XLOOKUP(EmployeesByDept[[#This Row],[Name]] &amp; "-Bypass", SQLOperatorTable[name], SQLOperatorTable[ID], "")</f>
        <v/>
      </c>
      <c r="L266" s="4" t="str">
        <f>IF(NOT(LEN(EmployeesByDept[[#This Row],[BP-MES01]]) = 0), _xlfn.XLOOKUP(EmployeesByDept[[#This Row],[BP-MES01]], SQLOperatorTable[ID], SQLOperatorTable[deactive_date], -1) = 0, "")</f>
        <v/>
      </c>
      <c r="M266" s="4" t="b">
        <f>IFERROR(OR(EmployeesByDept[[#This Row],[BPA-DT]], EmployeesByDept[[#This Row],[BPA-WS]], EmployeesByDept[[#This Row],[BPA-MES01]]), FALSE)</f>
        <v>0</v>
      </c>
      <c r="N266" s="4" t="b">
        <f>_xlfn.LET(_xlpm.look, _xlfn.XLOOKUP(EmployeesByDept[[#This Row],[ID]], SQLOperators_DT[badge_ID], SQLOperators_DT[deactive_date], -1), IF(_xlpm.look &gt; 0, FALSE, IF(_xlpm.look = 0, TRUE, "NO DATA")))</f>
        <v>1</v>
      </c>
      <c r="O266" s="4" t="b">
        <f>_xlfn.LET(_xlpm.look, _xlfn.XLOOKUP(EmployeesByDept[[#This Row],[ID]], SQLOperators_WS[badge_ID], SQLOperators_WS[deactive_date], -1), IF(_xlpm.look &gt; 0, FALSE, IF(_xlpm.look = 0, TRUE, "NO DATA")))</f>
        <v>1</v>
      </c>
      <c r="P266" s="4" t="b" cm="1">
        <f t="array" ref="P26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6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66" s="4" t="b">
        <f>IF(EmployeesByDept[[#This Row],[Position]] = "Operator", EmployeesByDept[[#This Row],[AnyBP]] = FALSE, TRUE)</f>
        <v>1</v>
      </c>
      <c r="S266" s="4" t="b" cm="1">
        <f t="array" ref="S26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66" s="4" t="b">
        <f xml:space="preserve"> _xlfn.XLOOKUP(EmployeesByDept[[#This Row],[ID]], SQLOperatorTable[ID], SQLOperatorTable[deactive_date], -1) = 0</f>
        <v>1</v>
      </c>
      <c r="U266" s="4" t="str">
        <f>EmployeesByDept[[#This Row],[Dept.]] &amp; " " &amp; EmployeesByDept[[#This Row],[Shift]]</f>
        <v>T1XX A</v>
      </c>
      <c r="V266" s="4" cm="1">
        <f t="array" ref="V266">_xlfn.LET(_xlpm.getname, GetIDFromName(EmployeesByDept[[#This Row],[Name]]),
IF(LEN(_xlpm.getname) = 0, GetIDFromName(EmployeesByDept[[#This Row],[Name]] &amp; " - Bypass"), _xlpm.getname))</f>
        <v>9176</v>
      </c>
      <c r="W266" s="4">
        <f>_xlfn.XLOOKUP(EmployeesByDept[[#This Row],[ID]],SQLOperatorTable[ID],SQLOperatorTable[dept_ID], "", 0, 1)</f>
        <v>4</v>
      </c>
      <c r="X266" s="12" t="b">
        <f>_xlfn.XLOOKUP(EmployeesByDept[[#This Row],[ID]], SQLOperatorTable[ID],SQLOperatorTable[deactive_date], -1) &gt; 0</f>
        <v>0</v>
      </c>
      <c r="Y26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&lt;STX&gt;H1;o160,100;f3;c20;h1;w1;d3,Terrell Day;&lt;ETX&gt;
&lt;STX&gt;H2;o130,100;f3;c20;h1;w1;d3,T1XX A;&lt;ETX&gt;
&lt;STX&gt;H3;o100,100;f3;c20;h1;w1;d3,MES Login;&lt;ETX&gt;
&lt;STX&gt;B4;o50,30;f3;c0,3;h50;w3;d3,9176;&lt;ETX&gt;
&lt;STX&gt;R&lt;ETX&gt;
&lt;STX&gt;&lt;ESC&gt;E1;&lt;ETX&gt;
&lt;STX&gt;&lt;US&gt;4&lt;ETX&gt;
&lt;STX&gt;&lt;ETB&gt;&lt;ETX&gt;</v>
      </c>
      <c r="Z266" s="12" t="str">
        <f>" "</f>
        <v xml:space="preserve"> </v>
      </c>
      <c r="AI266"/>
      <c r="AJ266"/>
    </row>
    <row r="267" spans="1:36" x14ac:dyDescent="0.2">
      <c r="A267" s="19" t="s">
        <v>680</v>
      </c>
      <c r="B26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Farrah Richardson-Gillette</v>
      </c>
      <c r="C267" s="21" t="s">
        <v>618</v>
      </c>
      <c r="D267" s="30" t="s">
        <v>189</v>
      </c>
      <c r="E267" s="30" t="s">
        <v>179</v>
      </c>
      <c r="F267" s="124" t="s">
        <v>190</v>
      </c>
      <c r="G267" s="4" t="str">
        <f>_xlfn.XLOOKUP(EmployeesByDept[[#This Row],[Name]] &amp; "-Bypass", SQLOperators_DT[first_name], SQLOperators_DT[badge_ID], "")</f>
        <v/>
      </c>
      <c r="H267" s="4" t="str">
        <f>IF(NOT(LEN(EmployeesByDept[[#This Row],[BP-DT]]) = 0), _xlfn.XLOOKUP(EmployeesByDept[[#This Row],[BP-DT]], SQLOperators_DT[badge_ID], SQLOperators_DT[deactive_date], -1) = 0, "")</f>
        <v/>
      </c>
      <c r="I267" s="4" t="str">
        <f>_xlfn.XLOOKUP(EmployeesByDept[[#This Row],[Name]] &amp; "-Bypass", SQLOperators_WS[full_name], SQLOperators_WS[badge_ID], "")</f>
        <v/>
      </c>
      <c r="J267" s="4" t="str">
        <f>IF(NOT(LEN(EmployeesByDept[[#This Row],[BP-WS]]) = 0), _xlfn.XLOOKUP(EmployeesByDept[[#This Row],[BP-WS]], SQLOperators_WS[badge_ID], SQLOperators_WS[deactive_date], -1) = 0, "")</f>
        <v/>
      </c>
      <c r="K267" s="4" t="str">
        <f>_xlfn.XLOOKUP(EmployeesByDept[[#This Row],[Name]] &amp; "-Bypass", SQLOperatorTable[name], SQLOperatorTable[ID], "")</f>
        <v/>
      </c>
      <c r="L267" s="4" t="str">
        <f>IF(NOT(LEN(EmployeesByDept[[#This Row],[BP-MES01]]) = 0), _xlfn.XLOOKUP(EmployeesByDept[[#This Row],[BP-MES01]], SQLOperatorTable[ID], SQLOperatorTable[deactive_date], -1) = 0, "")</f>
        <v/>
      </c>
      <c r="M267" s="4" t="b">
        <f>IFERROR(OR(EmployeesByDept[[#This Row],[BPA-DT]], EmployeesByDept[[#This Row],[BPA-WS]], EmployeesByDept[[#This Row],[BPA-MES01]]), FALSE)</f>
        <v>0</v>
      </c>
      <c r="N267" s="4" t="b">
        <f>_xlfn.LET(_xlpm.look, _xlfn.XLOOKUP(EmployeesByDept[[#This Row],[ID]], SQLOperators_DT[badge_ID], SQLOperators_DT[deactive_date], -1), IF(_xlpm.look &gt; 0, FALSE, IF(_xlpm.look = 0, TRUE, "NO DATA")))</f>
        <v>1</v>
      </c>
      <c r="O267" s="4" t="b">
        <f>_xlfn.LET(_xlpm.look, _xlfn.XLOOKUP(EmployeesByDept[[#This Row],[ID]], SQLOperators_WS[badge_ID], SQLOperators_WS[deactive_date], -1), IF(_xlpm.look &gt; 0, FALSE, IF(_xlpm.look = 0, TRUE, "NO DATA")))</f>
        <v>1</v>
      </c>
      <c r="P267" s="4" t="b" cm="1">
        <f t="array" ref="P26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6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67" s="4" t="b">
        <f>IF(EmployeesByDept[[#This Row],[Position]] = "Operator", EmployeesByDept[[#This Row],[AnyBP]] = FALSE, TRUE)</f>
        <v>1</v>
      </c>
      <c r="S267" s="4" t="b" cm="1">
        <f t="array" ref="S26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67" s="4" t="b">
        <f xml:space="preserve"> _xlfn.XLOOKUP(EmployeesByDept[[#This Row],[ID]], SQLOperatorTable[ID], SQLOperatorTable[deactive_date], -1) = 0</f>
        <v>1</v>
      </c>
      <c r="U267" s="4" t="str">
        <f>EmployeesByDept[[#This Row],[Dept.]] &amp; " " &amp; EmployeesByDept[[#This Row],[Shift]]</f>
        <v>DT FEM 1st</v>
      </c>
      <c r="V267" s="28" cm="1">
        <f t="array" ref="V267">_xlfn.LET(_xlpm.getname, GetIDFromName(EmployeesByDept[[#This Row],[Name]]),
IF(LEN(_xlpm.getname) = 0, GetIDFromName(EmployeesByDept[[#This Row],[Name]] &amp; " - Bypass"), _xlpm.getname))</f>
        <v>2132</v>
      </c>
      <c r="W267" s="4">
        <f>_xlfn.XLOOKUP(EmployeesByDept[[#This Row],[ID]],SQLOperatorTable[ID],SQLOperatorTable[dept_ID], "", 0, 1)</f>
        <v>4</v>
      </c>
      <c r="X267" s="12" t="b">
        <f>_xlfn.XLOOKUP(EmployeesByDept[[#This Row],[ID]], SQLOperatorTable[ID],SQLOperatorTable[deactive_date], -1) &gt; 0</f>
        <v>0</v>
      </c>
      <c r="Y26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&lt;STX&gt;H1;o160,100;f3;c20;h1;w1;d3,Terry Gray;&lt;ETX&gt;
&lt;STX&gt;H2;o130,100;f3;c20;h1;w1;d3,DT FEM 1st;&lt;ETX&gt;
&lt;STX&gt;H3;o100,100;f3;c20;h1;w1;d3,MES Login;&lt;ETX&gt;
&lt;STX&gt;B4;o50,30;f3;c0,3;h50;w3;d3,2132;&lt;ETX&gt;
&lt;STX&gt;R&lt;ETX&gt;
&lt;STX&gt;&lt;ESC&gt;E1;&lt;ETX&gt;
&lt;STX&gt;&lt;US&gt;4&lt;ETX&gt;
&lt;STX&gt;&lt;ETB&gt;&lt;ETX&gt;</v>
      </c>
      <c r="Z267" s="12" t="str">
        <f>" "</f>
        <v xml:space="preserve"> </v>
      </c>
      <c r="AI267"/>
      <c r="AJ267"/>
    </row>
    <row r="268" spans="1:36" x14ac:dyDescent="0.2">
      <c r="A268" s="19" t="s">
        <v>681</v>
      </c>
      <c r="B26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Michael R Rocker</v>
      </c>
      <c r="C268" s="21" t="s">
        <v>622</v>
      </c>
      <c r="D268" s="295" t="s">
        <v>173</v>
      </c>
      <c r="E268" s="30" t="s">
        <v>241</v>
      </c>
      <c r="F268" s="124" t="s">
        <v>190</v>
      </c>
      <c r="G268" s="302" t="str">
        <f>_xlfn.XLOOKUP(EmployeesByDept[[#This Row],[Name]] &amp; "-Bypass", SQLOperators_DT[first_name], SQLOperators_DT[badge_ID], "")</f>
        <v/>
      </c>
      <c r="H268" s="302" t="str">
        <f>IF(NOT(LEN(EmployeesByDept[[#This Row],[BP-DT]]) = 0), _xlfn.XLOOKUP(EmployeesByDept[[#This Row],[BP-DT]], SQLOperators_DT[badge_ID], SQLOperators_DT[deactive_date], -1) = 0, "")</f>
        <v/>
      </c>
      <c r="I268" s="302" t="str">
        <f>_xlfn.XLOOKUP(EmployeesByDept[[#This Row],[Name]] &amp; "-Bypass", SQLOperators_WS[full_name], SQLOperators_WS[badge_ID], "")</f>
        <v/>
      </c>
      <c r="J268" s="302" t="str">
        <f>IF(NOT(LEN(EmployeesByDept[[#This Row],[BP-WS]]) = 0), _xlfn.XLOOKUP(EmployeesByDept[[#This Row],[BP-WS]], SQLOperators_WS[badge_ID], SQLOperators_WS[deactive_date], -1) = 0, "")</f>
        <v/>
      </c>
      <c r="K268" s="302" t="str">
        <f>_xlfn.XLOOKUP(EmployeesByDept[[#This Row],[Name]] &amp; "-Bypass", SQLOperatorTable[name], SQLOperatorTable[ID], "")</f>
        <v/>
      </c>
      <c r="L268" s="302" t="str">
        <f>IF(NOT(LEN(EmployeesByDept[[#This Row],[BP-MES01]]) = 0), _xlfn.XLOOKUP(EmployeesByDept[[#This Row],[BP-MES01]], SQLOperatorTable[ID], SQLOperatorTable[deactive_date], -1) = 0, "")</f>
        <v/>
      </c>
      <c r="M268" s="302" t="b">
        <f>IFERROR(OR(EmployeesByDept[[#This Row],[BPA-DT]], EmployeesByDept[[#This Row],[BPA-WS]], EmployeesByDept[[#This Row],[BPA-MES01]]), FALSE)</f>
        <v>0</v>
      </c>
      <c r="N268" s="302" t="b">
        <f>_xlfn.LET(_xlpm.look, _xlfn.XLOOKUP(EmployeesByDept[[#This Row],[ID]], SQLOperators_DT[badge_ID], SQLOperators_DT[deactive_date], -1), IF(_xlpm.look &gt; 0, FALSE, IF(_xlpm.look = 0, TRUE, "NO DATA")))</f>
        <v>1</v>
      </c>
      <c r="O268" s="302" t="b">
        <f>_xlfn.LET(_xlpm.look, _xlfn.XLOOKUP(EmployeesByDept[[#This Row],[ID]], SQLOperators_WS[badge_ID], SQLOperators_WS[deactive_date], -1), IF(_xlpm.look &gt; 0, FALSE, IF(_xlpm.look = 0, TRUE, "NO DATA")))</f>
        <v>1</v>
      </c>
      <c r="P268" s="302" t="b" cm="1">
        <f t="array" ref="P26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68" s="302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68" s="302" t="b">
        <f>IF(EmployeesByDept[[#This Row],[Position]] = "Operator", EmployeesByDept[[#This Row],[AnyBP]] = FALSE, TRUE)</f>
        <v>1</v>
      </c>
      <c r="S268" s="302" t="b" cm="1">
        <f t="array" ref="S26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68" s="302" t="b">
        <f xml:space="preserve"> _xlfn.XLOOKUP(EmployeesByDept[[#This Row],[ID]], SQLOperatorTable[ID], SQLOperatorTable[deactive_date], -1) = 0</f>
        <v>1</v>
      </c>
      <c r="U268" s="302" t="str">
        <f>EmployeesByDept[[#This Row],[Dept.]] &amp; " " &amp; EmployeesByDept[[#This Row],[Shift]]</f>
        <v>T1XX B</v>
      </c>
      <c r="V268" s="297" cm="1">
        <f t="array" ref="V268">_xlfn.LET(_xlpm.getname, GetIDFromName(EmployeesByDept[[#This Row],[Name]]),
IF(LEN(_xlpm.getname) = 0, GetIDFromName(EmployeesByDept[[#This Row],[Name]] &amp; " - Bypass"), _xlpm.getname))</f>
        <v>2144</v>
      </c>
      <c r="W268" s="302">
        <f>_xlfn.XLOOKUP(EmployeesByDept[[#This Row],[ID]],SQLOperatorTable[ID],SQLOperatorTable[dept_ID], "", 0, 1)</f>
        <v>4</v>
      </c>
      <c r="X268" s="303" t="b">
        <f>_xlfn.XLOOKUP(EmployeesByDept[[#This Row],[ID]], SQLOperatorTable[ID],SQLOperatorTable[deactive_date], -1) &gt; 0</f>
        <v>0</v>
      </c>
      <c r="Y268" s="303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&lt;STX&gt;H1;o160,100;f3;c20;h1;w1;d3,Tianta Williams;&lt;ETX&gt;
&lt;STX&gt;H2;o130,100;f3;c20;h1;w1;d3,T1XX B;&lt;ETX&gt;
&lt;STX&gt;H3;o100,100;f3;c20;h1;w1;d3,MES Login;&lt;ETX&gt;
&lt;STX&gt;B4;o50,30;f3;c0,3;h50;w3;d3,2144;&lt;ETX&gt;
&lt;STX&gt;R&lt;ETX&gt;
&lt;STX&gt;&lt;ESC&gt;E1;&lt;ETX&gt;
&lt;STX&gt;&lt;US&gt;4&lt;ETX&gt;
&lt;STX&gt;&lt;ETB&gt;&lt;ETX&gt;</v>
      </c>
      <c r="Z268" s="303" t="str">
        <f>" "</f>
        <v xml:space="preserve"> </v>
      </c>
      <c r="AI268"/>
      <c r="AJ268"/>
    </row>
    <row r="269" spans="1:36" x14ac:dyDescent="0.2">
      <c r="A269" s="19" t="s">
        <v>682</v>
      </c>
      <c r="B26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Joseph Vincent Romanowski</v>
      </c>
      <c r="C269" s="21" t="s">
        <v>624</v>
      </c>
      <c r="D269" s="30" t="s">
        <v>173</v>
      </c>
      <c r="E269" s="30" t="s">
        <v>179</v>
      </c>
      <c r="F269" s="124" t="s">
        <v>180</v>
      </c>
      <c r="G269" s="4" t="str">
        <f>_xlfn.XLOOKUP(EmployeesByDept[[#This Row],[Name]] &amp; "-Bypass", SQLOperators_DT[first_name], SQLOperators_DT[badge_ID], "")</f>
        <v/>
      </c>
      <c r="H269" s="4" t="str">
        <f>IF(NOT(LEN(EmployeesByDept[[#This Row],[BP-DT]]) = 0), _xlfn.XLOOKUP(EmployeesByDept[[#This Row],[BP-DT]], SQLOperators_DT[badge_ID], SQLOperators_DT[deactive_date], -1) = 0, "")</f>
        <v/>
      </c>
      <c r="I269" s="4" t="str">
        <f>_xlfn.XLOOKUP(EmployeesByDept[[#This Row],[Name]] &amp; "-Bypass", SQLOperators_WS[full_name], SQLOperators_WS[badge_ID], "")</f>
        <v/>
      </c>
      <c r="J269" s="4" t="str">
        <f>IF(NOT(LEN(EmployeesByDept[[#This Row],[BP-WS]]) = 0), _xlfn.XLOOKUP(EmployeesByDept[[#This Row],[BP-WS]], SQLOperators_WS[badge_ID], SQLOperators_WS[deactive_date], -1) = 0, "")</f>
        <v/>
      </c>
      <c r="K269" s="4" t="str">
        <f>_xlfn.XLOOKUP(EmployeesByDept[[#This Row],[Name]] &amp; "-Bypass", SQLOperatorTable[name], SQLOperatorTable[ID], "")</f>
        <v/>
      </c>
      <c r="L269" s="4" t="str">
        <f>IF(NOT(LEN(EmployeesByDept[[#This Row],[BP-MES01]]) = 0), _xlfn.XLOOKUP(EmployeesByDept[[#This Row],[BP-MES01]], SQLOperatorTable[ID], SQLOperatorTable[deactive_date], -1) = 0, "")</f>
        <v/>
      </c>
      <c r="M269" s="4" t="b">
        <f>IFERROR(OR(EmployeesByDept[[#This Row],[BPA-DT]], EmployeesByDept[[#This Row],[BPA-WS]], EmployeesByDept[[#This Row],[BPA-MES01]]), FALSE)</f>
        <v>0</v>
      </c>
      <c r="N269" s="4" t="b">
        <f>_xlfn.LET(_xlpm.look, _xlfn.XLOOKUP(EmployeesByDept[[#This Row],[ID]], SQLOperators_DT[badge_ID], SQLOperators_DT[deactive_date], -1), IF(_xlpm.look &gt; 0, FALSE, IF(_xlpm.look = 0, TRUE, "NO DATA")))</f>
        <v>0</v>
      </c>
      <c r="O269" s="4" t="b">
        <f>_xlfn.LET(_xlpm.look, _xlfn.XLOOKUP(EmployeesByDept[[#This Row],[ID]], SQLOperators_WS[badge_ID], SQLOperators_WS[deactive_date], -1), IF(_xlpm.look &gt; 0, FALSE, IF(_xlpm.look = 0, TRUE, "NO DATA")))</f>
        <v>1</v>
      </c>
      <c r="P269" s="4" t="b" cm="1">
        <f t="array" ref="P26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6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69" s="4" t="b">
        <f>IF(EmployeesByDept[[#This Row],[Position]] = "Operator", EmployeesByDept[[#This Row],[AnyBP]] = FALSE, TRUE)</f>
        <v>1</v>
      </c>
      <c r="S269" s="4" t="b" cm="1">
        <f t="array" ref="S26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69" s="4" t="b">
        <f xml:space="preserve"> _xlfn.XLOOKUP(EmployeesByDept[[#This Row],[ID]], SQLOperatorTable[ID], SQLOperatorTable[deactive_date], -1) = 0</f>
        <v>1</v>
      </c>
      <c r="U269" s="4" t="str">
        <f>EmployeesByDept[[#This Row],[Dept.]] &amp; " " &amp; EmployeesByDept[[#This Row],[Shift]]</f>
        <v>T1XX 1st</v>
      </c>
      <c r="V269" s="28" cm="1">
        <f t="array" ref="V269">_xlfn.LET(_xlpm.getname, GetIDFromName(EmployeesByDept[[#This Row],[Name]]),
IF(LEN(_xlpm.getname) = 0, GetIDFromName(EmployeesByDept[[#This Row],[Name]] &amp; " - Bypass"), _xlpm.getname))</f>
        <v>9157</v>
      </c>
      <c r="W269" s="4">
        <f>_xlfn.XLOOKUP(EmployeesByDept[[#This Row],[ID]],SQLOperatorTable[ID],SQLOperatorTable[dept_ID], "", 0, 1)</f>
        <v>4</v>
      </c>
      <c r="X269" s="12" t="b">
        <f>_xlfn.XLOOKUP(EmployeesByDept[[#This Row],[ID]], SQLOperatorTable[ID],SQLOperatorTable[deactive_date], -1) &gt; 0</f>
        <v>0</v>
      </c>
      <c r="Y26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&lt;STX&gt;H1;o160,100;f3;c20;h1;w1;d3,Todd Curtis;&lt;ETX&gt;
&lt;STX&gt;H2;o130,100;f3;c20;h1;w1;d3,T1XX 1st;&lt;ETX&gt;
&lt;STX&gt;H3;o100,100;f3;c20;h1;w1;d3,MES Login;&lt;ETX&gt;
&lt;STX&gt;B4;o50,30;f3;c0,3;h50;w3;d3,9157;&lt;ETX&gt;
&lt;STX&gt;R&lt;ETX&gt;
&lt;STX&gt;&lt;ESC&gt;E1;&lt;ETX&gt;
&lt;STX&gt;&lt;US&gt;4&lt;ETX&gt;
&lt;STX&gt;&lt;ETB&gt;&lt;ETX&gt;</v>
      </c>
      <c r="Z269" s="12" t="str">
        <f>" "</f>
        <v xml:space="preserve"> </v>
      </c>
      <c r="AI269"/>
      <c r="AJ269"/>
    </row>
    <row r="270" spans="1:36" x14ac:dyDescent="0.2">
      <c r="A270" s="19" t="s">
        <v>683</v>
      </c>
      <c r="B27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Aaron Romero</v>
      </c>
      <c r="C270" s="21" t="s">
        <v>626</v>
      </c>
      <c r="D270" s="30" t="s">
        <v>173</v>
      </c>
      <c r="E270" s="30" t="s">
        <v>485</v>
      </c>
      <c r="F270" s="124" t="s">
        <v>190</v>
      </c>
      <c r="G270" s="4">
        <f>_xlfn.XLOOKUP(EmployeesByDept[[#This Row],[Name]] &amp; "-Bypass", SQLOperators_DT[first_name], SQLOperators_DT[badge_ID], "")</f>
        <v>11057690</v>
      </c>
      <c r="H270" s="4" t="b">
        <f>IF(NOT(LEN(EmployeesByDept[[#This Row],[BP-DT]]) = 0), _xlfn.XLOOKUP(EmployeesByDept[[#This Row],[BP-DT]], SQLOperators_DT[badge_ID], SQLOperators_DT[deactive_date], -1) = 0, "")</f>
        <v>0</v>
      </c>
      <c r="I270" s="4">
        <f>_xlfn.XLOOKUP(EmployeesByDept[[#This Row],[Name]] &amp; "-Bypass", SQLOperators_WS[full_name], SQLOperators_WS[badge_ID], "")</f>
        <v>11057690</v>
      </c>
      <c r="J270" s="4" t="b">
        <f>IF(NOT(LEN(EmployeesByDept[[#This Row],[BP-WS]]) = 0), _xlfn.XLOOKUP(EmployeesByDept[[#This Row],[BP-WS]], SQLOperators_WS[badge_ID], SQLOperators_WS[deactive_date], -1) = 0, "")</f>
        <v>0</v>
      </c>
      <c r="K270" s="4" t="str">
        <f>_xlfn.XLOOKUP(EmployeesByDept[[#This Row],[Name]] &amp; "-Bypass", SQLOperatorTable[name], SQLOperatorTable[ID], "")</f>
        <v/>
      </c>
      <c r="L270" s="4" t="str">
        <f>IF(NOT(LEN(EmployeesByDept[[#This Row],[BP-MES01]]) = 0), _xlfn.XLOOKUP(EmployeesByDept[[#This Row],[BP-MES01]], SQLOperatorTable[ID], SQLOperatorTable[deactive_date], -1) = 0, "")</f>
        <v/>
      </c>
      <c r="M270" s="4" t="b">
        <f>IFERROR(OR(EmployeesByDept[[#This Row],[BPA-DT]], EmployeesByDept[[#This Row],[BPA-WS]], EmployeesByDept[[#This Row],[BPA-MES01]]), FALSE)</f>
        <v>0</v>
      </c>
      <c r="N270" s="4" t="b">
        <f>_xlfn.LET(_xlpm.look, _xlfn.XLOOKUP(EmployeesByDept[[#This Row],[ID]], SQLOperators_DT[badge_ID], SQLOperators_DT[deactive_date], -1), IF(_xlpm.look &gt; 0, FALSE, IF(_xlpm.look = 0, TRUE, "NO DATA")))</f>
        <v>1</v>
      </c>
      <c r="O270" s="4" t="b">
        <f>_xlfn.LET(_xlpm.look, _xlfn.XLOOKUP(EmployeesByDept[[#This Row],[ID]], SQLOperators_WS[badge_ID], SQLOperators_WS[deactive_date], -1), IF(_xlpm.look &gt; 0, FALSE, IF(_xlpm.look = 0, TRUE, "NO DATA")))</f>
        <v>1</v>
      </c>
      <c r="P270" s="4" t="b" cm="1">
        <f t="array" ref="P27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7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70" s="4" t="b">
        <f>IF(EmployeesByDept[[#This Row],[Position]] = "Operator", EmployeesByDept[[#This Row],[AnyBP]] = FALSE, TRUE)</f>
        <v>1</v>
      </c>
      <c r="S270" s="4" t="b" cm="1">
        <f t="array" ref="S27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70" s="4" t="b">
        <f xml:space="preserve"> _xlfn.XLOOKUP(EmployeesByDept[[#This Row],[ID]], SQLOperatorTable[ID], SQLOperatorTable[deactive_date], -1) = 0</f>
        <v>1</v>
      </c>
      <c r="U270" s="4" t="str">
        <f>EmployeesByDept[[#This Row],[Dept.]] &amp; " " &amp; EmployeesByDept[[#This Row],[Shift]]</f>
        <v>T1XX A</v>
      </c>
      <c r="V270" s="4" cm="1">
        <f t="array" ref="V270">_xlfn.LET(_xlpm.getname, GetIDFromName(EmployeesByDept[[#This Row],[Name]]),
IF(LEN(_xlpm.getname) = 0, GetIDFromName(EmployeesByDept[[#This Row],[Name]] &amp; " - Bypass"), _xlpm.getname))</f>
        <v>2001</v>
      </c>
      <c r="W270" s="4">
        <f>_xlfn.XLOOKUP(EmployeesByDept[[#This Row],[ID]],SQLOperatorTable[ID],SQLOperatorTable[dept_ID], "", 0, 1)</f>
        <v>4</v>
      </c>
      <c r="X270" s="12" t="b">
        <f>_xlfn.XLOOKUP(EmployeesByDept[[#This Row],[ID]], SQLOperatorTable[ID],SQLOperatorTable[deactive_date], -1) &gt; 0</f>
        <v>0</v>
      </c>
      <c r="Y27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&lt;STX&gt;H1;o160,100;f3;c20;h1;w1;d3,Todd Kuhn;&lt;ETX&gt;
&lt;STX&gt;H2;o130,100;f3;c20;h1;w1;d3,T1XX A;&lt;ETX&gt;
&lt;STX&gt;H3;o100,100;f3;c20;h1;w1;d3,MES Login;&lt;ETX&gt;
&lt;STX&gt;B4;o50,30;f3;c0,3;h50;w3;d3,2001;&lt;ETX&gt;
&lt;STX&gt;R&lt;ETX&gt;
&lt;STX&gt;&lt;ESC&gt;E1;&lt;ETX&gt;
&lt;STX&gt;&lt;US&gt;4&lt;ETX&gt;
&lt;STX&gt;&lt;ETB&gt;&lt;ETX&gt;</v>
      </c>
      <c r="Z270" s="12" t="str">
        <f>" "</f>
        <v xml:space="preserve"> </v>
      </c>
      <c r="AI270"/>
      <c r="AJ270"/>
    </row>
    <row r="271" spans="1:36" x14ac:dyDescent="0.2">
      <c r="A271" s="19" t="s">
        <v>684</v>
      </c>
      <c r="B27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Nick D Ross</v>
      </c>
      <c r="C271" s="21" t="s">
        <v>630</v>
      </c>
      <c r="D271" s="30" t="s">
        <v>173</v>
      </c>
      <c r="E271" s="30" t="s">
        <v>485</v>
      </c>
      <c r="F271" s="124" t="s">
        <v>190</v>
      </c>
      <c r="G271" s="4">
        <f>_xlfn.XLOOKUP(EmployeesByDept[[#This Row],[Name]] &amp; "-Bypass", SQLOperators_DT[first_name], SQLOperators_DT[badge_ID], "")</f>
        <v>5807757</v>
      </c>
      <c r="H271" s="4" t="b">
        <f>IF(NOT(LEN(EmployeesByDept[[#This Row],[BP-DT]]) = 0), _xlfn.XLOOKUP(EmployeesByDept[[#This Row],[BP-DT]], SQLOperators_DT[badge_ID], SQLOperators_DT[deactive_date], -1) = 0, "")</f>
        <v>0</v>
      </c>
      <c r="I271" s="4">
        <f>_xlfn.XLOOKUP(EmployeesByDept[[#This Row],[Name]] &amp; "-Bypass", SQLOperators_WS[full_name], SQLOperators_WS[badge_ID], "")</f>
        <v>5807757</v>
      </c>
      <c r="J271" s="4" t="b">
        <f>IF(NOT(LEN(EmployeesByDept[[#This Row],[BP-WS]]) = 0), _xlfn.XLOOKUP(EmployeesByDept[[#This Row],[BP-WS]], SQLOperators_WS[badge_ID], SQLOperators_WS[deactive_date], -1) = 0, "")</f>
        <v>0</v>
      </c>
      <c r="K271" s="4">
        <f>_xlfn.XLOOKUP(EmployeesByDept[[#This Row],[Name]] &amp; "-Bypass", SQLOperatorTable[name], SQLOperatorTable[ID], "")</f>
        <v>5807757</v>
      </c>
      <c r="L271" s="4" t="b">
        <f>IF(NOT(LEN(EmployeesByDept[[#This Row],[BP-MES01]]) = 0), _xlfn.XLOOKUP(EmployeesByDept[[#This Row],[BP-MES01]], SQLOperatorTable[ID], SQLOperatorTable[deactive_date], -1) = 0, "")</f>
        <v>0</v>
      </c>
      <c r="M271" s="4" t="b">
        <f>IFERROR(OR(EmployeesByDept[[#This Row],[BPA-DT]], EmployeesByDept[[#This Row],[BPA-WS]], EmployeesByDept[[#This Row],[BPA-MES01]]), FALSE)</f>
        <v>0</v>
      </c>
      <c r="N271" s="4" t="b">
        <f>_xlfn.LET(_xlpm.look, _xlfn.XLOOKUP(EmployeesByDept[[#This Row],[ID]], SQLOperators_DT[badge_ID], SQLOperators_DT[deactive_date], -1), IF(_xlpm.look &gt; 0, FALSE, IF(_xlpm.look = 0, TRUE, "NO DATA")))</f>
        <v>1</v>
      </c>
      <c r="O271" s="4" t="b">
        <f>_xlfn.LET(_xlpm.look, _xlfn.XLOOKUP(EmployeesByDept[[#This Row],[ID]], SQLOperators_WS[badge_ID], SQLOperators_WS[deactive_date], -1), IF(_xlpm.look &gt; 0, FALSE, IF(_xlpm.look = 0, TRUE, "NO DATA")))</f>
        <v>1</v>
      </c>
      <c r="P271" s="4" t="b" cm="1">
        <f t="array" ref="P27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71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71" s="4" t="b">
        <f>IF(EmployeesByDept[[#This Row],[Position]] = "Operator", EmployeesByDept[[#This Row],[AnyBP]] = FALSE, TRUE)</f>
        <v>1</v>
      </c>
      <c r="S271" s="4" t="b" cm="1">
        <f t="array" ref="S27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71" s="4" t="b">
        <f xml:space="preserve"> _xlfn.XLOOKUP(EmployeesByDept[[#This Row],[ID]], SQLOperatorTable[ID], SQLOperatorTable[deactive_date], -1) = 0</f>
        <v>1</v>
      </c>
      <c r="U271" s="4" t="str">
        <f>EmployeesByDept[[#This Row],[Dept.]] &amp; " " &amp; EmployeesByDept[[#This Row],[Shift]]</f>
        <v>T1XX A</v>
      </c>
      <c r="V271" s="4" cm="1">
        <f t="array" ref="V271">_xlfn.LET(_xlpm.getname, GetIDFromName(EmployeesByDept[[#This Row],[Name]]),
IF(LEN(_xlpm.getname) = 0, GetIDFromName(EmployeesByDept[[#This Row],[Name]] &amp; " - Bypass"), _xlpm.getname))</f>
        <v>9553</v>
      </c>
      <c r="W271" s="4">
        <f>_xlfn.XLOOKUP(EmployeesByDept[[#This Row],[ID]],SQLOperatorTable[ID],SQLOperatorTable[dept_ID], "", 0, 1)</f>
        <v>4</v>
      </c>
      <c r="X271" s="12" t="b">
        <f>_xlfn.XLOOKUP(EmployeesByDept[[#This Row],[ID]], SQLOperatorTable[ID],SQLOperatorTable[deactive_date], -1) &gt; 0</f>
        <v>0</v>
      </c>
      <c r="Y271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&lt;STX&gt;H1;o160,100;f3;c20;h1;w1;d3,Tou Vang;&lt;ETX&gt;
&lt;STX&gt;H2;o130,100;f3;c20;h1;w1;d3,T1XX A;&lt;ETX&gt;
&lt;STX&gt;H3;o100,100;f3;c20;h1;w1;d3,MES Login;&lt;ETX&gt;
&lt;STX&gt;B4;o50,30;f3;c0,3;h50;w3;d3,9553;&lt;ETX&gt;
&lt;STX&gt;R&lt;ETX&gt;
&lt;STX&gt;&lt;ESC&gt;E1;&lt;ETX&gt;
&lt;STX&gt;&lt;US&gt;4&lt;ETX&gt;
&lt;STX&gt;&lt;ETB&gt;&lt;ETX&gt;</v>
      </c>
      <c r="Z271" s="12" t="str">
        <f>" "</f>
        <v xml:space="preserve"> </v>
      </c>
      <c r="AI271"/>
      <c r="AJ271"/>
    </row>
    <row r="272" spans="1:36" x14ac:dyDescent="0.2">
      <c r="A272" s="19" t="s">
        <v>685</v>
      </c>
      <c r="B27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John Anthony Rozzisi</v>
      </c>
      <c r="C272" s="21" t="s">
        <v>632</v>
      </c>
      <c r="D272" s="295" t="s">
        <v>173</v>
      </c>
      <c r="E272" s="30" t="s">
        <v>485</v>
      </c>
      <c r="F272" s="124" t="s">
        <v>190</v>
      </c>
      <c r="G272" s="4" t="str">
        <f>_xlfn.XLOOKUP(EmployeesByDept[[#This Row],[Name]] &amp; "-Bypass", SQLOperators_DT[first_name], SQLOperators_DT[badge_ID], "")</f>
        <v/>
      </c>
      <c r="H272" s="4" t="str">
        <f>IF(NOT(LEN(EmployeesByDept[[#This Row],[BP-DT]]) = 0), _xlfn.XLOOKUP(EmployeesByDept[[#This Row],[BP-DT]], SQLOperators_DT[badge_ID], SQLOperators_DT[deactive_date], -1) = 0, "")</f>
        <v/>
      </c>
      <c r="I272" s="4" t="str">
        <f>_xlfn.XLOOKUP(EmployeesByDept[[#This Row],[Name]] &amp; "-Bypass", SQLOperators_WS[full_name], SQLOperators_WS[badge_ID], "")</f>
        <v/>
      </c>
      <c r="J272" s="4" t="str">
        <f>IF(NOT(LEN(EmployeesByDept[[#This Row],[BP-WS]]) = 0), _xlfn.XLOOKUP(EmployeesByDept[[#This Row],[BP-WS]], SQLOperators_WS[badge_ID], SQLOperators_WS[deactive_date], -1) = 0, "")</f>
        <v/>
      </c>
      <c r="K272" s="4" t="str">
        <f>_xlfn.XLOOKUP(EmployeesByDept[[#This Row],[Name]] &amp; "-Bypass", SQLOperatorTable[name], SQLOperatorTable[ID], "")</f>
        <v/>
      </c>
      <c r="L272" s="4" t="str">
        <f>IF(NOT(LEN(EmployeesByDept[[#This Row],[BP-MES01]]) = 0), _xlfn.XLOOKUP(EmployeesByDept[[#This Row],[BP-MES01]], SQLOperatorTable[ID], SQLOperatorTable[deactive_date], -1) = 0, "")</f>
        <v/>
      </c>
      <c r="M272" s="4" t="b">
        <f>IFERROR(OR(EmployeesByDept[[#This Row],[BPA-DT]], EmployeesByDept[[#This Row],[BPA-WS]], EmployeesByDept[[#This Row],[BPA-MES01]]), FALSE)</f>
        <v>0</v>
      </c>
      <c r="N272" s="4" t="b">
        <f>_xlfn.LET(_xlpm.look, _xlfn.XLOOKUP(EmployeesByDept[[#This Row],[ID]], SQLOperators_DT[badge_ID], SQLOperators_DT[deactive_date], -1), IF(_xlpm.look &gt; 0, FALSE, IF(_xlpm.look = 0, TRUE, "NO DATA")))</f>
        <v>1</v>
      </c>
      <c r="O272" s="4" t="b">
        <f>_xlfn.LET(_xlpm.look, _xlfn.XLOOKUP(EmployeesByDept[[#This Row],[ID]], SQLOperators_WS[badge_ID], SQLOperators_WS[deactive_date], -1), IF(_xlpm.look &gt; 0, FALSE, IF(_xlpm.look = 0, TRUE, "NO DATA")))</f>
        <v>1</v>
      </c>
      <c r="P272" s="4" t="b" cm="1">
        <f t="array" ref="P27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72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72" s="4" t="b">
        <f>IF(EmployeesByDept[[#This Row],[Position]] = "Operator", EmployeesByDept[[#This Row],[AnyBP]] = FALSE, TRUE)</f>
        <v>1</v>
      </c>
      <c r="S272" s="4" t="b" cm="1">
        <f t="array" ref="S27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72" s="4" t="b">
        <f xml:space="preserve"> _xlfn.XLOOKUP(EmployeesByDept[[#This Row],[ID]], SQLOperatorTable[ID], SQLOperatorTable[deactive_date], -1) = 0</f>
        <v>1</v>
      </c>
      <c r="U272" s="4" t="str">
        <f>EmployeesByDept[[#This Row],[Dept.]] &amp; " " &amp; EmployeesByDept[[#This Row],[Shift]]</f>
        <v>T1XX A</v>
      </c>
      <c r="V272" s="4" cm="1">
        <f t="array" ref="V272">_xlfn.LET(_xlpm.getname, GetIDFromName(EmployeesByDept[[#This Row],[Name]]),
IF(LEN(_xlpm.getname) = 0, GetIDFromName(EmployeesByDept[[#This Row],[Name]] &amp; " - Bypass"), _xlpm.getname))</f>
        <v>9122</v>
      </c>
      <c r="W272" s="4">
        <f>_xlfn.XLOOKUP(EmployeesByDept[[#This Row],[ID]],SQLOperatorTable[ID],SQLOperatorTable[dept_ID], "", 0, 1)</f>
        <v>4</v>
      </c>
      <c r="X272" s="12" t="b">
        <f>_xlfn.XLOOKUP(EmployeesByDept[[#This Row],[ID]], SQLOperatorTable[ID],SQLOperatorTable[deactive_date], -1) &gt; 0</f>
        <v>0</v>
      </c>
      <c r="Y272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&lt;STX&gt;H1;o160,100;f3;c20;h1;w1;d3,Trenton Walker;&lt;ETX&gt;
&lt;STX&gt;H2;o130,100;f3;c20;h1;w1;d3,T1XX A;&lt;ETX&gt;
&lt;STX&gt;H3;o100,100;f3;c20;h1;w1;d3,MES Login;&lt;ETX&gt;
&lt;STX&gt;B4;o50,30;f3;c0,3;h50;w3;d3,9122;&lt;ETX&gt;
&lt;STX&gt;R&lt;ETX&gt;
&lt;STX&gt;&lt;ESC&gt;E1;&lt;ETX&gt;
&lt;STX&gt;&lt;US&gt;4&lt;ETX&gt;
&lt;STX&gt;&lt;ETB&gt;&lt;ETX&gt;</v>
      </c>
      <c r="Z272" s="12" t="str">
        <f>" "</f>
        <v xml:space="preserve"> </v>
      </c>
      <c r="AI272"/>
      <c r="AJ272"/>
    </row>
    <row r="273" spans="1:36" x14ac:dyDescent="0.2">
      <c r="A273" s="19" t="s">
        <v>686</v>
      </c>
      <c r="B27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Anthony Ruffin</v>
      </c>
      <c r="C273" s="21" t="s">
        <v>9379</v>
      </c>
      <c r="D273" s="30" t="s">
        <v>189</v>
      </c>
      <c r="E273" s="30" t="s">
        <v>184</v>
      </c>
      <c r="F273" s="124" t="s">
        <v>190</v>
      </c>
      <c r="G273" s="28" t="str">
        <f>_xlfn.XLOOKUP(EmployeesByDept[[#This Row],[Name]] &amp; "-Bypass", SQLOperators_DT[first_name], SQLOperators_DT[badge_ID], "")</f>
        <v/>
      </c>
      <c r="H273" s="28" t="str">
        <f>IF(NOT(LEN(EmployeesByDept[[#This Row],[BP-DT]]) = 0), _xlfn.XLOOKUP(EmployeesByDept[[#This Row],[BP-DT]], SQLOperators_DT[badge_ID], SQLOperators_DT[deactive_date], -1) = 0, "")</f>
        <v/>
      </c>
      <c r="I273" s="28" t="str">
        <f>_xlfn.XLOOKUP(EmployeesByDept[[#This Row],[Name]] &amp; "-Bypass", SQLOperators_WS[full_name], SQLOperators_WS[badge_ID], "")</f>
        <v/>
      </c>
      <c r="J273" s="28" t="str">
        <f>IF(NOT(LEN(EmployeesByDept[[#This Row],[BP-WS]]) = 0), _xlfn.XLOOKUP(EmployeesByDept[[#This Row],[BP-WS]], SQLOperators_WS[badge_ID], SQLOperators_WS[deactive_date], -1) = 0, "")</f>
        <v/>
      </c>
      <c r="K273" s="28" t="str">
        <f>_xlfn.XLOOKUP(EmployeesByDept[[#This Row],[Name]] &amp; "-Bypass", SQLOperatorTable[name], SQLOperatorTable[ID], "")</f>
        <v/>
      </c>
      <c r="L273" s="28" t="str">
        <f>IF(NOT(LEN(EmployeesByDept[[#This Row],[BP-MES01]]) = 0), _xlfn.XLOOKUP(EmployeesByDept[[#This Row],[BP-MES01]], SQLOperatorTable[ID], SQLOperatorTable[deactive_date], -1) = 0, "")</f>
        <v/>
      </c>
      <c r="M273" s="28" t="b">
        <f>IFERROR(OR(EmployeesByDept[[#This Row],[BPA-DT]], EmployeesByDept[[#This Row],[BPA-WS]], EmployeesByDept[[#This Row],[BPA-MES01]]), FALSE)</f>
        <v>0</v>
      </c>
      <c r="N273" s="28" t="b">
        <f>_xlfn.LET(_xlpm.look, _xlfn.XLOOKUP(EmployeesByDept[[#This Row],[ID]], SQLOperators_DT[badge_ID], SQLOperators_DT[deactive_date], -1), IF(_xlpm.look &gt; 0, FALSE, IF(_xlpm.look = 0, TRUE, "NO DATA")))</f>
        <v>1</v>
      </c>
      <c r="O273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273" s="28" t="b" cm="1">
        <f t="array" ref="P27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73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73" s="28" t="b">
        <f>IF(EmployeesByDept[[#This Row],[Position]] = "Operator", EmployeesByDept[[#This Row],[AnyBP]] = FALSE, TRUE)</f>
        <v>1</v>
      </c>
      <c r="S273" s="28" t="b" cm="1">
        <f t="array" ref="S27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73" s="28" t="b">
        <f xml:space="preserve"> _xlfn.XLOOKUP(EmployeesByDept[[#This Row],[ID]], SQLOperatorTable[ID], SQLOperatorTable[deactive_date], -1) = 0</f>
        <v>1</v>
      </c>
      <c r="U273" s="28" t="str">
        <f>EmployeesByDept[[#This Row],[Dept.]] &amp; " " &amp; EmployeesByDept[[#This Row],[Shift]]</f>
        <v>DT FEM 2nd</v>
      </c>
      <c r="V273" s="28" cm="1">
        <f t="array" ref="V273">_xlfn.LET(_xlpm.getname, GetIDFromName(EmployeesByDept[[#This Row],[Name]]),
IF(LEN(_xlpm.getname) = 0, GetIDFromName(EmployeesByDept[[#This Row],[Name]] &amp; " - Bypass"), _xlpm.getname))</f>
        <v>2637</v>
      </c>
      <c r="W273" s="28">
        <f>_xlfn.XLOOKUP(EmployeesByDept[[#This Row],[ID]],SQLOperatorTable[ID],SQLOperatorTable[dept_ID], "", 0, 1)</f>
        <v>4</v>
      </c>
      <c r="X273" s="38" t="b">
        <f>_xlfn.XLOOKUP(EmployeesByDept[[#This Row],[ID]], SQLOperatorTable[ID],SQLOperatorTable[deactive_date], -1) &gt; 0</f>
        <v>0</v>
      </c>
      <c r="Y273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&lt;STX&gt;H1;o160,100;f3;c20;h1;w1;d3,Tyler Jenkins;&lt;ETX&gt;
&lt;STX&gt;H2;o130,100;f3;c20;h1;w1;d3,DT FEM 2nd;&lt;ETX&gt;
&lt;STX&gt;H3;o100,100;f3;c20;h1;w1;d3,MES Login;&lt;ETX&gt;
&lt;STX&gt;B4;o50,30;f3;c0,3;h50;w3;d3,2637;&lt;ETX&gt;
&lt;STX&gt;R&lt;ETX&gt;
&lt;STX&gt;&lt;ESC&gt;E1;&lt;ETX&gt;
&lt;STX&gt;&lt;US&gt;4&lt;ETX&gt;
&lt;STX&gt;&lt;ETB&gt;&lt;ETX&gt;</v>
      </c>
      <c r="Z273" s="38" t="str">
        <f>" "</f>
        <v xml:space="preserve"> </v>
      </c>
      <c r="AI273"/>
      <c r="AJ273"/>
    </row>
    <row r="274" spans="1:36" x14ac:dyDescent="0.2">
      <c r="A274" s="19" t="s">
        <v>687</v>
      </c>
      <c r="B27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Erik Deneal Russaw</v>
      </c>
      <c r="C274" s="21" t="s">
        <v>634</v>
      </c>
      <c r="D274" s="30" t="s">
        <v>227</v>
      </c>
      <c r="E274" s="30" t="s">
        <v>184</v>
      </c>
      <c r="F274" s="124" t="s">
        <v>635</v>
      </c>
      <c r="G274" s="4" t="str">
        <f>_xlfn.XLOOKUP(EmployeesByDept[[#This Row],[Name]] &amp; "-Bypass", SQLOperators_DT[first_name], SQLOperators_DT[badge_ID], "")</f>
        <v/>
      </c>
      <c r="H274" s="4" t="str">
        <f>IF(NOT(LEN(EmployeesByDept[[#This Row],[BP-DT]]) = 0), _xlfn.XLOOKUP(EmployeesByDept[[#This Row],[BP-DT]], SQLOperators_DT[badge_ID], SQLOperators_DT[deactive_date], -1) = 0, "")</f>
        <v/>
      </c>
      <c r="I274" s="4" t="str">
        <f>_xlfn.XLOOKUP(EmployeesByDept[[#This Row],[Name]] &amp; "-Bypass", SQLOperators_WS[full_name], SQLOperators_WS[badge_ID], "")</f>
        <v/>
      </c>
      <c r="J274" s="4" t="str">
        <f>IF(NOT(LEN(EmployeesByDept[[#This Row],[BP-WS]]) = 0), _xlfn.XLOOKUP(EmployeesByDept[[#This Row],[BP-WS]], SQLOperators_WS[badge_ID], SQLOperators_WS[deactive_date], -1) = 0, "")</f>
        <v/>
      </c>
      <c r="K274" s="4" t="str">
        <f>_xlfn.XLOOKUP(EmployeesByDept[[#This Row],[Name]] &amp; "-Bypass", SQLOperatorTable[name], SQLOperatorTable[ID], "")</f>
        <v/>
      </c>
      <c r="L274" s="4" t="str">
        <f>IF(NOT(LEN(EmployeesByDept[[#This Row],[BP-MES01]]) = 0), _xlfn.XLOOKUP(EmployeesByDept[[#This Row],[BP-MES01]], SQLOperatorTable[ID], SQLOperatorTable[deactive_date], -1) = 0, "")</f>
        <v/>
      </c>
      <c r="M274" s="4" t="b">
        <f>IFERROR(OR(EmployeesByDept[[#This Row],[BPA-DT]], EmployeesByDept[[#This Row],[BPA-WS]], EmployeesByDept[[#This Row],[BPA-MES01]]), FALSE)</f>
        <v>0</v>
      </c>
      <c r="N274" s="4" t="b">
        <f>_xlfn.LET(_xlpm.look, _xlfn.XLOOKUP(EmployeesByDept[[#This Row],[ID]], SQLOperators_DT[badge_ID], SQLOperators_DT[deactive_date], -1), IF(_xlpm.look &gt; 0, FALSE, IF(_xlpm.look = 0, TRUE, "NO DATA")))</f>
        <v>1</v>
      </c>
      <c r="O274" s="4" t="b">
        <f>_xlfn.LET(_xlpm.look, _xlfn.XLOOKUP(EmployeesByDept[[#This Row],[ID]], SQLOperators_WS[badge_ID], SQLOperators_WS[deactive_date], -1), IF(_xlpm.look &gt; 0, FALSE, IF(_xlpm.look = 0, TRUE, "NO DATA")))</f>
        <v>1</v>
      </c>
      <c r="P274" s="4" t="b" cm="1">
        <f t="array" ref="P27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74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74" s="4" t="b">
        <f>IF(EmployeesByDept[[#This Row],[Position]] = "Operator", EmployeesByDept[[#This Row],[AnyBP]] = FALSE, TRUE)</f>
        <v>1</v>
      </c>
      <c r="S274" s="4" t="b" cm="1">
        <f t="array" ref="S27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74" s="4" t="b">
        <f xml:space="preserve"> _xlfn.XLOOKUP(EmployeesByDept[[#This Row],[ID]], SQLOperatorTable[ID], SQLOperatorTable[deactive_date], -1) = 0</f>
        <v>1</v>
      </c>
      <c r="U274" s="4" t="str">
        <f>EmployeesByDept[[#This Row],[Dept.]] &amp; " " &amp; EmployeesByDept[[#This Row],[Shift]]</f>
        <v>Molding 2nd</v>
      </c>
      <c r="V274" s="28" cm="1">
        <f t="array" ref="V274">_xlfn.LET(_xlpm.getname, GetIDFromName(EmployeesByDept[[#This Row],[Name]]),
IF(LEN(_xlpm.getname) = 0, GetIDFromName(EmployeesByDept[[#This Row],[Name]] &amp; " - Bypass"), _xlpm.getname))</f>
        <v>8835</v>
      </c>
      <c r="W274" s="4">
        <f>_xlfn.XLOOKUP(EmployeesByDept[[#This Row],[ID]],SQLOperatorTable[ID],SQLOperatorTable[dept_ID], "", 0, 1)</f>
        <v>11</v>
      </c>
      <c r="X274" s="12" t="b">
        <f>_xlfn.XLOOKUP(EmployeesByDept[[#This Row],[ID]], SQLOperatorTable[ID],SQLOperatorTable[deactive_date], -1) &gt; 0</f>
        <v>0</v>
      </c>
      <c r="Y274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&lt;STX&gt;H1;o160,100;f3;c20;h1;w1;d3,Tyrese Grant;&lt;ETX&gt;
&lt;STX&gt;H2;o130,100;f3;c20;h1;w1;d3,Molding 2nd;&lt;ETX&gt;
&lt;STX&gt;H3;o100,100;f3;c20;h1;w1;d3,MES Login;&lt;ETX&gt;
&lt;STX&gt;B4;o50,30;f3;c0,3;h50;w3;d3,8835;&lt;ETX&gt;
&lt;STX&gt;R&lt;ETX&gt;
&lt;STX&gt;&lt;ESC&gt;E1;&lt;ETX&gt;
&lt;STX&gt;&lt;US&gt;4&lt;ETX&gt;
&lt;STX&gt;&lt;ETB&gt;&lt;ETX&gt;</v>
      </c>
      <c r="Z274" s="12" t="str">
        <f>" "</f>
        <v xml:space="preserve"> </v>
      </c>
      <c r="AI274"/>
      <c r="AJ274"/>
    </row>
    <row r="275" spans="1:36" x14ac:dyDescent="0.2">
      <c r="A275" s="19" t="s">
        <v>688</v>
      </c>
      <c r="B27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Shishutosh Saha</v>
      </c>
      <c r="C275" s="21" t="s">
        <v>9571</v>
      </c>
      <c r="D275" s="30" t="s">
        <v>183</v>
      </c>
      <c r="E275" s="30" t="s">
        <v>394</v>
      </c>
      <c r="F275" s="124" t="s">
        <v>190</v>
      </c>
      <c r="G275" s="28" t="str">
        <f>_xlfn.XLOOKUP(EmployeesByDept[[#This Row],[Name]] &amp; "-Bypass", SQLOperators_DT[first_name], SQLOperators_DT[badge_ID], "")</f>
        <v/>
      </c>
      <c r="H275" s="28" t="str">
        <f>IF(NOT(LEN(EmployeesByDept[[#This Row],[BP-DT]]) = 0), _xlfn.XLOOKUP(EmployeesByDept[[#This Row],[BP-DT]], SQLOperators_DT[badge_ID], SQLOperators_DT[deactive_date], -1) = 0, "")</f>
        <v/>
      </c>
      <c r="I275" s="28" t="str">
        <f>_xlfn.XLOOKUP(EmployeesByDept[[#This Row],[Name]] &amp; "-Bypass", SQLOperators_WS[full_name], SQLOperators_WS[badge_ID], "")</f>
        <v/>
      </c>
      <c r="J275" s="28" t="str">
        <f>IF(NOT(LEN(EmployeesByDept[[#This Row],[BP-WS]]) = 0), _xlfn.XLOOKUP(EmployeesByDept[[#This Row],[BP-WS]], SQLOperators_WS[badge_ID], SQLOperators_WS[deactive_date], -1) = 0, "")</f>
        <v/>
      </c>
      <c r="K275" s="28" t="str">
        <f>_xlfn.XLOOKUP(EmployeesByDept[[#This Row],[Name]] &amp; "-Bypass", SQLOperatorTable[name], SQLOperatorTable[ID], "")</f>
        <v/>
      </c>
      <c r="L275" s="28" t="str">
        <f>IF(NOT(LEN(EmployeesByDept[[#This Row],[BP-MES01]]) = 0), _xlfn.XLOOKUP(EmployeesByDept[[#This Row],[BP-MES01]], SQLOperatorTable[ID], SQLOperatorTable[deactive_date], -1) = 0, "")</f>
        <v/>
      </c>
      <c r="M275" s="28" t="b">
        <f>IFERROR(OR(EmployeesByDept[[#This Row],[BPA-DT]], EmployeesByDept[[#This Row],[BPA-WS]], EmployeesByDept[[#This Row],[BPA-MES01]]), FALSE)</f>
        <v>0</v>
      </c>
      <c r="N275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275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275" s="28" t="b" cm="1">
        <f t="array" ref="P27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75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75" s="28" t="b">
        <f>IF(EmployeesByDept[[#This Row],[Position]] = "Operator", EmployeesByDept[[#This Row],[AnyBP]] = FALSE, TRUE)</f>
        <v>1</v>
      </c>
      <c r="S275" s="28" t="b" cm="1">
        <f t="array" ref="S27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75" s="28" t="b">
        <f xml:space="preserve"> _xlfn.XLOOKUP(EmployeesByDept[[#This Row],[ID]], SQLOperatorTable[ID], SQLOperatorTable[deactive_date], -1) = 0</f>
        <v>1</v>
      </c>
      <c r="U275" s="28" t="str">
        <f>EmployeesByDept[[#This Row],[Dept.]] &amp; " " &amp; EmployeesByDept[[#This Row],[Shift]]</f>
        <v>Materials C</v>
      </c>
      <c r="V275" s="28" cm="1">
        <f t="array" ref="V275">_xlfn.LET(_xlpm.getname, GetIDFromName(EmployeesByDept[[#This Row],[Name]]),
IF(LEN(_xlpm.getname) = 0, GetIDFromName(EmployeesByDept[[#This Row],[Name]] &amp; " - Bypass"), _xlpm.getname))</f>
        <v>2664</v>
      </c>
      <c r="W275" s="28">
        <f>_xlfn.XLOOKUP(EmployeesByDept[[#This Row],[ID]],SQLOperatorTable[ID],SQLOperatorTable[dept_ID], "", 0, 1)</f>
        <v>3</v>
      </c>
      <c r="X275" s="38" t="b">
        <f>_xlfn.XLOOKUP(EmployeesByDept[[#This Row],[ID]], SQLOperatorTable[ID],SQLOperatorTable[deactive_date], -1) &gt; 0</f>
        <v>0</v>
      </c>
      <c r="Y275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&lt;STX&gt;H1;o160,100;f3;c20;h1;w1;d3,Tyrice Ballard;&lt;ETX&gt;
&lt;STX&gt;H2;o130,100;f3;c20;h1;w1;d3,Materials C;&lt;ETX&gt;
&lt;STX&gt;H3;o100,100;f3;c20;h1;w1;d3,MES Login;&lt;ETX&gt;
&lt;STX&gt;B4;o50,30;f3;c0,3;h50;w3;d3,2664;&lt;ETX&gt;
&lt;STX&gt;R&lt;ETX&gt;
&lt;STX&gt;&lt;ESC&gt;E1;&lt;ETX&gt;
&lt;STX&gt;&lt;US&gt;4&lt;ETX&gt;
&lt;STX&gt;&lt;ETB&gt;&lt;ETX&gt;</v>
      </c>
      <c r="Z275" s="38" t="str">
        <f>" "</f>
        <v xml:space="preserve"> </v>
      </c>
      <c r="AI275"/>
      <c r="AJ275"/>
    </row>
    <row r="276" spans="1:36" x14ac:dyDescent="0.2">
      <c r="A276" s="19" t="s">
        <v>689</v>
      </c>
      <c r="B27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Khamchan Sai-Urat</v>
      </c>
      <c r="C276" s="294" t="s">
        <v>638</v>
      </c>
      <c r="D276" s="295" t="s">
        <v>173</v>
      </c>
      <c r="E276" s="30" t="s">
        <v>485</v>
      </c>
      <c r="F276" s="124" t="s">
        <v>190</v>
      </c>
      <c r="G276" s="4" t="str">
        <f>_xlfn.XLOOKUP(EmployeesByDept[[#This Row],[Name]] &amp; "-Bypass", SQLOperators_DT[first_name], SQLOperators_DT[badge_ID], "")</f>
        <v/>
      </c>
      <c r="H276" s="4" t="str">
        <f>IF(NOT(LEN(EmployeesByDept[[#This Row],[BP-DT]]) = 0), _xlfn.XLOOKUP(EmployeesByDept[[#This Row],[BP-DT]], SQLOperators_DT[badge_ID], SQLOperators_DT[deactive_date], -1) = 0, "")</f>
        <v/>
      </c>
      <c r="I276" s="4" t="str">
        <f>_xlfn.XLOOKUP(EmployeesByDept[[#This Row],[Name]] &amp; "-Bypass", SQLOperators_WS[full_name], SQLOperators_WS[badge_ID], "")</f>
        <v/>
      </c>
      <c r="J276" s="4" t="str">
        <f>IF(NOT(LEN(EmployeesByDept[[#This Row],[BP-WS]]) = 0), _xlfn.XLOOKUP(EmployeesByDept[[#This Row],[BP-WS]], SQLOperators_WS[badge_ID], SQLOperators_WS[deactive_date], -1) = 0, "")</f>
        <v/>
      </c>
      <c r="K276" s="4" t="str">
        <f>_xlfn.XLOOKUP(EmployeesByDept[[#This Row],[Name]] &amp; "-Bypass", SQLOperatorTable[name], SQLOperatorTable[ID], "")</f>
        <v/>
      </c>
      <c r="L276" s="4" t="str">
        <f>IF(NOT(LEN(EmployeesByDept[[#This Row],[BP-MES01]]) = 0), _xlfn.XLOOKUP(EmployeesByDept[[#This Row],[BP-MES01]], SQLOperatorTable[ID], SQLOperatorTable[deactive_date], -1) = 0, "")</f>
        <v/>
      </c>
      <c r="M276" s="4" t="b">
        <f>IFERROR(OR(EmployeesByDept[[#This Row],[BPA-DT]], EmployeesByDept[[#This Row],[BPA-WS]], EmployeesByDept[[#This Row],[BPA-MES01]]), FALSE)</f>
        <v>0</v>
      </c>
      <c r="N276" s="4" t="b">
        <f>_xlfn.LET(_xlpm.look, _xlfn.XLOOKUP(EmployeesByDept[[#This Row],[ID]], SQLOperators_DT[badge_ID], SQLOperators_DT[deactive_date], -1), IF(_xlpm.look &gt; 0, FALSE, IF(_xlpm.look = 0, TRUE, "NO DATA")))</f>
        <v>1</v>
      </c>
      <c r="O276" s="4" t="b">
        <f>_xlfn.LET(_xlpm.look, _xlfn.XLOOKUP(EmployeesByDept[[#This Row],[ID]], SQLOperators_WS[badge_ID], SQLOperators_WS[deactive_date], -1), IF(_xlpm.look &gt; 0, FALSE, IF(_xlpm.look = 0, TRUE, "NO DATA")))</f>
        <v>1</v>
      </c>
      <c r="P276" s="4" t="b" cm="1">
        <f t="array" ref="P27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76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76" s="4" t="b">
        <f>IF(EmployeesByDept[[#This Row],[Position]] = "Operator", EmployeesByDept[[#This Row],[AnyBP]] = FALSE, TRUE)</f>
        <v>1</v>
      </c>
      <c r="S276" s="4" t="b" cm="1">
        <f t="array" ref="S27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76" s="4" t="b">
        <f xml:space="preserve"> _xlfn.XLOOKUP(EmployeesByDept[[#This Row],[ID]], SQLOperatorTable[ID], SQLOperatorTable[deactive_date], -1) = 0</f>
        <v>1</v>
      </c>
      <c r="U276" s="4" t="str">
        <f>EmployeesByDept[[#This Row],[Dept.]] &amp; " " &amp; EmployeesByDept[[#This Row],[Shift]]</f>
        <v>T1XX A</v>
      </c>
      <c r="V276" s="4" cm="1">
        <f t="array" ref="V276">_xlfn.LET(_xlpm.getname, GetIDFromName(EmployeesByDept[[#This Row],[Name]]),
IF(LEN(_xlpm.getname) = 0, GetIDFromName(EmployeesByDept[[#This Row],[Name]] &amp; " - Bypass"), _xlpm.getname))</f>
        <v>9609</v>
      </c>
      <c r="W276" s="4">
        <f>_xlfn.XLOOKUP(EmployeesByDept[[#This Row],[ID]],SQLOperatorTable[ID],SQLOperatorTable[dept_ID], "", 0, 1)</f>
        <v>4</v>
      </c>
      <c r="X276" s="12" t="b">
        <f>_xlfn.XLOOKUP(EmployeesByDept[[#This Row],[ID]], SQLOperatorTable[ID],SQLOperatorTable[deactive_date], -1) &gt; 0</f>
        <v>0</v>
      </c>
      <c r="Y276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&lt;STX&gt;H1;o160,100;f3;c20;h1;w1;d3,Va Lor;&lt;ETX&gt;
&lt;STX&gt;H2;o130,100;f3;c20;h1;w1;d3,T1XX A;&lt;ETX&gt;
&lt;STX&gt;H3;o100,100;f3;c20;h1;w1;d3,MES Login;&lt;ETX&gt;
&lt;STX&gt;B4;o50,30;f3;c0,3;h50;w3;d3,9609;&lt;ETX&gt;
&lt;STX&gt;R&lt;ETX&gt;
&lt;STX&gt;&lt;ESC&gt;E1;&lt;ETX&gt;
&lt;STX&gt;&lt;US&gt;4&lt;ETX&gt;
&lt;STX&gt;&lt;ETB&gt;&lt;ETX&gt;</v>
      </c>
      <c r="Z276" s="12" t="str">
        <f>" "</f>
        <v xml:space="preserve"> </v>
      </c>
      <c r="AI276"/>
      <c r="AJ276"/>
    </row>
    <row r="277" spans="1:36" x14ac:dyDescent="0.2">
      <c r="A277" s="19" t="s">
        <v>690</v>
      </c>
      <c r="B27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Wisam Basil Sami</v>
      </c>
      <c r="C277" s="300" t="s">
        <v>640</v>
      </c>
      <c r="D277" s="30" t="s">
        <v>193</v>
      </c>
      <c r="E277" s="30" t="s">
        <v>179</v>
      </c>
      <c r="F277" s="124" t="s">
        <v>213</v>
      </c>
      <c r="G277" s="4" t="str">
        <f>_xlfn.XLOOKUP(EmployeesByDept[[#This Row],[Name]] &amp; "-Bypass", SQLOperators_DT[first_name], SQLOperators_DT[badge_ID], "")</f>
        <v/>
      </c>
      <c r="H277" s="4" t="str">
        <f>IF(NOT(LEN(EmployeesByDept[[#This Row],[BP-DT]]) = 0), _xlfn.XLOOKUP(EmployeesByDept[[#This Row],[BP-DT]], SQLOperators_DT[badge_ID], SQLOperators_DT[deactive_date], -1) = 0, "")</f>
        <v/>
      </c>
      <c r="I277" s="4" t="str">
        <f>_xlfn.XLOOKUP(EmployeesByDept[[#This Row],[Name]] &amp; "-Bypass", SQLOperators_WS[full_name], SQLOperators_WS[badge_ID], "")</f>
        <v/>
      </c>
      <c r="J277" s="4" t="str">
        <f>IF(NOT(LEN(EmployeesByDept[[#This Row],[BP-WS]]) = 0), _xlfn.XLOOKUP(EmployeesByDept[[#This Row],[BP-WS]], SQLOperators_WS[badge_ID], SQLOperators_WS[deactive_date], -1) = 0, "")</f>
        <v/>
      </c>
      <c r="K277" s="4" t="str">
        <f>_xlfn.XLOOKUP(EmployeesByDept[[#This Row],[Name]] &amp; "-Bypass", SQLOperatorTable[name], SQLOperatorTable[ID], "")</f>
        <v/>
      </c>
      <c r="L277" s="4" t="str">
        <f>IF(NOT(LEN(EmployeesByDept[[#This Row],[BP-MES01]]) = 0), _xlfn.XLOOKUP(EmployeesByDept[[#This Row],[BP-MES01]], SQLOperatorTable[ID], SQLOperatorTable[deactive_date], -1) = 0, "")</f>
        <v/>
      </c>
      <c r="M277" s="4" t="b">
        <f>IFERROR(OR(EmployeesByDept[[#This Row],[BPA-DT]], EmployeesByDept[[#This Row],[BPA-WS]], EmployeesByDept[[#This Row],[BPA-MES01]]), FALSE)</f>
        <v>0</v>
      </c>
      <c r="N277" s="4" t="b">
        <f>_xlfn.LET(_xlpm.look, _xlfn.XLOOKUP(EmployeesByDept[[#This Row],[ID]], SQLOperators_DT[badge_ID], SQLOperators_DT[deactive_date], -1), IF(_xlpm.look &gt; 0, FALSE, IF(_xlpm.look = 0, TRUE, "NO DATA")))</f>
        <v>1</v>
      </c>
      <c r="O277" s="4" t="b">
        <f>_xlfn.LET(_xlpm.look, _xlfn.XLOOKUP(EmployeesByDept[[#This Row],[ID]], SQLOperators_WS[badge_ID], SQLOperators_WS[deactive_date], -1), IF(_xlpm.look &gt; 0, FALSE, IF(_xlpm.look = 0, TRUE, "NO DATA")))</f>
        <v>1</v>
      </c>
      <c r="P277" s="4" t="b" cm="1">
        <f t="array" ref="P27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77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77" s="4" t="b">
        <f>IF(EmployeesByDept[[#This Row],[Position]] = "Operator", EmployeesByDept[[#This Row],[AnyBP]] = FALSE, TRUE)</f>
        <v>1</v>
      </c>
      <c r="S277" s="4" t="b" cm="1">
        <f t="array" ref="S27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77" s="4" t="b">
        <f xml:space="preserve"> _xlfn.XLOOKUP(EmployeesByDept[[#This Row],[ID]], SQLOperatorTable[ID], SQLOperatorTable[deactive_date], -1) = 0</f>
        <v>1</v>
      </c>
      <c r="U277" s="4" t="str">
        <f>EmployeesByDept[[#This Row],[Dept.]] &amp; " " &amp; EmployeesByDept[[#This Row],[Shift]]</f>
        <v>Quality 1st</v>
      </c>
      <c r="V277" s="28" cm="1">
        <f t="array" ref="V277">_xlfn.LET(_xlpm.getname, GetIDFromName(EmployeesByDept[[#This Row],[Name]]),
IF(LEN(_xlpm.getname) = 0, GetIDFromName(EmployeesByDept[[#This Row],[Name]] &amp; " - Bypass"), _xlpm.getname))</f>
        <v>9277</v>
      </c>
      <c r="W277" s="4">
        <f>_xlfn.XLOOKUP(EmployeesByDept[[#This Row],[ID]],SQLOperatorTable[ID],SQLOperatorTable[dept_ID], "", 0, 1)</f>
        <v>2</v>
      </c>
      <c r="X277" s="12" t="b">
        <f>_xlfn.XLOOKUP(EmployeesByDept[[#This Row],[ID]], SQLOperatorTable[ID],SQLOperatorTable[deactive_date], -1) &gt; 0</f>
        <v>0</v>
      </c>
      <c r="Y27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&lt;STX&gt;H1;o160,100;f3;c20;h1;w1;d3,Veronica Owens;&lt;ETX&gt;
&lt;STX&gt;H2;o130,100;f3;c20;h1;w1;d3,Quality 1st;&lt;ETX&gt;
&lt;STX&gt;H3;o100,100;f3;c20;h1;w1;d3,MES Login;&lt;ETX&gt;
&lt;STX&gt;B4;o50,30;f3;c0,3;h50;w3;d3,9277;&lt;ETX&gt;
&lt;STX&gt;R&lt;ETX&gt;
&lt;STX&gt;&lt;ESC&gt;E1;&lt;ETX&gt;
&lt;STX&gt;&lt;US&gt;4&lt;ETX&gt;
&lt;STX&gt;&lt;ETB&gt;&lt;ETX&gt;</v>
      </c>
      <c r="Z277" s="12" t="str">
        <f>" "</f>
        <v xml:space="preserve"> </v>
      </c>
      <c r="AI277"/>
      <c r="AJ277"/>
    </row>
    <row r="278" spans="1:36" x14ac:dyDescent="0.2">
      <c r="A278" s="19" t="s">
        <v>691</v>
      </c>
      <c r="B27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William Lee Sanders Jr</v>
      </c>
      <c r="C278" s="294" t="s">
        <v>642</v>
      </c>
      <c r="D278" s="295" t="s">
        <v>173</v>
      </c>
      <c r="E278" s="295" t="s">
        <v>485</v>
      </c>
      <c r="F278" s="124" t="s">
        <v>190</v>
      </c>
      <c r="G278" s="4" t="str">
        <f>_xlfn.XLOOKUP(EmployeesByDept[[#This Row],[Name]] &amp; "-Bypass", SQLOperators_DT[first_name], SQLOperators_DT[badge_ID], "")</f>
        <v/>
      </c>
      <c r="H278" s="4" t="str">
        <f>IF(NOT(LEN(EmployeesByDept[[#This Row],[BP-DT]]) = 0), _xlfn.XLOOKUP(EmployeesByDept[[#This Row],[BP-DT]], SQLOperators_DT[badge_ID], SQLOperators_DT[deactive_date], -1) = 0, "")</f>
        <v/>
      </c>
      <c r="I278" s="4" t="str">
        <f>_xlfn.XLOOKUP(EmployeesByDept[[#This Row],[Name]] &amp; "-Bypass", SQLOperators_WS[full_name], SQLOperators_WS[badge_ID], "")</f>
        <v/>
      </c>
      <c r="J278" s="4" t="str">
        <f>IF(NOT(LEN(EmployeesByDept[[#This Row],[BP-WS]]) = 0), _xlfn.XLOOKUP(EmployeesByDept[[#This Row],[BP-WS]], SQLOperators_WS[badge_ID], SQLOperators_WS[deactive_date], -1) = 0, "")</f>
        <v/>
      </c>
      <c r="K278" s="4" t="str">
        <f>_xlfn.XLOOKUP(EmployeesByDept[[#This Row],[Name]] &amp; "-Bypass", SQLOperatorTable[name], SQLOperatorTable[ID], "")</f>
        <v/>
      </c>
      <c r="L278" s="4" t="str">
        <f>IF(NOT(LEN(EmployeesByDept[[#This Row],[BP-MES01]]) = 0), _xlfn.XLOOKUP(EmployeesByDept[[#This Row],[BP-MES01]], SQLOperatorTable[ID], SQLOperatorTable[deactive_date], -1) = 0, "")</f>
        <v/>
      </c>
      <c r="M278" s="4" t="b">
        <f>IFERROR(OR(EmployeesByDept[[#This Row],[BPA-DT]], EmployeesByDept[[#This Row],[BPA-WS]], EmployeesByDept[[#This Row],[BPA-MES01]]), FALSE)</f>
        <v>0</v>
      </c>
      <c r="N278" s="4" t="b">
        <f>_xlfn.LET(_xlpm.look, _xlfn.XLOOKUP(EmployeesByDept[[#This Row],[ID]], SQLOperators_DT[badge_ID], SQLOperators_DT[deactive_date], -1), IF(_xlpm.look &gt; 0, FALSE, IF(_xlpm.look = 0, TRUE, "NO DATA")))</f>
        <v>1</v>
      </c>
      <c r="O278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78" s="4" t="b" cm="1">
        <f t="array" ref="P27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7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78" s="4" t="b">
        <f>IF(EmployeesByDept[[#This Row],[Position]] = "Operator", EmployeesByDept[[#This Row],[AnyBP]] = FALSE, TRUE)</f>
        <v>1</v>
      </c>
      <c r="S278" s="4" t="b" cm="1">
        <f t="array" ref="S27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78" s="4" t="b">
        <f xml:space="preserve"> _xlfn.XLOOKUP(EmployeesByDept[[#This Row],[ID]], SQLOperatorTable[ID], SQLOperatorTable[deactive_date], -1) = 0</f>
        <v>1</v>
      </c>
      <c r="U278" s="4" t="str">
        <f>EmployeesByDept[[#This Row],[Dept.]] &amp; " " &amp; EmployeesByDept[[#This Row],[Shift]]</f>
        <v>T1XX A</v>
      </c>
      <c r="V278" s="4" cm="1">
        <f t="array" ref="V278">_xlfn.LET(_xlpm.getname, GetIDFromName(EmployeesByDept[[#This Row],[Name]]),
IF(LEN(_xlpm.getname) = 0, GetIDFromName(EmployeesByDept[[#This Row],[Name]] &amp; " - Bypass"), _xlpm.getname))</f>
        <v>1825</v>
      </c>
      <c r="W278" s="4">
        <f>_xlfn.XLOOKUP(EmployeesByDept[[#This Row],[ID]],SQLOperatorTable[ID],SQLOperatorTable[dept_ID], "", 0, 1)</f>
        <v>4</v>
      </c>
      <c r="X278" s="12" t="b">
        <f>_xlfn.XLOOKUP(EmployeesByDept[[#This Row],[ID]], SQLOperatorTable[ID],SQLOperatorTable[deactive_date], -1) &gt; 0</f>
        <v>0</v>
      </c>
      <c r="Y27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&lt;STX&gt;H1;o160,100;f3;c20;h1;w1;d3,Victoria Bostle;&lt;ETX&gt;
&lt;STX&gt;H2;o130,100;f3;c20;h1;w1;d3,T1XX A;&lt;ETX&gt;
&lt;STX&gt;H3;o100,100;f3;c20;h1;w1;d3,MES Login;&lt;ETX&gt;
&lt;STX&gt;B4;o50,30;f3;c0,3;h50;w3;d3,1825;&lt;ETX&gt;
&lt;STX&gt;R&lt;ETX&gt;
&lt;STX&gt;&lt;ESC&gt;E1;&lt;ETX&gt;
&lt;STX&gt;&lt;US&gt;4&lt;ETX&gt;
&lt;STX&gt;&lt;ETB&gt;&lt;ETX&gt;</v>
      </c>
      <c r="Z278" s="12" t="str">
        <f>" "</f>
        <v xml:space="preserve"> </v>
      </c>
      <c r="AI278"/>
      <c r="AJ278"/>
    </row>
    <row r="279" spans="1:36" x14ac:dyDescent="0.2">
      <c r="A279" s="19" t="s">
        <v>692</v>
      </c>
      <c r="B27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Trenton Dean Scates-Walker</v>
      </c>
      <c r="C279" s="21" t="s">
        <v>644</v>
      </c>
      <c r="D279" s="30" t="s">
        <v>173</v>
      </c>
      <c r="E279" s="30" t="s">
        <v>241</v>
      </c>
      <c r="F279" s="124" t="s">
        <v>190</v>
      </c>
      <c r="G279" s="4" t="str">
        <f>_xlfn.XLOOKUP(EmployeesByDept[[#This Row],[Name]] &amp; "-Bypass", SQLOperators_DT[first_name], SQLOperators_DT[badge_ID], "")</f>
        <v/>
      </c>
      <c r="H279" s="4" t="str">
        <f>IF(NOT(LEN(EmployeesByDept[[#This Row],[BP-DT]]) = 0), _xlfn.XLOOKUP(EmployeesByDept[[#This Row],[BP-DT]], SQLOperators_DT[badge_ID], SQLOperators_DT[deactive_date], -1) = 0, "")</f>
        <v/>
      </c>
      <c r="I279" s="4" t="str">
        <f>_xlfn.XLOOKUP(EmployeesByDept[[#This Row],[Name]] &amp; "-Bypass", SQLOperators_WS[full_name], SQLOperators_WS[badge_ID], "")</f>
        <v/>
      </c>
      <c r="J279" s="4" t="str">
        <f>IF(NOT(LEN(EmployeesByDept[[#This Row],[BP-WS]]) = 0), _xlfn.XLOOKUP(EmployeesByDept[[#This Row],[BP-WS]], SQLOperators_WS[badge_ID], SQLOperators_WS[deactive_date], -1) = 0, "")</f>
        <v/>
      </c>
      <c r="K279" s="4" t="str">
        <f>_xlfn.XLOOKUP(EmployeesByDept[[#This Row],[Name]] &amp; "-Bypass", SQLOperatorTable[name], SQLOperatorTable[ID], "")</f>
        <v/>
      </c>
      <c r="L279" s="4" t="str">
        <f>IF(NOT(LEN(EmployeesByDept[[#This Row],[BP-MES01]]) = 0), _xlfn.XLOOKUP(EmployeesByDept[[#This Row],[BP-MES01]], SQLOperatorTable[ID], SQLOperatorTable[deactive_date], -1) = 0, "")</f>
        <v/>
      </c>
      <c r="M279" s="4" t="b">
        <f>IFERROR(OR(EmployeesByDept[[#This Row],[BPA-DT]], EmployeesByDept[[#This Row],[BPA-WS]], EmployeesByDept[[#This Row],[BPA-MES01]]), FALSE)</f>
        <v>0</v>
      </c>
      <c r="N279" s="4" t="b">
        <f>_xlfn.LET(_xlpm.look, _xlfn.XLOOKUP(EmployeesByDept[[#This Row],[ID]], SQLOperators_DT[badge_ID], SQLOperators_DT[deactive_date], -1), IF(_xlpm.look &gt; 0, FALSE, IF(_xlpm.look = 0, TRUE, "NO DATA")))</f>
        <v>1</v>
      </c>
      <c r="O279" s="4" t="str">
        <f>_xlfn.LET(_xlpm.look, _xlfn.XLOOKUP(EmployeesByDept[[#This Row],[ID]], SQLOperators_WS[badge_ID], SQLOperators_WS[deactive_date], -1), IF(_xlpm.look &gt; 0, FALSE, IF(_xlpm.look = 0, TRUE, "NO DATA")))</f>
        <v>NO DATA</v>
      </c>
      <c r="P279" s="4" t="b" cm="1">
        <f t="array" ref="P27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7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79" s="4" t="b">
        <f>IF(EmployeesByDept[[#This Row],[Position]] = "Operator", EmployeesByDept[[#This Row],[AnyBP]] = FALSE, TRUE)</f>
        <v>1</v>
      </c>
      <c r="S279" s="4" t="b" cm="1">
        <f t="array" ref="S27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79" s="4" t="b">
        <f xml:space="preserve"> _xlfn.XLOOKUP(EmployeesByDept[[#This Row],[ID]], SQLOperatorTable[ID], SQLOperatorTable[deactive_date], -1) = 0</f>
        <v>1</v>
      </c>
      <c r="U279" s="4" t="str">
        <f>EmployeesByDept[[#This Row],[Dept.]] &amp; " " &amp; EmployeesByDept[[#This Row],[Shift]]</f>
        <v>T1XX B</v>
      </c>
      <c r="V279" s="28" cm="1">
        <f t="array" ref="V279">_xlfn.LET(_xlpm.getname, GetIDFromName(EmployeesByDept[[#This Row],[Name]]),
IF(LEN(_xlpm.getname) = 0, GetIDFromName(EmployeesByDept[[#This Row],[Name]] &amp; " - Bypass"), _xlpm.getname))</f>
        <v>3027</v>
      </c>
      <c r="W279" s="4">
        <f>_xlfn.XLOOKUP(EmployeesByDept[[#This Row],[ID]],SQLOperatorTable[ID],SQLOperatorTable[dept_ID], "", 0, 1)</f>
        <v>4</v>
      </c>
      <c r="X279" s="12" t="b">
        <f>_xlfn.XLOOKUP(EmployeesByDept[[#This Row],[ID]], SQLOperatorTable[ID],SQLOperatorTable[deactive_date], -1) &gt; 0</f>
        <v>0</v>
      </c>
      <c r="Y27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&lt;STX&gt;H1;o160,100;f3;c20;h1;w1;d3,Wais Miah;&lt;ETX&gt;
&lt;STX&gt;H2;o130,100;f3;c20;h1;w1;d3,T1XX B;&lt;ETX&gt;
&lt;STX&gt;H3;o100,100;f3;c20;h1;w1;d3,MES Login;&lt;ETX&gt;
&lt;STX&gt;B4;o50,30;f3;c0,3;h50;w3;d3,3027;&lt;ETX&gt;
&lt;STX&gt;R&lt;ETX&gt;
&lt;STX&gt;&lt;ESC&gt;E1;&lt;ETX&gt;
&lt;STX&gt;&lt;US&gt;4&lt;ETX&gt;
&lt;STX&gt;&lt;ETB&gt;&lt;ETX&gt;</v>
      </c>
      <c r="Z279" s="12" t="str">
        <f>" "</f>
        <v xml:space="preserve"> </v>
      </c>
      <c r="AI279"/>
      <c r="AJ279"/>
    </row>
    <row r="280" spans="1:36" x14ac:dyDescent="0.2">
      <c r="A280" s="19" t="s">
        <v>693</v>
      </c>
      <c r="B28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Joshaunda Scott</v>
      </c>
      <c r="C280" s="21" t="s">
        <v>646</v>
      </c>
      <c r="D280" s="30" t="s">
        <v>227</v>
      </c>
      <c r="E280" s="295" t="s">
        <v>184</v>
      </c>
      <c r="F280" s="124" t="s">
        <v>175</v>
      </c>
      <c r="G280" s="4" t="str">
        <f>_xlfn.XLOOKUP(EmployeesByDept[[#This Row],[Name]] &amp; "-Bypass", SQLOperators_DT[first_name], SQLOperators_DT[badge_ID], "")</f>
        <v/>
      </c>
      <c r="H280" s="4" t="str">
        <f>IF(NOT(LEN(EmployeesByDept[[#This Row],[BP-DT]]) = 0), _xlfn.XLOOKUP(EmployeesByDept[[#This Row],[BP-DT]], SQLOperators_DT[badge_ID], SQLOperators_DT[deactive_date], -1) = 0, "")</f>
        <v/>
      </c>
      <c r="I280" s="4" t="str">
        <f>_xlfn.XLOOKUP(EmployeesByDept[[#This Row],[Name]] &amp; "-Bypass", SQLOperators_WS[full_name], SQLOperators_WS[badge_ID], "")</f>
        <v/>
      </c>
      <c r="J280" s="4" t="str">
        <f>IF(NOT(LEN(EmployeesByDept[[#This Row],[BP-WS]]) = 0), _xlfn.XLOOKUP(EmployeesByDept[[#This Row],[BP-WS]], SQLOperators_WS[badge_ID], SQLOperators_WS[deactive_date], -1) = 0, "")</f>
        <v/>
      </c>
      <c r="K280" s="4" t="str">
        <f>_xlfn.XLOOKUP(EmployeesByDept[[#This Row],[Name]] &amp; "-Bypass", SQLOperatorTable[name], SQLOperatorTable[ID], "")</f>
        <v/>
      </c>
      <c r="L280" s="4" t="str">
        <f>IF(NOT(LEN(EmployeesByDept[[#This Row],[BP-MES01]]) = 0), _xlfn.XLOOKUP(EmployeesByDept[[#This Row],[BP-MES01]], SQLOperatorTable[ID], SQLOperatorTable[deactive_date], -1) = 0, "")</f>
        <v/>
      </c>
      <c r="M280" s="4" t="b">
        <f>IFERROR(OR(EmployeesByDept[[#This Row],[BPA-DT]], EmployeesByDept[[#This Row],[BPA-WS]], EmployeesByDept[[#This Row],[BPA-MES01]]), FALSE)</f>
        <v>0</v>
      </c>
      <c r="N280" s="4" t="b">
        <f>_xlfn.LET(_xlpm.look, _xlfn.XLOOKUP(EmployeesByDept[[#This Row],[ID]], SQLOperators_DT[badge_ID], SQLOperators_DT[deactive_date], -1), IF(_xlpm.look &gt; 0, FALSE, IF(_xlpm.look = 0, TRUE, "NO DATA")))</f>
        <v>0</v>
      </c>
      <c r="O280" s="4" t="b">
        <f>_xlfn.LET(_xlpm.look, _xlfn.XLOOKUP(EmployeesByDept[[#This Row],[ID]], SQLOperators_WS[badge_ID], SQLOperators_WS[deactive_date], -1), IF(_xlpm.look &gt; 0, FALSE, IF(_xlpm.look = 0, TRUE, "NO DATA")))</f>
        <v>1</v>
      </c>
      <c r="P280" s="4" t="b" cm="1">
        <f t="array" ref="P28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80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80" s="4" t="b">
        <f>IF(EmployeesByDept[[#This Row],[Position]] = "Operator", EmployeesByDept[[#This Row],[AnyBP]] = FALSE, TRUE)</f>
        <v>1</v>
      </c>
      <c r="S280" s="4" t="b" cm="1">
        <f t="array" ref="S28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80" s="4" t="b">
        <f xml:space="preserve"> _xlfn.XLOOKUP(EmployeesByDept[[#This Row],[ID]], SQLOperatorTable[ID], SQLOperatorTable[deactive_date], -1) = 0</f>
        <v>1</v>
      </c>
      <c r="U280" s="4" t="str">
        <f>EmployeesByDept[[#This Row],[Dept.]] &amp; " " &amp; EmployeesByDept[[#This Row],[Shift]]</f>
        <v>Molding 2nd</v>
      </c>
      <c r="V280" s="28" cm="1">
        <f t="array" ref="V280">_xlfn.LET(_xlpm.getname, GetIDFromName(EmployeesByDept[[#This Row],[Name]]),
IF(LEN(_xlpm.getname) = 0, GetIDFromName(EmployeesByDept[[#This Row],[Name]] &amp; " - Bypass"), _xlpm.getname))</f>
        <v>1648</v>
      </c>
      <c r="W280" s="4">
        <f>_xlfn.XLOOKUP(EmployeesByDept[[#This Row],[ID]],SQLOperatorTable[ID],SQLOperatorTable[dept_ID], "", 0, 1)</f>
        <v>11</v>
      </c>
      <c r="X280" s="12" t="b">
        <f>_xlfn.XLOOKUP(EmployeesByDept[[#This Row],[ID]], SQLOperatorTable[ID],SQLOperatorTable[deactive_date], -1) &gt; 0</f>
        <v>0</v>
      </c>
      <c r="Y280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&lt;STX&gt;H1;o160,100;f3;c20;h1;w1;d3,Walter Payne - Bypass;&lt;ETX&gt;
&lt;STX&gt;H2;o130,100;f3;c20;h1;w1;d3,Bypass;&lt;ETX&gt;
&lt;STX&gt;H3;o100,100;f3;c20;h1;w1;d3,MES Login;&lt;ETX&gt;
&lt;STX&gt;B4;o50,30;f3;c0,3;h50;w3;d3,1648;&lt;ETX&gt;
&lt;STX&gt;R&lt;ETX&gt;
&lt;STX&gt;&lt;ESC&gt;E1;&lt;ETX&gt;
&lt;STX&gt;&lt;US&gt;4&lt;ETX&gt;
&lt;STX&gt;&lt;ETB&gt;&lt;ETX&gt;</v>
      </c>
      <c r="Z280" s="12" t="str">
        <f>" "</f>
        <v xml:space="preserve"> </v>
      </c>
      <c r="AI280"/>
      <c r="AJ280"/>
    </row>
    <row r="281" spans="1:36" x14ac:dyDescent="0.2">
      <c r="A281" s="19" t="s">
        <v>694</v>
      </c>
      <c r="B28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Richard Scott</v>
      </c>
      <c r="C281" s="21" t="s">
        <v>9582</v>
      </c>
      <c r="D281" s="30" t="s">
        <v>183</v>
      </c>
      <c r="E281" s="30" t="s">
        <v>184</v>
      </c>
      <c r="F281" s="124" t="s">
        <v>190</v>
      </c>
      <c r="G281" s="28" t="str">
        <f>_xlfn.XLOOKUP(EmployeesByDept[[#This Row],[Name]] &amp; "-Bypass", SQLOperators_DT[first_name], SQLOperators_DT[badge_ID], "")</f>
        <v/>
      </c>
      <c r="H281" s="28" t="str">
        <f>IF(NOT(LEN(EmployeesByDept[[#This Row],[BP-DT]]) = 0), _xlfn.XLOOKUP(EmployeesByDept[[#This Row],[BP-DT]], SQLOperators_DT[badge_ID], SQLOperators_DT[deactive_date], -1) = 0, "")</f>
        <v/>
      </c>
      <c r="I281" s="28" t="str">
        <f>_xlfn.XLOOKUP(EmployeesByDept[[#This Row],[Name]] &amp; "-Bypass", SQLOperators_WS[full_name], SQLOperators_WS[badge_ID], "")</f>
        <v/>
      </c>
      <c r="J281" s="28" t="str">
        <f>IF(NOT(LEN(EmployeesByDept[[#This Row],[BP-WS]]) = 0), _xlfn.XLOOKUP(EmployeesByDept[[#This Row],[BP-WS]], SQLOperators_WS[badge_ID], SQLOperators_WS[deactive_date], -1) = 0, "")</f>
        <v/>
      </c>
      <c r="K281" s="28" t="str">
        <f>_xlfn.XLOOKUP(EmployeesByDept[[#This Row],[Name]] &amp; "-Bypass", SQLOperatorTable[name], SQLOperatorTable[ID], "")</f>
        <v/>
      </c>
      <c r="L281" s="28" t="str">
        <f>IF(NOT(LEN(EmployeesByDept[[#This Row],[BP-MES01]]) = 0), _xlfn.XLOOKUP(EmployeesByDept[[#This Row],[BP-MES01]], SQLOperatorTable[ID], SQLOperatorTable[deactive_date], -1) = 0, "")</f>
        <v/>
      </c>
      <c r="M281" s="28" t="b">
        <f>IFERROR(OR(EmployeesByDept[[#This Row],[BPA-DT]], EmployeesByDept[[#This Row],[BPA-WS]], EmployeesByDept[[#This Row],[BPA-MES01]]), FALSE)</f>
        <v>0</v>
      </c>
      <c r="N281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281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281" s="28" t="b" cm="1">
        <f t="array" ref="P28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81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81" s="28" t="b">
        <f>IF(EmployeesByDept[[#This Row],[Position]] = "Operator", EmployeesByDept[[#This Row],[AnyBP]] = FALSE, TRUE)</f>
        <v>1</v>
      </c>
      <c r="S281" s="28" t="b" cm="1">
        <f t="array" ref="S28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81" s="28" t="b">
        <f xml:space="preserve"> _xlfn.XLOOKUP(EmployeesByDept[[#This Row],[ID]], SQLOperatorTable[ID], SQLOperatorTable[deactive_date], -1) = 0</f>
        <v>1</v>
      </c>
      <c r="U281" s="28" t="str">
        <f>EmployeesByDept[[#This Row],[Dept.]] &amp; " " &amp; EmployeesByDept[[#This Row],[Shift]]</f>
        <v>Materials 2nd</v>
      </c>
      <c r="V281" s="28" cm="1">
        <f t="array" ref="V281">_xlfn.LET(_xlpm.getname, GetIDFromName(EmployeesByDept[[#This Row],[Name]]),
IF(LEN(_xlpm.getname) = 0, GetIDFromName(EmployeesByDept[[#This Row],[Name]] &amp; " - Bypass"), _xlpm.getname))</f>
        <v>2673</v>
      </c>
      <c r="W281" s="28">
        <f>_xlfn.XLOOKUP(EmployeesByDept[[#This Row],[ID]],SQLOperatorTable[ID],SQLOperatorTable[dept_ID], "", 0, 1)</f>
        <v>3</v>
      </c>
      <c r="X281" s="38" t="b">
        <f>_xlfn.XLOOKUP(EmployeesByDept[[#This Row],[ID]], SQLOperatorTable[ID],SQLOperatorTable[deactive_date], -1) &gt; 0</f>
        <v>0</v>
      </c>
      <c r="Y281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&lt;STX&gt;H1;o160,100;f3;c20;h1;w1;d3,Wantia Moore;&lt;ETX&gt;
&lt;STX&gt;H2;o130,100;f3;c20;h1;w1;d3,Materials 2nd;&lt;ETX&gt;
&lt;STX&gt;H3;o100,100;f3;c20;h1;w1;d3,MES Login;&lt;ETX&gt;
&lt;STX&gt;B4;o50,30;f3;c0,3;h50;w3;d3,2673;&lt;ETX&gt;
&lt;STX&gt;R&lt;ETX&gt;
&lt;STX&gt;&lt;ESC&gt;E1;&lt;ETX&gt;
&lt;STX&gt;&lt;US&gt;4&lt;ETX&gt;
&lt;STX&gt;&lt;ETB&gt;&lt;ETX&gt;</v>
      </c>
      <c r="Z281" s="38" t="str">
        <f>" "</f>
        <v xml:space="preserve"> </v>
      </c>
      <c r="AI281"/>
      <c r="AJ281"/>
    </row>
    <row r="282" spans="1:36" x14ac:dyDescent="0.2">
      <c r="A282" s="19" t="s">
        <v>695</v>
      </c>
      <c r="B28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Briana Seals</v>
      </c>
      <c r="C282" s="21" t="s">
        <v>58</v>
      </c>
      <c r="D282" s="30" t="s">
        <v>173</v>
      </c>
      <c r="E282" s="30" t="s">
        <v>394</v>
      </c>
      <c r="F282" s="124" t="s">
        <v>190</v>
      </c>
      <c r="G282" s="4" t="str">
        <f>_xlfn.XLOOKUP(EmployeesByDept[[#This Row],[Name]] &amp; "-Bypass", SQLOperators_DT[first_name], SQLOperators_DT[badge_ID], "")</f>
        <v/>
      </c>
      <c r="H282" s="4" t="str">
        <f>IF(NOT(LEN(EmployeesByDept[[#This Row],[BP-DT]]) = 0), _xlfn.XLOOKUP(EmployeesByDept[[#This Row],[BP-DT]], SQLOperators_DT[badge_ID], SQLOperators_DT[deactive_date], -1) = 0, "")</f>
        <v/>
      </c>
      <c r="I282" s="4" t="str">
        <f>_xlfn.XLOOKUP(EmployeesByDept[[#This Row],[Name]] &amp; "-Bypass", SQLOperators_WS[full_name], SQLOperators_WS[badge_ID], "")</f>
        <v/>
      </c>
      <c r="J282" s="4" t="str">
        <f>IF(NOT(LEN(EmployeesByDept[[#This Row],[BP-WS]]) = 0), _xlfn.XLOOKUP(EmployeesByDept[[#This Row],[BP-WS]], SQLOperators_WS[badge_ID], SQLOperators_WS[deactive_date], -1) = 0, "")</f>
        <v/>
      </c>
      <c r="K282" s="4" t="str">
        <f>_xlfn.XLOOKUP(EmployeesByDept[[#This Row],[Name]] &amp; "-Bypass", SQLOperatorTable[name], SQLOperatorTable[ID], "")</f>
        <v/>
      </c>
      <c r="L282" s="4" t="str">
        <f>IF(NOT(LEN(EmployeesByDept[[#This Row],[BP-MES01]]) = 0), _xlfn.XLOOKUP(EmployeesByDept[[#This Row],[BP-MES01]], SQLOperatorTable[ID], SQLOperatorTable[deactive_date], -1) = 0, "")</f>
        <v/>
      </c>
      <c r="M282" s="4" t="b">
        <f>IFERROR(OR(EmployeesByDept[[#This Row],[BPA-DT]], EmployeesByDept[[#This Row],[BPA-WS]], EmployeesByDept[[#This Row],[BPA-MES01]]), FALSE)</f>
        <v>0</v>
      </c>
      <c r="N282" s="4" t="b">
        <f>_xlfn.LET(_xlpm.look, _xlfn.XLOOKUP(EmployeesByDept[[#This Row],[ID]], SQLOperators_DT[badge_ID], SQLOperators_DT[deactive_date], -1), IF(_xlpm.look &gt; 0, FALSE, IF(_xlpm.look = 0, TRUE, "NO DATA")))</f>
        <v>1</v>
      </c>
      <c r="O282" s="4" t="b">
        <f>_xlfn.LET(_xlpm.look, _xlfn.XLOOKUP(EmployeesByDept[[#This Row],[ID]], SQLOperators_WS[badge_ID], SQLOperators_WS[deactive_date], -1), IF(_xlpm.look &gt; 0, FALSE, IF(_xlpm.look = 0, TRUE, "NO DATA")))</f>
        <v>0</v>
      </c>
      <c r="P282" s="4" t="b" cm="1">
        <f t="array" ref="P28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82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82" s="4" t="b">
        <f>IF(EmployeesByDept[[#This Row],[Position]] = "Operator", EmployeesByDept[[#This Row],[AnyBP]] = FALSE, TRUE)</f>
        <v>1</v>
      </c>
      <c r="S282" s="4" t="b" cm="1">
        <f t="array" ref="S28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82" s="4" t="b">
        <f xml:space="preserve"> _xlfn.XLOOKUP(EmployeesByDept[[#This Row],[ID]], SQLOperatorTable[ID], SQLOperatorTable[deactive_date], -1) = 0</f>
        <v>1</v>
      </c>
      <c r="U282" s="4" t="str">
        <f>EmployeesByDept[[#This Row],[Dept.]] &amp; " " &amp; EmployeesByDept[[#This Row],[Shift]]</f>
        <v>T1XX C</v>
      </c>
      <c r="V282" s="28" cm="1">
        <f t="array" ref="V282">_xlfn.LET(_xlpm.getname, GetIDFromName(EmployeesByDept[[#This Row],[Name]]),
IF(LEN(_xlpm.getname) = 0, GetIDFromName(EmployeesByDept[[#This Row],[Name]] &amp; " - Bypass"), _xlpm.getname))</f>
        <v>9734</v>
      </c>
      <c r="W282" s="4">
        <f>_xlfn.XLOOKUP(EmployeesByDept[[#This Row],[ID]],SQLOperatorTable[ID],SQLOperatorTable[dept_ID], "", 0, 1)</f>
        <v>4</v>
      </c>
      <c r="X282" s="12" t="b">
        <f>_xlfn.XLOOKUP(EmployeesByDept[[#This Row],[ID]], SQLOperatorTable[ID],SQLOperatorTable[deactive_date], -1) &gt; 0</f>
        <v>0</v>
      </c>
      <c r="Y282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&lt;STX&gt;H1;o160,100;f3;c20;h1;w1;d3,Wendy Finn;&lt;ETX&gt;
&lt;STX&gt;H2;o130,100;f3;c20;h1;w1;d3,T1XX C;&lt;ETX&gt;
&lt;STX&gt;H3;o100,100;f3;c20;h1;w1;d3,MES Login;&lt;ETX&gt;
&lt;STX&gt;B4;o50,30;f3;c0,3;h50;w3;d3,9734;&lt;ETX&gt;
&lt;STX&gt;R&lt;ETX&gt;
&lt;STX&gt;&lt;ESC&gt;E1;&lt;ETX&gt;
&lt;STX&gt;&lt;US&gt;4&lt;ETX&gt;
&lt;STX&gt;&lt;ETB&gt;&lt;ETX&gt;</v>
      </c>
      <c r="Z282" s="12" t="str">
        <f>" "</f>
        <v xml:space="preserve"> </v>
      </c>
      <c r="AI282"/>
      <c r="AJ282"/>
    </row>
    <row r="283" spans="1:36" x14ac:dyDescent="0.2">
      <c r="A283" s="19" t="s">
        <v>696</v>
      </c>
      <c r="B28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Cassie Danielle Seals</v>
      </c>
      <c r="C283" s="21" t="s">
        <v>649</v>
      </c>
      <c r="D283" s="30" t="s">
        <v>193</v>
      </c>
      <c r="E283" s="30" t="s">
        <v>184</v>
      </c>
      <c r="F283" s="124" t="s">
        <v>200</v>
      </c>
      <c r="G283" s="4">
        <f>_xlfn.XLOOKUP(EmployeesByDept[[#This Row],[Name]] &amp; "-Bypass", SQLOperators_DT[first_name], SQLOperators_DT[badge_ID], "")</f>
        <v>11135436</v>
      </c>
      <c r="H283" s="4" t="b">
        <f>IF(NOT(LEN(EmployeesByDept[[#This Row],[BP-DT]]) = 0), _xlfn.XLOOKUP(EmployeesByDept[[#This Row],[BP-DT]], SQLOperators_DT[badge_ID], SQLOperators_DT[deactive_date], -1) = 0, "")</f>
        <v>1</v>
      </c>
      <c r="I283" s="4">
        <f>_xlfn.XLOOKUP(EmployeesByDept[[#This Row],[Name]] &amp; "-Bypass", SQLOperators_WS[full_name], SQLOperators_WS[badge_ID], "")</f>
        <v>11135436</v>
      </c>
      <c r="J283" s="4" t="b">
        <f>IF(NOT(LEN(EmployeesByDept[[#This Row],[BP-WS]]) = 0), _xlfn.XLOOKUP(EmployeesByDept[[#This Row],[BP-WS]], SQLOperators_WS[badge_ID], SQLOperators_WS[deactive_date], -1) = 0, "")</f>
        <v>1</v>
      </c>
      <c r="K283" s="4">
        <f>_xlfn.XLOOKUP(EmployeesByDept[[#This Row],[Name]] &amp; "-Bypass", SQLOperatorTable[name], SQLOperatorTable[ID], "")</f>
        <v>11135436</v>
      </c>
      <c r="L283" s="4" t="b">
        <f>IF(NOT(LEN(EmployeesByDept[[#This Row],[BP-MES01]]) = 0), _xlfn.XLOOKUP(EmployeesByDept[[#This Row],[BP-MES01]], SQLOperatorTable[ID], SQLOperatorTable[deactive_date], -1) = 0, "")</f>
        <v>1</v>
      </c>
      <c r="M283" s="4" t="b">
        <f>IFERROR(OR(EmployeesByDept[[#This Row],[BPA-DT]], EmployeesByDept[[#This Row],[BPA-WS]], EmployeesByDept[[#This Row],[BPA-MES01]]), FALSE)</f>
        <v>1</v>
      </c>
      <c r="N283" s="4" t="b">
        <f>_xlfn.LET(_xlpm.look, _xlfn.XLOOKUP(EmployeesByDept[[#This Row],[ID]], SQLOperators_DT[badge_ID], SQLOperators_DT[deactive_date], -1), IF(_xlpm.look &gt; 0, FALSE, IF(_xlpm.look = 0, TRUE, "NO DATA")))</f>
        <v>1</v>
      </c>
      <c r="O283" s="4" t="b">
        <f>_xlfn.LET(_xlpm.look, _xlfn.XLOOKUP(EmployeesByDept[[#This Row],[ID]], SQLOperators_WS[badge_ID], SQLOperators_WS[deactive_date], -1), IF(_xlpm.look &gt; 0, FALSE, IF(_xlpm.look = 0, TRUE, "NO DATA")))</f>
        <v>1</v>
      </c>
      <c r="P283" s="4" t="b" cm="1">
        <f t="array" ref="P283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83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83" s="4" t="b">
        <f>IF(EmployeesByDept[[#This Row],[Position]] = "Operator", EmployeesByDept[[#This Row],[AnyBP]] = FALSE, TRUE)</f>
        <v>1</v>
      </c>
      <c r="S283" s="4" t="b" cm="1">
        <f t="array" ref="S283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83" s="4" t="b">
        <f xml:space="preserve"> _xlfn.XLOOKUP(EmployeesByDept[[#This Row],[ID]], SQLOperatorTable[ID], SQLOperatorTable[deactive_date], -1) = 0</f>
        <v>1</v>
      </c>
      <c r="U283" s="4" t="str">
        <f>EmployeesByDept[[#This Row],[Dept.]] &amp; " " &amp; EmployeesByDept[[#This Row],[Shift]]</f>
        <v>Quality 2nd</v>
      </c>
      <c r="V283" s="28" cm="1">
        <f t="array" ref="V283">_xlfn.LET(_xlpm.getname, GetIDFromName(EmployeesByDept[[#This Row],[Name]]),
IF(LEN(_xlpm.getname) = 0, GetIDFromName(EmployeesByDept[[#This Row],[Name]] &amp; " - Bypass"), _xlpm.getname))</f>
        <v>2150</v>
      </c>
      <c r="W283" s="4">
        <f>_xlfn.XLOOKUP(EmployeesByDept[[#This Row],[ID]],SQLOperatorTable[ID],SQLOperatorTable[dept_ID], "", 0, 1)</f>
        <v>2</v>
      </c>
      <c r="X283" s="12" t="b">
        <f>_xlfn.XLOOKUP(EmployeesByDept[[#This Row],[ID]], SQLOperatorTable[ID],SQLOperatorTable[deactive_date], -1) &gt; 0</f>
        <v>0</v>
      </c>
      <c r="Y283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&lt;STX&gt;H1;o160,100;f3;c20;h1;w1;d3,William OReilly;&lt;ETX&gt;
&lt;STX&gt;H2;o130,100;f3;c20;h1;w1;d3,Quality 2nd;&lt;ETX&gt;
&lt;STX&gt;H3;o100,100;f3;c20;h1;w1;d3,MES Login;&lt;ETX&gt;
&lt;STX&gt;B4;o50,30;f3;c0,3;h50;w3;d3,2150;&lt;ETX&gt;
&lt;STX&gt;R&lt;ETX&gt;
&lt;STX&gt;&lt;ESC&gt;E1;&lt;ETX&gt;
&lt;STX&gt;&lt;US&gt;4&lt;ETX&gt;
&lt;STX&gt;&lt;ETB&gt;&lt;ETX&gt;</v>
      </c>
      <c r="Z283" s="12" t="str">
        <f>" "</f>
        <v xml:space="preserve"> </v>
      </c>
      <c r="AI283"/>
      <c r="AJ283"/>
    </row>
    <row r="284" spans="1:36" x14ac:dyDescent="0.2">
      <c r="A284" s="19" t="s">
        <v>697</v>
      </c>
      <c r="B28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Lemark Deshawn Seals</v>
      </c>
      <c r="C284" s="21" t="s">
        <v>9580</v>
      </c>
      <c r="D284" s="30" t="s">
        <v>183</v>
      </c>
      <c r="E284" s="30" t="s">
        <v>174</v>
      </c>
      <c r="F284" s="124" t="s">
        <v>190</v>
      </c>
      <c r="G284" s="28" t="str">
        <f>_xlfn.XLOOKUP(EmployeesByDept[[#This Row],[Name]] &amp; "-Bypass", SQLOperators_DT[first_name], SQLOperators_DT[badge_ID], "")</f>
        <v/>
      </c>
      <c r="H284" s="28" t="str">
        <f>IF(NOT(LEN(EmployeesByDept[[#This Row],[BP-DT]]) = 0), _xlfn.XLOOKUP(EmployeesByDept[[#This Row],[BP-DT]], SQLOperators_DT[badge_ID], SQLOperators_DT[deactive_date], -1) = 0, "")</f>
        <v/>
      </c>
      <c r="I284" s="28" t="str">
        <f>_xlfn.XLOOKUP(EmployeesByDept[[#This Row],[Name]] &amp; "-Bypass", SQLOperators_WS[full_name], SQLOperators_WS[badge_ID], "")</f>
        <v/>
      </c>
      <c r="J284" s="28" t="str">
        <f>IF(NOT(LEN(EmployeesByDept[[#This Row],[BP-WS]]) = 0), _xlfn.XLOOKUP(EmployeesByDept[[#This Row],[BP-WS]], SQLOperators_WS[badge_ID], SQLOperators_WS[deactive_date], -1) = 0, "")</f>
        <v/>
      </c>
      <c r="K284" s="28" t="str">
        <f>_xlfn.XLOOKUP(EmployeesByDept[[#This Row],[Name]] &amp; "-Bypass", SQLOperatorTable[name], SQLOperatorTable[ID], "")</f>
        <v/>
      </c>
      <c r="L284" s="28" t="str">
        <f>IF(NOT(LEN(EmployeesByDept[[#This Row],[BP-MES01]]) = 0), _xlfn.XLOOKUP(EmployeesByDept[[#This Row],[BP-MES01]], SQLOperatorTable[ID], SQLOperatorTable[deactive_date], -1) = 0, "")</f>
        <v/>
      </c>
      <c r="M284" s="28" t="b">
        <f>IFERROR(OR(EmployeesByDept[[#This Row],[BPA-DT]], EmployeesByDept[[#This Row],[BPA-WS]], EmployeesByDept[[#This Row],[BPA-MES01]]), FALSE)</f>
        <v>0</v>
      </c>
      <c r="N284" s="28" t="str">
        <f>_xlfn.LET(_xlpm.look, _xlfn.XLOOKUP(EmployeesByDept[[#This Row],[ID]], SQLOperators_DT[badge_ID], SQLOperators_DT[deactive_date], -1), IF(_xlpm.look &gt; 0, FALSE, IF(_xlpm.look = 0, TRUE, "NO DATA")))</f>
        <v>NO DATA</v>
      </c>
      <c r="O284" s="28" t="str">
        <f>_xlfn.LET(_xlpm.look, _xlfn.XLOOKUP(EmployeesByDept[[#This Row],[ID]], SQLOperators_WS[badge_ID], SQLOperators_WS[deactive_date], -1), IF(_xlpm.look &gt; 0, FALSE, IF(_xlpm.look = 0, TRUE, "NO DATA")))</f>
        <v>NO DATA</v>
      </c>
      <c r="P284" s="28" t="b" cm="1">
        <f t="array" ref="P284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84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84" s="28" t="b">
        <f>IF(EmployeesByDept[[#This Row],[Position]] = "Operator", EmployeesByDept[[#This Row],[AnyBP]] = FALSE, TRUE)</f>
        <v>1</v>
      </c>
      <c r="S284" s="28" t="b" cm="1">
        <f t="array" ref="S284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84" s="28" t="b">
        <f xml:space="preserve"> _xlfn.XLOOKUP(EmployeesByDept[[#This Row],[ID]], SQLOperatorTable[ID], SQLOperatorTable[deactive_date], -1) = 0</f>
        <v>1</v>
      </c>
      <c r="U284" s="28" t="str">
        <f>EmployeesByDept[[#This Row],[Dept.]] &amp; " " &amp; EmployeesByDept[[#This Row],[Shift]]</f>
        <v>Materials 3rd</v>
      </c>
      <c r="V284" s="28" cm="1">
        <f t="array" ref="V284">_xlfn.LET(_xlpm.getname, GetIDFromName(EmployeesByDept[[#This Row],[Name]]),
IF(LEN(_xlpm.getname) = 0, GetIDFromName(EmployeesByDept[[#This Row],[Name]] &amp; " - Bypass"), _xlpm.getname))</f>
        <v>2671</v>
      </c>
      <c r="W284" s="28">
        <f>_xlfn.XLOOKUP(EmployeesByDept[[#This Row],[ID]],SQLOperatorTable[ID],SQLOperatorTable[dept_ID], "", 0, 1)</f>
        <v>3</v>
      </c>
      <c r="X284" s="38" t="b">
        <f>_xlfn.XLOOKUP(EmployeesByDept[[#This Row],[ID]], SQLOperatorTable[ID],SQLOperatorTable[deactive_date], -1) &gt; 0</f>
        <v>0</v>
      </c>
      <c r="Y284" s="38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&lt;STX&gt;H1;o160,100;f3;c20;h1;w1;d3,Williams Crews;&lt;ETX&gt;
&lt;STX&gt;H2;o130,100;f3;c20;h1;w1;d3,Materials 3rd;&lt;ETX&gt;
&lt;STX&gt;H3;o100,100;f3;c20;h1;w1;d3,MES Login;&lt;ETX&gt;
&lt;STX&gt;B4;o50,30;f3;c0,3;h50;w3;d3,2671;&lt;ETX&gt;
&lt;STX&gt;R&lt;ETX&gt;
&lt;STX&gt;&lt;ESC&gt;E1;&lt;ETX&gt;
&lt;STX&gt;&lt;US&gt;4&lt;ETX&gt;
&lt;STX&gt;&lt;ETB&gt;&lt;ETX&gt;</v>
      </c>
      <c r="Z284" s="38" t="str">
        <f>" "</f>
        <v xml:space="preserve"> </v>
      </c>
      <c r="AI284"/>
      <c r="AJ284"/>
    </row>
    <row r="285" spans="1:36" x14ac:dyDescent="0.2">
      <c r="A285" s="19" t="s">
        <v>698</v>
      </c>
      <c r="B28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Meria D Seals</v>
      </c>
      <c r="C285" s="21" t="s">
        <v>651</v>
      </c>
      <c r="D285" s="30" t="s">
        <v>187</v>
      </c>
      <c r="E285" s="30" t="s">
        <v>179</v>
      </c>
      <c r="F285" s="124" t="s">
        <v>200</v>
      </c>
      <c r="G285" s="4" t="str">
        <f>_xlfn.XLOOKUP(EmployeesByDept[[#This Row],[Name]] &amp; "-Bypass", SQLOperators_DT[first_name], SQLOperators_DT[badge_ID], "")</f>
        <v/>
      </c>
      <c r="H285" s="4" t="str">
        <f>IF(NOT(LEN(EmployeesByDept[[#This Row],[BP-DT]]) = 0), _xlfn.XLOOKUP(EmployeesByDept[[#This Row],[BP-DT]], SQLOperators_DT[badge_ID], SQLOperators_DT[deactive_date], -1) = 0, "")</f>
        <v/>
      </c>
      <c r="I285" s="4" t="str">
        <f>_xlfn.XLOOKUP(EmployeesByDept[[#This Row],[Name]] &amp; "-Bypass", SQLOperators_WS[full_name], SQLOperators_WS[badge_ID], "")</f>
        <v/>
      </c>
      <c r="J285" s="4" t="str">
        <f>IF(NOT(LEN(EmployeesByDept[[#This Row],[BP-WS]]) = 0), _xlfn.XLOOKUP(EmployeesByDept[[#This Row],[BP-WS]], SQLOperators_WS[badge_ID], SQLOperators_WS[deactive_date], -1) = 0, "")</f>
        <v/>
      </c>
      <c r="K285" s="4" t="str">
        <f>_xlfn.XLOOKUP(EmployeesByDept[[#This Row],[Name]] &amp; "-Bypass", SQLOperatorTable[name], SQLOperatorTable[ID], "")</f>
        <v/>
      </c>
      <c r="L285" s="4" t="str">
        <f>IF(NOT(LEN(EmployeesByDept[[#This Row],[BP-MES01]]) = 0), _xlfn.XLOOKUP(EmployeesByDept[[#This Row],[BP-MES01]], SQLOperatorTable[ID], SQLOperatorTable[deactive_date], -1) = 0, "")</f>
        <v/>
      </c>
      <c r="M285" s="4" t="b">
        <f>IFERROR(OR(EmployeesByDept[[#This Row],[BPA-DT]], EmployeesByDept[[#This Row],[BPA-WS]], EmployeesByDept[[#This Row],[BPA-MES01]]), FALSE)</f>
        <v>0</v>
      </c>
      <c r="N285" s="4" t="b">
        <f>_xlfn.LET(_xlpm.look, _xlfn.XLOOKUP(EmployeesByDept[[#This Row],[ID]], SQLOperators_DT[badge_ID], SQLOperators_DT[deactive_date], -1), IF(_xlpm.look &gt; 0, FALSE, IF(_xlpm.look = 0, TRUE, "NO DATA")))</f>
        <v>1</v>
      </c>
      <c r="O285" s="4" t="b">
        <f>_xlfn.LET(_xlpm.look, _xlfn.XLOOKUP(EmployeesByDept[[#This Row],[ID]], SQLOperators_WS[badge_ID], SQLOperators_WS[deactive_date], -1), IF(_xlpm.look &gt; 0, FALSE, IF(_xlpm.look = 0, TRUE, "NO DATA")))</f>
        <v>1</v>
      </c>
      <c r="P285" s="4" t="b" cm="1">
        <f t="array" ref="P285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85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85" s="4" t="b">
        <f>IF(EmployeesByDept[[#This Row],[Position]] = "Operator", EmployeesByDept[[#This Row],[AnyBP]] = FALSE, TRUE)</f>
        <v>1</v>
      </c>
      <c r="S285" s="4" t="b" cm="1">
        <f t="array" ref="S285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85" s="4" t="b">
        <f xml:space="preserve"> _xlfn.XLOOKUP(EmployeesByDept[[#This Row],[ID]], SQLOperatorTable[ID], SQLOperatorTable[deactive_date], -1) = 0</f>
        <v>1</v>
      </c>
      <c r="U285" s="4" t="str">
        <f>EmployeesByDept[[#This Row],[Dept.]] &amp; " " &amp; EmployeesByDept[[#This Row],[Shift]]</f>
        <v>Maintenance 1st</v>
      </c>
      <c r="V285" s="28" cm="1">
        <f t="array" ref="V285">_xlfn.LET(_xlpm.getname, GetIDFromName(EmployeesByDept[[#This Row],[Name]]),
IF(LEN(_xlpm.getname) = 0, GetIDFromName(EmployeesByDept[[#This Row],[Name]] &amp; " - Bypass"), _xlpm.getname))</f>
        <v>8778</v>
      </c>
      <c r="W285" s="4">
        <f>_xlfn.XLOOKUP(EmployeesByDept[[#This Row],[ID]],SQLOperatorTable[ID],SQLOperatorTable[dept_ID], "", 0, 1)</f>
        <v>8</v>
      </c>
      <c r="X285" s="12" t="b">
        <f>_xlfn.XLOOKUP(EmployeesByDept[[#This Row],[ID]], SQLOperatorTable[ID],SQLOperatorTable[deactive_date], -1) &gt; 0</f>
        <v>0</v>
      </c>
      <c r="Y285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&lt;STX&gt;H1;o160,100;f3;c20;h1;w1;d3,Wisam Sami;&lt;ETX&gt;
&lt;STX&gt;H2;o130,100;f3;c20;h1;w1;d3,Maintenance 1st;&lt;ETX&gt;
&lt;STX&gt;H3;o100,100;f3;c20;h1;w1;d3,MES Login;&lt;ETX&gt;
&lt;STX&gt;B4;o50,30;f3;c0,3;h50;w3;d3,8778;&lt;ETX&gt;
&lt;STX&gt;R&lt;ETX&gt;
&lt;STX&gt;&lt;ESC&gt;E1;&lt;ETX&gt;
&lt;STX&gt;&lt;US&gt;4&lt;ETX&gt;
&lt;STX&gt;&lt;ETB&gt;&lt;ETX&gt;</v>
      </c>
      <c r="Z285" s="12" t="str">
        <f>" "</f>
        <v xml:space="preserve"> </v>
      </c>
      <c r="AI285"/>
      <c r="AJ285"/>
    </row>
    <row r="286" spans="1:36" x14ac:dyDescent="0.2">
      <c r="A286" s="19" t="s">
        <v>699</v>
      </c>
      <c r="B28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Senthilnathan Selvarajan</v>
      </c>
      <c r="C286" s="21" t="s">
        <v>653</v>
      </c>
      <c r="D286" s="295" t="s">
        <v>173</v>
      </c>
      <c r="E286" s="30" t="s">
        <v>241</v>
      </c>
      <c r="F286" s="124" t="s">
        <v>190</v>
      </c>
      <c r="G286" s="302" t="str">
        <f>_xlfn.XLOOKUP(EmployeesByDept[[#This Row],[Name]] &amp; "-Bypass", SQLOperators_DT[first_name], SQLOperators_DT[badge_ID], "")</f>
        <v/>
      </c>
      <c r="H286" s="302" t="str">
        <f>IF(NOT(LEN(EmployeesByDept[[#This Row],[BP-DT]]) = 0), _xlfn.XLOOKUP(EmployeesByDept[[#This Row],[BP-DT]], SQLOperators_DT[badge_ID], SQLOperators_DT[deactive_date], -1) = 0, "")</f>
        <v/>
      </c>
      <c r="I286" s="302" t="str">
        <f>_xlfn.XLOOKUP(EmployeesByDept[[#This Row],[Name]] &amp; "-Bypass", SQLOperators_WS[full_name], SQLOperators_WS[badge_ID], "")</f>
        <v/>
      </c>
      <c r="J286" s="302" t="str">
        <f>IF(NOT(LEN(EmployeesByDept[[#This Row],[BP-WS]]) = 0), _xlfn.XLOOKUP(EmployeesByDept[[#This Row],[BP-WS]], SQLOperators_WS[badge_ID], SQLOperators_WS[deactive_date], -1) = 0, "")</f>
        <v/>
      </c>
      <c r="K286" s="302" t="str">
        <f>_xlfn.XLOOKUP(EmployeesByDept[[#This Row],[Name]] &amp; "-Bypass", SQLOperatorTable[name], SQLOperatorTable[ID], "")</f>
        <v/>
      </c>
      <c r="L286" s="302" t="str">
        <f>IF(NOT(LEN(EmployeesByDept[[#This Row],[BP-MES01]]) = 0), _xlfn.XLOOKUP(EmployeesByDept[[#This Row],[BP-MES01]], SQLOperatorTable[ID], SQLOperatorTable[deactive_date], -1) = 0, "")</f>
        <v/>
      </c>
      <c r="M286" s="302" t="b">
        <f>IFERROR(OR(EmployeesByDept[[#This Row],[BPA-DT]], EmployeesByDept[[#This Row],[BPA-WS]], EmployeesByDept[[#This Row],[BPA-MES01]]), FALSE)</f>
        <v>0</v>
      </c>
      <c r="N286" s="302" t="b">
        <f>_xlfn.LET(_xlpm.look, _xlfn.XLOOKUP(EmployeesByDept[[#This Row],[ID]], SQLOperators_DT[badge_ID], SQLOperators_DT[deactive_date], -1), IF(_xlpm.look &gt; 0, FALSE, IF(_xlpm.look = 0, TRUE, "NO DATA")))</f>
        <v>1</v>
      </c>
      <c r="O286" s="302" t="str">
        <f>_xlfn.LET(_xlpm.look, _xlfn.XLOOKUP(EmployeesByDept[[#This Row],[ID]], SQLOperators_WS[badge_ID], SQLOperators_WS[deactive_date], -1), IF(_xlpm.look &gt; 0, FALSE, IF(_xlpm.look = 0, TRUE, "NO DATA")))</f>
        <v>NO DATA</v>
      </c>
      <c r="P286" s="302" t="b" cm="1">
        <f t="array" ref="P286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86" s="302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86" s="302" t="b">
        <f>IF(EmployeesByDept[[#This Row],[Position]] = "Operator", EmployeesByDept[[#This Row],[AnyBP]] = FALSE, TRUE)</f>
        <v>1</v>
      </c>
      <c r="S286" s="302" t="b" cm="1">
        <f t="array" ref="S286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86" s="302" t="b">
        <f xml:space="preserve"> _xlfn.XLOOKUP(EmployeesByDept[[#This Row],[ID]], SQLOperatorTable[ID], SQLOperatorTable[deactive_date], -1) = 0</f>
        <v>1</v>
      </c>
      <c r="U286" s="302" t="str">
        <f>EmployeesByDept[[#This Row],[Dept.]] &amp; " " &amp; EmployeesByDept[[#This Row],[Shift]]</f>
        <v>T1XX B</v>
      </c>
      <c r="V286" s="297" cm="1">
        <f t="array" ref="V286">_xlfn.LET(_xlpm.getname, GetIDFromName(EmployeesByDept[[#This Row],[Name]]),
IF(LEN(_xlpm.getname) = 0, GetIDFromName(EmployeesByDept[[#This Row],[Name]] &amp; " - Bypass"), _xlpm.getname))</f>
        <v>3040</v>
      </c>
      <c r="W286" s="302">
        <f>_xlfn.XLOOKUP(EmployeesByDept[[#This Row],[ID]],SQLOperatorTable[ID],SQLOperatorTable[dept_ID], "", 0, 1)</f>
        <v>4</v>
      </c>
      <c r="X286" s="303" t="b">
        <f>_xlfn.XLOOKUP(EmployeesByDept[[#This Row],[ID]], SQLOperatorTable[ID],SQLOperatorTable[deactive_date], -1) &gt; 0</f>
        <v>0</v>
      </c>
      <c r="Y286" s="303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&lt;STX&gt;H1;o160,100;f3;c20;h1;w1;d3,Xzavier Graham;&lt;ETX&gt;
&lt;STX&gt;H2;o130,100;f3;c20;h1;w1;d3,T1XX B;&lt;ETX&gt;
&lt;STX&gt;H3;o100,100;f3;c20;h1;w1;d3,MES Login;&lt;ETX&gt;
&lt;STX&gt;B4;o50,30;f3;c0,3;h50;w3;d3,3040;&lt;ETX&gt;
&lt;STX&gt;R&lt;ETX&gt;
&lt;STX&gt;&lt;ESC&gt;E1;&lt;ETX&gt;
&lt;STX&gt;&lt;US&gt;4&lt;ETX&gt;
&lt;STX&gt;&lt;ETB&gt;&lt;ETX&gt;</v>
      </c>
      <c r="Z286" s="303" t="str">
        <f>" "</f>
        <v xml:space="preserve"> </v>
      </c>
      <c r="AI286"/>
      <c r="AJ286"/>
    </row>
    <row r="287" spans="1:36" x14ac:dyDescent="0.2">
      <c r="A287" s="19" t="s">
        <v>700</v>
      </c>
      <c r="B28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Muhammed Shahid</v>
      </c>
      <c r="C287" s="21" t="s">
        <v>655</v>
      </c>
      <c r="D287" s="30" t="s">
        <v>173</v>
      </c>
      <c r="E287" s="30" t="s">
        <v>485</v>
      </c>
      <c r="F287" s="220" t="s">
        <v>175</v>
      </c>
      <c r="G287" s="28">
        <f>_xlfn.XLOOKUP(EmployeesByDept[[#This Row],[Name]] &amp; "-Bypass", SQLOperators_DT[first_name], SQLOperators_DT[badge_ID], "")</f>
        <v>5963995</v>
      </c>
      <c r="H287" s="28" t="b">
        <f>IF(NOT(LEN(EmployeesByDept[[#This Row],[BP-DT]]) = 0), _xlfn.XLOOKUP(EmployeesByDept[[#This Row],[BP-DT]], SQLOperators_DT[badge_ID], SQLOperators_DT[deactive_date], -1) = 0, "")</f>
        <v>1</v>
      </c>
      <c r="I287" s="28">
        <f>_xlfn.XLOOKUP(EmployeesByDept[[#This Row],[Name]] &amp; "-Bypass", SQLOperators_WS[full_name], SQLOperators_WS[badge_ID], "")</f>
        <v>5963995</v>
      </c>
      <c r="J287" s="28" t="b">
        <f>IF(NOT(LEN(EmployeesByDept[[#This Row],[BP-WS]]) = 0), _xlfn.XLOOKUP(EmployeesByDept[[#This Row],[BP-WS]], SQLOperators_WS[badge_ID], SQLOperators_WS[deactive_date], -1) = 0, "")</f>
        <v>1</v>
      </c>
      <c r="K287" s="28">
        <f>_xlfn.XLOOKUP(EmployeesByDept[[#This Row],[Name]] &amp; "-Bypass", SQLOperatorTable[name], SQLOperatorTable[ID], "")</f>
        <v>5963995</v>
      </c>
      <c r="L287" s="28" t="b">
        <f>IF(NOT(LEN(EmployeesByDept[[#This Row],[BP-MES01]]) = 0), _xlfn.XLOOKUP(EmployeesByDept[[#This Row],[BP-MES01]], SQLOperatorTable[ID], SQLOperatorTable[deactive_date], -1) = 0, "")</f>
        <v>1</v>
      </c>
      <c r="M287" s="28" t="b">
        <f>IFERROR(OR(EmployeesByDept[[#This Row],[BPA-DT]], EmployeesByDept[[#This Row],[BPA-WS]], EmployeesByDept[[#This Row],[BPA-MES01]]), FALSE)</f>
        <v>1</v>
      </c>
      <c r="N287" s="28" t="b">
        <f>_xlfn.LET(_xlpm.look, _xlfn.XLOOKUP(EmployeesByDept[[#This Row],[ID]], SQLOperators_DT[badge_ID], SQLOperators_DT[deactive_date], -1), IF(_xlpm.look &gt; 0, FALSE, IF(_xlpm.look = 0, TRUE, "NO DATA")))</f>
        <v>1</v>
      </c>
      <c r="O287" s="28" t="b">
        <f>_xlfn.LET(_xlpm.look, _xlfn.XLOOKUP(EmployeesByDept[[#This Row],[ID]], SQLOperators_WS[badge_ID], SQLOperators_WS[deactive_date], -1), IF(_xlpm.look &gt; 0, FALSE, IF(_xlpm.look = 0, TRUE, "NO DATA")))</f>
        <v>1</v>
      </c>
      <c r="P287" s="28" t="b" cm="1">
        <f t="array" ref="P287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87" s="28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87" s="28" t="b">
        <f>IF(EmployeesByDept[[#This Row],[Position]] = "Operator", EmployeesByDept[[#This Row],[AnyBP]] = FALSE, TRUE)</f>
        <v>1</v>
      </c>
      <c r="S287" s="28" t="b" cm="1">
        <f t="array" ref="S287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87" s="28" t="b">
        <f xml:space="preserve"> _xlfn.XLOOKUP(EmployeesByDept[[#This Row],[ID]], SQLOperatorTable[ID], SQLOperatorTable[deactive_date], -1) = 0</f>
        <v>1</v>
      </c>
      <c r="U287" s="4" t="str">
        <f>EmployeesByDept[[#This Row],[Dept.]] &amp; " " &amp; EmployeesByDept[[#This Row],[Shift]]</f>
        <v>T1XX A</v>
      </c>
      <c r="V287" s="4" cm="1">
        <f t="array" ref="V287">_xlfn.LET(_xlpm.getname, GetIDFromName(EmployeesByDept[[#This Row],[Name]]),
IF(LEN(_xlpm.getname) = 0, GetIDFromName(EmployeesByDept[[#This Row],[Name]] &amp; " - Bypass"), _xlpm.getname))</f>
        <v>8718</v>
      </c>
      <c r="W287" s="4">
        <f>_xlfn.XLOOKUP(EmployeesByDept[[#This Row],[ID]],SQLOperatorTable[ID],SQLOperatorTable[dept_ID], "", 0, 1)</f>
        <v>4</v>
      </c>
      <c r="X287" s="12" t="b">
        <f>_xlfn.XLOOKUP(EmployeesByDept[[#This Row],[ID]], SQLOperatorTable[ID],SQLOperatorTable[deactive_date], -1) &gt; 0</f>
        <v>0</v>
      </c>
      <c r="Y287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&lt;STX&gt;H1;o160,100;f3;c20;h1;w1;d3,Yeng Lee;&lt;ETX&gt;
&lt;STX&gt;H2;o130,100;f3;c20;h1;w1;d3,T1XX A;&lt;ETX&gt;
&lt;STX&gt;H3;o100,100;f3;c20;h1;w1;d3,MES Login;&lt;ETX&gt;
&lt;STX&gt;B4;o50,30;f3;c0,3;h50;w3;d3,8718;&lt;ETX&gt;
&lt;STX&gt;R&lt;ETX&gt;
&lt;STX&gt;&lt;ESC&gt;E1;&lt;ETX&gt;
&lt;STX&gt;&lt;US&gt;4&lt;ETX&gt;
&lt;STX&gt;&lt;ETB&gt;&lt;ETX&gt;</v>
      </c>
      <c r="Z287" s="12" t="str">
        <f>" "</f>
        <v xml:space="preserve"> </v>
      </c>
      <c r="AI287"/>
      <c r="AJ287"/>
    </row>
    <row r="288" spans="1:36" x14ac:dyDescent="0.2">
      <c r="A288" s="19" t="s">
        <v>701</v>
      </c>
      <c r="B28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Willie Edward Shannon</v>
      </c>
      <c r="C288" s="21" t="s">
        <v>657</v>
      </c>
      <c r="D288" s="30" t="s">
        <v>173</v>
      </c>
      <c r="E288" s="30" t="s">
        <v>485</v>
      </c>
      <c r="F288" s="124" t="s">
        <v>190</v>
      </c>
      <c r="G288" s="4" t="str">
        <f>_xlfn.XLOOKUP(EmployeesByDept[[#This Row],[Name]] &amp; "-Bypass", SQLOperators_DT[first_name], SQLOperators_DT[badge_ID], "")</f>
        <v/>
      </c>
      <c r="H288" s="4" t="str">
        <f>IF(NOT(LEN(EmployeesByDept[[#This Row],[BP-DT]]) = 0), _xlfn.XLOOKUP(EmployeesByDept[[#This Row],[BP-DT]], SQLOperators_DT[badge_ID], SQLOperators_DT[deactive_date], -1) = 0, "")</f>
        <v/>
      </c>
      <c r="I288" s="4" t="str">
        <f>_xlfn.XLOOKUP(EmployeesByDept[[#This Row],[Name]] &amp; "-Bypass", SQLOperators_WS[full_name], SQLOperators_WS[badge_ID], "")</f>
        <v/>
      </c>
      <c r="J288" s="4" t="str">
        <f>IF(NOT(LEN(EmployeesByDept[[#This Row],[BP-WS]]) = 0), _xlfn.XLOOKUP(EmployeesByDept[[#This Row],[BP-WS]], SQLOperators_WS[badge_ID], SQLOperators_WS[deactive_date], -1) = 0, "")</f>
        <v/>
      </c>
      <c r="K288" s="4" t="str">
        <f>_xlfn.XLOOKUP(EmployeesByDept[[#This Row],[Name]] &amp; "-Bypass", SQLOperatorTable[name], SQLOperatorTable[ID], "")</f>
        <v/>
      </c>
      <c r="L288" s="4" t="str">
        <f>IF(NOT(LEN(EmployeesByDept[[#This Row],[BP-MES01]]) = 0), _xlfn.XLOOKUP(EmployeesByDept[[#This Row],[BP-MES01]], SQLOperatorTable[ID], SQLOperatorTable[deactive_date], -1) = 0, "")</f>
        <v/>
      </c>
      <c r="M288" s="4" t="b">
        <f>IFERROR(OR(EmployeesByDept[[#This Row],[BPA-DT]], EmployeesByDept[[#This Row],[BPA-WS]], EmployeesByDept[[#This Row],[BPA-MES01]]), FALSE)</f>
        <v>0</v>
      </c>
      <c r="N288" s="4" t="b">
        <f>_xlfn.LET(_xlpm.look, _xlfn.XLOOKUP(EmployeesByDept[[#This Row],[ID]], SQLOperators_DT[badge_ID], SQLOperators_DT[deactive_date], -1), IF(_xlpm.look &gt; 0, FALSE, IF(_xlpm.look = 0, TRUE, "NO DATA")))</f>
        <v>1</v>
      </c>
      <c r="O288" s="4" t="b">
        <f>_xlfn.LET(_xlpm.look, _xlfn.XLOOKUP(EmployeesByDept[[#This Row],[ID]], SQLOperators_WS[badge_ID], SQLOperators_WS[deactive_date], -1), IF(_xlpm.look &gt; 0, FALSE, IF(_xlpm.look = 0, TRUE, "NO DATA")))</f>
        <v>1</v>
      </c>
      <c r="P288" s="4" t="b" cm="1">
        <f t="array" ref="P288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88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88" s="4" t="b">
        <f>IF(EmployeesByDept[[#This Row],[Position]] = "Operator", EmployeesByDept[[#This Row],[AnyBP]] = FALSE, TRUE)</f>
        <v>1</v>
      </c>
      <c r="S288" s="4" t="b" cm="1">
        <f t="array" ref="S288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88" s="4" t="b">
        <f xml:space="preserve"> _xlfn.XLOOKUP(EmployeesByDept[[#This Row],[ID]], SQLOperatorTable[ID], SQLOperatorTable[deactive_date], -1) = 0</f>
        <v>1</v>
      </c>
      <c r="U288" s="4" t="str">
        <f>EmployeesByDept[[#This Row],[Dept.]] &amp; " " &amp; EmployeesByDept[[#This Row],[Shift]]</f>
        <v>T1XX A</v>
      </c>
      <c r="V288" s="4" cm="1">
        <f t="array" ref="V288">_xlfn.LET(_xlpm.getname, GetIDFromName(EmployeesByDept[[#This Row],[Name]]),
IF(LEN(_xlpm.getname) = 0, GetIDFromName(EmployeesByDept[[#This Row],[Name]] &amp; " - Bypass"), _xlpm.getname))</f>
        <v>1617</v>
      </c>
      <c r="W288" s="4">
        <f>_xlfn.XLOOKUP(EmployeesByDept[[#This Row],[ID]],SQLOperatorTable[ID],SQLOperatorTable[dept_ID], "", 0, 1)</f>
        <v>4</v>
      </c>
      <c r="X288" s="12" t="b">
        <f>_xlfn.XLOOKUP(EmployeesByDept[[#This Row],[ID]], SQLOperatorTable[ID],SQLOperatorTable[deactive_date], -1) &gt; 0</f>
        <v>0</v>
      </c>
      <c r="Y288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&lt;STX&gt;H1;o160,100;f3;c20;h1;w1;d3,Yia Hazelwood;&lt;ETX&gt;
&lt;STX&gt;H2;o130,100;f3;c20;h1;w1;d3,T1XX A;&lt;ETX&gt;
&lt;STX&gt;H3;o100,100;f3;c20;h1;w1;d3,MES Login;&lt;ETX&gt;
&lt;STX&gt;B4;o50,30;f3;c0,3;h50;w3;d3,1617;&lt;ETX&gt;
&lt;STX&gt;R&lt;ETX&gt;
&lt;STX&gt;&lt;ESC&gt;E1;&lt;ETX&gt;
&lt;STX&gt;&lt;US&gt;4&lt;ETX&gt;
&lt;STX&gt;&lt;ETB&gt;&lt;ETX&gt;</v>
      </c>
      <c r="Z288" s="12" t="str">
        <f>" "</f>
        <v xml:space="preserve"> </v>
      </c>
      <c r="AI288"/>
      <c r="AJ288"/>
    </row>
    <row r="289" spans="1:36" x14ac:dyDescent="0.2">
      <c r="A289" s="19" t="s">
        <v>702</v>
      </c>
      <c r="B28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Sahil Sharma</v>
      </c>
      <c r="C289" s="21" t="s">
        <v>659</v>
      </c>
      <c r="D289" s="30" t="s">
        <v>193</v>
      </c>
      <c r="E289" s="30" t="s">
        <v>174</v>
      </c>
      <c r="F289" s="124" t="s">
        <v>200</v>
      </c>
      <c r="G289" s="4">
        <f>_xlfn.XLOOKUP(EmployeesByDept[[#This Row],[Name]] &amp; "-Bypass", SQLOperators_DT[first_name], SQLOperators_DT[badge_ID], "")</f>
        <v>11142249</v>
      </c>
      <c r="H289" s="4" t="b">
        <f>IF(NOT(LEN(EmployeesByDept[[#This Row],[BP-DT]]) = 0), _xlfn.XLOOKUP(EmployeesByDept[[#This Row],[BP-DT]], SQLOperators_DT[badge_ID], SQLOperators_DT[deactive_date], -1) = 0, "")</f>
        <v>1</v>
      </c>
      <c r="I289" s="4">
        <f>_xlfn.XLOOKUP(EmployeesByDept[[#This Row],[Name]] &amp; "-Bypass", SQLOperators_WS[full_name], SQLOperators_WS[badge_ID], "")</f>
        <v>11142249</v>
      </c>
      <c r="J289" s="4" t="b">
        <f>IF(NOT(LEN(EmployeesByDept[[#This Row],[BP-WS]]) = 0), _xlfn.XLOOKUP(EmployeesByDept[[#This Row],[BP-WS]], SQLOperators_WS[badge_ID], SQLOperators_WS[deactive_date], -1) = 0, "")</f>
        <v>1</v>
      </c>
      <c r="K289" s="4">
        <f>_xlfn.XLOOKUP(EmployeesByDept[[#This Row],[Name]] &amp; "-Bypass", SQLOperatorTable[name], SQLOperatorTable[ID], "")</f>
        <v>11142249</v>
      </c>
      <c r="L289" s="4" t="b">
        <f>IF(NOT(LEN(EmployeesByDept[[#This Row],[BP-MES01]]) = 0), _xlfn.XLOOKUP(EmployeesByDept[[#This Row],[BP-MES01]], SQLOperatorTable[ID], SQLOperatorTable[deactive_date], -1) = 0, "")</f>
        <v>1</v>
      </c>
      <c r="M289" s="4" t="b">
        <f>IFERROR(OR(EmployeesByDept[[#This Row],[BPA-DT]], EmployeesByDept[[#This Row],[BPA-WS]], EmployeesByDept[[#This Row],[BPA-MES01]]), FALSE)</f>
        <v>1</v>
      </c>
      <c r="N289" s="4" t="b">
        <f>_xlfn.LET(_xlpm.look, _xlfn.XLOOKUP(EmployeesByDept[[#This Row],[ID]], SQLOperators_DT[badge_ID], SQLOperators_DT[deactive_date], -1), IF(_xlpm.look &gt; 0, FALSE, IF(_xlpm.look = 0, TRUE, "NO DATA")))</f>
        <v>1</v>
      </c>
      <c r="O289" s="4" t="b">
        <f>_xlfn.LET(_xlpm.look, _xlfn.XLOOKUP(EmployeesByDept[[#This Row],[ID]], SQLOperators_WS[badge_ID], SQLOperators_WS[deactive_date], -1), IF(_xlpm.look &gt; 0, FALSE, IF(_xlpm.look = 0, TRUE, "NO DATA")))</f>
        <v>1</v>
      </c>
      <c r="P289" s="4" t="b" cm="1">
        <f t="array" ref="P289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89" s="4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89" s="4" t="b">
        <f>IF(EmployeesByDept[[#This Row],[Position]] = "Operator", EmployeesByDept[[#This Row],[AnyBP]] = FALSE, TRUE)</f>
        <v>1</v>
      </c>
      <c r="S289" s="4" t="b" cm="1">
        <f t="array" ref="S289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89" s="4" t="b">
        <f xml:space="preserve"> _xlfn.XLOOKUP(EmployeesByDept[[#This Row],[ID]], SQLOperatorTable[ID], SQLOperatorTable[deactive_date], -1) = 0</f>
        <v>1</v>
      </c>
      <c r="U289" s="4" t="str">
        <f>EmployeesByDept[[#This Row],[Dept.]] &amp; " " &amp; EmployeesByDept[[#This Row],[Shift]]</f>
        <v>Quality 3rd</v>
      </c>
      <c r="V289" s="28" cm="1">
        <f t="array" ref="V289">_xlfn.LET(_xlpm.getname, GetIDFromName(EmployeesByDept[[#This Row],[Name]]),
IF(LEN(_xlpm.getname) = 0, GetIDFromName(EmployeesByDept[[#This Row],[Name]] &amp; " - Bypass"), _xlpm.getname))</f>
        <v>2422</v>
      </c>
      <c r="W289" s="4">
        <f>_xlfn.XLOOKUP(EmployeesByDept[[#This Row],[ID]],SQLOperatorTable[ID],SQLOperatorTable[dept_ID], "", 0, 1)</f>
        <v>2</v>
      </c>
      <c r="X289" s="12" t="b">
        <f>_xlfn.XLOOKUP(EmployeesByDept[[#This Row],[ID]], SQLOperatorTable[ID],SQLOperatorTable[deactive_date], -1) &gt; 0</f>
        <v>0</v>
      </c>
      <c r="Y289" s="1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&lt;STX&gt;H1;o160,100;f3;c20;h1;w1;d3,Zach Challis;&lt;ETX&gt;
&lt;STX&gt;H2;o130,100;f3;c20;h1;w1;d3,Quality 3rd;&lt;ETX&gt;
&lt;STX&gt;H3;o100,100;f3;c20;h1;w1;d3,MES Login;&lt;ETX&gt;
&lt;STX&gt;B4;o50,30;f3;c0,3;h50;w3;d3,2422;&lt;ETX&gt;
&lt;STX&gt;R&lt;ETX&gt;
&lt;STX&gt;&lt;ESC&gt;E1;&lt;ETX&gt;
&lt;STX&gt;&lt;US&gt;4&lt;ETX&gt;
&lt;STX&gt;&lt;ETB&gt;&lt;ETX&gt;</v>
      </c>
      <c r="Z289" s="12" t="str">
        <f>" "</f>
        <v xml:space="preserve"> </v>
      </c>
      <c r="AI289"/>
      <c r="AJ289"/>
    </row>
    <row r="290" spans="1:36" x14ac:dyDescent="0.2">
      <c r="A290" s="19" t="s">
        <v>703</v>
      </c>
      <c r="B29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Latasha Sharp</v>
      </c>
      <c r="C290" s="26" t="s">
        <v>661</v>
      </c>
      <c r="D290" s="30" t="s">
        <v>183</v>
      </c>
      <c r="E290" s="30" t="s">
        <v>179</v>
      </c>
      <c r="F290" s="124" t="s">
        <v>662</v>
      </c>
      <c r="G290" s="31" t="str">
        <f>_xlfn.XLOOKUP(EmployeesByDept[[#This Row],[Name]] &amp; "-Bypass", SQLOperators_DT[first_name], SQLOperators_DT[badge_ID], "")</f>
        <v/>
      </c>
      <c r="H290" s="31" t="str">
        <f>IF(NOT(LEN(EmployeesByDept[[#This Row],[BP-DT]]) = 0), _xlfn.XLOOKUP(EmployeesByDept[[#This Row],[BP-DT]], SQLOperators_DT[badge_ID], SQLOperators_DT[deactive_date], -1) = 0, "")</f>
        <v/>
      </c>
      <c r="I290" s="31" t="str">
        <f>_xlfn.XLOOKUP(EmployeesByDept[[#This Row],[Name]] &amp; "-Bypass", SQLOperators_WS[full_name], SQLOperators_WS[badge_ID], "")</f>
        <v/>
      </c>
      <c r="J290" s="31" t="str">
        <f>IF(NOT(LEN(EmployeesByDept[[#This Row],[BP-WS]]) = 0), _xlfn.XLOOKUP(EmployeesByDept[[#This Row],[BP-WS]], SQLOperators_WS[badge_ID], SQLOperators_WS[deactive_date], -1) = 0, "")</f>
        <v/>
      </c>
      <c r="K290" s="31" t="str">
        <f>_xlfn.XLOOKUP(EmployeesByDept[[#This Row],[Name]] &amp; "-Bypass", SQLOperatorTable[name], SQLOperatorTable[ID], "")</f>
        <v/>
      </c>
      <c r="L290" s="31" t="str">
        <f>IF(NOT(LEN(EmployeesByDept[[#This Row],[BP-MES01]]) = 0), _xlfn.XLOOKUP(EmployeesByDept[[#This Row],[BP-MES01]], SQLOperatorTable[ID], SQLOperatorTable[deactive_date], -1) = 0, "")</f>
        <v/>
      </c>
      <c r="M290" s="31" t="b">
        <f>IFERROR(OR(EmployeesByDept[[#This Row],[BPA-DT]], EmployeesByDept[[#This Row],[BPA-WS]], EmployeesByDept[[#This Row],[BPA-MES01]]), FALSE)</f>
        <v>0</v>
      </c>
      <c r="N290" s="31" t="str">
        <f>_xlfn.LET(_xlpm.look, _xlfn.XLOOKUP(EmployeesByDept[[#This Row],[ID]], SQLOperators_DT[badge_ID], SQLOperators_DT[deactive_date], -1), IF(_xlpm.look &gt; 0, FALSE, IF(_xlpm.look = 0, TRUE, "NO DATA")))</f>
        <v>NO DATA</v>
      </c>
      <c r="O290" s="31" t="str">
        <f>_xlfn.LET(_xlpm.look, _xlfn.XLOOKUP(EmployeesByDept[[#This Row],[ID]], SQLOperators_WS[badge_ID], SQLOperators_WS[deactive_date], -1), IF(_xlpm.look &gt; 0, FALSE, IF(_xlpm.look = 0, TRUE, "NO DATA")))</f>
        <v>NO DATA</v>
      </c>
      <c r="P290" s="31" t="b" cm="1">
        <f t="array" ref="P290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90" s="31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90" s="31" t="b">
        <f>IF(EmployeesByDept[[#This Row],[Position]] = "Operator", EmployeesByDept[[#This Row],[AnyBP]] = FALSE, TRUE)</f>
        <v>1</v>
      </c>
      <c r="S290" s="31" t="b" cm="1">
        <f t="array" ref="S290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90" s="31" t="b">
        <f xml:space="preserve"> _xlfn.XLOOKUP(EmployeesByDept[[#This Row],[ID]], SQLOperatorTable[ID], SQLOperatorTable[deactive_date], -1) = 0</f>
        <v>1</v>
      </c>
      <c r="U290" s="31" t="str">
        <f>EmployeesByDept[[#This Row],[Dept.]] &amp; " " &amp; EmployeesByDept[[#This Row],[Shift]]</f>
        <v>Materials 1st</v>
      </c>
      <c r="V290" s="110" cm="1">
        <f t="array" ref="V290">_xlfn.LET(_xlpm.getname, GetIDFromName(EmployeesByDept[[#This Row],[Name]]),
IF(LEN(_xlpm.getname) = 0, GetIDFromName(EmployeesByDept[[#This Row],[Name]] &amp; " - Bypass"), _xlpm.getname))</f>
        <v>996</v>
      </c>
      <c r="W290" s="31">
        <f>_xlfn.XLOOKUP(EmployeesByDept[[#This Row],[ID]],SQLOperatorTable[ID],SQLOperatorTable[dept_ID], "", 0, 1)</f>
        <v>3</v>
      </c>
      <c r="X290" s="126" t="b">
        <f>_xlfn.XLOOKUP(EmployeesByDept[[#This Row],[ID]], SQLOperatorTable[ID],SQLOperatorTable[deactive_date], -1) &gt; 0</f>
        <v>0</v>
      </c>
      <c r="Y290" s="126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&lt;STX&gt;H1;o160,100;f3;c20;h1;w1;d3,Zachary Rench;&lt;ETX&gt;
&lt;STX&gt;H2;o130,100;f3;c20;h1;w1;d3,Materials 1st;&lt;ETX&gt;
&lt;STX&gt;H3;o100,100;f3;c20;h1;w1;d3,MES Login;&lt;ETX&gt;
&lt;STX&gt;B4;o50,30;f3;c0,3;h50;w3;d3,996;&lt;ETX&gt;
&lt;STX&gt;R&lt;ETX&gt;
&lt;STX&gt;&lt;ESC&gt;E1;&lt;ETX&gt;
&lt;STX&gt;&lt;US&gt;4&lt;ETX&gt;
&lt;STX&gt;&lt;ETB&gt;&lt;ETX&gt;</v>
      </c>
      <c r="Z290" s="126" t="str">
        <f>" "</f>
        <v xml:space="preserve"> </v>
      </c>
      <c r="AI290"/>
      <c r="AJ290"/>
    </row>
    <row r="291" spans="1:36" x14ac:dyDescent="0.2">
      <c r="A291" s="19" t="s">
        <v>704</v>
      </c>
      <c r="B29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Derrick Shepherd</v>
      </c>
      <c r="C291" s="26" t="s">
        <v>9606</v>
      </c>
      <c r="D291" s="112" t="s">
        <v>173</v>
      </c>
      <c r="E291" s="112" t="s">
        <v>241</v>
      </c>
      <c r="F291" s="124" t="s">
        <v>190</v>
      </c>
      <c r="G291" s="110" t="str">
        <f>_xlfn.XLOOKUP(EmployeesByDept[[#This Row],[Name]] &amp; "-Bypass", SQLOperators_DT[first_name], SQLOperators_DT[badge_ID], "")</f>
        <v/>
      </c>
      <c r="H291" s="110" t="str">
        <f>IF(NOT(LEN(EmployeesByDept[[#This Row],[BP-DT]]) = 0), _xlfn.XLOOKUP(EmployeesByDept[[#This Row],[BP-DT]], SQLOperators_DT[badge_ID], SQLOperators_DT[deactive_date], -1) = 0, "")</f>
        <v/>
      </c>
      <c r="I291" s="110" t="str">
        <f>_xlfn.XLOOKUP(EmployeesByDept[[#This Row],[Name]] &amp; "-Bypass", SQLOperators_WS[full_name], SQLOperators_WS[badge_ID], "")</f>
        <v/>
      </c>
      <c r="J291" s="110" t="str">
        <f>IF(NOT(LEN(EmployeesByDept[[#This Row],[BP-WS]]) = 0), _xlfn.XLOOKUP(EmployeesByDept[[#This Row],[BP-WS]], SQLOperators_WS[badge_ID], SQLOperators_WS[deactive_date], -1) = 0, "")</f>
        <v/>
      </c>
      <c r="K291" s="110" t="str">
        <f>_xlfn.XLOOKUP(EmployeesByDept[[#This Row],[Name]] &amp; "-Bypass", SQLOperatorTable[name], SQLOperatorTable[ID], "")</f>
        <v/>
      </c>
      <c r="L291" s="110" t="str">
        <f>IF(NOT(LEN(EmployeesByDept[[#This Row],[BP-MES01]]) = 0), _xlfn.XLOOKUP(EmployeesByDept[[#This Row],[BP-MES01]], SQLOperatorTable[ID], SQLOperatorTable[deactive_date], -1) = 0, "")</f>
        <v/>
      </c>
      <c r="M291" s="110" t="b">
        <f>IFERROR(OR(EmployeesByDept[[#This Row],[BPA-DT]], EmployeesByDept[[#This Row],[BPA-WS]], EmployeesByDept[[#This Row],[BPA-MES01]]), FALSE)</f>
        <v>0</v>
      </c>
      <c r="N291" s="110" t="str">
        <f>_xlfn.LET(_xlpm.look, _xlfn.XLOOKUP(EmployeesByDept[[#This Row],[ID]], SQLOperators_DT[badge_ID], SQLOperators_DT[deactive_date], -1), IF(_xlpm.look &gt; 0, FALSE, IF(_xlpm.look = 0, TRUE, "NO DATA")))</f>
        <v>NO DATA</v>
      </c>
      <c r="O291" s="110" t="str">
        <f>_xlfn.LET(_xlpm.look, _xlfn.XLOOKUP(EmployeesByDept[[#This Row],[ID]], SQLOperators_WS[badge_ID], SQLOperators_WS[deactive_date], -1), IF(_xlpm.look &gt; 0, FALSE, IF(_xlpm.look = 0, TRUE, "NO DATA")))</f>
        <v>NO DATA</v>
      </c>
      <c r="P291" s="110" t="b" cm="1">
        <f t="array" ref="P291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91" s="110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91" s="110" t="b">
        <f>IF(EmployeesByDept[[#This Row],[Position]] = "Operator", EmployeesByDept[[#This Row],[AnyBP]] = FALSE, TRUE)</f>
        <v>1</v>
      </c>
      <c r="S291" s="110" t="b" cm="1">
        <f t="array" ref="S291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91" s="110" t="b">
        <f xml:space="preserve"> _xlfn.XLOOKUP(EmployeesByDept[[#This Row],[ID]], SQLOperatorTable[ID], SQLOperatorTable[deactive_date], -1) = 0</f>
        <v>1</v>
      </c>
      <c r="U291" s="110" t="str">
        <f>EmployeesByDept[[#This Row],[Dept.]] &amp; " " &amp; EmployeesByDept[[#This Row],[Shift]]</f>
        <v>T1XX B</v>
      </c>
      <c r="V291" s="110" cm="1">
        <f t="array" ref="V291">_xlfn.LET(_xlpm.getname, GetIDFromName(EmployeesByDept[[#This Row],[Name]]),
IF(LEN(_xlpm.getname) = 0, GetIDFromName(EmployeesByDept[[#This Row],[Name]] &amp; " - Bypass"), _xlpm.getname))</f>
        <v>2697</v>
      </c>
      <c r="W291" s="110">
        <f>_xlfn.XLOOKUP(EmployeesByDept[[#This Row],[ID]],SQLOperatorTable[ID],SQLOperatorTable[dept_ID], "", 0, 1)</f>
        <v>4</v>
      </c>
      <c r="X291" s="122" t="b">
        <f>_xlfn.XLOOKUP(EmployeesByDept[[#This Row],[ID]], SQLOperatorTable[ID],SQLOperatorTable[deactive_date], -1) &gt; 0</f>
        <v>0</v>
      </c>
      <c r="Y291" s="12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&lt;STX&gt;H1;o160,100;f3;c20;h1;w1;d3,Ziaya Williams;&lt;ETX&gt;
&lt;STX&gt;H2;o130,100;f3;c20;h1;w1;d3,T1XX B;&lt;ETX&gt;
&lt;STX&gt;H3;o100,100;f3;c20;h1;w1;d3,MES Login;&lt;ETX&gt;
&lt;STX&gt;B4;o50,30;f3;c0,3;h50;w3;d3,2697;&lt;ETX&gt;
&lt;STX&gt;R&lt;ETX&gt;
&lt;STX&gt;&lt;ESC&gt;E1;&lt;ETX&gt;
&lt;STX&gt;&lt;US&gt;4&lt;ETX&gt;
&lt;STX&gt;&lt;ETB&gt;&lt;ETX&gt;</v>
      </c>
      <c r="Z291" s="122" t="str">
        <f>" "</f>
        <v xml:space="preserve"> </v>
      </c>
      <c r="AI291"/>
      <c r="AJ291"/>
    </row>
    <row r="292" spans="1:36" x14ac:dyDescent="0.2">
      <c r="A292" s="19" t="s">
        <v>705</v>
      </c>
      <c r="B29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Jakhari Simmons</v>
      </c>
      <c r="C292" s="26" t="s">
        <v>620</v>
      </c>
      <c r="D292" s="112" t="s">
        <v>173</v>
      </c>
      <c r="E292" s="112" t="s">
        <v>394</v>
      </c>
      <c r="F292" s="124" t="s">
        <v>190</v>
      </c>
      <c r="G292" s="110" t="str">
        <f>_xlfn.XLOOKUP(EmployeesByDept[[#This Row],[Name]] &amp; "-Bypass", SQLOperators_DT[first_name], SQLOperators_DT[badge_ID], "")</f>
        <v/>
      </c>
      <c r="H292" s="110" t="str">
        <f>IF(NOT(LEN(EmployeesByDept[[#This Row],[BP-DT]]) = 0), _xlfn.XLOOKUP(EmployeesByDept[[#This Row],[BP-DT]], SQLOperators_DT[badge_ID], SQLOperators_DT[deactive_date], -1) = 0, "")</f>
        <v/>
      </c>
      <c r="I292" s="110" t="str">
        <f>_xlfn.XLOOKUP(EmployeesByDept[[#This Row],[Name]] &amp; "-Bypass", SQLOperators_WS[full_name], SQLOperators_WS[badge_ID], "")</f>
        <v/>
      </c>
      <c r="J292" s="110" t="str">
        <f>IF(NOT(LEN(EmployeesByDept[[#This Row],[BP-WS]]) = 0), _xlfn.XLOOKUP(EmployeesByDept[[#This Row],[BP-WS]], SQLOperators_WS[badge_ID], SQLOperators_WS[deactive_date], -1) = 0, "")</f>
        <v/>
      </c>
      <c r="K292" s="110" t="str">
        <f>_xlfn.XLOOKUP(EmployeesByDept[[#This Row],[Name]] &amp; "-Bypass", SQLOperatorTable[name], SQLOperatorTable[ID], "")</f>
        <v/>
      </c>
      <c r="L292" s="110" t="str">
        <f>IF(NOT(LEN(EmployeesByDept[[#This Row],[BP-MES01]]) = 0), _xlfn.XLOOKUP(EmployeesByDept[[#This Row],[BP-MES01]], SQLOperatorTable[ID], SQLOperatorTable[deactive_date], -1) = 0, "")</f>
        <v/>
      </c>
      <c r="M292" s="110" t="b">
        <f>IFERROR(OR(EmployeesByDept[[#This Row],[BPA-DT]], EmployeesByDept[[#This Row],[BPA-WS]], EmployeesByDept[[#This Row],[BPA-MES01]]), FALSE)</f>
        <v>0</v>
      </c>
      <c r="N292" s="110" t="b">
        <f>_xlfn.LET(_xlpm.look, _xlfn.XLOOKUP(EmployeesByDept[[#This Row],[ID]], SQLOperators_DT[badge_ID], SQLOperators_DT[deactive_date], -1), IF(_xlpm.look &gt; 0, FALSE, IF(_xlpm.look = 0, TRUE, "NO DATA")))</f>
        <v>0</v>
      </c>
      <c r="O292" s="110" t="b">
        <f>_xlfn.LET(_xlpm.look, _xlfn.XLOOKUP(EmployeesByDept[[#This Row],[ID]], SQLOperators_WS[badge_ID], SQLOperators_WS[deactive_date], -1), IF(_xlpm.look &gt; 0, FALSE, IF(_xlpm.look = 0, TRUE, "NO DATA")))</f>
        <v>0</v>
      </c>
      <c r="P292" s="110" t="b" cm="1">
        <f t="array" ref="P292">_xlfn.LET(
_xlpm.hasDTFEM, IF(EmployeesByDept[[#This Row],[Active-DT]] = "NO DATA", FALSE, EmployeesByDept[[#This Row],[Active-DT]]),
_xlpm.hasWSFEM, IF(EmployeesByDept[[#This Row],[Active-WS]] = "NO DATA", FALSE, EmployeesByDept[[#This Row],[Active-WS]]),
_xlpm.hasSOLID, _xlfn.XLOOKUP(EmployeesByDept[[#This Row],[ID]], SolidatOperatorTable[PIN], SolidatOperatorTable[Short Name], "not found") = "not found",
_xlfn.SWITCH(EmployeesByDept[[#This Row],[Dept.]],
 "DT FEM", _xlpm.hasDTFEM,
 "WS", _xlpm.hasWSFEM,
 "T1XX", _xlpm.hasSOLID,
 "Molding", _xlpm.hasSOLID,
 "Service", _xlpm.hasSOLID,
 TRUE
))</f>
        <v>1</v>
      </c>
      <c r="Q292" s="110" t="b">
        <f>IF(EmployeesByDept[[#This Row],[Dept.]] = "Materials", OR(EmployeesByDept[[#This Row],[AnyBP]], IFERROR(EmployeesByDept[[#This Row],[Active-DT]], FALSE), IFERROR(EmployeesByDept[[#This Row],[Active-WS]], FALSE)) = FALSE, TRUE)</f>
        <v>1</v>
      </c>
      <c r="R292" s="110" t="b">
        <f>IF(EmployeesByDept[[#This Row],[Position]] = "Operator", EmployeesByDept[[#This Row],[AnyBP]] = FALSE, TRUE)</f>
        <v>1</v>
      </c>
      <c r="S292" s="110" t="b" cm="1">
        <f t="array" ref="S292">_xlfn.LET(_xlpm.DP,EmployeesByDept[[#This Row],[Dept.]],
_xlpm.checkall, _xlfn.SWITCH(EmployeesByDept[[#This Row],[DeptID]],
4, OR(_xlpm.DP = "T1XX", _xlpm.DP = "DT FEM", _xlpm.DP = "WS"),
5, _xlpm.DP = "IT",
2, _xlpm.DP = "Quality",
1, _xlpm.DP = "Engineering",
8, _xlpm.DP = "Maintenance",
19, _xlpm.DP = "Automation",
3, _xlpm.DP = "Materials",
11, _xlpm.DP = "Molding",
15, _xlpm.DP = "Service",
6, _xlpm.DP = "HR",
7, _xlpm.DP = "GM",
13, _xlpm.DP = "Safety",
FALSE),
IF(_xlpm.checkall, TRUE, IF(OR(_xlpm.DP = "LEAN", _xlpm.DP = "", _xlpm.DP = "AGM"), "NO DATA", FALSE)))</f>
        <v>1</v>
      </c>
      <c r="T292" s="110" t="b">
        <f xml:space="preserve"> _xlfn.XLOOKUP(EmployeesByDept[[#This Row],[ID]], SQLOperatorTable[ID], SQLOperatorTable[deactive_date], -1) = 0</f>
        <v>1</v>
      </c>
      <c r="U292" s="110" t="str">
        <f>EmployeesByDept[[#This Row],[Dept.]] &amp; " " &amp; EmployeesByDept[[#This Row],[Shift]]</f>
        <v>T1XX C</v>
      </c>
      <c r="V292" s="110" cm="1">
        <f t="array" ref="V292">_xlfn.LET(_xlpm.getname, GetIDFromName(EmployeesByDept[[#This Row],[Name]]),
IF(LEN(_xlpm.getname) = 0, GetIDFromName(EmployeesByDept[[#This Row],[Name]] &amp; " - Bypass"), _xlpm.getname))</f>
        <v>1306</v>
      </c>
      <c r="W292" s="110">
        <f>_xlfn.XLOOKUP(EmployeesByDept[[#This Row],[ID]],SQLOperatorTable[ID],SQLOperatorTable[dept_ID], "", 0, 1)</f>
        <v>4</v>
      </c>
      <c r="X292" s="122" t="b">
        <f>_xlfn.XLOOKUP(EmployeesByDept[[#This Row],[ID]], SQLOperatorTable[ID],SQLOperatorTable[deactive_date], -1) &gt; 0</f>
        <v>0</v>
      </c>
      <c r="Y292" s="122" t="str">
        <f>_xlfn.XLOOKUP(EmployeesByDept[[#This Row],[ID]],SQLOperatorTable[ID], SQLOperatorTable[label], "", 2, 1)</f>
        <v>&lt;STX&gt;&lt;ESC&gt;C&lt;ETX&gt;
&lt;STX&gt;&lt;ESC&gt;P&lt;ETX&gt;
&lt;STX&gt;E1;F1;&lt;ETX&gt;
&lt;STX&gt;H1;o160,100;f3;c20;h1;w1;d3,Thomas Patterson;&lt;ETX&gt;
&lt;STX&gt;H2;o130,100;f3;c20;h1;w1;d3,T1XX C;&lt;ETX&gt;
&lt;STX&gt;H3;o100,100;f3;c20;h1;w1;d3,MES Login;&lt;ETX&gt;
&lt;STX&gt;B4;o50,30;f3;c0,3;h50;w3;d3,1306;&lt;ETX&gt;
&lt;STX&gt;R&lt;ETX&gt;
&lt;STX&gt;&lt;ESC&gt;E1;&lt;ETX&gt;
&lt;STX&gt;&lt;US&gt;4&lt;ETX&gt;
&lt;STX&gt;&lt;ETB&gt;&lt;ETX&gt;</v>
      </c>
      <c r="Z292" s="122" t="str">
        <f>" "</f>
        <v xml:space="preserve"> </v>
      </c>
      <c r="AI292"/>
      <c r="AJ292"/>
    </row>
    <row r="293" spans="1:36" x14ac:dyDescent="0.2">
      <c r="A293" s="19" t="s">
        <v>706</v>
      </c>
      <c r="B29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Timothy Gerard Simon</v>
      </c>
      <c r="AI293"/>
      <c r="AJ293"/>
    </row>
    <row r="294" spans="1:36" x14ac:dyDescent="0.2">
      <c r="A294" s="19" t="s">
        <v>707</v>
      </c>
      <c r="B29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Maxwell Slater</v>
      </c>
      <c r="AI294"/>
      <c r="AJ294"/>
    </row>
    <row r="295" spans="1:36" x14ac:dyDescent="0.2">
      <c r="A295" s="19" t="s">
        <v>708</v>
      </c>
      <c r="B29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Portia Tiana Smiles</v>
      </c>
      <c r="AI295"/>
      <c r="AJ295"/>
    </row>
    <row r="296" spans="1:36" x14ac:dyDescent="0.2">
      <c r="A296" s="19" t="s">
        <v>709</v>
      </c>
      <c r="B29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Amy Smith</v>
      </c>
      <c r="AI296"/>
      <c r="AJ296"/>
    </row>
    <row r="297" spans="1:36" x14ac:dyDescent="0.2">
      <c r="A297" s="19" t="s">
        <v>710</v>
      </c>
      <c r="B29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Bernard Smith</v>
      </c>
      <c r="AI297"/>
      <c r="AJ297"/>
    </row>
    <row r="298" spans="1:36" x14ac:dyDescent="0.2">
      <c r="A298" s="19" t="s">
        <v>711</v>
      </c>
      <c r="B29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Carlton Smith</v>
      </c>
      <c r="AI298"/>
      <c r="AJ298"/>
    </row>
    <row r="299" spans="1:36" x14ac:dyDescent="0.2">
      <c r="A299" s="19" t="s">
        <v>712</v>
      </c>
      <c r="B29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James A Smith</v>
      </c>
      <c r="AI299"/>
      <c r="AJ299"/>
    </row>
    <row r="300" spans="1:36" x14ac:dyDescent="0.2">
      <c r="A300" s="19" t="s">
        <v>713</v>
      </c>
      <c r="B30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Kenyetta Smith</v>
      </c>
      <c r="AI300"/>
      <c r="AJ300"/>
    </row>
    <row r="301" spans="1:36" x14ac:dyDescent="0.2">
      <c r="A301" s="19" t="s">
        <v>714</v>
      </c>
      <c r="B30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Orlando Smith</v>
      </c>
      <c r="AI301"/>
      <c r="AJ301"/>
    </row>
    <row r="302" spans="1:36" x14ac:dyDescent="0.2">
      <c r="A302" s="19" t="s">
        <v>715</v>
      </c>
      <c r="B30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Richard Smith</v>
      </c>
      <c r="AI302"/>
      <c r="AJ302"/>
    </row>
    <row r="303" spans="1:36" x14ac:dyDescent="0.2">
      <c r="A303" s="19" t="s">
        <v>716</v>
      </c>
      <c r="B30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Tamara Spiece</v>
      </c>
      <c r="AI303"/>
      <c r="AJ303"/>
    </row>
    <row r="304" spans="1:36" x14ac:dyDescent="0.2">
      <c r="A304" s="19" t="s">
        <v>717</v>
      </c>
      <c r="B30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Kyle Stafford</v>
      </c>
      <c r="AI304"/>
      <c r="AJ304"/>
    </row>
    <row r="305" spans="1:36" x14ac:dyDescent="0.2">
      <c r="A305" s="19" t="s">
        <v>718</v>
      </c>
      <c r="B30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Nytia Stafford</v>
      </c>
      <c r="AI305"/>
      <c r="AJ305"/>
    </row>
    <row r="306" spans="1:36" x14ac:dyDescent="0.2">
      <c r="A306" s="19" t="s">
        <v>719</v>
      </c>
      <c r="B30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Damontae Starks</v>
      </c>
      <c r="AI306"/>
      <c r="AJ306"/>
    </row>
    <row r="307" spans="1:36" x14ac:dyDescent="0.2">
      <c r="A307" s="19" t="s">
        <v>720</v>
      </c>
      <c r="B30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Derrick Douglas Stephens Jr</v>
      </c>
      <c r="AI307"/>
      <c r="AJ307"/>
    </row>
    <row r="308" spans="1:36" x14ac:dyDescent="0.2">
      <c r="A308" s="19" t="s">
        <v>721</v>
      </c>
      <c r="B30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Jasmine Stephens</v>
      </c>
      <c r="AI308"/>
      <c r="AJ308"/>
    </row>
    <row r="309" spans="1:36" x14ac:dyDescent="0.2">
      <c r="A309" s="19" t="s">
        <v>722</v>
      </c>
      <c r="B30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Kamari Stevenson</v>
      </c>
      <c r="AI309"/>
      <c r="AJ309"/>
    </row>
    <row r="310" spans="1:36" x14ac:dyDescent="0.2">
      <c r="A310" s="19" t="s">
        <v>723</v>
      </c>
      <c r="B31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Marcus Stewart</v>
      </c>
      <c r="AI310"/>
      <c r="AJ310"/>
    </row>
    <row r="311" spans="1:36" x14ac:dyDescent="0.2">
      <c r="A311" s="19" t="s">
        <v>724</v>
      </c>
      <c r="B31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Matthew Stewart</v>
      </c>
      <c r="AI311"/>
      <c r="AJ311"/>
    </row>
    <row r="312" spans="1:36" x14ac:dyDescent="0.2">
      <c r="A312" s="19" t="s">
        <v>725</v>
      </c>
      <c r="B31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Rodawn S Sullen</v>
      </c>
      <c r="AI312"/>
      <c r="AJ312"/>
    </row>
    <row r="313" spans="1:36" x14ac:dyDescent="0.2">
      <c r="A313" s="19" t="s">
        <v>726</v>
      </c>
      <c r="B31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John Taylor</v>
      </c>
      <c r="AI313"/>
      <c r="AJ313"/>
    </row>
    <row r="314" spans="1:36" x14ac:dyDescent="0.2">
      <c r="A314" s="19" t="s">
        <v>727</v>
      </c>
      <c r="B31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Darren Darnell Thomas</v>
      </c>
      <c r="AI314"/>
      <c r="AJ314"/>
    </row>
    <row r="315" spans="1:36" x14ac:dyDescent="0.2">
      <c r="A315" s="19" t="s">
        <v>728</v>
      </c>
      <c r="B31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Jordan Tyler Thomas</v>
      </c>
      <c r="AI315"/>
      <c r="AJ315"/>
    </row>
    <row r="316" spans="1:36" x14ac:dyDescent="0.2">
      <c r="A316" s="19" t="s">
        <v>729</v>
      </c>
      <c r="B31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Joseph Thomas</v>
      </c>
      <c r="AI316"/>
      <c r="AJ316"/>
    </row>
    <row r="317" spans="1:36" x14ac:dyDescent="0.2">
      <c r="A317" s="19" t="s">
        <v>730</v>
      </c>
      <c r="B31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Sean Thomas</v>
      </c>
      <c r="AI317"/>
      <c r="AJ317"/>
    </row>
    <row r="318" spans="1:36" x14ac:dyDescent="0.2">
      <c r="A318" s="19" t="s">
        <v>731</v>
      </c>
      <c r="B31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Andjron Thompson</v>
      </c>
      <c r="AI318"/>
      <c r="AJ318"/>
    </row>
    <row r="319" spans="1:36" x14ac:dyDescent="0.2">
      <c r="A319" s="19" t="s">
        <v>732</v>
      </c>
      <c r="B31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Thomas Jay Thurman</v>
      </c>
      <c r="AI319"/>
      <c r="AJ319"/>
    </row>
    <row r="320" spans="1:36" x14ac:dyDescent="0.2">
      <c r="A320" s="19" t="s">
        <v>733</v>
      </c>
      <c r="B32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Deantwuan Tippins</v>
      </c>
      <c r="AI320"/>
      <c r="AJ320"/>
    </row>
    <row r="321" spans="1:36" x14ac:dyDescent="0.2">
      <c r="A321" s="19" t="s">
        <v>734</v>
      </c>
      <c r="B32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Andre Tobar Jr</v>
      </c>
      <c r="AI321"/>
      <c r="AJ321"/>
    </row>
    <row r="322" spans="1:36" x14ac:dyDescent="0.2">
      <c r="A322" s="19" t="s">
        <v>735</v>
      </c>
      <c r="B32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Aaron Tobar</v>
      </c>
      <c r="AI322"/>
      <c r="AJ322"/>
    </row>
    <row r="323" spans="1:36" x14ac:dyDescent="0.2">
      <c r="A323" s="19" t="s">
        <v>736</v>
      </c>
      <c r="B32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Alexandria Tobar</v>
      </c>
      <c r="AI323"/>
      <c r="AJ323"/>
    </row>
    <row r="324" spans="1:36" x14ac:dyDescent="0.2">
      <c r="A324" s="19" t="s">
        <v>737</v>
      </c>
      <c r="B32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Mike Todorovich</v>
      </c>
      <c r="AI324"/>
      <c r="AJ324"/>
    </row>
    <row r="325" spans="1:36" x14ac:dyDescent="0.2">
      <c r="A325" s="19" t="s">
        <v>738</v>
      </c>
      <c r="B32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Nicholas Tomei</v>
      </c>
      <c r="AI325"/>
      <c r="AJ325"/>
    </row>
    <row r="326" spans="1:36" x14ac:dyDescent="0.2">
      <c r="A326" s="19" t="s">
        <v>739</v>
      </c>
      <c r="B32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Ijamun Travis</v>
      </c>
      <c r="AI326"/>
      <c r="AJ326"/>
    </row>
    <row r="327" spans="1:36" x14ac:dyDescent="0.2">
      <c r="A327" s="19" t="s">
        <v>740</v>
      </c>
      <c r="B32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Charles Trexler</v>
      </c>
      <c r="AI327"/>
      <c r="AJ327"/>
    </row>
    <row r="328" spans="1:36" x14ac:dyDescent="0.2">
      <c r="A328" s="19" t="s">
        <v>741</v>
      </c>
      <c r="B32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Tiffaney Turner</v>
      </c>
      <c r="AI328"/>
      <c r="AJ328"/>
    </row>
    <row r="329" spans="1:36" x14ac:dyDescent="0.2">
      <c r="A329" s="19" t="s">
        <v>742</v>
      </c>
      <c r="B32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Lynnette D Underwood</v>
      </c>
      <c r="AI329"/>
      <c r="AJ329"/>
    </row>
    <row r="330" spans="1:36" x14ac:dyDescent="0.2">
      <c r="A330" s="19" t="s">
        <v>743</v>
      </c>
      <c r="B33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Luther Cornelius Vance</v>
      </c>
      <c r="AI330"/>
      <c r="AJ330"/>
    </row>
    <row r="331" spans="1:36" x14ac:dyDescent="0.2">
      <c r="A331" s="19" t="s">
        <v>744</v>
      </c>
      <c r="B33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Elijah Vang</v>
      </c>
      <c r="AI331"/>
      <c r="AJ331"/>
    </row>
    <row r="332" spans="1:36" x14ac:dyDescent="0.2">
      <c r="A332" s="19" t="s">
        <v>745</v>
      </c>
      <c r="B33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Sol Vang</v>
      </c>
      <c r="AI332"/>
      <c r="AJ332"/>
    </row>
    <row r="333" spans="1:36" x14ac:dyDescent="0.2">
      <c r="A333" s="19" t="s">
        <v>746</v>
      </c>
      <c r="B33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Tou Vang</v>
      </c>
      <c r="AI333"/>
      <c r="AJ333"/>
    </row>
    <row r="334" spans="1:36" x14ac:dyDescent="0.2">
      <c r="A334" s="19" t="s">
        <v>747</v>
      </c>
      <c r="B33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Jessie Virgin</v>
      </c>
      <c r="AI334"/>
      <c r="AJ334"/>
    </row>
    <row r="335" spans="1:36" x14ac:dyDescent="0.2">
      <c r="A335" s="19" t="s">
        <v>748</v>
      </c>
      <c r="B33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 Ann Wachtel</v>
      </c>
      <c r="AI335"/>
      <c r="AJ335"/>
    </row>
    <row r="336" spans="1:36" x14ac:dyDescent="0.2">
      <c r="A336" s="19" t="s">
        <v>749</v>
      </c>
      <c r="B33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Malik Waites</v>
      </c>
      <c r="AI336"/>
      <c r="AJ336"/>
    </row>
    <row r="337" spans="1:36" x14ac:dyDescent="0.2">
      <c r="A337" s="19" t="s">
        <v>750</v>
      </c>
      <c r="B33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Salam Wakil</v>
      </c>
      <c r="AI337"/>
      <c r="AJ337"/>
    </row>
    <row r="338" spans="1:36" x14ac:dyDescent="0.2">
      <c r="A338" s="19" t="s">
        <v>751</v>
      </c>
      <c r="B33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Brandon Walker Jr.</v>
      </c>
      <c r="AI338"/>
      <c r="AJ338"/>
    </row>
    <row r="339" spans="1:36" x14ac:dyDescent="0.2">
      <c r="A339" s="19" t="s">
        <v>752</v>
      </c>
      <c r="B33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Raven Walker</v>
      </c>
      <c r="AI339"/>
      <c r="AJ339"/>
    </row>
    <row r="340" spans="1:36" x14ac:dyDescent="0.2">
      <c r="A340" s="19" t="s">
        <v>753</v>
      </c>
      <c r="B34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Ryan Walker</v>
      </c>
      <c r="AI340"/>
      <c r="AJ340"/>
    </row>
    <row r="341" spans="1:36" x14ac:dyDescent="0.2">
      <c r="A341" s="19" t="s">
        <v>754</v>
      </c>
      <c r="B34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LaGrace Waller</v>
      </c>
      <c r="AI341"/>
      <c r="AJ341"/>
    </row>
    <row r="342" spans="1:36" x14ac:dyDescent="0.2">
      <c r="A342" s="19" t="s">
        <v>755</v>
      </c>
      <c r="B34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Dale Wanamaker</v>
      </c>
      <c r="AI342"/>
      <c r="AJ342"/>
    </row>
    <row r="343" spans="1:36" x14ac:dyDescent="0.2">
      <c r="A343" s="19" t="s">
        <v>756</v>
      </c>
      <c r="B34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Dorian Kaleel Washington</v>
      </c>
      <c r="AI343"/>
      <c r="AJ343"/>
    </row>
    <row r="344" spans="1:36" x14ac:dyDescent="0.2">
      <c r="A344" s="19" t="s">
        <v>757</v>
      </c>
      <c r="B34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Eric Trent Webster II</v>
      </c>
      <c r="AI344"/>
      <c r="AJ344"/>
    </row>
    <row r="345" spans="1:36" x14ac:dyDescent="0.2">
      <c r="A345" s="19" t="s">
        <v>758</v>
      </c>
      <c r="B34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Darfet Weitherspoon</v>
      </c>
      <c r="AI345"/>
      <c r="AJ345"/>
    </row>
    <row r="346" spans="1:36" x14ac:dyDescent="0.2">
      <c r="A346" s="19" t="s">
        <v>759</v>
      </c>
      <c r="B34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Mitesha Weitherspoon</v>
      </c>
      <c r="AI346"/>
      <c r="AJ346"/>
    </row>
    <row r="347" spans="1:36" x14ac:dyDescent="0.2">
      <c r="A347" s="19" t="s">
        <v>760</v>
      </c>
      <c r="B34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Nina West</v>
      </c>
      <c r="AI347"/>
      <c r="AJ347"/>
    </row>
    <row r="348" spans="1:36" x14ac:dyDescent="0.2">
      <c r="A348" s="19" t="s">
        <v>761</v>
      </c>
      <c r="B34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Ryan David Wheater</v>
      </c>
      <c r="AI348"/>
      <c r="AJ348"/>
    </row>
    <row r="349" spans="1:36" x14ac:dyDescent="0.2">
      <c r="A349" s="19" t="s">
        <v>762</v>
      </c>
      <c r="B34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James Edward White</v>
      </c>
      <c r="AI349"/>
      <c r="AJ349"/>
    </row>
    <row r="350" spans="1:36" x14ac:dyDescent="0.2">
      <c r="A350" s="19" t="s">
        <v>763</v>
      </c>
      <c r="B35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Shelby Kristen White</v>
      </c>
      <c r="AI350"/>
      <c r="AJ350"/>
    </row>
    <row r="351" spans="1:36" x14ac:dyDescent="0.2">
      <c r="A351" s="19" t="s">
        <v>764</v>
      </c>
      <c r="B35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James Wiley</v>
      </c>
      <c r="AI351"/>
      <c r="AJ351"/>
    </row>
    <row r="352" spans="1:36" x14ac:dyDescent="0.2">
      <c r="A352" s="19" t="s">
        <v>765</v>
      </c>
      <c r="B35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Jerode M Williams</v>
      </c>
      <c r="AI352"/>
      <c r="AJ352"/>
    </row>
    <row r="353" spans="1:36" x14ac:dyDescent="0.2">
      <c r="A353" s="19" t="s">
        <v>766</v>
      </c>
      <c r="B35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Malachi Williams</v>
      </c>
      <c r="AI353"/>
      <c r="AJ353"/>
    </row>
    <row r="354" spans="1:36" x14ac:dyDescent="0.2">
      <c r="A354" s="19" t="s">
        <v>767</v>
      </c>
      <c r="B35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Shayla Williams</v>
      </c>
      <c r="AI354"/>
      <c r="AJ354"/>
    </row>
    <row r="355" spans="1:36" x14ac:dyDescent="0.2">
      <c r="A355" s="19" t="s">
        <v>768</v>
      </c>
      <c r="B35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Tianta Damar Williams</v>
      </c>
      <c r="AI355"/>
      <c r="AJ355"/>
    </row>
    <row r="356" spans="1:36" x14ac:dyDescent="0.2">
      <c r="A356" s="19" t="s">
        <v>769</v>
      </c>
      <c r="B35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Traynell Williams</v>
      </c>
      <c r="AI356"/>
      <c r="AJ356"/>
    </row>
    <row r="357" spans="1:36" x14ac:dyDescent="0.2">
      <c r="A357" s="19" t="s">
        <v>770</v>
      </c>
      <c r="B35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Nathan Wilson</v>
      </c>
      <c r="AI357"/>
      <c r="AJ357"/>
    </row>
    <row r="358" spans="1:36" x14ac:dyDescent="0.2">
      <c r="A358" s="19" t="s">
        <v>771</v>
      </c>
      <c r="B35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Sharon D Woods</v>
      </c>
      <c r="AI358"/>
      <c r="AJ358"/>
    </row>
    <row r="359" spans="1:36" x14ac:dyDescent="0.2">
      <c r="A359" s="19" t="s">
        <v>772</v>
      </c>
      <c r="B35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Christopher Wright</v>
      </c>
      <c r="AI359"/>
      <c r="AJ359"/>
    </row>
    <row r="360" spans="1:36" x14ac:dyDescent="0.2">
      <c r="A360" s="19" t="s">
        <v>773</v>
      </c>
      <c r="B36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Early Dewayne Wright</v>
      </c>
      <c r="AI360"/>
      <c r="AJ360"/>
    </row>
    <row r="361" spans="1:36" x14ac:dyDescent="0.2">
      <c r="A361" s="19" t="s">
        <v>774</v>
      </c>
      <c r="B36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Kyle Joseph Wrobel</v>
      </c>
      <c r="AI361"/>
      <c r="AJ361"/>
    </row>
    <row r="362" spans="1:36" x14ac:dyDescent="0.2">
      <c r="A362" s="19" t="s">
        <v>775</v>
      </c>
      <c r="B362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Steve Xiong</v>
      </c>
      <c r="AI362"/>
      <c r="AJ362"/>
    </row>
    <row r="363" spans="1:36" x14ac:dyDescent="0.2">
      <c r="A363" s="19" t="s">
        <v>776</v>
      </c>
      <c r="B363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John Vang Yang</v>
      </c>
      <c r="AI363"/>
      <c r="AJ363"/>
    </row>
    <row r="364" spans="1:36" x14ac:dyDescent="0.2">
      <c r="A364" s="19" t="s">
        <v>777</v>
      </c>
      <c r="B364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Kao Yang</v>
      </c>
      <c r="AI364"/>
      <c r="AJ364"/>
    </row>
    <row r="365" spans="1:36" x14ac:dyDescent="0.2">
      <c r="A365" s="19" t="s">
        <v>778</v>
      </c>
      <c r="B365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Peng Yang</v>
      </c>
      <c r="AI365"/>
      <c r="AJ365"/>
    </row>
    <row r="366" spans="1:36" x14ac:dyDescent="0.2">
      <c r="A366" s="19" t="s">
        <v>779</v>
      </c>
      <c r="B366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Phillip Yax</v>
      </c>
      <c r="AI366"/>
      <c r="AJ366"/>
    </row>
    <row r="367" spans="1:36" x14ac:dyDescent="0.2">
      <c r="A367" s="19" t="s">
        <v>780</v>
      </c>
      <c r="B367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Chad Michael Yeskey</v>
      </c>
      <c r="AI367"/>
      <c r="AJ367"/>
    </row>
    <row r="368" spans="1:36" x14ac:dyDescent="0.2">
      <c r="A368" s="19" t="s">
        <v>781</v>
      </c>
      <c r="B368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Stephen Yon</v>
      </c>
      <c r="AI368"/>
      <c r="AJ368"/>
    </row>
    <row r="369" spans="1:36" x14ac:dyDescent="0.2">
      <c r="A369" s="19" t="s">
        <v>782</v>
      </c>
      <c r="B369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Myron Young</v>
      </c>
      <c r="AI369"/>
      <c r="AJ369"/>
    </row>
    <row r="370" spans="1:36" x14ac:dyDescent="0.2">
      <c r="A370" s="19" t="s">
        <v>783</v>
      </c>
      <c r="B370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Robert Young</v>
      </c>
      <c r="AI370"/>
      <c r="AJ370"/>
    </row>
    <row r="371" spans="1:36" x14ac:dyDescent="0.2">
      <c r="A371" s="19" t="s">
        <v>784</v>
      </c>
      <c r="B371" s="19" t="str">
        <f>_xlfn.LET(
_xlpm.last, _xlfn.TEXTBEFORE(AllStaffHRTable[[#This Row],[Name]],","),
_xlpm.first_needtrim, _xlfn.TEXTAFTER(AllStaffHRTable[[#This Row],[Name]], ","),
_xlpm.first, TRIM(_xlpm.first_needtrim),
_xlpm.full, _xlpm.first &amp; " " &amp; _xlpm.last,
_xlpm.full)</f>
        <v>Terez Jaidyn Young</v>
      </c>
      <c r="AI371"/>
      <c r="AJ371"/>
    </row>
    <row r="372" spans="1:36" x14ac:dyDescent="0.2">
      <c r="A372" s="19"/>
      <c r="B372" s="19"/>
      <c r="AI372"/>
      <c r="AJ372"/>
    </row>
    <row r="373" spans="1:36" x14ac:dyDescent="0.2">
      <c r="A373" s="19"/>
      <c r="B373" s="19"/>
    </row>
  </sheetData>
  <mergeCells count="9">
    <mergeCell ref="AF1:AG1"/>
    <mergeCell ref="C1:Z1"/>
    <mergeCell ref="AB6:AE38"/>
    <mergeCell ref="AB1:AE1"/>
    <mergeCell ref="AB3:AE5"/>
    <mergeCell ref="L5:N5"/>
    <mergeCell ref="L2:N4"/>
    <mergeCell ref="H2:I2"/>
    <mergeCell ref="AF7:AF8"/>
  </mergeCells>
  <phoneticPr fontId="6" type="noConversion"/>
  <conditionalFormatting sqref="C197:Z200 C195:D196 F195:Z196 C7:Z194">
    <cfRule type="expression" dxfId="67" priority="83">
      <formula>$X7</formula>
    </cfRule>
  </conditionalFormatting>
  <conditionalFormatting sqref="C195:C196">
    <cfRule type="expression" dxfId="66" priority="41">
      <formula>$AB243 = TRUE</formula>
    </cfRule>
  </conditionalFormatting>
  <conditionalFormatting sqref="C197:C200">
    <cfRule type="expression" dxfId="65" priority="101">
      <formula>$AB247 = TRUE</formula>
    </cfRule>
  </conditionalFormatting>
  <conditionalFormatting sqref="K7:L292">
    <cfRule type="expression" dxfId="64" priority="38">
      <formula>NOT($L7)</formula>
    </cfRule>
  </conditionalFormatting>
  <conditionalFormatting sqref="I7:J292">
    <cfRule type="expression" dxfId="63" priority="39">
      <formula>NOT($J7)</formula>
    </cfRule>
  </conditionalFormatting>
  <conditionalFormatting sqref="G7:H292">
    <cfRule type="expression" dxfId="62" priority="37">
      <formula>NOT($H7)</formula>
    </cfRule>
  </conditionalFormatting>
  <conditionalFormatting sqref="D212:D213 C203:D210">
    <cfRule type="expression" dxfId="61" priority="35">
      <formula>AND($U203 = TRUE, $K203 = TRUE)</formula>
    </cfRule>
  </conditionalFormatting>
  <conditionalFormatting sqref="D212:D213 C203:D210">
    <cfRule type="expression" dxfId="60" priority="36">
      <formula>$U203 = TRUE</formula>
    </cfRule>
  </conditionalFormatting>
  <conditionalFormatting sqref="C211">
    <cfRule type="expression" dxfId="59" priority="29">
      <formula>AND($V211 = TRUE, $K211 = TRUE)</formula>
    </cfRule>
  </conditionalFormatting>
  <conditionalFormatting sqref="C211">
    <cfRule type="expression" dxfId="58" priority="30">
      <formula>$V211 = TRUE</formula>
    </cfRule>
  </conditionalFormatting>
  <conditionalFormatting sqref="N7:T292">
    <cfRule type="expression" dxfId="57" priority="26">
      <formula>N7=TRUE</formula>
    </cfRule>
  </conditionalFormatting>
  <conditionalFormatting sqref="C220:C223 C228:C229 C243:C249 C225:C226 C251:C260 C233:C241">
    <cfRule type="expression" dxfId="56" priority="24">
      <formula>AND($O220 = TRUE, $K220 = TRUE)</formula>
    </cfRule>
    <cfRule type="expression" dxfId="55" priority="25">
      <formula>$O220 = TRUE</formula>
    </cfRule>
  </conditionalFormatting>
  <conditionalFormatting sqref="P7:T292">
    <cfRule type="expression" dxfId="54" priority="17">
      <formula>P7 =FALSE</formula>
    </cfRule>
  </conditionalFormatting>
  <conditionalFormatting sqref="D7:F292">
    <cfRule type="expression" dxfId="53" priority="16">
      <formula>ISBLANK(D7)</formula>
    </cfRule>
  </conditionalFormatting>
  <conditionalFormatting sqref="H3:I4">
    <cfRule type="expression" dxfId="52" priority="8">
      <formula>H$3 = "N/A"</formula>
    </cfRule>
  </conditionalFormatting>
  <conditionalFormatting sqref="C261">
    <cfRule type="expression" dxfId="51" priority="2">
      <formula>AND($O261 = TRUE, $K261 = TRUE)</formula>
    </cfRule>
    <cfRule type="expression" dxfId="50" priority="3">
      <formula>$O261 = TRUE</formula>
    </cfRule>
  </conditionalFormatting>
  <conditionalFormatting sqref="C195:C196">
    <cfRule type="expression" dxfId="2" priority="1222">
      <formula>AND($AB243 = TRUE, $Y195 = TRUE)</formula>
    </cfRule>
  </conditionalFormatting>
  <conditionalFormatting sqref="C197:C200">
    <cfRule type="expression" dxfId="1" priority="1223">
      <formula>AND($AB247 = TRUE, $Y197 = TRUE)</formula>
    </cfRule>
  </conditionalFormatting>
  <conditionalFormatting sqref="C7:C292">
    <cfRule type="duplicateValues" dxfId="0" priority="1224"/>
  </conditionalFormatting>
  <dataValidations count="4">
    <dataValidation type="list" allowBlank="1" showInputMessage="1" showErrorMessage="1" sqref="AG3" xr:uid="{6E20E801-71E1-42C5-85AC-6BAA9EF50F71}">
      <formula1>Employees</formula1>
    </dataValidation>
    <dataValidation type="list" allowBlank="1" showInputMessage="1" showErrorMessage="1" promptTitle="Employee Name" prompt="Select an employee to alter." sqref="F3" xr:uid="{48A46452-E817-4D1B-977D-86C5406B7C26}">
      <formula1>Employees</formula1>
    </dataValidation>
    <dataValidation type="list" allowBlank="1" showInputMessage="1" showErrorMessage="1" sqref="F4" xr:uid="{B939120E-628C-426F-94F3-097E547F3EF3}">
      <formula1>AlterCommands</formula1>
    </dataValidation>
    <dataValidation type="list" allowBlank="1" showInputMessage="1" sqref="AG7" xr:uid="{4331246F-162D-49A9-8502-73EE9F9AAEEC}">
      <formula1>Printers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3" r:id="rId4" name="PopulateButton">
          <controlPr defaultSize="0" autoLine="0" altText="Refresh SQL Operator Table." r:id="rId5">
            <anchor moveWithCells="1">
              <from>
                <xdr:col>32</xdr:col>
                <xdr:colOff>247650</xdr:colOff>
                <xdr:row>4</xdr:row>
                <xdr:rowOff>0</xdr:rowOff>
              </from>
              <to>
                <xdr:col>32</xdr:col>
                <xdr:colOff>1581150</xdr:colOff>
                <xdr:row>5</xdr:row>
                <xdr:rowOff>200025</xdr:rowOff>
              </to>
            </anchor>
          </controlPr>
        </control>
      </mc:Choice>
      <mc:Fallback>
        <control shapeId="6153" r:id="rId4" name="PopulateButton"/>
      </mc:Fallback>
    </mc:AlternateContent>
    <mc:AlternateContent xmlns:mc="http://schemas.openxmlformats.org/markup-compatibility/2006">
      <mc:Choice Requires="x14">
        <control shapeId="6149" r:id="rId6" name="PrintButton">
          <controlPr defaultSize="0" autoLine="0" altText="Refresh SQL Operator Table." r:id="rId7">
            <anchor moveWithCells="1">
              <from>
                <xdr:col>27</xdr:col>
                <xdr:colOff>85725</xdr:colOff>
                <xdr:row>2</xdr:row>
                <xdr:rowOff>95250</xdr:rowOff>
              </from>
              <to>
                <xdr:col>27</xdr:col>
                <xdr:colOff>1171575</xdr:colOff>
                <xdr:row>4</xdr:row>
                <xdr:rowOff>123825</xdr:rowOff>
              </to>
            </anchor>
          </controlPr>
        </control>
      </mc:Choice>
      <mc:Fallback>
        <control shapeId="6149" r:id="rId6" name="PrintButton"/>
      </mc:Fallback>
    </mc:AlternateContent>
    <mc:AlternateContent xmlns:mc="http://schemas.openxmlformats.org/markup-compatibility/2006">
      <mc:Choice Requires="x14">
        <control shapeId="6146" r:id="rId8" name="RefreshSQLButton">
          <controlPr defaultSize="0" autoLine="0" altText="Refresh SQL Operator Table." r:id="rId9">
            <anchor moveWithCells="1">
              <from>
                <xdr:col>23</xdr:col>
                <xdr:colOff>76200</xdr:colOff>
                <xdr:row>2</xdr:row>
                <xdr:rowOff>76200</xdr:rowOff>
              </from>
              <to>
                <xdr:col>25</xdr:col>
                <xdr:colOff>85725</xdr:colOff>
                <xdr:row>4</xdr:row>
                <xdr:rowOff>104775</xdr:rowOff>
              </to>
            </anchor>
          </controlPr>
        </control>
      </mc:Choice>
      <mc:Fallback>
        <control shapeId="6146" r:id="rId8" name="RefreshSQLButton"/>
      </mc:Fallback>
    </mc:AlternateContent>
  </controls>
  <tableParts count="2"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11C457-46A1-4B25-8B6F-7233A806641A}">
          <x14:formula1>
            <xm:f>Internal!$C$6:$C$30</xm:f>
          </x14:formula1>
          <xm:sqref>D7:D292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81695-C889-4F94-AC43-572B5CDFAA7A}">
  <sheetPr codeName="RemovalSheet">
    <tabColor theme="6"/>
  </sheetPr>
  <dimension ref="A1:U208"/>
  <sheetViews>
    <sheetView topLeftCell="A180" workbookViewId="0">
      <selection activeCell="Q129" sqref="Q129"/>
    </sheetView>
  </sheetViews>
  <sheetFormatPr defaultRowHeight="14.25" x14ac:dyDescent="0.2"/>
  <cols>
    <col min="1" max="1" width="9" bestFit="1" customWidth="1"/>
    <col min="2" max="6" width="6.33203125" customWidth="1"/>
    <col min="7" max="7" width="6" bestFit="1" customWidth="1"/>
    <col min="8" max="8" width="18.109375" bestFit="1" customWidth="1"/>
    <col min="9" max="9" width="9.21875" bestFit="1" customWidth="1"/>
    <col min="10" max="10" width="7.21875" bestFit="1" customWidth="1"/>
    <col min="11" max="11" width="8.88671875" bestFit="1" customWidth="1"/>
    <col min="12" max="12" width="8.88671875" customWidth="1"/>
    <col min="13" max="13" width="10.5546875" bestFit="1" customWidth="1"/>
    <col min="14" max="14" width="7.109375"/>
    <col min="15" max="15" width="9.44140625" bestFit="1" customWidth="1"/>
  </cols>
  <sheetData>
    <row r="1" spans="1:21" ht="19.5" x14ac:dyDescent="0.2">
      <c r="A1" s="245" t="s">
        <v>785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46"/>
    </row>
    <row r="2" spans="1:21" ht="28.5" x14ac:dyDescent="0.2">
      <c r="A2" s="135" t="s">
        <v>13</v>
      </c>
      <c r="B2" s="136" t="s">
        <v>786</v>
      </c>
      <c r="C2" s="66" t="s">
        <v>787</v>
      </c>
      <c r="D2" s="66" t="s">
        <v>788</v>
      </c>
      <c r="E2" s="66" t="s">
        <v>789</v>
      </c>
      <c r="F2" s="66" t="s">
        <v>790</v>
      </c>
      <c r="G2" s="66" t="s">
        <v>791</v>
      </c>
      <c r="H2" s="137" t="s">
        <v>153</v>
      </c>
      <c r="I2" s="137" t="s">
        <v>792</v>
      </c>
      <c r="J2" s="137" t="s">
        <v>793</v>
      </c>
      <c r="K2" s="137" t="s">
        <v>794</v>
      </c>
      <c r="L2" s="137" t="s">
        <v>9396</v>
      </c>
      <c r="M2" s="66" t="s">
        <v>795</v>
      </c>
    </row>
    <row r="3" spans="1:21" ht="15" x14ac:dyDescent="0.25">
      <c r="A3" s="13" cm="1">
        <f t="array" ref="A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2563</v>
      </c>
      <c r="B3" s="4" t="b">
        <f>AND(_xlfn.XLOOKUP(RemoveOpTable[[#This Row],[Name]],EmployeesByDept[Name],EmployeesByDept[ID], -1) &gt; 0, RemoveOpTable[[#This Row],[Re-Hire]] = FALSE)</f>
        <v>0</v>
      </c>
      <c r="C3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3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3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3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3" s="4" t="b">
        <f>_xlfn.LET(
_xlpm.look, _xlfn.XLOOKUP(RemoveOpTable[[#This Row],[ID]], UjigamiTable[Operator ID], UjigamiTable[Active], "No"),
AND(_xlpm.look = "Yes", RemoveOpTable[[#This Row],[Re-Hire]] = FALSE))</f>
        <v>0</v>
      </c>
      <c r="H3" s="46" t="s">
        <v>796</v>
      </c>
      <c r="I3" s="9"/>
      <c r="J3" s="9"/>
      <c r="K3" s="9" t="s">
        <v>797</v>
      </c>
      <c r="L3" s="9"/>
      <c r="M3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4" spans="1:21" ht="15" x14ac:dyDescent="0.25">
      <c r="A4" s="13" cm="1">
        <f t="array" ref="A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2616</v>
      </c>
      <c r="B4" s="4" t="b">
        <f>AND(_xlfn.XLOOKUP(RemoveOpTable[[#This Row],[Name]],EmployeesByDept[Name],EmployeesByDept[ID], -1) &gt; 0, RemoveOpTable[[#This Row],[Re-Hire]] = FALSE)</f>
        <v>0</v>
      </c>
      <c r="C4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4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4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4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4" s="4" t="b">
        <f>_xlfn.LET(
_xlpm.look, _xlfn.XLOOKUP(RemoveOpTable[[#This Row],[ID]], UjigamiTable[Operator ID], UjigamiTable[Active], "No"),
AND(_xlpm.look = "Yes", RemoveOpTable[[#This Row],[Re-Hire]] = FALSE))</f>
        <v>0</v>
      </c>
      <c r="H4" s="46" t="s">
        <v>798</v>
      </c>
      <c r="I4" s="9"/>
      <c r="J4" s="9"/>
      <c r="K4" s="9" t="s">
        <v>797</v>
      </c>
      <c r="L4" s="9"/>
      <c r="M4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5" spans="1:21" ht="15" x14ac:dyDescent="0.25">
      <c r="A5" s="13" t="str" cm="1">
        <f t="array" ref="A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5" s="4" t="b">
        <f>AND(_xlfn.XLOOKUP(RemoveOpTable[[#This Row],[Name]],EmployeesByDept[Name],EmployeesByDept[ID], -1) &gt; 0, RemoveOpTable[[#This Row],[Re-Hire]] = FALSE)</f>
        <v>0</v>
      </c>
      <c r="C5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5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5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5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5" s="4" t="b">
        <f>_xlfn.LET(
_xlpm.look, _xlfn.XLOOKUP(RemoveOpTable[[#This Row],[ID]], UjigamiTable[Operator ID], UjigamiTable[Active], "No"),
AND(_xlpm.look = "Yes", RemoveOpTable[[#This Row],[Re-Hire]] = FALSE))</f>
        <v>0</v>
      </c>
      <c r="H5" s="9" t="s">
        <v>799</v>
      </c>
      <c r="I5" s="9"/>
      <c r="J5" s="9"/>
      <c r="K5" s="9" t="s">
        <v>800</v>
      </c>
      <c r="L5" s="9"/>
      <c r="M5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6" spans="1:21" ht="15" x14ac:dyDescent="0.25">
      <c r="A6" s="13" cm="1">
        <f t="array" ref="A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2350</v>
      </c>
      <c r="B6" s="4" t="b">
        <f>AND(_xlfn.XLOOKUP(RemoveOpTable[[#This Row],[Name]],EmployeesByDept[Name],EmployeesByDept[ID], -1) &gt; 0, RemoveOpTable[[#This Row],[Re-Hire]] = FALSE)</f>
        <v>0</v>
      </c>
      <c r="C6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6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6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6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6" s="4" t="b">
        <f>_xlfn.LET(
_xlpm.look, _xlfn.XLOOKUP(RemoveOpTable[[#This Row],[ID]], UjigamiTable[Operator ID], UjigamiTable[Active], "No"),
AND(_xlpm.look = "Yes", RemoveOpTable[[#This Row],[Re-Hire]] = FALSE))</f>
        <v>0</v>
      </c>
      <c r="H6" s="9" t="s">
        <v>801</v>
      </c>
      <c r="I6" s="9"/>
      <c r="J6" s="9"/>
      <c r="K6" s="9" t="s">
        <v>797</v>
      </c>
      <c r="L6" s="9"/>
      <c r="M6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7" spans="1:21" ht="15" x14ac:dyDescent="0.25">
      <c r="A7" s="13" cm="1">
        <f t="array" ref="A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2301</v>
      </c>
      <c r="B7" s="4" t="b">
        <f>AND(_xlfn.XLOOKUP(RemoveOpTable[[#This Row],[Name]],EmployeesByDept[Name],EmployeesByDept[ID], -1) &gt; 0, RemoveOpTable[[#This Row],[Re-Hire]] = FALSE)</f>
        <v>0</v>
      </c>
      <c r="C7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7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7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7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7" s="4" t="b">
        <f>_xlfn.LET(
_xlpm.look, _xlfn.XLOOKUP(RemoveOpTable[[#This Row],[ID]], UjigamiTable[Operator ID], UjigamiTable[Active], "No"),
AND(_xlpm.look = "Yes", RemoveOpTable[[#This Row],[Re-Hire]] = FALSE))</f>
        <v>0</v>
      </c>
      <c r="H7" s="9" t="s">
        <v>44</v>
      </c>
      <c r="I7" s="9"/>
      <c r="J7" s="9"/>
      <c r="K7" s="9" t="s">
        <v>797</v>
      </c>
      <c r="L7" s="9"/>
      <c r="M7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8" spans="1:21" ht="15" x14ac:dyDescent="0.25">
      <c r="A8" s="13" cm="1">
        <f t="array" ref="A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2581</v>
      </c>
      <c r="B8" s="4" t="b">
        <f>AND(_xlfn.XLOOKUP(RemoveOpTable[[#This Row],[Name]],EmployeesByDept[Name],EmployeesByDept[ID], -1) &gt; 0, RemoveOpTable[[#This Row],[Re-Hire]] = FALSE)</f>
        <v>0</v>
      </c>
      <c r="C8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8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8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8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8" s="4" t="b">
        <f>_xlfn.LET(
_xlpm.look, _xlfn.XLOOKUP(RemoveOpTable[[#This Row],[ID]], UjigamiTable[Operator ID], UjigamiTable[Active], "No"),
AND(_xlpm.look = "Yes", RemoveOpTable[[#This Row],[Re-Hire]] = FALSE))</f>
        <v>0</v>
      </c>
      <c r="H8" s="9" t="s">
        <v>30</v>
      </c>
      <c r="I8" s="9"/>
      <c r="J8" s="9"/>
      <c r="K8" s="9" t="s">
        <v>797</v>
      </c>
      <c r="L8" s="9"/>
      <c r="M8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9" spans="1:21" ht="15" x14ac:dyDescent="0.25">
      <c r="A9" s="13" cm="1">
        <f t="array" ref="A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3037</v>
      </c>
      <c r="B9" s="4" t="b">
        <f>AND(_xlfn.XLOOKUP(RemoveOpTable[[#This Row],[Name]],EmployeesByDept[Name],EmployeesByDept[ID], -1) &gt; 0, RemoveOpTable[[#This Row],[Re-Hire]] = FALSE)</f>
        <v>0</v>
      </c>
      <c r="C9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9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9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9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9" s="4" t="b">
        <f>_xlfn.LET(
_xlpm.look, _xlfn.XLOOKUP(RemoveOpTable[[#This Row],[ID]], UjigamiTable[Operator ID], UjigamiTable[Active], "No"),
AND(_xlpm.look = "Yes", RemoveOpTable[[#This Row],[Re-Hire]] = FALSE))</f>
        <v>0</v>
      </c>
      <c r="H9" s="9" t="s">
        <v>802</v>
      </c>
      <c r="I9" s="9"/>
      <c r="J9" s="9"/>
      <c r="K9" s="9" t="s">
        <v>797</v>
      </c>
      <c r="L9" s="9"/>
      <c r="M9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10" spans="1:21" ht="15" x14ac:dyDescent="0.25">
      <c r="A10" s="13" cm="1">
        <f t="array" ref="A1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1688</v>
      </c>
      <c r="B10" s="4" t="b">
        <f>AND(_xlfn.XLOOKUP(RemoveOpTable[[#This Row],[Name]],EmployeesByDept[Name],EmployeesByDept[ID], -1) &gt; 0, RemoveOpTable[[#This Row],[Re-Hire]] = FALSE)</f>
        <v>0</v>
      </c>
      <c r="C10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0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0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0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0" s="4" t="b">
        <f>_xlfn.LET(
_xlpm.look, _xlfn.XLOOKUP(RemoveOpTable[[#This Row],[ID]], UjigamiTable[Operator ID], UjigamiTable[Active], "No"),
AND(_xlpm.look = "Yes", RemoveOpTable[[#This Row],[Re-Hire]] = FALSE))</f>
        <v>0</v>
      </c>
      <c r="H10" s="9" t="s">
        <v>803</v>
      </c>
      <c r="I10" s="9"/>
      <c r="J10" s="9"/>
      <c r="K10" s="9" t="s">
        <v>797</v>
      </c>
      <c r="L10" s="9" t="b">
        <v>1</v>
      </c>
      <c r="M10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11" spans="1:21" ht="15" x14ac:dyDescent="0.25">
      <c r="A11" s="13" cm="1">
        <f t="array" ref="A1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2309</v>
      </c>
      <c r="B11" s="4" t="b">
        <f>AND(_xlfn.XLOOKUP(RemoveOpTable[[#This Row],[Name]],EmployeesByDept[Name],EmployeesByDept[ID], -1) &gt; 0, RemoveOpTable[[#This Row],[Re-Hire]] = FALSE)</f>
        <v>0</v>
      </c>
      <c r="C11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1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1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1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1" s="4" t="b">
        <f>_xlfn.LET(
_xlpm.look, _xlfn.XLOOKUP(RemoveOpTable[[#This Row],[ID]], UjigamiTable[Operator ID], UjigamiTable[Active], "No"),
AND(_xlpm.look = "Yes", RemoveOpTable[[#This Row],[Re-Hire]] = FALSE))</f>
        <v>0</v>
      </c>
      <c r="H11" s="9" t="s">
        <v>52</v>
      </c>
      <c r="I11" s="9"/>
      <c r="J11" s="9"/>
      <c r="K11" s="9" t="s">
        <v>797</v>
      </c>
      <c r="L11" s="9"/>
      <c r="M11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12" spans="1:21" ht="15" x14ac:dyDescent="0.25">
      <c r="A12" s="13" cm="1">
        <f t="array" ref="A1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2306</v>
      </c>
      <c r="B12" s="4" t="b">
        <f>AND(_xlfn.XLOOKUP(RemoveOpTable[[#This Row],[Name]],EmployeesByDept[Name],EmployeesByDept[ID], -1) &gt; 0, RemoveOpTable[[#This Row],[Re-Hire]] = FALSE)</f>
        <v>0</v>
      </c>
      <c r="C12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2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2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2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2" s="4" t="b">
        <f>_xlfn.LET(
_xlpm.look, _xlfn.XLOOKUP(RemoveOpTable[[#This Row],[ID]], UjigamiTable[Operator ID], UjigamiTable[Active], "No"),
AND(_xlpm.look = "Yes", RemoveOpTable[[#This Row],[Re-Hire]] = FALSE))</f>
        <v>0</v>
      </c>
      <c r="H12" s="9" t="s">
        <v>49</v>
      </c>
      <c r="I12" s="9"/>
      <c r="J12" s="9"/>
      <c r="K12" s="9" t="s">
        <v>797</v>
      </c>
      <c r="L12" s="9"/>
      <c r="M12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13" spans="1:21" ht="15" x14ac:dyDescent="0.25">
      <c r="A13" s="13" cm="1">
        <f t="array" ref="A1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9328</v>
      </c>
      <c r="B13" s="4" t="b">
        <f>AND(_xlfn.XLOOKUP(RemoveOpTable[[#This Row],[Name]],EmployeesByDept[Name],EmployeesByDept[ID], -1) &gt; 0, RemoveOpTable[[#This Row],[Re-Hire]] = FALSE)</f>
        <v>0</v>
      </c>
      <c r="C13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3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3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3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3" s="4" t="b">
        <f>_xlfn.LET(
_xlpm.look, _xlfn.XLOOKUP(RemoveOpTable[[#This Row],[ID]], UjigamiTable[Operator ID], UjigamiTable[Active], "No"),
AND(_xlpm.look = "Yes", RemoveOpTable[[#This Row],[Re-Hire]] = FALSE))</f>
        <v>0</v>
      </c>
      <c r="H13" s="46" t="s">
        <v>56</v>
      </c>
      <c r="I13" s="9"/>
      <c r="J13" s="9"/>
      <c r="K13" s="9" t="s">
        <v>804</v>
      </c>
      <c r="L13" s="9"/>
      <c r="M13" s="12" t="b">
        <f>_xlfn.LET(_xlpm.status, _xlfn.XLOOKUP(RemoveOpTable[[#This Row],[Name]], SQLOperatorTable[name], SQLOperatorTable[Provisioned], FALSE, 0, IF(RemoveOpTable[[#This Row],[Reverse]], -1, 1)), _xlpm.status)</f>
        <v>0</v>
      </c>
      <c r="O13" s="53"/>
      <c r="P13" s="53"/>
      <c r="Q13" s="53"/>
      <c r="R13" s="53"/>
      <c r="S13" s="53"/>
      <c r="T13" s="53"/>
      <c r="U13" s="53"/>
    </row>
    <row r="14" spans="1:21" ht="15" x14ac:dyDescent="0.25">
      <c r="A14" s="27" cm="1">
        <f t="array" ref="A1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2626</v>
      </c>
      <c r="B14" s="28" t="b">
        <f>AND(_xlfn.XLOOKUP(RemoveOpTable[[#This Row],[Name]],EmployeesByDept[Name],EmployeesByDept[ID], -1) &gt; 0, RemoveOpTable[[#This Row],[Re-Hire]] = FALSE)</f>
        <v>0</v>
      </c>
      <c r="C14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4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4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4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4" s="28" t="b">
        <f>_xlfn.LET(
_xlpm.look, _xlfn.XLOOKUP(RemoveOpTable[[#This Row],[ID]], UjigamiTable[Operator ID], UjigamiTable[Active], "No"),
AND(_xlpm.look = "Yes", RemoveOpTable[[#This Row],[Re-Hire]] = FALSE))</f>
        <v>0</v>
      </c>
      <c r="H14" s="9" t="s">
        <v>37</v>
      </c>
      <c r="I14" s="9"/>
      <c r="J14" s="9"/>
      <c r="K14" s="9" t="s">
        <v>797</v>
      </c>
      <c r="L14" s="9"/>
      <c r="M14" s="12" t="b">
        <f>_xlfn.LET(_xlpm.status, _xlfn.XLOOKUP(RemoveOpTable[[#This Row],[Name]], SQLOperatorTable[name], SQLOperatorTable[Provisioned], FALSE, 0, IF(RemoveOpTable[[#This Row],[Reverse]], -1, 1)), _xlpm.status)</f>
        <v>0</v>
      </c>
      <c r="O14" s="53"/>
      <c r="P14" s="53"/>
      <c r="Q14" s="53"/>
      <c r="R14" s="53"/>
      <c r="S14" s="53"/>
      <c r="T14" s="53"/>
      <c r="U14" s="53"/>
    </row>
    <row r="15" spans="1:21" ht="15" x14ac:dyDescent="0.25">
      <c r="A15" s="13" t="str" cm="1">
        <f t="array" ref="A1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5" s="4" t="b">
        <f>AND(_xlfn.XLOOKUP(RemoveOpTable[[#This Row],[Name]],EmployeesByDept[Name],EmployeesByDept[ID], -1) &gt; 0, RemoveOpTable[[#This Row],[Re-Hire]] = FALSE)</f>
        <v>0</v>
      </c>
      <c r="C15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5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5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5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5" s="4" t="b">
        <f>_xlfn.LET(
_xlpm.look, _xlfn.XLOOKUP(RemoveOpTable[[#This Row],[ID]], UjigamiTable[Operator ID], UjigamiTable[Active], "No"),
AND(_xlpm.look = "Yes", RemoveOpTable[[#This Row],[Re-Hire]] = FALSE))</f>
        <v>0</v>
      </c>
      <c r="H15" s="9" t="s">
        <v>805</v>
      </c>
      <c r="I15" s="9"/>
      <c r="J15" s="9"/>
      <c r="K15" s="9" t="s">
        <v>800</v>
      </c>
      <c r="L15" s="9"/>
      <c r="M15" s="12" t="b">
        <f>_xlfn.LET(_xlpm.status, _xlfn.XLOOKUP(RemoveOpTable[[#This Row],[Name]], SQLOperatorTable[name], SQLOperatorTable[Provisioned], FALSE, 0, IF(RemoveOpTable[[#This Row],[Reverse]], -1, 1)), _xlpm.status)</f>
        <v>0</v>
      </c>
      <c r="O15" s="53"/>
      <c r="P15" s="53"/>
      <c r="Q15" s="53"/>
      <c r="R15" s="53"/>
      <c r="S15" s="53"/>
      <c r="T15" s="53"/>
      <c r="U15" s="53"/>
    </row>
    <row r="16" spans="1:21" ht="15" x14ac:dyDescent="0.25">
      <c r="A16" s="27" cm="1">
        <f t="array" ref="A1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9327</v>
      </c>
      <c r="B16" s="28" t="b">
        <f>AND(_xlfn.XLOOKUP(RemoveOpTable[[#This Row],[Name]],EmployeesByDept[Name],EmployeesByDept[ID], -1) &gt; 0, RemoveOpTable[[#This Row],[Re-Hire]] = FALSE)</f>
        <v>0</v>
      </c>
      <c r="C16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6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6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6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6" s="28" t="b">
        <f>_xlfn.LET(
_xlpm.look, _xlfn.XLOOKUP(RemoveOpTable[[#This Row],[ID]], UjigamiTable[Operator ID], UjigamiTable[Active], "No"),
AND(_xlpm.look = "Yes", RemoveOpTable[[#This Row],[Re-Hire]] = FALSE))</f>
        <v>0</v>
      </c>
      <c r="H16" s="9" t="s">
        <v>806</v>
      </c>
      <c r="I16" s="9" t="s">
        <v>807</v>
      </c>
      <c r="J16" s="9"/>
      <c r="K16" s="9" t="s">
        <v>797</v>
      </c>
      <c r="L16" s="9"/>
      <c r="M16" s="12" t="b">
        <f>_xlfn.LET(_xlpm.status, _xlfn.XLOOKUP(RemoveOpTable[[#This Row],[Name]], SQLOperatorTable[name], SQLOperatorTable[Provisioned], FALSE, 0, IF(RemoveOpTable[[#This Row],[Reverse]], -1, 1)), _xlpm.status)</f>
        <v>0</v>
      </c>
      <c r="O16" s="53"/>
      <c r="P16" s="53"/>
      <c r="Q16" s="53"/>
      <c r="R16" s="53"/>
      <c r="S16" s="53"/>
      <c r="T16" s="53"/>
      <c r="U16" s="53"/>
    </row>
    <row r="17" spans="1:21" ht="15" x14ac:dyDescent="0.25">
      <c r="A17" s="13" cm="1">
        <f t="array" ref="A1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2404</v>
      </c>
      <c r="B17" s="4" t="b">
        <f>AND(_xlfn.XLOOKUP(RemoveOpTable[[#This Row],[Name]],EmployeesByDept[Name],EmployeesByDept[ID], -1) &gt; 0, RemoveOpTable[[#This Row],[Re-Hire]] = FALSE)</f>
        <v>0</v>
      </c>
      <c r="C17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7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7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7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7" s="4" t="b">
        <f>_xlfn.LET(
_xlpm.look, _xlfn.XLOOKUP(RemoveOpTable[[#This Row],[ID]], UjigamiTable[Operator ID], UjigamiTable[Active], "No"),
AND(_xlpm.look = "Yes", RemoveOpTable[[#This Row],[Re-Hire]] = FALSE))</f>
        <v>0</v>
      </c>
      <c r="H17" s="9" t="s">
        <v>38</v>
      </c>
      <c r="I17" s="9" t="s">
        <v>808</v>
      </c>
      <c r="J17" s="9"/>
      <c r="K17" s="9" t="s">
        <v>797</v>
      </c>
      <c r="L17" s="9"/>
      <c r="M17" s="12" t="b">
        <f>_xlfn.LET(_xlpm.status, _xlfn.XLOOKUP(RemoveOpTable[[#This Row],[Name]], SQLOperatorTable[name], SQLOperatorTable[Provisioned], FALSE, 0, IF(RemoveOpTable[[#This Row],[Reverse]], -1, 1)), _xlpm.status)</f>
        <v>0</v>
      </c>
      <c r="O17" s="53"/>
      <c r="P17" s="53"/>
      <c r="Q17" s="53"/>
      <c r="R17" s="53"/>
      <c r="S17" s="53"/>
      <c r="T17" s="53"/>
      <c r="U17" s="53"/>
    </row>
    <row r="18" spans="1:21" ht="15" x14ac:dyDescent="0.25">
      <c r="A18" s="13" cm="1">
        <f t="array" ref="A1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2582</v>
      </c>
      <c r="B18" s="4" t="b">
        <f>AND(_xlfn.XLOOKUP(RemoveOpTable[[#This Row],[Name]],EmployeesByDept[Name],EmployeesByDept[ID], -1) &gt; 0, RemoveOpTable[[#This Row],[Re-Hire]] = FALSE)</f>
        <v>0</v>
      </c>
      <c r="C18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8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8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8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8" s="4" t="b">
        <f>_xlfn.LET(
_xlpm.look, _xlfn.XLOOKUP(RemoveOpTable[[#This Row],[ID]], UjigamiTable[Operator ID], UjigamiTable[Active], "No"),
AND(_xlpm.look = "Yes", RemoveOpTable[[#This Row],[Re-Hire]] = FALSE))</f>
        <v>0</v>
      </c>
      <c r="H18" s="46" t="s">
        <v>31</v>
      </c>
      <c r="I18" s="9" t="s">
        <v>808</v>
      </c>
      <c r="J18" s="9"/>
      <c r="K18" s="9" t="s">
        <v>797</v>
      </c>
      <c r="L18" s="9"/>
      <c r="M18" s="12" t="b">
        <f>_xlfn.LET(_xlpm.status, _xlfn.XLOOKUP(RemoveOpTable[[#This Row],[Name]], SQLOperatorTable[name], SQLOperatorTable[Provisioned], FALSE, 0, IF(RemoveOpTable[[#This Row],[Reverse]], -1, 1)), _xlpm.status)</f>
        <v>0</v>
      </c>
      <c r="O18" s="53"/>
      <c r="P18" s="53"/>
      <c r="Q18" s="53"/>
      <c r="R18" s="53"/>
      <c r="S18" s="53"/>
      <c r="T18" s="53"/>
      <c r="U18" s="53"/>
    </row>
    <row r="19" spans="1:21" ht="15" x14ac:dyDescent="0.25">
      <c r="A19" s="13" cm="1">
        <f t="array" ref="A1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2315</v>
      </c>
      <c r="B19" s="4" t="b">
        <f>AND(_xlfn.XLOOKUP(RemoveOpTable[[#This Row],[Name]],EmployeesByDept[Name],EmployeesByDept[ID], -1) &gt; 0, RemoveOpTable[[#This Row],[Re-Hire]] = FALSE)</f>
        <v>0</v>
      </c>
      <c r="C19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9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9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9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9" s="4" t="b">
        <f>_xlfn.LET(
_xlpm.look, _xlfn.XLOOKUP(RemoveOpTable[[#This Row],[ID]], UjigamiTable[Operator ID], UjigamiTable[Active], "No"),
AND(_xlpm.look = "Yes", RemoveOpTable[[#This Row],[Re-Hire]] = FALSE))</f>
        <v>0</v>
      </c>
      <c r="H19" s="9" t="s">
        <v>62</v>
      </c>
      <c r="I19" s="9"/>
      <c r="J19" s="9"/>
      <c r="K19" s="9" t="s">
        <v>804</v>
      </c>
      <c r="L19" s="9"/>
      <c r="M19" s="12" t="b">
        <f>_xlfn.LET(_xlpm.status, _xlfn.XLOOKUP(RemoveOpTable[[#This Row],[Name]], SQLOperatorTable[name], SQLOperatorTable[Provisioned], FALSE, 0, IF(RemoveOpTable[[#This Row],[Reverse]], -1, 1)), _xlpm.status)</f>
        <v>0</v>
      </c>
      <c r="O19" s="53"/>
      <c r="P19" s="53"/>
      <c r="Q19" s="53"/>
      <c r="R19" s="53"/>
      <c r="S19" s="53"/>
      <c r="T19" s="53"/>
      <c r="U19" s="53"/>
    </row>
    <row r="20" spans="1:21" ht="15" x14ac:dyDescent="0.25">
      <c r="A20" s="13" t="str" cm="1">
        <f t="array" ref="A2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20" s="4" t="b">
        <f>AND(_xlfn.XLOOKUP(RemoveOpTable[[#This Row],[Name]],EmployeesByDept[Name],EmployeesByDept[ID], -1) &gt; 0, RemoveOpTable[[#This Row],[Re-Hire]] = FALSE)</f>
        <v>0</v>
      </c>
      <c r="C20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20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20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20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20" s="4" t="b">
        <f>_xlfn.LET(
_xlpm.look, _xlfn.XLOOKUP(RemoveOpTable[[#This Row],[ID]], UjigamiTable[Operator ID], UjigamiTable[Active], "No"),
AND(_xlpm.look = "Yes", RemoveOpTable[[#This Row],[Re-Hire]] = FALSE))</f>
        <v>0</v>
      </c>
      <c r="H20" s="9" t="s">
        <v>809</v>
      </c>
      <c r="I20" s="9"/>
      <c r="J20" s="9"/>
      <c r="K20" s="9" t="s">
        <v>800</v>
      </c>
      <c r="L20" s="9"/>
      <c r="M20" s="12" t="b">
        <f>_xlfn.LET(_xlpm.status, _xlfn.XLOOKUP(RemoveOpTable[[#This Row],[Name]], SQLOperatorTable[name], SQLOperatorTable[Provisioned], FALSE, 0, IF(RemoveOpTable[[#This Row],[Reverse]], -1, 1)), _xlpm.status)</f>
        <v>0</v>
      </c>
      <c r="O20" s="53"/>
      <c r="P20" s="53"/>
      <c r="Q20" s="53"/>
      <c r="R20" s="53"/>
      <c r="S20" s="53"/>
      <c r="T20" s="53"/>
      <c r="U20" s="53"/>
    </row>
    <row r="21" spans="1:21" ht="15" x14ac:dyDescent="0.25">
      <c r="A21" s="13" cm="1">
        <f t="array" ref="A2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2312</v>
      </c>
      <c r="B21" s="4" t="b">
        <f>AND(_xlfn.XLOOKUP(RemoveOpTable[[#This Row],[Name]],EmployeesByDept[Name],EmployeesByDept[ID], -1) &gt; 0, RemoveOpTable[[#This Row],[Re-Hire]] = FALSE)</f>
        <v>0</v>
      </c>
      <c r="C21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21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21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21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21" s="4" t="b">
        <f>_xlfn.LET(
_xlpm.look, _xlfn.XLOOKUP(RemoveOpTable[[#This Row],[ID]], UjigamiTable[Operator ID], UjigamiTable[Active], "No"),
AND(_xlpm.look = "Yes", RemoveOpTable[[#This Row],[Re-Hire]] = FALSE))</f>
        <v>0</v>
      </c>
      <c r="H21" s="9" t="s">
        <v>55</v>
      </c>
      <c r="I21" s="9"/>
      <c r="J21" s="9"/>
      <c r="K21" s="9" t="s">
        <v>804</v>
      </c>
      <c r="L21" s="9"/>
      <c r="M21" s="12" t="b">
        <f>_xlfn.LET(_xlpm.status, _xlfn.XLOOKUP(RemoveOpTable[[#This Row],[Name]], SQLOperatorTable[name], SQLOperatorTable[Provisioned], FALSE, 0, IF(RemoveOpTable[[#This Row],[Reverse]], -1, 1)), _xlpm.status)</f>
        <v>0</v>
      </c>
      <c r="O21" s="53"/>
      <c r="P21" s="53"/>
      <c r="Q21" s="53"/>
      <c r="R21" s="53"/>
      <c r="S21" s="53"/>
      <c r="T21" s="53"/>
      <c r="U21" s="53"/>
    </row>
    <row r="22" spans="1:21" ht="15" x14ac:dyDescent="0.25">
      <c r="A22" s="13" cm="1">
        <f t="array" ref="A2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2307</v>
      </c>
      <c r="B22" s="4" t="b">
        <f>AND(_xlfn.XLOOKUP(RemoveOpTable[[#This Row],[Name]],EmployeesByDept[Name],EmployeesByDept[ID], -1) &gt; 0, RemoveOpTable[[#This Row],[Re-Hire]] = FALSE)</f>
        <v>0</v>
      </c>
      <c r="C22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22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22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22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22" s="4" t="b">
        <f>_xlfn.LET(
_xlpm.look, _xlfn.XLOOKUP(RemoveOpTable[[#This Row],[ID]], UjigamiTable[Operator ID], UjigamiTable[Active], "No"),
AND(_xlpm.look = "Yes", RemoveOpTable[[#This Row],[Re-Hire]] = FALSE))</f>
        <v>0</v>
      </c>
      <c r="H22" s="9" t="s">
        <v>50</v>
      </c>
      <c r="I22" s="9"/>
      <c r="J22" s="9"/>
      <c r="K22" s="9" t="s">
        <v>804</v>
      </c>
      <c r="L22" s="9"/>
      <c r="M22" s="12" t="b">
        <f>_xlfn.LET(_xlpm.status, _xlfn.XLOOKUP(RemoveOpTable[[#This Row],[Name]], SQLOperatorTable[name], SQLOperatorTable[Provisioned], FALSE, 0, IF(RemoveOpTable[[#This Row],[Reverse]], -1, 1)), _xlpm.status)</f>
        <v>0</v>
      </c>
      <c r="O22" s="53"/>
      <c r="P22" s="53"/>
      <c r="Q22" s="53"/>
      <c r="R22" s="53"/>
      <c r="S22" s="53"/>
      <c r="T22" s="53"/>
      <c r="U22" s="53"/>
    </row>
    <row r="23" spans="1:21" ht="15" x14ac:dyDescent="0.25">
      <c r="A23" s="13" t="str" cm="1">
        <f t="array" ref="A2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23" s="4" t="b">
        <f>AND(_xlfn.XLOOKUP(RemoveOpTable[[#This Row],[Name]],EmployeesByDept[Name],EmployeesByDept[ID], -1) &gt; 0, RemoveOpTable[[#This Row],[Re-Hire]] = FALSE)</f>
        <v>0</v>
      </c>
      <c r="C23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23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23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23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23" s="4" t="b">
        <f>_xlfn.LET(
_xlpm.look, _xlfn.XLOOKUP(RemoveOpTable[[#This Row],[ID]], UjigamiTable[Operator ID], UjigamiTable[Active], "No"),
AND(_xlpm.look = "Yes", RemoveOpTable[[#This Row],[Re-Hire]] = FALSE))</f>
        <v>0</v>
      </c>
      <c r="H23" s="9" t="s">
        <v>810</v>
      </c>
      <c r="I23" s="9"/>
      <c r="J23" s="9"/>
      <c r="K23" s="9" t="s">
        <v>800</v>
      </c>
      <c r="L23" s="9"/>
      <c r="M23" s="12" t="b">
        <f>_xlfn.LET(_xlpm.status, _xlfn.XLOOKUP(RemoveOpTable[[#This Row],[Name]], SQLOperatorTable[name], SQLOperatorTable[Provisioned], FALSE, 0, IF(RemoveOpTable[[#This Row],[Reverse]], -1, 1)), _xlpm.status)</f>
        <v>0</v>
      </c>
      <c r="O23" s="53"/>
      <c r="P23" s="53"/>
      <c r="Q23" s="53"/>
      <c r="R23" s="53"/>
      <c r="S23" s="53"/>
      <c r="T23" s="53"/>
      <c r="U23" s="53"/>
    </row>
    <row r="24" spans="1:21" ht="15" x14ac:dyDescent="0.25">
      <c r="A24" s="27" t="str" cm="1">
        <f t="array" ref="A2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24" s="28" t="b">
        <f>AND(_xlfn.XLOOKUP(RemoveOpTable[[#This Row],[Name]],EmployeesByDept[Name],EmployeesByDept[ID], -1) &gt; 0, RemoveOpTable[[#This Row],[Re-Hire]] = FALSE)</f>
        <v>0</v>
      </c>
      <c r="C24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24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24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24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24" s="28" t="b">
        <f>_xlfn.LET(
_xlpm.look, _xlfn.XLOOKUP(RemoveOpTable[[#This Row],[ID]], UjigamiTable[Operator ID], UjigamiTable[Active], "No"),
AND(_xlpm.look = "Yes", RemoveOpTable[[#This Row],[Re-Hire]] = FALSE))</f>
        <v>0</v>
      </c>
      <c r="H24" s="9" t="s">
        <v>811</v>
      </c>
      <c r="I24" s="9"/>
      <c r="J24" s="9"/>
      <c r="K24" s="9" t="s">
        <v>800</v>
      </c>
      <c r="L24" s="9"/>
      <c r="M24" s="12" t="b">
        <f>_xlfn.LET(_xlpm.status, _xlfn.XLOOKUP(RemoveOpTable[[#This Row],[Name]], SQLOperatorTable[name], SQLOperatorTable[Provisioned], FALSE, 0, IF(RemoveOpTable[[#This Row],[Reverse]], -1, 1)), _xlpm.status)</f>
        <v>0</v>
      </c>
      <c r="O24" s="53"/>
      <c r="P24" s="53"/>
      <c r="Q24" s="53"/>
      <c r="R24" s="53"/>
      <c r="S24" s="53"/>
      <c r="T24" s="53"/>
      <c r="U24" s="53"/>
    </row>
    <row r="25" spans="1:21" ht="15" x14ac:dyDescent="0.25">
      <c r="A25" s="13" t="str" cm="1">
        <f t="array" ref="A2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25" s="4" t="b">
        <f>AND(_xlfn.XLOOKUP(RemoveOpTable[[#This Row],[Name]],EmployeesByDept[Name],EmployeesByDept[ID], -1) &gt; 0, RemoveOpTable[[#This Row],[Re-Hire]] = FALSE)</f>
        <v>0</v>
      </c>
      <c r="C25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25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25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25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25" s="4" t="b">
        <f>_xlfn.LET(
_xlpm.look, _xlfn.XLOOKUP(RemoveOpTable[[#This Row],[ID]], UjigamiTable[Operator ID], UjigamiTable[Active], "No"),
AND(_xlpm.look = "Yes", RemoveOpTable[[#This Row],[Re-Hire]] = FALSE))</f>
        <v>0</v>
      </c>
      <c r="H25" s="9" t="s">
        <v>812</v>
      </c>
      <c r="I25" s="9"/>
      <c r="J25" s="9"/>
      <c r="K25" s="9" t="s">
        <v>800</v>
      </c>
      <c r="L25" s="9"/>
      <c r="M25" s="12" t="b">
        <f>_xlfn.LET(_xlpm.status, _xlfn.XLOOKUP(RemoveOpTable[[#This Row],[Name]], SQLOperatorTable[name], SQLOperatorTable[Provisioned], FALSE, 0, IF(RemoveOpTable[[#This Row],[Reverse]], -1, 1)), _xlpm.status)</f>
        <v>0</v>
      </c>
      <c r="O25" s="53"/>
      <c r="P25" s="53"/>
      <c r="Q25" s="53"/>
      <c r="R25" s="53"/>
      <c r="S25" s="53"/>
      <c r="T25" s="53"/>
      <c r="U25" s="53"/>
    </row>
    <row r="26" spans="1:21" ht="15" x14ac:dyDescent="0.25">
      <c r="A26" s="13" cm="1">
        <f t="array" ref="A2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6027</v>
      </c>
      <c r="B26" s="4" t="b">
        <f>AND(_xlfn.XLOOKUP(RemoveOpTable[[#This Row],[Name]],EmployeesByDept[Name],EmployeesByDept[ID], -1) &gt; 0, RemoveOpTable[[#This Row],[Re-Hire]] = FALSE)</f>
        <v>0</v>
      </c>
      <c r="C26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26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26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26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26" s="4" t="b">
        <f>_xlfn.LET(
_xlpm.look, _xlfn.XLOOKUP(RemoveOpTable[[#This Row],[ID]], UjigamiTable[Operator ID], UjigamiTable[Active], "No"),
AND(_xlpm.look = "Yes", RemoveOpTable[[#This Row],[Re-Hire]] = FALSE))</f>
        <v>0</v>
      </c>
      <c r="H26" s="9" t="s">
        <v>813</v>
      </c>
      <c r="I26" s="9" t="s">
        <v>814</v>
      </c>
      <c r="J26" s="9"/>
      <c r="K26" s="9" t="s">
        <v>797</v>
      </c>
      <c r="L26" s="9"/>
      <c r="M26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27" spans="1:21" ht="15" x14ac:dyDescent="0.25">
      <c r="A27" s="13" cm="1">
        <f t="array" ref="A2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2321</v>
      </c>
      <c r="B27" s="4" t="b">
        <f>AND(_xlfn.XLOOKUP(RemoveOpTable[[#This Row],[Name]],EmployeesByDept[Name],EmployeesByDept[ID], -1) &gt; 0, RemoveOpTable[[#This Row],[Re-Hire]] = FALSE)</f>
        <v>0</v>
      </c>
      <c r="C27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27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27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27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27" s="4" t="b">
        <f>_xlfn.LET(
_xlpm.look, _xlfn.XLOOKUP(RemoveOpTable[[#This Row],[ID]], UjigamiTable[Operator ID], UjigamiTable[Active], "No"),
AND(_xlpm.look = "Yes", RemoveOpTable[[#This Row],[Re-Hire]] = FALSE))</f>
        <v>0</v>
      </c>
      <c r="H27" s="9" t="s">
        <v>70</v>
      </c>
      <c r="I27" s="9"/>
      <c r="J27" s="9"/>
      <c r="K27" s="9" t="s">
        <v>804</v>
      </c>
      <c r="L27" s="9"/>
      <c r="M27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28" spans="1:21" ht="15" x14ac:dyDescent="0.25">
      <c r="A28" s="13" cm="1">
        <f t="array" ref="A2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1655</v>
      </c>
      <c r="B28" s="4" t="b">
        <f>AND(_xlfn.XLOOKUP(RemoveOpTable[[#This Row],[Name]],EmployeesByDept[Name],EmployeesByDept[ID], -1) &gt; 0, RemoveOpTable[[#This Row],[Re-Hire]] = FALSE)</f>
        <v>0</v>
      </c>
      <c r="C28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28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28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28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28" s="4" t="b">
        <f>_xlfn.LET(
_xlpm.look, _xlfn.XLOOKUP(RemoveOpTable[[#This Row],[ID]], UjigamiTable[Operator ID], UjigamiTable[Active], "No"),
AND(_xlpm.look = "Yes", RemoveOpTable[[#This Row],[Re-Hire]] = FALSE))</f>
        <v>0</v>
      </c>
      <c r="H28" s="9" t="s">
        <v>815</v>
      </c>
      <c r="I28" s="9" t="s">
        <v>816</v>
      </c>
      <c r="J28" s="9"/>
      <c r="K28" s="9" t="s">
        <v>797</v>
      </c>
      <c r="L28" s="9"/>
      <c r="M28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29" spans="1:21" ht="15" x14ac:dyDescent="0.25">
      <c r="A29" s="27" cm="1">
        <f t="array" ref="A2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2508</v>
      </c>
      <c r="B29" s="28" t="b">
        <f>AND(_xlfn.XLOOKUP(RemoveOpTable[[#This Row],[Name]],EmployeesByDept[Name],EmployeesByDept[ID], -1) &gt; 0, RemoveOpTable[[#This Row],[Re-Hire]] = FALSE)</f>
        <v>0</v>
      </c>
      <c r="C29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29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29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29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29" s="28" t="b">
        <f>_xlfn.LET(
_xlpm.look, _xlfn.XLOOKUP(RemoveOpTable[[#This Row],[ID]], UjigamiTable[Operator ID], UjigamiTable[Active], "No"),
AND(_xlpm.look = "Yes", RemoveOpTable[[#This Row],[Re-Hire]] = FALSE))</f>
        <v>0</v>
      </c>
      <c r="H29" s="46" t="s">
        <v>817</v>
      </c>
      <c r="I29" s="9" t="s">
        <v>814</v>
      </c>
      <c r="J29" s="9"/>
      <c r="K29" s="9" t="s">
        <v>797</v>
      </c>
      <c r="L29" s="9"/>
      <c r="M29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30" spans="1:21" ht="15" x14ac:dyDescent="0.25">
      <c r="A30" s="13" cm="1">
        <f t="array" ref="A3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2579</v>
      </c>
      <c r="B30" s="4" t="b">
        <f>AND(_xlfn.XLOOKUP(RemoveOpTable[[#This Row],[Name]],EmployeesByDept[Name],EmployeesByDept[ID], -1) &gt; 0, RemoveOpTable[[#This Row],[Re-Hire]] = FALSE)</f>
        <v>0</v>
      </c>
      <c r="C30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30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30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30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30" s="4" t="b">
        <f>_xlfn.LET(
_xlpm.look, _xlfn.XLOOKUP(RemoveOpTable[[#This Row],[ID]], UjigamiTable[Operator ID], UjigamiTable[Active], "No"),
AND(_xlpm.look = "Yes", RemoveOpTable[[#This Row],[Re-Hire]] = FALSE))</f>
        <v>0</v>
      </c>
      <c r="H30" s="9" t="s">
        <v>28</v>
      </c>
      <c r="I30" s="9" t="s">
        <v>808</v>
      </c>
      <c r="J30" s="9"/>
      <c r="K30" s="9" t="s">
        <v>797</v>
      </c>
      <c r="L30" s="9"/>
      <c r="M30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31" spans="1:21" ht="15" x14ac:dyDescent="0.25">
      <c r="A31" s="13" cm="1">
        <f t="array" ref="A3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2320</v>
      </c>
      <c r="B31" s="4" t="b">
        <f>AND(_xlfn.XLOOKUP(RemoveOpTable[[#This Row],[Name]],EmployeesByDept[Name],EmployeesByDept[ID], -1) &gt; 0, RemoveOpTable[[#This Row],[Re-Hire]] = FALSE)</f>
        <v>0</v>
      </c>
      <c r="C31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31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31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31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31" s="4" t="b">
        <f>_xlfn.LET(
_xlpm.look, _xlfn.XLOOKUP(RemoveOpTable[[#This Row],[ID]], UjigamiTable[Operator ID], UjigamiTable[Active], "No"),
AND(_xlpm.look = "Yes", RemoveOpTable[[#This Row],[Re-Hire]] = FALSE))</f>
        <v>0</v>
      </c>
      <c r="H31" s="9" t="s">
        <v>68</v>
      </c>
      <c r="I31" s="9"/>
      <c r="J31" s="9"/>
      <c r="K31" s="9" t="s">
        <v>804</v>
      </c>
      <c r="L31" s="9"/>
      <c r="M31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32" spans="1:21" ht="15" x14ac:dyDescent="0.25">
      <c r="A32" s="13" cm="1">
        <f t="array" ref="A3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9945</v>
      </c>
      <c r="B32" s="4" t="b">
        <f>AND(_xlfn.XLOOKUP(RemoveOpTable[[#This Row],[Name]],EmployeesByDept[Name],EmployeesByDept[ID], -1) &gt; 0, RemoveOpTable[[#This Row],[Re-Hire]] = FALSE)</f>
        <v>0</v>
      </c>
      <c r="C32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32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32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32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32" s="4" t="b">
        <f>_xlfn.LET(
_xlpm.look, _xlfn.XLOOKUP(RemoveOpTable[[#This Row],[ID]], UjigamiTable[Operator ID], UjigamiTable[Active], "No"),
AND(_xlpm.look = "Yes", RemoveOpTable[[#This Row],[Re-Hire]] = FALSE))</f>
        <v>0</v>
      </c>
      <c r="H32" s="9" t="s">
        <v>818</v>
      </c>
      <c r="I32" s="9" t="s">
        <v>819</v>
      </c>
      <c r="J32" s="9"/>
      <c r="K32" s="9" t="s">
        <v>797</v>
      </c>
      <c r="L32" s="9"/>
      <c r="M32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33" spans="1:13" ht="15" x14ac:dyDescent="0.25">
      <c r="A33" s="13" cm="1">
        <f t="array" ref="A3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8869</v>
      </c>
      <c r="B33" s="4" t="b">
        <f>AND(_xlfn.XLOOKUP(RemoveOpTable[[#This Row],[Name]],EmployeesByDept[Name],EmployeesByDept[ID], -1) &gt; 0, RemoveOpTable[[#This Row],[Re-Hire]] = FALSE)</f>
        <v>0</v>
      </c>
      <c r="C33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33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33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33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33" s="4" t="b">
        <f>_xlfn.LET(
_xlpm.look, _xlfn.XLOOKUP(RemoveOpTable[[#This Row],[ID]], UjigamiTable[Operator ID], UjigamiTable[Active], "No"),
AND(_xlpm.look = "Yes", RemoveOpTable[[#This Row],[Re-Hire]] = FALSE))</f>
        <v>0</v>
      </c>
      <c r="H33" s="9" t="s">
        <v>820</v>
      </c>
      <c r="I33" s="9" t="s">
        <v>821</v>
      </c>
      <c r="J33" s="9"/>
      <c r="K33" s="9" t="s">
        <v>797</v>
      </c>
      <c r="L33" s="9"/>
      <c r="M33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34" spans="1:13" ht="15" x14ac:dyDescent="0.25">
      <c r="A34" s="13" cm="1">
        <f t="array" ref="A3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2317</v>
      </c>
      <c r="B34" s="4" t="b">
        <f>AND(_xlfn.XLOOKUP(RemoveOpTable[[#This Row],[Name]],EmployeesByDept[Name],EmployeesByDept[ID], -1) &gt; 0, RemoveOpTable[[#This Row],[Re-Hire]] = FALSE)</f>
        <v>0</v>
      </c>
      <c r="C34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34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34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34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34" s="4" t="b">
        <f>_xlfn.LET(
_xlpm.look, _xlfn.XLOOKUP(RemoveOpTable[[#This Row],[ID]], UjigamiTable[Operator ID], UjigamiTable[Active], "No"),
AND(_xlpm.look = "Yes", RemoveOpTable[[#This Row],[Re-Hire]] = FALSE))</f>
        <v>0</v>
      </c>
      <c r="H34" s="9" t="s">
        <v>65</v>
      </c>
      <c r="I34" s="9"/>
      <c r="J34" s="9"/>
      <c r="K34" s="9" t="s">
        <v>804</v>
      </c>
      <c r="L34" s="9"/>
      <c r="M34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35" spans="1:13" ht="15" x14ac:dyDescent="0.25">
      <c r="A35" s="13" cm="1">
        <f t="array" ref="A3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2618</v>
      </c>
      <c r="B35" s="4" t="b">
        <f>AND(_xlfn.XLOOKUP(RemoveOpTable[[#This Row],[Name]],EmployeesByDept[Name],EmployeesByDept[ID], -1) &gt; 0, RemoveOpTable[[#This Row],[Re-Hire]] = FALSE)</f>
        <v>0</v>
      </c>
      <c r="C35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35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35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35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35" s="4" t="b">
        <f>_xlfn.LET(
_xlpm.look, _xlfn.XLOOKUP(RemoveOpTable[[#This Row],[ID]], UjigamiTable[Operator ID], UjigamiTable[Active], "No"),
AND(_xlpm.look = "Yes", RemoveOpTable[[#This Row],[Re-Hire]] = FALSE))</f>
        <v>0</v>
      </c>
      <c r="H35" s="9" t="s">
        <v>822</v>
      </c>
      <c r="I35" s="9" t="s">
        <v>808</v>
      </c>
      <c r="J35" s="9"/>
      <c r="K35" s="9" t="s">
        <v>797</v>
      </c>
      <c r="L35" s="9"/>
      <c r="M35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36" spans="1:13" ht="15" customHeight="1" x14ac:dyDescent="0.25">
      <c r="A36" s="13" cm="1">
        <f t="array" ref="A3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2547</v>
      </c>
      <c r="B36" s="4" t="b">
        <f>AND(_xlfn.XLOOKUP(RemoveOpTable[[#This Row],[Name]],EmployeesByDept[Name],EmployeesByDept[ID], -1) &gt; 0, RemoveOpTable[[#This Row],[Re-Hire]] = FALSE)</f>
        <v>0</v>
      </c>
      <c r="C36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36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36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36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36" s="4" t="b">
        <f>_xlfn.LET(
_xlpm.look, _xlfn.XLOOKUP(RemoveOpTable[[#This Row],[ID]], UjigamiTable[Operator ID], UjigamiTable[Active], "No"),
AND(_xlpm.look = "Yes", RemoveOpTable[[#This Row],[Re-Hire]] = FALSE))</f>
        <v>0</v>
      </c>
      <c r="H36" s="9" t="s">
        <v>823</v>
      </c>
      <c r="I36" s="9" t="s">
        <v>808</v>
      </c>
      <c r="J36" s="9"/>
      <c r="K36" s="9" t="s">
        <v>797</v>
      </c>
      <c r="L36" s="9"/>
      <c r="M36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37" spans="1:13" ht="15" x14ac:dyDescent="0.25">
      <c r="A37" s="13" cm="1">
        <f t="array" ref="A3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2319</v>
      </c>
      <c r="B37" s="4" t="b">
        <f>AND(_xlfn.XLOOKUP(RemoveOpTable[[#This Row],[Name]],EmployeesByDept[Name],EmployeesByDept[ID], -1) &gt; 0, RemoveOpTable[[#This Row],[Re-Hire]] = FALSE)</f>
        <v>0</v>
      </c>
      <c r="C37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37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37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37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37" s="4" t="b">
        <f>_xlfn.LET(
_xlpm.look, _xlfn.XLOOKUP(RemoveOpTable[[#This Row],[ID]], UjigamiTable[Operator ID], UjigamiTable[Active], "No"),
AND(_xlpm.look = "Yes", RemoveOpTable[[#This Row],[Re-Hire]] = FALSE))</f>
        <v>0</v>
      </c>
      <c r="H37" s="9" t="s">
        <v>67</v>
      </c>
      <c r="I37" s="9"/>
      <c r="J37" s="9"/>
      <c r="K37" s="9" t="s">
        <v>804</v>
      </c>
      <c r="L37" s="9"/>
      <c r="M37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38" spans="1:13" ht="15" x14ac:dyDescent="0.25">
      <c r="A38" s="13" cm="1">
        <f t="array" ref="A3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2323</v>
      </c>
      <c r="B38" s="4" t="b">
        <f>AND(_xlfn.XLOOKUP(RemoveOpTable[[#This Row],[Name]],EmployeesByDept[Name],EmployeesByDept[ID], -1) &gt; 0, RemoveOpTable[[#This Row],[Re-Hire]] = FALSE)</f>
        <v>0</v>
      </c>
      <c r="C38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38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38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38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38" s="4" t="b">
        <f>_xlfn.LET(
_xlpm.look, _xlfn.XLOOKUP(RemoveOpTable[[#This Row],[ID]], UjigamiTable[Operator ID], UjigamiTable[Active], "No"),
AND(_xlpm.look = "Yes", RemoveOpTable[[#This Row],[Re-Hire]] = FALSE))</f>
        <v>0</v>
      </c>
      <c r="H38" s="9" t="s">
        <v>74</v>
      </c>
      <c r="I38" s="9"/>
      <c r="J38" s="9"/>
      <c r="K38" s="9" t="s">
        <v>804</v>
      </c>
      <c r="L38" s="9"/>
      <c r="M38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39" spans="1:13" ht="15" x14ac:dyDescent="0.25">
      <c r="A39" s="13" cm="1">
        <f t="array" ref="A3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2591</v>
      </c>
      <c r="B39" s="4" t="b">
        <f>AND(_xlfn.XLOOKUP(RemoveOpTable[[#This Row],[Name]],EmployeesByDept[Name],EmployeesByDept[ID], -1) &gt; 0, RemoveOpTable[[#This Row],[Re-Hire]] = FALSE)</f>
        <v>0</v>
      </c>
      <c r="C39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39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39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39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39" s="4" t="b">
        <f>_xlfn.LET(
_xlpm.look, _xlfn.XLOOKUP(RemoveOpTable[[#This Row],[ID]], UjigamiTable[Operator ID], UjigamiTable[Active], "No"),
AND(_xlpm.look = "Yes", RemoveOpTable[[#This Row],[Re-Hire]] = FALSE))</f>
        <v>0</v>
      </c>
      <c r="H39" s="9" t="s">
        <v>76</v>
      </c>
      <c r="I39" s="9" t="s">
        <v>808</v>
      </c>
      <c r="J39" s="9"/>
      <c r="K39" s="9" t="s">
        <v>797</v>
      </c>
      <c r="L39" s="9"/>
      <c r="M39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40" spans="1:13" ht="15" x14ac:dyDescent="0.25">
      <c r="A40" s="27" t="str" cm="1">
        <f t="array" ref="A4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40" s="28" t="b">
        <f>AND(_xlfn.XLOOKUP(RemoveOpTable[[#This Row],[Name]],EmployeesByDept[Name],EmployeesByDept[ID], -1) &gt; 0, RemoveOpTable[[#This Row],[Re-Hire]] = FALSE)</f>
        <v>0</v>
      </c>
      <c r="C40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40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40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40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40" s="28" t="b">
        <f>_xlfn.LET(
_xlpm.look, _xlfn.XLOOKUP(RemoveOpTable[[#This Row],[ID]], UjigamiTable[Operator ID], UjigamiTable[Active], "No"),
AND(_xlpm.look = "Yes", RemoveOpTable[[#This Row],[Re-Hire]] = FALSE))</f>
        <v>0</v>
      </c>
      <c r="H40" s="9" t="s">
        <v>824</v>
      </c>
      <c r="I40" s="9"/>
      <c r="J40" s="9"/>
      <c r="K40" s="9" t="s">
        <v>800</v>
      </c>
      <c r="L40" s="9"/>
      <c r="M40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41" spans="1:13" ht="15" x14ac:dyDescent="0.25">
      <c r="A41" s="13" cm="1">
        <f t="array" ref="A4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1988</v>
      </c>
      <c r="B41" s="4" t="b">
        <f>AND(_xlfn.XLOOKUP(RemoveOpTable[[#This Row],[Name]],EmployeesByDept[Name],EmployeesByDept[ID], -1) &gt; 0, RemoveOpTable[[#This Row],[Re-Hire]] = FALSE)</f>
        <v>0</v>
      </c>
      <c r="C41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41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41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41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41" s="4" t="b">
        <f>_xlfn.LET(
_xlpm.look, _xlfn.XLOOKUP(RemoveOpTable[[#This Row],[ID]], UjigamiTable[Operator ID], UjigamiTable[Active], "No"),
AND(_xlpm.look = "Yes", RemoveOpTable[[#This Row],[Re-Hire]] = FALSE))</f>
        <v>0</v>
      </c>
      <c r="H41" s="9" t="s">
        <v>64</v>
      </c>
      <c r="I41" s="9"/>
      <c r="J41" s="9"/>
      <c r="K41" s="9" t="s">
        <v>804</v>
      </c>
      <c r="L41" s="9"/>
      <c r="M41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42" spans="1:13" ht="15" x14ac:dyDescent="0.25">
      <c r="A42" s="13" cm="1">
        <f t="array" ref="A4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2185</v>
      </c>
      <c r="B42" s="4" t="b">
        <f>AND(_xlfn.XLOOKUP(RemoveOpTable[[#This Row],[Name]],EmployeesByDept[Name],EmployeesByDept[ID], -1) &gt; 0, RemoveOpTable[[#This Row],[Re-Hire]] = FALSE)</f>
        <v>0</v>
      </c>
      <c r="C42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42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42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42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42" s="4" t="b">
        <f>_xlfn.LET(
_xlpm.look, _xlfn.XLOOKUP(RemoveOpTable[[#This Row],[ID]], UjigamiTable[Operator ID], UjigamiTable[Active], "No"),
AND(_xlpm.look = "Yes", RemoveOpTable[[#This Row],[Re-Hire]] = FALSE))</f>
        <v>0</v>
      </c>
      <c r="H42" s="9" t="s">
        <v>825</v>
      </c>
      <c r="I42" s="9" t="s">
        <v>826</v>
      </c>
      <c r="J42" s="9"/>
      <c r="K42" s="9" t="s">
        <v>797</v>
      </c>
      <c r="L42" s="9"/>
      <c r="M42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43" spans="1:13" ht="15" x14ac:dyDescent="0.25">
      <c r="A43" s="13" cm="1">
        <f t="array" ref="A4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11135309</v>
      </c>
      <c r="B43" s="4" t="b">
        <f>AND(_xlfn.XLOOKUP(RemoveOpTable[[#This Row],[Name]],EmployeesByDept[Name],EmployeesByDept[ID], -1) &gt; 0, RemoveOpTable[[#This Row],[Re-Hire]] = FALSE)</f>
        <v>0</v>
      </c>
      <c r="C43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43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43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43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43" s="4" t="b">
        <f>_xlfn.LET(
_xlpm.look, _xlfn.XLOOKUP(RemoveOpTable[[#This Row],[ID]], UjigamiTable[Operator ID], UjigamiTable[Active], "No"),
AND(_xlpm.look = "Yes", RemoveOpTable[[#This Row],[Re-Hire]] = FALSE))</f>
        <v>0</v>
      </c>
      <c r="H43" s="9" t="s">
        <v>827</v>
      </c>
      <c r="I43" s="9"/>
      <c r="J43" s="9"/>
      <c r="K43" s="9" t="s">
        <v>797</v>
      </c>
      <c r="L43" s="9"/>
      <c r="M43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44" spans="1:13" ht="15" x14ac:dyDescent="0.25">
      <c r="A44" s="13" cm="1">
        <f t="array" ref="A4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2347</v>
      </c>
      <c r="B44" s="4" t="b">
        <f>AND(_xlfn.XLOOKUP(RemoveOpTable[[#This Row],[Name]],EmployeesByDept[Name],EmployeesByDept[ID], -1) &gt; 0, RemoveOpTable[[#This Row],[Re-Hire]] = FALSE)</f>
        <v>0</v>
      </c>
      <c r="C44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44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44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44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44" s="4" t="b">
        <f>_xlfn.LET(
_xlpm.look, _xlfn.XLOOKUP(RemoveOpTable[[#This Row],[ID]], UjigamiTable[Operator ID], UjigamiTable[Active], "No"),
AND(_xlpm.look = "Yes", RemoveOpTable[[#This Row],[Re-Hire]] = FALSE))</f>
        <v>0</v>
      </c>
      <c r="H44" s="9" t="s">
        <v>92</v>
      </c>
      <c r="I44" s="9"/>
      <c r="J44" s="9"/>
      <c r="K44" s="9" t="s">
        <v>804</v>
      </c>
      <c r="L44" s="9"/>
      <c r="M44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45" spans="1:13" ht="15" x14ac:dyDescent="0.25">
      <c r="A45" s="13" cm="1">
        <f t="array" ref="A4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2332</v>
      </c>
      <c r="B45" s="4" t="b">
        <f>AND(_xlfn.XLOOKUP(RemoveOpTable[[#This Row],[Name]],EmployeesByDept[Name],EmployeesByDept[ID], -1) &gt; 0, RemoveOpTable[[#This Row],[Re-Hire]] = FALSE)</f>
        <v>0</v>
      </c>
      <c r="C45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45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45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45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45" s="4" t="b">
        <f>_xlfn.LET(
_xlpm.look, _xlfn.XLOOKUP(RemoveOpTable[[#This Row],[ID]], UjigamiTable[Operator ID], UjigamiTable[Active], "No"),
AND(_xlpm.look = "Yes", RemoveOpTable[[#This Row],[Re-Hire]] = FALSE))</f>
        <v>0</v>
      </c>
      <c r="H45" s="9" t="s">
        <v>84</v>
      </c>
      <c r="I45" s="9"/>
      <c r="J45" s="9"/>
      <c r="K45" s="9" t="s">
        <v>804</v>
      </c>
      <c r="L45" s="9"/>
      <c r="M45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46" spans="1:13" ht="15" x14ac:dyDescent="0.25">
      <c r="A46" s="27" cm="1">
        <f t="array" ref="A4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2333</v>
      </c>
      <c r="B46" s="28" t="b">
        <f>AND(_xlfn.XLOOKUP(RemoveOpTable[[#This Row],[Name]],EmployeesByDept[Name],EmployeesByDept[ID], -1) &gt; 0, RemoveOpTable[[#This Row],[Re-Hire]] = FALSE)</f>
        <v>0</v>
      </c>
      <c r="C46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46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46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46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46" s="28" t="b">
        <f>_xlfn.LET(
_xlpm.look, _xlfn.XLOOKUP(RemoveOpTable[[#This Row],[ID]], UjigamiTable[Operator ID], UjigamiTable[Active], "No"),
AND(_xlpm.look = "Yes", RemoveOpTable[[#This Row],[Re-Hire]] = FALSE))</f>
        <v>0</v>
      </c>
      <c r="H46" s="9" t="s">
        <v>85</v>
      </c>
      <c r="I46" s="9"/>
      <c r="J46" s="9"/>
      <c r="K46" s="9" t="s">
        <v>804</v>
      </c>
      <c r="L46" s="9"/>
      <c r="M46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47" spans="1:13" ht="15" x14ac:dyDescent="0.25">
      <c r="A47" s="27" cm="1">
        <f t="array" ref="A4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2329</v>
      </c>
      <c r="B47" s="28" t="b">
        <f>AND(_xlfn.XLOOKUP(RemoveOpTable[[#This Row],[Name]],EmployeesByDept[Name],EmployeesByDept[ID], -1) &gt; 0, RemoveOpTable[[#This Row],[Re-Hire]] = FALSE)</f>
        <v>0</v>
      </c>
      <c r="C47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47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47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47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47" s="28" t="b">
        <f>_xlfn.LET(
_xlpm.look, _xlfn.XLOOKUP(RemoveOpTable[[#This Row],[ID]], UjigamiTable[Operator ID], UjigamiTable[Active], "No"),
AND(_xlpm.look = "Yes", RemoveOpTable[[#This Row],[Re-Hire]] = FALSE))</f>
        <v>0</v>
      </c>
      <c r="H47" s="9" t="s">
        <v>77</v>
      </c>
      <c r="I47" s="9"/>
      <c r="J47" s="9"/>
      <c r="K47" s="9" t="s">
        <v>804</v>
      </c>
      <c r="L47" s="9"/>
      <c r="M47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48" spans="1:13" ht="15" x14ac:dyDescent="0.25">
      <c r="A48" s="27" cm="1">
        <f t="array" ref="A4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9000</v>
      </c>
      <c r="B48" s="28" t="b">
        <f>AND(_xlfn.XLOOKUP(RemoveOpTable[[#This Row],[Name]],EmployeesByDept[Name],EmployeesByDept[ID], -1) &gt; 0, RemoveOpTable[[#This Row],[Re-Hire]] = FALSE)</f>
        <v>0</v>
      </c>
      <c r="C48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48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48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48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48" s="28" t="b">
        <f>_xlfn.LET(
_xlpm.look, _xlfn.XLOOKUP(RemoveOpTable[[#This Row],[ID]], UjigamiTable[Operator ID], UjigamiTable[Active], "No"),
AND(_xlpm.look = "Yes", RemoveOpTable[[#This Row],[Re-Hire]] = FALSE))</f>
        <v>0</v>
      </c>
      <c r="H48" s="9" t="s">
        <v>828</v>
      </c>
      <c r="I48" s="9" t="s">
        <v>829</v>
      </c>
      <c r="J48" s="9"/>
      <c r="K48" s="9" t="s">
        <v>797</v>
      </c>
      <c r="L48" s="9"/>
      <c r="M48" s="38" t="b">
        <f>_xlfn.LET(_xlpm.status, _xlfn.XLOOKUP(RemoveOpTable[[#This Row],[Name]], SQLOperatorTable[name], SQLOperatorTable[Provisioned], FALSE, 0, IF(RemoveOpTable[[#This Row],[Reverse]], -1, 1)), _xlpm.status)</f>
        <v>1</v>
      </c>
    </row>
    <row r="49" spans="1:13" ht="15" x14ac:dyDescent="0.25">
      <c r="A49" s="27" cm="1">
        <f t="array" ref="A4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2655</v>
      </c>
      <c r="B49" s="28" t="b">
        <f>AND(_xlfn.XLOOKUP(RemoveOpTable[[#This Row],[Name]],EmployeesByDept[Name],EmployeesByDept[ID], -1) &gt; 0, RemoveOpTable[[#This Row],[Re-Hire]] = FALSE)</f>
        <v>0</v>
      </c>
      <c r="C49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49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49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49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49" s="28" t="b">
        <f>_xlfn.LET(
_xlpm.look, _xlfn.XLOOKUP(RemoveOpTable[[#This Row],[ID]], UjigamiTable[Operator ID], UjigamiTable[Active], "No"),
AND(_xlpm.look = "Yes", RemoveOpTable[[#This Row],[Re-Hire]] = FALSE))</f>
        <v>0</v>
      </c>
      <c r="H49" s="9" t="s">
        <v>96</v>
      </c>
      <c r="I49" s="9"/>
      <c r="J49" s="9"/>
      <c r="K49" s="9" t="s">
        <v>804</v>
      </c>
      <c r="L49" s="9"/>
      <c r="M49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50" spans="1:13" ht="15" x14ac:dyDescent="0.25">
      <c r="A50" s="27" cm="1">
        <f t="array" ref="A5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2366</v>
      </c>
      <c r="B50" s="28" t="b">
        <f>AND(_xlfn.XLOOKUP(RemoveOpTable[[#This Row],[Name]],EmployeesByDept[Name],EmployeesByDept[ID], -1) &gt; 0, RemoveOpTable[[#This Row],[Re-Hire]] = FALSE)</f>
        <v>0</v>
      </c>
      <c r="C50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50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50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50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50" s="28" t="b">
        <f>_xlfn.LET(
_xlpm.look, _xlfn.XLOOKUP(RemoveOpTable[[#This Row],[ID]], UjigamiTable[Operator ID], UjigamiTable[Active], "No"),
AND(_xlpm.look = "Yes", RemoveOpTable[[#This Row],[Re-Hire]] = FALSE))</f>
        <v>0</v>
      </c>
      <c r="H50" s="9" t="s">
        <v>98</v>
      </c>
      <c r="I50" s="9"/>
      <c r="J50" s="9"/>
      <c r="K50" s="9" t="s">
        <v>804</v>
      </c>
      <c r="L50" s="9"/>
      <c r="M50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51" spans="1:13" ht="15" x14ac:dyDescent="0.25">
      <c r="A51" s="27" cm="1">
        <f t="array" ref="A5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2365</v>
      </c>
      <c r="B51" s="28" t="b">
        <f>AND(_xlfn.XLOOKUP(RemoveOpTable[[#This Row],[Name]],EmployeesByDept[Name],EmployeesByDept[ID], -1) &gt; 0, RemoveOpTable[[#This Row],[Re-Hire]] = FALSE)</f>
        <v>0</v>
      </c>
      <c r="C51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51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51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51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51" s="28" t="b">
        <f>_xlfn.LET(
_xlpm.look, _xlfn.XLOOKUP(RemoveOpTable[[#This Row],[ID]], UjigamiTable[Operator ID], UjigamiTable[Active], "No"),
AND(_xlpm.look = "Yes", RemoveOpTable[[#This Row],[Re-Hire]] = FALSE))</f>
        <v>0</v>
      </c>
      <c r="H51" s="9" t="s">
        <v>97</v>
      </c>
      <c r="I51" s="9"/>
      <c r="J51" s="9"/>
      <c r="K51" s="9" t="s">
        <v>804</v>
      </c>
      <c r="L51" s="9"/>
      <c r="M51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52" spans="1:13" ht="15" x14ac:dyDescent="0.25">
      <c r="A52" s="27" cm="1">
        <f t="array" ref="A5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2585</v>
      </c>
      <c r="B52" s="28" t="b">
        <f>AND(_xlfn.XLOOKUP(RemoveOpTable[[#This Row],[Name]],EmployeesByDept[Name],EmployeesByDept[ID], -1) &gt; 0, RemoveOpTable[[#This Row],[Re-Hire]] = FALSE)</f>
        <v>0</v>
      </c>
      <c r="C52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52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52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52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52" s="28" t="b">
        <f>_xlfn.LET(
_xlpm.look, _xlfn.XLOOKUP(RemoveOpTable[[#This Row],[ID]], UjigamiTable[Operator ID], UjigamiTable[Active], "No"),
AND(_xlpm.look = "Yes", RemoveOpTable[[#This Row],[Re-Hire]] = FALSE))</f>
        <v>0</v>
      </c>
      <c r="H52" s="9" t="s">
        <v>33</v>
      </c>
      <c r="I52" s="9"/>
      <c r="J52" s="9"/>
      <c r="K52" s="9" t="s">
        <v>804</v>
      </c>
      <c r="L52" s="9"/>
      <c r="M52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53" spans="1:13" ht="15" x14ac:dyDescent="0.25">
      <c r="A53" s="27" cm="1">
        <f t="array" ref="A5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9392</v>
      </c>
      <c r="B53" s="28" t="b">
        <f>AND(_xlfn.XLOOKUP(RemoveOpTable[[#This Row],[Name]],EmployeesByDept[Name],EmployeesByDept[ID], -1) &gt; 0, RemoveOpTable[[#This Row],[Re-Hire]] = FALSE)</f>
        <v>0</v>
      </c>
      <c r="C53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53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53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53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53" s="28" t="b">
        <f>_xlfn.LET(
_xlpm.look, _xlfn.XLOOKUP(RemoveOpTable[[#This Row],[ID]], UjigamiTable[Operator ID], UjigamiTable[Active], "No"),
AND(_xlpm.look = "Yes", RemoveOpTable[[#This Row],[Re-Hire]] = FALSE))</f>
        <v>0</v>
      </c>
      <c r="H53" s="9" t="s">
        <v>830</v>
      </c>
      <c r="I53" s="9" t="s">
        <v>829</v>
      </c>
      <c r="J53" s="9"/>
      <c r="K53" s="9" t="s">
        <v>797</v>
      </c>
      <c r="L53" s="9"/>
      <c r="M53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54" spans="1:13" ht="15" x14ac:dyDescent="0.25">
      <c r="A54" s="27" cm="1">
        <f t="array" ref="A5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2588</v>
      </c>
      <c r="B54" s="28" t="b">
        <f>AND(_xlfn.XLOOKUP(RemoveOpTable[[#This Row],[Name]],EmployeesByDept[Name],EmployeesByDept[ID], -1) &gt; 0, RemoveOpTable[[#This Row],[Re-Hire]] = FALSE)</f>
        <v>0</v>
      </c>
      <c r="C54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54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54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54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54" s="28" t="b">
        <f>_xlfn.LET(
_xlpm.look, _xlfn.XLOOKUP(RemoveOpTable[[#This Row],[ID]], UjigamiTable[Operator ID], UjigamiTable[Active], "No"),
AND(_xlpm.look = "Yes", RemoveOpTable[[#This Row],[Re-Hire]] = FALSE))</f>
        <v>0</v>
      </c>
      <c r="H54" s="9" t="s">
        <v>71</v>
      </c>
      <c r="I54" s="9"/>
      <c r="J54" s="9"/>
      <c r="K54" s="9" t="s">
        <v>804</v>
      </c>
      <c r="L54" s="9"/>
      <c r="M54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55" spans="1:13" ht="15" x14ac:dyDescent="0.25">
      <c r="A55" s="27" cm="1">
        <f t="array" ref="A5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2316</v>
      </c>
      <c r="B55" s="28" t="b">
        <f>AND(_xlfn.XLOOKUP(RemoveOpTable[[#This Row],[Name]],EmployeesByDept[Name],EmployeesByDept[ID], -1) &gt; 0, RemoveOpTable[[#This Row],[Re-Hire]] = FALSE)</f>
        <v>0</v>
      </c>
      <c r="C55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55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55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55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55" s="28" t="b">
        <f>_xlfn.LET(
_xlpm.look, _xlfn.XLOOKUP(RemoveOpTable[[#This Row],[ID]], UjigamiTable[Operator ID], UjigamiTable[Active], "No"),
AND(_xlpm.look = "Yes", RemoveOpTable[[#This Row],[Re-Hire]] = FALSE))</f>
        <v>0</v>
      </c>
      <c r="H55" s="9" t="s">
        <v>63</v>
      </c>
      <c r="I55" s="9"/>
      <c r="J55" s="9"/>
      <c r="K55" s="9" t="s">
        <v>804</v>
      </c>
      <c r="L55" s="9"/>
      <c r="M55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56" spans="1:13" ht="15" x14ac:dyDescent="0.25">
      <c r="A56" s="27" t="str" cm="1">
        <f t="array" ref="A5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56" s="28" t="b">
        <f>AND(_xlfn.XLOOKUP(RemoveOpTable[[#This Row],[Name]],EmployeesByDept[Name],EmployeesByDept[ID], -1) &gt; 0, RemoveOpTable[[#This Row],[Re-Hire]] = FALSE)</f>
        <v>0</v>
      </c>
      <c r="C56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56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56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56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56" s="28" t="b">
        <f>_xlfn.LET(
_xlpm.look, _xlfn.XLOOKUP(RemoveOpTable[[#This Row],[ID]], UjigamiTable[Operator ID], UjigamiTable[Active], "No"),
AND(_xlpm.look = "Yes", RemoveOpTable[[#This Row],[Re-Hire]] = FALSE))</f>
        <v>0</v>
      </c>
      <c r="H56" s="9" t="s">
        <v>831</v>
      </c>
      <c r="I56" s="9"/>
      <c r="J56" s="9"/>
      <c r="K56" s="9" t="s">
        <v>800</v>
      </c>
      <c r="L56" s="9"/>
      <c r="M56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57" spans="1:13" ht="15" x14ac:dyDescent="0.25">
      <c r="A57" s="13" cm="1">
        <f t="array" ref="A5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2322</v>
      </c>
      <c r="B57" s="4" t="b">
        <f>AND(_xlfn.XLOOKUP(RemoveOpTable[[#This Row],[Name]],EmployeesByDept[Name],EmployeesByDept[ID], -1) &gt; 0, RemoveOpTable[[#This Row],[Re-Hire]] = FALSE)</f>
        <v>0</v>
      </c>
      <c r="C57" s="4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57" s="4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57" s="4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57" s="4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57" s="4" t="b">
        <f>_xlfn.LET(
_xlpm.look, _xlfn.XLOOKUP(RemoveOpTable[[#This Row],[ID]], UjigamiTable[Operator ID], UjigamiTable[Active], "No"),
AND(_xlpm.look = "Yes", RemoveOpTable[[#This Row],[Re-Hire]] = FALSE))</f>
        <v>0</v>
      </c>
      <c r="H57" s="9" t="s">
        <v>73</v>
      </c>
      <c r="I57" s="9"/>
      <c r="J57" s="9"/>
      <c r="K57" s="9" t="s">
        <v>804</v>
      </c>
      <c r="L57" s="9"/>
      <c r="M57" s="12" t="b">
        <f>_xlfn.LET(_xlpm.status, _xlfn.XLOOKUP(RemoveOpTable[[#This Row],[Name]], SQLOperatorTable[name], SQLOperatorTable[Provisioned], FALSE, 0, IF(RemoveOpTable[[#This Row],[Reverse]], -1, 1)), _xlpm.status)</f>
        <v>0</v>
      </c>
    </row>
    <row r="58" spans="1:13" ht="15" x14ac:dyDescent="0.25">
      <c r="A58" s="27" cm="1">
        <f t="array" ref="A5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2570</v>
      </c>
      <c r="B58" s="28" t="b">
        <f>AND(_xlfn.XLOOKUP(RemoveOpTable[[#This Row],[Name]],EmployeesByDept[Name],EmployeesByDept[ID], -1) &gt; 0, RemoveOpTable[[#This Row],[Re-Hire]] = FALSE)</f>
        <v>0</v>
      </c>
      <c r="C58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58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58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58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58" s="28" t="b">
        <f>_xlfn.LET(
_xlpm.look, _xlfn.XLOOKUP(RemoveOpTable[[#This Row],[ID]], UjigamiTable[Operator ID], UjigamiTable[Active], "No"),
AND(_xlpm.look = "Yes", RemoveOpTable[[#This Row],[Re-Hire]] = FALSE))</f>
        <v>0</v>
      </c>
      <c r="H58" s="9" t="s">
        <v>59</v>
      </c>
      <c r="I58" s="9" t="s">
        <v>808</v>
      </c>
      <c r="J58" s="9"/>
      <c r="K58" s="9" t="s">
        <v>797</v>
      </c>
      <c r="L58" s="9"/>
      <c r="M58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59" spans="1:13" ht="15" x14ac:dyDescent="0.25">
      <c r="A59" s="27" cm="1">
        <f t="array" ref="A5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2518</v>
      </c>
      <c r="B59" s="28" t="b">
        <f>AND(_xlfn.XLOOKUP(RemoveOpTable[[#This Row],[Name]],EmployeesByDept[Name],EmployeesByDept[ID], -1) &gt; 0, RemoveOpTable[[#This Row],[Re-Hire]] = FALSE)</f>
        <v>0</v>
      </c>
      <c r="C59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59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59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59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59" s="28" t="b">
        <f>_xlfn.LET(
_xlpm.look, _xlfn.XLOOKUP(RemoveOpTable[[#This Row],[ID]], UjigamiTable[Operator ID], UjigamiTable[Active], "No"),
AND(_xlpm.look = "Yes", RemoveOpTable[[#This Row],[Re-Hire]] = FALSE))</f>
        <v>0</v>
      </c>
      <c r="H59" s="46" t="s">
        <v>832</v>
      </c>
      <c r="I59" s="9" t="s">
        <v>814</v>
      </c>
      <c r="J59" s="9"/>
      <c r="K59" s="9" t="s">
        <v>797</v>
      </c>
      <c r="L59" s="9"/>
      <c r="M59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60" spans="1:13" ht="15" x14ac:dyDescent="0.25">
      <c r="A60" s="27" cm="1">
        <f t="array" ref="A6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2472</v>
      </c>
      <c r="B60" s="28" t="b">
        <f>AND(_xlfn.XLOOKUP(RemoveOpTable[[#This Row],[Name]],EmployeesByDept[Name],EmployeesByDept[ID], -1) &gt; 0, RemoveOpTable[[#This Row],[Re-Hire]] = FALSE)</f>
        <v>0</v>
      </c>
      <c r="C60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60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60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60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60" s="28" t="b">
        <f>_xlfn.LET(
_xlpm.look, _xlfn.XLOOKUP(RemoveOpTable[[#This Row],[ID]], UjigamiTable[Operator ID], UjigamiTable[Active], "No"),
AND(_xlpm.look = "Yes", RemoveOpTable[[#This Row],[Re-Hire]] = FALSE))</f>
        <v>0</v>
      </c>
      <c r="H60" s="46" t="s">
        <v>833</v>
      </c>
      <c r="I60" s="9" t="s">
        <v>814</v>
      </c>
      <c r="J60" s="9"/>
      <c r="K60" s="9" t="s">
        <v>797</v>
      </c>
      <c r="L60" s="9"/>
      <c r="M60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61" spans="1:13" ht="15" x14ac:dyDescent="0.25">
      <c r="A61" s="27" cm="1">
        <f t="array" ref="A6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2433</v>
      </c>
      <c r="B61" s="28" t="b">
        <f>AND(_xlfn.XLOOKUP(RemoveOpTable[[#This Row],[Name]],EmployeesByDept[Name],EmployeesByDept[ID], -1) &gt; 0, RemoveOpTable[[#This Row],[Re-Hire]] = FALSE)</f>
        <v>0</v>
      </c>
      <c r="C61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61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61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61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61" s="28" t="b">
        <f>_xlfn.LET(
_xlpm.look, _xlfn.XLOOKUP(RemoveOpTable[[#This Row],[ID]], UjigamiTable[Operator ID], UjigamiTable[Active], "No"),
AND(_xlpm.look = "Yes", RemoveOpTable[[#This Row],[Re-Hire]] = FALSE))</f>
        <v>0</v>
      </c>
      <c r="H61" s="9" t="s">
        <v>106</v>
      </c>
      <c r="I61" s="9"/>
      <c r="J61" s="9"/>
      <c r="K61" s="9" t="s">
        <v>804</v>
      </c>
      <c r="L61" s="9"/>
      <c r="M61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62" spans="1:13" ht="15" x14ac:dyDescent="0.25">
      <c r="A62" s="27" cm="1">
        <f t="array" ref="A6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2335</v>
      </c>
      <c r="B62" s="28" t="b">
        <f>AND(_xlfn.XLOOKUP(RemoveOpTable[[#This Row],[Name]],EmployeesByDept[Name],EmployeesByDept[ID], -1) &gt; 0, RemoveOpTable[[#This Row],[Re-Hire]] = FALSE)</f>
        <v>0</v>
      </c>
      <c r="C62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62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62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62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62" s="28" t="b">
        <f>_xlfn.LET(
_xlpm.look, _xlfn.XLOOKUP(RemoveOpTable[[#This Row],[ID]], UjigamiTable[Operator ID], UjigamiTable[Active], "No"),
AND(_xlpm.look = "Yes", RemoveOpTable[[#This Row],[Re-Hire]] = FALSE))</f>
        <v>0</v>
      </c>
      <c r="H62" s="9" t="s">
        <v>87</v>
      </c>
      <c r="I62" s="9"/>
      <c r="J62" s="9"/>
      <c r="K62" s="9" t="s">
        <v>804</v>
      </c>
      <c r="L62" s="9"/>
      <c r="M62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63" spans="1:13" ht="15" x14ac:dyDescent="0.25">
      <c r="A63" s="27" cm="1">
        <f t="array" ref="A6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1898</v>
      </c>
      <c r="B63" s="28" t="b">
        <f>AND(_xlfn.XLOOKUP(RemoveOpTable[[#This Row],[Name]],EmployeesByDept[Name],EmployeesByDept[ID], -1) &gt; 0, RemoveOpTable[[#This Row],[Re-Hire]] = FALSE)</f>
        <v>0</v>
      </c>
      <c r="C63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63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63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63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63" s="28" t="b">
        <f>_xlfn.LET(
_xlpm.look, _xlfn.XLOOKUP(RemoveOpTable[[#This Row],[ID]], UjigamiTable[Operator ID], UjigamiTable[Active], "No"),
AND(_xlpm.look = "Yes", RemoveOpTable[[#This Row],[Re-Hire]] = FALSE))</f>
        <v>0</v>
      </c>
      <c r="H63" s="9" t="s">
        <v>834</v>
      </c>
      <c r="I63" s="9"/>
      <c r="J63" s="9"/>
      <c r="K63" s="9" t="s">
        <v>804</v>
      </c>
      <c r="L63" s="9"/>
      <c r="M63" s="38" t="b">
        <f>_xlfn.LET(_xlpm.status, _xlfn.XLOOKUP(RemoveOpTable[[#This Row],[Name]], SQLOperatorTable[name], SQLOperatorTable[Provisioned], FALSE, 0, IF(RemoveOpTable[[#This Row],[Reverse]], -1, 1)), _xlpm.status)</f>
        <v>1</v>
      </c>
    </row>
    <row r="64" spans="1:13" ht="15" x14ac:dyDescent="0.25">
      <c r="A64" s="27" cm="1">
        <f t="array" ref="A6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2343</v>
      </c>
      <c r="B64" s="28" t="b">
        <f>AND(_xlfn.XLOOKUP(RemoveOpTable[[#This Row],[Name]],EmployeesByDept[Name],EmployeesByDept[ID], -1) &gt; 0, RemoveOpTable[[#This Row],[Re-Hire]] = FALSE)</f>
        <v>0</v>
      </c>
      <c r="C64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64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64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64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64" s="28" t="b">
        <f>_xlfn.LET(
_xlpm.look, _xlfn.XLOOKUP(RemoveOpTable[[#This Row],[ID]], UjigamiTable[Operator ID], UjigamiTable[Active], "No"),
AND(_xlpm.look = "Yes", RemoveOpTable[[#This Row],[Re-Hire]] = FALSE))</f>
        <v>0</v>
      </c>
      <c r="H64" s="9" t="s">
        <v>90</v>
      </c>
      <c r="I64" s="9"/>
      <c r="J64" s="9"/>
      <c r="K64" s="9" t="s">
        <v>804</v>
      </c>
      <c r="L64" s="9"/>
      <c r="M64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65" spans="1:13" ht="15" x14ac:dyDescent="0.25">
      <c r="A65" s="27" cm="1">
        <f t="array" ref="A6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2589</v>
      </c>
      <c r="B65" s="28" t="b">
        <f>AND(_xlfn.XLOOKUP(RemoveOpTable[[#This Row],[Name]],EmployeesByDept[Name],EmployeesByDept[ID], -1) &gt; 0, RemoveOpTable[[#This Row],[Re-Hire]] = FALSE)</f>
        <v>0</v>
      </c>
      <c r="C65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65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65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65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65" s="28" t="b">
        <f>_xlfn.LET(
_xlpm.look, _xlfn.XLOOKUP(RemoveOpTable[[#This Row],[ID]], UjigamiTable[Operator ID], UjigamiTable[Active], "No"),
AND(_xlpm.look = "Yes", RemoveOpTable[[#This Row],[Re-Hire]] = FALSE))</f>
        <v>0</v>
      </c>
      <c r="H65" s="9" t="s">
        <v>835</v>
      </c>
      <c r="I65" s="9" t="s">
        <v>808</v>
      </c>
      <c r="J65" s="9"/>
      <c r="K65" s="9" t="s">
        <v>797</v>
      </c>
      <c r="L65" s="9"/>
      <c r="M65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66" spans="1:13" ht="15" x14ac:dyDescent="0.25">
      <c r="A66" s="27" cm="1">
        <f t="array" ref="A6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1797</v>
      </c>
      <c r="B66" s="28" t="b">
        <f>AND(_xlfn.XLOOKUP(RemoveOpTable[[#This Row],[Name]],EmployeesByDept[Name],EmployeesByDept[ID], -1) &gt; 0, RemoveOpTable[[#This Row],[Re-Hire]] = FALSE)</f>
        <v>0</v>
      </c>
      <c r="C66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66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66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66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66" s="28" t="b">
        <f>_xlfn.LET(
_xlpm.look, _xlfn.XLOOKUP(RemoveOpTable[[#This Row],[ID]], UjigamiTable[Operator ID], UjigamiTable[Active], "No"),
AND(_xlpm.look = "Yes", RemoveOpTable[[#This Row],[Re-Hire]] = FALSE))</f>
        <v>0</v>
      </c>
      <c r="H66" s="9" t="s">
        <v>836</v>
      </c>
      <c r="I66" s="9" t="s">
        <v>837</v>
      </c>
      <c r="J66" s="9"/>
      <c r="K66" s="9" t="s">
        <v>797</v>
      </c>
      <c r="L66" s="9"/>
      <c r="M66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67" spans="1:13" ht="15" x14ac:dyDescent="0.25">
      <c r="A67" s="27" cm="1">
        <f t="array" ref="A6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9589</v>
      </c>
      <c r="B67" s="28" t="b">
        <f>AND(_xlfn.XLOOKUP(RemoveOpTable[[#This Row],[Name]],EmployeesByDept[Name],EmployeesByDept[ID], -1) &gt; 0, RemoveOpTable[[#This Row],[Re-Hire]] = FALSE)</f>
        <v>0</v>
      </c>
      <c r="C67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67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67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67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67" s="28" t="b">
        <f>_xlfn.LET(
_xlpm.look, _xlfn.XLOOKUP(RemoveOpTable[[#This Row],[ID]], UjigamiTable[Operator ID], UjigamiTable[Active], "No"),
AND(_xlpm.look = "Yes", RemoveOpTable[[#This Row],[Re-Hire]] = FALSE))</f>
        <v>0</v>
      </c>
      <c r="H67" s="9" t="s">
        <v>838</v>
      </c>
      <c r="I67" s="9" t="s">
        <v>821</v>
      </c>
      <c r="J67" s="9"/>
      <c r="K67" s="9" t="s">
        <v>797</v>
      </c>
      <c r="L67" s="9"/>
      <c r="M67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68" spans="1:13" ht="15" x14ac:dyDescent="0.25">
      <c r="A68" s="27" cm="1">
        <f t="array" ref="A6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2476</v>
      </c>
      <c r="B68" s="28" t="b">
        <f>AND(_xlfn.XLOOKUP(RemoveOpTable[[#This Row],[Name]],EmployeesByDept[Name],EmployeesByDept[ID], -1) &gt; 0, RemoveOpTable[[#This Row],[Re-Hire]] = FALSE)</f>
        <v>0</v>
      </c>
      <c r="C68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68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68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68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68" s="28" t="b">
        <f>_xlfn.LET(
_xlpm.look, _xlfn.XLOOKUP(RemoveOpTable[[#This Row],[ID]], UjigamiTable[Operator ID], UjigamiTable[Active], "No"),
AND(_xlpm.look = "Yes", RemoveOpTable[[#This Row],[Re-Hire]] = FALSE))</f>
        <v>0</v>
      </c>
      <c r="H68" s="9" t="s">
        <v>840</v>
      </c>
      <c r="I68" s="9" t="s">
        <v>814</v>
      </c>
      <c r="J68" s="9"/>
      <c r="K68" s="9" t="s">
        <v>797</v>
      </c>
      <c r="L68" s="9"/>
      <c r="M68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69" spans="1:13" ht="15" x14ac:dyDescent="0.25">
      <c r="A69" s="27" cm="1">
        <f t="array" ref="A6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2381</v>
      </c>
      <c r="B69" s="28" t="b">
        <f>AND(_xlfn.XLOOKUP(RemoveOpTable[[#This Row],[Name]],EmployeesByDept[Name],EmployeesByDept[ID], -1) &gt; 0, RemoveOpTable[[#This Row],[Re-Hire]] = FALSE)</f>
        <v>0</v>
      </c>
      <c r="C69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69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69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69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69" s="28" t="b">
        <f>_xlfn.LET(
_xlpm.look, _xlfn.XLOOKUP(RemoveOpTable[[#This Row],[ID]], UjigamiTable[Operator ID], UjigamiTable[Active], "No"),
AND(_xlpm.look = "Yes", RemoveOpTable[[#This Row],[Re-Hire]] = FALSE))</f>
        <v>0</v>
      </c>
      <c r="H69" s="9" t="s">
        <v>101</v>
      </c>
      <c r="I69" s="9"/>
      <c r="J69" s="9"/>
      <c r="K69" s="9" t="s">
        <v>804</v>
      </c>
      <c r="L69" s="9"/>
      <c r="M69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70" spans="1:13" ht="15" x14ac:dyDescent="0.25">
      <c r="A70" s="27" cm="1">
        <f t="array" ref="A7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2603</v>
      </c>
      <c r="B70" s="28" t="b">
        <f>AND(_xlfn.XLOOKUP(RemoveOpTable[[#This Row],[Name]],EmployeesByDept[Name],EmployeesByDept[ID], -1) &gt; 0, RemoveOpTable[[#This Row],[Re-Hire]] = FALSE)</f>
        <v>0</v>
      </c>
      <c r="C70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70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70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70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70" s="28" t="b">
        <f>_xlfn.LET(
_xlpm.look, _xlfn.XLOOKUP(RemoveOpTable[[#This Row],[ID]], UjigamiTable[Operator ID], UjigamiTable[Active], "No"),
AND(_xlpm.look = "Yes", RemoveOpTable[[#This Row],[Re-Hire]] = FALSE))</f>
        <v>0</v>
      </c>
      <c r="H70" s="9" t="s">
        <v>970</v>
      </c>
      <c r="I70" s="9" t="s">
        <v>808</v>
      </c>
      <c r="J70" s="9"/>
      <c r="K70" s="9" t="s">
        <v>797</v>
      </c>
      <c r="L70" s="9"/>
      <c r="M70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71" spans="1:13" ht="15" x14ac:dyDescent="0.25">
      <c r="A71" s="27" cm="1">
        <f t="array" ref="A7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2438</v>
      </c>
      <c r="B71" s="28" t="b">
        <f>AND(_xlfn.XLOOKUP(RemoveOpTable[[#This Row],[Name]],EmployeesByDept[Name],EmployeesByDept[ID], -1) &gt; 0, RemoveOpTable[[#This Row],[Re-Hire]] = FALSE)</f>
        <v>0</v>
      </c>
      <c r="C71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71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71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71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71" s="28" t="b">
        <f>_xlfn.LET(
_xlpm.look, _xlfn.XLOOKUP(RemoveOpTable[[#This Row],[ID]], UjigamiTable[Operator ID], UjigamiTable[Active], "No"),
AND(_xlpm.look = "Yes", RemoveOpTable[[#This Row],[Re-Hire]] = FALSE))</f>
        <v>0</v>
      </c>
      <c r="H71" s="9" t="s">
        <v>111</v>
      </c>
      <c r="I71" s="9"/>
      <c r="J71" s="9"/>
      <c r="K71" s="9" t="s">
        <v>804</v>
      </c>
      <c r="L71" s="9"/>
      <c r="M71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72" spans="1:13" ht="15" x14ac:dyDescent="0.25">
      <c r="A72" s="27" cm="1">
        <f t="array" ref="A7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2471</v>
      </c>
      <c r="B72" s="28" t="b">
        <f>AND(_xlfn.XLOOKUP(RemoveOpTable[[#This Row],[Name]],EmployeesByDept[Name],EmployeesByDept[ID], -1) &gt; 0, RemoveOpTable[[#This Row],[Re-Hire]] = FALSE)</f>
        <v>0</v>
      </c>
      <c r="C72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72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72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72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72" s="28" t="b">
        <f>_xlfn.LET(
_xlpm.look, _xlfn.XLOOKUP(RemoveOpTable[[#This Row],[ID]], UjigamiTable[Operator ID], UjigamiTable[Active], "No"),
AND(_xlpm.look = "Yes", RemoveOpTable[[#This Row],[Re-Hire]] = FALSE))</f>
        <v>0</v>
      </c>
      <c r="H72" s="9" t="s">
        <v>9358</v>
      </c>
      <c r="I72" s="9"/>
      <c r="J72" s="9"/>
      <c r="K72" s="9" t="s">
        <v>804</v>
      </c>
      <c r="L72" s="9"/>
      <c r="M72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73" spans="1:13" ht="15" x14ac:dyDescent="0.25">
      <c r="A73" s="27" cm="1">
        <f t="array" ref="A7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2311</v>
      </c>
      <c r="B73" s="28" t="b">
        <f>AND(_xlfn.XLOOKUP(RemoveOpTable[[#This Row],[Name]],EmployeesByDept[Name],EmployeesByDept[ID], -1) &gt; 0, RemoveOpTable[[#This Row],[Re-Hire]] = FALSE)</f>
        <v>0</v>
      </c>
      <c r="C73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73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73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73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73" s="28" t="b">
        <f>_xlfn.LET(
_xlpm.look, _xlfn.XLOOKUP(RemoveOpTable[[#This Row],[ID]], UjigamiTable[Operator ID], UjigamiTable[Active], "No"),
AND(_xlpm.look = "Yes", RemoveOpTable[[#This Row],[Re-Hire]] = FALSE))</f>
        <v>0</v>
      </c>
      <c r="H73" s="9" t="s">
        <v>54</v>
      </c>
      <c r="I73" s="9" t="s">
        <v>9371</v>
      </c>
      <c r="J73" s="9"/>
      <c r="K73" s="9" t="s">
        <v>797</v>
      </c>
      <c r="L73" s="9"/>
      <c r="M73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74" spans="1:13" ht="15" x14ac:dyDescent="0.25">
      <c r="A74" s="27" t="str" cm="1">
        <f t="array" ref="A7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74" s="28" t="b">
        <f>AND(_xlfn.XLOOKUP(RemoveOpTable[[#This Row],[Name]],EmployeesByDept[Name],EmployeesByDept[ID], -1) &gt; 0, RemoveOpTable[[#This Row],[Re-Hire]] = FALSE)</f>
        <v>0</v>
      </c>
      <c r="C74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74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74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74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74" s="28" t="b">
        <f>_xlfn.LET(
_xlpm.look, _xlfn.XLOOKUP(RemoveOpTable[[#This Row],[ID]], UjigamiTable[Operator ID], UjigamiTable[Active], "No"),
AND(_xlpm.look = "Yes", RemoveOpTable[[#This Row],[Re-Hire]] = FALSE))</f>
        <v>0</v>
      </c>
      <c r="H74" s="9" t="s">
        <v>9370</v>
      </c>
      <c r="I74" s="9"/>
      <c r="J74" s="9"/>
      <c r="K74" s="9" t="s">
        <v>800</v>
      </c>
      <c r="L74" s="9"/>
      <c r="M74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75" spans="1:13" ht="15" x14ac:dyDescent="0.25">
      <c r="A75" s="27" cm="1">
        <f t="array" ref="A7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2458</v>
      </c>
      <c r="B75" s="28" t="b">
        <f>AND(_xlfn.XLOOKUP(RemoveOpTable[[#This Row],[Name]],EmployeesByDept[Name],EmployeesByDept[ID], -1) &gt; 0, RemoveOpTable[[#This Row],[Re-Hire]] = FALSE)</f>
        <v>0</v>
      </c>
      <c r="C75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75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75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75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75" s="28" t="b">
        <f>_xlfn.LET(
_xlpm.look, _xlfn.XLOOKUP(RemoveOpTable[[#This Row],[ID]], UjigamiTable[Operator ID], UjigamiTable[Active], "No"),
AND(_xlpm.look = "Yes", RemoveOpTable[[#This Row],[Re-Hire]] = FALSE))</f>
        <v>0</v>
      </c>
      <c r="H75" s="9" t="s">
        <v>116</v>
      </c>
      <c r="I75" s="9"/>
      <c r="J75" s="9"/>
      <c r="K75" s="9" t="s">
        <v>804</v>
      </c>
      <c r="L75" s="9"/>
      <c r="M75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76" spans="1:13" ht="15" x14ac:dyDescent="0.25">
      <c r="A76" s="27" t="str" cm="1">
        <f t="array" ref="A7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76" s="28" t="b">
        <f>AND(_xlfn.XLOOKUP(RemoveOpTable[[#This Row],[Name]],EmployeesByDept[Name],EmployeesByDept[ID], -1) &gt; 0, RemoveOpTable[[#This Row],[Re-Hire]] = FALSE)</f>
        <v>0</v>
      </c>
      <c r="C76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76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76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76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76" s="28" t="b">
        <f>_xlfn.LET(
_xlpm.look, _xlfn.XLOOKUP(RemoveOpTable[[#This Row],[ID]], UjigamiTable[Operator ID], UjigamiTable[Active], "No"),
AND(_xlpm.look = "Yes", RemoveOpTable[[#This Row],[Re-Hire]] = FALSE))</f>
        <v>0</v>
      </c>
      <c r="H76" s="9" t="s">
        <v>9372</v>
      </c>
      <c r="I76" s="9"/>
      <c r="J76" s="9"/>
      <c r="K76" s="9" t="s">
        <v>800</v>
      </c>
      <c r="L76" s="9"/>
      <c r="M76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77" spans="1:13" ht="15" x14ac:dyDescent="0.25">
      <c r="A77" s="27" cm="1">
        <f t="array" ref="A7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3017</v>
      </c>
      <c r="B77" s="28" t="b">
        <f>AND(_xlfn.XLOOKUP(RemoveOpTable[[#This Row],[Name]],EmployeesByDept[Name],EmployeesByDept[ID], -1) &gt; 0, RemoveOpTable[[#This Row],[Re-Hire]] = FALSE)</f>
        <v>0</v>
      </c>
      <c r="C77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77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77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77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77" s="28" t="b">
        <f>_xlfn.LET(
_xlpm.look, _xlfn.XLOOKUP(RemoveOpTable[[#This Row],[ID]], UjigamiTable[Operator ID], UjigamiTable[Active], "No"),
AND(_xlpm.look = "Yes", RemoveOpTable[[#This Row],[Re-Hire]] = FALSE))</f>
        <v>0</v>
      </c>
      <c r="H77" s="9" t="s">
        <v>3706</v>
      </c>
      <c r="I77" s="9" t="s">
        <v>808</v>
      </c>
      <c r="J77" s="9"/>
      <c r="K77" s="9" t="s">
        <v>797</v>
      </c>
      <c r="L77" s="9"/>
      <c r="M77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78" spans="1:13" ht="15" x14ac:dyDescent="0.25">
      <c r="A78" s="27" cm="1">
        <f t="array" ref="A7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2562</v>
      </c>
      <c r="B78" s="28" t="b">
        <f>AND(_xlfn.XLOOKUP(RemoveOpTable[[#This Row],[Name]],EmployeesByDept[Name],EmployeesByDept[ID], -1) &gt; 0, RemoveOpTable[[#This Row],[Re-Hire]] = FALSE)</f>
        <v>0</v>
      </c>
      <c r="C78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78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78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78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78" s="28" t="b">
        <f>_xlfn.LET(
_xlpm.look, _xlfn.XLOOKUP(RemoveOpTable[[#This Row],[ID]], UjigamiTable[Operator ID], UjigamiTable[Active], "No"),
AND(_xlpm.look = "Yes", RemoveOpTable[[#This Row],[Re-Hire]] = FALSE))</f>
        <v>0</v>
      </c>
      <c r="H78" s="9" t="s">
        <v>307</v>
      </c>
      <c r="I78" s="9" t="s">
        <v>808</v>
      </c>
      <c r="J78" s="9"/>
      <c r="K78" s="9" t="s">
        <v>797</v>
      </c>
      <c r="L78" s="9"/>
      <c r="M78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79" spans="1:13" ht="15" x14ac:dyDescent="0.25">
      <c r="A79" s="27" cm="1">
        <f t="array" ref="A7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2432</v>
      </c>
      <c r="B79" s="28" t="b">
        <f>AND(_xlfn.XLOOKUP(RemoveOpTable[[#This Row],[Name]],EmployeesByDept[Name],EmployeesByDept[ID], -1) &gt; 0, RemoveOpTable[[#This Row],[Re-Hire]] = FALSE)</f>
        <v>0</v>
      </c>
      <c r="C79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79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79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79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79" s="28" t="b">
        <f>_xlfn.LET(
_xlpm.look, _xlfn.XLOOKUP(RemoveOpTable[[#This Row],[ID]], UjigamiTable[Operator ID], UjigamiTable[Active], "No"),
AND(_xlpm.look = "Yes", RemoveOpTable[[#This Row],[Re-Hire]] = FALSE))</f>
        <v>0</v>
      </c>
      <c r="H79" s="9" t="s">
        <v>105</v>
      </c>
      <c r="I79" s="9"/>
      <c r="J79" s="9"/>
      <c r="K79" s="9" t="s">
        <v>804</v>
      </c>
      <c r="L79" s="9"/>
      <c r="M79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80" spans="1:13" ht="15" x14ac:dyDescent="0.25">
      <c r="A80" s="27" cm="1">
        <f t="array" ref="A8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2342</v>
      </c>
      <c r="B80" s="28" t="b">
        <f>AND(_xlfn.XLOOKUP(RemoveOpTable[[#This Row],[Name]],EmployeesByDept[Name],EmployeesByDept[ID], -1) &gt; 0, RemoveOpTable[[#This Row],[Re-Hire]] = FALSE)</f>
        <v>0</v>
      </c>
      <c r="C80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80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80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80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80" s="28" t="b">
        <f>_xlfn.LET(
_xlpm.look, _xlfn.XLOOKUP(RemoveOpTable[[#This Row],[ID]], UjigamiTable[Operator ID], UjigamiTable[Active], "No"),
AND(_xlpm.look = "Yes", RemoveOpTable[[#This Row],[Re-Hire]] = FALSE))</f>
        <v>0</v>
      </c>
      <c r="H80" s="9" t="s">
        <v>89</v>
      </c>
      <c r="I80" s="9"/>
      <c r="J80" s="9"/>
      <c r="K80" s="9" t="s">
        <v>804</v>
      </c>
      <c r="L80" s="9"/>
      <c r="M80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81" spans="1:13" ht="15" x14ac:dyDescent="0.25">
      <c r="A81" s="27" cm="1">
        <f t="array" ref="A8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2314</v>
      </c>
      <c r="B81" s="28" t="b">
        <f>AND(_xlfn.XLOOKUP(RemoveOpTable[[#This Row],[Name]],EmployeesByDept[Name],EmployeesByDept[ID], -1) &gt; 0, RemoveOpTable[[#This Row],[Re-Hire]] = FALSE)</f>
        <v>0</v>
      </c>
      <c r="C81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81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81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81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81" s="28" t="b">
        <f>_xlfn.LET(
_xlpm.look, _xlfn.XLOOKUP(RemoveOpTable[[#This Row],[ID]], UjigamiTable[Operator ID], UjigamiTable[Active], "No"),
AND(_xlpm.look = "Yes", RemoveOpTable[[#This Row],[Re-Hire]] = FALSE))</f>
        <v>0</v>
      </c>
      <c r="H81" s="9" t="s">
        <v>61</v>
      </c>
      <c r="I81" s="9"/>
      <c r="J81" s="9"/>
      <c r="K81" s="9" t="s">
        <v>804</v>
      </c>
      <c r="L81" s="9"/>
      <c r="M81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82" spans="1:13" ht="15" customHeight="1" x14ac:dyDescent="0.25">
      <c r="A82" s="27" cm="1">
        <f t="array" ref="A8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2330</v>
      </c>
      <c r="B82" s="28" t="b">
        <f>AND(_xlfn.XLOOKUP(RemoveOpTable[[#This Row],[Name]],EmployeesByDept[Name],EmployeesByDept[ID], -1) &gt; 0, RemoveOpTable[[#This Row],[Re-Hire]] = FALSE)</f>
        <v>0</v>
      </c>
      <c r="C82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82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82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82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82" s="28" t="b">
        <f>_xlfn.LET(
_xlpm.look, _xlfn.XLOOKUP(RemoveOpTable[[#This Row],[ID]], UjigamiTable[Operator ID], UjigamiTable[Active], "No"),
AND(_xlpm.look = "Yes", RemoveOpTable[[#This Row],[Re-Hire]] = FALSE))</f>
        <v>0</v>
      </c>
      <c r="H82" s="9" t="s">
        <v>82</v>
      </c>
      <c r="I82" s="9"/>
      <c r="J82" s="9"/>
      <c r="K82" s="9" t="s">
        <v>804</v>
      </c>
      <c r="L82" s="9"/>
      <c r="M82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83" spans="1:13" ht="15" customHeight="1" x14ac:dyDescent="0.25">
      <c r="A83" s="27" cm="1">
        <f t="array" ref="A8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2356</v>
      </c>
      <c r="B83" s="28" t="b">
        <f>AND(_xlfn.XLOOKUP(RemoveOpTable[[#This Row],[Name]],EmployeesByDept[Name],EmployeesByDept[ID], -1) &gt; 0, RemoveOpTable[[#This Row],[Re-Hire]] = FALSE)</f>
        <v>0</v>
      </c>
      <c r="C83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83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83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83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83" s="28" t="b">
        <f>_xlfn.LET(
_xlpm.look, _xlfn.XLOOKUP(RemoveOpTable[[#This Row],[ID]], UjigamiTable[Operator ID], UjigamiTable[Active], "No"),
AND(_xlpm.look = "Yes", RemoveOpTable[[#This Row],[Re-Hire]] = FALSE))</f>
        <v>0</v>
      </c>
      <c r="H83" s="9" t="s">
        <v>95</v>
      </c>
      <c r="I83" s="9"/>
      <c r="J83" s="9"/>
      <c r="K83" s="9" t="s">
        <v>804</v>
      </c>
      <c r="L83" s="9"/>
      <c r="M83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84" spans="1:13" ht="15" customHeight="1" x14ac:dyDescent="0.25">
      <c r="A84" s="27" cm="1">
        <f t="array" ref="A8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2621</v>
      </c>
      <c r="B84" s="28" t="b">
        <f>AND(_xlfn.XLOOKUP(RemoveOpTable[[#This Row],[Name]],EmployeesByDept[Name],EmployeesByDept[ID], -1) &gt; 0, RemoveOpTable[[#This Row],[Re-Hire]] = FALSE)</f>
        <v>0</v>
      </c>
      <c r="C84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84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84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84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84" s="28" t="b">
        <f>_xlfn.LET(
_xlpm.look, _xlfn.XLOOKUP(RemoveOpTable[[#This Row],[ID]], UjigamiTable[Operator ID], UjigamiTable[Active], "No"),
AND(_xlpm.look = "Yes", RemoveOpTable[[#This Row],[Re-Hire]] = FALSE))</f>
        <v>0</v>
      </c>
      <c r="H84" s="9" t="s">
        <v>4654</v>
      </c>
      <c r="I84" s="9"/>
      <c r="J84" s="9"/>
      <c r="K84" s="9" t="s">
        <v>804</v>
      </c>
      <c r="L84" s="9"/>
      <c r="M84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85" spans="1:13" ht="15" customHeight="1" x14ac:dyDescent="0.25">
      <c r="A85" s="27" cm="1">
        <f t="array" ref="A8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2521</v>
      </c>
      <c r="B85" s="28" t="b">
        <f>AND(_xlfn.XLOOKUP(RemoveOpTable[[#This Row],[Name]],EmployeesByDept[Name],EmployeesByDept[ID], -1) &gt; 0, RemoveOpTable[[#This Row],[Re-Hire]] = FALSE)</f>
        <v>0</v>
      </c>
      <c r="C85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85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85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85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85" s="28" t="b">
        <f>_xlfn.LET(
_xlpm.look, _xlfn.XLOOKUP(RemoveOpTable[[#This Row],[ID]], UjigamiTable[Operator ID], UjigamiTable[Active], "No"),
AND(_xlpm.look = "Yes", RemoveOpTable[[#This Row],[Re-Hire]] = FALSE))</f>
        <v>0</v>
      </c>
      <c r="H85" s="9" t="s">
        <v>471</v>
      </c>
      <c r="I85" s="9" t="s">
        <v>9382</v>
      </c>
      <c r="J85" s="9"/>
      <c r="K85" s="9" t="s">
        <v>797</v>
      </c>
      <c r="L85" s="9"/>
      <c r="M85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86" spans="1:13" ht="15" customHeight="1" x14ac:dyDescent="0.25">
      <c r="A86" s="27" cm="1">
        <f t="array" ref="A8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2628</v>
      </c>
      <c r="B86" s="28" t="b">
        <f>AND(_xlfn.XLOOKUP(RemoveOpTable[[#This Row],[Name]],EmployeesByDept[Name],EmployeesByDept[ID], -1) &gt; 0, RemoveOpTable[[#This Row],[Re-Hire]] = FALSE)</f>
        <v>0</v>
      </c>
      <c r="C86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86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86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86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86" s="28" t="b">
        <f>_xlfn.LET(
_xlpm.look, _xlfn.XLOOKUP(RemoveOpTable[[#This Row],[ID]], UjigamiTable[Operator ID], UjigamiTable[Active], "No"),
AND(_xlpm.look = "Yes", RemoveOpTable[[#This Row],[Re-Hire]] = FALSE))</f>
        <v>0</v>
      </c>
      <c r="H86" s="9" t="s">
        <v>9360</v>
      </c>
      <c r="I86" s="9"/>
      <c r="J86" s="9"/>
      <c r="K86" s="9" t="s">
        <v>804</v>
      </c>
      <c r="L86" s="9"/>
      <c r="M86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87" spans="1:13" ht="15" customHeight="1" x14ac:dyDescent="0.25">
      <c r="A87" s="27" cm="1">
        <f t="array" ref="A8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2418</v>
      </c>
      <c r="B87" s="28" t="b">
        <f>AND(_xlfn.XLOOKUP(RemoveOpTable[[#This Row],[Name]],EmployeesByDept[Name],EmployeesByDept[ID], -1) &gt; 0, RemoveOpTable[[#This Row],[Re-Hire]] = FALSE)</f>
        <v>0</v>
      </c>
      <c r="C87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87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87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87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87" s="28" t="b">
        <f>_xlfn.LET(
_xlpm.look, _xlfn.XLOOKUP(RemoveOpTable[[#This Row],[ID]], UjigamiTable[Operator ID], UjigamiTable[Active], "No"),
AND(_xlpm.look = "Yes", RemoveOpTable[[#This Row],[Re-Hire]] = FALSE))</f>
        <v>0</v>
      </c>
      <c r="H87" s="9" t="s">
        <v>42</v>
      </c>
      <c r="I87" s="9" t="s">
        <v>9371</v>
      </c>
      <c r="J87" s="9"/>
      <c r="K87" s="9" t="s">
        <v>797</v>
      </c>
      <c r="L87" s="9"/>
      <c r="M87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88" spans="1:13" ht="15" customHeight="1" x14ac:dyDescent="0.25">
      <c r="A88" s="27" cm="1">
        <f t="array" ref="A8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2599</v>
      </c>
      <c r="B88" s="28" t="b">
        <f>AND(_xlfn.XLOOKUP(RemoveOpTable[[#This Row],[Name]],EmployeesByDept[Name],EmployeesByDept[ID], -1) &gt; 0, RemoveOpTable[[#This Row],[Re-Hire]] = FALSE)</f>
        <v>0</v>
      </c>
      <c r="C88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88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88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88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88" s="28" t="b">
        <f>_xlfn.LET(
_xlpm.look, _xlfn.XLOOKUP(RemoveOpTable[[#This Row],[ID]], UjigamiTable[Operator ID], UjigamiTable[Active], "No"),
AND(_xlpm.look = "Yes", RemoveOpTable[[#This Row],[Re-Hire]] = FALSE))</f>
        <v>0</v>
      </c>
      <c r="H88" s="9" t="s">
        <v>431</v>
      </c>
      <c r="I88" s="9" t="s">
        <v>9371</v>
      </c>
      <c r="J88" s="9"/>
      <c r="K88" s="9" t="s">
        <v>797</v>
      </c>
      <c r="L88" s="9"/>
      <c r="M88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89" spans="1:13" ht="15" customHeight="1" x14ac:dyDescent="0.25">
      <c r="A89" s="27" cm="1">
        <f t="array" ref="A8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2633</v>
      </c>
      <c r="B89" s="28" t="b">
        <f>AND(_xlfn.XLOOKUP(RemoveOpTable[[#This Row],[Name]],EmployeesByDept[Name],EmployeesByDept[ID], -1) &gt; 0, RemoveOpTable[[#This Row],[Re-Hire]] = FALSE)</f>
        <v>0</v>
      </c>
      <c r="C89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89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89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89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89" s="28" t="b">
        <f>_xlfn.LET(
_xlpm.look, _xlfn.XLOOKUP(RemoveOpTable[[#This Row],[ID]], UjigamiTable[Operator ID], UjigamiTable[Active], "No"),
AND(_xlpm.look = "Yes", RemoveOpTable[[#This Row],[Re-Hire]] = FALSE))</f>
        <v>0</v>
      </c>
      <c r="H89" s="9" t="s">
        <v>9374</v>
      </c>
      <c r="I89" s="9"/>
      <c r="J89" s="9"/>
      <c r="K89" s="9" t="s">
        <v>804</v>
      </c>
      <c r="L89" s="9"/>
      <c r="M89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90" spans="1:13" ht="15" customHeight="1" x14ac:dyDescent="0.25">
      <c r="A90" s="27" t="str" cm="1">
        <f t="array" ref="A9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90" s="28" t="b">
        <f>AND(_xlfn.XLOOKUP(RemoveOpTable[[#This Row],[Name]],EmployeesByDept[Name],EmployeesByDept[ID], -1) &gt; 0, RemoveOpTable[[#This Row],[Re-Hire]] = FALSE)</f>
        <v>0</v>
      </c>
      <c r="C90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90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90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90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90" s="28" t="b">
        <f>_xlfn.LET(
_xlpm.look, _xlfn.XLOOKUP(RemoveOpTable[[#This Row],[ID]], UjigamiTable[Operator ID], UjigamiTable[Active], "No"),
AND(_xlpm.look = "Yes", RemoveOpTable[[#This Row],[Re-Hire]] = FALSE))</f>
        <v>0</v>
      </c>
      <c r="H90" s="9" t="s">
        <v>9410</v>
      </c>
      <c r="I90" s="9"/>
      <c r="J90" s="9"/>
      <c r="K90" s="9" t="s">
        <v>800</v>
      </c>
      <c r="L90" s="9"/>
      <c r="M90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91" spans="1:13" ht="15" customHeight="1" x14ac:dyDescent="0.25">
      <c r="A91" s="27" cm="1">
        <f t="array" ref="A9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1797</v>
      </c>
      <c r="B91" s="28" t="b">
        <f>AND(_xlfn.XLOOKUP(RemoveOpTable[[#This Row],[Name]],EmployeesByDept[Name],EmployeesByDept[ID], -1) &gt; 0, RemoveOpTable[[#This Row],[Re-Hire]] = FALSE)</f>
        <v>0</v>
      </c>
      <c r="C91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91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91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91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91" s="28" t="b">
        <f>_xlfn.LET(
_xlpm.look, _xlfn.XLOOKUP(RemoveOpTable[[#This Row],[ID]], UjigamiTable[Operator ID], UjigamiTable[Active], "No"),
AND(_xlpm.look = "Yes", RemoveOpTable[[#This Row],[Re-Hire]] = FALSE))</f>
        <v>0</v>
      </c>
      <c r="H91" s="9" t="s">
        <v>836</v>
      </c>
      <c r="I91" s="9"/>
      <c r="J91" s="9"/>
      <c r="K91" s="9" t="s">
        <v>804</v>
      </c>
      <c r="L91" s="9"/>
      <c r="M91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92" spans="1:13" ht="15" customHeight="1" x14ac:dyDescent="0.25">
      <c r="A92" s="27" cm="1">
        <f t="array" ref="A9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2610</v>
      </c>
      <c r="B92" s="28" t="b">
        <f>AND(_xlfn.XLOOKUP(RemoveOpTable[[#This Row],[Name]],EmployeesByDept[Name],EmployeesByDept[ID], -1) &gt; 0, RemoveOpTable[[#This Row],[Re-Hire]] = FALSE)</f>
        <v>0</v>
      </c>
      <c r="C92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92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92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92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92" s="28" t="b">
        <f>_xlfn.LET(
_xlpm.look, _xlfn.XLOOKUP(RemoveOpTable[[#This Row],[ID]], UjigamiTable[Operator ID], UjigamiTable[Active], "No"),
AND(_xlpm.look = "Yes", RemoveOpTable[[#This Row],[Re-Hire]] = FALSE))</f>
        <v>0</v>
      </c>
      <c r="H92" s="9" t="s">
        <v>363</v>
      </c>
      <c r="I92" s="9" t="s">
        <v>808</v>
      </c>
      <c r="J92" s="9"/>
      <c r="K92" s="9" t="s">
        <v>797</v>
      </c>
      <c r="L92" s="9"/>
      <c r="M92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93" spans="1:13" ht="15" customHeight="1" x14ac:dyDescent="0.25">
      <c r="A93" s="27" cm="1">
        <f t="array" ref="A9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2645</v>
      </c>
      <c r="B93" s="28" t="b">
        <f>AND(_xlfn.XLOOKUP(RemoveOpTable[[#This Row],[Name]],EmployeesByDept[Name],EmployeesByDept[ID], -1) &gt; 0, RemoveOpTable[[#This Row],[Re-Hire]] = FALSE)</f>
        <v>0</v>
      </c>
      <c r="C93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93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93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93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93" s="28" t="b">
        <f>_xlfn.LET(
_xlpm.look, _xlfn.XLOOKUP(RemoveOpTable[[#This Row],[ID]], UjigamiTable[Operator ID], UjigamiTable[Active], "No"),
AND(_xlpm.look = "Yes", RemoveOpTable[[#This Row],[Re-Hire]] = FALSE))</f>
        <v>0</v>
      </c>
      <c r="H93" s="9" t="s">
        <v>9411</v>
      </c>
      <c r="I93" s="9"/>
      <c r="J93" s="9"/>
      <c r="K93" s="9" t="s">
        <v>800</v>
      </c>
      <c r="L93" s="9"/>
      <c r="M93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94" spans="1:13" ht="15" customHeight="1" x14ac:dyDescent="0.25">
      <c r="A94" s="27" cm="1">
        <f t="array" ref="A9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2605</v>
      </c>
      <c r="B94" s="28" t="b">
        <f>AND(_xlfn.XLOOKUP(RemoveOpTable[[#This Row],[Name]],EmployeesByDept[Name],EmployeesByDept[ID], -1) &gt; 0, RemoveOpTable[[#This Row],[Re-Hire]] = FALSE)</f>
        <v>0</v>
      </c>
      <c r="C94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94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94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94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94" s="28" t="b">
        <f>_xlfn.LET(
_xlpm.look, _xlfn.XLOOKUP(RemoveOpTable[[#This Row],[ID]], UjigamiTable[Operator ID], UjigamiTable[Active], "No"),
AND(_xlpm.look = "Yes", RemoveOpTable[[#This Row],[Re-Hire]] = FALSE))</f>
        <v>0</v>
      </c>
      <c r="H94" s="9" t="s">
        <v>2225</v>
      </c>
      <c r="I94" s="9" t="s">
        <v>9412</v>
      </c>
      <c r="J94" s="9"/>
      <c r="K94" s="9" t="s">
        <v>797</v>
      </c>
      <c r="L94" s="9"/>
      <c r="M94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95" spans="1:13" ht="15" customHeight="1" x14ac:dyDescent="0.25">
      <c r="A95" s="27" t="str" cm="1">
        <f t="array" ref="A9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95" s="28" t="b">
        <f>AND(_xlfn.XLOOKUP(RemoveOpTable[[#This Row],[Name]],EmployeesByDept[Name],EmployeesByDept[ID], -1) &gt; 0, RemoveOpTable[[#This Row],[Re-Hire]] = FALSE)</f>
        <v>0</v>
      </c>
      <c r="C95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95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95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95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95" s="28" t="b">
        <f>_xlfn.LET(
_xlpm.look, _xlfn.XLOOKUP(RemoveOpTable[[#This Row],[ID]], UjigamiTable[Operator ID], UjigamiTable[Active], "No"),
AND(_xlpm.look = "Yes", RemoveOpTable[[#This Row],[Re-Hire]] = FALSE))</f>
        <v>0</v>
      </c>
      <c r="H95" s="9" t="s">
        <v>9413</v>
      </c>
      <c r="I95" s="9"/>
      <c r="J95" s="9"/>
      <c r="K95" s="9" t="s">
        <v>800</v>
      </c>
      <c r="L95" s="9"/>
      <c r="M95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96" spans="1:13" ht="15" customHeight="1" x14ac:dyDescent="0.25">
      <c r="A96" s="27" cm="1">
        <f t="array" ref="A9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2354</v>
      </c>
      <c r="B96" s="28" t="b">
        <f>AND(_xlfn.XLOOKUP(RemoveOpTable[[#This Row],[Name]],EmployeesByDept[Name],EmployeesByDept[ID], -1) &gt; 0, RemoveOpTable[[#This Row],[Re-Hire]] = FALSE)</f>
        <v>0</v>
      </c>
      <c r="C96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96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96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96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96" s="28" t="b">
        <f>_xlfn.LET(
_xlpm.look, _xlfn.XLOOKUP(RemoveOpTable[[#This Row],[ID]], UjigamiTable[Operator ID], UjigamiTable[Active], "No"),
AND(_xlpm.look = "Yes", RemoveOpTable[[#This Row],[Re-Hire]] = FALSE))</f>
        <v>0</v>
      </c>
      <c r="H96" s="9" t="s">
        <v>93</v>
      </c>
      <c r="I96" s="9"/>
      <c r="J96" s="9"/>
      <c r="K96" s="9" t="s">
        <v>804</v>
      </c>
      <c r="L96" s="9"/>
      <c r="M96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97" spans="1:13" ht="15" customHeight="1" x14ac:dyDescent="0.25">
      <c r="A97" s="27" cm="1">
        <f t="array" ref="A9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2629</v>
      </c>
      <c r="B97" s="28" t="b">
        <f>AND(_xlfn.XLOOKUP(RemoveOpTable[[#This Row],[Name]],EmployeesByDept[Name],EmployeesByDept[ID], -1) &gt; 0, RemoveOpTable[[#This Row],[Re-Hire]] = FALSE)</f>
        <v>0</v>
      </c>
      <c r="C97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97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97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97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97" s="28" t="b">
        <f>_xlfn.LET(
_xlpm.look, _xlfn.XLOOKUP(RemoveOpTable[[#This Row],[ID]], UjigamiTable[Operator ID], UjigamiTable[Active], "No"),
AND(_xlpm.look = "Yes", RemoveOpTable[[#This Row],[Re-Hire]] = FALSE))</f>
        <v>0</v>
      </c>
      <c r="H97" s="9" t="s">
        <v>9361</v>
      </c>
      <c r="I97" s="9"/>
      <c r="J97" s="9"/>
      <c r="K97" s="9" t="s">
        <v>804</v>
      </c>
      <c r="L97" s="9"/>
      <c r="M97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98" spans="1:13" ht="15" customHeight="1" x14ac:dyDescent="0.25">
      <c r="A98" s="27" cm="1">
        <f t="array" ref="A9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2644</v>
      </c>
      <c r="B98" s="28" t="b">
        <f>AND(_xlfn.XLOOKUP(RemoveOpTable[[#This Row],[Name]],EmployeesByDept[Name],EmployeesByDept[ID], -1) &gt; 0, RemoveOpTable[[#This Row],[Re-Hire]] = FALSE)</f>
        <v>0</v>
      </c>
      <c r="C98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98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98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98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98" s="28" t="b">
        <f>_xlfn.LET(
_xlpm.look, _xlfn.XLOOKUP(RemoveOpTable[[#This Row],[ID]], UjigamiTable[Operator ID], UjigamiTable[Active], "No"),
AND(_xlpm.look = "Yes", RemoveOpTable[[#This Row],[Re-Hire]] = FALSE))</f>
        <v>0</v>
      </c>
      <c r="H98" s="9" t="s">
        <v>9419</v>
      </c>
      <c r="I98" s="9"/>
      <c r="J98" s="9"/>
      <c r="K98" s="9" t="s">
        <v>804</v>
      </c>
      <c r="L98" s="9"/>
      <c r="M98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99" spans="1:13" ht="15" customHeight="1" x14ac:dyDescent="0.25">
      <c r="A99" s="27" cm="1">
        <f t="array" ref="A9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2444</v>
      </c>
      <c r="B99" s="28" t="b">
        <f>AND(_xlfn.XLOOKUP(RemoveOpTable[[#This Row],[Name]],EmployeesByDept[Name],EmployeesByDept[ID], -1) &gt; 0, RemoveOpTable[[#This Row],[Re-Hire]] = FALSE)</f>
        <v>0</v>
      </c>
      <c r="C99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99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99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99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99" s="28" t="b">
        <f>_xlfn.LET(
_xlpm.look, _xlfn.XLOOKUP(RemoveOpTable[[#This Row],[ID]], UjigamiTable[Operator ID], UjigamiTable[Active], "No"),
AND(_xlpm.look = "Yes", RemoveOpTable[[#This Row],[Re-Hire]] = FALSE))</f>
        <v>0</v>
      </c>
      <c r="H99" s="9" t="s">
        <v>113</v>
      </c>
      <c r="I99" s="9"/>
      <c r="J99" s="9"/>
      <c r="K99" s="9" t="s">
        <v>804</v>
      </c>
      <c r="L99" s="9"/>
      <c r="M99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00" spans="1:13" ht="15" customHeight="1" x14ac:dyDescent="0.25">
      <c r="A100" s="27" cm="1">
        <f t="array" ref="A10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9726</v>
      </c>
      <c r="B100" s="28" t="b">
        <f>AND(_xlfn.XLOOKUP(RemoveOpTable[[#This Row],[Name]],EmployeesByDept[Name],EmployeesByDept[ID], -1) &gt; 0, RemoveOpTable[[#This Row],[Re-Hire]] = FALSE)</f>
        <v>0</v>
      </c>
      <c r="C100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00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00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00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00" s="28" t="b">
        <f>_xlfn.LET(
_xlpm.look, _xlfn.XLOOKUP(RemoveOpTable[[#This Row],[ID]], UjigamiTable[Operator ID], UjigamiTable[Active], "No"),
AND(_xlpm.look = "Yes", RemoveOpTable[[#This Row],[Re-Hire]] = FALSE))</f>
        <v>0</v>
      </c>
      <c r="H100" s="9" t="s">
        <v>3919</v>
      </c>
      <c r="I100" s="9" t="s">
        <v>9445</v>
      </c>
      <c r="J100" s="9"/>
      <c r="K100" s="9" t="s">
        <v>797</v>
      </c>
      <c r="L100" s="9"/>
      <c r="M100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01" spans="1:13" ht="15" customHeight="1" x14ac:dyDescent="0.25">
      <c r="A101" s="27" cm="1">
        <f t="array" ref="A10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2328</v>
      </c>
      <c r="B101" s="28" t="b">
        <f>AND(_xlfn.XLOOKUP(RemoveOpTable[[#This Row],[Name]],EmployeesByDept[Name],EmployeesByDept[ID], -1) &gt; 0, RemoveOpTable[[#This Row],[Re-Hire]] = FALSE)</f>
        <v>0</v>
      </c>
      <c r="C101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01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01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01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01" s="28" t="b">
        <f>_xlfn.LET(
_xlpm.look, _xlfn.XLOOKUP(RemoveOpTable[[#This Row],[ID]], UjigamiTable[Operator ID], UjigamiTable[Active], "No"),
AND(_xlpm.look = "Yes", RemoveOpTable[[#This Row],[Re-Hire]] = FALSE))</f>
        <v>0</v>
      </c>
      <c r="H101" s="9" t="s">
        <v>81</v>
      </c>
      <c r="I101" s="9"/>
      <c r="J101" s="9"/>
      <c r="K101" s="9" t="s">
        <v>804</v>
      </c>
      <c r="L101" s="9"/>
      <c r="M101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02" spans="1:13" ht="15" customHeight="1" x14ac:dyDescent="0.25">
      <c r="A102" s="27" cm="1">
        <f t="array" ref="A10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2325</v>
      </c>
      <c r="B102" s="28" t="b">
        <f>AND(_xlfn.XLOOKUP(RemoveOpTable[[#This Row],[Name]],EmployeesByDept[Name],EmployeesByDept[ID], -1) &gt; 0, RemoveOpTable[[#This Row],[Re-Hire]] = FALSE)</f>
        <v>0</v>
      </c>
      <c r="C102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02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02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02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02" s="28" t="b">
        <f>_xlfn.LET(
_xlpm.look, _xlfn.XLOOKUP(RemoveOpTable[[#This Row],[ID]], UjigamiTable[Operator ID], UjigamiTable[Active], "No"),
AND(_xlpm.look = "Yes", RemoveOpTable[[#This Row],[Re-Hire]] = FALSE))</f>
        <v>0</v>
      </c>
      <c r="H102" s="9" t="s">
        <v>78</v>
      </c>
      <c r="I102" s="9"/>
      <c r="J102" s="9"/>
      <c r="K102" s="9" t="s">
        <v>804</v>
      </c>
      <c r="L102" s="9"/>
      <c r="M102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03" spans="1:13" ht="15" customHeight="1" x14ac:dyDescent="0.25">
      <c r="A103" s="27" cm="1">
        <f t="array" ref="A10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2619</v>
      </c>
      <c r="B103" s="28" t="b">
        <f>AND(_xlfn.XLOOKUP(RemoveOpTable[[#This Row],[Name]],EmployeesByDept[Name],EmployeesByDept[ID], -1) &gt; 0, RemoveOpTable[[#This Row],[Re-Hire]] = FALSE)</f>
        <v>0</v>
      </c>
      <c r="C103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03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03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03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03" s="28" t="b">
        <f>_xlfn.LET(
_xlpm.look, _xlfn.XLOOKUP(RemoveOpTable[[#This Row],[ID]], UjigamiTable[Operator ID], UjigamiTable[Active], "No"),
AND(_xlpm.look = "Yes", RemoveOpTable[[#This Row],[Re-Hire]] = FALSE))</f>
        <v>0</v>
      </c>
      <c r="H103" s="9" t="s">
        <v>628</v>
      </c>
      <c r="I103" s="9" t="s">
        <v>808</v>
      </c>
      <c r="J103" s="9"/>
      <c r="K103" s="9" t="s">
        <v>797</v>
      </c>
      <c r="L103" s="9"/>
      <c r="M103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04" spans="1:13" ht="15" customHeight="1" x14ac:dyDescent="0.25">
      <c r="A104" s="27" cm="1">
        <f t="array" ref="A10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3039</v>
      </c>
      <c r="B104" s="28" t="b">
        <f>AND(_xlfn.XLOOKUP(RemoveOpTable[[#This Row],[Name]],EmployeesByDept[Name],EmployeesByDept[ID], -1) &gt; 0, RemoveOpTable[[#This Row],[Re-Hire]] = FALSE)</f>
        <v>0</v>
      </c>
      <c r="C104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04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04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04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04" s="28" t="b">
        <f>_xlfn.LET(
_xlpm.look, _xlfn.XLOOKUP(RemoveOpTable[[#This Row],[ID]], UjigamiTable[Operator ID], UjigamiTable[Active], "No"),
AND(_xlpm.look = "Yes", RemoveOpTable[[#This Row],[Re-Hire]] = FALSE))</f>
        <v>0</v>
      </c>
      <c r="H104" s="9" t="s">
        <v>284</v>
      </c>
      <c r="I104" s="9" t="s">
        <v>9371</v>
      </c>
      <c r="J104" s="9"/>
      <c r="K104" s="9" t="s">
        <v>797</v>
      </c>
      <c r="L104" s="9"/>
      <c r="M104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05" spans="1:13" ht="15" customHeight="1" x14ac:dyDescent="0.25">
      <c r="A105" s="27" cm="1">
        <f t="array" ref="A10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5021</v>
      </c>
      <c r="B105" s="28" t="b">
        <f>AND(_xlfn.XLOOKUP(RemoveOpTable[[#This Row],[Name]],EmployeesByDept[Name],EmployeesByDept[ID], -1) &gt; 0, RemoveOpTable[[#This Row],[Re-Hire]] = FALSE)</f>
        <v>0</v>
      </c>
      <c r="C105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05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05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05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05" s="28" t="b">
        <f>_xlfn.LET(
_xlpm.look, _xlfn.XLOOKUP(RemoveOpTable[[#This Row],[ID]], UjigamiTable[Operator ID], UjigamiTable[Active], "No"),
AND(_xlpm.look = "Yes", RemoveOpTable[[#This Row],[Re-Hire]] = FALSE))</f>
        <v>0</v>
      </c>
      <c r="H105" s="9" t="s">
        <v>9407</v>
      </c>
      <c r="I105" s="9" t="s">
        <v>9446</v>
      </c>
      <c r="J105" s="9"/>
      <c r="K105" s="9" t="s">
        <v>797</v>
      </c>
      <c r="L105" s="9"/>
      <c r="M105" s="38" t="b">
        <f>_xlfn.LET(_xlpm.status, _xlfn.XLOOKUP(RemoveOpTable[[#This Row],[Name]], SQLOperatorTable[name], SQLOperatorTable[Provisioned], FALSE, 0, IF(RemoveOpTable[[#This Row],[Reverse]], -1, 1)), _xlpm.status)</f>
        <v>1</v>
      </c>
    </row>
    <row r="106" spans="1:13" ht="15" customHeight="1" x14ac:dyDescent="0.25">
      <c r="A106" s="27" t="str" cm="1">
        <f t="array" ref="A10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06" s="28" t="b">
        <f>AND(_xlfn.XLOOKUP(RemoveOpTable[[#This Row],[Name]],EmployeesByDept[Name],EmployeesByDept[ID], -1) &gt; 0, RemoveOpTable[[#This Row],[Re-Hire]] = FALSE)</f>
        <v>0</v>
      </c>
      <c r="C106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06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06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06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06" s="28" t="b">
        <f>_xlfn.LET(
_xlpm.look, _xlfn.XLOOKUP(RemoveOpTable[[#This Row],[ID]], UjigamiTable[Operator ID], UjigamiTable[Active], "No"),
AND(_xlpm.look = "Yes", RemoveOpTable[[#This Row],[Re-Hire]] = FALSE))</f>
        <v>0</v>
      </c>
      <c r="H106" s="9" t="s">
        <v>9452</v>
      </c>
      <c r="I106" s="9"/>
      <c r="J106" s="9"/>
      <c r="K106" s="9" t="s">
        <v>800</v>
      </c>
      <c r="L106" s="9"/>
      <c r="M106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07" spans="1:13" ht="15" customHeight="1" x14ac:dyDescent="0.25">
      <c r="A107" s="27" cm="1">
        <f t="array" ref="A10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2359</v>
      </c>
      <c r="B107" s="28" t="b">
        <f>AND(_xlfn.XLOOKUP(RemoveOpTable[[#This Row],[Name]],EmployeesByDept[Name],EmployeesByDept[ID], -1) &gt; 0, RemoveOpTable[[#This Row],[Re-Hire]] = FALSE)</f>
        <v>0</v>
      </c>
      <c r="C107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07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07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07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07" s="28" t="b">
        <f>_xlfn.LET(
_xlpm.look, _xlfn.XLOOKUP(RemoveOpTable[[#This Row],[ID]], UjigamiTable[Operator ID], UjigamiTable[Active], "No"),
AND(_xlpm.look = "Yes", RemoveOpTable[[#This Row],[Re-Hire]] = FALSE))</f>
        <v>0</v>
      </c>
      <c r="H107" s="9" t="s">
        <v>9434</v>
      </c>
      <c r="I107" s="9"/>
      <c r="J107" s="9"/>
      <c r="K107" s="9" t="s">
        <v>804</v>
      </c>
      <c r="L107" s="9"/>
      <c r="M107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08" spans="1:13" ht="15" customHeight="1" x14ac:dyDescent="0.25">
      <c r="A108" s="27" cm="1">
        <f t="array" ref="A10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2564</v>
      </c>
      <c r="B108" s="28" t="b">
        <f>AND(_xlfn.XLOOKUP(RemoveOpTable[[#This Row],[Name]],EmployeesByDept[Name],EmployeesByDept[ID], -1) &gt; 0, RemoveOpTable[[#This Row],[Re-Hire]] = FALSE)</f>
        <v>0</v>
      </c>
      <c r="C108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08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08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08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08" s="28" t="b">
        <f>_xlfn.LET(
_xlpm.look, _xlfn.XLOOKUP(RemoveOpTable[[#This Row],[ID]], UjigamiTable[Operator ID], UjigamiTable[Active], "No"),
AND(_xlpm.look = "Yes", RemoveOpTable[[#This Row],[Re-Hire]] = FALSE))</f>
        <v>0</v>
      </c>
      <c r="H108" s="9" t="s">
        <v>34</v>
      </c>
      <c r="I108" s="9" t="s">
        <v>808</v>
      </c>
      <c r="J108" s="9"/>
      <c r="K108" s="9" t="s">
        <v>797</v>
      </c>
      <c r="L108" s="9"/>
      <c r="M108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09" spans="1:13" ht="15" customHeight="1" x14ac:dyDescent="0.25">
      <c r="A109" s="27" t="str" cm="1">
        <f t="array" ref="A10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09" s="28" t="b">
        <f>AND(_xlfn.XLOOKUP(RemoveOpTable[[#This Row],[Name]],EmployeesByDept[Name],EmployeesByDept[ID], -1) &gt; 0, RemoveOpTable[[#This Row],[Re-Hire]] = FALSE)</f>
        <v>0</v>
      </c>
      <c r="C109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09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09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09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09" s="28" t="b">
        <f>_xlfn.LET(
_xlpm.look, _xlfn.XLOOKUP(RemoveOpTable[[#This Row],[ID]], UjigamiTable[Operator ID], UjigamiTable[Active], "No"),
AND(_xlpm.look = "Yes", RemoveOpTable[[#This Row],[Re-Hire]] = FALSE))</f>
        <v>0</v>
      </c>
      <c r="H109" s="9" t="s">
        <v>9453</v>
      </c>
      <c r="I109" s="9"/>
      <c r="J109" s="9"/>
      <c r="K109" s="9" t="s">
        <v>800</v>
      </c>
      <c r="L109" s="9"/>
      <c r="M109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10" spans="1:13" ht="15" customHeight="1" x14ac:dyDescent="0.25">
      <c r="A110" s="27" cm="1">
        <f t="array" ref="A11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2646</v>
      </c>
      <c r="B110" s="28" t="b">
        <f>AND(_xlfn.XLOOKUP(RemoveOpTable[[#This Row],[Name]],EmployeesByDept[Name],EmployeesByDept[ID], -1) &gt; 0, RemoveOpTable[[#This Row],[Re-Hire]] = FALSE)</f>
        <v>0</v>
      </c>
      <c r="C110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10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10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10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10" s="28" t="b">
        <f>_xlfn.LET(
_xlpm.look, _xlfn.XLOOKUP(RemoveOpTable[[#This Row],[ID]], UjigamiTable[Operator ID], UjigamiTable[Active], "No"),
AND(_xlpm.look = "Yes", RemoveOpTable[[#This Row],[Re-Hire]] = FALSE))</f>
        <v>0</v>
      </c>
      <c r="H110" s="9" t="s">
        <v>9420</v>
      </c>
      <c r="I110" s="9"/>
      <c r="J110" s="9"/>
      <c r="K110" s="9" t="s">
        <v>804</v>
      </c>
      <c r="L110" s="9"/>
      <c r="M110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11" spans="1:13" ht="15" customHeight="1" x14ac:dyDescent="0.25">
      <c r="A111" s="27" cm="1">
        <f t="array" ref="A11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2500</v>
      </c>
      <c r="B111" s="28" t="b">
        <f>AND(_xlfn.XLOOKUP(RemoveOpTable[[#This Row],[Name]],EmployeesByDept[Name],EmployeesByDept[ID], -1) &gt; 0, RemoveOpTable[[#This Row],[Re-Hire]] = FALSE)</f>
        <v>0</v>
      </c>
      <c r="C111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11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11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11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11" s="28" t="b">
        <f>_xlfn.LET(
_xlpm.look, _xlfn.XLOOKUP(RemoveOpTable[[#This Row],[ID]], UjigamiTable[Operator ID], UjigamiTable[Active], "No"),
AND(_xlpm.look = "Yes", RemoveOpTable[[#This Row],[Re-Hire]] = FALSE))</f>
        <v>0</v>
      </c>
      <c r="H111" s="9" t="s">
        <v>499</v>
      </c>
      <c r="I111" s="9" t="s">
        <v>9382</v>
      </c>
      <c r="J111" s="9"/>
      <c r="K111" s="9" t="s">
        <v>797</v>
      </c>
      <c r="L111" s="9"/>
      <c r="M111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12" spans="1:13" ht="15" customHeight="1" x14ac:dyDescent="0.25">
      <c r="A112" s="27" t="str" cm="1">
        <f t="array" ref="A11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12" s="28" t="b">
        <f>AND(_xlfn.XLOOKUP(RemoveOpTable[[#This Row],[Name]],EmployeesByDept[Name],EmployeesByDept[ID], -1) &gt; 0, RemoveOpTable[[#This Row],[Re-Hire]] = FALSE)</f>
        <v>0</v>
      </c>
      <c r="C112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12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12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12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12" s="28" t="b">
        <f>_xlfn.LET(
_xlpm.look, _xlfn.XLOOKUP(RemoveOpTable[[#This Row],[ID]], UjigamiTable[Operator ID], UjigamiTable[Active], "No"),
AND(_xlpm.look = "Yes", RemoveOpTable[[#This Row],[Re-Hire]] = FALSE))</f>
        <v>0</v>
      </c>
      <c r="H112" s="46" t="s">
        <v>9483</v>
      </c>
      <c r="I112" s="9"/>
      <c r="J112" s="9"/>
      <c r="K112" s="9" t="s">
        <v>800</v>
      </c>
      <c r="L112" s="9"/>
      <c r="M112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13" spans="1:13" ht="15" customHeight="1" x14ac:dyDescent="0.25">
      <c r="A113" s="27" cm="1">
        <f t="array" ref="A11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2652</v>
      </c>
      <c r="B113" s="28" t="b">
        <f>AND(_xlfn.XLOOKUP(RemoveOpTable[[#This Row],[Name]],EmployeesByDept[Name],EmployeesByDept[ID], -1) &gt; 0, RemoveOpTable[[#This Row],[Re-Hire]] = FALSE)</f>
        <v>0</v>
      </c>
      <c r="C113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13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13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13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13" s="28" t="b">
        <f>_xlfn.LET(
_xlpm.look, _xlfn.XLOOKUP(RemoveOpTable[[#This Row],[ID]], UjigamiTable[Operator ID], UjigamiTable[Active], "No"),
AND(_xlpm.look = "Yes", RemoveOpTable[[#This Row],[Re-Hire]] = FALSE))</f>
        <v>0</v>
      </c>
      <c r="H113" s="9" t="s">
        <v>9439</v>
      </c>
      <c r="I113" s="9"/>
      <c r="J113" s="9"/>
      <c r="K113" s="9" t="s">
        <v>804</v>
      </c>
      <c r="L113" s="9"/>
      <c r="M113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14" spans="1:13" ht="15" customHeight="1" x14ac:dyDescent="0.25">
      <c r="A114" s="27" cm="1">
        <f t="array" ref="A11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2355</v>
      </c>
      <c r="B114" s="28" t="b">
        <f>AND(_xlfn.XLOOKUP(RemoveOpTable[[#This Row],[Name]],EmployeesByDept[Name],EmployeesByDept[ID], -1) &gt; 0, RemoveOpTable[[#This Row],[Re-Hire]] = FALSE)</f>
        <v>0</v>
      </c>
      <c r="C114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14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14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14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14" s="28" t="b">
        <f>_xlfn.LET(
_xlpm.look, _xlfn.XLOOKUP(RemoveOpTable[[#This Row],[ID]], UjigamiTable[Operator ID], UjigamiTable[Active], "No"),
AND(_xlpm.look = "Yes", RemoveOpTable[[#This Row],[Re-Hire]] = FALSE))</f>
        <v>0</v>
      </c>
      <c r="H114" s="9" t="s">
        <v>94</v>
      </c>
      <c r="I114" s="9"/>
      <c r="J114" s="9"/>
      <c r="K114" s="9" t="s">
        <v>804</v>
      </c>
      <c r="L114" s="9"/>
      <c r="M114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15" spans="1:13" ht="15" customHeight="1" x14ac:dyDescent="0.25">
      <c r="A115" s="27" cm="1">
        <f t="array" ref="A11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1513</v>
      </c>
      <c r="B115" s="28" t="b">
        <f>AND(_xlfn.XLOOKUP(RemoveOpTable[[#This Row],[Name]],EmployeesByDept[Name],EmployeesByDept[ID], -1) &gt; 0, RemoveOpTable[[#This Row],[Re-Hire]] = FALSE)</f>
        <v>0</v>
      </c>
      <c r="C115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15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15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15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15" s="28" t="b">
        <f>_xlfn.LET(
_xlpm.look, _xlfn.XLOOKUP(RemoveOpTable[[#This Row],[ID]], UjigamiTable[Operator ID], UjigamiTable[Active], "No"),
AND(_xlpm.look = "Yes", RemoveOpTable[[#This Row],[Re-Hire]] = FALSE))</f>
        <v>0</v>
      </c>
      <c r="H115" s="9" t="s">
        <v>1972</v>
      </c>
      <c r="I115" s="9" t="s">
        <v>9514</v>
      </c>
      <c r="J115" s="9"/>
      <c r="K115" s="9" t="s">
        <v>797</v>
      </c>
      <c r="L115" s="9"/>
      <c r="M115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16" spans="1:13" ht="15" customHeight="1" x14ac:dyDescent="0.25">
      <c r="A116" s="27" t="str" cm="1">
        <f t="array" ref="A11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16" s="28" t="b">
        <f>AND(_xlfn.XLOOKUP(RemoveOpTable[[#This Row],[Name]],EmployeesByDept[Name],EmployeesByDept[ID], -1) &gt; 0, RemoveOpTable[[#This Row],[Re-Hire]] = FALSE)</f>
        <v>0</v>
      </c>
      <c r="C116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16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16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16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16" s="28" t="b">
        <f>_xlfn.LET(
_xlpm.look, _xlfn.XLOOKUP(RemoveOpTable[[#This Row],[ID]], UjigamiTable[Operator ID], UjigamiTable[Active], "No"),
AND(_xlpm.look = "Yes", RemoveOpTable[[#This Row],[Re-Hire]] = FALSE))</f>
        <v>0</v>
      </c>
      <c r="H116" s="9" t="s">
        <v>9484</v>
      </c>
      <c r="I116" s="9"/>
      <c r="J116" s="9"/>
      <c r="K116" s="9" t="s">
        <v>800</v>
      </c>
      <c r="L116" s="9"/>
      <c r="M116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17" spans="1:13" ht="15" customHeight="1" x14ac:dyDescent="0.25">
      <c r="A117" s="27" cm="1">
        <f t="array" ref="A11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2336</v>
      </c>
      <c r="B117" s="28" t="b">
        <f>AND(_xlfn.XLOOKUP(RemoveOpTable[[#This Row],[Name]],EmployeesByDept[Name],EmployeesByDept[ID], -1) &gt; 0, RemoveOpTable[[#This Row],[Re-Hire]] = FALSE)</f>
        <v>0</v>
      </c>
      <c r="C117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17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17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17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17" s="28" t="b">
        <f>_xlfn.LET(
_xlpm.look, _xlfn.XLOOKUP(RemoveOpTable[[#This Row],[ID]], UjigamiTable[Operator ID], UjigamiTable[Active], "No"),
AND(_xlpm.look = "Yes", RemoveOpTable[[#This Row],[Re-Hire]] = FALSE))</f>
        <v>0</v>
      </c>
      <c r="H117" s="9" t="s">
        <v>88</v>
      </c>
      <c r="I117" s="9"/>
      <c r="J117" s="9"/>
      <c r="K117" s="9" t="s">
        <v>804</v>
      </c>
      <c r="L117" s="9"/>
      <c r="M117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18" spans="1:13" ht="15" customHeight="1" x14ac:dyDescent="0.25">
      <c r="A118" s="27" cm="1">
        <f t="array" ref="A11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2627</v>
      </c>
      <c r="B118" s="28" t="b">
        <f>AND(_xlfn.XLOOKUP(RemoveOpTable[[#This Row],[Name]],EmployeesByDept[Name],EmployeesByDept[ID], -1) &gt; 0, RemoveOpTable[[#This Row],[Re-Hire]] = FALSE)</f>
        <v>0</v>
      </c>
      <c r="C118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18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18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18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18" s="28" t="b">
        <f>_xlfn.LET(
_xlpm.look, _xlfn.XLOOKUP(RemoveOpTable[[#This Row],[ID]], UjigamiTable[Operator ID], UjigamiTable[Active], "No"),
AND(_xlpm.look = "Yes", RemoveOpTable[[#This Row],[Re-Hire]] = FALSE))</f>
        <v>0</v>
      </c>
      <c r="H118" s="46" t="s">
        <v>9359</v>
      </c>
      <c r="I118" s="9"/>
      <c r="J118" s="9"/>
      <c r="K118" s="9" t="s">
        <v>804</v>
      </c>
      <c r="L118" s="9"/>
      <c r="M118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19" spans="1:13" ht="15" customHeight="1" x14ac:dyDescent="0.25">
      <c r="A119" s="27" cm="1">
        <f t="array" ref="A11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2300</v>
      </c>
      <c r="B119" s="28" t="b">
        <f>AND(_xlfn.XLOOKUP(RemoveOpTable[[#This Row],[Name]],EmployeesByDept[Name],EmployeesByDept[ID], -1) &gt; 0, RemoveOpTable[[#This Row],[Re-Hire]] = FALSE)</f>
        <v>0</v>
      </c>
      <c r="C119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19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19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19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19" s="28" t="b">
        <f>_xlfn.LET(
_xlpm.look, _xlfn.XLOOKUP(RemoveOpTable[[#This Row],[ID]], UjigamiTable[Operator ID], UjigamiTable[Active], "No"),
AND(_xlpm.look = "Yes", RemoveOpTable[[#This Row],[Re-Hire]] = FALSE))</f>
        <v>0</v>
      </c>
      <c r="H119" s="46" t="s">
        <v>43</v>
      </c>
      <c r="I119" s="9"/>
      <c r="J119" s="9"/>
      <c r="K119" s="9" t="s">
        <v>804</v>
      </c>
      <c r="L119" s="9"/>
      <c r="M119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20" spans="1:13" ht="15" x14ac:dyDescent="0.25">
      <c r="A120" s="27" t="str" cm="1">
        <f t="array" ref="A12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20" s="28" t="b">
        <f>AND(_xlfn.XLOOKUP(RemoveOpTable[[#This Row],[Name]],EmployeesByDept[Name],EmployeesByDept[ID], -1) &gt; 0, RemoveOpTable[[#This Row],[Re-Hire]] = FALSE)</f>
        <v>0</v>
      </c>
      <c r="C120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20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20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20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20" s="28" t="b">
        <f>_xlfn.LET(
_xlpm.look, _xlfn.XLOOKUP(RemoveOpTable[[#This Row],[ID]], UjigamiTable[Operator ID], UjigamiTable[Active], "No"),
AND(_xlpm.look = "Yes", RemoveOpTable[[#This Row],[Re-Hire]] = FALSE))</f>
        <v>0</v>
      </c>
      <c r="H120" s="46" t="s">
        <v>9502</v>
      </c>
      <c r="I120" s="9"/>
      <c r="J120" s="9"/>
      <c r="K120" s="9" t="s">
        <v>800</v>
      </c>
      <c r="L120" s="9"/>
      <c r="M120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21" spans="1:13" ht="15" x14ac:dyDescent="0.25">
      <c r="A121" s="27" t="str" cm="1">
        <f t="array" ref="A12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21" s="28" t="b">
        <f>AND(_xlfn.XLOOKUP(RemoveOpTable[[#This Row],[Name]],EmployeesByDept[Name],EmployeesByDept[ID], -1) &gt; 0, RemoveOpTable[[#This Row],[Re-Hire]] = FALSE)</f>
        <v>0</v>
      </c>
      <c r="C121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21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21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21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21" s="28" t="b">
        <f>_xlfn.LET(
_xlpm.look, _xlfn.XLOOKUP(RemoveOpTable[[#This Row],[ID]], UjigamiTable[Operator ID], UjigamiTable[Active], "No"),
AND(_xlpm.look = "Yes", RemoveOpTable[[#This Row],[Re-Hire]] = FALSE))</f>
        <v>0</v>
      </c>
      <c r="H121" s="46" t="s">
        <v>9503</v>
      </c>
      <c r="I121" s="9"/>
      <c r="J121" s="9"/>
      <c r="K121" s="9" t="s">
        <v>800</v>
      </c>
      <c r="L121" s="9"/>
      <c r="M121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22" spans="1:13" ht="15" x14ac:dyDescent="0.25">
      <c r="A122" s="27" t="str" cm="1">
        <f t="array" ref="A12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22" s="28" t="b">
        <f>AND(_xlfn.XLOOKUP(RemoveOpTable[[#This Row],[Name]],EmployeesByDept[Name],EmployeesByDept[ID], -1) &gt; 0, RemoveOpTable[[#This Row],[Re-Hire]] = FALSE)</f>
        <v>0</v>
      </c>
      <c r="C122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22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22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22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22" s="28" t="b">
        <f>_xlfn.LET(
_xlpm.look, _xlfn.XLOOKUP(RemoveOpTable[[#This Row],[ID]], UjigamiTable[Operator ID], UjigamiTable[Active], "No"),
AND(_xlpm.look = "Yes", RemoveOpTable[[#This Row],[Re-Hire]] = FALSE))</f>
        <v>0</v>
      </c>
      <c r="H122" s="46" t="s">
        <v>9504</v>
      </c>
      <c r="I122" s="9"/>
      <c r="J122" s="9"/>
      <c r="K122" s="9" t="s">
        <v>800</v>
      </c>
      <c r="L122" s="9"/>
      <c r="M122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23" spans="1:13" ht="15" x14ac:dyDescent="0.25">
      <c r="A123" s="27" t="str" cm="1">
        <f t="array" ref="A12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23" s="28" t="b">
        <f>AND(_xlfn.XLOOKUP(RemoveOpTable[[#This Row],[Name]],EmployeesByDept[Name],EmployeesByDept[ID], -1) &gt; 0, RemoveOpTable[[#This Row],[Re-Hire]] = FALSE)</f>
        <v>0</v>
      </c>
      <c r="C123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23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23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23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23" s="28" t="b">
        <f>_xlfn.LET(
_xlpm.look, _xlfn.XLOOKUP(RemoveOpTable[[#This Row],[ID]], UjigamiTable[Operator ID], UjigamiTable[Active], "No"),
AND(_xlpm.look = "Yes", RemoveOpTable[[#This Row],[Re-Hire]] = FALSE))</f>
        <v>0</v>
      </c>
      <c r="H123" s="46" t="s">
        <v>9505</v>
      </c>
      <c r="I123" s="9"/>
      <c r="J123" s="9"/>
      <c r="K123" s="9" t="s">
        <v>800</v>
      </c>
      <c r="L123" s="9"/>
      <c r="M123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24" spans="1:13" ht="15" x14ac:dyDescent="0.25">
      <c r="A124" s="27" t="str" cm="1">
        <f t="array" ref="A12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24" s="28" t="b">
        <f>AND(_xlfn.XLOOKUP(RemoveOpTable[[#This Row],[Name]],EmployeesByDept[Name],EmployeesByDept[ID], -1) &gt; 0, RemoveOpTable[[#This Row],[Re-Hire]] = FALSE)</f>
        <v>0</v>
      </c>
      <c r="C124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24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24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24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24" s="28" t="b">
        <f>_xlfn.LET(
_xlpm.look, _xlfn.XLOOKUP(RemoveOpTable[[#This Row],[ID]], UjigamiTable[Operator ID], UjigamiTable[Active], "No"),
AND(_xlpm.look = "Yes", RemoveOpTable[[#This Row],[Re-Hire]] = FALSE))</f>
        <v>0</v>
      </c>
      <c r="H124" s="46" t="s">
        <v>9506</v>
      </c>
      <c r="I124" s="9"/>
      <c r="J124" s="9"/>
      <c r="K124" s="9" t="s">
        <v>800</v>
      </c>
      <c r="L124" s="9"/>
      <c r="M124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25" spans="1:13" ht="15" x14ac:dyDescent="0.25">
      <c r="A125" s="27" cm="1">
        <f t="array" ref="A12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1479</v>
      </c>
      <c r="B125" s="28" t="b">
        <f>AND(_xlfn.XLOOKUP(RemoveOpTable[[#This Row],[Name]],EmployeesByDept[Name],EmployeesByDept[ID], -1) &gt; 0, RemoveOpTable[[#This Row],[Re-Hire]] = FALSE)</f>
        <v>0</v>
      </c>
      <c r="C125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25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25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25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25" s="28" t="b">
        <f>_xlfn.LET(
_xlpm.look, _xlfn.XLOOKUP(RemoveOpTable[[#This Row],[ID]], UjigamiTable[Operator ID], UjigamiTable[Active], "No"),
AND(_xlpm.look = "Yes", RemoveOpTable[[#This Row],[Re-Hire]] = FALSE))</f>
        <v>0</v>
      </c>
      <c r="H125" s="46" t="s">
        <v>108</v>
      </c>
      <c r="I125" s="9" t="s">
        <v>9507</v>
      </c>
      <c r="J125" s="9"/>
      <c r="K125" s="9" t="s">
        <v>797</v>
      </c>
      <c r="L125" s="9"/>
      <c r="M125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26" spans="1:13" ht="15" x14ac:dyDescent="0.25">
      <c r="A126" s="27" t="str" cm="1">
        <f t="array" ref="A12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26" s="28" t="b">
        <f>AND(_xlfn.XLOOKUP(RemoveOpTable[[#This Row],[Name]],EmployeesByDept[Name],EmployeesByDept[ID], -1) &gt; 0, RemoveOpTable[[#This Row],[Re-Hire]] = FALSE)</f>
        <v>0</v>
      </c>
      <c r="C126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26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26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26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26" s="28" t="b">
        <f>_xlfn.LET(
_xlpm.look, _xlfn.XLOOKUP(RemoveOpTable[[#This Row],[ID]], UjigamiTable[Operator ID], UjigamiTable[Active], "No"),
AND(_xlpm.look = "Yes", RemoveOpTable[[#This Row],[Re-Hire]] = FALSE))</f>
        <v>0</v>
      </c>
      <c r="H126" s="46" t="s">
        <v>9509</v>
      </c>
      <c r="I126" s="9"/>
      <c r="J126" s="9"/>
      <c r="K126" s="9" t="s">
        <v>800</v>
      </c>
      <c r="L126" s="9"/>
      <c r="M126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27" spans="1:13" ht="15" x14ac:dyDescent="0.25">
      <c r="A127" s="27" t="str" cm="1">
        <f t="array" ref="A12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27" s="28" t="b">
        <f>AND(_xlfn.XLOOKUP(RemoveOpTable[[#This Row],[Name]],EmployeesByDept[Name],EmployeesByDept[ID], -1) &gt; 0, RemoveOpTable[[#This Row],[Re-Hire]] = FALSE)</f>
        <v>0</v>
      </c>
      <c r="C127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27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27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27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27" s="28" t="b">
        <f>_xlfn.LET(
_xlpm.look, _xlfn.XLOOKUP(RemoveOpTable[[#This Row],[ID]], UjigamiTable[Operator ID], UjigamiTable[Active], "No"),
AND(_xlpm.look = "Yes", RemoveOpTable[[#This Row],[Re-Hire]] = FALSE))</f>
        <v>0</v>
      </c>
      <c r="H127" s="46" t="s">
        <v>9510</v>
      </c>
      <c r="I127" s="9"/>
      <c r="J127" s="9"/>
      <c r="K127" s="9" t="s">
        <v>800</v>
      </c>
      <c r="L127" s="9"/>
      <c r="M127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28" spans="1:13" ht="15" x14ac:dyDescent="0.25">
      <c r="A128" s="27" cm="1">
        <f t="array" ref="A12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2519</v>
      </c>
      <c r="B128" s="28" t="b">
        <f>AND(_xlfn.XLOOKUP(RemoveOpTable[[#This Row],[Name]],EmployeesByDept[Name],EmployeesByDept[ID], -1) &gt; 0, RemoveOpTable[[#This Row],[Re-Hire]] = FALSE)</f>
        <v>0</v>
      </c>
      <c r="C128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28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28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28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28" s="28" t="b">
        <f>_xlfn.LET(
_xlpm.look, _xlfn.XLOOKUP(RemoveOpTable[[#This Row],[ID]], UjigamiTable[Operator ID], UjigamiTable[Active], "No"),
AND(_xlpm.look = "Yes", RemoveOpTable[[#This Row],[Re-Hire]] = FALSE))</f>
        <v>0</v>
      </c>
      <c r="H128" s="46" t="s">
        <v>433</v>
      </c>
      <c r="I128" s="9" t="s">
        <v>9513</v>
      </c>
      <c r="J128" s="9"/>
      <c r="K128" s="9" t="s">
        <v>797</v>
      </c>
      <c r="L128" s="9"/>
      <c r="M128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29" spans="1:13" ht="15" x14ac:dyDescent="0.25">
      <c r="A129" s="27" cm="1">
        <f t="array" ref="A12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1306</v>
      </c>
      <c r="B129" s="28" t="b">
        <f>AND(_xlfn.XLOOKUP(RemoveOpTable[[#This Row],[Name]],EmployeesByDept[Name],EmployeesByDept[ID], -1) &gt; 0, RemoveOpTable[[#This Row],[Re-Hire]] = FALSE)</f>
        <v>0</v>
      </c>
      <c r="C129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29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29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29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29" s="28" t="b">
        <f>_xlfn.LET(
_xlpm.look, _xlfn.XLOOKUP(RemoveOpTable[[#This Row],[ID]], UjigamiTable[Operator ID], UjigamiTable[Active], "No"),
AND(_xlpm.look = "Yes", RemoveOpTable[[#This Row],[Re-Hire]] = FALSE))</f>
        <v>0</v>
      </c>
      <c r="H129" s="46" t="s">
        <v>620</v>
      </c>
      <c r="I129" s="9" t="s">
        <v>814</v>
      </c>
      <c r="J129" s="9"/>
      <c r="K129" s="9" t="s">
        <v>797</v>
      </c>
      <c r="L129" s="9" t="b">
        <v>1</v>
      </c>
      <c r="M129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30" spans="1:13" ht="15" x14ac:dyDescent="0.25">
      <c r="A130" s="27" cm="1">
        <f t="array" ref="A13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2448</v>
      </c>
      <c r="B130" s="28" t="b">
        <f>AND(_xlfn.XLOOKUP(RemoveOpTable[[#This Row],[Name]],EmployeesByDept[Name],EmployeesByDept[ID], -1) &gt; 0, RemoveOpTable[[#This Row],[Re-Hire]] = FALSE)</f>
        <v>0</v>
      </c>
      <c r="C130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30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30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30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30" s="28" t="b">
        <f>_xlfn.LET(
_xlpm.look, _xlfn.XLOOKUP(RemoveOpTable[[#This Row],[ID]], UjigamiTable[Operator ID], UjigamiTable[Active], "No"),
AND(_xlpm.look = "Yes", RemoveOpTable[[#This Row],[Re-Hire]] = FALSE))</f>
        <v>0</v>
      </c>
      <c r="H130" s="46" t="s">
        <v>114</v>
      </c>
      <c r="I130" s="9"/>
      <c r="J130" s="9"/>
      <c r="K130" s="9" t="s">
        <v>804</v>
      </c>
      <c r="L130" s="9"/>
      <c r="M130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31" spans="1:13" ht="15" x14ac:dyDescent="0.25">
      <c r="A131" s="27" t="str" cm="1">
        <f t="array" ref="A13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31" s="28" t="b">
        <f>AND(_xlfn.XLOOKUP(RemoveOpTable[[#This Row],[Name]],EmployeesByDept[Name],EmployeesByDept[ID], -1) &gt; 0, RemoveOpTable[[#This Row],[Re-Hire]] = FALSE)</f>
        <v>0</v>
      </c>
      <c r="C131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31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31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31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31" s="28" t="b">
        <f>_xlfn.LET(
_xlpm.look, _xlfn.XLOOKUP(RemoveOpTable[[#This Row],[ID]], UjigamiTable[Operator ID], UjigamiTable[Active], "No"),
AND(_xlpm.look = "Yes", RemoveOpTable[[#This Row],[Re-Hire]] = FALSE))</f>
        <v>0</v>
      </c>
      <c r="H131" s="46" t="s">
        <v>9511</v>
      </c>
      <c r="I131" s="9"/>
      <c r="J131" s="9"/>
      <c r="K131" s="9" t="s">
        <v>800</v>
      </c>
      <c r="L131" s="9"/>
      <c r="M131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32" spans="1:13" ht="15" x14ac:dyDescent="0.25">
      <c r="A132" s="27" cm="1">
        <f t="array" ref="A13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2450</v>
      </c>
      <c r="B132" s="28" t="b">
        <f>AND(_xlfn.XLOOKUP(RemoveOpTable[[#This Row],[Name]],EmployeesByDept[Name],EmployeesByDept[ID], -1) &gt; 0, RemoveOpTable[[#This Row],[Re-Hire]] = FALSE)</f>
        <v>0</v>
      </c>
      <c r="C132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32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32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32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32" s="28" t="b">
        <f>_xlfn.LET(
_xlpm.look, _xlfn.XLOOKUP(RemoveOpTable[[#This Row],[ID]], UjigamiTable[Operator ID], UjigamiTable[Active], "No"),
AND(_xlpm.look = "Yes", RemoveOpTable[[#This Row],[Re-Hire]] = FALSE))</f>
        <v>0</v>
      </c>
      <c r="H132" s="46" t="s">
        <v>538</v>
      </c>
      <c r="I132" s="9" t="s">
        <v>808</v>
      </c>
      <c r="J132" s="9"/>
      <c r="K132" s="9" t="s">
        <v>797</v>
      </c>
      <c r="L132" s="9"/>
      <c r="M132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33" spans="1:13" ht="15" x14ac:dyDescent="0.25">
      <c r="A133" s="27" t="str" cm="1">
        <f t="array" ref="A13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33" s="28" t="b">
        <f>AND(_xlfn.XLOOKUP(RemoveOpTable[[#This Row],[Name]],EmployeesByDept[Name],EmployeesByDept[ID], -1) &gt; 0, RemoveOpTable[[#This Row],[Re-Hire]] = FALSE)</f>
        <v>0</v>
      </c>
      <c r="C133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33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33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33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33" s="28" t="b">
        <f>_xlfn.LET(
_xlpm.look, _xlfn.XLOOKUP(RemoveOpTable[[#This Row],[ID]], UjigamiTable[Operator ID], UjigamiTable[Active], "No"),
AND(_xlpm.look = "Yes", RemoveOpTable[[#This Row],[Re-Hire]] = FALSE))</f>
        <v>0</v>
      </c>
      <c r="H133" s="46" t="s">
        <v>9512</v>
      </c>
      <c r="I133" s="9"/>
      <c r="J133" s="9"/>
      <c r="K133" s="9" t="s">
        <v>800</v>
      </c>
      <c r="L133" s="9"/>
      <c r="M133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34" spans="1:13" ht="15" x14ac:dyDescent="0.25">
      <c r="A134" s="27" cm="1">
        <f t="array" ref="A13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2594</v>
      </c>
      <c r="B134" s="28" t="b">
        <f>AND(_xlfn.XLOOKUP(RemoveOpTable[[#This Row],[Name]],EmployeesByDept[Name],EmployeesByDept[ID], -1) &gt; 0, RemoveOpTable[[#This Row],[Re-Hire]] = FALSE)</f>
        <v>0</v>
      </c>
      <c r="C134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34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34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34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34" s="28" t="b">
        <f>_xlfn.LET(
_xlpm.look, _xlfn.XLOOKUP(RemoveOpTable[[#This Row],[ID]], UjigamiTable[Operator ID], UjigamiTable[Active], "No"),
AND(_xlpm.look = "Yes", RemoveOpTable[[#This Row],[Re-Hire]] = FALSE))</f>
        <v>0</v>
      </c>
      <c r="H134" s="46" t="s">
        <v>3592</v>
      </c>
      <c r="I134" s="9"/>
      <c r="J134" s="9"/>
      <c r="K134" s="9" t="s">
        <v>804</v>
      </c>
      <c r="L134" s="9"/>
      <c r="M134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35" spans="1:13" ht="15" x14ac:dyDescent="0.25">
      <c r="A135" s="27" cm="1">
        <f t="array" ref="A13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2382</v>
      </c>
      <c r="B135" s="28" t="b">
        <f>AND(_xlfn.XLOOKUP(RemoveOpTable[[#This Row],[Name]],EmployeesByDept[Name],EmployeesByDept[ID], -1) &gt; 0, RemoveOpTable[[#This Row],[Re-Hire]] = FALSE)</f>
        <v>0</v>
      </c>
      <c r="C135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35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35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35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35" s="28" t="b">
        <f>_xlfn.LET(
_xlpm.look, _xlfn.XLOOKUP(RemoveOpTable[[#This Row],[ID]], UjigamiTable[Operator ID], UjigamiTable[Active], "No"),
AND(_xlpm.look = "Yes", RemoveOpTable[[#This Row],[Re-Hire]] = FALSE))</f>
        <v>0</v>
      </c>
      <c r="H135" s="46" t="s">
        <v>102</v>
      </c>
      <c r="I135" s="9"/>
      <c r="J135" s="9"/>
      <c r="K135" s="9" t="s">
        <v>797</v>
      </c>
      <c r="L135" s="9"/>
      <c r="M135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36" spans="1:13" ht="15" x14ac:dyDescent="0.25">
      <c r="A136" s="27" cm="1">
        <f t="array" ref="A13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2653</v>
      </c>
      <c r="B136" s="28" t="b">
        <f>AND(_xlfn.XLOOKUP(RemoveOpTable[[#This Row],[Name]],EmployeesByDept[Name],EmployeesByDept[ID], -1) &gt; 0, RemoveOpTable[[#This Row],[Re-Hire]] = FALSE)</f>
        <v>0</v>
      </c>
      <c r="C136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36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36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36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36" s="28" t="b">
        <f>_xlfn.LET(
_xlpm.look, _xlfn.XLOOKUP(RemoveOpTable[[#This Row],[ID]], UjigamiTable[Operator ID], UjigamiTable[Active], "No"),
AND(_xlpm.look = "Yes", RemoveOpTable[[#This Row],[Re-Hire]] = FALSE))</f>
        <v>0</v>
      </c>
      <c r="H136" s="46" t="s">
        <v>9440</v>
      </c>
      <c r="I136" s="9"/>
      <c r="J136" s="9"/>
      <c r="K136" s="9" t="s">
        <v>804</v>
      </c>
      <c r="L136" s="9"/>
      <c r="M136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37" spans="1:13" ht="15" x14ac:dyDescent="0.25">
      <c r="A137" s="27" t="str" cm="1">
        <f t="array" ref="A13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37" s="28" t="b">
        <f>AND(_xlfn.XLOOKUP(RemoveOpTable[[#This Row],[Name]],EmployeesByDept[Name],EmployeesByDept[ID], -1) &gt; 0, RemoveOpTable[[#This Row],[Re-Hire]] = FALSE)</f>
        <v>0</v>
      </c>
      <c r="C137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37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37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37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37" s="28" t="b">
        <f>_xlfn.LET(
_xlpm.look, _xlfn.XLOOKUP(RemoveOpTable[[#This Row],[ID]], UjigamiTable[Operator ID], UjigamiTable[Active], "No"),
AND(_xlpm.look = "Yes", RemoveOpTable[[#This Row],[Re-Hire]] = FALSE))</f>
        <v>0</v>
      </c>
      <c r="H137" s="46" t="s">
        <v>9518</v>
      </c>
      <c r="I137" s="9"/>
      <c r="J137" s="9"/>
      <c r="K137" s="9" t="s">
        <v>800</v>
      </c>
      <c r="L137" s="9"/>
      <c r="M137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38" spans="1:13" ht="15" x14ac:dyDescent="0.25">
      <c r="A138" s="27" t="str" cm="1">
        <f t="array" ref="A13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38" s="28" t="b">
        <f>AND(_xlfn.XLOOKUP(RemoveOpTable[[#This Row],[Name]],EmployeesByDept[Name],EmployeesByDept[ID], -1) &gt; 0, RemoveOpTable[[#This Row],[Re-Hire]] = FALSE)</f>
        <v>0</v>
      </c>
      <c r="C138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38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38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38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38" s="28" t="b">
        <f>_xlfn.LET(
_xlpm.look, _xlfn.XLOOKUP(RemoveOpTable[[#This Row],[ID]], UjigamiTable[Operator ID], UjigamiTable[Active], "No"),
AND(_xlpm.look = "Yes", RemoveOpTable[[#This Row],[Re-Hire]] = FALSE))</f>
        <v>0</v>
      </c>
      <c r="H138" s="46" t="s">
        <v>9519</v>
      </c>
      <c r="I138" s="9"/>
      <c r="J138" s="9"/>
      <c r="K138" s="9" t="s">
        <v>800</v>
      </c>
      <c r="L138" s="9"/>
      <c r="M138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39" spans="1:13" ht="15" x14ac:dyDescent="0.25">
      <c r="A139" s="27" cm="1">
        <f t="array" ref="A13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5010</v>
      </c>
      <c r="B139" s="28" t="b">
        <f>AND(_xlfn.XLOOKUP(RemoveOpTable[[#This Row],[Name]],EmployeesByDept[Name],EmployeesByDept[ID], -1) &gt; 0, RemoveOpTable[[#This Row],[Re-Hire]] = FALSE)</f>
        <v>0</v>
      </c>
      <c r="C139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39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39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39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39" s="28" t="b">
        <f>_xlfn.LET(
_xlpm.look, _xlfn.XLOOKUP(RemoveOpTable[[#This Row],[ID]], UjigamiTable[Operator ID], UjigamiTable[Active], "No"),
AND(_xlpm.look = "Yes", RemoveOpTable[[#This Row],[Re-Hire]] = FALSE))</f>
        <v>1</v>
      </c>
      <c r="H139" s="46" t="s">
        <v>290</v>
      </c>
      <c r="I139" s="9" t="s">
        <v>9539</v>
      </c>
      <c r="J139" s="9"/>
      <c r="K139" s="9" t="s">
        <v>839</v>
      </c>
      <c r="L139" s="9"/>
      <c r="M139" s="38" t="b">
        <f>_xlfn.LET(_xlpm.status, _xlfn.XLOOKUP(RemoveOpTable[[#This Row],[Name]], SQLOperatorTable[name], SQLOperatorTable[Provisioned], FALSE, 0, IF(RemoveOpTable[[#This Row],[Reverse]], -1, 1)), _xlpm.status)</f>
        <v>1</v>
      </c>
    </row>
    <row r="140" spans="1:13" ht="15" x14ac:dyDescent="0.25">
      <c r="A140" s="27" t="str" cm="1">
        <f t="array" ref="A14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40" s="28" t="b">
        <f>AND(_xlfn.XLOOKUP(RemoveOpTable[[#This Row],[Name]],EmployeesByDept[Name],EmployeesByDept[ID], -1) &gt; 0, RemoveOpTable[[#This Row],[Re-Hire]] = FALSE)</f>
        <v>0</v>
      </c>
      <c r="C140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40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40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40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40" s="28" t="b">
        <f>_xlfn.LET(
_xlpm.look, _xlfn.XLOOKUP(RemoveOpTable[[#This Row],[ID]], UjigamiTable[Operator ID], UjigamiTable[Active], "No"),
AND(_xlpm.look = "Yes", RemoveOpTable[[#This Row],[Re-Hire]] = FALSE))</f>
        <v>0</v>
      </c>
      <c r="H140" s="46" t="s">
        <v>9546</v>
      </c>
      <c r="I140" s="9"/>
      <c r="J140" s="9"/>
      <c r="K140" s="9" t="s">
        <v>800</v>
      </c>
      <c r="L140" s="9"/>
      <c r="M140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41" spans="1:13" ht="15" x14ac:dyDescent="0.25">
      <c r="A141" s="27" t="str" cm="1">
        <f t="array" ref="A14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41" s="28" t="b">
        <f>AND(_xlfn.XLOOKUP(RemoveOpTable[[#This Row],[Name]],EmployeesByDept[Name],EmployeesByDept[ID], -1) &gt; 0, RemoveOpTable[[#This Row],[Re-Hire]] = FALSE)</f>
        <v>0</v>
      </c>
      <c r="C141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41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41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41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41" s="28" t="b">
        <f>_xlfn.LET(
_xlpm.look, _xlfn.XLOOKUP(RemoveOpTable[[#This Row],[ID]], UjigamiTable[Operator ID], UjigamiTable[Active], "No"),
AND(_xlpm.look = "Yes", RemoveOpTable[[#This Row],[Re-Hire]] = FALSE))</f>
        <v>0</v>
      </c>
      <c r="H141" s="46" t="s">
        <v>9547</v>
      </c>
      <c r="I141" s="9"/>
      <c r="J141" s="9"/>
      <c r="K141" s="9" t="s">
        <v>800</v>
      </c>
      <c r="L141" s="9"/>
      <c r="M141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42" spans="1:13" ht="15" x14ac:dyDescent="0.25">
      <c r="A142" s="27" t="str" cm="1">
        <f t="array" ref="A14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42" s="28" t="b">
        <f>AND(_xlfn.XLOOKUP(RemoveOpTable[[#This Row],[Name]],EmployeesByDept[Name],EmployeesByDept[ID], -1) &gt; 0, RemoveOpTable[[#This Row],[Re-Hire]] = FALSE)</f>
        <v>0</v>
      </c>
      <c r="C142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42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42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42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42" s="28" t="b">
        <f>_xlfn.LET(
_xlpm.look, _xlfn.XLOOKUP(RemoveOpTable[[#This Row],[ID]], UjigamiTable[Operator ID], UjigamiTable[Active], "No"),
AND(_xlpm.look = "Yes", RemoveOpTable[[#This Row],[Re-Hire]] = FALSE))</f>
        <v>0</v>
      </c>
      <c r="H142" s="46" t="s">
        <v>9548</v>
      </c>
      <c r="I142" s="9"/>
      <c r="J142" s="9"/>
      <c r="K142" s="9" t="s">
        <v>800</v>
      </c>
      <c r="L142" s="9"/>
      <c r="M142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43" spans="1:13" ht="15" x14ac:dyDescent="0.25">
      <c r="A143" s="27" t="str" cm="1">
        <f t="array" ref="A14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43" s="28" t="b">
        <f>AND(_xlfn.XLOOKUP(RemoveOpTable[[#This Row],[Name]],EmployeesByDept[Name],EmployeesByDept[ID], -1) &gt; 0, RemoveOpTable[[#This Row],[Re-Hire]] = FALSE)</f>
        <v>0</v>
      </c>
      <c r="C143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43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43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43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43" s="28" t="b">
        <f>_xlfn.LET(
_xlpm.look, _xlfn.XLOOKUP(RemoveOpTable[[#This Row],[ID]], UjigamiTable[Operator ID], UjigamiTable[Active], "No"),
AND(_xlpm.look = "Yes", RemoveOpTable[[#This Row],[Re-Hire]] = FALSE))</f>
        <v>0</v>
      </c>
      <c r="H143" s="46" t="s">
        <v>9549</v>
      </c>
      <c r="I143" s="9"/>
      <c r="J143" s="9"/>
      <c r="K143" s="9" t="s">
        <v>800</v>
      </c>
      <c r="L143" s="9"/>
      <c r="M143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44" spans="1:13" ht="15" x14ac:dyDescent="0.25">
      <c r="A144" s="27" t="str" cm="1">
        <f t="array" ref="A14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44" s="28" t="b">
        <f>AND(_xlfn.XLOOKUP(RemoveOpTable[[#This Row],[Name]],EmployeesByDept[Name],EmployeesByDept[ID], -1) &gt; 0, RemoveOpTable[[#This Row],[Re-Hire]] = FALSE)</f>
        <v>0</v>
      </c>
      <c r="C144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44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44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44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44" s="28" t="b">
        <f>_xlfn.LET(
_xlpm.look, _xlfn.XLOOKUP(RemoveOpTable[[#This Row],[ID]], UjigamiTable[Operator ID], UjigamiTable[Active], "No"),
AND(_xlpm.look = "Yes", RemoveOpTable[[#This Row],[Re-Hire]] = FALSE))</f>
        <v>0</v>
      </c>
      <c r="H144" s="46" t="s">
        <v>9550</v>
      </c>
      <c r="I144" s="9"/>
      <c r="J144" s="9"/>
      <c r="K144" s="9" t="s">
        <v>800</v>
      </c>
      <c r="L144" s="9"/>
      <c r="M144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45" spans="1:13" ht="15" x14ac:dyDescent="0.25">
      <c r="A145" s="27" t="str" cm="1">
        <f t="array" ref="A14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45" s="28" t="b">
        <f>AND(_xlfn.XLOOKUP(RemoveOpTable[[#This Row],[Name]],EmployeesByDept[Name],EmployeesByDept[ID], -1) &gt; 0, RemoveOpTable[[#This Row],[Re-Hire]] = FALSE)</f>
        <v>0</v>
      </c>
      <c r="C145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45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45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45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45" s="28" t="b">
        <f>_xlfn.LET(
_xlpm.look, _xlfn.XLOOKUP(RemoveOpTable[[#This Row],[ID]], UjigamiTable[Operator ID], UjigamiTable[Active], "No"),
AND(_xlpm.look = "Yes", RemoveOpTable[[#This Row],[Re-Hire]] = FALSE))</f>
        <v>0</v>
      </c>
      <c r="H145" s="46" t="s">
        <v>9551</v>
      </c>
      <c r="I145" s="9"/>
      <c r="J145" s="9"/>
      <c r="K145" s="9" t="s">
        <v>800</v>
      </c>
      <c r="L145" s="9"/>
      <c r="M145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46" spans="1:13" ht="15" customHeight="1" x14ac:dyDescent="0.25">
      <c r="A146" s="27" cm="1">
        <f t="array" ref="A14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2566</v>
      </c>
      <c r="B146" s="28" t="b">
        <f>AND(_xlfn.XLOOKUP(RemoveOpTable[[#This Row],[Name]],EmployeesByDept[Name],EmployeesByDept[ID], -1) &gt; 0, RemoveOpTable[[#This Row],[Re-Hire]] = FALSE)</f>
        <v>0</v>
      </c>
      <c r="C146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46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46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46" s="28" t="b">
        <f>_xlfn.LET(
_xlpm.posifexists, _xlfn.XLOOKUP(TEXT(RemoveOpTable[[#This Row],[ID]], "####"), SolidatOperatorTable[PIN], SolidatOperatorTable[PIN], -1, 0),
AND(_xlpm.posifexists &gt; 0, RemoveOpTable[[#This Row],[Re-Hire]] = FALSE))</f>
        <v>1</v>
      </c>
      <c r="G146" s="28" t="b">
        <f>_xlfn.LET(
_xlpm.look, _xlfn.XLOOKUP(RemoveOpTable[[#This Row],[ID]], UjigamiTable[Operator ID], UjigamiTable[Active], "No"),
AND(_xlpm.look = "Yes", RemoveOpTable[[#This Row],[Re-Hire]] = FALSE))</f>
        <v>0</v>
      </c>
      <c r="H146" s="46" t="s">
        <v>361</v>
      </c>
      <c r="I146" s="9" t="s">
        <v>808</v>
      </c>
      <c r="J146" s="9"/>
      <c r="K146" s="9" t="s">
        <v>839</v>
      </c>
      <c r="L146" s="9"/>
      <c r="M146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47" spans="1:13" ht="15" x14ac:dyDescent="0.25">
      <c r="A147" s="27" t="str" cm="1">
        <f t="array" ref="A14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47" s="28" t="b">
        <f>AND(_xlfn.XLOOKUP(RemoveOpTable[[#This Row],[Name]],EmployeesByDept[Name],EmployeesByDept[ID], -1) &gt; 0, RemoveOpTable[[#This Row],[Re-Hire]] = FALSE)</f>
        <v>0</v>
      </c>
      <c r="C147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47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47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47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47" s="28" t="b">
        <f>_xlfn.LET(
_xlpm.look, _xlfn.XLOOKUP(RemoveOpTable[[#This Row],[ID]], UjigamiTable[Operator ID], UjigamiTable[Active], "No"),
AND(_xlpm.look = "Yes", RemoveOpTable[[#This Row],[Re-Hire]] = FALSE))</f>
        <v>0</v>
      </c>
      <c r="H147" s="46" t="s">
        <v>9552</v>
      </c>
      <c r="I147" s="9"/>
      <c r="J147" s="9"/>
      <c r="K147" s="9" t="s">
        <v>800</v>
      </c>
      <c r="L147" s="9"/>
      <c r="M147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48" spans="1:13" ht="15" x14ac:dyDescent="0.25">
      <c r="A148" s="27" t="str" cm="1">
        <f t="array" ref="A14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48" s="28" t="b">
        <f>AND(_xlfn.XLOOKUP(RemoveOpTable[[#This Row],[Name]],EmployeesByDept[Name],EmployeesByDept[ID], -1) &gt; 0, RemoveOpTable[[#This Row],[Re-Hire]] = FALSE)</f>
        <v>0</v>
      </c>
      <c r="C148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48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48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48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48" s="28" t="b">
        <f>_xlfn.LET(
_xlpm.look, _xlfn.XLOOKUP(RemoveOpTable[[#This Row],[ID]], UjigamiTable[Operator ID], UjigamiTable[Active], "No"),
AND(_xlpm.look = "Yes", RemoveOpTable[[#This Row],[Re-Hire]] = FALSE))</f>
        <v>0</v>
      </c>
      <c r="H148" s="46" t="s">
        <v>9553</v>
      </c>
      <c r="I148" s="9"/>
      <c r="J148" s="9"/>
      <c r="K148" s="9" t="s">
        <v>800</v>
      </c>
      <c r="L148" s="9"/>
      <c r="M148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49" spans="1:13" ht="15" x14ac:dyDescent="0.25">
      <c r="A149" s="27" t="str" cm="1">
        <f t="array" ref="A14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49" s="28" t="b">
        <f>AND(_xlfn.XLOOKUP(RemoveOpTable[[#This Row],[Name]],EmployeesByDept[Name],EmployeesByDept[ID], -1) &gt; 0, RemoveOpTable[[#This Row],[Re-Hire]] = FALSE)</f>
        <v>0</v>
      </c>
      <c r="C149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49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49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49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49" s="28" t="b">
        <f>_xlfn.LET(
_xlpm.look, _xlfn.XLOOKUP(RemoveOpTable[[#This Row],[ID]], UjigamiTable[Operator ID], UjigamiTable[Active], "No"),
AND(_xlpm.look = "Yes", RemoveOpTable[[#This Row],[Re-Hire]] = FALSE))</f>
        <v>0</v>
      </c>
      <c r="H149" s="46" t="s">
        <v>9554</v>
      </c>
      <c r="I149" s="9"/>
      <c r="J149" s="9"/>
      <c r="K149" s="9" t="s">
        <v>800</v>
      </c>
      <c r="L149" s="9"/>
      <c r="M149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50" spans="1:13" ht="15" x14ac:dyDescent="0.25">
      <c r="A150" s="27" t="str" cm="1">
        <f t="array" ref="A15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50" s="28" t="b">
        <f>AND(_xlfn.XLOOKUP(RemoveOpTable[[#This Row],[Name]],EmployeesByDept[Name],EmployeesByDept[ID], -1) &gt; 0, RemoveOpTable[[#This Row],[Re-Hire]] = FALSE)</f>
        <v>0</v>
      </c>
      <c r="C150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50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50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50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50" s="28" t="b">
        <f>_xlfn.LET(
_xlpm.look, _xlfn.XLOOKUP(RemoveOpTable[[#This Row],[ID]], UjigamiTable[Operator ID], UjigamiTable[Active], "No"),
AND(_xlpm.look = "Yes", RemoveOpTable[[#This Row],[Re-Hire]] = FALSE))</f>
        <v>0</v>
      </c>
      <c r="H150" s="46" t="s">
        <v>9575</v>
      </c>
      <c r="I150" s="9"/>
      <c r="J150" s="9"/>
      <c r="K150" s="9" t="s">
        <v>800</v>
      </c>
      <c r="L150" s="9"/>
      <c r="M150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51" spans="1:13" ht="15" x14ac:dyDescent="0.25">
      <c r="A151" s="27" t="str" cm="1">
        <f t="array" ref="A15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51" s="28" t="b">
        <f>AND(_xlfn.XLOOKUP(RemoveOpTable[[#This Row],[Name]],EmployeesByDept[Name],EmployeesByDept[ID], -1) &gt; 0, RemoveOpTable[[#This Row],[Re-Hire]] = FALSE)</f>
        <v>0</v>
      </c>
      <c r="C151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51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51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51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51" s="28" t="b">
        <f>_xlfn.LET(
_xlpm.look, _xlfn.XLOOKUP(RemoveOpTable[[#This Row],[ID]], UjigamiTable[Operator ID], UjigamiTable[Active], "No"),
AND(_xlpm.look = "Yes", RemoveOpTable[[#This Row],[Re-Hire]] = FALSE))</f>
        <v>0</v>
      </c>
      <c r="H151" s="46" t="s">
        <v>9576</v>
      </c>
      <c r="I151" s="9"/>
      <c r="J151" s="9"/>
      <c r="K151" s="9" t="s">
        <v>800</v>
      </c>
      <c r="L151" s="9"/>
      <c r="M151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52" spans="1:13" ht="15" x14ac:dyDescent="0.25">
      <c r="A152" s="27" cm="1">
        <f t="array" ref="A15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2658</v>
      </c>
      <c r="B152" s="28" t="b">
        <f>AND(_xlfn.XLOOKUP(RemoveOpTable[[#This Row],[Name]],EmployeesByDept[Name],EmployeesByDept[ID], -1) &gt; 0, RemoveOpTable[[#This Row],[Re-Hire]] = FALSE)</f>
        <v>0</v>
      </c>
      <c r="C152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52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52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52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52" s="28" t="b">
        <f>_xlfn.LET(
_xlpm.look, _xlfn.XLOOKUP(RemoveOpTable[[#This Row],[ID]], UjigamiTable[Operator ID], UjigamiTable[Active], "No"),
AND(_xlpm.look = "Yes", RemoveOpTable[[#This Row],[Re-Hire]] = FALSE))</f>
        <v>0</v>
      </c>
      <c r="H152" s="46" t="s">
        <v>9557</v>
      </c>
      <c r="I152" s="9"/>
      <c r="J152" s="9"/>
      <c r="K152" s="9" t="s">
        <v>804</v>
      </c>
      <c r="L152" s="9"/>
      <c r="M152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53" spans="1:13" ht="15" customHeight="1" x14ac:dyDescent="0.25">
      <c r="A153" s="27" cm="1">
        <f t="array" ref="A15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2649</v>
      </c>
      <c r="B153" s="28" t="b">
        <f>AND(_xlfn.XLOOKUP(RemoveOpTable[[#This Row],[Name]],EmployeesByDept[Name],EmployeesByDept[ID], -1) &gt; 0, RemoveOpTable[[#This Row],[Re-Hire]] = FALSE)</f>
        <v>0</v>
      </c>
      <c r="C153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53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53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53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53" s="28" t="b">
        <f>_xlfn.LET(
_xlpm.look, _xlfn.XLOOKUP(RemoveOpTable[[#This Row],[ID]], UjigamiTable[Operator ID], UjigamiTable[Active], "No"),
AND(_xlpm.look = "Yes", RemoveOpTable[[#This Row],[Re-Hire]] = FALSE))</f>
        <v>0</v>
      </c>
      <c r="H153" s="46" t="s">
        <v>9436</v>
      </c>
      <c r="I153" s="9"/>
      <c r="J153" s="9"/>
      <c r="K153" s="9" t="s">
        <v>804</v>
      </c>
      <c r="L153" s="9"/>
      <c r="M153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54" spans="1:13" ht="15" x14ac:dyDescent="0.25">
      <c r="A154" s="27" cm="1">
        <f t="array" ref="A15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2666</v>
      </c>
      <c r="B154" s="28" t="b">
        <f>AND(_xlfn.XLOOKUP(RemoveOpTable[[#This Row],[Name]],EmployeesByDept[Name],EmployeesByDept[ID], -1) &gt; 0, RemoveOpTable[[#This Row],[Re-Hire]] = FALSE)</f>
        <v>0</v>
      </c>
      <c r="C154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54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54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54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54" s="28" t="b">
        <f>_xlfn.LET(
_xlpm.look, _xlfn.XLOOKUP(RemoveOpTable[[#This Row],[ID]], UjigamiTable[Operator ID], UjigamiTable[Active], "No"),
AND(_xlpm.look = "Yes", RemoveOpTable[[#This Row],[Re-Hire]] = FALSE))</f>
        <v>0</v>
      </c>
      <c r="H154" s="9" t="s">
        <v>9572</v>
      </c>
      <c r="I154" s="9"/>
      <c r="J154" s="9"/>
      <c r="K154" s="9" t="s">
        <v>804</v>
      </c>
      <c r="L154" s="9"/>
      <c r="M154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55" spans="1:13" ht="15" x14ac:dyDescent="0.25">
      <c r="A155" s="27" cm="1">
        <f t="array" ref="A15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2662</v>
      </c>
      <c r="B155" s="28" t="b">
        <f>AND(_xlfn.XLOOKUP(RemoveOpTable[[#This Row],[Name]],EmployeesByDept[Name],EmployeesByDept[ID], -1) &gt; 0, RemoveOpTable[[#This Row],[Re-Hire]] = FALSE)</f>
        <v>0</v>
      </c>
      <c r="C155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55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55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55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55" s="28" t="b">
        <f>_xlfn.LET(
_xlpm.look, _xlfn.XLOOKUP(RemoveOpTable[[#This Row],[ID]], UjigamiTable[Operator ID], UjigamiTable[Active], "No"),
AND(_xlpm.look = "Yes", RemoveOpTable[[#This Row],[Re-Hire]] = FALSE))</f>
        <v>0</v>
      </c>
      <c r="H155" s="9" t="s">
        <v>9561</v>
      </c>
      <c r="I155" s="9"/>
      <c r="J155" s="9"/>
      <c r="K155" s="9" t="s">
        <v>804</v>
      </c>
      <c r="L155" s="9"/>
      <c r="M155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56" spans="1:13" ht="15" x14ac:dyDescent="0.25">
      <c r="A156" s="27" cm="1">
        <f t="array" ref="A15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2682</v>
      </c>
      <c r="B156" s="28" t="b">
        <f>AND(_xlfn.XLOOKUP(RemoveOpTable[[#This Row],[Name]],EmployeesByDept[Name],EmployeesByDept[ID], -1) &gt; 0, RemoveOpTable[[#This Row],[Re-Hire]] = FALSE)</f>
        <v>0</v>
      </c>
      <c r="C156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56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56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56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56" s="28" t="b">
        <f>_xlfn.LET(
_xlpm.look, _xlfn.XLOOKUP(RemoveOpTable[[#This Row],[ID]], UjigamiTable[Operator ID], UjigamiTable[Active], "No"),
AND(_xlpm.look = "Yes", RemoveOpTable[[#This Row],[Re-Hire]] = FALSE))</f>
        <v>0</v>
      </c>
      <c r="H156" s="9" t="s">
        <v>9591</v>
      </c>
      <c r="I156" s="9"/>
      <c r="J156" s="9"/>
      <c r="K156" s="9" t="s">
        <v>804</v>
      </c>
      <c r="L156" s="9"/>
      <c r="M156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57" spans="1:13" ht="15" x14ac:dyDescent="0.25">
      <c r="A157" s="27" cm="1">
        <f t="array" ref="A15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>1978</v>
      </c>
      <c r="B157" s="28" t="b">
        <f>AND(_xlfn.XLOOKUP(RemoveOpTable[[#This Row],[Name]],EmployeesByDept[Name],EmployeesByDept[ID], -1) &gt; 0, RemoveOpTable[[#This Row],[Re-Hire]] = FALSE)</f>
        <v>0</v>
      </c>
      <c r="C157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57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57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57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57" s="28" t="b">
        <f>_xlfn.LET(
_xlpm.look, _xlfn.XLOOKUP(RemoveOpTable[[#This Row],[ID]], UjigamiTable[Operator ID], UjigamiTable[Active], "No"),
AND(_xlpm.look = "Yes", RemoveOpTable[[#This Row],[Re-Hire]] = FALSE))</f>
        <v>0</v>
      </c>
      <c r="H157" s="9" t="s">
        <v>3750</v>
      </c>
      <c r="I157" s="9"/>
      <c r="J157" s="9"/>
      <c r="K157" s="9" t="s">
        <v>804</v>
      </c>
      <c r="L157" s="9"/>
      <c r="M157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58" spans="1:13" ht="15" x14ac:dyDescent="0.25">
      <c r="A158" s="27" t="str" cm="1">
        <f t="array" ref="A15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58" s="28" t="b">
        <f>AND(_xlfn.XLOOKUP(RemoveOpTable[[#This Row],[Name]],EmployeesByDept[Name],EmployeesByDept[ID], -1) &gt; 0, RemoveOpTable[[#This Row],[Re-Hire]] = FALSE)</f>
        <v>0</v>
      </c>
      <c r="C158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58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58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58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58" s="28" t="b">
        <f>_xlfn.LET(
_xlpm.look, _xlfn.XLOOKUP(RemoveOpTable[[#This Row],[ID]], UjigamiTable[Operator ID], UjigamiTable[Active], "No"),
AND(_xlpm.look = "Yes", RemoveOpTable[[#This Row],[Re-Hire]] = FALSE))</f>
        <v>0</v>
      </c>
      <c r="H158" s="9"/>
      <c r="I158" s="9"/>
      <c r="J158" s="9"/>
      <c r="K158" s="9"/>
      <c r="L158" s="9"/>
      <c r="M158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59" spans="1:13" ht="15" x14ac:dyDescent="0.25">
      <c r="A159" s="27" t="str" cm="1">
        <f t="array" ref="A15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59" s="28" t="b">
        <f>AND(_xlfn.XLOOKUP(RemoveOpTable[[#This Row],[Name]],EmployeesByDept[Name],EmployeesByDept[ID], -1) &gt; 0, RemoveOpTable[[#This Row],[Re-Hire]] = FALSE)</f>
        <v>0</v>
      </c>
      <c r="C159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59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59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59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59" s="28" t="b">
        <f>_xlfn.LET(
_xlpm.look, _xlfn.XLOOKUP(RemoveOpTable[[#This Row],[ID]], UjigamiTable[Operator ID], UjigamiTable[Active], "No"),
AND(_xlpm.look = "Yes", RemoveOpTable[[#This Row],[Re-Hire]] = FALSE))</f>
        <v>0</v>
      </c>
      <c r="H159" s="9"/>
      <c r="I159" s="9"/>
      <c r="J159" s="9"/>
      <c r="K159" s="9"/>
      <c r="L159" s="9"/>
      <c r="M159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60" spans="1:13" ht="15" customHeight="1" x14ac:dyDescent="0.25">
      <c r="A160" s="27" t="str" cm="1">
        <f t="array" ref="A16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60" s="28" t="b">
        <f>AND(_xlfn.XLOOKUP(RemoveOpTable[[#This Row],[Name]],EmployeesByDept[Name],EmployeesByDept[ID], -1) &gt; 0, RemoveOpTable[[#This Row],[Re-Hire]] = FALSE)</f>
        <v>0</v>
      </c>
      <c r="C160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60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60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60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60" s="28" t="b">
        <f>_xlfn.LET(
_xlpm.look, _xlfn.XLOOKUP(RemoveOpTable[[#This Row],[ID]], UjigamiTable[Operator ID], UjigamiTable[Active], "No"),
AND(_xlpm.look = "Yes", RemoveOpTable[[#This Row],[Re-Hire]] = FALSE))</f>
        <v>0</v>
      </c>
      <c r="H160" s="9"/>
      <c r="I160" s="9"/>
      <c r="J160" s="9"/>
      <c r="K160" s="9"/>
      <c r="L160" s="9"/>
      <c r="M160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61" spans="1:13" ht="15" x14ac:dyDescent="0.25">
      <c r="A161" s="27" t="str" cm="1">
        <f t="array" ref="A16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61" s="28" t="b">
        <f>AND(_xlfn.XLOOKUP(RemoveOpTable[[#This Row],[Name]],EmployeesByDept[Name],EmployeesByDept[ID], -1) &gt; 0, RemoveOpTable[[#This Row],[Re-Hire]] = FALSE)</f>
        <v>0</v>
      </c>
      <c r="C161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61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61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61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61" s="28" t="b">
        <f>_xlfn.LET(
_xlpm.look, _xlfn.XLOOKUP(RemoveOpTable[[#This Row],[ID]], UjigamiTable[Operator ID], UjigamiTable[Active], "No"),
AND(_xlpm.look = "Yes", RemoveOpTable[[#This Row],[Re-Hire]] = FALSE))</f>
        <v>0</v>
      </c>
      <c r="H161" s="9"/>
      <c r="I161" s="9"/>
      <c r="J161" s="9"/>
      <c r="K161" s="9"/>
      <c r="L161" s="9"/>
      <c r="M161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62" spans="1:13" ht="15" x14ac:dyDescent="0.25">
      <c r="A162" s="27" t="str" cm="1">
        <f t="array" ref="A16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62" s="28" t="b">
        <f>AND(_xlfn.XLOOKUP(RemoveOpTable[[#This Row],[Name]],EmployeesByDept[Name],EmployeesByDept[ID], -1) &gt; 0, RemoveOpTable[[#This Row],[Re-Hire]] = FALSE)</f>
        <v>0</v>
      </c>
      <c r="C162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62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62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62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62" s="28" t="b">
        <f>_xlfn.LET(
_xlpm.look, _xlfn.XLOOKUP(RemoveOpTable[[#This Row],[ID]], UjigamiTable[Operator ID], UjigamiTable[Active], "No"),
AND(_xlpm.look = "Yes", RemoveOpTable[[#This Row],[Re-Hire]] = FALSE))</f>
        <v>0</v>
      </c>
      <c r="H162" s="9"/>
      <c r="I162" s="9"/>
      <c r="J162" s="9"/>
      <c r="K162" s="9"/>
      <c r="L162" s="9"/>
      <c r="M162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63" spans="1:13" ht="15" x14ac:dyDescent="0.25">
      <c r="A163" s="27" t="str" cm="1">
        <f t="array" ref="A16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63" s="28" t="b">
        <f>AND(_xlfn.XLOOKUP(RemoveOpTable[[#This Row],[Name]],EmployeesByDept[Name],EmployeesByDept[ID], -1) &gt; 0, RemoveOpTable[[#This Row],[Re-Hire]] = FALSE)</f>
        <v>0</v>
      </c>
      <c r="C163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63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63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63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63" s="28" t="b">
        <f>_xlfn.LET(
_xlpm.look, _xlfn.XLOOKUP(RemoveOpTable[[#This Row],[ID]], UjigamiTable[Operator ID], UjigamiTable[Active], "No"),
AND(_xlpm.look = "Yes", RemoveOpTable[[#This Row],[Re-Hire]] = FALSE))</f>
        <v>0</v>
      </c>
      <c r="H163" s="9"/>
      <c r="I163" s="9"/>
      <c r="J163" s="9"/>
      <c r="K163" s="9"/>
      <c r="L163" s="9"/>
      <c r="M163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64" spans="1:13" ht="15" x14ac:dyDescent="0.25">
      <c r="A164" s="27" t="str" cm="1">
        <f t="array" ref="A16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64" s="28" t="b">
        <f>AND(_xlfn.XLOOKUP(RemoveOpTable[[#This Row],[Name]],EmployeesByDept[Name],EmployeesByDept[ID], -1) &gt; 0, RemoveOpTable[[#This Row],[Re-Hire]] = FALSE)</f>
        <v>0</v>
      </c>
      <c r="C164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64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64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64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64" s="28" t="b">
        <f>_xlfn.LET(
_xlpm.look, _xlfn.XLOOKUP(RemoveOpTable[[#This Row],[ID]], UjigamiTable[Operator ID], UjigamiTable[Active], "No"),
AND(_xlpm.look = "Yes", RemoveOpTable[[#This Row],[Re-Hire]] = FALSE))</f>
        <v>0</v>
      </c>
      <c r="H164" s="9"/>
      <c r="I164" s="9"/>
      <c r="J164" s="9"/>
      <c r="K164" s="9"/>
      <c r="L164" s="9"/>
      <c r="M164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65" spans="1:13" ht="15" x14ac:dyDescent="0.25">
      <c r="A165" s="27" t="str" cm="1">
        <f t="array" ref="A16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65" s="28" t="b">
        <f>AND(_xlfn.XLOOKUP(RemoveOpTable[[#This Row],[Name]],EmployeesByDept[Name],EmployeesByDept[ID], -1) &gt; 0, RemoveOpTable[[#This Row],[Re-Hire]] = FALSE)</f>
        <v>0</v>
      </c>
      <c r="C165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65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65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65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65" s="28" t="b">
        <f>_xlfn.LET(
_xlpm.look, _xlfn.XLOOKUP(RemoveOpTable[[#This Row],[ID]], UjigamiTable[Operator ID], UjigamiTable[Active], "No"),
AND(_xlpm.look = "Yes", RemoveOpTable[[#This Row],[Re-Hire]] = FALSE))</f>
        <v>0</v>
      </c>
      <c r="H165" s="9"/>
      <c r="I165" s="9"/>
      <c r="J165" s="9"/>
      <c r="K165" s="9"/>
      <c r="L165" s="9"/>
      <c r="M165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66" spans="1:13" ht="15" x14ac:dyDescent="0.25">
      <c r="A166" s="27" t="str" cm="1">
        <f t="array" ref="A16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66" s="28" t="b">
        <f>AND(_xlfn.XLOOKUP(RemoveOpTable[[#This Row],[Name]],EmployeesByDept[Name],EmployeesByDept[ID], -1) &gt; 0, RemoveOpTable[[#This Row],[Re-Hire]] = FALSE)</f>
        <v>0</v>
      </c>
      <c r="C166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66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66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66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66" s="28" t="b">
        <f>_xlfn.LET(
_xlpm.look, _xlfn.XLOOKUP(RemoveOpTable[[#This Row],[ID]], UjigamiTable[Operator ID], UjigamiTable[Active], "No"),
AND(_xlpm.look = "Yes", RemoveOpTable[[#This Row],[Re-Hire]] = FALSE))</f>
        <v>0</v>
      </c>
      <c r="H166" s="9"/>
      <c r="I166" s="9"/>
      <c r="J166" s="9"/>
      <c r="K166" s="9"/>
      <c r="L166" s="9"/>
      <c r="M166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67" spans="1:13" ht="15" x14ac:dyDescent="0.25">
      <c r="A167" s="27" t="str" cm="1">
        <f t="array" ref="A16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67" s="28" t="b">
        <f>AND(_xlfn.XLOOKUP(RemoveOpTable[[#This Row],[Name]],EmployeesByDept[Name],EmployeesByDept[ID], -1) &gt; 0, RemoveOpTable[[#This Row],[Re-Hire]] = FALSE)</f>
        <v>0</v>
      </c>
      <c r="C167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67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67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67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67" s="28" t="b">
        <f>_xlfn.LET(
_xlpm.look, _xlfn.XLOOKUP(RemoveOpTable[[#This Row],[ID]], UjigamiTable[Operator ID], UjigamiTable[Active], "No"),
AND(_xlpm.look = "Yes", RemoveOpTable[[#This Row],[Re-Hire]] = FALSE))</f>
        <v>0</v>
      </c>
      <c r="H167" s="9"/>
      <c r="I167" s="9"/>
      <c r="J167" s="9"/>
      <c r="K167" s="9"/>
      <c r="L167" s="9"/>
      <c r="M167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68" spans="1:13" ht="15" x14ac:dyDescent="0.25">
      <c r="A168" s="27" t="str" cm="1">
        <f t="array" ref="A16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68" s="28" t="b">
        <f>AND(_xlfn.XLOOKUP(RemoveOpTable[[#This Row],[Name]],EmployeesByDept[Name],EmployeesByDept[ID], -1) &gt; 0, RemoveOpTable[[#This Row],[Re-Hire]] = FALSE)</f>
        <v>0</v>
      </c>
      <c r="C168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68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68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68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68" s="28" t="b">
        <f>_xlfn.LET(
_xlpm.look, _xlfn.XLOOKUP(RemoveOpTable[[#This Row],[ID]], UjigamiTable[Operator ID], UjigamiTable[Active], "No"),
AND(_xlpm.look = "Yes", RemoveOpTable[[#This Row],[Re-Hire]] = FALSE))</f>
        <v>0</v>
      </c>
      <c r="H168" s="9"/>
      <c r="I168" s="9"/>
      <c r="J168" s="9"/>
      <c r="K168" s="9"/>
      <c r="L168" s="9"/>
      <c r="M168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69" spans="1:13" ht="15" x14ac:dyDescent="0.25">
      <c r="A169" s="27" t="str" cm="1">
        <f t="array" ref="A16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69" s="28" t="b">
        <f>AND(_xlfn.XLOOKUP(RemoveOpTable[[#This Row],[Name]],EmployeesByDept[Name],EmployeesByDept[ID], -1) &gt; 0, RemoveOpTable[[#This Row],[Re-Hire]] = FALSE)</f>
        <v>0</v>
      </c>
      <c r="C169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69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69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69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69" s="28" t="b">
        <f>_xlfn.LET(
_xlpm.look, _xlfn.XLOOKUP(RemoveOpTable[[#This Row],[ID]], UjigamiTable[Operator ID], UjigamiTable[Active], "No"),
AND(_xlpm.look = "Yes", RemoveOpTable[[#This Row],[Re-Hire]] = FALSE))</f>
        <v>0</v>
      </c>
      <c r="H169" s="9"/>
      <c r="I169" s="9"/>
      <c r="J169" s="9"/>
      <c r="K169" s="9"/>
      <c r="L169" s="9"/>
      <c r="M169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70" spans="1:13" ht="15" x14ac:dyDescent="0.25">
      <c r="A170" s="27" t="str" cm="1">
        <f t="array" ref="A170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70" s="28" t="b">
        <f>AND(_xlfn.XLOOKUP(RemoveOpTable[[#This Row],[Name]],EmployeesByDept[Name],EmployeesByDept[ID], -1) &gt; 0, RemoveOpTable[[#This Row],[Re-Hire]] = FALSE)</f>
        <v>0</v>
      </c>
      <c r="C170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70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70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70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70" s="28" t="b">
        <f>_xlfn.LET(
_xlpm.look, _xlfn.XLOOKUP(RemoveOpTable[[#This Row],[ID]], UjigamiTable[Operator ID], UjigamiTable[Active], "No"),
AND(_xlpm.look = "Yes", RemoveOpTable[[#This Row],[Re-Hire]] = FALSE))</f>
        <v>0</v>
      </c>
      <c r="H170" s="9"/>
      <c r="I170" s="9"/>
      <c r="J170" s="9"/>
      <c r="K170" s="9"/>
      <c r="L170" s="9"/>
      <c r="M170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71" spans="1:13" ht="15" x14ac:dyDescent="0.25">
      <c r="A171" s="27" t="str" cm="1">
        <f t="array" ref="A171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71" s="28" t="b">
        <f>AND(_xlfn.XLOOKUP(RemoveOpTable[[#This Row],[Name]],EmployeesByDept[Name],EmployeesByDept[ID], -1) &gt; 0, RemoveOpTable[[#This Row],[Re-Hire]] = FALSE)</f>
        <v>0</v>
      </c>
      <c r="C171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71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71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71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71" s="28" t="b">
        <f>_xlfn.LET(
_xlpm.look, _xlfn.XLOOKUP(RemoveOpTable[[#This Row],[ID]], UjigamiTable[Operator ID], UjigamiTable[Active], "No"),
AND(_xlpm.look = "Yes", RemoveOpTable[[#This Row],[Re-Hire]] = FALSE))</f>
        <v>0</v>
      </c>
      <c r="H171" s="9"/>
      <c r="I171" s="9"/>
      <c r="J171" s="9"/>
      <c r="K171" s="9"/>
      <c r="L171" s="9"/>
      <c r="M171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72" spans="1:13" ht="15" x14ac:dyDescent="0.25">
      <c r="A172" s="27" t="str" cm="1">
        <f t="array" ref="A172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72" s="28" t="b">
        <f>AND(_xlfn.XLOOKUP(RemoveOpTable[[#This Row],[Name]],EmployeesByDept[Name],EmployeesByDept[ID], -1) &gt; 0, RemoveOpTable[[#This Row],[Re-Hire]] = FALSE)</f>
        <v>0</v>
      </c>
      <c r="C172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72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72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72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72" s="28" t="b">
        <f>_xlfn.LET(
_xlpm.look, _xlfn.XLOOKUP(RemoveOpTable[[#This Row],[ID]], UjigamiTable[Operator ID], UjigamiTable[Active], "No"),
AND(_xlpm.look = "Yes", RemoveOpTable[[#This Row],[Re-Hire]] = FALSE))</f>
        <v>0</v>
      </c>
      <c r="H172" s="9"/>
      <c r="I172" s="9"/>
      <c r="J172" s="9"/>
      <c r="K172" s="9"/>
      <c r="L172" s="9"/>
      <c r="M172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73" spans="1:13" ht="15" x14ac:dyDescent="0.25">
      <c r="A173" s="27" t="str" cm="1">
        <f t="array" ref="A173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73" s="28" t="b">
        <f>AND(_xlfn.XLOOKUP(RemoveOpTable[[#This Row],[Name]],EmployeesByDept[Name],EmployeesByDept[ID], -1) &gt; 0, RemoveOpTable[[#This Row],[Re-Hire]] = FALSE)</f>
        <v>0</v>
      </c>
      <c r="C173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73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73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73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73" s="28" t="b">
        <f>_xlfn.LET(
_xlpm.look, _xlfn.XLOOKUP(RemoveOpTable[[#This Row],[ID]], UjigamiTable[Operator ID], UjigamiTable[Active], "No"),
AND(_xlpm.look = "Yes", RemoveOpTable[[#This Row],[Re-Hire]] = FALSE))</f>
        <v>0</v>
      </c>
      <c r="H173" s="9"/>
      <c r="I173" s="9"/>
      <c r="J173" s="9"/>
      <c r="K173" s="9"/>
      <c r="L173" s="9"/>
      <c r="M173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74" spans="1:13" ht="15" x14ac:dyDescent="0.25">
      <c r="A174" s="27" t="str" cm="1">
        <f t="array" ref="A174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74" s="28" t="b">
        <f>AND(_xlfn.XLOOKUP(RemoveOpTable[[#This Row],[Name]],EmployeesByDept[Name],EmployeesByDept[ID], -1) &gt; 0, RemoveOpTable[[#This Row],[Re-Hire]] = FALSE)</f>
        <v>0</v>
      </c>
      <c r="C174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74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74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74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74" s="28" t="b">
        <f>_xlfn.LET(
_xlpm.look, _xlfn.XLOOKUP(RemoveOpTable[[#This Row],[ID]], UjigamiTable[Operator ID], UjigamiTable[Active], "No"),
AND(_xlpm.look = "Yes", RemoveOpTable[[#This Row],[Re-Hire]] = FALSE))</f>
        <v>0</v>
      </c>
      <c r="H174" s="9"/>
      <c r="I174" s="9"/>
      <c r="J174" s="9"/>
      <c r="K174" s="9"/>
      <c r="L174" s="9"/>
      <c r="M174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75" spans="1:13" ht="15" x14ac:dyDescent="0.25">
      <c r="A175" s="27" t="str" cm="1">
        <f t="array" ref="A175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75" s="28" t="b">
        <f>AND(_xlfn.XLOOKUP(RemoveOpTable[[#This Row],[Name]],EmployeesByDept[Name],EmployeesByDept[ID], -1) &gt; 0, RemoveOpTable[[#This Row],[Re-Hire]] = FALSE)</f>
        <v>0</v>
      </c>
      <c r="C175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75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75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75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75" s="28" t="b">
        <f>_xlfn.LET(
_xlpm.look, _xlfn.XLOOKUP(RemoveOpTable[[#This Row],[ID]], UjigamiTable[Operator ID], UjigamiTable[Active], "No"),
AND(_xlpm.look = "Yes", RemoveOpTable[[#This Row],[Re-Hire]] = FALSE))</f>
        <v>0</v>
      </c>
      <c r="H175" s="9"/>
      <c r="I175" s="9"/>
      <c r="J175" s="9"/>
      <c r="K175" s="9"/>
      <c r="L175" s="9"/>
      <c r="M175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76" spans="1:13" ht="15" x14ac:dyDescent="0.25">
      <c r="A176" s="27" t="str" cm="1">
        <f t="array" ref="A176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76" s="28" t="b">
        <f>AND(_xlfn.XLOOKUP(RemoveOpTable[[#This Row],[Name]],EmployeesByDept[Name],EmployeesByDept[ID], -1) &gt; 0, RemoveOpTable[[#This Row],[Re-Hire]] = FALSE)</f>
        <v>0</v>
      </c>
      <c r="C176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76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76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76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76" s="28" t="b">
        <f>_xlfn.LET(
_xlpm.look, _xlfn.XLOOKUP(RemoveOpTable[[#This Row],[ID]], UjigamiTable[Operator ID], UjigamiTable[Active], "No"),
AND(_xlpm.look = "Yes", RemoveOpTable[[#This Row],[Re-Hire]] = FALSE))</f>
        <v>0</v>
      </c>
      <c r="H176" s="9"/>
      <c r="I176" s="9"/>
      <c r="J176" s="9"/>
      <c r="K176" s="9"/>
      <c r="L176" s="9"/>
      <c r="M176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77" spans="1:13" ht="15" x14ac:dyDescent="0.25">
      <c r="A177" s="27" t="str" cm="1">
        <f t="array" ref="A177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77" s="28" t="b">
        <f>AND(_xlfn.XLOOKUP(RemoveOpTable[[#This Row],[Name]],EmployeesByDept[Name],EmployeesByDept[ID], -1) &gt; 0, RemoveOpTable[[#This Row],[Re-Hire]] = FALSE)</f>
        <v>0</v>
      </c>
      <c r="C177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77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77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77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77" s="28" t="b">
        <f>_xlfn.LET(
_xlpm.look, _xlfn.XLOOKUP(RemoveOpTable[[#This Row],[ID]], UjigamiTable[Operator ID], UjigamiTable[Active], "No"),
AND(_xlpm.look = "Yes", RemoveOpTable[[#This Row],[Re-Hire]] = FALSE))</f>
        <v>0</v>
      </c>
      <c r="H177" s="9"/>
      <c r="I177" s="9"/>
      <c r="J177" s="9"/>
      <c r="K177" s="9"/>
      <c r="L177" s="9"/>
      <c r="M177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78" spans="1:13" ht="15" x14ac:dyDescent="0.25">
      <c r="A178" s="27" t="str" cm="1">
        <f t="array" ref="A178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78" s="28" t="b">
        <f>AND(_xlfn.XLOOKUP(RemoveOpTable[[#This Row],[Name]],EmployeesByDept[Name],EmployeesByDept[ID], -1) &gt; 0, RemoveOpTable[[#This Row],[Re-Hire]] = FALSE)</f>
        <v>0</v>
      </c>
      <c r="C178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78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78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78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78" s="28" t="b">
        <f>_xlfn.LET(
_xlpm.look, _xlfn.XLOOKUP(RemoveOpTable[[#This Row],[ID]], UjigamiTable[Operator ID], UjigamiTable[Active], "No"),
AND(_xlpm.look = "Yes", RemoveOpTable[[#This Row],[Re-Hire]] = FALSE))</f>
        <v>0</v>
      </c>
      <c r="H178" s="9"/>
      <c r="I178" s="9"/>
      <c r="J178" s="9"/>
      <c r="K178" s="9"/>
      <c r="L178" s="9"/>
      <c r="M178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79" spans="1:13" ht="15" x14ac:dyDescent="0.25">
      <c r="A179" s="27" t="str" cm="1">
        <f t="array" ref="A179">_xlfn.LET( _xlpm.init, _xlfn.XLOOKUP(TRIM(RemoveOpTable[[#This Row],[Name]]), TRIM(SQLOperatorTable[name]), SQLOperatorTable[ID], "", 0, IF(RemoveOpTable[[#This Row],[Reverse]], -1, 1)),
 _xlpm.ws, IF(LEN(_xlpm.init) = 0, _xlfn.XLOOKUP(TRIM(RemoveOpTable[[#This Row],[Name]]), SQLOperators_WS[full_name],SQLOperators_WS[badge_ID], ""), _xlpm.init),
_xlpm.dt, IF(LEN(_xlpm.ws) = 0, _xlfn.XLOOKUP(TRIM(RemoveOpTable[[#This Row],[Name]]), SQLOperators_DT[first_name],SQLOperators_DT[badge_ID], ""), _xlpm.ws), _xlpm.dt)</f>
        <v/>
      </c>
      <c r="B179" s="28" t="b">
        <f>AND(_xlfn.XLOOKUP(RemoveOpTable[[#This Row],[Name]],EmployeesByDept[Name],EmployeesByDept[ID], -1) &gt; 0, RemoveOpTable[[#This Row],[Re-Hire]] = FALSE)</f>
        <v>0</v>
      </c>
      <c r="C179" s="28" t="b">
        <f>_xlfn.LET(_xlpm.status, _xlfn.XLOOKUP(TRIM(RemoveOpTable[[#This Row],[Name]]), SQLOperatorTable[name], SQLOperatorTable[deactive_date], -1, 0, IF(RemoveOpTable[[#This Row],[Reverse]], -1, 1)),
AND(_xlpm.status = 0, RemoveOpTable[[#This Row],[Re-Hire]] = FALSE))</f>
        <v>0</v>
      </c>
      <c r="D179" s="28" t="b">
        <f>_xlfn.LET(_xlpm.status, _xlfn.XLOOKUP(TRIM(RemoveOpTable[[#This Row],[Name]]), SQLOperators_DT[first_name], SQLOperators_DT[deactive_date], -1, 0, IF(RemoveOpTable[[#This Row],[Reverse]], -1, 1)),
AND(_xlpm.status = 0, RemoveOpTable[[#This Row],[Re-Hire]] = FALSE))</f>
        <v>0</v>
      </c>
      <c r="E179" s="28" t="b">
        <f>_xlfn.LET(_xlpm.status, _xlfn.XLOOKUP(TRIM(RemoveOpTable[[#This Row],[Name]]), SQLOperators_WS[full_name], SQLOperators_WS[deactive_date], -1, 0, IF(RemoveOpTable[[#This Row],[Reverse]], -1, 1)),
AND(_xlpm.status = 0, RemoveOpTable[[#This Row],[Re-Hire]] = FALSE))</f>
        <v>0</v>
      </c>
      <c r="F179" s="28" t="b">
        <f>_xlfn.LET(
_xlpm.posifexists, _xlfn.XLOOKUP(TEXT(RemoveOpTable[[#This Row],[ID]], "####"), SolidatOperatorTable[PIN], SolidatOperatorTable[PIN], -1, 0),
AND(_xlpm.posifexists &gt; 0, RemoveOpTable[[#This Row],[Re-Hire]] = FALSE))</f>
        <v>0</v>
      </c>
      <c r="G179" s="28" t="b">
        <f>_xlfn.LET(
_xlpm.look, _xlfn.XLOOKUP(RemoveOpTable[[#This Row],[ID]], UjigamiTable[Operator ID], UjigamiTable[Active], "No"),
AND(_xlpm.look = "Yes", RemoveOpTable[[#This Row],[Re-Hire]] = FALSE))</f>
        <v>0</v>
      </c>
      <c r="H179" s="9"/>
      <c r="I179" s="9"/>
      <c r="J179" s="9"/>
      <c r="K179" s="9"/>
      <c r="L179" s="9"/>
      <c r="M179" s="38" t="b">
        <f>_xlfn.LET(_xlpm.status, _xlfn.XLOOKUP(RemoveOpTable[[#This Row],[Name]], SQLOperatorTable[name], SQLOperatorTable[Provisioned], FALSE, 0, IF(RemoveOpTable[[#This Row],[Reverse]], -1, 1)), _xlpm.status)</f>
        <v>0</v>
      </c>
    </row>
    <row r="181" spans="1:13" x14ac:dyDescent="0.2">
      <c r="A181" s="237" t="s">
        <v>841</v>
      </c>
      <c r="B181" s="237"/>
      <c r="C181" s="237"/>
      <c r="D181" s="237"/>
      <c r="E181" s="237"/>
      <c r="F181" s="237"/>
      <c r="G181" s="237"/>
      <c r="H181" s="237" t="s">
        <v>124</v>
      </c>
      <c r="I181" s="237"/>
      <c r="J181" s="237"/>
    </row>
    <row r="182" spans="1:13" x14ac:dyDescent="0.2">
      <c r="A182" s="284" t="str">
        <f>_xlfn.LET(
  _xlpm.start, "update MES_COMMON.dbo.operators
set deactive_date = SYSDATETIME()
where operators.ID in (",
  _xlpm.middle, _xlfn.TEXTJOIN(",",TRUE, _xlfn._xlws.FILTER(RemoveOpTable[ID], RemoveOpTable[Active?])),
  _xlpm.end, ")",
  IFERROR(_xlpm.start &amp; _xlpm.middle &amp; _xlpm.end, "No Query Needed"))</f>
        <v>No Query Needed</v>
      </c>
      <c r="B182" s="284"/>
      <c r="C182" s="284"/>
      <c r="D182" s="284"/>
      <c r="E182" s="284"/>
      <c r="F182" s="284"/>
      <c r="G182" s="284"/>
      <c r="H182" s="241"/>
      <c r="I182" s="241"/>
      <c r="J182" s="241"/>
    </row>
    <row r="183" spans="1:13" x14ac:dyDescent="0.2">
      <c r="A183" s="285"/>
      <c r="B183" s="285"/>
      <c r="C183" s="285"/>
      <c r="D183" s="285"/>
      <c r="E183" s="285"/>
      <c r="F183" s="285"/>
      <c r="G183" s="285"/>
      <c r="H183" s="242"/>
      <c r="I183" s="242"/>
      <c r="J183" s="242"/>
    </row>
    <row r="184" spans="1:13" x14ac:dyDescent="0.2">
      <c r="A184" s="285"/>
      <c r="B184" s="285"/>
      <c r="C184" s="285"/>
      <c r="D184" s="285"/>
      <c r="E184" s="285"/>
      <c r="F184" s="285"/>
      <c r="G184" s="285"/>
      <c r="H184" s="242"/>
      <c r="I184" s="242"/>
      <c r="J184" s="242"/>
    </row>
    <row r="185" spans="1:13" x14ac:dyDescent="0.2">
      <c r="A185" s="285"/>
      <c r="B185" s="285"/>
      <c r="C185" s="285"/>
      <c r="D185" s="285"/>
      <c r="E185" s="285"/>
      <c r="F185" s="285"/>
      <c r="G185" s="285"/>
      <c r="H185" s="242"/>
      <c r="I185" s="242"/>
      <c r="J185" s="242"/>
    </row>
    <row r="186" spans="1:13" x14ac:dyDescent="0.2">
      <c r="A186" s="285"/>
      <c r="B186" s="285"/>
      <c r="C186" s="285"/>
      <c r="D186" s="285"/>
      <c r="E186" s="285"/>
      <c r="F186" s="285"/>
      <c r="G186" s="285"/>
      <c r="H186" s="242"/>
      <c r="I186" s="242"/>
      <c r="J186" s="242"/>
    </row>
    <row r="187" spans="1:13" x14ac:dyDescent="0.2">
      <c r="A187" s="285"/>
      <c r="B187" s="285"/>
      <c r="C187" s="285"/>
      <c r="D187" s="285"/>
      <c r="E187" s="285"/>
      <c r="F187" s="285"/>
      <c r="G187" s="285"/>
      <c r="H187" s="242"/>
      <c r="I187" s="242"/>
      <c r="J187" s="242"/>
    </row>
    <row r="188" spans="1:13" x14ac:dyDescent="0.2">
      <c r="A188" s="237" t="s">
        <v>842</v>
      </c>
      <c r="B188" s="237"/>
      <c r="C188" s="237"/>
      <c r="D188" s="237"/>
      <c r="E188" s="237"/>
      <c r="F188" s="237"/>
      <c r="G188" s="237"/>
      <c r="H188" s="237" t="s">
        <v>124</v>
      </c>
      <c r="I188" s="237"/>
      <c r="J188" s="237"/>
    </row>
    <row r="189" spans="1:13" x14ac:dyDescent="0.2">
      <c r="A189" s="284" t="str">
        <f>_xlfn.LET(
  _xlpm.start, "update MES_COMMON.dbo.operators
set deactive_date = SYSDATETIME()
where operators.badge_id in (",
  _xlpm.middle, _xlfn.TEXTJOIN(",",TRUE, _xlfn._xlws.FILTER(RemoveOpTable[ID], RemoveOpTable[In DT?])),
  _xlpm.end, ")",
  IFERROR(_xlpm.start &amp; _xlpm.middle &amp; _xlpm.end, "No Query Needed"))</f>
        <v>No Query Needed</v>
      </c>
      <c r="B189" s="284"/>
      <c r="C189" s="284"/>
      <c r="D189" s="284"/>
      <c r="E189" s="284"/>
      <c r="F189" s="284"/>
      <c r="G189" s="284"/>
      <c r="H189" s="241"/>
      <c r="I189" s="241"/>
      <c r="J189" s="241"/>
    </row>
    <row r="190" spans="1:13" x14ac:dyDescent="0.2">
      <c r="A190" s="285"/>
      <c r="B190" s="285"/>
      <c r="C190" s="285"/>
      <c r="D190" s="285"/>
      <c r="E190" s="285"/>
      <c r="F190" s="285"/>
      <c r="G190" s="285"/>
      <c r="H190" s="242"/>
      <c r="I190" s="242"/>
      <c r="J190" s="242"/>
    </row>
    <row r="191" spans="1:13" x14ac:dyDescent="0.2">
      <c r="A191" s="285"/>
      <c r="B191" s="285"/>
      <c r="C191" s="285"/>
      <c r="D191" s="285"/>
      <c r="E191" s="285"/>
      <c r="F191" s="285"/>
      <c r="G191" s="285"/>
      <c r="H191" s="242"/>
      <c r="I191" s="242"/>
      <c r="J191" s="242"/>
    </row>
    <row r="192" spans="1:13" x14ac:dyDescent="0.2">
      <c r="A192" s="285"/>
      <c r="B192" s="285"/>
      <c r="C192" s="285"/>
      <c r="D192" s="285"/>
      <c r="E192" s="285"/>
      <c r="F192" s="285"/>
      <c r="G192" s="285"/>
      <c r="H192" s="242"/>
      <c r="I192" s="242"/>
      <c r="J192" s="242"/>
    </row>
    <row r="193" spans="1:10" x14ac:dyDescent="0.2">
      <c r="A193" s="285"/>
      <c r="B193" s="285"/>
      <c r="C193" s="285"/>
      <c r="D193" s="285"/>
      <c r="E193" s="285"/>
      <c r="F193" s="285"/>
      <c r="G193" s="285"/>
      <c r="H193" s="242"/>
      <c r="I193" s="242"/>
      <c r="J193" s="242"/>
    </row>
    <row r="194" spans="1:10" x14ac:dyDescent="0.2">
      <c r="A194" s="285"/>
      <c r="B194" s="285"/>
      <c r="C194" s="285"/>
      <c r="D194" s="285"/>
      <c r="E194" s="285"/>
      <c r="F194" s="285"/>
      <c r="G194" s="285"/>
      <c r="H194" s="242"/>
      <c r="I194" s="242"/>
      <c r="J194" s="242"/>
    </row>
    <row r="195" spans="1:10" x14ac:dyDescent="0.2">
      <c r="A195" s="237" t="s">
        <v>843</v>
      </c>
      <c r="B195" s="237"/>
      <c r="C195" s="237"/>
      <c r="D195" s="237"/>
      <c r="E195" s="237"/>
      <c r="F195" s="237"/>
      <c r="G195" s="237"/>
      <c r="H195" s="237" t="s">
        <v>124</v>
      </c>
      <c r="I195" s="237"/>
      <c r="J195" s="237"/>
    </row>
    <row r="196" spans="1:10" x14ac:dyDescent="0.2">
      <c r="A196" s="284" t="str">
        <f>_xlfn.LET(
  _xlpm.start, "update MES_COMMON.dbo.operators
set deactive_date = SYSDATETIME()
where operators.badge_id in (",
  _xlpm.middle, _xlfn.TEXTJOIN(",",TRUE, _xlfn._xlws.FILTER(RemoveOpTable[ID], RemoveOpTable[In WS?])),
  _xlpm.end, ")",
  IFERROR(_xlpm.start &amp; _xlpm.middle &amp; _xlpm.end, "No Query Needed"))</f>
        <v>No Query Needed</v>
      </c>
      <c r="B196" s="284"/>
      <c r="C196" s="284"/>
      <c r="D196" s="284"/>
      <c r="E196" s="284"/>
      <c r="F196" s="284"/>
      <c r="G196" s="284"/>
      <c r="H196" s="241"/>
      <c r="I196" s="241"/>
      <c r="J196" s="241"/>
    </row>
    <row r="197" spans="1:10" x14ac:dyDescent="0.2">
      <c r="A197" s="285"/>
      <c r="B197" s="285"/>
      <c r="C197" s="285"/>
      <c r="D197" s="285"/>
      <c r="E197" s="285"/>
      <c r="F197" s="285"/>
      <c r="G197" s="285"/>
      <c r="H197" s="242"/>
      <c r="I197" s="242"/>
      <c r="J197" s="242"/>
    </row>
    <row r="198" spans="1:10" x14ac:dyDescent="0.2">
      <c r="A198" s="285"/>
      <c r="B198" s="285"/>
      <c r="C198" s="285"/>
      <c r="D198" s="285"/>
      <c r="E198" s="285"/>
      <c r="F198" s="285"/>
      <c r="G198" s="285"/>
      <c r="H198" s="242"/>
      <c r="I198" s="242"/>
      <c r="J198" s="242"/>
    </row>
    <row r="199" spans="1:10" x14ac:dyDescent="0.2">
      <c r="A199" s="285"/>
      <c r="B199" s="285"/>
      <c r="C199" s="285"/>
      <c r="D199" s="285"/>
      <c r="E199" s="285"/>
      <c r="F199" s="285"/>
      <c r="G199" s="285"/>
      <c r="H199" s="242"/>
      <c r="I199" s="242"/>
      <c r="J199" s="242"/>
    </row>
    <row r="200" spans="1:10" x14ac:dyDescent="0.2">
      <c r="A200" s="285"/>
      <c r="B200" s="285"/>
      <c r="C200" s="285"/>
      <c r="D200" s="285"/>
      <c r="E200" s="285"/>
      <c r="F200" s="285"/>
      <c r="G200" s="285"/>
      <c r="H200" s="242"/>
      <c r="I200" s="242"/>
      <c r="J200" s="242"/>
    </row>
    <row r="201" spans="1:10" x14ac:dyDescent="0.2">
      <c r="A201" s="285"/>
      <c r="B201" s="285"/>
      <c r="C201" s="285"/>
      <c r="D201" s="285"/>
      <c r="E201" s="285"/>
      <c r="F201" s="285"/>
      <c r="G201" s="285"/>
      <c r="H201" s="242"/>
      <c r="I201" s="242"/>
      <c r="J201" s="242"/>
    </row>
    <row r="202" spans="1:10" x14ac:dyDescent="0.2">
      <c r="A202" s="237" t="s">
        <v>844</v>
      </c>
      <c r="B202" s="237"/>
      <c r="C202" s="237"/>
      <c r="D202" s="237"/>
      <c r="E202" s="237"/>
      <c r="F202" s="237"/>
      <c r="G202" s="237"/>
      <c r="H202" s="237"/>
      <c r="I202" s="237"/>
      <c r="J202" s="237"/>
    </row>
    <row r="203" spans="1:10" x14ac:dyDescent="0.2">
      <c r="A203" s="275" t="str">
        <f>IFERROR(_xlfn.TEXTJOIN("|",TRUE,_xlfn._xlws.FILTER(RemoveOpTable[ID], RemoveOpTable[In SD?])), "No Query Needed")</f>
        <v>2566</v>
      </c>
      <c r="B203" s="276"/>
      <c r="C203" s="276"/>
      <c r="D203" s="276"/>
      <c r="E203" s="276"/>
      <c r="F203" s="276"/>
      <c r="G203" s="276"/>
      <c r="H203" s="276"/>
      <c r="I203" s="276"/>
      <c r="J203" s="277"/>
    </row>
    <row r="204" spans="1:10" x14ac:dyDescent="0.2">
      <c r="A204" s="278"/>
      <c r="B204" s="279"/>
      <c r="C204" s="279"/>
      <c r="D204" s="279"/>
      <c r="E204" s="279"/>
      <c r="F204" s="279"/>
      <c r="G204" s="279"/>
      <c r="H204" s="279"/>
      <c r="I204" s="279"/>
      <c r="J204" s="280"/>
    </row>
    <row r="205" spans="1:10" x14ac:dyDescent="0.2">
      <c r="A205" s="278"/>
      <c r="B205" s="279"/>
      <c r="C205" s="279"/>
      <c r="D205" s="279"/>
      <c r="E205" s="279"/>
      <c r="F205" s="279"/>
      <c r="G205" s="279"/>
      <c r="H205" s="279"/>
      <c r="I205" s="279"/>
      <c r="J205" s="280"/>
    </row>
    <row r="206" spans="1:10" x14ac:dyDescent="0.2">
      <c r="A206" s="278"/>
      <c r="B206" s="279"/>
      <c r="C206" s="279"/>
      <c r="D206" s="279"/>
      <c r="E206" s="279"/>
      <c r="F206" s="279"/>
      <c r="G206" s="279"/>
      <c r="H206" s="279"/>
      <c r="I206" s="279"/>
      <c r="J206" s="280"/>
    </row>
    <row r="207" spans="1:10" x14ac:dyDescent="0.2">
      <c r="A207" s="278"/>
      <c r="B207" s="279"/>
      <c r="C207" s="279"/>
      <c r="D207" s="279"/>
      <c r="E207" s="279"/>
      <c r="F207" s="279"/>
      <c r="G207" s="279"/>
      <c r="H207" s="279"/>
      <c r="I207" s="279"/>
      <c r="J207" s="280"/>
    </row>
    <row r="208" spans="1:10" x14ac:dyDescent="0.2">
      <c r="A208" s="281"/>
      <c r="B208" s="282"/>
      <c r="C208" s="282"/>
      <c r="D208" s="282"/>
      <c r="E208" s="282"/>
      <c r="F208" s="282"/>
      <c r="G208" s="282"/>
      <c r="H208" s="282"/>
      <c r="I208" s="282"/>
      <c r="J208" s="283"/>
    </row>
  </sheetData>
  <dataConsolidate/>
  <mergeCells count="15">
    <mergeCell ref="A1:M1"/>
    <mergeCell ref="A203:J208"/>
    <mergeCell ref="A202:J202"/>
    <mergeCell ref="A182:G187"/>
    <mergeCell ref="H182:J187"/>
    <mergeCell ref="A181:G181"/>
    <mergeCell ref="H181:J181"/>
    <mergeCell ref="A188:G188"/>
    <mergeCell ref="H188:J188"/>
    <mergeCell ref="A189:G194"/>
    <mergeCell ref="H189:J194"/>
    <mergeCell ref="A195:G195"/>
    <mergeCell ref="H195:J195"/>
    <mergeCell ref="A196:G201"/>
    <mergeCell ref="H196:J201"/>
  </mergeCells>
  <conditionalFormatting sqref="J14:M15 A14:H15 A3:M13 A16:M41 A42:G44 I42:M44 A45:M45 A57:G57 I57:J57 M57 A46:G46 I46:M46 A47:M56 A58:M61 I106:J107 L106:M107 I62:M105 A62:G179 I108:M179">
    <cfRule type="expression" dxfId="49" priority="4">
      <formula>$M3</formula>
    </cfRule>
  </conditionalFormatting>
  <conditionalFormatting sqref="I14 H42:H44 K106">
    <cfRule type="expression" dxfId="48" priority="10">
      <formula>$M15</formula>
    </cfRule>
  </conditionalFormatting>
  <conditionalFormatting sqref="B3:G179">
    <cfRule type="cellIs" dxfId="47" priority="3" operator="equal">
      <formula>TRUE</formula>
    </cfRule>
  </conditionalFormatting>
  <conditionalFormatting sqref="K3:L56 L107 K58:L106 K108:L179">
    <cfRule type="cellIs" dxfId="46" priority="2" operator="equal">
      <formula>"Todo"</formula>
    </cfRule>
  </conditionalFormatting>
  <conditionalFormatting sqref="H67:H76 K66:L76">
    <cfRule type="expression" dxfId="45" priority="52">
      <formula>$M180</formula>
    </cfRule>
  </conditionalFormatting>
  <conditionalFormatting sqref="H62:H65 K62:L65">
    <cfRule type="expression" dxfId="44" priority="241">
      <formula>$M58</formula>
    </cfRule>
  </conditionalFormatting>
  <conditionalFormatting sqref="H46 K46:L46">
    <cfRule type="expression" dxfId="43" priority="244">
      <formula>$M57</formula>
    </cfRule>
  </conditionalFormatting>
  <conditionalFormatting sqref="H66:H76">
    <cfRule type="expression" dxfId="42" priority="330">
      <formula>$M180</formula>
    </cfRule>
  </conditionalFormatting>
  <conditionalFormatting sqref="H77:H99 K77:L99">
    <cfRule type="expression" dxfId="41" priority="406">
      <formula>$M181</formula>
    </cfRule>
  </conditionalFormatting>
  <conditionalFormatting sqref="A106:J107 L106:M107 A3:M105 A108:M179">
    <cfRule type="expression" dxfId="40" priority="1">
      <formula xml:space="preserve"> $L3 = TRUE</formula>
    </cfRule>
  </conditionalFormatting>
  <conditionalFormatting sqref="H98 K98:L98">
    <cfRule type="expression" dxfId="39" priority="447">
      <formula>$M194</formula>
    </cfRule>
  </conditionalFormatting>
  <conditionalFormatting sqref="H100:H109 K100:L109">
    <cfRule type="expression" dxfId="38" priority="459">
      <formula>$M194</formula>
    </cfRule>
  </conditionalFormatting>
  <conditionalFormatting sqref="H94:H97 K94:L97 K98:K99">
    <cfRule type="expression" dxfId="37" priority="462">
      <formula>$M192</formula>
    </cfRule>
  </conditionalFormatting>
  <conditionalFormatting sqref="H90:H93 K87:L99">
    <cfRule type="expression" dxfId="36" priority="475">
      <formula>$M187</formula>
    </cfRule>
  </conditionalFormatting>
  <conditionalFormatting sqref="H100:H109 K100:L109">
    <cfRule type="expression" dxfId="35" priority="508">
      <formula>$M190</formula>
    </cfRule>
  </conditionalFormatting>
  <conditionalFormatting sqref="H87:H99">
    <cfRule type="expression" dxfId="34" priority="524">
      <formula>$M187</formula>
    </cfRule>
  </conditionalFormatting>
  <conditionalFormatting sqref="K106 K99:L99 H109 K109:L109">
    <cfRule type="expression" dxfId="33" priority="533">
      <formula>$M190</formula>
    </cfRule>
  </conditionalFormatting>
  <conditionalFormatting sqref="K106">
    <cfRule type="expression" dxfId="32" priority="539">
      <formula xml:space="preserve"> $L107 = TRUE</formula>
    </cfRule>
  </conditionalFormatting>
  <conditionalFormatting sqref="K106 H109 K109:L109">
    <cfRule type="expression" dxfId="31" priority="541">
      <formula>$M201</formula>
    </cfRule>
  </conditionalFormatting>
  <conditionalFormatting sqref="H109">
    <cfRule type="expression" dxfId="30" priority="646">
      <formula>$M203</formula>
    </cfRule>
  </conditionalFormatting>
  <conditionalFormatting sqref="H109">
    <cfRule type="expression" dxfId="29" priority="654">
      <formula>$M199</formula>
    </cfRule>
  </conditionalFormatting>
  <conditionalFormatting sqref="K154:L179 H154:H179">
    <cfRule type="expression" dxfId="28" priority="658">
      <formula>$M203</formula>
    </cfRule>
  </conditionalFormatting>
  <conditionalFormatting sqref="K154:L179 H154:H179">
    <cfRule type="expression" dxfId="27" priority="665">
      <formula>$M199</formula>
    </cfRule>
  </conditionalFormatting>
  <conditionalFormatting sqref="H99">
    <cfRule type="expression" dxfId="26" priority="669">
      <formula>$M190</formula>
    </cfRule>
  </conditionalFormatting>
  <conditionalFormatting sqref="H110 K110:L110">
    <cfRule type="expression" dxfId="25" priority="686">
      <formula>$M203</formula>
    </cfRule>
  </conditionalFormatting>
  <conditionalFormatting sqref="H110 K110:L110">
    <cfRule type="expression" dxfId="24" priority="690">
      <formula>$M199</formula>
    </cfRule>
  </conditionalFormatting>
  <conditionalFormatting sqref="K122:L123 H118:H123">
    <cfRule type="expression" dxfId="23" priority="737">
      <formula>$M198</formula>
    </cfRule>
  </conditionalFormatting>
  <conditionalFormatting sqref="K122:L123 H118:H123">
    <cfRule type="expression" dxfId="22" priority="741">
      <formula>$M194</formula>
    </cfRule>
  </conditionalFormatting>
  <conditionalFormatting sqref="K111:L117 H111:H117">
    <cfRule type="expression" dxfId="21" priority="767">
      <formula>$M196</formula>
    </cfRule>
  </conditionalFormatting>
  <conditionalFormatting sqref="K111:L117 H111:H117">
    <cfRule type="expression" dxfId="20" priority="771">
      <formula>$M192</formula>
    </cfRule>
  </conditionalFormatting>
  <conditionalFormatting sqref="K153:L153 H153">
    <cfRule type="expression" dxfId="19" priority="855">
      <formula>$M204</formula>
    </cfRule>
  </conditionalFormatting>
  <conditionalFormatting sqref="K118:L123">
    <cfRule type="expression" dxfId="18" priority="879">
      <formula>$M194</formula>
    </cfRule>
  </conditionalFormatting>
  <conditionalFormatting sqref="K118:L123">
    <cfRule type="expression" dxfId="17" priority="887">
      <formula>$M198</formula>
    </cfRule>
  </conditionalFormatting>
  <conditionalFormatting sqref="H153 K153:L153">
    <cfRule type="expression" dxfId="16" priority="901">
      <formula>$M200</formula>
    </cfRule>
  </conditionalFormatting>
  <conditionalFormatting sqref="K148:L152 H148:H152">
    <cfRule type="expression" dxfId="15" priority="937">
      <formula>$M202</formula>
    </cfRule>
  </conditionalFormatting>
  <conditionalFormatting sqref="H152 K152:L152">
    <cfRule type="expression" dxfId="14" priority="941">
      <formula>$M202</formula>
    </cfRule>
  </conditionalFormatting>
  <conditionalFormatting sqref="K124:L137 H124:H137">
    <cfRule type="expression" dxfId="13" priority="961">
      <formula>$M202</formula>
    </cfRule>
  </conditionalFormatting>
  <conditionalFormatting sqref="K124:L137 H124:H137">
    <cfRule type="expression" dxfId="12" priority="965">
      <formula>$M198</formula>
    </cfRule>
  </conditionalFormatting>
  <conditionalFormatting sqref="H138:H147 K138:L147">
    <cfRule type="expression" dxfId="11" priority="1091">
      <formula>$M204</formula>
    </cfRule>
  </conditionalFormatting>
  <conditionalFormatting sqref="K148:L151 H148:H151">
    <cfRule type="expression" dxfId="10" priority="1121">
      <formula>$M206</formula>
    </cfRule>
  </conditionalFormatting>
  <conditionalFormatting sqref="H138:H147 K138:L147">
    <cfRule type="expression" dxfId="9" priority="1151">
      <formula>$M200</formula>
    </cfRule>
  </conditionalFormatting>
  <dataValidations xWindow="880" yWindow="624" count="4">
    <dataValidation type="list" allowBlank="1" showInputMessage="1" sqref="H3:H56 H58:H179" xr:uid="{DC02C9B8-7F93-45A0-881C-61FA305508FC}">
      <formula1 xml:space="preserve"> Employees</formula1>
    </dataValidation>
    <dataValidation type="list" allowBlank="1" showInputMessage="1" showErrorMessage="1" promptTitle="Paperwork Status" prompt="Choose one:_x000a__x000a_No ID : Employee did not have an ID number. No Paperwork._x000a_SQL Only : Employee was not in anything other than MES01. No Paperwork._x000a_Completed : Paperwork is done._x000a_Todo : Paperwork needed." sqref="K3:K56 K58:K106 K108:K179" xr:uid="{215EFE37-FE15-449B-921E-44F1D6CB4EDC}">
      <formula1>OFStatus</formula1>
    </dataValidation>
    <dataValidation type="list" allowBlank="1" showInputMessage="1" showErrorMessage="1" promptTitle="Reverse Search for ID" prompt="TRUE if we go top-to-bottom._x000a_FALSE if we go bottom-to-top." sqref="J3:J179" xr:uid="{02B6BC7B-DA78-4847-A214-D22B74820044}">
      <formula1>BoolName</formula1>
    </dataValidation>
    <dataValidation type="list" allowBlank="1" showInputMessage="1" showErrorMessage="1" promptTitle="Re-Hire Status" prompt="Choose one:_x000a__x000a_TRUE - Ignore in options to remove user._x000a_FALSE or BLANK - Function as normal." sqref="L3:L179" xr:uid="{6936C61D-E9A5-4E04-8129-4195D7AF7B78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learButton">
          <controlPr defaultSize="0" autoLine="0" r:id="rId5">
            <anchor moveWithCells="1">
              <from>
                <xdr:col>12</xdr:col>
                <xdr:colOff>0</xdr:colOff>
                <xdr:row>186</xdr:row>
                <xdr:rowOff>9525</xdr:rowOff>
              </from>
              <to>
                <xdr:col>14</xdr:col>
                <xdr:colOff>342900</xdr:colOff>
                <xdr:row>188</xdr:row>
                <xdr:rowOff>38100</xdr:rowOff>
              </to>
            </anchor>
          </controlPr>
        </control>
      </mc:Choice>
      <mc:Fallback>
        <control shapeId="8219" r:id="rId4" name="ClearButton"/>
      </mc:Fallback>
    </mc:AlternateContent>
    <mc:AlternateContent xmlns:mc="http://schemas.openxmlformats.org/markup-compatibility/2006">
      <mc:Choice Requires="x14">
        <control shapeId="8211" r:id="rId6" name="StaffRemovalButton">
          <controlPr defaultSize="0" autoLine="0" r:id="rId7">
            <anchor moveWithCells="1">
              <from>
                <xdr:col>12</xdr:col>
                <xdr:colOff>28575</xdr:colOff>
                <xdr:row>183</xdr:row>
                <xdr:rowOff>9525</xdr:rowOff>
              </from>
              <to>
                <xdr:col>14</xdr:col>
                <xdr:colOff>561975</xdr:colOff>
                <xdr:row>185</xdr:row>
                <xdr:rowOff>28575</xdr:rowOff>
              </to>
            </anchor>
          </controlPr>
        </control>
      </mc:Choice>
      <mc:Fallback>
        <control shapeId="8211" r:id="rId6" name="StaffRemovalButton"/>
      </mc:Fallback>
    </mc:AlternateContent>
    <mc:AlternateContent xmlns:mc="http://schemas.openxmlformats.org/markup-compatibility/2006">
      <mc:Choice Requires="x14">
        <control shapeId="8206" r:id="rId8" name="VBAButton">
          <controlPr defaultSize="0" autoLine="0" altText="Refresh SQL Operator Table." r:id="rId9">
            <anchor moveWithCells="1">
              <from>
                <xdr:col>12</xdr:col>
                <xdr:colOff>0</xdr:colOff>
                <xdr:row>180</xdr:row>
                <xdr:rowOff>0</xdr:rowOff>
              </from>
              <to>
                <xdr:col>14</xdr:col>
                <xdr:colOff>219075</xdr:colOff>
                <xdr:row>182</xdr:row>
                <xdr:rowOff>19050</xdr:rowOff>
              </to>
            </anchor>
          </controlPr>
        </control>
      </mc:Choice>
      <mc:Fallback>
        <control shapeId="8206" r:id="rId8" name="VBAButton"/>
      </mc:Fallback>
    </mc:AlternateContent>
    <mc:AlternateContent xmlns:mc="http://schemas.openxmlformats.org/markup-compatibility/2006">
      <mc:Choice Requires="x14">
        <control shapeId="8202" r:id="rId10" name="SQLSendButtonWS">
          <controlPr defaultSize="0" disabled="1" autoLine="0" autoPict="0" r:id="rId11">
            <anchor moveWithCells="1">
              <from>
                <xdr:col>7</xdr:col>
                <xdr:colOff>47625</xdr:colOff>
                <xdr:row>195</xdr:row>
                <xdr:rowOff>47625</xdr:rowOff>
              </from>
              <to>
                <xdr:col>7</xdr:col>
                <xdr:colOff>1104900</xdr:colOff>
                <xdr:row>197</xdr:row>
                <xdr:rowOff>66675</xdr:rowOff>
              </to>
            </anchor>
          </controlPr>
        </control>
      </mc:Choice>
      <mc:Fallback>
        <control shapeId="8202" r:id="rId10" name="SQLSendButtonWS"/>
      </mc:Fallback>
    </mc:AlternateContent>
    <mc:AlternateContent xmlns:mc="http://schemas.openxmlformats.org/markup-compatibility/2006">
      <mc:Choice Requires="x14">
        <control shapeId="8201" r:id="rId12" name="SQLSendButtonDT">
          <controlPr defaultSize="0" disabled="1" autoLine="0" autoPict="0" r:id="rId11">
            <anchor moveWithCells="1">
              <from>
                <xdr:col>7</xdr:col>
                <xdr:colOff>57150</xdr:colOff>
                <xdr:row>188</xdr:row>
                <xdr:rowOff>57150</xdr:rowOff>
              </from>
              <to>
                <xdr:col>7</xdr:col>
                <xdr:colOff>1114425</xdr:colOff>
                <xdr:row>190</xdr:row>
                <xdr:rowOff>76200</xdr:rowOff>
              </to>
            </anchor>
          </controlPr>
        </control>
      </mc:Choice>
      <mc:Fallback>
        <control shapeId="8201" r:id="rId12" name="SQLSendButtonDT"/>
      </mc:Fallback>
    </mc:AlternateContent>
    <mc:AlternateContent xmlns:mc="http://schemas.openxmlformats.org/markup-compatibility/2006">
      <mc:Choice Requires="x14">
        <control shapeId="8197" r:id="rId13" name="SQLSendButton">
          <controlPr defaultSize="0" disabled="1" autoLine="0" autoPict="0" r:id="rId11">
            <anchor moveWithCells="1">
              <from>
                <xdr:col>7</xdr:col>
                <xdr:colOff>47625</xdr:colOff>
                <xdr:row>181</xdr:row>
                <xdr:rowOff>66675</xdr:rowOff>
              </from>
              <to>
                <xdr:col>7</xdr:col>
                <xdr:colOff>1104900</xdr:colOff>
                <xdr:row>183</xdr:row>
                <xdr:rowOff>85725</xdr:rowOff>
              </to>
            </anchor>
          </controlPr>
        </control>
      </mc:Choice>
      <mc:Fallback>
        <control shapeId="8197" r:id="rId13" name="SQLSendButton"/>
      </mc:Fallback>
    </mc:AlternateContent>
    <mc:AlternateContent xmlns:mc="http://schemas.openxmlformats.org/markup-compatibility/2006">
      <mc:Choice Requires="x14">
        <control shapeId="8193" r:id="rId14" name="RefreshButton">
          <controlPr defaultSize="0" autoLine="0" altText="Refresh SQL Operator Table." r:id="rId15">
            <anchor moveWithCells="1">
              <from>
                <xdr:col>12</xdr:col>
                <xdr:colOff>0</xdr:colOff>
                <xdr:row>189</xdr:row>
                <xdr:rowOff>38100</xdr:rowOff>
              </from>
              <to>
                <xdr:col>14</xdr:col>
                <xdr:colOff>238125</xdr:colOff>
                <xdr:row>191</xdr:row>
                <xdr:rowOff>57150</xdr:rowOff>
              </to>
            </anchor>
          </controlPr>
        </control>
      </mc:Choice>
      <mc:Fallback>
        <control shapeId="8193" r:id="rId14" name="RefreshButton"/>
      </mc:Fallback>
    </mc:AlternateContent>
    <mc:AlternateContent xmlns:mc="http://schemas.openxmlformats.org/markup-compatibility/2006">
      <mc:Choice Requires="x14">
        <control shapeId="8221" r:id="rId16" name="AddRowButton">
          <controlPr defaultSize="0" autoLine="0" r:id="rId17">
            <anchor moveWithCells="1">
              <from>
                <xdr:col>12</xdr:col>
                <xdr:colOff>0</xdr:colOff>
                <xdr:row>191</xdr:row>
                <xdr:rowOff>161925</xdr:rowOff>
              </from>
              <to>
                <xdr:col>14</xdr:col>
                <xdr:colOff>228600</xdr:colOff>
                <xdr:row>194</xdr:row>
                <xdr:rowOff>0</xdr:rowOff>
              </to>
            </anchor>
          </controlPr>
        </control>
      </mc:Choice>
      <mc:Fallback>
        <control shapeId="8221" r:id="rId16" name="AddRowButton"/>
      </mc:Fallback>
    </mc:AlternateContent>
  </controls>
  <tableParts count="1">
    <tablePart r:id="rId1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7FB75-814F-4886-ABCA-593CF5AD4901}">
  <sheetPr codeName="InternalSheet">
    <tabColor rgb="FF7030A0"/>
  </sheetPr>
  <dimension ref="A1:Q32"/>
  <sheetViews>
    <sheetView workbookViewId="0">
      <selection activeCell="E26" sqref="E26"/>
    </sheetView>
  </sheetViews>
  <sheetFormatPr defaultRowHeight="14.25" x14ac:dyDescent="0.2"/>
  <cols>
    <col min="1" max="1" width="3" bestFit="1" customWidth="1"/>
    <col min="2" max="2" width="17.6640625" bestFit="1" customWidth="1"/>
    <col min="3" max="3" width="12.109375" bestFit="1" customWidth="1"/>
    <col min="4" max="4" width="7.5546875" bestFit="1" customWidth="1"/>
    <col min="5" max="5" width="4.6640625" bestFit="1" customWidth="1"/>
    <col min="6" max="6" width="12.21875" bestFit="1" customWidth="1"/>
    <col min="7" max="7" width="7" bestFit="1" customWidth="1"/>
    <col min="8" max="8" width="9.109375" customWidth="1"/>
    <col min="9" max="9" width="6.44140625" bestFit="1" customWidth="1"/>
    <col min="11" max="11" width="13.44140625" bestFit="1" customWidth="1"/>
    <col min="12" max="12" width="3" bestFit="1" customWidth="1"/>
    <col min="13" max="13" width="9.44140625" bestFit="1" customWidth="1"/>
    <col min="14" max="14" width="9.77734375" bestFit="1" customWidth="1"/>
    <col min="15" max="15" width="9.6640625" bestFit="1" customWidth="1"/>
    <col min="16" max="16" width="15.21875" bestFit="1" customWidth="1"/>
  </cols>
  <sheetData>
    <row r="1" spans="1:17" ht="19.5" x14ac:dyDescent="0.2">
      <c r="A1" s="244" t="s">
        <v>845</v>
      </c>
      <c r="B1" s="244"/>
      <c r="C1" s="244" t="s">
        <v>10</v>
      </c>
      <c r="D1" s="244"/>
      <c r="E1" s="244"/>
      <c r="F1" s="244"/>
      <c r="G1" s="245" t="s">
        <v>846</v>
      </c>
      <c r="H1" s="274"/>
      <c r="I1" s="246"/>
      <c r="J1" s="71" t="s">
        <v>847</v>
      </c>
      <c r="K1" s="244" t="s">
        <v>9454</v>
      </c>
      <c r="L1" s="244"/>
      <c r="M1" s="244"/>
      <c r="N1" s="244"/>
      <c r="O1" s="244" t="s">
        <v>9493</v>
      </c>
      <c r="P1" s="244"/>
      <c r="Q1" s="244"/>
    </row>
    <row r="2" spans="1:17" x14ac:dyDescent="0.2">
      <c r="A2" s="75" t="s">
        <v>13</v>
      </c>
      <c r="B2" s="77" t="s">
        <v>848</v>
      </c>
      <c r="C2" s="73" t="s">
        <v>849</v>
      </c>
      <c r="D2" s="73" t="s">
        <v>850</v>
      </c>
      <c r="E2" s="73" t="s">
        <v>851</v>
      </c>
      <c r="F2" s="80" t="s">
        <v>10</v>
      </c>
      <c r="G2" s="84" t="s">
        <v>852</v>
      </c>
      <c r="H2" s="80" t="s">
        <v>853</v>
      </c>
      <c r="I2" s="84" t="s">
        <v>854</v>
      </c>
      <c r="J2" s="80" t="s">
        <v>855</v>
      </c>
      <c r="K2" s="80" t="s">
        <v>9455</v>
      </c>
      <c r="L2" s="161" t="s">
        <v>13</v>
      </c>
      <c r="M2" s="159" t="s">
        <v>9470</v>
      </c>
      <c r="N2" s="192" t="s">
        <v>9471</v>
      </c>
      <c r="O2" t="s">
        <v>9430</v>
      </c>
      <c r="P2" t="s">
        <v>9494</v>
      </c>
      <c r="Q2" t="s">
        <v>9495</v>
      </c>
    </row>
    <row r="3" spans="1:17" x14ac:dyDescent="0.2">
      <c r="A3" s="74">
        <v>1</v>
      </c>
      <c r="B3" s="78" t="s">
        <v>316</v>
      </c>
      <c r="C3" s="206" t="s">
        <v>173</v>
      </c>
      <c r="D3" s="207" t="s">
        <v>179</v>
      </c>
      <c r="E3" s="208">
        <v>4</v>
      </c>
      <c r="F3" s="207" t="s">
        <v>115</v>
      </c>
      <c r="G3" s="81" t="b">
        <v>1</v>
      </c>
      <c r="H3" s="125" t="str">
        <f>"
"</f>
        <v xml:space="preserve">
</v>
      </c>
      <c r="I3" s="108" t="s">
        <v>856</v>
      </c>
      <c r="J3" s="108" t="s">
        <v>800</v>
      </c>
      <c r="K3" s="81" t="s">
        <v>9456</v>
      </c>
      <c r="L3" s="160">
        <v>1</v>
      </c>
      <c r="M3" s="74" t="s">
        <v>9472</v>
      </c>
      <c r="N3" s="193" t="s">
        <v>9472</v>
      </c>
      <c r="O3" t="s">
        <v>9497</v>
      </c>
      <c r="P3" t="s">
        <v>9499</v>
      </c>
      <c r="Q3" t="s">
        <v>9496</v>
      </c>
    </row>
    <row r="4" spans="1:17" x14ac:dyDescent="0.2">
      <c r="A4" s="74">
        <v>2</v>
      </c>
      <c r="B4" s="78" t="s">
        <v>193</v>
      </c>
      <c r="C4" s="206" t="s">
        <v>173</v>
      </c>
      <c r="D4" s="207" t="s">
        <v>184</v>
      </c>
      <c r="E4" s="208">
        <v>4</v>
      </c>
      <c r="F4" s="207" t="s">
        <v>117</v>
      </c>
      <c r="G4" s="79" t="b">
        <v>0</v>
      </c>
      <c r="I4" s="108" t="s">
        <v>857</v>
      </c>
      <c r="J4" s="108" t="s">
        <v>804</v>
      </c>
      <c r="K4" s="81" t="s">
        <v>9457</v>
      </c>
      <c r="L4" s="108">
        <v>2</v>
      </c>
      <c r="M4" s="74" t="s">
        <v>9472</v>
      </c>
      <c r="N4" s="193" t="s">
        <v>9472</v>
      </c>
      <c r="O4" t="s">
        <v>9492</v>
      </c>
      <c r="P4" t="s">
        <v>9498</v>
      </c>
      <c r="Q4" t="s">
        <v>9496</v>
      </c>
    </row>
    <row r="5" spans="1:17" x14ac:dyDescent="0.2">
      <c r="A5" s="74">
        <v>3</v>
      </c>
      <c r="B5" s="78" t="s">
        <v>183</v>
      </c>
      <c r="C5" s="206" t="s">
        <v>173</v>
      </c>
      <c r="D5" s="207" t="s">
        <v>174</v>
      </c>
      <c r="E5" s="208">
        <v>4</v>
      </c>
      <c r="F5" s="207" t="s">
        <v>120</v>
      </c>
      <c r="J5" s="117" t="s">
        <v>797</v>
      </c>
      <c r="K5" s="81" t="s">
        <v>9458</v>
      </c>
      <c r="L5" s="108">
        <v>3</v>
      </c>
      <c r="M5" s="74" t="s">
        <v>9472</v>
      </c>
      <c r="N5" s="193" t="s">
        <v>9472</v>
      </c>
      <c r="O5" t="s">
        <v>9501</v>
      </c>
      <c r="P5" t="s">
        <v>9500</v>
      </c>
      <c r="Q5" t="s">
        <v>9496</v>
      </c>
    </row>
    <row r="6" spans="1:17" x14ac:dyDescent="0.2">
      <c r="A6" s="74">
        <v>4</v>
      </c>
      <c r="B6" s="78" t="s">
        <v>858</v>
      </c>
      <c r="C6" s="72" t="s">
        <v>173</v>
      </c>
      <c r="D6" s="72" t="s">
        <v>485</v>
      </c>
      <c r="E6" s="74">
        <v>4</v>
      </c>
      <c r="F6" s="81" t="s">
        <v>9567</v>
      </c>
      <c r="J6" s="117" t="s">
        <v>839</v>
      </c>
      <c r="K6" s="82" t="s">
        <v>9459</v>
      </c>
      <c r="L6" s="108">
        <v>4</v>
      </c>
      <c r="M6" s="74" t="s">
        <v>9472</v>
      </c>
      <c r="N6" s="74" t="s">
        <v>9472</v>
      </c>
    </row>
    <row r="7" spans="1:17" x14ac:dyDescent="0.2">
      <c r="A7" s="74">
        <v>5</v>
      </c>
      <c r="B7" s="78" t="s">
        <v>240</v>
      </c>
      <c r="C7" s="72" t="s">
        <v>173</v>
      </c>
      <c r="D7" s="72" t="s">
        <v>241</v>
      </c>
      <c r="E7" s="74">
        <v>4</v>
      </c>
      <c r="F7" s="81" t="s">
        <v>9568</v>
      </c>
      <c r="K7" s="82" t="s">
        <v>9460</v>
      </c>
      <c r="L7" s="108">
        <v>5</v>
      </c>
      <c r="M7" s="74" t="s">
        <v>9472</v>
      </c>
      <c r="N7" s="74" t="s">
        <v>9472</v>
      </c>
    </row>
    <row r="8" spans="1:17" x14ac:dyDescent="0.2">
      <c r="A8" s="74">
        <v>6</v>
      </c>
      <c r="B8" s="78" t="s">
        <v>384</v>
      </c>
      <c r="C8" s="72" t="s">
        <v>173</v>
      </c>
      <c r="D8" s="72" t="s">
        <v>394</v>
      </c>
      <c r="E8" s="74">
        <v>4</v>
      </c>
      <c r="F8" s="81" t="s">
        <v>9569</v>
      </c>
      <c r="K8" s="82" t="s">
        <v>9461</v>
      </c>
      <c r="L8" s="108">
        <v>6</v>
      </c>
      <c r="M8" s="74" t="s">
        <v>9472</v>
      </c>
      <c r="N8" s="74" t="s">
        <v>9472</v>
      </c>
    </row>
    <row r="9" spans="1:17" x14ac:dyDescent="0.2">
      <c r="A9" s="74">
        <v>7</v>
      </c>
      <c r="B9" s="78" t="s">
        <v>862</v>
      </c>
      <c r="C9" s="72" t="s">
        <v>189</v>
      </c>
      <c r="D9" s="72" t="s">
        <v>179</v>
      </c>
      <c r="E9" s="74">
        <v>4</v>
      </c>
      <c r="F9" s="81" t="s">
        <v>859</v>
      </c>
      <c r="K9" s="82" t="s">
        <v>9463</v>
      </c>
      <c r="L9" s="108">
        <v>7</v>
      </c>
      <c r="M9" s="74" t="s">
        <v>9473</v>
      </c>
      <c r="N9" s="74" t="s">
        <v>9472</v>
      </c>
    </row>
    <row r="10" spans="1:17" x14ac:dyDescent="0.2">
      <c r="A10" s="74">
        <v>8</v>
      </c>
      <c r="B10" s="78" t="s">
        <v>187</v>
      </c>
      <c r="C10" s="72" t="s">
        <v>189</v>
      </c>
      <c r="D10" s="72" t="s">
        <v>184</v>
      </c>
      <c r="E10" s="74">
        <v>4</v>
      </c>
      <c r="F10" s="81" t="s">
        <v>860</v>
      </c>
      <c r="K10" s="82" t="s">
        <v>9462</v>
      </c>
      <c r="L10" s="108">
        <v>8</v>
      </c>
      <c r="M10" s="74" t="s">
        <v>9473</v>
      </c>
      <c r="N10" s="74" t="s">
        <v>9472</v>
      </c>
    </row>
    <row r="11" spans="1:17" x14ac:dyDescent="0.2">
      <c r="A11" s="74">
        <v>9</v>
      </c>
      <c r="B11" s="78" t="s">
        <v>864</v>
      </c>
      <c r="C11" s="72" t="s">
        <v>189</v>
      </c>
      <c r="D11" s="72" t="s">
        <v>174</v>
      </c>
      <c r="E11" s="74">
        <v>4</v>
      </c>
      <c r="F11" s="81" t="s">
        <v>861</v>
      </c>
      <c r="K11" s="82" t="s">
        <v>9464</v>
      </c>
      <c r="L11" s="117">
        <v>9</v>
      </c>
      <c r="M11" s="74" t="s">
        <v>169</v>
      </c>
      <c r="N11" s="74" t="s">
        <v>9472</v>
      </c>
    </row>
    <row r="12" spans="1:17" x14ac:dyDescent="0.2">
      <c r="A12" s="74">
        <v>10</v>
      </c>
      <c r="B12" s="78" t="s">
        <v>865</v>
      </c>
      <c r="C12" s="72" t="s">
        <v>322</v>
      </c>
      <c r="D12" s="72" t="s">
        <v>179</v>
      </c>
      <c r="E12" s="74">
        <v>4</v>
      </c>
      <c r="F12" s="81" t="s">
        <v>863</v>
      </c>
      <c r="K12" s="82" t="s">
        <v>9474</v>
      </c>
      <c r="L12" s="184">
        <v>10</v>
      </c>
      <c r="M12" s="145" t="s">
        <v>9472</v>
      </c>
      <c r="N12" s="145" t="s">
        <v>9472</v>
      </c>
    </row>
    <row r="13" spans="1:17" x14ac:dyDescent="0.2">
      <c r="A13" s="74">
        <v>11</v>
      </c>
      <c r="B13" s="78" t="s">
        <v>227</v>
      </c>
      <c r="C13" s="72" t="s">
        <v>215</v>
      </c>
      <c r="D13" s="72" t="s">
        <v>179</v>
      </c>
      <c r="E13" s="74">
        <v>15</v>
      </c>
      <c r="F13" s="81" t="s">
        <v>215</v>
      </c>
      <c r="K13" s="82" t="s">
        <v>9475</v>
      </c>
      <c r="L13" s="184">
        <v>11</v>
      </c>
      <c r="M13" s="145" t="s">
        <v>9472</v>
      </c>
      <c r="N13" s="145" t="s">
        <v>9472</v>
      </c>
    </row>
    <row r="14" spans="1:17" x14ac:dyDescent="0.2">
      <c r="A14" s="74">
        <v>12</v>
      </c>
      <c r="B14" s="78" t="s">
        <v>866</v>
      </c>
      <c r="C14" s="82" t="s">
        <v>183</v>
      </c>
      <c r="D14" s="72"/>
      <c r="E14" s="74">
        <v>3</v>
      </c>
      <c r="F14" s="82" t="s">
        <v>183</v>
      </c>
      <c r="K14" s="82" t="s">
        <v>9476</v>
      </c>
      <c r="L14" s="184">
        <v>12</v>
      </c>
      <c r="M14" s="145" t="s">
        <v>153</v>
      </c>
      <c r="N14" s="145" t="s">
        <v>9472</v>
      </c>
    </row>
    <row r="15" spans="1:17" x14ac:dyDescent="0.2">
      <c r="A15" s="74">
        <v>13</v>
      </c>
      <c r="B15" s="78" t="s">
        <v>517</v>
      </c>
      <c r="C15" s="82" t="s">
        <v>193</v>
      </c>
      <c r="D15" s="72"/>
      <c r="E15" s="74">
        <v>2</v>
      </c>
      <c r="F15" s="82" t="s">
        <v>193</v>
      </c>
      <c r="K15" s="82" t="s">
        <v>9477</v>
      </c>
      <c r="L15" s="184">
        <v>13</v>
      </c>
      <c r="M15" s="145" t="s">
        <v>153</v>
      </c>
      <c r="N15" s="145" t="s">
        <v>169</v>
      </c>
    </row>
    <row r="16" spans="1:17" x14ac:dyDescent="0.2">
      <c r="A16" s="74">
        <v>14</v>
      </c>
      <c r="B16" s="72" t="s">
        <v>868</v>
      </c>
      <c r="C16" s="82" t="s">
        <v>227</v>
      </c>
      <c r="D16" s="76"/>
      <c r="E16" s="145">
        <v>11</v>
      </c>
      <c r="F16" s="82" t="s">
        <v>9544</v>
      </c>
    </row>
    <row r="17" spans="1:6" x14ac:dyDescent="0.2">
      <c r="A17" s="74">
        <v>15</v>
      </c>
      <c r="B17" s="72" t="s">
        <v>215</v>
      </c>
      <c r="C17" s="82" t="s">
        <v>227</v>
      </c>
      <c r="D17" s="72"/>
      <c r="E17" s="74">
        <v>11</v>
      </c>
      <c r="F17" s="82" t="s">
        <v>9543</v>
      </c>
    </row>
    <row r="18" spans="1:6" x14ac:dyDescent="0.2">
      <c r="A18" s="74">
        <v>16</v>
      </c>
      <c r="B18" s="72" t="s">
        <v>869</v>
      </c>
      <c r="C18" s="82" t="s">
        <v>227</v>
      </c>
      <c r="D18" s="72"/>
      <c r="E18" s="74">
        <v>11</v>
      </c>
      <c r="F18" s="82" t="s">
        <v>9545</v>
      </c>
    </row>
    <row r="19" spans="1:6" x14ac:dyDescent="0.2">
      <c r="A19" s="74">
        <v>17</v>
      </c>
      <c r="B19" s="72" t="s">
        <v>870</v>
      </c>
      <c r="C19" s="72" t="s">
        <v>240</v>
      </c>
      <c r="D19" s="72"/>
      <c r="E19" s="74">
        <v>5</v>
      </c>
      <c r="F19" s="76" t="s">
        <v>867</v>
      </c>
    </row>
    <row r="20" spans="1:6" x14ac:dyDescent="0.2">
      <c r="A20" s="74">
        <v>18</v>
      </c>
      <c r="B20" s="72" t="s">
        <v>871</v>
      </c>
      <c r="C20" s="76"/>
      <c r="D20" s="76"/>
      <c r="E20" s="145"/>
      <c r="F20" s="76" t="s">
        <v>180</v>
      </c>
    </row>
    <row r="21" spans="1:6" x14ac:dyDescent="0.2">
      <c r="A21" s="74">
        <v>19</v>
      </c>
      <c r="B21" s="72" t="s">
        <v>199</v>
      </c>
      <c r="C21" s="76" t="s">
        <v>187</v>
      </c>
      <c r="D21" s="76"/>
      <c r="E21" s="145">
        <v>8</v>
      </c>
      <c r="F21" s="76" t="s">
        <v>187</v>
      </c>
    </row>
    <row r="22" spans="1:6" x14ac:dyDescent="0.2">
      <c r="C22" s="76" t="s">
        <v>199</v>
      </c>
      <c r="D22" s="76"/>
      <c r="E22" s="145">
        <v>19</v>
      </c>
      <c r="F22" s="76" t="s">
        <v>199</v>
      </c>
    </row>
    <row r="23" spans="1:6" x14ac:dyDescent="0.2">
      <c r="C23" s="76" t="s">
        <v>316</v>
      </c>
      <c r="D23" s="76" t="s">
        <v>179</v>
      </c>
      <c r="E23" s="145">
        <v>1</v>
      </c>
      <c r="F23" s="76" t="s">
        <v>316</v>
      </c>
    </row>
    <row r="24" spans="1:6" x14ac:dyDescent="0.2">
      <c r="C24" s="76" t="s">
        <v>605</v>
      </c>
      <c r="D24" s="76" t="s">
        <v>179</v>
      </c>
      <c r="E24" s="145"/>
      <c r="F24" s="76" t="s">
        <v>180</v>
      </c>
    </row>
    <row r="25" spans="1:6" x14ac:dyDescent="0.2">
      <c r="C25" s="76" t="s">
        <v>178</v>
      </c>
      <c r="D25" s="76" t="s">
        <v>179</v>
      </c>
      <c r="E25" s="145"/>
      <c r="F25" s="76" t="s">
        <v>180</v>
      </c>
    </row>
    <row r="26" spans="1:6" x14ac:dyDescent="0.2">
      <c r="C26" s="76" t="s">
        <v>871</v>
      </c>
      <c r="D26" s="76" t="s">
        <v>179</v>
      </c>
      <c r="E26" s="145">
        <v>18</v>
      </c>
      <c r="F26" s="76" t="s">
        <v>180</v>
      </c>
    </row>
    <row r="27" spans="1:6" x14ac:dyDescent="0.2">
      <c r="C27" s="76" t="s">
        <v>517</v>
      </c>
      <c r="D27" s="76" t="s">
        <v>179</v>
      </c>
      <c r="E27" s="145">
        <v>13</v>
      </c>
      <c r="F27" s="76" t="s">
        <v>384</v>
      </c>
    </row>
    <row r="28" spans="1:6" x14ac:dyDescent="0.2">
      <c r="C28" s="76" t="s">
        <v>384</v>
      </c>
      <c r="D28" s="76" t="s">
        <v>179</v>
      </c>
      <c r="E28" s="145">
        <v>6</v>
      </c>
      <c r="F28" s="76" t="s">
        <v>384</v>
      </c>
    </row>
    <row r="29" spans="1:6" x14ac:dyDescent="0.2">
      <c r="C29" s="76" t="s">
        <v>9542</v>
      </c>
      <c r="D29" s="76" t="s">
        <v>179</v>
      </c>
      <c r="E29" s="145">
        <v>16</v>
      </c>
      <c r="F29" s="76" t="s">
        <v>180</v>
      </c>
    </row>
    <row r="30" spans="1:6" x14ac:dyDescent="0.2">
      <c r="C30" s="76" t="s">
        <v>373</v>
      </c>
      <c r="D30" s="76" t="s">
        <v>179</v>
      </c>
      <c r="E30" s="145">
        <v>7</v>
      </c>
      <c r="F30" s="76" t="s">
        <v>180</v>
      </c>
    </row>
    <row r="31" spans="1:6" x14ac:dyDescent="0.2">
      <c r="C31" s="76" t="s">
        <v>342</v>
      </c>
      <c r="D31" s="76" t="s">
        <v>174</v>
      </c>
      <c r="E31" s="145">
        <v>4</v>
      </c>
      <c r="F31" s="76" t="s">
        <v>180</v>
      </c>
    </row>
    <row r="32" spans="1:6" x14ac:dyDescent="0.2">
      <c r="C32" s="76" t="s">
        <v>9540</v>
      </c>
      <c r="D32" s="76" t="s">
        <v>174</v>
      </c>
      <c r="E32" s="145">
        <v>4</v>
      </c>
      <c r="F32" s="76" t="s">
        <v>9541</v>
      </c>
    </row>
  </sheetData>
  <mergeCells count="5">
    <mergeCell ref="A1:B1"/>
    <mergeCell ref="C1:F1"/>
    <mergeCell ref="G1:I1"/>
    <mergeCell ref="K1:N1"/>
    <mergeCell ref="O1:Q1"/>
  </mergeCells>
  <phoneticPr fontId="6" type="noConversion"/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D49B5-676E-4E92-BA3E-A64FD7930E3D}">
  <sheetPr codeName="ActiveSheet"/>
  <dimension ref="A1:F364"/>
  <sheetViews>
    <sheetView workbookViewId="0"/>
  </sheetViews>
  <sheetFormatPr defaultRowHeight="14.25" x14ac:dyDescent="0.2"/>
  <cols>
    <col min="1" max="1" width="9" bestFit="1" customWidth="1"/>
    <col min="2" max="2" width="25.6640625" bestFit="1" customWidth="1"/>
    <col min="3" max="3" width="8.33203125" bestFit="1" customWidth="1"/>
    <col min="4" max="4" width="13" bestFit="1" customWidth="1"/>
    <col min="5" max="5" width="11.5546875" bestFit="1" customWidth="1"/>
    <col min="6" max="6" width="16.6640625" bestFit="1" customWidth="1"/>
  </cols>
  <sheetData>
    <row r="1" spans="1:6" x14ac:dyDescent="0.2">
      <c r="A1" t="s">
        <v>13</v>
      </c>
      <c r="B1" t="s">
        <v>14</v>
      </c>
      <c r="C1" t="s">
        <v>15</v>
      </c>
      <c r="D1" t="s">
        <v>876</v>
      </c>
      <c r="E1" t="s">
        <v>877</v>
      </c>
      <c r="F1" t="s">
        <v>878</v>
      </c>
    </row>
    <row r="2" spans="1:6" x14ac:dyDescent="0.2">
      <c r="A2">
        <v>1011</v>
      </c>
      <c r="B2" s="24" t="s">
        <v>4787</v>
      </c>
      <c r="C2">
        <v>4</v>
      </c>
      <c r="D2" s="116"/>
      <c r="E2" t="b">
        <v>0</v>
      </c>
      <c r="F2" s="24" t="s">
        <v>4788</v>
      </c>
    </row>
    <row r="3" spans="1:6" x14ac:dyDescent="0.2">
      <c r="A3">
        <v>1018</v>
      </c>
      <c r="B3" s="24" t="s">
        <v>375</v>
      </c>
      <c r="C3">
        <v>4</v>
      </c>
      <c r="D3" s="116"/>
      <c r="E3" t="b">
        <v>0</v>
      </c>
      <c r="F3" s="24" t="s">
        <v>891</v>
      </c>
    </row>
    <row r="4" spans="1:6" x14ac:dyDescent="0.2">
      <c r="A4">
        <v>1028</v>
      </c>
      <c r="B4" s="24" t="s">
        <v>309</v>
      </c>
      <c r="C4">
        <v>4</v>
      </c>
      <c r="D4" s="116"/>
      <c r="E4" t="b">
        <v>0</v>
      </c>
      <c r="F4" s="24" t="s">
        <v>906</v>
      </c>
    </row>
    <row r="5" spans="1:6" x14ac:dyDescent="0.2">
      <c r="A5">
        <v>1071</v>
      </c>
      <c r="B5" s="24" t="s">
        <v>337</v>
      </c>
      <c r="C5">
        <v>4</v>
      </c>
      <c r="D5" s="116"/>
      <c r="E5" t="b">
        <v>0</v>
      </c>
      <c r="F5" s="24" t="s">
        <v>2426</v>
      </c>
    </row>
    <row r="6" spans="1:6" x14ac:dyDescent="0.2">
      <c r="A6">
        <v>1097</v>
      </c>
      <c r="B6" s="24" t="s">
        <v>224</v>
      </c>
      <c r="C6">
        <v>4</v>
      </c>
      <c r="D6" s="116"/>
      <c r="E6" t="b">
        <v>0</v>
      </c>
      <c r="F6" s="24" t="s">
        <v>1234</v>
      </c>
    </row>
    <row r="7" spans="1:6" x14ac:dyDescent="0.2">
      <c r="A7">
        <v>1110</v>
      </c>
      <c r="B7" s="24" t="s">
        <v>593</v>
      </c>
      <c r="C7">
        <v>4</v>
      </c>
      <c r="D7" s="116"/>
      <c r="E7" t="b">
        <v>0</v>
      </c>
      <c r="F7" s="24" t="s">
        <v>1378</v>
      </c>
    </row>
    <row r="8" spans="1:6" x14ac:dyDescent="0.2">
      <c r="A8">
        <v>1190</v>
      </c>
      <c r="B8" s="24" t="s">
        <v>3591</v>
      </c>
      <c r="C8">
        <v>4</v>
      </c>
      <c r="D8" s="116"/>
      <c r="E8" t="b">
        <v>0</v>
      </c>
      <c r="F8" s="24" t="s">
        <v>1378</v>
      </c>
    </row>
    <row r="9" spans="1:6" x14ac:dyDescent="0.2">
      <c r="A9">
        <v>1193</v>
      </c>
      <c r="B9" s="24" t="s">
        <v>3369</v>
      </c>
      <c r="C9">
        <v>4</v>
      </c>
      <c r="D9" s="116"/>
      <c r="E9" t="b">
        <v>0</v>
      </c>
      <c r="F9" s="24" t="s">
        <v>1212</v>
      </c>
    </row>
    <row r="10" spans="1:6" x14ac:dyDescent="0.2">
      <c r="A10">
        <v>1194</v>
      </c>
      <c r="B10" s="24" t="s">
        <v>3606</v>
      </c>
      <c r="C10">
        <v>4</v>
      </c>
      <c r="D10" s="116"/>
      <c r="E10" t="b">
        <v>0</v>
      </c>
      <c r="F10" s="24" t="s">
        <v>3607</v>
      </c>
    </row>
    <row r="11" spans="1:6" x14ac:dyDescent="0.2">
      <c r="A11">
        <v>1202</v>
      </c>
      <c r="B11" s="24" t="s">
        <v>1742</v>
      </c>
      <c r="C11">
        <v>4</v>
      </c>
      <c r="D11" s="116"/>
      <c r="E11" t="b">
        <v>0</v>
      </c>
      <c r="F11" s="24" t="s">
        <v>1743</v>
      </c>
    </row>
    <row r="12" spans="1:6" x14ac:dyDescent="0.2">
      <c r="A12">
        <v>1230</v>
      </c>
      <c r="B12" s="24" t="s">
        <v>609</v>
      </c>
      <c r="C12">
        <v>4</v>
      </c>
      <c r="D12" s="116"/>
      <c r="E12" t="b">
        <v>0</v>
      </c>
      <c r="F12" s="24" t="s">
        <v>4449</v>
      </c>
    </row>
    <row r="13" spans="1:6" x14ac:dyDescent="0.2">
      <c r="A13">
        <v>1306</v>
      </c>
      <c r="B13" s="24" t="s">
        <v>620</v>
      </c>
      <c r="C13">
        <v>4</v>
      </c>
      <c r="D13" s="116"/>
      <c r="E13" t="b">
        <v>0</v>
      </c>
      <c r="F13" s="24" t="s">
        <v>995</v>
      </c>
    </row>
    <row r="14" spans="1:6" x14ac:dyDescent="0.2">
      <c r="A14">
        <v>1336</v>
      </c>
      <c r="B14" s="24" t="s">
        <v>509</v>
      </c>
      <c r="C14">
        <v>4</v>
      </c>
      <c r="D14" s="116"/>
      <c r="E14" t="b">
        <v>0</v>
      </c>
      <c r="F14" s="24" t="s">
        <v>3771</v>
      </c>
    </row>
    <row r="15" spans="1:6" x14ac:dyDescent="0.2">
      <c r="A15">
        <v>1345</v>
      </c>
      <c r="B15" s="24" t="s">
        <v>428</v>
      </c>
      <c r="C15">
        <v>4</v>
      </c>
      <c r="D15" s="116"/>
      <c r="E15" t="b">
        <v>0</v>
      </c>
      <c r="F15" s="24" t="s">
        <v>2111</v>
      </c>
    </row>
    <row r="16" spans="1:6" x14ac:dyDescent="0.2">
      <c r="A16">
        <v>1363</v>
      </c>
      <c r="B16" s="24" t="s">
        <v>3593</v>
      </c>
      <c r="C16">
        <v>4</v>
      </c>
      <c r="D16" s="116"/>
      <c r="E16" t="b">
        <v>0</v>
      </c>
      <c r="F16" s="24" t="s">
        <v>1299</v>
      </c>
    </row>
    <row r="17" spans="1:6" x14ac:dyDescent="0.2">
      <c r="A17">
        <v>1366</v>
      </c>
      <c r="B17" s="24" t="s">
        <v>573</v>
      </c>
      <c r="C17">
        <v>4</v>
      </c>
      <c r="D17" s="116"/>
      <c r="E17" t="b">
        <v>0</v>
      </c>
      <c r="F17" s="24" t="s">
        <v>1397</v>
      </c>
    </row>
    <row r="18" spans="1:6" x14ac:dyDescent="0.2">
      <c r="A18">
        <v>1368</v>
      </c>
      <c r="B18" s="24" t="s">
        <v>528</v>
      </c>
      <c r="C18">
        <v>4</v>
      </c>
      <c r="D18" s="116"/>
      <c r="E18" t="b">
        <v>0</v>
      </c>
      <c r="F18" s="24" t="s">
        <v>2011</v>
      </c>
    </row>
    <row r="19" spans="1:6" x14ac:dyDescent="0.2">
      <c r="A19">
        <v>1375</v>
      </c>
      <c r="B19" s="24" t="s">
        <v>3380</v>
      </c>
      <c r="C19">
        <v>4</v>
      </c>
      <c r="D19" s="116"/>
      <c r="E19" t="b">
        <v>0</v>
      </c>
      <c r="F19" s="24" t="s">
        <v>3381</v>
      </c>
    </row>
    <row r="20" spans="1:6" x14ac:dyDescent="0.2">
      <c r="A20">
        <v>1380</v>
      </c>
      <c r="B20" s="24" t="s">
        <v>326</v>
      </c>
      <c r="C20">
        <v>4</v>
      </c>
      <c r="D20" s="116"/>
      <c r="E20" t="b">
        <v>0</v>
      </c>
      <c r="F20" s="24" t="s">
        <v>1084</v>
      </c>
    </row>
    <row r="21" spans="1:6" x14ac:dyDescent="0.2">
      <c r="A21">
        <v>1447</v>
      </c>
      <c r="B21" s="24" t="s">
        <v>252</v>
      </c>
      <c r="C21">
        <v>4</v>
      </c>
      <c r="D21" s="116"/>
      <c r="E21" t="b">
        <v>0</v>
      </c>
      <c r="F21" s="24" t="s">
        <v>891</v>
      </c>
    </row>
    <row r="22" spans="1:6" x14ac:dyDescent="0.2">
      <c r="A22">
        <v>1479</v>
      </c>
      <c r="B22" s="24" t="s">
        <v>108</v>
      </c>
      <c r="C22">
        <v>4</v>
      </c>
      <c r="D22" s="116"/>
      <c r="E22" t="b">
        <v>0</v>
      </c>
      <c r="F22" s="24" t="s">
        <v>3621</v>
      </c>
    </row>
    <row r="23" spans="1:6" x14ac:dyDescent="0.2">
      <c r="A23">
        <v>1513</v>
      </c>
      <c r="B23" s="24" t="s">
        <v>1972</v>
      </c>
      <c r="C23">
        <v>4</v>
      </c>
      <c r="D23" s="116"/>
      <c r="E23" t="b">
        <v>0</v>
      </c>
      <c r="F23" s="24" t="s">
        <v>1973</v>
      </c>
    </row>
    <row r="24" spans="1:6" x14ac:dyDescent="0.2">
      <c r="A24">
        <v>1527</v>
      </c>
      <c r="B24" s="24" t="s">
        <v>264</v>
      </c>
      <c r="C24">
        <v>4</v>
      </c>
      <c r="D24" s="116"/>
      <c r="E24" t="b">
        <v>0</v>
      </c>
      <c r="F24" s="24" t="s">
        <v>1641</v>
      </c>
    </row>
    <row r="25" spans="1:6" x14ac:dyDescent="0.2">
      <c r="A25">
        <v>1536</v>
      </c>
      <c r="B25" s="24" t="s">
        <v>426</v>
      </c>
      <c r="C25">
        <v>4</v>
      </c>
      <c r="D25" s="116"/>
      <c r="E25" t="b">
        <v>0</v>
      </c>
      <c r="F25" s="24" t="s">
        <v>3038</v>
      </c>
    </row>
    <row r="26" spans="1:6" x14ac:dyDescent="0.2">
      <c r="A26">
        <v>1540</v>
      </c>
      <c r="B26" s="24" t="s">
        <v>196</v>
      </c>
      <c r="C26">
        <v>4</v>
      </c>
      <c r="D26" s="116"/>
      <c r="E26" t="b">
        <v>0</v>
      </c>
      <c r="F26" s="24" t="s">
        <v>893</v>
      </c>
    </row>
    <row r="27" spans="1:6" x14ac:dyDescent="0.2">
      <c r="A27">
        <v>1543</v>
      </c>
      <c r="B27" s="24" t="s">
        <v>420</v>
      </c>
      <c r="C27">
        <v>4</v>
      </c>
      <c r="D27" s="116"/>
      <c r="E27" t="b">
        <v>0</v>
      </c>
      <c r="F27" s="24" t="s">
        <v>891</v>
      </c>
    </row>
    <row r="28" spans="1:6" x14ac:dyDescent="0.2">
      <c r="A28">
        <v>1593</v>
      </c>
      <c r="B28" s="24" t="s">
        <v>3770</v>
      </c>
      <c r="C28">
        <v>4</v>
      </c>
      <c r="D28" s="116"/>
      <c r="E28" t="b">
        <v>0</v>
      </c>
      <c r="F28" s="24" t="s">
        <v>908</v>
      </c>
    </row>
    <row r="29" spans="1:6" x14ac:dyDescent="0.2">
      <c r="A29">
        <v>1617</v>
      </c>
      <c r="B29" s="24" t="s">
        <v>657</v>
      </c>
      <c r="C29">
        <v>4</v>
      </c>
      <c r="D29" s="116"/>
      <c r="E29" t="b">
        <v>0</v>
      </c>
      <c r="F29" s="24" t="s">
        <v>4868</v>
      </c>
    </row>
    <row r="30" spans="1:6" x14ac:dyDescent="0.2">
      <c r="A30">
        <v>1623</v>
      </c>
      <c r="B30" s="24" t="s">
        <v>435</v>
      </c>
      <c r="C30">
        <v>4</v>
      </c>
      <c r="D30" s="116"/>
      <c r="E30" t="b">
        <v>0</v>
      </c>
      <c r="F30" s="24" t="s">
        <v>3120</v>
      </c>
    </row>
    <row r="31" spans="1:6" x14ac:dyDescent="0.2">
      <c r="A31">
        <v>1646</v>
      </c>
      <c r="B31" s="24" t="s">
        <v>250</v>
      </c>
      <c r="C31">
        <v>4</v>
      </c>
      <c r="D31" s="116"/>
      <c r="E31" t="b">
        <v>0</v>
      </c>
      <c r="F31" s="24" t="s">
        <v>1533</v>
      </c>
    </row>
    <row r="32" spans="1:6" x14ac:dyDescent="0.2">
      <c r="A32">
        <v>1656</v>
      </c>
      <c r="B32" s="24" t="s">
        <v>540</v>
      </c>
      <c r="C32">
        <v>4</v>
      </c>
      <c r="D32" s="116"/>
      <c r="E32" t="b">
        <v>0</v>
      </c>
      <c r="F32" s="24" t="s">
        <v>1357</v>
      </c>
    </row>
    <row r="33" spans="1:6" x14ac:dyDescent="0.2">
      <c r="A33">
        <v>1657</v>
      </c>
      <c r="B33" s="24" t="s">
        <v>257</v>
      </c>
      <c r="C33">
        <v>4</v>
      </c>
      <c r="D33" s="116"/>
      <c r="E33" t="b">
        <v>0</v>
      </c>
      <c r="F33" s="24" t="s">
        <v>1587</v>
      </c>
    </row>
    <row r="34" spans="1:6" x14ac:dyDescent="0.2">
      <c r="A34">
        <v>1694</v>
      </c>
      <c r="B34" s="24" t="s">
        <v>301</v>
      </c>
      <c r="C34">
        <v>4</v>
      </c>
      <c r="D34" s="116"/>
      <c r="E34" t="b">
        <v>0</v>
      </c>
      <c r="F34" s="24" t="s">
        <v>1384</v>
      </c>
    </row>
    <row r="35" spans="1:6" x14ac:dyDescent="0.2">
      <c r="A35">
        <v>1698</v>
      </c>
      <c r="B35" s="24" t="s">
        <v>204</v>
      </c>
      <c r="C35">
        <v>4</v>
      </c>
      <c r="D35" s="116"/>
      <c r="E35" t="b">
        <v>0</v>
      </c>
      <c r="F35" s="24" t="s">
        <v>1093</v>
      </c>
    </row>
    <row r="36" spans="1:6" x14ac:dyDescent="0.2">
      <c r="A36">
        <v>1727</v>
      </c>
      <c r="B36" s="24" t="s">
        <v>3804</v>
      </c>
      <c r="C36">
        <v>4</v>
      </c>
      <c r="D36" s="116"/>
      <c r="E36" t="b">
        <v>0</v>
      </c>
      <c r="F36" s="24" t="s">
        <v>2299</v>
      </c>
    </row>
    <row r="37" spans="1:6" x14ac:dyDescent="0.2">
      <c r="A37">
        <v>1748</v>
      </c>
      <c r="B37" s="24" t="s">
        <v>442</v>
      </c>
      <c r="C37">
        <v>4</v>
      </c>
      <c r="D37" s="116"/>
      <c r="E37" t="b">
        <v>0</v>
      </c>
      <c r="F37" s="24" t="s">
        <v>3169</v>
      </c>
    </row>
    <row r="38" spans="1:6" x14ac:dyDescent="0.2">
      <c r="A38">
        <v>1768</v>
      </c>
      <c r="B38" s="24" t="s">
        <v>401</v>
      </c>
      <c r="C38">
        <v>4</v>
      </c>
      <c r="D38" s="116"/>
      <c r="E38" t="b">
        <v>0</v>
      </c>
      <c r="F38" s="24" t="s">
        <v>2867</v>
      </c>
    </row>
    <row r="39" spans="1:6" x14ac:dyDescent="0.2">
      <c r="A39">
        <v>1769</v>
      </c>
      <c r="B39" s="24" t="s">
        <v>4609</v>
      </c>
      <c r="C39">
        <v>4</v>
      </c>
      <c r="D39" s="116"/>
      <c r="E39" t="b">
        <v>0</v>
      </c>
      <c r="F39" s="24" t="s">
        <v>1640</v>
      </c>
    </row>
    <row r="40" spans="1:6" x14ac:dyDescent="0.2">
      <c r="A40">
        <v>1812</v>
      </c>
      <c r="B40" s="24" t="s">
        <v>4415</v>
      </c>
      <c r="C40">
        <v>4</v>
      </c>
      <c r="D40" s="116"/>
      <c r="E40" t="b">
        <v>0</v>
      </c>
      <c r="F40" s="24" t="s">
        <v>4416</v>
      </c>
    </row>
    <row r="41" spans="1:6" x14ac:dyDescent="0.2">
      <c r="A41">
        <v>1816</v>
      </c>
      <c r="B41" s="24" t="s">
        <v>321</v>
      </c>
      <c r="C41">
        <v>4</v>
      </c>
      <c r="D41" s="116"/>
      <c r="E41" t="b">
        <v>0</v>
      </c>
      <c r="F41" s="24" t="s">
        <v>1322</v>
      </c>
    </row>
    <row r="42" spans="1:6" x14ac:dyDescent="0.2">
      <c r="A42">
        <v>1820</v>
      </c>
      <c r="B42" s="24" t="s">
        <v>72</v>
      </c>
      <c r="C42">
        <v>4</v>
      </c>
      <c r="D42" s="116"/>
      <c r="E42" t="b">
        <v>0</v>
      </c>
      <c r="F42" s="24" t="s">
        <v>1254</v>
      </c>
    </row>
    <row r="43" spans="1:6" x14ac:dyDescent="0.2">
      <c r="A43">
        <v>1823</v>
      </c>
      <c r="B43" s="24" t="s">
        <v>2505</v>
      </c>
      <c r="C43">
        <v>4</v>
      </c>
      <c r="D43" s="116"/>
      <c r="E43" t="b">
        <v>0</v>
      </c>
      <c r="F43" s="24" t="s">
        <v>1064</v>
      </c>
    </row>
    <row r="44" spans="1:6" x14ac:dyDescent="0.2">
      <c r="A44">
        <v>1824</v>
      </c>
      <c r="B44" s="24" t="s">
        <v>446</v>
      </c>
      <c r="C44">
        <v>4</v>
      </c>
      <c r="D44" s="116"/>
      <c r="E44" t="b">
        <v>0</v>
      </c>
      <c r="F44" s="24" t="s">
        <v>1480</v>
      </c>
    </row>
    <row r="45" spans="1:6" x14ac:dyDescent="0.2">
      <c r="A45">
        <v>1825</v>
      </c>
      <c r="B45" s="24" t="s">
        <v>642</v>
      </c>
      <c r="C45">
        <v>4</v>
      </c>
      <c r="D45" s="116"/>
      <c r="E45" t="b">
        <v>0</v>
      </c>
      <c r="F45" s="24" t="s">
        <v>4774</v>
      </c>
    </row>
    <row r="46" spans="1:6" x14ac:dyDescent="0.2">
      <c r="A46">
        <v>1839</v>
      </c>
      <c r="B46" s="24" t="s">
        <v>2727</v>
      </c>
      <c r="C46">
        <v>4</v>
      </c>
      <c r="D46" s="116"/>
      <c r="E46" t="b">
        <v>0</v>
      </c>
      <c r="F46" s="24" t="s">
        <v>2728</v>
      </c>
    </row>
    <row r="47" spans="1:6" x14ac:dyDescent="0.2">
      <c r="A47">
        <v>1841</v>
      </c>
      <c r="B47" s="24" t="s">
        <v>4867</v>
      </c>
      <c r="C47">
        <v>4</v>
      </c>
      <c r="D47" s="116"/>
      <c r="E47" t="b">
        <v>0</v>
      </c>
      <c r="F47" s="24" t="s">
        <v>965</v>
      </c>
    </row>
    <row r="48" spans="1:6" x14ac:dyDescent="0.2">
      <c r="A48">
        <v>1869</v>
      </c>
      <c r="B48" s="24" t="s">
        <v>591</v>
      </c>
      <c r="C48">
        <v>4</v>
      </c>
      <c r="D48" s="116"/>
      <c r="E48" t="b">
        <v>0</v>
      </c>
      <c r="F48" s="24" t="s">
        <v>969</v>
      </c>
    </row>
    <row r="49" spans="1:6" x14ac:dyDescent="0.2">
      <c r="A49">
        <v>1928</v>
      </c>
      <c r="B49" s="24" t="s">
        <v>501</v>
      </c>
      <c r="C49">
        <v>4</v>
      </c>
      <c r="D49" s="116"/>
      <c r="E49" t="b">
        <v>0</v>
      </c>
      <c r="F49" s="24" t="s">
        <v>898</v>
      </c>
    </row>
    <row r="50" spans="1:6" x14ac:dyDescent="0.2">
      <c r="A50">
        <v>1941</v>
      </c>
      <c r="B50" s="24" t="s">
        <v>523</v>
      </c>
      <c r="C50">
        <v>4</v>
      </c>
      <c r="D50" s="116"/>
      <c r="E50" t="b">
        <v>0</v>
      </c>
      <c r="F50" s="24" t="s">
        <v>1423</v>
      </c>
    </row>
    <row r="51" spans="1:6" x14ac:dyDescent="0.2">
      <c r="A51">
        <v>1946</v>
      </c>
      <c r="B51" s="24" t="s">
        <v>2522</v>
      </c>
      <c r="C51">
        <v>4</v>
      </c>
      <c r="D51" s="116"/>
      <c r="E51" t="b">
        <v>0</v>
      </c>
      <c r="F51" s="24" t="s">
        <v>1090</v>
      </c>
    </row>
    <row r="52" spans="1:6" x14ac:dyDescent="0.2">
      <c r="A52">
        <v>1964</v>
      </c>
      <c r="B52" s="24" t="s">
        <v>580</v>
      </c>
      <c r="C52">
        <v>4</v>
      </c>
      <c r="D52" s="116"/>
      <c r="E52" t="b">
        <v>0</v>
      </c>
      <c r="F52" s="24" t="s">
        <v>1509</v>
      </c>
    </row>
    <row r="53" spans="1:6" x14ac:dyDescent="0.2">
      <c r="A53">
        <v>1973</v>
      </c>
      <c r="B53" s="24" t="s">
        <v>452</v>
      </c>
      <c r="C53">
        <v>4</v>
      </c>
      <c r="D53" s="116"/>
      <c r="E53" t="b">
        <v>0</v>
      </c>
      <c r="F53" s="24" t="s">
        <v>3389</v>
      </c>
    </row>
    <row r="54" spans="1:6" x14ac:dyDescent="0.2">
      <c r="A54">
        <v>1974</v>
      </c>
      <c r="B54" s="24" t="s">
        <v>403</v>
      </c>
      <c r="C54">
        <v>4</v>
      </c>
      <c r="D54" s="116"/>
      <c r="E54" t="b">
        <v>0</v>
      </c>
      <c r="F54" s="24" t="s">
        <v>1823</v>
      </c>
    </row>
    <row r="55" spans="1:6" x14ac:dyDescent="0.2">
      <c r="A55">
        <v>1992</v>
      </c>
      <c r="B55" s="24" t="s">
        <v>511</v>
      </c>
      <c r="C55">
        <v>4</v>
      </c>
      <c r="D55" s="116"/>
      <c r="E55" t="b">
        <v>0</v>
      </c>
      <c r="F55" s="24" t="s">
        <v>1039</v>
      </c>
    </row>
    <row r="56" spans="1:6" x14ac:dyDescent="0.2">
      <c r="A56">
        <v>2005</v>
      </c>
      <c r="B56" s="24" t="s">
        <v>437</v>
      </c>
      <c r="C56">
        <v>4</v>
      </c>
      <c r="D56" s="116"/>
      <c r="E56" t="b">
        <v>0</v>
      </c>
      <c r="F56" s="24" t="s">
        <v>3132</v>
      </c>
    </row>
    <row r="57" spans="1:6" x14ac:dyDescent="0.2">
      <c r="A57">
        <v>2007</v>
      </c>
      <c r="B57" s="24" t="s">
        <v>2697</v>
      </c>
      <c r="C57">
        <v>4</v>
      </c>
      <c r="D57" s="116"/>
      <c r="E57" t="b">
        <v>0</v>
      </c>
      <c r="F57" s="24" t="s">
        <v>969</v>
      </c>
    </row>
    <row r="58" spans="1:6" x14ac:dyDescent="0.2">
      <c r="A58">
        <v>2011</v>
      </c>
      <c r="B58" s="24" t="s">
        <v>4681</v>
      </c>
      <c r="C58">
        <v>4</v>
      </c>
      <c r="D58" s="116"/>
      <c r="E58" t="b">
        <v>0</v>
      </c>
      <c r="F58" s="24" t="s">
        <v>1823</v>
      </c>
    </row>
    <row r="59" spans="1:6" x14ac:dyDescent="0.2">
      <c r="A59">
        <v>2015</v>
      </c>
      <c r="B59" s="24" t="s">
        <v>279</v>
      </c>
      <c r="C59">
        <v>4</v>
      </c>
      <c r="D59" s="116"/>
      <c r="E59" t="b">
        <v>0</v>
      </c>
      <c r="F59" s="24" t="s">
        <v>1820</v>
      </c>
    </row>
    <row r="60" spans="1:6" x14ac:dyDescent="0.2">
      <c r="A60">
        <v>2019</v>
      </c>
      <c r="B60" s="24" t="s">
        <v>1089</v>
      </c>
      <c r="C60">
        <v>4</v>
      </c>
      <c r="D60" s="116"/>
      <c r="E60" t="b">
        <v>0</v>
      </c>
      <c r="F60" s="24" t="s">
        <v>1090</v>
      </c>
    </row>
    <row r="61" spans="1:6" x14ac:dyDescent="0.2">
      <c r="A61">
        <v>2026</v>
      </c>
      <c r="B61" s="24" t="s">
        <v>491</v>
      </c>
      <c r="C61">
        <v>4</v>
      </c>
      <c r="D61" s="116"/>
      <c r="E61" t="b">
        <v>0</v>
      </c>
      <c r="F61" s="24" t="s">
        <v>1482</v>
      </c>
    </row>
    <row r="62" spans="1:6" x14ac:dyDescent="0.2">
      <c r="A62">
        <v>2031</v>
      </c>
      <c r="B62" s="24" t="s">
        <v>339</v>
      </c>
      <c r="C62">
        <v>4</v>
      </c>
      <c r="D62" s="116"/>
      <c r="E62" t="b">
        <v>0</v>
      </c>
      <c r="F62" s="24" t="s">
        <v>981</v>
      </c>
    </row>
    <row r="63" spans="1:6" x14ac:dyDescent="0.2">
      <c r="A63">
        <v>2045</v>
      </c>
      <c r="B63" s="24" t="s">
        <v>411</v>
      </c>
      <c r="C63">
        <v>4</v>
      </c>
      <c r="D63" s="116"/>
      <c r="E63" t="b">
        <v>0</v>
      </c>
      <c r="F63" s="24" t="s">
        <v>2918</v>
      </c>
    </row>
    <row r="64" spans="1:6" x14ac:dyDescent="0.2">
      <c r="A64">
        <v>2083</v>
      </c>
      <c r="B64" s="24" t="s">
        <v>355</v>
      </c>
      <c r="C64">
        <v>4</v>
      </c>
      <c r="D64" s="116"/>
      <c r="E64" t="b">
        <v>0</v>
      </c>
      <c r="F64" s="24" t="s">
        <v>1497</v>
      </c>
    </row>
    <row r="65" spans="1:6" x14ac:dyDescent="0.2">
      <c r="A65">
        <v>2084</v>
      </c>
      <c r="B65" s="24" t="s">
        <v>3543</v>
      </c>
      <c r="C65">
        <v>4</v>
      </c>
      <c r="D65" s="116"/>
      <c r="E65" t="b">
        <v>0</v>
      </c>
      <c r="F65" s="24" t="s">
        <v>3544</v>
      </c>
    </row>
    <row r="66" spans="1:6" x14ac:dyDescent="0.2">
      <c r="A66">
        <v>2126</v>
      </c>
      <c r="B66" s="24" t="s">
        <v>464</v>
      </c>
      <c r="C66">
        <v>4</v>
      </c>
      <c r="D66" s="116"/>
      <c r="E66" t="b">
        <v>0</v>
      </c>
      <c r="F66" s="24" t="s">
        <v>3426</v>
      </c>
    </row>
    <row r="67" spans="1:6" x14ac:dyDescent="0.2">
      <c r="A67">
        <v>2132</v>
      </c>
      <c r="B67" s="24" t="s">
        <v>618</v>
      </c>
      <c r="C67">
        <v>4</v>
      </c>
      <c r="D67" s="116"/>
      <c r="E67" t="b">
        <v>0</v>
      </c>
      <c r="F67" s="24" t="s">
        <v>1511</v>
      </c>
    </row>
    <row r="68" spans="1:6" x14ac:dyDescent="0.2">
      <c r="A68">
        <v>2144</v>
      </c>
      <c r="B68" s="24" t="s">
        <v>622</v>
      </c>
      <c r="C68">
        <v>4</v>
      </c>
      <c r="D68" s="116"/>
      <c r="E68" t="b">
        <v>0</v>
      </c>
      <c r="F68" s="24" t="s">
        <v>969</v>
      </c>
    </row>
    <row r="69" spans="1:6" x14ac:dyDescent="0.2">
      <c r="A69">
        <v>2188</v>
      </c>
      <c r="B69" s="24" t="s">
        <v>381</v>
      </c>
      <c r="C69">
        <v>4</v>
      </c>
      <c r="D69" s="116"/>
      <c r="E69" t="b">
        <v>0</v>
      </c>
      <c r="F69" s="24" t="s">
        <v>2755</v>
      </c>
    </row>
    <row r="70" spans="1:6" x14ac:dyDescent="0.2">
      <c r="A70">
        <v>2198</v>
      </c>
      <c r="B70" s="24" t="s">
        <v>330</v>
      </c>
      <c r="C70">
        <v>4</v>
      </c>
      <c r="D70" s="116"/>
      <c r="E70" t="b">
        <v>0</v>
      </c>
      <c r="F70" s="24" t="s">
        <v>2309</v>
      </c>
    </row>
    <row r="71" spans="1:6" x14ac:dyDescent="0.2">
      <c r="A71">
        <v>2222</v>
      </c>
      <c r="B71" s="24" t="s">
        <v>3185</v>
      </c>
      <c r="C71">
        <v>4</v>
      </c>
      <c r="D71" s="116"/>
      <c r="E71" t="b">
        <v>0</v>
      </c>
      <c r="F71" s="24" t="s">
        <v>3186</v>
      </c>
    </row>
    <row r="72" spans="1:6" x14ac:dyDescent="0.2">
      <c r="A72">
        <v>2242</v>
      </c>
      <c r="B72" s="24" t="s">
        <v>560</v>
      </c>
      <c r="C72">
        <v>4</v>
      </c>
      <c r="D72" s="116"/>
      <c r="E72" t="b">
        <v>0</v>
      </c>
      <c r="F72" s="24" t="s">
        <v>2320</v>
      </c>
    </row>
    <row r="73" spans="1:6" x14ac:dyDescent="0.2">
      <c r="A73">
        <v>2245</v>
      </c>
      <c r="B73" s="24" t="s">
        <v>473</v>
      </c>
      <c r="C73">
        <v>4</v>
      </c>
      <c r="D73" s="116"/>
      <c r="E73" t="b">
        <v>0</v>
      </c>
      <c r="F73" s="24" t="s">
        <v>2280</v>
      </c>
    </row>
    <row r="74" spans="1:6" x14ac:dyDescent="0.2">
      <c r="A74">
        <v>2300</v>
      </c>
      <c r="B74" s="24" t="s">
        <v>43</v>
      </c>
      <c r="C74">
        <v>4</v>
      </c>
      <c r="D74" s="116"/>
      <c r="E74" t="b">
        <v>0</v>
      </c>
      <c r="F74" s="24" t="s">
        <v>2247</v>
      </c>
    </row>
    <row r="75" spans="1:6" x14ac:dyDescent="0.2">
      <c r="A75">
        <v>2310</v>
      </c>
      <c r="B75" s="24" t="s">
        <v>53</v>
      </c>
      <c r="C75">
        <v>4</v>
      </c>
      <c r="D75" s="116"/>
      <c r="E75" t="b">
        <v>0</v>
      </c>
      <c r="F75" s="24" t="s">
        <v>1323</v>
      </c>
    </row>
    <row r="76" spans="1:6" x14ac:dyDescent="0.2">
      <c r="A76">
        <v>2325</v>
      </c>
      <c r="B76" s="24" t="s">
        <v>78</v>
      </c>
      <c r="C76">
        <v>4</v>
      </c>
      <c r="D76" s="116"/>
      <c r="E76" t="b">
        <v>0</v>
      </c>
      <c r="F76" s="24" t="s">
        <v>3783</v>
      </c>
    </row>
    <row r="77" spans="1:6" x14ac:dyDescent="0.2">
      <c r="A77">
        <v>2326</v>
      </c>
      <c r="B77" s="24" t="s">
        <v>79</v>
      </c>
      <c r="C77">
        <v>4</v>
      </c>
      <c r="D77" s="116"/>
      <c r="E77" t="b">
        <v>0</v>
      </c>
      <c r="F77" s="24" t="s">
        <v>969</v>
      </c>
    </row>
    <row r="78" spans="1:6" x14ac:dyDescent="0.2">
      <c r="A78">
        <v>2328</v>
      </c>
      <c r="B78" s="24" t="s">
        <v>81</v>
      </c>
      <c r="C78">
        <v>4</v>
      </c>
      <c r="D78" s="116"/>
      <c r="E78" t="b">
        <v>0</v>
      </c>
      <c r="F78" s="24" t="s">
        <v>4529</v>
      </c>
    </row>
    <row r="79" spans="1:6" x14ac:dyDescent="0.2">
      <c r="A79">
        <v>2331</v>
      </c>
      <c r="B79" s="24" t="s">
        <v>83</v>
      </c>
      <c r="C79">
        <v>4</v>
      </c>
      <c r="D79" s="116"/>
      <c r="E79" t="b">
        <v>0</v>
      </c>
      <c r="F79" s="24" t="s">
        <v>1122</v>
      </c>
    </row>
    <row r="80" spans="1:6" x14ac:dyDescent="0.2">
      <c r="A80">
        <v>2334</v>
      </c>
      <c r="B80" s="24" t="s">
        <v>86</v>
      </c>
      <c r="C80">
        <v>4</v>
      </c>
      <c r="D80" s="116"/>
      <c r="E80" t="b">
        <v>0</v>
      </c>
      <c r="F80" s="24" t="s">
        <v>969</v>
      </c>
    </row>
    <row r="81" spans="1:6" x14ac:dyDescent="0.2">
      <c r="A81">
        <v>2336</v>
      </c>
      <c r="B81" s="24" t="s">
        <v>88</v>
      </c>
      <c r="C81">
        <v>4</v>
      </c>
      <c r="D81" s="116"/>
      <c r="E81" t="b">
        <v>0</v>
      </c>
      <c r="F81" s="24" t="s">
        <v>1254</v>
      </c>
    </row>
    <row r="82" spans="1:6" x14ac:dyDescent="0.2">
      <c r="A82">
        <v>2338</v>
      </c>
      <c r="B82" s="24" t="s">
        <v>367</v>
      </c>
      <c r="C82">
        <v>4</v>
      </c>
      <c r="D82" s="116"/>
      <c r="E82" t="b">
        <v>0</v>
      </c>
      <c r="F82" s="24" t="s">
        <v>2660</v>
      </c>
    </row>
    <row r="83" spans="1:6" x14ac:dyDescent="0.2">
      <c r="A83">
        <v>2354</v>
      </c>
      <c r="B83" s="24" t="s">
        <v>93</v>
      </c>
      <c r="C83">
        <v>4</v>
      </c>
      <c r="D83" s="116"/>
      <c r="E83" t="b">
        <v>0</v>
      </c>
      <c r="F83" s="24" t="s">
        <v>956</v>
      </c>
    </row>
    <row r="84" spans="1:6" x14ac:dyDescent="0.2">
      <c r="A84">
        <v>2355</v>
      </c>
      <c r="B84" s="24" t="s">
        <v>94</v>
      </c>
      <c r="C84">
        <v>4</v>
      </c>
      <c r="D84" s="116"/>
      <c r="E84" t="b">
        <v>0</v>
      </c>
      <c r="F84" s="24" t="s">
        <v>2021</v>
      </c>
    </row>
    <row r="85" spans="1:6" x14ac:dyDescent="0.2">
      <c r="A85">
        <v>2376</v>
      </c>
      <c r="B85" s="24" t="s">
        <v>260</v>
      </c>
      <c r="C85">
        <v>4</v>
      </c>
      <c r="D85" s="116"/>
      <c r="E85" t="b">
        <v>0</v>
      </c>
      <c r="F85" s="24" t="s">
        <v>931</v>
      </c>
    </row>
    <row r="86" spans="1:6" x14ac:dyDescent="0.2">
      <c r="A86">
        <v>2378</v>
      </c>
      <c r="B86" s="24" t="s">
        <v>99</v>
      </c>
      <c r="C86">
        <v>4</v>
      </c>
      <c r="D86" s="116"/>
      <c r="E86" t="b">
        <v>0</v>
      </c>
      <c r="F86" s="24" t="s">
        <v>1068</v>
      </c>
    </row>
    <row r="87" spans="1:6" x14ac:dyDescent="0.2">
      <c r="A87">
        <v>2380</v>
      </c>
      <c r="B87" s="24" t="s">
        <v>100</v>
      </c>
      <c r="C87">
        <v>4</v>
      </c>
      <c r="D87" s="116"/>
      <c r="E87" t="b">
        <v>0</v>
      </c>
      <c r="F87" s="24" t="s">
        <v>2670</v>
      </c>
    </row>
    <row r="88" spans="1:6" x14ac:dyDescent="0.2">
      <c r="A88">
        <v>2392</v>
      </c>
      <c r="B88" s="24" t="s">
        <v>303</v>
      </c>
      <c r="C88">
        <v>4</v>
      </c>
      <c r="D88" s="116"/>
      <c r="E88" t="b">
        <v>0</v>
      </c>
      <c r="F88" s="24" t="s">
        <v>924</v>
      </c>
    </row>
    <row r="89" spans="1:6" x14ac:dyDescent="0.2">
      <c r="A89">
        <v>2414</v>
      </c>
      <c r="B89" s="24" t="s">
        <v>282</v>
      </c>
      <c r="C89">
        <v>4</v>
      </c>
      <c r="D89" s="116"/>
      <c r="E89" t="b">
        <v>0</v>
      </c>
      <c r="F89" s="24" t="s">
        <v>1878</v>
      </c>
    </row>
    <row r="90" spans="1:6" x14ac:dyDescent="0.2">
      <c r="A90">
        <v>2415</v>
      </c>
      <c r="B90" s="24" t="s">
        <v>507</v>
      </c>
      <c r="C90">
        <v>4</v>
      </c>
      <c r="D90" s="116"/>
      <c r="E90" t="b">
        <v>0</v>
      </c>
      <c r="F90" s="24" t="s">
        <v>2205</v>
      </c>
    </row>
    <row r="91" spans="1:6" x14ac:dyDescent="0.2">
      <c r="A91">
        <v>2420</v>
      </c>
      <c r="B91" s="24" t="s">
        <v>1125</v>
      </c>
      <c r="C91">
        <v>4</v>
      </c>
      <c r="D91" s="116"/>
      <c r="E91" t="b">
        <v>0</v>
      </c>
      <c r="F91" s="24" t="s">
        <v>1126</v>
      </c>
    </row>
    <row r="92" spans="1:6" x14ac:dyDescent="0.2">
      <c r="A92">
        <v>2427</v>
      </c>
      <c r="B92" s="24" t="s">
        <v>569</v>
      </c>
      <c r="C92">
        <v>4</v>
      </c>
      <c r="D92" s="116"/>
      <c r="E92" t="b">
        <v>0</v>
      </c>
      <c r="F92" s="24" t="s">
        <v>1397</v>
      </c>
    </row>
    <row r="93" spans="1:6" x14ac:dyDescent="0.2">
      <c r="A93">
        <v>2431</v>
      </c>
      <c r="B93" s="24" t="s">
        <v>104</v>
      </c>
      <c r="C93">
        <v>4</v>
      </c>
      <c r="D93" s="116"/>
      <c r="E93" t="b">
        <v>0</v>
      </c>
      <c r="F93" s="24" t="s">
        <v>1281</v>
      </c>
    </row>
    <row r="94" spans="1:6" x14ac:dyDescent="0.2">
      <c r="A94">
        <v>2435</v>
      </c>
      <c r="B94" s="24" t="s">
        <v>107</v>
      </c>
      <c r="C94">
        <v>4</v>
      </c>
      <c r="D94" s="116"/>
      <c r="E94" t="b">
        <v>0</v>
      </c>
      <c r="F94" s="24" t="s">
        <v>2007</v>
      </c>
    </row>
    <row r="95" spans="1:6" x14ac:dyDescent="0.2">
      <c r="A95">
        <v>2441</v>
      </c>
      <c r="B95" s="24" t="s">
        <v>112</v>
      </c>
      <c r="C95">
        <v>4</v>
      </c>
      <c r="D95" s="116"/>
      <c r="E95" t="b">
        <v>0</v>
      </c>
      <c r="F95" s="24" t="s">
        <v>915</v>
      </c>
    </row>
    <row r="96" spans="1:6" x14ac:dyDescent="0.2">
      <c r="A96">
        <v>2444</v>
      </c>
      <c r="B96" s="24" t="s">
        <v>113</v>
      </c>
      <c r="C96">
        <v>4</v>
      </c>
      <c r="D96" s="116"/>
      <c r="E96" t="b">
        <v>0</v>
      </c>
      <c r="F96" s="24" t="s">
        <v>3956</v>
      </c>
    </row>
    <row r="97" spans="1:6" x14ac:dyDescent="0.2">
      <c r="A97">
        <v>2446</v>
      </c>
      <c r="B97" s="24" t="s">
        <v>268</v>
      </c>
      <c r="C97">
        <v>4</v>
      </c>
      <c r="D97" s="116"/>
      <c r="E97" t="b">
        <v>0</v>
      </c>
      <c r="F97" s="24" t="s">
        <v>1671</v>
      </c>
    </row>
    <row r="98" spans="1:6" x14ac:dyDescent="0.2">
      <c r="A98">
        <v>2447</v>
      </c>
      <c r="B98" s="24" t="s">
        <v>292</v>
      </c>
      <c r="C98">
        <v>4</v>
      </c>
      <c r="D98" s="116"/>
      <c r="E98" t="b">
        <v>0</v>
      </c>
      <c r="F98" s="24" t="s">
        <v>1945</v>
      </c>
    </row>
    <row r="99" spans="1:6" x14ac:dyDescent="0.2">
      <c r="A99">
        <v>2450</v>
      </c>
      <c r="B99" s="24" t="s">
        <v>538</v>
      </c>
      <c r="C99">
        <v>4</v>
      </c>
      <c r="D99" s="116"/>
      <c r="E99" t="b">
        <v>0</v>
      </c>
      <c r="F99" s="24" t="s">
        <v>1254</v>
      </c>
    </row>
    <row r="100" spans="1:6" x14ac:dyDescent="0.2">
      <c r="A100">
        <v>2455</v>
      </c>
      <c r="B100" s="24" t="s">
        <v>262</v>
      </c>
      <c r="C100">
        <v>4</v>
      </c>
      <c r="D100" s="116"/>
      <c r="E100" t="b">
        <v>0</v>
      </c>
      <c r="F100" s="24" t="s">
        <v>1636</v>
      </c>
    </row>
    <row r="101" spans="1:6" x14ac:dyDescent="0.2">
      <c r="A101">
        <v>2460</v>
      </c>
      <c r="B101" s="24" t="s">
        <v>118</v>
      </c>
      <c r="C101">
        <v>4</v>
      </c>
      <c r="D101" s="116"/>
      <c r="E101" t="b">
        <v>0</v>
      </c>
      <c r="F101" s="24" t="s">
        <v>1991</v>
      </c>
    </row>
    <row r="102" spans="1:6" x14ac:dyDescent="0.2">
      <c r="A102">
        <v>2461</v>
      </c>
      <c r="B102" s="24" t="s">
        <v>119</v>
      </c>
      <c r="C102">
        <v>4</v>
      </c>
      <c r="D102" s="116"/>
      <c r="E102" t="b">
        <v>0</v>
      </c>
      <c r="F102" s="24" t="s">
        <v>1781</v>
      </c>
    </row>
    <row r="103" spans="1:6" x14ac:dyDescent="0.2">
      <c r="A103">
        <v>2462</v>
      </c>
      <c r="B103" s="24" t="s">
        <v>121</v>
      </c>
      <c r="C103">
        <v>4</v>
      </c>
      <c r="D103" s="116"/>
      <c r="E103" t="b">
        <v>0</v>
      </c>
      <c r="F103" s="24" t="s">
        <v>2732</v>
      </c>
    </row>
    <row r="104" spans="1:6" x14ac:dyDescent="0.2">
      <c r="A104">
        <v>2465</v>
      </c>
      <c r="B104" s="24" t="s">
        <v>122</v>
      </c>
      <c r="C104">
        <v>4</v>
      </c>
      <c r="D104" s="116"/>
      <c r="E104" t="b">
        <v>0</v>
      </c>
      <c r="F104" s="24" t="s">
        <v>1031</v>
      </c>
    </row>
    <row r="105" spans="1:6" x14ac:dyDescent="0.2">
      <c r="A105">
        <v>2467</v>
      </c>
      <c r="B105" s="24" t="s">
        <v>270</v>
      </c>
      <c r="C105">
        <v>4</v>
      </c>
      <c r="D105" s="116"/>
      <c r="E105" t="b">
        <v>0</v>
      </c>
      <c r="F105" s="24" t="s">
        <v>1717</v>
      </c>
    </row>
    <row r="106" spans="1:6" x14ac:dyDescent="0.2">
      <c r="A106">
        <v>2474</v>
      </c>
      <c r="B106" s="24" t="s">
        <v>1165</v>
      </c>
      <c r="C106">
        <v>4</v>
      </c>
      <c r="D106" s="116"/>
      <c r="E106" t="b">
        <v>0</v>
      </c>
      <c r="F106" s="24" t="s">
        <v>1166</v>
      </c>
    </row>
    <row r="107" spans="1:6" x14ac:dyDescent="0.2">
      <c r="A107">
        <v>2486</v>
      </c>
      <c r="B107" s="24" t="s">
        <v>234</v>
      </c>
      <c r="C107">
        <v>4</v>
      </c>
      <c r="D107" s="116"/>
      <c r="E107" t="b">
        <v>0</v>
      </c>
      <c r="F107" s="24" t="s">
        <v>1344</v>
      </c>
    </row>
    <row r="108" spans="1:6" x14ac:dyDescent="0.2">
      <c r="A108">
        <v>2496</v>
      </c>
      <c r="B108" s="24" t="s">
        <v>1650</v>
      </c>
      <c r="C108">
        <v>4</v>
      </c>
      <c r="D108" s="116"/>
      <c r="E108" t="b">
        <v>0</v>
      </c>
      <c r="F108" s="24" t="s">
        <v>1649</v>
      </c>
    </row>
    <row r="109" spans="1:6" x14ac:dyDescent="0.2">
      <c r="A109">
        <v>2500</v>
      </c>
      <c r="B109" s="24" t="s">
        <v>499</v>
      </c>
      <c r="C109">
        <v>4</v>
      </c>
      <c r="D109" s="116"/>
      <c r="E109" t="b">
        <v>0</v>
      </c>
      <c r="F109" s="24" t="s">
        <v>1219</v>
      </c>
    </row>
    <row r="110" spans="1:6" x14ac:dyDescent="0.2">
      <c r="A110">
        <v>2502</v>
      </c>
      <c r="B110" s="24" t="s">
        <v>497</v>
      </c>
      <c r="C110">
        <v>4</v>
      </c>
      <c r="D110" s="116"/>
      <c r="E110" t="b">
        <v>0</v>
      </c>
      <c r="F110" s="24" t="s">
        <v>2980</v>
      </c>
    </row>
    <row r="111" spans="1:6" x14ac:dyDescent="0.2">
      <c r="A111">
        <v>2503</v>
      </c>
      <c r="B111" s="24" t="s">
        <v>254</v>
      </c>
      <c r="C111">
        <v>4</v>
      </c>
      <c r="D111" s="116"/>
      <c r="E111" t="b">
        <v>0</v>
      </c>
      <c r="F111" s="24" t="s">
        <v>924</v>
      </c>
    </row>
    <row r="112" spans="1:6" x14ac:dyDescent="0.2">
      <c r="A112">
        <v>2505</v>
      </c>
      <c r="B112" s="24" t="s">
        <v>209</v>
      </c>
      <c r="C112">
        <v>4</v>
      </c>
      <c r="D112" s="116"/>
      <c r="E112" t="b">
        <v>0</v>
      </c>
      <c r="F112" s="24" t="s">
        <v>1076</v>
      </c>
    </row>
    <row r="113" spans="1:6" x14ac:dyDescent="0.2">
      <c r="A113">
        <v>2507</v>
      </c>
      <c r="B113" s="24" t="s">
        <v>277</v>
      </c>
      <c r="C113">
        <v>4</v>
      </c>
      <c r="D113" s="116"/>
      <c r="E113" t="b">
        <v>0</v>
      </c>
      <c r="F113" s="24" t="s">
        <v>1440</v>
      </c>
    </row>
    <row r="114" spans="1:6" x14ac:dyDescent="0.2">
      <c r="A114">
        <v>2510</v>
      </c>
      <c r="B114" s="24" t="s">
        <v>305</v>
      </c>
      <c r="C114">
        <v>4</v>
      </c>
      <c r="D114" s="116"/>
      <c r="E114" t="b">
        <v>0</v>
      </c>
      <c r="F114" s="24" t="s">
        <v>2169</v>
      </c>
    </row>
    <row r="115" spans="1:6" x14ac:dyDescent="0.2">
      <c r="A115">
        <v>2514</v>
      </c>
      <c r="B115" s="24" t="s">
        <v>379</v>
      </c>
      <c r="C115">
        <v>4</v>
      </c>
      <c r="D115" s="116"/>
      <c r="E115" t="b">
        <v>0</v>
      </c>
      <c r="F115" s="24" t="s">
        <v>969</v>
      </c>
    </row>
    <row r="116" spans="1:6" x14ac:dyDescent="0.2">
      <c r="A116">
        <v>2515</v>
      </c>
      <c r="B116" s="24" t="s">
        <v>387</v>
      </c>
      <c r="C116">
        <v>4</v>
      </c>
      <c r="D116" s="116"/>
      <c r="E116" t="b">
        <v>0</v>
      </c>
      <c r="F116" s="24" t="s">
        <v>2764</v>
      </c>
    </row>
    <row r="117" spans="1:6" x14ac:dyDescent="0.2">
      <c r="A117">
        <v>2516</v>
      </c>
      <c r="B117" s="24" t="s">
        <v>407</v>
      </c>
      <c r="C117">
        <v>4</v>
      </c>
      <c r="D117" s="116"/>
      <c r="E117" t="b">
        <v>0</v>
      </c>
      <c r="F117" s="24" t="s">
        <v>2779</v>
      </c>
    </row>
    <row r="118" spans="1:6" x14ac:dyDescent="0.2">
      <c r="A118">
        <v>2519</v>
      </c>
      <c r="B118" s="24" t="s">
        <v>433</v>
      </c>
      <c r="C118">
        <v>4</v>
      </c>
      <c r="D118" s="116"/>
      <c r="E118" t="b">
        <v>0</v>
      </c>
      <c r="F118" s="24" t="s">
        <v>1378</v>
      </c>
    </row>
    <row r="119" spans="1:6" x14ac:dyDescent="0.2">
      <c r="A119">
        <v>2523</v>
      </c>
      <c r="B119" s="24" t="s">
        <v>505</v>
      </c>
      <c r="C119">
        <v>4</v>
      </c>
      <c r="D119" s="116"/>
      <c r="E119" t="b">
        <v>0</v>
      </c>
      <c r="F119" s="24" t="s">
        <v>2064</v>
      </c>
    </row>
    <row r="120" spans="1:6" x14ac:dyDescent="0.2">
      <c r="A120">
        <v>2527</v>
      </c>
      <c r="B120" s="24" t="s">
        <v>586</v>
      </c>
      <c r="C120">
        <v>4</v>
      </c>
      <c r="D120" s="116"/>
      <c r="E120" t="b">
        <v>0</v>
      </c>
      <c r="F120" s="24" t="s">
        <v>4330</v>
      </c>
    </row>
    <row r="121" spans="1:6" x14ac:dyDescent="0.2">
      <c r="A121">
        <v>2548</v>
      </c>
      <c r="B121" s="24" t="s">
        <v>460</v>
      </c>
      <c r="C121">
        <v>4</v>
      </c>
      <c r="D121" s="116"/>
      <c r="E121" t="b">
        <v>0</v>
      </c>
      <c r="F121" s="24" t="s">
        <v>1357</v>
      </c>
    </row>
    <row r="122" spans="1:6" x14ac:dyDescent="0.2">
      <c r="A122">
        <v>2555</v>
      </c>
      <c r="B122" s="24" t="s">
        <v>202</v>
      </c>
      <c r="C122">
        <v>4</v>
      </c>
      <c r="D122" s="116"/>
      <c r="E122" t="b">
        <v>0</v>
      </c>
      <c r="F122" s="24" t="s">
        <v>1016</v>
      </c>
    </row>
    <row r="123" spans="1:6" x14ac:dyDescent="0.2">
      <c r="A123">
        <v>2560</v>
      </c>
      <c r="B123" s="24" t="s">
        <v>60</v>
      </c>
      <c r="C123">
        <v>4</v>
      </c>
      <c r="D123" s="116"/>
      <c r="E123" t="b">
        <v>0</v>
      </c>
      <c r="F123" s="24" t="s">
        <v>3264</v>
      </c>
    </row>
    <row r="124" spans="1:6" x14ac:dyDescent="0.2">
      <c r="A124">
        <v>2564</v>
      </c>
      <c r="B124" s="24" t="s">
        <v>34</v>
      </c>
      <c r="C124">
        <v>4</v>
      </c>
      <c r="D124" s="116"/>
      <c r="E124" t="b">
        <v>0</v>
      </c>
      <c r="F124" s="24" t="s">
        <v>1408</v>
      </c>
    </row>
    <row r="125" spans="1:6" x14ac:dyDescent="0.2">
      <c r="A125">
        <v>2566</v>
      </c>
      <c r="B125" s="24" t="s">
        <v>361</v>
      </c>
      <c r="C125">
        <v>4</v>
      </c>
      <c r="D125" s="116"/>
      <c r="E125" t="b">
        <v>0</v>
      </c>
      <c r="F125" s="24" t="s">
        <v>1031</v>
      </c>
    </row>
    <row r="126" spans="1:6" x14ac:dyDescent="0.2">
      <c r="A126">
        <v>2567</v>
      </c>
      <c r="B126" s="24" t="s">
        <v>1687</v>
      </c>
      <c r="C126">
        <v>4</v>
      </c>
      <c r="D126" s="116"/>
      <c r="E126" t="b">
        <v>0</v>
      </c>
      <c r="F126" s="24" t="s">
        <v>971</v>
      </c>
    </row>
    <row r="127" spans="1:6" x14ac:dyDescent="0.2">
      <c r="A127">
        <v>2569</v>
      </c>
      <c r="B127" s="24" t="s">
        <v>469</v>
      </c>
      <c r="C127">
        <v>4</v>
      </c>
      <c r="D127" s="116"/>
      <c r="E127" t="b">
        <v>0</v>
      </c>
      <c r="F127" s="24" t="s">
        <v>3480</v>
      </c>
    </row>
    <row r="128" spans="1:6" x14ac:dyDescent="0.2">
      <c r="A128">
        <v>2574</v>
      </c>
      <c r="B128" s="24" t="s">
        <v>2269</v>
      </c>
      <c r="C128">
        <v>4</v>
      </c>
      <c r="D128" s="116"/>
      <c r="E128" t="b">
        <v>0</v>
      </c>
      <c r="F128" s="24" t="s">
        <v>2146</v>
      </c>
    </row>
    <row r="129" spans="1:6" x14ac:dyDescent="0.2">
      <c r="A129">
        <v>2578</v>
      </c>
      <c r="B129" s="24" t="s">
        <v>3013</v>
      </c>
      <c r="C129">
        <v>4</v>
      </c>
      <c r="D129" s="116"/>
      <c r="E129" t="b">
        <v>0</v>
      </c>
      <c r="F129" s="24" t="s">
        <v>1568</v>
      </c>
    </row>
    <row r="130" spans="1:6" x14ac:dyDescent="0.2">
      <c r="A130">
        <v>2580</v>
      </c>
      <c r="B130" s="24" t="s">
        <v>29</v>
      </c>
      <c r="C130">
        <v>4</v>
      </c>
      <c r="D130" s="116"/>
      <c r="E130" t="b">
        <v>0</v>
      </c>
      <c r="F130" s="24" t="s">
        <v>1862</v>
      </c>
    </row>
    <row r="131" spans="1:6" x14ac:dyDescent="0.2">
      <c r="A131">
        <v>2602</v>
      </c>
      <c r="B131" s="24" t="s">
        <v>495</v>
      </c>
      <c r="C131">
        <v>4</v>
      </c>
      <c r="D131" s="116"/>
      <c r="E131" t="b">
        <v>0</v>
      </c>
      <c r="F131" s="24" t="s">
        <v>1031</v>
      </c>
    </row>
    <row r="132" spans="1:6" x14ac:dyDescent="0.2">
      <c r="A132">
        <v>2604</v>
      </c>
      <c r="B132" s="24" t="s">
        <v>1313</v>
      </c>
      <c r="C132">
        <v>4</v>
      </c>
      <c r="D132" s="116"/>
      <c r="E132" t="b">
        <v>0</v>
      </c>
      <c r="F132" s="24" t="s">
        <v>1314</v>
      </c>
    </row>
    <row r="133" spans="1:6" x14ac:dyDescent="0.2">
      <c r="A133">
        <v>2605</v>
      </c>
      <c r="B133" s="24" t="s">
        <v>2225</v>
      </c>
      <c r="C133">
        <v>4</v>
      </c>
      <c r="D133" s="116"/>
      <c r="E133" t="b">
        <v>0</v>
      </c>
      <c r="F133" s="24" t="s">
        <v>1513</v>
      </c>
    </row>
    <row r="134" spans="1:6" x14ac:dyDescent="0.2">
      <c r="A134">
        <v>2606</v>
      </c>
      <c r="B134" s="24" t="s">
        <v>544</v>
      </c>
      <c r="C134">
        <v>4</v>
      </c>
      <c r="D134" s="116"/>
      <c r="E134" t="b">
        <v>0</v>
      </c>
      <c r="F134" s="24" t="s">
        <v>3440</v>
      </c>
    </row>
    <row r="135" spans="1:6" x14ac:dyDescent="0.2">
      <c r="A135">
        <v>2608</v>
      </c>
      <c r="B135" s="24" t="s">
        <v>2455</v>
      </c>
      <c r="C135">
        <v>4</v>
      </c>
      <c r="D135" s="116"/>
      <c r="E135" t="b">
        <v>0</v>
      </c>
      <c r="F135" s="24" t="s">
        <v>2456</v>
      </c>
    </row>
    <row r="136" spans="1:6" x14ac:dyDescent="0.2">
      <c r="A136">
        <v>2610</v>
      </c>
      <c r="B136" s="24" t="s">
        <v>363</v>
      </c>
      <c r="C136">
        <v>4</v>
      </c>
      <c r="D136" s="116"/>
      <c r="E136" t="b">
        <v>0</v>
      </c>
      <c r="F136" s="24" t="s">
        <v>1050</v>
      </c>
    </row>
    <row r="137" spans="1:6" x14ac:dyDescent="0.2">
      <c r="A137">
        <v>2613</v>
      </c>
      <c r="B137" s="24" t="s">
        <v>3254</v>
      </c>
      <c r="C137">
        <v>4</v>
      </c>
      <c r="D137" s="116"/>
      <c r="E137" t="b">
        <v>0</v>
      </c>
      <c r="F137" s="24" t="s">
        <v>1323</v>
      </c>
    </row>
    <row r="138" spans="1:6" x14ac:dyDescent="0.2">
      <c r="A138">
        <v>2615</v>
      </c>
      <c r="B138" s="24" t="s">
        <v>1803</v>
      </c>
      <c r="C138">
        <v>4</v>
      </c>
      <c r="D138" s="116"/>
      <c r="E138" t="b">
        <v>0</v>
      </c>
      <c r="F138" s="24" t="s">
        <v>1804</v>
      </c>
    </row>
    <row r="139" spans="1:6" x14ac:dyDescent="0.2">
      <c r="A139">
        <v>2617</v>
      </c>
      <c r="B139" s="24" t="s">
        <v>3019</v>
      </c>
      <c r="C139">
        <v>4</v>
      </c>
      <c r="D139" s="116"/>
      <c r="E139" t="b">
        <v>0</v>
      </c>
      <c r="F139" s="24" t="s">
        <v>1497</v>
      </c>
    </row>
    <row r="140" spans="1:6" x14ac:dyDescent="0.2">
      <c r="A140">
        <v>2619</v>
      </c>
      <c r="B140" s="24" t="s">
        <v>628</v>
      </c>
      <c r="C140">
        <v>4</v>
      </c>
      <c r="D140" s="116"/>
      <c r="E140" t="b">
        <v>0</v>
      </c>
      <c r="F140" s="24" t="s">
        <v>2218</v>
      </c>
    </row>
    <row r="141" spans="1:6" x14ac:dyDescent="0.2">
      <c r="A141">
        <v>2627</v>
      </c>
      <c r="B141" s="24" t="s">
        <v>9359</v>
      </c>
      <c r="C141">
        <v>4</v>
      </c>
      <c r="D141" s="116"/>
      <c r="E141" t="b">
        <v>0</v>
      </c>
      <c r="F141" s="24" t="s">
        <v>9363</v>
      </c>
    </row>
    <row r="142" spans="1:6" x14ac:dyDescent="0.2">
      <c r="A142">
        <v>2629</v>
      </c>
      <c r="B142" s="24" t="s">
        <v>9361</v>
      </c>
      <c r="C142">
        <v>4</v>
      </c>
      <c r="D142" s="116"/>
      <c r="E142" t="b">
        <v>0</v>
      </c>
      <c r="F142" s="24" t="s">
        <v>924</v>
      </c>
    </row>
    <row r="143" spans="1:6" x14ac:dyDescent="0.2">
      <c r="A143">
        <v>2630</v>
      </c>
      <c r="B143" s="24" t="s">
        <v>9362</v>
      </c>
      <c r="C143">
        <v>4</v>
      </c>
      <c r="D143" s="116"/>
      <c r="E143" t="b">
        <v>0</v>
      </c>
      <c r="F143" s="24" t="s">
        <v>9364</v>
      </c>
    </row>
    <row r="144" spans="1:6" x14ac:dyDescent="0.2">
      <c r="A144">
        <v>2631</v>
      </c>
      <c r="B144" s="24" t="s">
        <v>9365</v>
      </c>
      <c r="C144">
        <v>4</v>
      </c>
      <c r="D144" s="116"/>
      <c r="E144" t="b">
        <v>0</v>
      </c>
      <c r="F144" s="24" t="s">
        <v>9366</v>
      </c>
    </row>
    <row r="145" spans="1:6" x14ac:dyDescent="0.2">
      <c r="A145">
        <v>2632</v>
      </c>
      <c r="B145" s="24" t="s">
        <v>9373</v>
      </c>
      <c r="C145">
        <v>4</v>
      </c>
      <c r="D145" s="116"/>
      <c r="E145" t="b">
        <v>0</v>
      </c>
      <c r="F145" s="24" t="s">
        <v>1446</v>
      </c>
    </row>
    <row r="146" spans="1:6" x14ac:dyDescent="0.2">
      <c r="A146">
        <v>2634</v>
      </c>
      <c r="B146" s="24" t="s">
        <v>9375</v>
      </c>
      <c r="C146">
        <v>4</v>
      </c>
      <c r="D146" s="116"/>
      <c r="E146" t="b">
        <v>0</v>
      </c>
      <c r="F146" s="24" t="s">
        <v>1743</v>
      </c>
    </row>
    <row r="147" spans="1:6" x14ac:dyDescent="0.2">
      <c r="A147">
        <v>2636</v>
      </c>
      <c r="B147" s="24" t="s">
        <v>9378</v>
      </c>
      <c r="C147">
        <v>4</v>
      </c>
      <c r="D147" s="116"/>
      <c r="E147" t="b">
        <v>0</v>
      </c>
      <c r="F147" s="24" t="s">
        <v>9384</v>
      </c>
    </row>
    <row r="148" spans="1:6" x14ac:dyDescent="0.2">
      <c r="A148">
        <v>2637</v>
      </c>
      <c r="B148" s="24" t="s">
        <v>9379</v>
      </c>
      <c r="C148">
        <v>4</v>
      </c>
      <c r="D148" s="116"/>
      <c r="E148" t="b">
        <v>0</v>
      </c>
      <c r="F148" s="24" t="s">
        <v>931</v>
      </c>
    </row>
    <row r="149" spans="1:6" x14ac:dyDescent="0.2">
      <c r="A149">
        <v>2638</v>
      </c>
      <c r="B149" s="24" t="s">
        <v>9380</v>
      </c>
      <c r="C149">
        <v>4</v>
      </c>
      <c r="D149" s="116"/>
      <c r="E149" t="b">
        <v>0</v>
      </c>
      <c r="F149" s="24" t="s">
        <v>9385</v>
      </c>
    </row>
    <row r="150" spans="1:6" x14ac:dyDescent="0.2">
      <c r="A150">
        <v>2639</v>
      </c>
      <c r="B150" s="24" t="s">
        <v>9381</v>
      </c>
      <c r="C150">
        <v>4</v>
      </c>
      <c r="D150" s="116"/>
      <c r="E150" t="b">
        <v>0</v>
      </c>
      <c r="F150" s="24" t="s">
        <v>9386</v>
      </c>
    </row>
    <row r="151" spans="1:6" x14ac:dyDescent="0.2">
      <c r="A151">
        <v>3016</v>
      </c>
      <c r="B151" s="24" t="s">
        <v>206</v>
      </c>
      <c r="C151">
        <v>4</v>
      </c>
      <c r="D151" s="116"/>
      <c r="E151" t="b">
        <v>0</v>
      </c>
      <c r="F151" s="24" t="s">
        <v>1094</v>
      </c>
    </row>
    <row r="152" spans="1:6" x14ac:dyDescent="0.2">
      <c r="A152">
        <v>3018</v>
      </c>
      <c r="B152" s="24" t="s">
        <v>514</v>
      </c>
      <c r="C152">
        <v>4</v>
      </c>
      <c r="D152" s="116"/>
      <c r="E152" t="b">
        <v>0</v>
      </c>
      <c r="F152" s="24" t="s">
        <v>3795</v>
      </c>
    </row>
    <row r="153" spans="1:6" x14ac:dyDescent="0.2">
      <c r="A153">
        <v>3027</v>
      </c>
      <c r="B153" s="24" t="s">
        <v>644</v>
      </c>
      <c r="C153">
        <v>4</v>
      </c>
      <c r="D153" s="116"/>
      <c r="E153" t="b">
        <v>0</v>
      </c>
      <c r="F153" s="24" t="s">
        <v>4798</v>
      </c>
    </row>
    <row r="154" spans="1:6" x14ac:dyDescent="0.2">
      <c r="A154">
        <v>3036</v>
      </c>
      <c r="B154" s="24" t="s">
        <v>3743</v>
      </c>
      <c r="C154">
        <v>4</v>
      </c>
      <c r="D154" s="116"/>
      <c r="E154" t="b">
        <v>0</v>
      </c>
      <c r="F154" s="24" t="s">
        <v>3744</v>
      </c>
    </row>
    <row r="155" spans="1:6" x14ac:dyDescent="0.2">
      <c r="A155">
        <v>3039</v>
      </c>
      <c r="B155" s="24" t="s">
        <v>284</v>
      </c>
      <c r="C155">
        <v>4</v>
      </c>
      <c r="D155" s="116"/>
      <c r="E155" t="b">
        <v>0</v>
      </c>
      <c r="F155" s="24" t="s">
        <v>1899</v>
      </c>
    </row>
    <row r="156" spans="1:6" x14ac:dyDescent="0.2">
      <c r="A156">
        <v>3040</v>
      </c>
      <c r="B156" s="24" t="s">
        <v>653</v>
      </c>
      <c r="C156">
        <v>4</v>
      </c>
      <c r="D156" s="116"/>
      <c r="E156" t="b">
        <v>0</v>
      </c>
      <c r="F156" s="24" t="s">
        <v>1237</v>
      </c>
    </row>
    <row r="157" spans="1:6" x14ac:dyDescent="0.2">
      <c r="A157">
        <v>6018</v>
      </c>
      <c r="B157" s="24" t="s">
        <v>550</v>
      </c>
      <c r="C157">
        <v>4</v>
      </c>
      <c r="D157" s="116"/>
      <c r="E157" t="b">
        <v>0</v>
      </c>
      <c r="F157" s="24" t="s">
        <v>4065</v>
      </c>
    </row>
    <row r="158" spans="1:6" x14ac:dyDescent="0.2">
      <c r="A158">
        <v>6019</v>
      </c>
      <c r="B158" s="24" t="s">
        <v>4633</v>
      </c>
      <c r="C158">
        <v>4</v>
      </c>
      <c r="D158" s="116"/>
      <c r="E158" t="b">
        <v>0</v>
      </c>
      <c r="F158" s="24" t="s">
        <v>1423</v>
      </c>
    </row>
    <row r="159" spans="1:6" x14ac:dyDescent="0.2">
      <c r="A159">
        <v>6020</v>
      </c>
      <c r="B159" s="24" t="s">
        <v>911</v>
      </c>
      <c r="C159">
        <v>4</v>
      </c>
      <c r="D159" s="116"/>
      <c r="E159" t="b">
        <v>0</v>
      </c>
      <c r="F159" s="24" t="s">
        <v>912</v>
      </c>
    </row>
    <row r="160" spans="1:6" x14ac:dyDescent="0.2">
      <c r="A160">
        <v>6021</v>
      </c>
      <c r="B160" s="24" t="s">
        <v>671</v>
      </c>
      <c r="C160">
        <v>4</v>
      </c>
      <c r="D160" s="116"/>
      <c r="E160" t="b">
        <v>0</v>
      </c>
      <c r="F160" s="24" t="s">
        <v>1939</v>
      </c>
    </row>
    <row r="161" spans="1:6" x14ac:dyDescent="0.2">
      <c r="A161">
        <v>6022</v>
      </c>
      <c r="B161" s="24" t="s">
        <v>3366</v>
      </c>
      <c r="C161">
        <v>4</v>
      </c>
      <c r="D161" s="116"/>
      <c r="E161" t="b">
        <v>0</v>
      </c>
      <c r="F161" s="24" t="s">
        <v>956</v>
      </c>
    </row>
    <row r="162" spans="1:6" x14ac:dyDescent="0.2">
      <c r="A162">
        <v>6023</v>
      </c>
      <c r="B162" s="24" t="s">
        <v>3936</v>
      </c>
      <c r="C162">
        <v>4</v>
      </c>
      <c r="D162" s="116"/>
      <c r="E162" t="b">
        <v>0</v>
      </c>
      <c r="F162" s="24" t="s">
        <v>2816</v>
      </c>
    </row>
    <row r="163" spans="1:6" x14ac:dyDescent="0.2">
      <c r="A163">
        <v>6024</v>
      </c>
      <c r="B163" s="24" t="s">
        <v>1918</v>
      </c>
      <c r="C163">
        <v>4</v>
      </c>
      <c r="D163" s="116"/>
      <c r="E163" t="b">
        <v>0</v>
      </c>
      <c r="F163" s="24" t="s">
        <v>1919</v>
      </c>
    </row>
    <row r="164" spans="1:6" x14ac:dyDescent="0.2">
      <c r="A164">
        <v>6025</v>
      </c>
      <c r="B164" s="24" t="s">
        <v>1177</v>
      </c>
      <c r="C164">
        <v>4</v>
      </c>
      <c r="D164" s="116"/>
      <c r="E164" t="b">
        <v>0</v>
      </c>
      <c r="F164" s="24" t="s">
        <v>914</v>
      </c>
    </row>
    <row r="165" spans="1:6" x14ac:dyDescent="0.2">
      <c r="A165">
        <v>7996</v>
      </c>
      <c r="B165" s="24" t="s">
        <v>897</v>
      </c>
      <c r="C165">
        <v>4</v>
      </c>
      <c r="D165" s="116"/>
      <c r="E165" t="b">
        <v>0</v>
      </c>
      <c r="F165" s="24" t="s">
        <v>898</v>
      </c>
    </row>
    <row r="166" spans="1:6" x14ac:dyDescent="0.2">
      <c r="A166">
        <v>8173</v>
      </c>
      <c r="B166" s="24" t="s">
        <v>3435</v>
      </c>
      <c r="C166">
        <v>4</v>
      </c>
      <c r="D166" s="116"/>
      <c r="E166" t="b">
        <v>0</v>
      </c>
      <c r="F166" s="24" t="s">
        <v>1113</v>
      </c>
    </row>
    <row r="167" spans="1:6" x14ac:dyDescent="0.2">
      <c r="A167">
        <v>8174</v>
      </c>
      <c r="B167" s="24" t="s">
        <v>3834</v>
      </c>
      <c r="C167">
        <v>4</v>
      </c>
      <c r="D167" s="116"/>
      <c r="E167" t="b">
        <v>0</v>
      </c>
      <c r="F167" s="24" t="s">
        <v>3835</v>
      </c>
    </row>
    <row r="168" spans="1:6" x14ac:dyDescent="0.2">
      <c r="A168">
        <v>8177</v>
      </c>
      <c r="B168" s="24" t="s">
        <v>548</v>
      </c>
      <c r="C168">
        <v>4</v>
      </c>
      <c r="D168" s="116"/>
      <c r="E168" t="b">
        <v>0</v>
      </c>
      <c r="F168" s="24" t="s">
        <v>1668</v>
      </c>
    </row>
    <row r="169" spans="1:6" x14ac:dyDescent="0.2">
      <c r="A169">
        <v>8192</v>
      </c>
      <c r="B169" s="24" t="s">
        <v>2544</v>
      </c>
      <c r="C169">
        <v>4</v>
      </c>
      <c r="D169" s="116"/>
      <c r="E169" t="b">
        <v>0</v>
      </c>
      <c r="F169" s="24" t="s">
        <v>2545</v>
      </c>
    </row>
    <row r="170" spans="1:6" x14ac:dyDescent="0.2">
      <c r="A170">
        <v>8738</v>
      </c>
      <c r="B170" s="24" t="s">
        <v>2387</v>
      </c>
      <c r="C170">
        <v>4</v>
      </c>
      <c r="D170" s="116"/>
      <c r="E170" t="b">
        <v>0</v>
      </c>
      <c r="F170" s="24" t="s">
        <v>1823</v>
      </c>
    </row>
    <row r="171" spans="1:6" x14ac:dyDescent="0.2">
      <c r="A171">
        <v>8744</v>
      </c>
      <c r="B171" s="24" t="s">
        <v>4095</v>
      </c>
      <c r="C171">
        <v>4</v>
      </c>
      <c r="D171" s="116"/>
      <c r="E171" t="b">
        <v>0</v>
      </c>
      <c r="F171" s="24" t="s">
        <v>1378</v>
      </c>
    </row>
    <row r="172" spans="1:6" x14ac:dyDescent="0.2">
      <c r="A172">
        <v>8793</v>
      </c>
      <c r="B172" s="24" t="s">
        <v>348</v>
      </c>
      <c r="C172">
        <v>4</v>
      </c>
      <c r="D172" s="116"/>
      <c r="E172" t="b">
        <v>0</v>
      </c>
      <c r="F172" s="24" t="s">
        <v>956</v>
      </c>
    </row>
    <row r="173" spans="1:6" x14ac:dyDescent="0.2">
      <c r="A173">
        <v>8854</v>
      </c>
      <c r="B173" s="24" t="s">
        <v>222</v>
      </c>
      <c r="C173">
        <v>4</v>
      </c>
      <c r="D173" s="116"/>
      <c r="E173" t="b">
        <v>0</v>
      </c>
      <c r="F173" s="24" t="s">
        <v>1126</v>
      </c>
    </row>
    <row r="174" spans="1:6" x14ac:dyDescent="0.2">
      <c r="A174">
        <v>8913</v>
      </c>
      <c r="B174" s="24" t="s">
        <v>3879</v>
      </c>
      <c r="C174">
        <v>4</v>
      </c>
      <c r="D174" s="116"/>
      <c r="E174" t="b">
        <v>0</v>
      </c>
      <c r="F174" s="24" t="s">
        <v>1234</v>
      </c>
    </row>
    <row r="175" spans="1:6" x14ac:dyDescent="0.2">
      <c r="A175">
        <v>8914</v>
      </c>
      <c r="B175" s="24" t="s">
        <v>220</v>
      </c>
      <c r="C175">
        <v>4</v>
      </c>
      <c r="D175" s="116"/>
      <c r="E175" t="b">
        <v>0</v>
      </c>
      <c r="F175" s="24" t="s">
        <v>1196</v>
      </c>
    </row>
    <row r="176" spans="1:6" x14ac:dyDescent="0.2">
      <c r="A176">
        <v>9022</v>
      </c>
      <c r="B176" s="24" t="s">
        <v>275</v>
      </c>
      <c r="C176">
        <v>4</v>
      </c>
      <c r="D176" s="116"/>
      <c r="E176" t="b">
        <v>0</v>
      </c>
      <c r="F176" s="24" t="s">
        <v>1745</v>
      </c>
    </row>
    <row r="177" spans="1:6" x14ac:dyDescent="0.2">
      <c r="A177">
        <v>9117</v>
      </c>
      <c r="B177" s="24" t="s">
        <v>319</v>
      </c>
      <c r="C177">
        <v>4</v>
      </c>
      <c r="D177" s="116"/>
      <c r="E177" t="b">
        <v>0</v>
      </c>
      <c r="F177" s="24" t="s">
        <v>2268</v>
      </c>
    </row>
    <row r="178" spans="1:6" x14ac:dyDescent="0.2">
      <c r="A178">
        <v>9122</v>
      </c>
      <c r="B178" s="24" t="s">
        <v>632</v>
      </c>
      <c r="C178">
        <v>4</v>
      </c>
      <c r="D178" s="116"/>
      <c r="E178" t="b">
        <v>0</v>
      </c>
      <c r="F178" s="24" t="s">
        <v>1254</v>
      </c>
    </row>
    <row r="179" spans="1:6" x14ac:dyDescent="0.2">
      <c r="A179">
        <v>9162</v>
      </c>
      <c r="B179" s="24" t="s">
        <v>2887</v>
      </c>
      <c r="C179">
        <v>4</v>
      </c>
      <c r="D179" s="116"/>
      <c r="E179" t="b">
        <v>0</v>
      </c>
      <c r="F179" s="24" t="s">
        <v>1440</v>
      </c>
    </row>
    <row r="180" spans="1:6" x14ac:dyDescent="0.2">
      <c r="A180">
        <v>9176</v>
      </c>
      <c r="B180" s="24" t="s">
        <v>616</v>
      </c>
      <c r="C180">
        <v>4</v>
      </c>
      <c r="D180" s="116"/>
      <c r="E180" t="b">
        <v>0</v>
      </c>
      <c r="F180" s="24" t="s">
        <v>2483</v>
      </c>
    </row>
    <row r="181" spans="1:6" x14ac:dyDescent="0.2">
      <c r="A181">
        <v>9188</v>
      </c>
      <c r="B181" s="24" t="s">
        <v>1433</v>
      </c>
      <c r="C181">
        <v>4</v>
      </c>
      <c r="D181" s="116"/>
      <c r="E181" t="b">
        <v>0</v>
      </c>
      <c r="F181" s="24" t="s">
        <v>1434</v>
      </c>
    </row>
    <row r="182" spans="1:6" x14ac:dyDescent="0.2">
      <c r="A182">
        <v>9257</v>
      </c>
      <c r="B182" s="24" t="s">
        <v>1245</v>
      </c>
      <c r="C182">
        <v>4</v>
      </c>
      <c r="D182" s="116"/>
      <c r="E182" t="b">
        <v>0</v>
      </c>
      <c r="F182" s="24" t="s">
        <v>1246</v>
      </c>
    </row>
    <row r="183" spans="1:6" x14ac:dyDescent="0.2">
      <c r="A183">
        <v>9268</v>
      </c>
      <c r="B183" s="24" t="s">
        <v>4202</v>
      </c>
      <c r="C183">
        <v>4</v>
      </c>
      <c r="D183" s="116"/>
      <c r="E183" t="b">
        <v>0</v>
      </c>
      <c r="F183" s="24" t="s">
        <v>4203</v>
      </c>
    </row>
    <row r="184" spans="1:6" x14ac:dyDescent="0.2">
      <c r="A184">
        <v>9292</v>
      </c>
      <c r="B184" s="24" t="s">
        <v>4199</v>
      </c>
      <c r="C184">
        <v>4</v>
      </c>
      <c r="D184" s="116"/>
      <c r="E184" t="b">
        <v>0</v>
      </c>
      <c r="F184" s="24" t="s">
        <v>4200</v>
      </c>
    </row>
    <row r="185" spans="1:6" x14ac:dyDescent="0.2">
      <c r="A185">
        <v>9348</v>
      </c>
      <c r="B185" s="24" t="s">
        <v>480</v>
      </c>
      <c r="C185">
        <v>4</v>
      </c>
      <c r="D185" s="116"/>
      <c r="E185" t="b">
        <v>0</v>
      </c>
      <c r="F185" s="24" t="s">
        <v>3584</v>
      </c>
    </row>
    <row r="186" spans="1:6" x14ac:dyDescent="0.2">
      <c r="A186">
        <v>9352</v>
      </c>
      <c r="B186" s="24" t="s">
        <v>1211</v>
      </c>
      <c r="C186">
        <v>4</v>
      </c>
      <c r="D186" s="116"/>
      <c r="E186" t="b">
        <v>0</v>
      </c>
      <c r="F186" s="24" t="s">
        <v>1212</v>
      </c>
    </row>
    <row r="187" spans="1:6" x14ac:dyDescent="0.2">
      <c r="A187">
        <v>9353</v>
      </c>
      <c r="B187" s="24" t="s">
        <v>2913</v>
      </c>
      <c r="C187">
        <v>4</v>
      </c>
      <c r="D187" s="116"/>
      <c r="E187" t="b">
        <v>0</v>
      </c>
      <c r="F187" s="24" t="s">
        <v>965</v>
      </c>
    </row>
    <row r="188" spans="1:6" x14ac:dyDescent="0.2">
      <c r="A188">
        <v>9419</v>
      </c>
      <c r="B188" s="24" t="s">
        <v>4409</v>
      </c>
      <c r="C188">
        <v>4</v>
      </c>
      <c r="D188" s="116"/>
      <c r="E188" t="b">
        <v>0</v>
      </c>
      <c r="F188" s="24" t="s">
        <v>906</v>
      </c>
    </row>
    <row r="189" spans="1:6" x14ac:dyDescent="0.2">
      <c r="A189">
        <v>9447</v>
      </c>
      <c r="B189" s="24" t="s">
        <v>398</v>
      </c>
      <c r="C189">
        <v>4</v>
      </c>
      <c r="D189" s="116"/>
      <c r="E189" t="b">
        <v>0</v>
      </c>
      <c r="F189" s="24" t="s">
        <v>2819</v>
      </c>
    </row>
    <row r="190" spans="1:6" x14ac:dyDescent="0.2">
      <c r="A190">
        <v>9524</v>
      </c>
      <c r="B190" s="24" t="s">
        <v>299</v>
      </c>
      <c r="C190">
        <v>4</v>
      </c>
      <c r="D190" s="116"/>
      <c r="E190" t="b">
        <v>0</v>
      </c>
      <c r="F190" s="24" t="s">
        <v>1244</v>
      </c>
    </row>
    <row r="191" spans="1:6" x14ac:dyDescent="0.2">
      <c r="A191">
        <v>9530</v>
      </c>
      <c r="B191" s="24" t="s">
        <v>519</v>
      </c>
      <c r="C191">
        <v>4</v>
      </c>
      <c r="D191" s="116"/>
      <c r="E191" t="b">
        <v>0</v>
      </c>
      <c r="F191" s="24" t="s">
        <v>3827</v>
      </c>
    </row>
    <row r="192" spans="1:6" x14ac:dyDescent="0.2">
      <c r="A192">
        <v>9537</v>
      </c>
      <c r="B192" s="24" t="s">
        <v>286</v>
      </c>
      <c r="C192">
        <v>4</v>
      </c>
      <c r="D192" s="116"/>
      <c r="E192" t="b">
        <v>0</v>
      </c>
      <c r="F192" s="24" t="s">
        <v>995</v>
      </c>
    </row>
    <row r="193" spans="1:6" x14ac:dyDescent="0.2">
      <c r="A193">
        <v>9541</v>
      </c>
      <c r="B193" s="24" t="s">
        <v>467</v>
      </c>
      <c r="C193">
        <v>4</v>
      </c>
      <c r="D193" s="116"/>
      <c r="E193" t="b">
        <v>0</v>
      </c>
      <c r="F193" s="24" t="s">
        <v>3467</v>
      </c>
    </row>
    <row r="194" spans="1:6" x14ac:dyDescent="0.2">
      <c r="A194">
        <v>9548</v>
      </c>
      <c r="B194" s="24" t="s">
        <v>365</v>
      </c>
      <c r="C194">
        <v>4</v>
      </c>
      <c r="D194" s="116"/>
      <c r="E194" t="b">
        <v>0</v>
      </c>
      <c r="F194" s="24" t="s">
        <v>2646</v>
      </c>
    </row>
    <row r="195" spans="1:6" x14ac:dyDescent="0.2">
      <c r="A195">
        <v>9553</v>
      </c>
      <c r="B195" s="24" t="s">
        <v>630</v>
      </c>
      <c r="C195">
        <v>4</v>
      </c>
      <c r="D195" s="116"/>
      <c r="E195" t="b">
        <v>0</v>
      </c>
      <c r="F195" s="24" t="s">
        <v>906</v>
      </c>
    </row>
    <row r="196" spans="1:6" x14ac:dyDescent="0.2">
      <c r="A196">
        <v>9586</v>
      </c>
      <c r="B196" s="24" t="s">
        <v>1345</v>
      </c>
      <c r="C196">
        <v>4</v>
      </c>
      <c r="D196" s="116"/>
      <c r="E196" t="b">
        <v>0</v>
      </c>
      <c r="F196" s="24" t="s">
        <v>1346</v>
      </c>
    </row>
    <row r="197" spans="1:6" x14ac:dyDescent="0.2">
      <c r="A197">
        <v>9599</v>
      </c>
      <c r="B197" s="24" t="s">
        <v>1527</v>
      </c>
      <c r="C197">
        <v>4</v>
      </c>
      <c r="D197" s="116"/>
      <c r="E197" t="b">
        <v>0</v>
      </c>
      <c r="F197" s="24" t="s">
        <v>1166</v>
      </c>
    </row>
    <row r="198" spans="1:6" x14ac:dyDescent="0.2">
      <c r="A198">
        <v>9609</v>
      </c>
      <c r="B198" s="24" t="s">
        <v>638</v>
      </c>
      <c r="C198">
        <v>4</v>
      </c>
      <c r="D198" s="116"/>
      <c r="E198" t="b">
        <v>0</v>
      </c>
      <c r="F198" s="24" t="s">
        <v>965</v>
      </c>
    </row>
    <row r="199" spans="1:6" x14ac:dyDescent="0.2">
      <c r="A199">
        <v>9610</v>
      </c>
      <c r="B199" s="24" t="s">
        <v>151</v>
      </c>
      <c r="C199">
        <v>4</v>
      </c>
      <c r="D199" s="116"/>
      <c r="E199" t="b">
        <v>0</v>
      </c>
      <c r="F199" s="24" t="s">
        <v>887</v>
      </c>
    </row>
    <row r="200" spans="1:6" x14ac:dyDescent="0.2">
      <c r="A200">
        <v>9686</v>
      </c>
      <c r="B200" s="24" t="s">
        <v>4490</v>
      </c>
      <c r="C200">
        <v>4</v>
      </c>
      <c r="D200" s="116"/>
      <c r="E200" t="b">
        <v>0</v>
      </c>
      <c r="F200" s="24" t="s">
        <v>981</v>
      </c>
    </row>
    <row r="201" spans="1:6" x14ac:dyDescent="0.2">
      <c r="A201">
        <v>9705</v>
      </c>
      <c r="B201" s="24" t="s">
        <v>584</v>
      </c>
      <c r="C201">
        <v>4</v>
      </c>
      <c r="D201" s="116"/>
      <c r="E201" t="b">
        <v>0</v>
      </c>
      <c r="F201" s="24" t="s">
        <v>4329</v>
      </c>
    </row>
    <row r="202" spans="1:6" x14ac:dyDescent="0.2">
      <c r="A202">
        <v>9707</v>
      </c>
      <c r="B202" s="24" t="s">
        <v>542</v>
      </c>
      <c r="C202">
        <v>4</v>
      </c>
      <c r="D202" s="116"/>
      <c r="E202" t="b">
        <v>0</v>
      </c>
      <c r="F202" s="24" t="s">
        <v>975</v>
      </c>
    </row>
    <row r="203" spans="1:6" x14ac:dyDescent="0.2">
      <c r="A203">
        <v>9726</v>
      </c>
      <c r="B203" s="24" t="s">
        <v>3919</v>
      </c>
      <c r="C203">
        <v>4</v>
      </c>
      <c r="D203" s="116"/>
      <c r="E203" t="b">
        <v>0</v>
      </c>
      <c r="F203" s="24" t="s">
        <v>1378</v>
      </c>
    </row>
    <row r="204" spans="1:6" x14ac:dyDescent="0.2">
      <c r="A204">
        <v>9730</v>
      </c>
      <c r="B204" s="24" t="s">
        <v>1096</v>
      </c>
      <c r="C204">
        <v>4</v>
      </c>
      <c r="D204" s="116"/>
      <c r="E204" t="b">
        <v>0</v>
      </c>
      <c r="F204" s="24" t="s">
        <v>1097</v>
      </c>
    </row>
    <row r="205" spans="1:6" x14ac:dyDescent="0.2">
      <c r="A205">
        <v>9734</v>
      </c>
      <c r="B205" s="24" t="s">
        <v>58</v>
      </c>
      <c r="C205">
        <v>4</v>
      </c>
      <c r="D205" s="116"/>
      <c r="E205" t="b">
        <v>0</v>
      </c>
      <c r="F205" s="24" t="s">
        <v>4809</v>
      </c>
    </row>
    <row r="206" spans="1:6" x14ac:dyDescent="0.2">
      <c r="A206">
        <v>9780</v>
      </c>
      <c r="B206" s="24" t="s">
        <v>600</v>
      </c>
      <c r="C206">
        <v>4</v>
      </c>
      <c r="D206" s="116"/>
      <c r="E206" t="b">
        <v>0</v>
      </c>
      <c r="F206" s="24" t="s">
        <v>4434</v>
      </c>
    </row>
    <row r="207" spans="1:6" x14ac:dyDescent="0.2">
      <c r="A207">
        <v>9793</v>
      </c>
      <c r="B207" s="24" t="s">
        <v>2119</v>
      </c>
      <c r="C207">
        <v>4</v>
      </c>
      <c r="D207" s="116"/>
      <c r="E207" t="b">
        <v>0</v>
      </c>
      <c r="F207" s="24" t="s">
        <v>1185</v>
      </c>
    </row>
    <row r="208" spans="1:6" x14ac:dyDescent="0.2">
      <c r="A208">
        <v>9804</v>
      </c>
      <c r="B208" s="24" t="s">
        <v>4884</v>
      </c>
      <c r="C208">
        <v>4</v>
      </c>
      <c r="D208" s="116"/>
      <c r="E208" t="b">
        <v>0</v>
      </c>
      <c r="F208" s="24" t="s">
        <v>1760</v>
      </c>
    </row>
    <row r="209" spans="1:6" x14ac:dyDescent="0.2">
      <c r="A209">
        <v>9827</v>
      </c>
      <c r="B209" s="24" t="s">
        <v>2624</v>
      </c>
      <c r="C209">
        <v>4</v>
      </c>
      <c r="D209" s="116"/>
      <c r="E209" t="b">
        <v>0</v>
      </c>
      <c r="F209" s="24" t="s">
        <v>2625</v>
      </c>
    </row>
    <row r="210" spans="1:6" x14ac:dyDescent="0.2">
      <c r="A210">
        <v>9834</v>
      </c>
      <c r="B210" s="24" t="s">
        <v>4676</v>
      </c>
      <c r="C210">
        <v>4</v>
      </c>
      <c r="D210" s="116"/>
      <c r="E210" t="b">
        <v>0</v>
      </c>
      <c r="F210" s="24" t="s">
        <v>1823</v>
      </c>
    </row>
    <row r="211" spans="1:6" x14ac:dyDescent="0.2">
      <c r="A211">
        <v>9938</v>
      </c>
      <c r="B211" s="24" t="s">
        <v>4071</v>
      </c>
      <c r="C211">
        <v>4</v>
      </c>
      <c r="D211" s="116"/>
      <c r="E211" t="b">
        <v>0</v>
      </c>
      <c r="F211" s="24" t="s">
        <v>4065</v>
      </c>
    </row>
    <row r="212" spans="1:6" x14ac:dyDescent="0.2">
      <c r="A212">
        <v>9952</v>
      </c>
      <c r="B212" s="24" t="s">
        <v>562</v>
      </c>
      <c r="C212">
        <v>4</v>
      </c>
      <c r="D212" s="116"/>
      <c r="E212" t="b">
        <v>0</v>
      </c>
      <c r="F212" s="24" t="s">
        <v>4147</v>
      </c>
    </row>
    <row r="213" spans="1:6" x14ac:dyDescent="0.2">
      <c r="A213">
        <v>9953</v>
      </c>
      <c r="B213" s="24" t="s">
        <v>3424</v>
      </c>
      <c r="C213">
        <v>4</v>
      </c>
      <c r="D213" s="116"/>
      <c r="E213" t="b">
        <v>0</v>
      </c>
      <c r="F213" s="24" t="s">
        <v>1154</v>
      </c>
    </row>
    <row r="214" spans="1:6" x14ac:dyDescent="0.2">
      <c r="A214">
        <v>9990</v>
      </c>
      <c r="B214" s="24" t="s">
        <v>4315</v>
      </c>
      <c r="C214">
        <v>4</v>
      </c>
      <c r="D214" s="116"/>
      <c r="E214" t="b">
        <v>0</v>
      </c>
      <c r="F214" s="24" t="s">
        <v>1022</v>
      </c>
    </row>
    <row r="215" spans="1:6" x14ac:dyDescent="0.2">
      <c r="A215">
        <v>5659205</v>
      </c>
      <c r="B215" s="24" t="s">
        <v>4447</v>
      </c>
      <c r="C215">
        <v>4</v>
      </c>
      <c r="D215" s="116"/>
      <c r="E215" t="b">
        <v>0</v>
      </c>
      <c r="F215" s="24" t="s">
        <v>4448</v>
      </c>
    </row>
    <row r="216" spans="1:6" x14ac:dyDescent="0.2">
      <c r="A216">
        <v>5709675</v>
      </c>
      <c r="B216" s="24" t="s">
        <v>4159</v>
      </c>
      <c r="C216">
        <v>4</v>
      </c>
      <c r="D216" s="116"/>
      <c r="E216" t="b">
        <v>0</v>
      </c>
      <c r="F216" s="24" t="s">
        <v>4160</v>
      </c>
    </row>
    <row r="217" spans="1:6" x14ac:dyDescent="0.2">
      <c r="A217">
        <v>5897855</v>
      </c>
      <c r="B217" s="24" t="s">
        <v>1392</v>
      </c>
      <c r="C217">
        <v>4</v>
      </c>
      <c r="D217" s="116"/>
      <c r="E217" t="b">
        <v>0</v>
      </c>
      <c r="F217" s="24" t="s">
        <v>1393</v>
      </c>
    </row>
    <row r="218" spans="1:6" x14ac:dyDescent="0.2">
      <c r="A218">
        <v>5963605</v>
      </c>
      <c r="B218" s="24" t="s">
        <v>4258</v>
      </c>
      <c r="C218">
        <v>4</v>
      </c>
      <c r="D218" s="116"/>
      <c r="E218" t="b">
        <v>0</v>
      </c>
      <c r="F218" s="24" t="s">
        <v>4259</v>
      </c>
    </row>
    <row r="219" spans="1:6" x14ac:dyDescent="0.2">
      <c r="A219">
        <v>5963995</v>
      </c>
      <c r="B219" s="24" t="s">
        <v>4863</v>
      </c>
      <c r="C219">
        <v>4</v>
      </c>
      <c r="D219" s="116"/>
      <c r="E219" t="b">
        <v>0</v>
      </c>
      <c r="F219" s="24" t="s">
        <v>4864</v>
      </c>
    </row>
    <row r="220" spans="1:6" x14ac:dyDescent="0.2">
      <c r="A220">
        <v>11074859</v>
      </c>
      <c r="B220" s="24" t="s">
        <v>2985</v>
      </c>
      <c r="C220">
        <v>4</v>
      </c>
      <c r="D220" s="116"/>
      <c r="E220" t="b">
        <v>0</v>
      </c>
      <c r="F220" s="24" t="s">
        <v>2986</v>
      </c>
    </row>
    <row r="221" spans="1:6" x14ac:dyDescent="0.2">
      <c r="A221">
        <v>11074950</v>
      </c>
      <c r="B221" s="24" t="s">
        <v>3032</v>
      </c>
      <c r="C221">
        <v>4</v>
      </c>
      <c r="D221" s="116"/>
      <c r="E221" t="b">
        <v>0</v>
      </c>
      <c r="F221" s="24" t="s">
        <v>3033</v>
      </c>
    </row>
    <row r="222" spans="1:6" x14ac:dyDescent="0.2">
      <c r="A222">
        <v>11142192</v>
      </c>
      <c r="B222" s="24" t="s">
        <v>2443</v>
      </c>
      <c r="C222">
        <v>4</v>
      </c>
      <c r="D222" s="116"/>
      <c r="E222" t="b">
        <v>0</v>
      </c>
      <c r="F222" s="24" t="s">
        <v>2444</v>
      </c>
    </row>
    <row r="223" spans="1:6" x14ac:dyDescent="0.2">
      <c r="A223">
        <v>11253047</v>
      </c>
      <c r="B223" s="24" t="s">
        <v>3390</v>
      </c>
      <c r="C223">
        <v>4</v>
      </c>
      <c r="D223" s="116"/>
      <c r="E223" t="b">
        <v>0</v>
      </c>
      <c r="F223" s="24" t="s">
        <v>3391</v>
      </c>
    </row>
    <row r="224" spans="1:6" x14ac:dyDescent="0.2">
      <c r="A224">
        <v>1227</v>
      </c>
      <c r="B224" s="24" t="s">
        <v>69</v>
      </c>
      <c r="C224">
        <v>4</v>
      </c>
      <c r="D224" s="116"/>
      <c r="E224" t="b">
        <v>1</v>
      </c>
      <c r="F224" s="24" t="s">
        <v>2226</v>
      </c>
    </row>
    <row r="225" spans="1:6" x14ac:dyDescent="0.2">
      <c r="A225">
        <v>1803</v>
      </c>
      <c r="B225" s="24" t="s">
        <v>422</v>
      </c>
      <c r="C225">
        <v>4</v>
      </c>
      <c r="D225" s="116"/>
      <c r="E225" t="b">
        <v>1</v>
      </c>
      <c r="F225" s="24" t="s">
        <v>944</v>
      </c>
    </row>
    <row r="226" spans="1:6" x14ac:dyDescent="0.2">
      <c r="A226">
        <v>1813</v>
      </c>
      <c r="B226" s="24" t="s">
        <v>2743</v>
      </c>
      <c r="C226">
        <v>4</v>
      </c>
      <c r="D226" s="116"/>
      <c r="E226" t="b">
        <v>1</v>
      </c>
      <c r="F226" s="24" t="s">
        <v>2744</v>
      </c>
    </row>
    <row r="227" spans="1:6" x14ac:dyDescent="0.2">
      <c r="A227">
        <v>1940</v>
      </c>
      <c r="B227" s="24" t="s">
        <v>458</v>
      </c>
      <c r="C227">
        <v>4</v>
      </c>
      <c r="D227" s="116"/>
      <c r="E227" t="b">
        <v>1</v>
      </c>
      <c r="F227" s="24" t="s">
        <v>3410</v>
      </c>
    </row>
    <row r="228" spans="1:6" x14ac:dyDescent="0.2">
      <c r="A228">
        <v>2001</v>
      </c>
      <c r="B228" s="24" t="s">
        <v>626</v>
      </c>
      <c r="C228">
        <v>4</v>
      </c>
      <c r="D228" s="116"/>
      <c r="E228" t="b">
        <v>1</v>
      </c>
      <c r="F228" s="24" t="s">
        <v>4645</v>
      </c>
    </row>
    <row r="229" spans="1:6" x14ac:dyDescent="0.2">
      <c r="A229">
        <v>2004</v>
      </c>
      <c r="B229" s="24" t="s">
        <v>177</v>
      </c>
      <c r="C229">
        <v>4</v>
      </c>
      <c r="D229" s="116"/>
      <c r="E229" t="b">
        <v>1</v>
      </c>
      <c r="F229" s="24" t="s">
        <v>892</v>
      </c>
    </row>
    <row r="230" spans="1:6" x14ac:dyDescent="0.2">
      <c r="A230">
        <v>2010</v>
      </c>
      <c r="B230" s="24" t="s">
        <v>383</v>
      </c>
      <c r="C230">
        <v>4</v>
      </c>
      <c r="D230" s="116"/>
      <c r="E230" t="b">
        <v>1</v>
      </c>
      <c r="F230" s="24" t="s">
        <v>2763</v>
      </c>
    </row>
    <row r="231" spans="1:6" x14ac:dyDescent="0.2">
      <c r="A231">
        <v>2016</v>
      </c>
      <c r="B231" s="24" t="s">
        <v>577</v>
      </c>
      <c r="C231">
        <v>4</v>
      </c>
      <c r="D231" s="116"/>
      <c r="E231" t="b">
        <v>1</v>
      </c>
      <c r="F231" s="24" t="s">
        <v>4257</v>
      </c>
    </row>
    <row r="232" spans="1:6" x14ac:dyDescent="0.2">
      <c r="A232">
        <v>2057</v>
      </c>
      <c r="B232" s="24" t="s">
        <v>243</v>
      </c>
      <c r="C232">
        <v>4</v>
      </c>
      <c r="D232" s="116"/>
      <c r="E232" t="b">
        <v>1</v>
      </c>
      <c r="F232" s="24" t="s">
        <v>1299</v>
      </c>
    </row>
    <row r="233" spans="1:6" x14ac:dyDescent="0.2">
      <c r="A233">
        <v>2081</v>
      </c>
      <c r="B233" s="24" t="s">
        <v>3315</v>
      </c>
      <c r="C233">
        <v>4</v>
      </c>
      <c r="D233" s="116"/>
      <c r="E233" t="b">
        <v>1</v>
      </c>
      <c r="F233" s="24" t="s">
        <v>1299</v>
      </c>
    </row>
    <row r="234" spans="1:6" x14ac:dyDescent="0.2">
      <c r="A234">
        <v>2351</v>
      </c>
      <c r="B234" s="24" t="s">
        <v>478</v>
      </c>
      <c r="C234">
        <v>4</v>
      </c>
      <c r="D234" s="116"/>
      <c r="E234" t="b">
        <v>1</v>
      </c>
      <c r="F234" s="24" t="s">
        <v>3575</v>
      </c>
    </row>
    <row r="235" spans="1:6" x14ac:dyDescent="0.2">
      <c r="A235">
        <v>2374</v>
      </c>
      <c r="B235" s="24" t="s">
        <v>564</v>
      </c>
      <c r="C235">
        <v>4</v>
      </c>
      <c r="D235" s="116"/>
      <c r="E235" t="b">
        <v>1</v>
      </c>
      <c r="F235" s="24" t="s">
        <v>1052</v>
      </c>
    </row>
    <row r="236" spans="1:6" x14ac:dyDescent="0.2">
      <c r="A236">
        <v>2399</v>
      </c>
      <c r="B236" s="24" t="s">
        <v>4068</v>
      </c>
      <c r="C236">
        <v>4</v>
      </c>
      <c r="D236" s="116"/>
      <c r="E236" t="b">
        <v>1</v>
      </c>
      <c r="F236" s="24" t="s">
        <v>956</v>
      </c>
    </row>
    <row r="237" spans="1:6" x14ac:dyDescent="0.2">
      <c r="A237">
        <v>4009</v>
      </c>
      <c r="B237" s="24" t="s">
        <v>4373</v>
      </c>
      <c r="C237">
        <v>4</v>
      </c>
      <c r="D237" s="116"/>
      <c r="E237" t="b">
        <v>1</v>
      </c>
      <c r="F237" s="24" t="s">
        <v>1314</v>
      </c>
    </row>
    <row r="238" spans="1:6" x14ac:dyDescent="0.2">
      <c r="A238">
        <v>8718</v>
      </c>
      <c r="B238" s="24" t="s">
        <v>655</v>
      </c>
      <c r="C238">
        <v>4</v>
      </c>
      <c r="D238" s="116"/>
      <c r="E238" t="b">
        <v>1</v>
      </c>
      <c r="F238" s="24" t="s">
        <v>1378</v>
      </c>
    </row>
    <row r="239" spans="1:6" x14ac:dyDescent="0.2">
      <c r="A239">
        <v>8785</v>
      </c>
      <c r="B239" s="24" t="s">
        <v>341</v>
      </c>
      <c r="C239">
        <v>4</v>
      </c>
      <c r="D239" s="116"/>
      <c r="E239" t="b">
        <v>1</v>
      </c>
      <c r="F239" s="24" t="s">
        <v>965</v>
      </c>
    </row>
    <row r="240" spans="1:6" x14ac:dyDescent="0.2">
      <c r="A240">
        <v>8819</v>
      </c>
      <c r="B240" s="24" t="s">
        <v>607</v>
      </c>
      <c r="C240">
        <v>4</v>
      </c>
      <c r="D240" s="116"/>
      <c r="E240" t="b">
        <v>1</v>
      </c>
      <c r="F240" s="24" t="s">
        <v>3395</v>
      </c>
    </row>
    <row r="241" spans="1:6" x14ac:dyDescent="0.2">
      <c r="A241">
        <v>8843</v>
      </c>
      <c r="B241" s="24" t="s">
        <v>416</v>
      </c>
      <c r="C241">
        <v>4</v>
      </c>
      <c r="D241" s="116"/>
      <c r="E241" t="b">
        <v>1</v>
      </c>
      <c r="F241" s="24" t="s">
        <v>1423</v>
      </c>
    </row>
    <row r="242" spans="1:6" x14ac:dyDescent="0.2">
      <c r="A242">
        <v>8850</v>
      </c>
      <c r="B242" s="24" t="s">
        <v>294</v>
      </c>
      <c r="C242">
        <v>4</v>
      </c>
      <c r="D242" s="116"/>
      <c r="E242" t="b">
        <v>1</v>
      </c>
      <c r="F242" s="24" t="s">
        <v>1497</v>
      </c>
    </row>
    <row r="243" spans="1:6" x14ac:dyDescent="0.2">
      <c r="A243">
        <v>9007</v>
      </c>
      <c r="B243" s="24" t="s">
        <v>595</v>
      </c>
      <c r="C243">
        <v>4</v>
      </c>
      <c r="D243" s="116"/>
      <c r="E243" t="b">
        <v>1</v>
      </c>
      <c r="F243" s="24" t="s">
        <v>891</v>
      </c>
    </row>
    <row r="244" spans="1:6" x14ac:dyDescent="0.2">
      <c r="A244">
        <v>9024</v>
      </c>
      <c r="B244" s="24" t="s">
        <v>247</v>
      </c>
      <c r="C244">
        <v>4</v>
      </c>
      <c r="D244" s="116"/>
      <c r="E244" t="b">
        <v>1</v>
      </c>
      <c r="F244" s="24" t="s">
        <v>965</v>
      </c>
    </row>
    <row r="245" spans="1:6" x14ac:dyDescent="0.2">
      <c r="A245">
        <v>9157</v>
      </c>
      <c r="B245" s="24" t="s">
        <v>624</v>
      </c>
      <c r="C245">
        <v>4</v>
      </c>
      <c r="D245" s="116"/>
      <c r="E245" t="b">
        <v>1</v>
      </c>
      <c r="F245" s="24" t="s">
        <v>1196</v>
      </c>
    </row>
    <row r="246" spans="1:6" x14ac:dyDescent="0.2">
      <c r="A246">
        <v>9497</v>
      </c>
      <c r="B246" s="24" t="s">
        <v>217</v>
      </c>
      <c r="C246">
        <v>4</v>
      </c>
      <c r="D246" s="116"/>
      <c r="E246" t="b">
        <v>1</v>
      </c>
      <c r="F246" s="24" t="s">
        <v>1197</v>
      </c>
    </row>
    <row r="247" spans="1:6" x14ac:dyDescent="0.2">
      <c r="A247">
        <v>9631</v>
      </c>
      <c r="B247" s="24" t="s">
        <v>444</v>
      </c>
      <c r="C247">
        <v>4</v>
      </c>
      <c r="D247" s="116"/>
      <c r="E247" t="b">
        <v>1</v>
      </c>
      <c r="F247" s="24" t="s">
        <v>3176</v>
      </c>
    </row>
    <row r="248" spans="1:6" x14ac:dyDescent="0.2">
      <c r="A248">
        <v>11189069</v>
      </c>
      <c r="B248" s="24" t="s">
        <v>1976</v>
      </c>
      <c r="C248">
        <v>4</v>
      </c>
      <c r="D248" s="116"/>
      <c r="E248" t="b">
        <v>1</v>
      </c>
      <c r="F248" s="24" t="s">
        <v>1977</v>
      </c>
    </row>
    <row r="249" spans="1:6" x14ac:dyDescent="0.2">
      <c r="A249">
        <v>994</v>
      </c>
      <c r="B249" s="24" t="s">
        <v>198</v>
      </c>
      <c r="C249">
        <v>8</v>
      </c>
      <c r="D249" s="116"/>
      <c r="E249" t="b">
        <v>1</v>
      </c>
      <c r="F249" s="24" t="s">
        <v>996</v>
      </c>
    </row>
    <row r="250" spans="1:6" x14ac:dyDescent="0.2">
      <c r="A250">
        <v>995</v>
      </c>
      <c r="B250" s="24" t="s">
        <v>335</v>
      </c>
      <c r="C250">
        <v>19</v>
      </c>
      <c r="D250" s="116"/>
      <c r="E250" t="b">
        <v>1</v>
      </c>
      <c r="F250" s="24" t="s">
        <v>2408</v>
      </c>
    </row>
    <row r="251" spans="1:6" x14ac:dyDescent="0.2">
      <c r="A251">
        <v>996</v>
      </c>
      <c r="B251" s="24" t="s">
        <v>661</v>
      </c>
      <c r="C251">
        <v>3</v>
      </c>
      <c r="D251" s="116"/>
      <c r="E251" t="b">
        <v>1</v>
      </c>
      <c r="F251" s="24" t="s">
        <v>4879</v>
      </c>
    </row>
    <row r="252" spans="1:6" x14ac:dyDescent="0.2">
      <c r="A252">
        <v>997</v>
      </c>
      <c r="B252" s="24" t="s">
        <v>454</v>
      </c>
      <c r="C252">
        <v>6</v>
      </c>
      <c r="D252" s="116"/>
      <c r="E252" t="b">
        <v>1</v>
      </c>
      <c r="F252" s="24" t="s">
        <v>1524</v>
      </c>
    </row>
    <row r="253" spans="1:6" x14ac:dyDescent="0.2">
      <c r="A253">
        <v>998</v>
      </c>
      <c r="B253" s="24" t="s">
        <v>359</v>
      </c>
      <c r="C253">
        <v>1</v>
      </c>
      <c r="D253" s="116"/>
      <c r="E253" t="b">
        <v>1</v>
      </c>
      <c r="F253" s="24" t="s">
        <v>2596</v>
      </c>
    </row>
    <row r="254" spans="1:6" x14ac:dyDescent="0.2">
      <c r="A254">
        <v>999</v>
      </c>
      <c r="B254" s="24" t="s">
        <v>372</v>
      </c>
      <c r="C254">
        <v>7</v>
      </c>
      <c r="D254" s="116"/>
      <c r="E254" t="b">
        <v>1</v>
      </c>
      <c r="F254" s="24" t="s">
        <v>2681</v>
      </c>
    </row>
    <row r="255" spans="1:6" x14ac:dyDescent="0.2">
      <c r="A255">
        <v>1001</v>
      </c>
      <c r="B255" s="24" t="s">
        <v>439</v>
      </c>
      <c r="C255">
        <v>18</v>
      </c>
      <c r="D255" s="116"/>
      <c r="E255" t="b">
        <v>1</v>
      </c>
      <c r="F255" s="24" t="s">
        <v>3133</v>
      </c>
    </row>
    <row r="256" spans="1:6" x14ac:dyDescent="0.2">
      <c r="A256">
        <v>1003</v>
      </c>
      <c r="B256" s="24" t="s">
        <v>882</v>
      </c>
      <c r="C256">
        <v>5</v>
      </c>
      <c r="D256" s="116"/>
      <c r="E256" t="b">
        <v>1</v>
      </c>
      <c r="F256" s="24" t="s">
        <v>883</v>
      </c>
    </row>
    <row r="257" spans="1:6" x14ac:dyDescent="0.2">
      <c r="A257">
        <v>1004</v>
      </c>
      <c r="B257" s="24" t="s">
        <v>604</v>
      </c>
      <c r="C257">
        <v>7</v>
      </c>
      <c r="D257" s="116"/>
      <c r="E257" t="b">
        <v>1</v>
      </c>
      <c r="F257" s="24" t="s">
        <v>4436</v>
      </c>
    </row>
    <row r="258" spans="1:6" x14ac:dyDescent="0.2">
      <c r="A258">
        <v>1008</v>
      </c>
      <c r="B258" s="24" t="s">
        <v>884</v>
      </c>
      <c r="C258">
        <v>6</v>
      </c>
      <c r="D258" s="116"/>
      <c r="E258" t="b">
        <v>1</v>
      </c>
      <c r="F258" s="24" t="s">
        <v>883</v>
      </c>
    </row>
    <row r="259" spans="1:6" x14ac:dyDescent="0.2">
      <c r="A259">
        <v>1022</v>
      </c>
      <c r="B259" s="24" t="s">
        <v>530</v>
      </c>
      <c r="C259">
        <v>1</v>
      </c>
      <c r="D259" s="116"/>
      <c r="E259" t="b">
        <v>1</v>
      </c>
      <c r="F259" s="24" t="s">
        <v>1798</v>
      </c>
    </row>
    <row r="260" spans="1:6" x14ac:dyDescent="0.2">
      <c r="A260">
        <v>1023</v>
      </c>
      <c r="B260" s="24" t="s">
        <v>212</v>
      </c>
      <c r="C260">
        <v>2</v>
      </c>
      <c r="D260" s="116"/>
      <c r="E260" t="b">
        <v>0</v>
      </c>
      <c r="F260" s="24" t="s">
        <v>1171</v>
      </c>
    </row>
    <row r="261" spans="1:6" x14ac:dyDescent="0.2">
      <c r="A261">
        <v>1037</v>
      </c>
      <c r="B261" s="24" t="s">
        <v>503</v>
      </c>
      <c r="C261">
        <v>1</v>
      </c>
      <c r="D261" s="116"/>
      <c r="E261" t="b">
        <v>1</v>
      </c>
      <c r="F261" s="24" t="s">
        <v>3734</v>
      </c>
    </row>
    <row r="262" spans="1:6" x14ac:dyDescent="0.2">
      <c r="A262">
        <v>1111</v>
      </c>
      <c r="B262" s="24" t="s">
        <v>3283</v>
      </c>
      <c r="C262">
        <v>6</v>
      </c>
      <c r="D262" s="116"/>
      <c r="E262" t="b">
        <v>1</v>
      </c>
      <c r="F262" s="24" t="s">
        <v>3284</v>
      </c>
    </row>
    <row r="263" spans="1:6" x14ac:dyDescent="0.2">
      <c r="A263">
        <v>1116</v>
      </c>
      <c r="B263" s="24" t="s">
        <v>332</v>
      </c>
      <c r="C263">
        <v>8</v>
      </c>
      <c r="D263" s="116"/>
      <c r="E263" t="b">
        <v>1</v>
      </c>
      <c r="F263" s="24" t="s">
        <v>2312</v>
      </c>
    </row>
    <row r="264" spans="1:6" x14ac:dyDescent="0.2">
      <c r="A264">
        <v>1228</v>
      </c>
      <c r="B264" s="24" t="s">
        <v>40</v>
      </c>
      <c r="C264">
        <v>3</v>
      </c>
      <c r="D264" s="116"/>
      <c r="E264" t="b">
        <v>0</v>
      </c>
      <c r="F264" s="24" t="s">
        <v>998</v>
      </c>
    </row>
    <row r="265" spans="1:6" x14ac:dyDescent="0.2">
      <c r="A265">
        <v>1241</v>
      </c>
      <c r="B265" s="24" t="s">
        <v>493</v>
      </c>
      <c r="C265">
        <v>3</v>
      </c>
      <c r="D265" s="116"/>
      <c r="E265" t="b">
        <v>0</v>
      </c>
      <c r="F265" s="24" t="s">
        <v>3686</v>
      </c>
    </row>
    <row r="266" spans="1:6" x14ac:dyDescent="0.2">
      <c r="A266">
        <v>1413</v>
      </c>
      <c r="B266" s="24" t="s">
        <v>582</v>
      </c>
      <c r="C266">
        <v>9</v>
      </c>
      <c r="D266" s="116"/>
      <c r="E266" t="b">
        <v>1</v>
      </c>
      <c r="F266" s="24" t="s">
        <v>4317</v>
      </c>
    </row>
    <row r="267" spans="1:6" x14ac:dyDescent="0.2">
      <c r="A267">
        <v>1414</v>
      </c>
      <c r="B267" s="24" t="s">
        <v>571</v>
      </c>
      <c r="C267">
        <v>1</v>
      </c>
      <c r="D267" s="116"/>
      <c r="E267" t="b">
        <v>1</v>
      </c>
      <c r="F267" s="24" t="s">
        <v>4201</v>
      </c>
    </row>
    <row r="268" spans="1:6" x14ac:dyDescent="0.2">
      <c r="A268">
        <v>1436</v>
      </c>
      <c r="B268" s="24" t="s">
        <v>393</v>
      </c>
      <c r="C268">
        <v>5</v>
      </c>
      <c r="D268" s="116"/>
      <c r="E268" t="b">
        <v>1</v>
      </c>
      <c r="F268" s="24" t="s">
        <v>1380</v>
      </c>
    </row>
    <row r="269" spans="1:6" x14ac:dyDescent="0.2">
      <c r="A269">
        <v>1518</v>
      </c>
      <c r="B269" s="24" t="s">
        <v>597</v>
      </c>
      <c r="C269">
        <v>3</v>
      </c>
      <c r="D269" s="116"/>
      <c r="E269" t="b">
        <v>1</v>
      </c>
      <c r="F269" s="24" t="s">
        <v>995</v>
      </c>
    </row>
    <row r="270" spans="1:6" x14ac:dyDescent="0.2">
      <c r="A270">
        <v>1519</v>
      </c>
      <c r="B270" s="24" t="s">
        <v>2883</v>
      </c>
      <c r="C270">
        <v>3</v>
      </c>
      <c r="D270" s="116"/>
      <c r="E270" t="b">
        <v>1</v>
      </c>
      <c r="F270" s="24" t="s">
        <v>2884</v>
      </c>
    </row>
    <row r="271" spans="1:6" x14ac:dyDescent="0.2">
      <c r="A271">
        <v>1523</v>
      </c>
      <c r="B271" s="24" t="s">
        <v>346</v>
      </c>
      <c r="C271">
        <v>3</v>
      </c>
      <c r="D271" s="116"/>
      <c r="E271" t="b">
        <v>1</v>
      </c>
      <c r="F271" s="24" t="s">
        <v>1913</v>
      </c>
    </row>
    <row r="272" spans="1:6" x14ac:dyDescent="0.2">
      <c r="A272">
        <v>1530</v>
      </c>
      <c r="B272" s="24" t="s">
        <v>357</v>
      </c>
      <c r="C272">
        <v>8</v>
      </c>
      <c r="D272" s="116"/>
      <c r="E272" t="b">
        <v>1</v>
      </c>
      <c r="F272" s="24" t="s">
        <v>2594</v>
      </c>
    </row>
    <row r="273" spans="1:6" x14ac:dyDescent="0.2">
      <c r="A273">
        <v>1558</v>
      </c>
      <c r="B273" s="24" t="s">
        <v>230</v>
      </c>
      <c r="C273">
        <v>2</v>
      </c>
      <c r="D273" s="116"/>
      <c r="E273" t="b">
        <v>1</v>
      </c>
      <c r="F273" s="24" t="s">
        <v>1299</v>
      </c>
    </row>
    <row r="274" spans="1:6" x14ac:dyDescent="0.2">
      <c r="A274">
        <v>1585</v>
      </c>
      <c r="B274" s="24" t="s">
        <v>272</v>
      </c>
      <c r="C274">
        <v>5</v>
      </c>
      <c r="D274" s="116"/>
      <c r="E274" t="b">
        <v>1</v>
      </c>
      <c r="F274" s="24" t="s">
        <v>1720</v>
      </c>
    </row>
    <row r="275" spans="1:6" x14ac:dyDescent="0.2">
      <c r="A275">
        <v>1601</v>
      </c>
      <c r="B275" s="24" t="s">
        <v>418</v>
      </c>
      <c r="C275">
        <v>1</v>
      </c>
      <c r="D275" s="116"/>
      <c r="E275" t="b">
        <v>1</v>
      </c>
      <c r="F275" s="24" t="s">
        <v>2993</v>
      </c>
    </row>
    <row r="276" spans="1:6" x14ac:dyDescent="0.2">
      <c r="A276">
        <v>1633</v>
      </c>
      <c r="B276" s="24" t="s">
        <v>612</v>
      </c>
      <c r="C276">
        <v>10</v>
      </c>
      <c r="D276" s="116"/>
      <c r="E276" t="b">
        <v>1</v>
      </c>
      <c r="F276" s="24" t="s">
        <v>4486</v>
      </c>
    </row>
    <row r="277" spans="1:6" x14ac:dyDescent="0.2">
      <c r="A277">
        <v>1641</v>
      </c>
      <c r="B277" s="24" t="s">
        <v>525</v>
      </c>
      <c r="C277">
        <v>3</v>
      </c>
      <c r="D277" s="116"/>
      <c r="E277" t="b">
        <v>1</v>
      </c>
      <c r="F277" s="24" t="s">
        <v>3922</v>
      </c>
    </row>
    <row r="278" spans="1:6" x14ac:dyDescent="0.2">
      <c r="A278">
        <v>1648</v>
      </c>
      <c r="B278" s="24" t="s">
        <v>646</v>
      </c>
      <c r="C278">
        <v>11</v>
      </c>
      <c r="D278" s="116"/>
      <c r="E278" t="b">
        <v>1</v>
      </c>
      <c r="F278" s="24" t="s">
        <v>4800</v>
      </c>
    </row>
    <row r="279" spans="1:6" x14ac:dyDescent="0.2">
      <c r="A279">
        <v>1650</v>
      </c>
      <c r="B279" s="24" t="s">
        <v>2961</v>
      </c>
      <c r="C279">
        <v>18</v>
      </c>
      <c r="D279" s="116"/>
      <c r="E279" t="b">
        <v>1</v>
      </c>
      <c r="F279" s="24" t="s">
        <v>2962</v>
      </c>
    </row>
    <row r="280" spans="1:6" x14ac:dyDescent="0.2">
      <c r="A280">
        <v>1659</v>
      </c>
      <c r="B280" s="24" t="s">
        <v>1792</v>
      </c>
      <c r="C280">
        <v>1</v>
      </c>
      <c r="D280" s="116"/>
      <c r="E280" t="b">
        <v>1</v>
      </c>
      <c r="F280" s="24" t="s">
        <v>1793</v>
      </c>
    </row>
    <row r="281" spans="1:6" x14ac:dyDescent="0.2">
      <c r="A281">
        <v>1686</v>
      </c>
      <c r="B281" s="24" t="s">
        <v>2578</v>
      </c>
      <c r="C281">
        <v>10</v>
      </c>
      <c r="D281" s="116"/>
      <c r="E281" t="b">
        <v>1</v>
      </c>
      <c r="F281" s="24" t="s">
        <v>2579</v>
      </c>
    </row>
    <row r="282" spans="1:6" x14ac:dyDescent="0.2">
      <c r="A282">
        <v>1692</v>
      </c>
      <c r="B282" s="24" t="s">
        <v>369</v>
      </c>
      <c r="C282">
        <v>3</v>
      </c>
      <c r="D282" s="116"/>
      <c r="E282" t="b">
        <v>1</v>
      </c>
      <c r="F282" s="24" t="s">
        <v>2669</v>
      </c>
    </row>
    <row r="283" spans="1:6" x14ac:dyDescent="0.2">
      <c r="A283">
        <v>1693</v>
      </c>
      <c r="B283" s="24" t="s">
        <v>237</v>
      </c>
      <c r="C283">
        <v>3</v>
      </c>
      <c r="D283" s="116"/>
      <c r="E283" t="b">
        <v>0</v>
      </c>
      <c r="F283" s="24" t="s">
        <v>956</v>
      </c>
    </row>
    <row r="284" spans="1:6" x14ac:dyDescent="0.2">
      <c r="A284">
        <v>1704</v>
      </c>
      <c r="B284" s="24" t="s">
        <v>4394</v>
      </c>
      <c r="C284">
        <v>18</v>
      </c>
      <c r="D284" s="116"/>
      <c r="E284" t="b">
        <v>1</v>
      </c>
      <c r="F284" s="24" t="s">
        <v>3345</v>
      </c>
    </row>
    <row r="285" spans="1:6" x14ac:dyDescent="0.2">
      <c r="A285">
        <v>1722</v>
      </c>
      <c r="B285" s="24" t="s">
        <v>575</v>
      </c>
      <c r="C285">
        <v>2</v>
      </c>
      <c r="D285" s="116"/>
      <c r="E285" t="b">
        <v>1</v>
      </c>
      <c r="F285" s="24" t="s">
        <v>998</v>
      </c>
    </row>
    <row r="286" spans="1:6" x14ac:dyDescent="0.2">
      <c r="A286">
        <v>1766</v>
      </c>
      <c r="B286" s="24" t="s">
        <v>1095</v>
      </c>
      <c r="C286">
        <v>1</v>
      </c>
      <c r="D286" s="116"/>
      <c r="E286" t="b">
        <v>1</v>
      </c>
      <c r="F286" s="24" t="s">
        <v>1031</v>
      </c>
    </row>
    <row r="287" spans="1:6" x14ac:dyDescent="0.2">
      <c r="A287">
        <v>1791</v>
      </c>
      <c r="B287" s="24" t="s">
        <v>4038</v>
      </c>
      <c r="C287">
        <v>10</v>
      </c>
      <c r="D287" s="116"/>
      <c r="E287" t="b">
        <v>1</v>
      </c>
      <c r="F287" s="24" t="s">
        <v>4039</v>
      </c>
    </row>
    <row r="288" spans="1:6" x14ac:dyDescent="0.2">
      <c r="A288">
        <v>1805</v>
      </c>
      <c r="B288" s="24" t="s">
        <v>266</v>
      </c>
      <c r="C288">
        <v>2</v>
      </c>
      <c r="D288" s="116"/>
      <c r="E288" t="b">
        <v>0</v>
      </c>
      <c r="F288" s="24" t="s">
        <v>1670</v>
      </c>
    </row>
    <row r="289" spans="1:6" x14ac:dyDescent="0.2">
      <c r="A289">
        <v>1838</v>
      </c>
      <c r="B289" s="24" t="s">
        <v>533</v>
      </c>
      <c r="C289">
        <v>1</v>
      </c>
      <c r="D289" s="116"/>
      <c r="E289" t="b">
        <v>1</v>
      </c>
      <c r="F289" s="24" t="s">
        <v>3981</v>
      </c>
    </row>
    <row r="290" spans="1:6" x14ac:dyDescent="0.2">
      <c r="A290">
        <v>1866</v>
      </c>
      <c r="B290" s="24" t="s">
        <v>516</v>
      </c>
      <c r="C290">
        <v>13</v>
      </c>
      <c r="D290" s="116"/>
      <c r="E290" t="b">
        <v>1</v>
      </c>
      <c r="F290" s="24" t="s">
        <v>3809</v>
      </c>
    </row>
    <row r="291" spans="1:6" x14ac:dyDescent="0.2">
      <c r="A291">
        <v>1871</v>
      </c>
      <c r="B291" s="24" t="s">
        <v>536</v>
      </c>
      <c r="C291">
        <v>2</v>
      </c>
      <c r="D291" s="116"/>
      <c r="E291" t="b">
        <v>0</v>
      </c>
      <c r="F291" s="24" t="s">
        <v>1264</v>
      </c>
    </row>
    <row r="292" spans="1:6" x14ac:dyDescent="0.2">
      <c r="A292">
        <v>2003</v>
      </c>
      <c r="B292" s="24" t="s">
        <v>344</v>
      </c>
      <c r="C292">
        <v>11</v>
      </c>
      <c r="D292" s="116"/>
      <c r="E292" t="b">
        <v>1</v>
      </c>
      <c r="F292" s="24" t="s">
        <v>981</v>
      </c>
    </row>
    <row r="293" spans="1:6" x14ac:dyDescent="0.2">
      <c r="A293">
        <v>2023</v>
      </c>
      <c r="B293" s="24" t="s">
        <v>4629</v>
      </c>
      <c r="C293">
        <v>3</v>
      </c>
      <c r="D293" s="116"/>
      <c r="E293" t="b">
        <v>1</v>
      </c>
      <c r="F293" s="24" t="s">
        <v>4630</v>
      </c>
    </row>
    <row r="294" spans="1:6" x14ac:dyDescent="0.2">
      <c r="A294">
        <v>2036</v>
      </c>
      <c r="B294" s="24" t="s">
        <v>588</v>
      </c>
      <c r="C294">
        <v>2</v>
      </c>
      <c r="D294" s="116"/>
      <c r="E294" t="b">
        <v>1</v>
      </c>
      <c r="F294" s="24" t="s">
        <v>1152</v>
      </c>
    </row>
    <row r="295" spans="1:6" x14ac:dyDescent="0.2">
      <c r="A295">
        <v>2150</v>
      </c>
      <c r="B295" s="24" t="s">
        <v>649</v>
      </c>
      <c r="C295">
        <v>2</v>
      </c>
      <c r="D295" s="116"/>
      <c r="E295" t="b">
        <v>1</v>
      </c>
      <c r="F295" s="24" t="s">
        <v>4821</v>
      </c>
    </row>
    <row r="296" spans="1:6" x14ac:dyDescent="0.2">
      <c r="A296">
        <v>2171</v>
      </c>
      <c r="B296" s="24" t="s">
        <v>4269</v>
      </c>
      <c r="C296">
        <v>8</v>
      </c>
      <c r="D296" s="116"/>
      <c r="E296" t="b">
        <v>0</v>
      </c>
      <c r="F296" s="24" t="s">
        <v>1440</v>
      </c>
    </row>
    <row r="297" spans="1:6" x14ac:dyDescent="0.2">
      <c r="A297">
        <v>2193</v>
      </c>
      <c r="B297" s="24" t="s">
        <v>546</v>
      </c>
      <c r="C297">
        <v>2</v>
      </c>
      <c r="D297" s="116"/>
      <c r="E297" t="b">
        <v>1</v>
      </c>
      <c r="F297" s="24" t="s">
        <v>1480</v>
      </c>
    </row>
    <row r="298" spans="1:6" x14ac:dyDescent="0.2">
      <c r="A298">
        <v>2303</v>
      </c>
      <c r="B298" s="24" t="s">
        <v>46</v>
      </c>
      <c r="C298">
        <v>3</v>
      </c>
      <c r="D298" s="116"/>
      <c r="E298" t="b">
        <v>0</v>
      </c>
      <c r="F298" s="24" t="s">
        <v>4088</v>
      </c>
    </row>
    <row r="299" spans="1:6" x14ac:dyDescent="0.2">
      <c r="A299">
        <v>2304</v>
      </c>
      <c r="B299" s="24" t="s">
        <v>47</v>
      </c>
      <c r="C299">
        <v>19</v>
      </c>
      <c r="D299" s="116"/>
      <c r="E299" t="b">
        <v>1</v>
      </c>
      <c r="F299" s="24" t="s">
        <v>1220</v>
      </c>
    </row>
    <row r="300" spans="1:6" x14ac:dyDescent="0.2">
      <c r="A300">
        <v>2305</v>
      </c>
      <c r="B300" s="24" t="s">
        <v>48</v>
      </c>
      <c r="C300">
        <v>3</v>
      </c>
      <c r="D300" s="116"/>
      <c r="E300" t="b">
        <v>0</v>
      </c>
      <c r="F300" s="24" t="s">
        <v>1441</v>
      </c>
    </row>
    <row r="301" spans="1:6" x14ac:dyDescent="0.2">
      <c r="A301">
        <v>2308</v>
      </c>
      <c r="B301" s="24" t="s">
        <v>51</v>
      </c>
      <c r="C301">
        <v>1</v>
      </c>
      <c r="D301" s="116"/>
      <c r="E301" t="b">
        <v>0</v>
      </c>
      <c r="F301" s="24" t="s">
        <v>4279</v>
      </c>
    </row>
    <row r="302" spans="1:6" x14ac:dyDescent="0.2">
      <c r="A302">
        <v>2313</v>
      </c>
      <c r="B302" s="24" t="s">
        <v>57</v>
      </c>
      <c r="C302">
        <v>8</v>
      </c>
      <c r="D302" s="116"/>
      <c r="E302" t="b">
        <v>0</v>
      </c>
      <c r="F302" s="24" t="s">
        <v>894</v>
      </c>
    </row>
    <row r="303" spans="1:6" x14ac:dyDescent="0.2">
      <c r="A303">
        <v>2318</v>
      </c>
      <c r="B303" s="24" t="s">
        <v>66</v>
      </c>
      <c r="C303">
        <v>15</v>
      </c>
      <c r="D303" s="116"/>
      <c r="E303" t="b">
        <v>0</v>
      </c>
      <c r="F303" s="24" t="s">
        <v>2205</v>
      </c>
    </row>
    <row r="304" spans="1:6" x14ac:dyDescent="0.2">
      <c r="A304">
        <v>2324</v>
      </c>
      <c r="B304" s="24" t="s">
        <v>75</v>
      </c>
      <c r="C304">
        <v>15</v>
      </c>
      <c r="D304" s="116"/>
      <c r="E304" t="b">
        <v>0</v>
      </c>
      <c r="F304" s="24" t="s">
        <v>1193</v>
      </c>
    </row>
    <row r="305" spans="1:6" x14ac:dyDescent="0.2">
      <c r="A305">
        <v>2327</v>
      </c>
      <c r="B305" s="24" t="s">
        <v>80</v>
      </c>
      <c r="C305">
        <v>3</v>
      </c>
      <c r="D305" s="116"/>
      <c r="E305" t="b">
        <v>0</v>
      </c>
      <c r="F305" s="24" t="s">
        <v>1000</v>
      </c>
    </row>
    <row r="306" spans="1:6" x14ac:dyDescent="0.2">
      <c r="A306">
        <v>2344</v>
      </c>
      <c r="B306" s="24" t="s">
        <v>91</v>
      </c>
      <c r="C306">
        <v>3</v>
      </c>
      <c r="D306" s="116"/>
      <c r="E306" t="b">
        <v>0</v>
      </c>
      <c r="F306" s="24" t="s">
        <v>956</v>
      </c>
    </row>
    <row r="307" spans="1:6" x14ac:dyDescent="0.2">
      <c r="A307">
        <v>2346</v>
      </c>
      <c r="B307" s="24" t="s">
        <v>391</v>
      </c>
      <c r="C307">
        <v>15</v>
      </c>
      <c r="D307" s="116"/>
      <c r="E307" t="b">
        <v>1</v>
      </c>
      <c r="F307" s="24" t="s">
        <v>2799</v>
      </c>
    </row>
    <row r="308" spans="1:6" x14ac:dyDescent="0.2">
      <c r="A308">
        <v>2352</v>
      </c>
      <c r="B308" s="24" t="s">
        <v>389</v>
      </c>
      <c r="C308">
        <v>2</v>
      </c>
      <c r="D308" s="116"/>
      <c r="E308" t="b">
        <v>1</v>
      </c>
      <c r="F308" s="24" t="s">
        <v>2774</v>
      </c>
    </row>
    <row r="309" spans="1:6" x14ac:dyDescent="0.2">
      <c r="A309">
        <v>2362</v>
      </c>
      <c r="B309" s="24" t="s">
        <v>456</v>
      </c>
      <c r="C309">
        <v>2</v>
      </c>
      <c r="D309" s="116"/>
      <c r="E309" t="b">
        <v>1</v>
      </c>
      <c r="F309" s="24" t="s">
        <v>969</v>
      </c>
    </row>
    <row r="310" spans="1:6" x14ac:dyDescent="0.2">
      <c r="A310">
        <v>2382</v>
      </c>
      <c r="B310" s="24" t="s">
        <v>102</v>
      </c>
      <c r="C310">
        <v>8</v>
      </c>
      <c r="D310" s="116"/>
      <c r="E310" t="b">
        <v>0</v>
      </c>
      <c r="F310" s="24" t="s">
        <v>2952</v>
      </c>
    </row>
    <row r="311" spans="1:6" x14ac:dyDescent="0.2">
      <c r="A311">
        <v>2397</v>
      </c>
      <c r="B311" s="24" t="s">
        <v>462</v>
      </c>
      <c r="C311">
        <v>5</v>
      </c>
      <c r="D311" s="116"/>
      <c r="E311" t="b">
        <v>1</v>
      </c>
      <c r="F311" s="24" t="s">
        <v>3414</v>
      </c>
    </row>
    <row r="312" spans="1:6" x14ac:dyDescent="0.2">
      <c r="A312">
        <v>2419</v>
      </c>
      <c r="B312" s="24" t="s">
        <v>103</v>
      </c>
      <c r="C312">
        <v>3</v>
      </c>
      <c r="D312" s="116"/>
      <c r="E312" t="b">
        <v>0</v>
      </c>
      <c r="F312" s="24" t="s">
        <v>1380</v>
      </c>
    </row>
    <row r="313" spans="1:6" x14ac:dyDescent="0.2">
      <c r="A313">
        <v>2422</v>
      </c>
      <c r="B313" s="24" t="s">
        <v>659</v>
      </c>
      <c r="C313">
        <v>2</v>
      </c>
      <c r="D313" s="116"/>
      <c r="E313" t="b">
        <v>1</v>
      </c>
      <c r="F313" s="24" t="s">
        <v>4876</v>
      </c>
    </row>
    <row r="314" spans="1:6" x14ac:dyDescent="0.2">
      <c r="A314">
        <v>2436</v>
      </c>
      <c r="B314" s="24" t="s">
        <v>110</v>
      </c>
      <c r="C314">
        <v>11</v>
      </c>
      <c r="D314" s="116"/>
      <c r="E314" t="b">
        <v>0</v>
      </c>
      <c r="F314" s="24" t="s">
        <v>2296</v>
      </c>
    </row>
    <row r="315" spans="1:6" x14ac:dyDescent="0.2">
      <c r="A315">
        <v>2448</v>
      </c>
      <c r="B315" s="24" t="s">
        <v>114</v>
      </c>
      <c r="C315">
        <v>3</v>
      </c>
      <c r="D315" s="116"/>
      <c r="E315" t="b">
        <v>0</v>
      </c>
      <c r="F315" s="24" t="s">
        <v>2671</v>
      </c>
    </row>
    <row r="316" spans="1:6" x14ac:dyDescent="0.2">
      <c r="A316">
        <v>2624</v>
      </c>
      <c r="B316" s="24" t="s">
        <v>35</v>
      </c>
      <c r="C316">
        <v>3</v>
      </c>
      <c r="D316" s="116"/>
      <c r="E316" t="b">
        <v>0</v>
      </c>
      <c r="F316" s="24" t="s">
        <v>1426</v>
      </c>
    </row>
    <row r="317" spans="1:6" x14ac:dyDescent="0.2">
      <c r="A317">
        <v>2635</v>
      </c>
      <c r="B317" s="24" t="s">
        <v>9376</v>
      </c>
      <c r="C317">
        <v>3</v>
      </c>
      <c r="D317" s="116"/>
      <c r="E317" t="b">
        <v>0</v>
      </c>
      <c r="F317" s="24" t="s">
        <v>998</v>
      </c>
    </row>
    <row r="318" spans="1:6" x14ac:dyDescent="0.2">
      <c r="A318">
        <v>2640</v>
      </c>
      <c r="B318" s="24" t="s">
        <v>9383</v>
      </c>
      <c r="C318">
        <v>19</v>
      </c>
      <c r="D318" s="116"/>
      <c r="E318" t="b">
        <v>0</v>
      </c>
      <c r="F318" s="24" t="s">
        <v>9387</v>
      </c>
    </row>
    <row r="319" spans="1:6" x14ac:dyDescent="0.2">
      <c r="A319">
        <v>3007</v>
      </c>
      <c r="B319" s="24" t="s">
        <v>3002</v>
      </c>
      <c r="C319">
        <v>6</v>
      </c>
      <c r="D319" s="116"/>
      <c r="E319" t="b">
        <v>1</v>
      </c>
      <c r="F319" s="24" t="s">
        <v>3003</v>
      </c>
    </row>
    <row r="320" spans="1:6" x14ac:dyDescent="0.2">
      <c r="A320">
        <v>5004</v>
      </c>
      <c r="B320" s="24" t="s">
        <v>352</v>
      </c>
      <c r="C320">
        <v>8</v>
      </c>
      <c r="D320" s="116"/>
      <c r="E320" t="b">
        <v>1</v>
      </c>
      <c r="F320" s="24" t="s">
        <v>983</v>
      </c>
    </row>
    <row r="321" spans="1:6" x14ac:dyDescent="0.2">
      <c r="A321">
        <v>5010</v>
      </c>
      <c r="B321" s="24" t="s">
        <v>290</v>
      </c>
      <c r="C321">
        <v>19</v>
      </c>
      <c r="D321" s="116"/>
      <c r="E321" t="b">
        <v>1</v>
      </c>
      <c r="F321" s="24" t="s">
        <v>1929</v>
      </c>
    </row>
    <row r="322" spans="1:6" x14ac:dyDescent="0.2">
      <c r="A322">
        <v>5012</v>
      </c>
      <c r="B322" s="24" t="s">
        <v>2845</v>
      </c>
      <c r="C322">
        <v>9</v>
      </c>
      <c r="D322" s="116"/>
      <c r="E322" t="b">
        <v>1</v>
      </c>
      <c r="F322" s="24" t="s">
        <v>2846</v>
      </c>
    </row>
    <row r="323" spans="1:6" x14ac:dyDescent="0.2">
      <c r="A323">
        <v>5015</v>
      </c>
      <c r="B323" s="24" t="s">
        <v>315</v>
      </c>
      <c r="C323">
        <v>1</v>
      </c>
      <c r="D323" s="116"/>
      <c r="E323" t="b">
        <v>1</v>
      </c>
      <c r="F323" s="24" t="s">
        <v>2263</v>
      </c>
    </row>
    <row r="324" spans="1:6" x14ac:dyDescent="0.2">
      <c r="A324">
        <v>6016</v>
      </c>
      <c r="B324" s="24" t="s">
        <v>239</v>
      </c>
      <c r="C324">
        <v>5</v>
      </c>
      <c r="D324" s="116"/>
      <c r="E324" t="b">
        <v>1</v>
      </c>
      <c r="F324" s="24" t="s">
        <v>1387</v>
      </c>
    </row>
    <row r="325" spans="1:6" x14ac:dyDescent="0.2">
      <c r="A325">
        <v>6660</v>
      </c>
      <c r="B325" s="24" t="s">
        <v>245</v>
      </c>
      <c r="C325">
        <v>19</v>
      </c>
      <c r="D325" s="116"/>
      <c r="E325" t="b">
        <v>1</v>
      </c>
      <c r="F325" s="24" t="s">
        <v>1411</v>
      </c>
    </row>
    <row r="326" spans="1:6" x14ac:dyDescent="0.2">
      <c r="A326">
        <v>8656</v>
      </c>
      <c r="B326" s="24" t="s">
        <v>552</v>
      </c>
      <c r="C326">
        <v>19</v>
      </c>
      <c r="D326" s="116"/>
      <c r="E326" t="b">
        <v>1</v>
      </c>
      <c r="F326" s="24" t="s">
        <v>1160</v>
      </c>
    </row>
    <row r="327" spans="1:6" x14ac:dyDescent="0.2">
      <c r="A327">
        <v>8693</v>
      </c>
      <c r="B327" s="24" t="s">
        <v>226</v>
      </c>
      <c r="C327">
        <v>11</v>
      </c>
      <c r="D327" s="116"/>
      <c r="E327" t="b">
        <v>1</v>
      </c>
      <c r="F327" s="24" t="s">
        <v>1238</v>
      </c>
    </row>
    <row r="328" spans="1:6" x14ac:dyDescent="0.2">
      <c r="A328">
        <v>8703</v>
      </c>
      <c r="B328" s="24" t="s">
        <v>489</v>
      </c>
      <c r="C328">
        <v>8</v>
      </c>
      <c r="D328" s="116"/>
      <c r="E328" t="b">
        <v>1</v>
      </c>
      <c r="F328" s="24" t="s">
        <v>3643</v>
      </c>
    </row>
    <row r="329" spans="1:6" x14ac:dyDescent="0.2">
      <c r="A329">
        <v>8704</v>
      </c>
      <c r="B329" s="24" t="s">
        <v>3893</v>
      </c>
      <c r="C329">
        <v>11</v>
      </c>
      <c r="D329" s="116"/>
      <c r="E329" t="b">
        <v>1</v>
      </c>
      <c r="F329" s="24" t="s">
        <v>3894</v>
      </c>
    </row>
    <row r="330" spans="1:6" x14ac:dyDescent="0.2">
      <c r="A330">
        <v>8713</v>
      </c>
      <c r="B330" s="24" t="s">
        <v>557</v>
      </c>
      <c r="C330">
        <v>11</v>
      </c>
      <c r="D330" s="116"/>
      <c r="E330" t="b">
        <v>1</v>
      </c>
      <c r="F330" s="24" t="s">
        <v>3633</v>
      </c>
    </row>
    <row r="331" spans="1:6" x14ac:dyDescent="0.2">
      <c r="A331">
        <v>8722</v>
      </c>
      <c r="B331" s="24" t="s">
        <v>297</v>
      </c>
      <c r="C331">
        <v>2</v>
      </c>
      <c r="D331" s="116"/>
      <c r="E331" t="b">
        <v>1</v>
      </c>
      <c r="F331" s="24" t="s">
        <v>960</v>
      </c>
    </row>
    <row r="332" spans="1:6" x14ac:dyDescent="0.2">
      <c r="A332">
        <v>8753</v>
      </c>
      <c r="B332" s="24" t="s">
        <v>521</v>
      </c>
      <c r="C332">
        <v>8</v>
      </c>
      <c r="D332" s="116"/>
      <c r="E332" t="b">
        <v>1</v>
      </c>
      <c r="F332" s="24" t="s">
        <v>3880</v>
      </c>
    </row>
    <row r="333" spans="1:6" x14ac:dyDescent="0.2">
      <c r="A333">
        <v>8769</v>
      </c>
      <c r="B333" s="24" t="s">
        <v>328</v>
      </c>
      <c r="C333">
        <v>19</v>
      </c>
      <c r="D333" s="116"/>
      <c r="E333" t="b">
        <v>1</v>
      </c>
      <c r="F333" s="24" t="s">
        <v>902</v>
      </c>
    </row>
    <row r="334" spans="1:6" x14ac:dyDescent="0.2">
      <c r="A334">
        <v>8778</v>
      </c>
      <c r="B334" s="24" t="s">
        <v>651</v>
      </c>
      <c r="C334">
        <v>8</v>
      </c>
      <c r="D334" s="116"/>
      <c r="E334" t="b">
        <v>0</v>
      </c>
      <c r="F334" s="24" t="s">
        <v>4846</v>
      </c>
    </row>
    <row r="335" spans="1:6" x14ac:dyDescent="0.2">
      <c r="A335">
        <v>8826</v>
      </c>
      <c r="B335" s="24" t="s">
        <v>484</v>
      </c>
      <c r="C335">
        <v>5</v>
      </c>
      <c r="D335" s="116"/>
      <c r="E335" t="b">
        <v>1</v>
      </c>
      <c r="F335" s="24" t="s">
        <v>3614</v>
      </c>
    </row>
    <row r="336" spans="1:6" x14ac:dyDescent="0.2">
      <c r="A336">
        <v>8835</v>
      </c>
      <c r="B336" s="24" t="s">
        <v>634</v>
      </c>
      <c r="C336">
        <v>11</v>
      </c>
      <c r="D336" s="116"/>
      <c r="E336" t="b">
        <v>1</v>
      </c>
      <c r="F336" s="24" t="s">
        <v>1090</v>
      </c>
    </row>
    <row r="337" spans="1:6" x14ac:dyDescent="0.2">
      <c r="A337">
        <v>8878</v>
      </c>
      <c r="B337" s="24" t="s">
        <v>324</v>
      </c>
      <c r="C337">
        <v>8</v>
      </c>
      <c r="D337" s="116"/>
      <c r="E337" t="b">
        <v>1</v>
      </c>
      <c r="F337" s="24" t="s">
        <v>1378</v>
      </c>
    </row>
    <row r="338" spans="1:6" x14ac:dyDescent="0.2">
      <c r="A338">
        <v>8901</v>
      </c>
      <c r="B338" s="24" t="s">
        <v>182</v>
      </c>
      <c r="C338">
        <v>3</v>
      </c>
      <c r="D338" s="116"/>
      <c r="E338" t="b">
        <v>1</v>
      </c>
      <c r="F338" s="24" t="s">
        <v>893</v>
      </c>
    </row>
    <row r="339" spans="1:6" x14ac:dyDescent="0.2">
      <c r="A339">
        <v>8930</v>
      </c>
      <c r="B339" s="24" t="s">
        <v>1204</v>
      </c>
      <c r="C339">
        <v>10</v>
      </c>
      <c r="D339" s="116"/>
      <c r="E339" t="b">
        <v>1</v>
      </c>
      <c r="F339" s="24" t="s">
        <v>1205</v>
      </c>
    </row>
    <row r="340" spans="1:6" x14ac:dyDescent="0.2">
      <c r="A340">
        <v>8998</v>
      </c>
      <c r="B340" s="24" t="s">
        <v>377</v>
      </c>
      <c r="C340">
        <v>8</v>
      </c>
      <c r="D340" s="116"/>
      <c r="E340" t="b">
        <v>1</v>
      </c>
      <c r="F340" s="24" t="s">
        <v>2691</v>
      </c>
    </row>
    <row r="341" spans="1:6" x14ac:dyDescent="0.2">
      <c r="A341">
        <v>9008</v>
      </c>
      <c r="B341" s="24" t="s">
        <v>405</v>
      </c>
      <c r="C341">
        <v>3</v>
      </c>
      <c r="D341" s="116"/>
      <c r="E341" t="b">
        <v>1</v>
      </c>
      <c r="F341" s="24" t="s">
        <v>2880</v>
      </c>
    </row>
    <row r="342" spans="1:6" x14ac:dyDescent="0.2">
      <c r="A342">
        <v>9050</v>
      </c>
      <c r="B342" s="24" t="s">
        <v>396</v>
      </c>
      <c r="C342">
        <v>8</v>
      </c>
      <c r="D342" s="116"/>
      <c r="E342" t="b">
        <v>1</v>
      </c>
      <c r="F342" s="24" t="s">
        <v>1423</v>
      </c>
    </row>
    <row r="343" spans="1:6" x14ac:dyDescent="0.2">
      <c r="A343">
        <v>9175</v>
      </c>
      <c r="B343" s="24" t="s">
        <v>4170</v>
      </c>
      <c r="C343">
        <v>1</v>
      </c>
      <c r="D343" s="116"/>
      <c r="E343" t="b">
        <v>1</v>
      </c>
      <c r="F343" s="24" t="s">
        <v>4171</v>
      </c>
    </row>
    <row r="344" spans="1:6" x14ac:dyDescent="0.2">
      <c r="A344">
        <v>9182</v>
      </c>
      <c r="B344" s="24" t="s">
        <v>450</v>
      </c>
      <c r="C344">
        <v>8</v>
      </c>
      <c r="D344" s="116"/>
      <c r="E344" t="b">
        <v>1</v>
      </c>
      <c r="F344" s="24" t="s">
        <v>1378</v>
      </c>
    </row>
    <row r="345" spans="1:6" x14ac:dyDescent="0.2">
      <c r="A345">
        <v>9219</v>
      </c>
      <c r="B345" s="24" t="s">
        <v>109</v>
      </c>
      <c r="C345">
        <v>11</v>
      </c>
      <c r="D345" s="116"/>
      <c r="E345" t="b">
        <v>0</v>
      </c>
      <c r="F345" s="24" t="s">
        <v>969</v>
      </c>
    </row>
    <row r="346" spans="1:6" x14ac:dyDescent="0.2">
      <c r="A346">
        <v>9249</v>
      </c>
      <c r="B346" s="24" t="s">
        <v>192</v>
      </c>
      <c r="C346">
        <v>2</v>
      </c>
      <c r="D346" s="116"/>
      <c r="E346" t="b">
        <v>0</v>
      </c>
      <c r="F346" s="24" t="s">
        <v>936</v>
      </c>
    </row>
    <row r="347" spans="1:6" x14ac:dyDescent="0.2">
      <c r="A347">
        <v>9277</v>
      </c>
      <c r="B347" s="24" t="s">
        <v>640</v>
      </c>
      <c r="C347">
        <v>2</v>
      </c>
      <c r="D347" s="116"/>
      <c r="E347" t="b">
        <v>1</v>
      </c>
      <c r="F347" s="24" t="s">
        <v>2164</v>
      </c>
    </row>
    <row r="348" spans="1:6" x14ac:dyDescent="0.2">
      <c r="A348">
        <v>9303</v>
      </c>
      <c r="B348" s="24" t="s">
        <v>602</v>
      </c>
      <c r="C348">
        <v>11</v>
      </c>
      <c r="D348" s="116"/>
      <c r="E348" t="b">
        <v>1</v>
      </c>
      <c r="F348" s="24" t="s">
        <v>4435</v>
      </c>
    </row>
    <row r="349" spans="1:6" x14ac:dyDescent="0.2">
      <c r="A349">
        <v>9370</v>
      </c>
      <c r="B349" s="24" t="s">
        <v>3388</v>
      </c>
      <c r="C349">
        <v>3</v>
      </c>
      <c r="D349" s="116"/>
      <c r="E349" t="b">
        <v>1</v>
      </c>
      <c r="F349" s="24" t="s">
        <v>1126</v>
      </c>
    </row>
    <row r="350" spans="1:6" x14ac:dyDescent="0.2">
      <c r="A350">
        <v>9576</v>
      </c>
      <c r="B350" s="24" t="s">
        <v>567</v>
      </c>
      <c r="C350">
        <v>2</v>
      </c>
      <c r="D350" s="116"/>
      <c r="E350" t="b">
        <v>1</v>
      </c>
      <c r="F350" s="24" t="s">
        <v>4190</v>
      </c>
    </row>
    <row r="351" spans="1:6" x14ac:dyDescent="0.2">
      <c r="A351">
        <v>9607</v>
      </c>
      <c r="B351" s="24" t="s">
        <v>424</v>
      </c>
      <c r="C351">
        <v>5</v>
      </c>
      <c r="D351" s="116"/>
      <c r="E351" t="b">
        <v>1</v>
      </c>
      <c r="F351" s="24" t="s">
        <v>3034</v>
      </c>
    </row>
    <row r="352" spans="1:6" x14ac:dyDescent="0.2">
      <c r="A352">
        <v>9722</v>
      </c>
      <c r="B352" s="24" t="s">
        <v>312</v>
      </c>
      <c r="C352">
        <v>15</v>
      </c>
      <c r="D352" s="116"/>
      <c r="E352" t="b">
        <v>1</v>
      </c>
      <c r="F352" s="24" t="s">
        <v>2238</v>
      </c>
    </row>
    <row r="353" spans="1:6" x14ac:dyDescent="0.2">
      <c r="A353">
        <v>9745</v>
      </c>
      <c r="B353" s="24" t="s">
        <v>414</v>
      </c>
      <c r="C353">
        <v>8</v>
      </c>
      <c r="D353" s="116"/>
      <c r="E353" t="b">
        <v>0</v>
      </c>
      <c r="F353" s="24" t="s">
        <v>1446</v>
      </c>
    </row>
    <row r="354" spans="1:6" x14ac:dyDescent="0.2">
      <c r="A354">
        <v>9787</v>
      </c>
      <c r="B354" s="24" t="s">
        <v>409</v>
      </c>
      <c r="C354">
        <v>3</v>
      </c>
      <c r="D354" s="116"/>
      <c r="E354" t="b">
        <v>1</v>
      </c>
      <c r="F354" s="24" t="s">
        <v>2432</v>
      </c>
    </row>
    <row r="355" spans="1:6" x14ac:dyDescent="0.2">
      <c r="A355">
        <v>9889</v>
      </c>
      <c r="B355" s="24" t="s">
        <v>475</v>
      </c>
      <c r="C355">
        <v>8</v>
      </c>
      <c r="D355" s="116"/>
      <c r="E355" t="b">
        <v>1</v>
      </c>
      <c r="F355" s="24" t="s">
        <v>3567</v>
      </c>
    </row>
    <row r="356" spans="1:6" x14ac:dyDescent="0.2">
      <c r="A356">
        <v>9965</v>
      </c>
      <c r="B356" s="24" t="s">
        <v>288</v>
      </c>
      <c r="C356">
        <v>3</v>
      </c>
      <c r="D356" s="116"/>
      <c r="E356" t="b">
        <v>0</v>
      </c>
      <c r="F356" s="24" t="s">
        <v>1928</v>
      </c>
    </row>
    <row r="357" spans="1:6" x14ac:dyDescent="0.2">
      <c r="A357">
        <v>9980</v>
      </c>
      <c r="B357" s="24" t="s">
        <v>1001</v>
      </c>
      <c r="C357">
        <v>9</v>
      </c>
      <c r="D357" s="116"/>
      <c r="E357" t="b">
        <v>1</v>
      </c>
      <c r="F357" s="24" t="s">
        <v>956</v>
      </c>
    </row>
    <row r="358" spans="1:6" x14ac:dyDescent="0.2">
      <c r="A358">
        <v>9984</v>
      </c>
      <c r="B358" s="24" t="s">
        <v>1214</v>
      </c>
      <c r="C358">
        <v>10</v>
      </c>
      <c r="D358" s="116"/>
      <c r="E358" t="b">
        <v>1</v>
      </c>
      <c r="F358" s="24" t="s">
        <v>1215</v>
      </c>
    </row>
    <row r="359" spans="1:6" x14ac:dyDescent="0.2">
      <c r="A359">
        <v>5842673</v>
      </c>
      <c r="B359" s="24" t="s">
        <v>3401</v>
      </c>
      <c r="C359">
        <v>2</v>
      </c>
      <c r="D359" s="116"/>
      <c r="E359" t="b">
        <v>0</v>
      </c>
      <c r="F359" s="24" t="s">
        <v>3402</v>
      </c>
    </row>
    <row r="360" spans="1:6" x14ac:dyDescent="0.2">
      <c r="A360">
        <v>5956470</v>
      </c>
      <c r="B360" s="24" t="s">
        <v>4036</v>
      </c>
      <c r="C360">
        <v>2</v>
      </c>
      <c r="D360" s="116"/>
      <c r="E360" t="b">
        <v>0</v>
      </c>
      <c r="F360" s="24" t="s">
        <v>4037</v>
      </c>
    </row>
    <row r="361" spans="1:6" x14ac:dyDescent="0.2">
      <c r="A361">
        <v>11009149</v>
      </c>
      <c r="B361" s="24" t="s">
        <v>2800</v>
      </c>
      <c r="C361">
        <v>7</v>
      </c>
      <c r="D361" s="116"/>
      <c r="E361" t="b">
        <v>0</v>
      </c>
      <c r="F361" s="24" t="s">
        <v>2801</v>
      </c>
    </row>
    <row r="362" spans="1:6" x14ac:dyDescent="0.2">
      <c r="A362">
        <v>11135436</v>
      </c>
      <c r="B362" s="24" t="s">
        <v>4822</v>
      </c>
      <c r="C362">
        <v>2</v>
      </c>
      <c r="D362" s="116"/>
      <c r="E362" t="b">
        <v>1</v>
      </c>
      <c r="F362" s="24" t="s">
        <v>4823</v>
      </c>
    </row>
    <row r="363" spans="1:6" x14ac:dyDescent="0.2">
      <c r="A363">
        <v>11142249</v>
      </c>
      <c r="B363" s="24" t="s">
        <v>4877</v>
      </c>
      <c r="C363">
        <v>2</v>
      </c>
      <c r="D363" s="116"/>
      <c r="E363" t="b">
        <v>0</v>
      </c>
      <c r="F363" s="24" t="s">
        <v>4878</v>
      </c>
    </row>
    <row r="364" spans="1:6" x14ac:dyDescent="0.2">
      <c r="A364">
        <v>11227708</v>
      </c>
      <c r="B364" s="24" t="s">
        <v>3997</v>
      </c>
      <c r="C364">
        <v>2</v>
      </c>
      <c r="D364" s="116"/>
      <c r="E364" t="b">
        <v>1</v>
      </c>
      <c r="F364" s="24" t="s">
        <v>3998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8C0B6-BE7F-4FFD-AEC1-5C1E95FDD3E3}">
  <sheetPr codeName="SQLSheet">
    <tabColor theme="4" tint="0.79998168889431442"/>
  </sheetPr>
  <dimension ref="A1:O3014"/>
  <sheetViews>
    <sheetView workbookViewId="0"/>
  </sheetViews>
  <sheetFormatPr defaultRowHeight="14.25" x14ac:dyDescent="0.2"/>
  <cols>
    <col min="1" max="1" width="9" bestFit="1" customWidth="1"/>
    <col min="2" max="2" width="25.6640625" bestFit="1" customWidth="1"/>
    <col min="3" max="3" width="8.33203125" bestFit="1" customWidth="1"/>
    <col min="4" max="4" width="14.33203125" bestFit="1" customWidth="1"/>
    <col min="5" max="5" width="11.5546875" bestFit="1" customWidth="1"/>
    <col min="6" max="6" width="16.6640625" bestFit="1" customWidth="1"/>
    <col min="7" max="7" width="54.21875" bestFit="1" customWidth="1"/>
    <col min="8" max="8" width="6.109375" bestFit="1" customWidth="1"/>
    <col min="9" max="9" width="13.5546875" bestFit="1" customWidth="1"/>
    <col min="10" max="10" width="9.5546875" bestFit="1" customWidth="1"/>
  </cols>
  <sheetData>
    <row r="1" spans="1:15" ht="20.25" thickBot="1" x14ac:dyDescent="0.25">
      <c r="A1" s="92"/>
      <c r="B1" s="91" t="s">
        <v>872</v>
      </c>
      <c r="C1" s="93"/>
      <c r="D1" s="93"/>
      <c r="E1" s="93"/>
      <c r="F1" s="93"/>
      <c r="G1" s="94"/>
      <c r="H1" s="286"/>
      <c r="I1" s="286"/>
      <c r="J1" s="286"/>
    </row>
    <row r="2" spans="1:15" s="3" customFormat="1" ht="18" x14ac:dyDescent="0.25">
      <c r="A2" s="205" t="s">
        <v>873</v>
      </c>
      <c r="B2" s="204" t="s">
        <v>874</v>
      </c>
      <c r="C2" s="199"/>
      <c r="D2" s="204" t="s">
        <v>787</v>
      </c>
      <c r="E2" s="199"/>
      <c r="F2" s="199"/>
      <c r="G2" s="200"/>
      <c r="H2" s="286"/>
      <c r="I2" s="286"/>
      <c r="J2" s="286"/>
    </row>
    <row r="3" spans="1:15" s="3" customFormat="1" ht="18.75" thickBot="1" x14ac:dyDescent="0.3">
      <c r="A3" s="17" t="str">
        <f>_xlfn.XLOOKUP(FilterDepartment,DeptTable[dept_name],DeptTable[ID],"",0,1)</f>
        <v/>
      </c>
      <c r="B3" s="18"/>
      <c r="C3" s="198"/>
      <c r="D3" s="18"/>
      <c r="E3" s="201"/>
      <c r="F3" s="202"/>
      <c r="G3" s="203"/>
      <c r="H3" s="286"/>
      <c r="I3" s="286"/>
      <c r="J3" s="286"/>
    </row>
    <row r="4" spans="1:15" ht="85.5" customHeight="1" x14ac:dyDescent="0.2">
      <c r="A4" s="287" t="s">
        <v>9520</v>
      </c>
      <c r="B4" s="288"/>
      <c r="C4" s="288"/>
      <c r="D4" s="288"/>
      <c r="E4" s="288"/>
      <c r="F4" s="288"/>
      <c r="G4" s="289"/>
      <c r="H4" s="286"/>
      <c r="I4" s="286"/>
      <c r="J4" s="286"/>
    </row>
    <row r="5" spans="1:15" x14ac:dyDescent="0.2">
      <c r="A5" s="96"/>
      <c r="B5" s="97"/>
      <c r="C5" s="97"/>
      <c r="D5" s="97"/>
      <c r="E5" s="97"/>
      <c r="F5" s="95" t="s">
        <v>875</v>
      </c>
      <c r="G5" s="97"/>
      <c r="H5" s="290" t="str">
        <f>"Need Shift: " &amp; COUNTIFS(SQLOperatorTable[deactive_date], "", SQLOperatorTable[Shift], "")</f>
        <v>Need Shift: 80</v>
      </c>
      <c r="I5" s="291"/>
      <c r="J5" s="292"/>
    </row>
    <row r="6" spans="1:15" x14ac:dyDescent="0.2">
      <c r="A6" s="43" t="s">
        <v>13</v>
      </c>
      <c r="B6" s="25" t="s">
        <v>14</v>
      </c>
      <c r="C6" s="25" t="s">
        <v>15</v>
      </c>
      <c r="D6" s="25" t="s">
        <v>876</v>
      </c>
      <c r="E6" s="25" t="s">
        <v>877</v>
      </c>
      <c r="F6" s="25" t="s">
        <v>878</v>
      </c>
      <c r="G6" s="5" t="s">
        <v>879</v>
      </c>
      <c r="H6" s="5" t="s">
        <v>880</v>
      </c>
      <c r="I6" s="5" t="s">
        <v>10</v>
      </c>
      <c r="J6" s="5" t="s">
        <v>881</v>
      </c>
    </row>
    <row r="7" spans="1:15" x14ac:dyDescent="0.2">
      <c r="A7" s="210">
        <v>1003</v>
      </c>
      <c r="B7" s="212" t="s">
        <v>882</v>
      </c>
      <c r="C7" s="213">
        <v>5</v>
      </c>
      <c r="D7" s="215"/>
      <c r="E7" s="212" t="b">
        <v>1</v>
      </c>
      <c r="F7" s="211" t="s">
        <v>883</v>
      </c>
      <c r="G7" s="217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&lt;STX&gt;H1;o160,100;f3;c20;h1;w1;d3,****AIM-HELPDESK****;&lt;ETX&gt;
&lt;STX&gt;H2;o130,100;f3;c20;h1;w1;d3,N/A;&lt;ETX&gt;
&lt;STX&gt;H3;o100,100;f3;c20;h1;w1;d3,MES Login;&lt;ETX&gt;
&lt;STX&gt;B4;o50,30;f3;c0,3;h50;w3;d3,1003;&lt;ETX&gt;
&lt;STX&gt;R&lt;ETX&gt;
&lt;STX&gt;&lt;ESC&gt;E1;&lt;ETX&gt;
&lt;STX&gt;&lt;US&gt;4&lt;ETX&gt;
&lt;STX&gt;&lt;ETB&gt;&lt;ETX&gt;</v>
      </c>
      <c r="H7" s="38">
        <f>ROW() - 6</f>
        <v>1</v>
      </c>
      <c r="I7" s="218" t="str" cm="1">
        <f t="array" ref="I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N/A</v>
      </c>
      <c r="J7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  <c r="K7" s="39"/>
      <c r="L7" s="39"/>
      <c r="M7" s="39"/>
      <c r="N7" s="39"/>
      <c r="O7" s="39"/>
    </row>
    <row r="8" spans="1:15" x14ac:dyDescent="0.2">
      <c r="A8" s="209">
        <v>1008</v>
      </c>
      <c r="B8" s="211" t="s">
        <v>884</v>
      </c>
      <c r="C8" s="44">
        <v>6</v>
      </c>
      <c r="D8" s="214"/>
      <c r="E8" s="211" t="b">
        <v>1</v>
      </c>
      <c r="F8" s="211" t="s">
        <v>883</v>
      </c>
      <c r="G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&lt;STX&gt;H1;o160,100;f3;c20;h1;w1;d3,***AIM-HR***;&lt;ETX&gt;
&lt;STX&gt;H2;o130,100;f3;c20;h1;w1;d3,N/A;&lt;ETX&gt;
&lt;STX&gt;H3;o100,100;f3;c20;h1;w1;d3,MES Login;&lt;ETX&gt;
&lt;STX&gt;B4;o50,30;f3;c0,3;h50;w3;d3,1008;&lt;ETX&gt;
&lt;STX&gt;R&lt;ETX&gt;
&lt;STX&gt;&lt;ESC&gt;E1;&lt;ETX&gt;
&lt;STX&gt;&lt;US&gt;4&lt;ETX&gt;
&lt;STX&gt;&lt;ETB&gt;&lt;ETX&gt;</v>
      </c>
      <c r="H8" s="38">
        <f>ROW() - 6</f>
        <v>2</v>
      </c>
      <c r="I8" s="218" t="str" cm="1">
        <f t="array" ref="I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N/A</v>
      </c>
      <c r="J8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  <c r="K8" s="39"/>
      <c r="L8" s="39"/>
      <c r="M8" s="39"/>
      <c r="N8" s="39"/>
      <c r="O8" s="39"/>
    </row>
    <row r="9" spans="1:15" x14ac:dyDescent="0.2">
      <c r="A9" s="209">
        <v>1224</v>
      </c>
      <c r="B9" s="211" t="s">
        <v>885</v>
      </c>
      <c r="C9" s="44">
        <v>4</v>
      </c>
      <c r="D9" s="214">
        <v>45058</v>
      </c>
      <c r="E9" s="211" t="b">
        <v>0</v>
      </c>
      <c r="F9" s="211" t="s">
        <v>883</v>
      </c>
      <c r="G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&lt;STX&gt;H1;o160,100;f3;c20;h1;w1;d3,1224;&lt;ETX&gt;
&lt;STX&gt;H2;o130,100;f3;c20;h1;w1;d3,;&lt;ETX&gt;
&lt;STX&gt;H3;o100,100;f3;c20;h1;w1;d3,MES Login;&lt;ETX&gt;
&lt;STX&gt;B4;o50,30;f3;c0,3;h50;w3;d3,1224;&lt;ETX&gt;
&lt;STX&gt;R&lt;ETX&gt;
&lt;STX&gt;&lt;ESC&gt;E1;&lt;ETX&gt;
&lt;STX&gt;&lt;US&gt;4&lt;ETX&gt;
&lt;STX&gt;&lt;ETB&gt;&lt;ETX&gt;</v>
      </c>
      <c r="H9" s="38">
        <f>ROW() - 6</f>
        <v>3</v>
      </c>
      <c r="I9" s="218" t="str" cm="1">
        <f t="array" ref="I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  <c r="K9" s="39"/>
      <c r="L9" s="39"/>
      <c r="M9" s="39"/>
      <c r="N9" s="39"/>
      <c r="O9" s="39"/>
    </row>
    <row r="10" spans="1:15" x14ac:dyDescent="0.2">
      <c r="A10" s="209">
        <v>1390</v>
      </c>
      <c r="B10" s="211" t="s">
        <v>886</v>
      </c>
      <c r="C10" s="44">
        <v>4</v>
      </c>
      <c r="D10" s="214">
        <v>45126.456358680553</v>
      </c>
      <c r="E10" s="211" t="b">
        <v>0</v>
      </c>
      <c r="F10" s="211" t="s">
        <v>883</v>
      </c>
      <c r="G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&lt;STX&gt;H1;o160,100;f3;c20;h1;w1;d3,9957;&lt;ETX&gt;
&lt;STX&gt;H2;o130,100;f3;c20;h1;w1;d3,;&lt;ETX&gt;
&lt;STX&gt;H3;o100,100;f3;c20;h1;w1;d3,MES Login;&lt;ETX&gt;
&lt;STX&gt;B4;o50,30;f3;c0,3;h50;w3;d3,1390;&lt;ETX&gt;
&lt;STX&gt;R&lt;ETX&gt;
&lt;STX&gt;&lt;ESC&gt;E1;&lt;ETX&gt;
&lt;STX&gt;&lt;US&gt;4&lt;ETX&gt;
&lt;STX&gt;&lt;ETB&gt;&lt;ETX&gt;</v>
      </c>
      <c r="H10" s="38">
        <f>ROW() - 6</f>
        <v>4</v>
      </c>
      <c r="I10" s="218" t="str" cm="1">
        <f t="array" ref="I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  <c r="K10" s="39"/>
      <c r="L10" s="39"/>
      <c r="M10" s="39"/>
      <c r="N10" s="39"/>
      <c r="O10" s="39"/>
    </row>
    <row r="11" spans="1:15" x14ac:dyDescent="0.2">
      <c r="A11" s="209">
        <v>9610</v>
      </c>
      <c r="B11" s="211" t="s">
        <v>151</v>
      </c>
      <c r="C11" s="44">
        <v>4</v>
      </c>
      <c r="D11" s="214"/>
      <c r="E11" s="211" t="b">
        <v>0</v>
      </c>
      <c r="F11" s="211" t="s">
        <v>887</v>
      </c>
      <c r="G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&lt;STX&gt;H1;o160,100;f3;c20;h1;w1;d3,Aaron Foster;&lt;ETX&gt;
&lt;STX&gt;H2;o130,100;f3;c20;h1;w1;d3,T1XX C;&lt;ETX&gt;
&lt;STX&gt;H3;o100,100;f3;c20;h1;w1;d3,MES Login;&lt;ETX&gt;
&lt;STX&gt;B4;o50,30;f3;c0,3;h50;w3;d3,9610;&lt;ETX&gt;
&lt;STX&gt;R&lt;ETX&gt;
&lt;STX&gt;&lt;ESC&gt;E1;&lt;ETX&gt;
&lt;STX&gt;&lt;US&gt;4&lt;ETX&gt;
&lt;STX&gt;&lt;ETB&gt;&lt;ETX&gt;</v>
      </c>
      <c r="H11" s="38">
        <f>ROW() - 6</f>
        <v>5</v>
      </c>
      <c r="I11" s="218" t="str" cm="1">
        <f t="array" ref="I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  <c r="K11" s="39"/>
      <c r="L11" s="39"/>
      <c r="M11" s="39"/>
      <c r="N11" s="39"/>
      <c r="O11" s="39"/>
    </row>
    <row r="12" spans="1:15" x14ac:dyDescent="0.2">
      <c r="A12" s="209">
        <v>11057567</v>
      </c>
      <c r="B12" s="211" t="s">
        <v>888</v>
      </c>
      <c r="C12" s="44">
        <v>4</v>
      </c>
      <c r="D12" s="214">
        <v>45896.039658796297</v>
      </c>
      <c r="E12" s="211" t="b">
        <v>0</v>
      </c>
      <c r="F12" s="211" t="s">
        <v>889</v>
      </c>
      <c r="G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&lt;STX&gt;H1;o160,100;f3;c20;h1;w1;d3,Aaron Foster-Bypass;&lt;ETX&gt;
&lt;STX&gt;H2;o130,100;f3;c20;h1;w1;d3,Bypass;&lt;ETX&gt;
&lt;STX&gt;H3;o100,100;f3;c20;h1;w1;d3,MES Login;&lt;ETX&gt;
&lt;STX&gt;B4;o50,30;f3;c0,3;h50;w3;d3,11057567;&lt;ETX&gt;
&lt;STX&gt;R&lt;ETX&gt;
&lt;STX&gt;&lt;ESC&gt;E1;&lt;ETX&gt;
&lt;STX&gt;&lt;US&gt;4&lt;ETX&gt;
&lt;STX&gt;&lt;ETB&gt;&lt;ETX&gt;</v>
      </c>
      <c r="H12" s="38">
        <f>ROW() - 6</f>
        <v>6</v>
      </c>
      <c r="I12" s="218" t="str" cm="1">
        <f t="array" ref="I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  <c r="K12" s="39"/>
      <c r="L12" s="39"/>
      <c r="M12" s="39"/>
      <c r="N12" s="39"/>
      <c r="O12" s="39"/>
    </row>
    <row r="13" spans="1:15" x14ac:dyDescent="0.2">
      <c r="A13" s="209">
        <v>2640</v>
      </c>
      <c r="B13" s="211" t="s">
        <v>9383</v>
      </c>
      <c r="C13" s="44">
        <v>19</v>
      </c>
      <c r="D13" s="214"/>
      <c r="E13" s="211" t="b">
        <v>0</v>
      </c>
      <c r="F13" s="211" t="s">
        <v>9387</v>
      </c>
      <c r="G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&lt;STX&gt;H1;o160,100;f3;c20;h1;w1;d3,Aaron Hunter;&lt;ETX&gt;
&lt;STX&gt;H2;o130,100;f3;c20;h1;w1;d3,Automation 1st;&lt;ETX&gt;
&lt;STX&gt;H3;o100,100;f3;c20;h1;w1;d3,MES Login;&lt;ETX&gt;
&lt;STX&gt;B4;o50,30;f3;c0,3;h50;w3;d3,2640;&lt;ETX&gt;
&lt;STX&gt;R&lt;ETX&gt;
&lt;STX&gt;&lt;ESC&gt;E1;&lt;ETX&gt;
&lt;STX&gt;&lt;US&gt;4&lt;ETX&gt;
&lt;STX&gt;&lt;ETB&gt;&lt;ETX&gt;</v>
      </c>
      <c r="H13" s="38">
        <f>ROW() - 6</f>
        <v>7</v>
      </c>
      <c r="I13" s="218" t="str" cm="1">
        <f t="array" ref="I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Automation 1st</v>
      </c>
      <c r="J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  <c r="K13" s="39"/>
      <c r="L13" s="39"/>
      <c r="M13" s="39"/>
      <c r="N13" s="39"/>
      <c r="O13" s="39"/>
    </row>
    <row r="14" spans="1:15" x14ac:dyDescent="0.2">
      <c r="A14" s="209">
        <v>2532</v>
      </c>
      <c r="B14" s="211" t="s">
        <v>890</v>
      </c>
      <c r="C14" s="44">
        <v>4</v>
      </c>
      <c r="D14" s="214">
        <v>45639</v>
      </c>
      <c r="E14" s="211" t="b">
        <v>0</v>
      </c>
      <c r="F14" s="211" t="s">
        <v>891</v>
      </c>
      <c r="G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&lt;STX&gt;H1;o160,100;f3;c20;h1;w1;d3,Aaron Johnson;&lt;ETX&gt;
&lt;STX&gt;H2;o130,100;f3;c20;h1;w1;d3,;&lt;ETX&gt;
&lt;STX&gt;H3;o100,100;f3;c20;h1;w1;d3,MES Login;&lt;ETX&gt;
&lt;STX&gt;B4;o50,30;f3;c0,3;h50;w3;d3,2532;&lt;ETX&gt;
&lt;STX&gt;R&lt;ETX&gt;
&lt;STX&gt;&lt;ESC&gt;E1;&lt;ETX&gt;
&lt;STX&gt;&lt;US&gt;4&lt;ETX&gt;
&lt;STX&gt;&lt;ETB&gt;&lt;ETX&gt;</v>
      </c>
      <c r="H14" s="38">
        <f>ROW() - 6</f>
        <v>8</v>
      </c>
      <c r="I14" s="218" t="str" cm="1">
        <f t="array" ref="I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  <c r="K14" s="39"/>
      <c r="L14" s="39"/>
      <c r="M14" s="39"/>
      <c r="N14" s="39"/>
      <c r="O14" s="39"/>
    </row>
    <row r="15" spans="1:15" x14ac:dyDescent="0.2">
      <c r="A15" s="209">
        <v>2004</v>
      </c>
      <c r="B15" s="211" t="s">
        <v>177</v>
      </c>
      <c r="C15" s="44">
        <v>4</v>
      </c>
      <c r="D15" s="214"/>
      <c r="E15" s="211" t="b">
        <v>1</v>
      </c>
      <c r="F15" s="211" t="s">
        <v>892</v>
      </c>
      <c r="G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&lt;STX&gt;H1;o160,100;f3;c20;h1;w1;d3,Aaron Romero;&lt;ETX&gt;
&lt;STX&gt;H2;o130,100;f3;c20;h1;w1;d3,LEAN 1st;&lt;ETX&gt;
&lt;STX&gt;H3;o100,100;f3;c20;h1;w1;d3,MES Login;&lt;ETX&gt;
&lt;STX&gt;B4;o50,30;f3;c0,3;h50;w3;d3,2004;&lt;ETX&gt;
&lt;STX&gt;R&lt;ETX&gt;
&lt;STX&gt;&lt;ESC&gt;E1;&lt;ETX&gt;
&lt;STX&gt;&lt;US&gt;4&lt;ETX&gt;
&lt;STX&gt;&lt;ETB&gt;&lt;ETX&gt;</v>
      </c>
      <c r="H15" s="38">
        <f>ROW() - 6</f>
        <v>9</v>
      </c>
      <c r="I15" s="218" t="str" cm="1">
        <f t="array" ref="I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LEAN 1st</v>
      </c>
      <c r="J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  <c r="K15" s="39"/>
      <c r="L15" s="39"/>
      <c r="M15" s="39"/>
      <c r="N15" s="39"/>
      <c r="O15" s="39"/>
    </row>
    <row r="16" spans="1:15" x14ac:dyDescent="0.2">
      <c r="A16" s="209">
        <v>8901</v>
      </c>
      <c r="B16" s="211" t="s">
        <v>182</v>
      </c>
      <c r="C16" s="44">
        <v>3</v>
      </c>
      <c r="D16" s="214"/>
      <c r="E16" s="211" t="b">
        <v>1</v>
      </c>
      <c r="F16" s="211" t="s">
        <v>893</v>
      </c>
      <c r="G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&lt;STX&gt;H1;o160,100;f3;c20;h1;w1;d3,Aaron Tobar;&lt;ETX&gt;
&lt;STX&gt;H2;o130,100;f3;c20;h1;w1;d3,Materials 2nd;&lt;ETX&gt;
&lt;STX&gt;H3;o100,100;f3;c20;h1;w1;d3,MES Login;&lt;ETX&gt;
&lt;STX&gt;B4;o50,30;f3;c0,3;h50;w3;d3,8901;&lt;ETX&gt;
&lt;STX&gt;R&lt;ETX&gt;
&lt;STX&gt;&lt;ESC&gt;E1;&lt;ETX&gt;
&lt;STX&gt;&lt;US&gt;4&lt;ETX&gt;
&lt;STX&gt;&lt;ETB&gt;&lt;ETX&gt;</v>
      </c>
      <c r="H16" s="38">
        <f>ROW() - 6</f>
        <v>10</v>
      </c>
      <c r="I16" s="218" t="str" cm="1">
        <f t="array" ref="I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2nd</v>
      </c>
      <c r="J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  <c r="K16" s="39"/>
      <c r="L16" s="39"/>
      <c r="M16" s="39"/>
      <c r="N16" s="39"/>
      <c r="O16" s="39"/>
    </row>
    <row r="17" spans="1:15" x14ac:dyDescent="0.2">
      <c r="A17" s="209">
        <v>2313</v>
      </c>
      <c r="B17" s="211" t="s">
        <v>57</v>
      </c>
      <c r="C17" s="44">
        <v>8</v>
      </c>
      <c r="D17" s="214"/>
      <c r="E17" s="211" t="b">
        <v>0</v>
      </c>
      <c r="F17" s="211" t="s">
        <v>894</v>
      </c>
      <c r="G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&lt;STX&gt;H1;o160,100;f3;c20;h1;w1;d3,Abdullah Muzher;&lt;ETX&gt;
&lt;STX&gt;H2;o130,100;f3;c20;h1;w1;d3,Maintenance ;&lt;ETX&gt;
&lt;STX&gt;H3;o100,100;f3;c20;h1;w1;d3,MES Login;&lt;ETX&gt;
&lt;STX&gt;B4;o50,30;f3;c0,3;h50;w3;d3,2313;&lt;ETX&gt;
&lt;STX&gt;R&lt;ETX&gt;
&lt;STX&gt;&lt;ESC&gt;E1;&lt;ETX&gt;
&lt;STX&gt;&lt;US&gt;4&lt;ETX&gt;
&lt;STX&gt;&lt;ETB&gt;&lt;ETX&gt;</v>
      </c>
      <c r="H17" s="38">
        <f>ROW() - 6</f>
        <v>11</v>
      </c>
      <c r="I17" s="218" t="str" cm="1">
        <f t="array" ref="I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 xml:space="preserve">Maintenance </v>
      </c>
      <c r="J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  <c r="K17" s="39"/>
      <c r="L17" s="39"/>
      <c r="M17" s="39"/>
      <c r="N17" s="39"/>
      <c r="O17" s="39"/>
    </row>
    <row r="18" spans="1:15" x14ac:dyDescent="0.2">
      <c r="A18" s="209">
        <v>9487</v>
      </c>
      <c r="B18" s="211" t="s">
        <v>895</v>
      </c>
      <c r="C18" s="44">
        <v>2</v>
      </c>
      <c r="D18" s="214">
        <v>45058</v>
      </c>
      <c r="E18" s="211" t="b">
        <v>1</v>
      </c>
      <c r="F18" s="211" t="s">
        <v>896</v>
      </c>
      <c r="G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&lt;STX&gt;H1;o160,100;f3;c20;h1;w1;d3,Abhishek Sohane;&lt;ETX&gt;
&lt;STX&gt;H2;o130,100;f3;c20;h1;w1;d3,;&lt;ETX&gt;
&lt;STX&gt;H3;o100,100;f3;c20;h1;w1;d3,MES Login;&lt;ETX&gt;
&lt;STX&gt;B4;o50,30;f3;c0,3;h50;w3;d3,9487;&lt;ETX&gt;
&lt;STX&gt;R&lt;ETX&gt;
&lt;STX&gt;&lt;ESC&gt;E1;&lt;ETX&gt;
&lt;STX&gt;&lt;US&gt;4&lt;ETX&gt;
&lt;STX&gt;&lt;ETB&gt;&lt;ETX&gt;</v>
      </c>
      <c r="H18" s="38">
        <f>ROW() - 6</f>
        <v>12</v>
      </c>
      <c r="I18" s="218" t="str" cm="1">
        <f t="array" ref="I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  <c r="K18" s="39"/>
      <c r="L18" s="39"/>
      <c r="M18" s="39"/>
      <c r="N18" s="39"/>
      <c r="O18" s="39"/>
    </row>
    <row r="19" spans="1:15" x14ac:dyDescent="0.2">
      <c r="A19" s="209">
        <v>7996</v>
      </c>
      <c r="B19" s="211" t="s">
        <v>897</v>
      </c>
      <c r="C19" s="44">
        <v>4</v>
      </c>
      <c r="D19" s="214"/>
      <c r="E19" s="211" t="b">
        <v>0</v>
      </c>
      <c r="F19" s="211" t="s">
        <v>898</v>
      </c>
      <c r="G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&lt;STX&gt;H1;o160,100;f3;c20;h1;w1;d3,Abuhuraira Dewan;&lt;ETX&gt;
&lt;STX&gt;H2;o130,100;f3;c20;h1;w1;d3,;&lt;ETX&gt;
&lt;STX&gt;H3;o100,100;f3;c20;h1;w1;d3,MES Login;&lt;ETX&gt;
&lt;STX&gt;B4;o50,30;f3;c0,3;h50;w3;d3,7996;&lt;ETX&gt;
&lt;STX&gt;R&lt;ETX&gt;
&lt;STX&gt;&lt;ESC&gt;E1;&lt;ETX&gt;
&lt;STX&gt;&lt;US&gt;4&lt;ETX&gt;
&lt;STX&gt;&lt;ETB&gt;&lt;ETX&gt;</v>
      </c>
      <c r="H19" s="38">
        <f>ROW() - 6</f>
        <v>13</v>
      </c>
      <c r="I19" s="218" t="str" cm="1">
        <f t="array" ref="I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  <c r="K19" s="39"/>
      <c r="L19" s="39"/>
      <c r="M19" s="39"/>
      <c r="N19" s="39"/>
      <c r="O19" s="39"/>
    </row>
    <row r="20" spans="1:15" x14ac:dyDescent="0.2">
      <c r="A20" s="209">
        <v>9119</v>
      </c>
      <c r="B20" s="211" t="s">
        <v>899</v>
      </c>
      <c r="C20" s="44">
        <v>4</v>
      </c>
      <c r="D20" s="214">
        <v>45059</v>
      </c>
      <c r="E20" s="211" t="b">
        <v>0</v>
      </c>
      <c r="F20" s="211" t="s">
        <v>900</v>
      </c>
      <c r="G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&lt;STX&gt;H1;o160,100;f3;c20;h1;w1;d3,Adam Estrins;&lt;ETX&gt;
&lt;STX&gt;H2;o130,100;f3;c20;h1;w1;d3,;&lt;ETX&gt;
&lt;STX&gt;H3;o100,100;f3;c20;h1;w1;d3,MES Login;&lt;ETX&gt;
&lt;STX&gt;B4;o50,30;f3;c0,3;h50;w3;d3,9119;&lt;ETX&gt;
&lt;STX&gt;R&lt;ETX&gt;
&lt;STX&gt;&lt;ESC&gt;E1;&lt;ETX&gt;
&lt;STX&gt;&lt;US&gt;4&lt;ETX&gt;
&lt;STX&gt;&lt;ETB&gt;&lt;ETX&gt;</v>
      </c>
      <c r="H20" s="38">
        <f>ROW() - 6</f>
        <v>14</v>
      </c>
      <c r="I20" s="218" t="str" cm="1">
        <f t="array" ref="I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  <c r="K20" s="39"/>
      <c r="L20" s="39"/>
      <c r="M20" s="39"/>
      <c r="N20" s="39"/>
      <c r="O20" s="39"/>
    </row>
    <row r="21" spans="1:15" x14ac:dyDescent="0.2">
      <c r="A21" s="209">
        <v>9227</v>
      </c>
      <c r="B21" s="211" t="s">
        <v>901</v>
      </c>
      <c r="C21" s="44">
        <v>8</v>
      </c>
      <c r="D21" s="214">
        <v>45058</v>
      </c>
      <c r="E21" s="211" t="b">
        <v>1</v>
      </c>
      <c r="F21" s="211" t="s">
        <v>902</v>
      </c>
      <c r="G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&lt;STX&gt;H1;o160,100;f3;c20;h1;w1;d3,Adam Hifko;&lt;ETX&gt;
&lt;STX&gt;H2;o130,100;f3;c20;h1;w1;d3,;&lt;ETX&gt;
&lt;STX&gt;H3;o100,100;f3;c20;h1;w1;d3,MES Login;&lt;ETX&gt;
&lt;STX&gt;B4;o50,30;f3;c0,3;h50;w3;d3,9227;&lt;ETX&gt;
&lt;STX&gt;R&lt;ETX&gt;
&lt;STX&gt;&lt;ESC&gt;E1;&lt;ETX&gt;
&lt;STX&gt;&lt;US&gt;4&lt;ETX&gt;
&lt;STX&gt;&lt;ETB&gt;&lt;ETX&gt;</v>
      </c>
      <c r="H21" s="38">
        <f>ROW() - 6</f>
        <v>15</v>
      </c>
      <c r="I21" s="218" t="str" cm="1">
        <f t="array" ref="I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  <c r="K21" s="39"/>
      <c r="L21" s="39"/>
      <c r="M21" s="39"/>
      <c r="N21" s="39"/>
      <c r="O21" s="39"/>
    </row>
    <row r="22" spans="1:15" x14ac:dyDescent="0.2">
      <c r="A22" s="209">
        <v>1807</v>
      </c>
      <c r="B22" s="211" t="s">
        <v>903</v>
      </c>
      <c r="C22" s="44">
        <v>11</v>
      </c>
      <c r="D22" s="214">
        <v>45059</v>
      </c>
      <c r="E22" s="211" t="b">
        <v>1</v>
      </c>
      <c r="F22" s="211" t="s">
        <v>904</v>
      </c>
      <c r="G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&lt;STX&gt;H1;o160,100;f3;c20;h1;w1;d3,Adam Sherman;&lt;ETX&gt;
&lt;STX&gt;H2;o130,100;f3;c20;h1;w1;d3,;&lt;ETX&gt;
&lt;STX&gt;H3;o100,100;f3;c20;h1;w1;d3,MES Login;&lt;ETX&gt;
&lt;STX&gt;B4;o50,30;f3;c0,3;h50;w3;d3,1807;&lt;ETX&gt;
&lt;STX&gt;R&lt;ETX&gt;
&lt;STX&gt;&lt;ESC&gt;E1;&lt;ETX&gt;
&lt;STX&gt;&lt;US&gt;4&lt;ETX&gt;
&lt;STX&gt;&lt;ETB&gt;&lt;ETX&gt;</v>
      </c>
      <c r="H22" s="38">
        <f>ROW() - 6</f>
        <v>16</v>
      </c>
      <c r="I22" s="218" t="str" cm="1">
        <f t="array" ref="I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  <c r="K22" s="39"/>
      <c r="L22" s="39"/>
      <c r="M22" s="39"/>
      <c r="N22" s="39"/>
      <c r="O22" s="39"/>
    </row>
    <row r="23" spans="1:15" x14ac:dyDescent="0.2">
      <c r="A23" s="209">
        <v>9134</v>
      </c>
      <c r="B23" s="211" t="s">
        <v>905</v>
      </c>
      <c r="C23" s="44">
        <v>4</v>
      </c>
      <c r="D23" s="214">
        <v>45059</v>
      </c>
      <c r="E23" s="211" t="b">
        <v>0</v>
      </c>
      <c r="F23" s="211" t="s">
        <v>906</v>
      </c>
      <c r="G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&lt;STX&gt;H1;o160,100;f3;c20;h1;w1;d3,Adam Vang;&lt;ETX&gt;
&lt;STX&gt;H2;o130,100;f3;c20;h1;w1;d3,;&lt;ETX&gt;
&lt;STX&gt;H3;o100,100;f3;c20;h1;w1;d3,MES Login;&lt;ETX&gt;
&lt;STX&gt;B4;o50,30;f3;c0,3;h50;w3;d3,9134;&lt;ETX&gt;
&lt;STX&gt;R&lt;ETX&gt;
&lt;STX&gt;&lt;ESC&gt;E1;&lt;ETX&gt;
&lt;STX&gt;&lt;US&gt;4&lt;ETX&gt;
&lt;STX&gt;&lt;ETB&gt;&lt;ETX&gt;</v>
      </c>
      <c r="H23" s="38">
        <f>ROW() - 6</f>
        <v>17</v>
      </c>
      <c r="I23" s="218" t="str" cm="1">
        <f t="array" ref="I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  <c r="K23" s="39"/>
      <c r="L23" s="39"/>
      <c r="M23" s="39"/>
      <c r="N23" s="39"/>
      <c r="O23" s="39"/>
    </row>
    <row r="24" spans="1:15" x14ac:dyDescent="0.2">
      <c r="A24" s="209">
        <v>9169</v>
      </c>
      <c r="B24" s="211" t="s">
        <v>907</v>
      </c>
      <c r="C24" s="44">
        <v>4</v>
      </c>
      <c r="D24" s="214">
        <v>45059</v>
      </c>
      <c r="E24" s="211" t="b">
        <v>0</v>
      </c>
      <c r="F24" s="211" t="s">
        <v>908</v>
      </c>
      <c r="G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&lt;STX&gt;H1;o160,100;f3;c20;h1;w1;d3,Adaris Cook;&lt;ETX&gt;
&lt;STX&gt;H2;o130,100;f3;c20;h1;w1;d3,;&lt;ETX&gt;
&lt;STX&gt;H3;o100,100;f3;c20;h1;w1;d3,MES Login;&lt;ETX&gt;
&lt;STX&gt;B4;o50,30;f3;c0,3;h50;w3;d3,9169;&lt;ETX&gt;
&lt;STX&gt;R&lt;ETX&gt;
&lt;STX&gt;&lt;ESC&gt;E1;&lt;ETX&gt;
&lt;STX&gt;&lt;US&gt;4&lt;ETX&gt;
&lt;STX&gt;&lt;ETB&gt;&lt;ETX&gt;</v>
      </c>
      <c r="H24" s="38">
        <f>ROW() - 6</f>
        <v>18</v>
      </c>
      <c r="I24" s="218" t="str" cm="1">
        <f t="array" ref="I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  <c r="K24" s="39"/>
      <c r="L24" s="39"/>
      <c r="M24" s="39"/>
      <c r="N24" s="39"/>
      <c r="O24" s="39"/>
    </row>
    <row r="25" spans="1:15" x14ac:dyDescent="0.2">
      <c r="A25" s="209">
        <v>9168</v>
      </c>
      <c r="B25" s="211" t="s">
        <v>909</v>
      </c>
      <c r="C25" s="44">
        <v>4</v>
      </c>
      <c r="D25" s="214">
        <v>45059</v>
      </c>
      <c r="E25" s="211" t="b">
        <v>0</v>
      </c>
      <c r="F25" s="211" t="s">
        <v>910</v>
      </c>
      <c r="G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&lt;STX&gt;H1;o160,100;f3;c20;h1;w1;d3,Adaris Crook;&lt;ETX&gt;
&lt;STX&gt;H2;o130,100;f3;c20;h1;w1;d3,;&lt;ETX&gt;
&lt;STX&gt;H3;o100,100;f3;c20;h1;w1;d3,MES Login;&lt;ETX&gt;
&lt;STX&gt;B4;o50,30;f3;c0,3;h50;w3;d3,9168;&lt;ETX&gt;
&lt;STX&gt;R&lt;ETX&gt;
&lt;STX&gt;&lt;ESC&gt;E1;&lt;ETX&gt;
&lt;STX&gt;&lt;US&gt;4&lt;ETX&gt;
&lt;STX&gt;&lt;ETB&gt;&lt;ETX&gt;</v>
      </c>
      <c r="H25" s="38">
        <f>ROW() - 6</f>
        <v>19</v>
      </c>
      <c r="I25" s="218" t="str" cm="1">
        <f t="array" ref="I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  <c r="K25" s="39"/>
      <c r="L25" s="39"/>
      <c r="M25" s="39"/>
      <c r="N25" s="39"/>
      <c r="O25" s="39"/>
    </row>
    <row r="26" spans="1:15" x14ac:dyDescent="0.2">
      <c r="A26" s="209">
        <v>2654</v>
      </c>
      <c r="B26" s="211" t="s">
        <v>9441</v>
      </c>
      <c r="C26" s="44">
        <v>4</v>
      </c>
      <c r="D26" s="214"/>
      <c r="E26" s="211" t="b">
        <v>0</v>
      </c>
      <c r="F26" s="211" t="s">
        <v>956</v>
      </c>
      <c r="G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&lt;STX&gt;H1;o160,100;f3;c20;h1;w1;d3,Adelia Smith;&lt;ETX&gt;
&lt;STX&gt;H2;o130,100;f3;c20;h1;w1;d3,DT FEM 3rd;&lt;ETX&gt;
&lt;STX&gt;H3;o100,100;f3;c20;h1;w1;d3,MES Login;&lt;ETX&gt;
&lt;STX&gt;B4;o50,30;f3;c0,3;h50;w3;d3,2654;&lt;ETX&gt;
&lt;STX&gt;R&lt;ETX&gt;
&lt;STX&gt;&lt;ESC&gt;E1;&lt;ETX&gt;
&lt;STX&gt;&lt;US&gt;4&lt;ETX&gt;
&lt;STX&gt;&lt;ETB&gt;&lt;ETX&gt;</v>
      </c>
      <c r="H26" s="38">
        <f>ROW() - 6</f>
        <v>20</v>
      </c>
      <c r="I26" s="218" t="str" cm="1">
        <f t="array" ref="I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  <c r="K26" s="39"/>
      <c r="L26" s="39"/>
      <c r="M26" s="39"/>
      <c r="N26" s="39"/>
      <c r="O26" s="39"/>
    </row>
    <row r="27" spans="1:15" x14ac:dyDescent="0.2">
      <c r="A27" s="209">
        <v>6020</v>
      </c>
      <c r="B27" s="211" t="s">
        <v>911</v>
      </c>
      <c r="C27" s="44">
        <v>4</v>
      </c>
      <c r="D27" s="214"/>
      <c r="E27" s="211" t="b">
        <v>0</v>
      </c>
      <c r="F27" s="211" t="s">
        <v>912</v>
      </c>
      <c r="G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&lt;STX&gt;H1;o160,100;f3;c20;h1;w1;d3,Adonis Jackson-OQuinn;&lt;ETX&gt;
&lt;STX&gt;H2;o130,100;f3;c20;h1;w1;d3,;&lt;ETX&gt;
&lt;STX&gt;H3;o100,100;f3;c20;h1;w1;d3,MES Login;&lt;ETX&gt;
&lt;STX&gt;B4;o50,30;f3;c0,3;h50;w3;d3,6020;&lt;ETX&gt;
&lt;STX&gt;R&lt;ETX&gt;
&lt;STX&gt;&lt;ESC&gt;E1;&lt;ETX&gt;
&lt;STX&gt;&lt;US&gt;4&lt;ETX&gt;
&lt;STX&gt;&lt;ETB&gt;&lt;ETX&gt;</v>
      </c>
      <c r="H27" s="38">
        <f>ROW() - 6</f>
        <v>21</v>
      </c>
      <c r="I27" s="218" t="str" cm="1">
        <f t="array" ref="I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  <c r="K27" s="39"/>
      <c r="L27" s="39"/>
      <c r="M27" s="39"/>
      <c r="N27" s="39"/>
      <c r="O27" s="39"/>
    </row>
    <row r="28" spans="1:15" x14ac:dyDescent="0.2">
      <c r="A28" s="209">
        <v>9062</v>
      </c>
      <c r="B28" s="211" t="s">
        <v>913</v>
      </c>
      <c r="C28" s="44">
        <v>4</v>
      </c>
      <c r="D28" s="214">
        <v>45059</v>
      </c>
      <c r="E28" s="211" t="b">
        <v>0</v>
      </c>
      <c r="F28" s="211" t="s">
        <v>914</v>
      </c>
      <c r="G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&lt;STX&gt;H1;o160,100;f3;c20;h1;w1;d3,Adrian Anderson;&lt;ETX&gt;
&lt;STX&gt;H2;o130,100;f3;c20;h1;w1;d3,;&lt;ETX&gt;
&lt;STX&gt;H3;o100,100;f3;c20;h1;w1;d3,MES Login;&lt;ETX&gt;
&lt;STX&gt;B4;o50,30;f3;c0,3;h50;w3;d3,9062;&lt;ETX&gt;
&lt;STX&gt;R&lt;ETX&gt;
&lt;STX&gt;&lt;ESC&gt;E1;&lt;ETX&gt;
&lt;STX&gt;&lt;US&gt;4&lt;ETX&gt;
&lt;STX&gt;&lt;ETB&gt;&lt;ETX&gt;</v>
      </c>
      <c r="H28" s="38">
        <f>ROW() - 6</f>
        <v>22</v>
      </c>
      <c r="I28" s="218" t="str" cm="1">
        <f t="array" ref="I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  <c r="K28" s="39"/>
      <c r="L28" s="39"/>
      <c r="M28" s="39"/>
      <c r="N28" s="39"/>
      <c r="O28" s="39"/>
    </row>
    <row r="29" spans="1:15" x14ac:dyDescent="0.2">
      <c r="A29" s="209">
        <v>2441</v>
      </c>
      <c r="B29" s="211" t="s">
        <v>112</v>
      </c>
      <c r="C29" s="44">
        <v>4</v>
      </c>
      <c r="D29" s="214"/>
      <c r="E29" s="211" t="b">
        <v>0</v>
      </c>
      <c r="F29" s="211" t="s">
        <v>915</v>
      </c>
      <c r="G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&lt;STX&gt;H1;o160,100;f3;c20;h1;w1;d3,Adrian Carr;&lt;ETX&gt;
&lt;STX&gt;H2;o130,100;f3;c20;h1;w1;d3,T1XX C;&lt;ETX&gt;
&lt;STX&gt;H3;o100,100;f3;c20;h1;w1;d3,MES Login;&lt;ETX&gt;
&lt;STX&gt;B4;o50,30;f3;c0,3;h50;w3;d3,2441;&lt;ETX&gt;
&lt;STX&gt;R&lt;ETX&gt;
&lt;STX&gt;&lt;ESC&gt;E1;&lt;ETX&gt;
&lt;STX&gt;&lt;US&gt;4&lt;ETX&gt;
&lt;STX&gt;&lt;ETB&gt;&lt;ETX&gt;</v>
      </c>
      <c r="H29" s="38">
        <f>ROW() - 6</f>
        <v>23</v>
      </c>
      <c r="I29" s="218" t="str" cm="1">
        <f t="array" ref="I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30" spans="1:15" x14ac:dyDescent="0.2">
      <c r="A30" s="209">
        <v>9800</v>
      </c>
      <c r="B30" s="211" t="s">
        <v>916</v>
      </c>
      <c r="C30" s="44">
        <v>4</v>
      </c>
      <c r="D30" s="214">
        <v>45059</v>
      </c>
      <c r="E30" s="211" t="b">
        <v>0</v>
      </c>
      <c r="F30" s="211" t="s">
        <v>917</v>
      </c>
      <c r="G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&lt;STX&gt;H1;o160,100;f3;c20;h1;w1;d3,Adrienne Benson;&lt;ETX&gt;
&lt;STX&gt;H2;o130,100;f3;c20;h1;w1;d3,;&lt;ETX&gt;
&lt;STX&gt;H3;o100,100;f3;c20;h1;w1;d3,MES Login;&lt;ETX&gt;
&lt;STX&gt;B4;o50,30;f3;c0,3;h50;w3;d3,9800;&lt;ETX&gt;
&lt;STX&gt;R&lt;ETX&gt;
&lt;STX&gt;&lt;ESC&gt;E1;&lt;ETX&gt;
&lt;STX&gt;&lt;US&gt;4&lt;ETX&gt;
&lt;STX&gt;&lt;ETB&gt;&lt;ETX&gt;</v>
      </c>
      <c r="H30" s="38">
        <f>ROW() - 6</f>
        <v>24</v>
      </c>
      <c r="I30" s="218" t="str" cm="1">
        <f t="array" ref="I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1" spans="1:15" x14ac:dyDescent="0.2">
      <c r="A31" s="209">
        <v>2583</v>
      </c>
      <c r="B31" s="211" t="s">
        <v>32</v>
      </c>
      <c r="C31" s="44">
        <v>4</v>
      </c>
      <c r="D31" s="214">
        <v>45760</v>
      </c>
      <c r="E31" s="211" t="b">
        <v>0</v>
      </c>
      <c r="F31" s="211" t="s">
        <v>918</v>
      </c>
      <c r="G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&lt;STX&gt;H1;o160,100;f3;c20;h1;w1;d3,Aejah Jefferson;&lt;ETX&gt;
&lt;STX&gt;H2;o130,100;f3;c20;h1;w1;d3,;&lt;ETX&gt;
&lt;STX&gt;H3;o100,100;f3;c20;h1;w1;d3,MES Login;&lt;ETX&gt;
&lt;STX&gt;B4;o50,30;f3;c0,3;h50;w3;d3,2583;&lt;ETX&gt;
&lt;STX&gt;R&lt;ETX&gt;
&lt;STX&gt;&lt;ESC&gt;E1;&lt;ETX&gt;
&lt;STX&gt;&lt;US&gt;4&lt;ETX&gt;
&lt;STX&gt;&lt;ETB&gt;&lt;ETX&gt;</v>
      </c>
      <c r="H31" s="38">
        <f>ROW() - 6</f>
        <v>25</v>
      </c>
      <c r="I31" s="218" t="str" cm="1">
        <f t="array" ref="I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2" spans="1:15" x14ac:dyDescent="0.2">
      <c r="A32" s="209">
        <v>9676</v>
      </c>
      <c r="B32" s="211" t="s">
        <v>919</v>
      </c>
      <c r="C32" s="44">
        <v>3</v>
      </c>
      <c r="D32" s="214">
        <v>45059</v>
      </c>
      <c r="E32" s="211" t="b">
        <v>0</v>
      </c>
      <c r="F32" s="211" t="s">
        <v>920</v>
      </c>
      <c r="G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&lt;STX&gt;H1;o160,100;f3;c20;h1;w1;d3,Ahmed Kahlif Ash Shaheed;&lt;ETX&gt;
&lt;STX&gt;H2;o130,100;f3;c20;h1;w1;d3,;&lt;ETX&gt;
&lt;STX&gt;H3;o100,100;f3;c20;h1;w1;d3,MES Login;&lt;ETX&gt;
&lt;STX&gt;B4;o50,30;f3;c0,3;h50;w3;d3,9676;&lt;ETX&gt;
&lt;STX&gt;R&lt;ETX&gt;
&lt;STX&gt;&lt;ESC&gt;E1;&lt;ETX&gt;
&lt;STX&gt;&lt;US&gt;4&lt;ETX&gt;
&lt;STX&gt;&lt;ETB&gt;&lt;ETX&gt;</v>
      </c>
      <c r="H32" s="38">
        <f>ROW() - 6</f>
        <v>26</v>
      </c>
      <c r="I32" s="218" t="str" cm="1">
        <f t="array" ref="I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3" spans="1:10" x14ac:dyDescent="0.2">
      <c r="A33" s="209">
        <v>9399</v>
      </c>
      <c r="B33" s="211" t="s">
        <v>921</v>
      </c>
      <c r="C33" s="44">
        <v>4</v>
      </c>
      <c r="D33" s="214">
        <v>45059</v>
      </c>
      <c r="E33" s="211" t="b">
        <v>0</v>
      </c>
      <c r="F33" s="211" t="s">
        <v>922</v>
      </c>
      <c r="G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&lt;STX&gt;H1;o160,100;f3;c20;h1;w1;d3,Ahmed Tenant;&lt;ETX&gt;
&lt;STX&gt;H2;o130,100;f3;c20;h1;w1;d3,;&lt;ETX&gt;
&lt;STX&gt;H3;o100,100;f3;c20;h1;w1;d3,MES Login;&lt;ETX&gt;
&lt;STX&gt;B4;o50,30;f3;c0,3;h50;w3;d3,9399;&lt;ETX&gt;
&lt;STX&gt;R&lt;ETX&gt;
&lt;STX&gt;&lt;ESC&gt;E1;&lt;ETX&gt;
&lt;STX&gt;&lt;US&gt;4&lt;ETX&gt;
&lt;STX&gt;&lt;ETB&gt;&lt;ETX&gt;</v>
      </c>
      <c r="H33" s="38">
        <f>ROW() - 6</f>
        <v>27</v>
      </c>
      <c r="I33" s="218" t="str" cm="1">
        <f t="array" ref="I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4" spans="1:10" x14ac:dyDescent="0.2">
      <c r="A34" s="209">
        <v>1150</v>
      </c>
      <c r="B34" s="211" t="s">
        <v>923</v>
      </c>
      <c r="C34" s="44">
        <v>4</v>
      </c>
      <c r="D34" s="214">
        <v>45059</v>
      </c>
      <c r="E34" s="211" t="b">
        <v>0</v>
      </c>
      <c r="F34" s="211" t="s">
        <v>924</v>
      </c>
      <c r="G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&lt;STX&gt;H1;o160,100;f3;c20;h1;w1;d3,Aiera Wright;&lt;ETX&gt;
&lt;STX&gt;H2;o130,100;f3;c20;h1;w1;d3,;&lt;ETX&gt;
&lt;STX&gt;H3;o100,100;f3;c20;h1;w1;d3,MES Login;&lt;ETX&gt;
&lt;STX&gt;B4;o50,30;f3;c0,3;h50;w3;d3,1150;&lt;ETX&gt;
&lt;STX&gt;R&lt;ETX&gt;
&lt;STX&gt;&lt;ESC&gt;E1;&lt;ETX&gt;
&lt;STX&gt;&lt;US&gt;4&lt;ETX&gt;
&lt;STX&gt;&lt;ETB&gt;&lt;ETX&gt;</v>
      </c>
      <c r="H34" s="38">
        <f>ROW() - 6</f>
        <v>28</v>
      </c>
      <c r="I34" s="218" t="str" cm="1">
        <f t="array" ref="I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5" spans="1:10" x14ac:dyDescent="0.2">
      <c r="A35" s="209">
        <v>2543</v>
      </c>
      <c r="B35" s="211" t="s">
        <v>925</v>
      </c>
      <c r="C35" s="44">
        <v>4</v>
      </c>
      <c r="D35" s="214">
        <v>45615</v>
      </c>
      <c r="E35" s="211" t="b">
        <v>0</v>
      </c>
      <c r="F35" s="211" t="s">
        <v>926</v>
      </c>
      <c r="G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&lt;STX&gt;H1;o160,100;f3;c20;h1;w1;d3,Ajahnae Lockhart;&lt;ETX&gt;
&lt;STX&gt;H2;o130,100;f3;c20;h1;w1;d3,;&lt;ETX&gt;
&lt;STX&gt;H3;o100,100;f3;c20;h1;w1;d3,MES Login;&lt;ETX&gt;
&lt;STX&gt;B4;o50,30;f3;c0,3;h50;w3;d3,2543;&lt;ETX&gt;
&lt;STX&gt;R&lt;ETX&gt;
&lt;STX&gt;&lt;ESC&gt;E1;&lt;ETX&gt;
&lt;STX&gt;&lt;US&gt;4&lt;ETX&gt;
&lt;STX&gt;&lt;ETB&gt;&lt;ETX&gt;</v>
      </c>
      <c r="H35" s="38">
        <f>ROW() - 6</f>
        <v>29</v>
      </c>
      <c r="I35" s="218" t="str" cm="1">
        <f t="array" ref="I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6" spans="1:10" x14ac:dyDescent="0.2">
      <c r="A36" s="209">
        <v>1206</v>
      </c>
      <c r="B36" s="211" t="s">
        <v>927</v>
      </c>
      <c r="C36" s="44">
        <v>3</v>
      </c>
      <c r="D36" s="214">
        <v>45059</v>
      </c>
      <c r="E36" s="211" t="b">
        <v>0</v>
      </c>
      <c r="F36" s="211" t="s">
        <v>891</v>
      </c>
      <c r="G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&lt;STX&gt;H1;o160,100;f3;c20;h1;w1;d3,Ajamu Johnson;&lt;ETX&gt;
&lt;STX&gt;H2;o130,100;f3;c20;h1;w1;d3,;&lt;ETX&gt;
&lt;STX&gt;H3;o100,100;f3;c20;h1;w1;d3,MES Login;&lt;ETX&gt;
&lt;STX&gt;B4;o50,30;f3;c0,3;h50;w3;d3,1206;&lt;ETX&gt;
&lt;STX&gt;R&lt;ETX&gt;
&lt;STX&gt;&lt;ESC&gt;E1;&lt;ETX&gt;
&lt;STX&gt;&lt;US&gt;4&lt;ETX&gt;
&lt;STX&gt;&lt;ETB&gt;&lt;ETX&gt;</v>
      </c>
      <c r="H36" s="38">
        <f>ROW() - 6</f>
        <v>30</v>
      </c>
      <c r="I36" s="218" t="str" cm="1">
        <f t="array" ref="I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7" spans="1:10" x14ac:dyDescent="0.2">
      <c r="A37" s="209">
        <v>1143</v>
      </c>
      <c r="B37" s="211" t="s">
        <v>928</v>
      </c>
      <c r="C37" s="44">
        <v>4</v>
      </c>
      <c r="D37" s="214">
        <v>45059</v>
      </c>
      <c r="E37" s="211" t="b">
        <v>0</v>
      </c>
      <c r="F37" s="211" t="s">
        <v>929</v>
      </c>
      <c r="G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&lt;STX&gt;H1;o160,100;f3;c20;h1;w1;d3,Alan Bastianon;&lt;ETX&gt;
&lt;STX&gt;H2;o130,100;f3;c20;h1;w1;d3,;&lt;ETX&gt;
&lt;STX&gt;H3;o100,100;f3;c20;h1;w1;d3,MES Login;&lt;ETX&gt;
&lt;STX&gt;B4;o50,30;f3;c0,3;h50;w3;d3,1143;&lt;ETX&gt;
&lt;STX&gt;R&lt;ETX&gt;
&lt;STX&gt;&lt;ESC&gt;E1;&lt;ETX&gt;
&lt;STX&gt;&lt;US&gt;4&lt;ETX&gt;
&lt;STX&gt;&lt;ETB&gt;&lt;ETX&gt;</v>
      </c>
      <c r="H37" s="38">
        <f>ROW() - 6</f>
        <v>31</v>
      </c>
      <c r="I37" s="218" t="str" cm="1">
        <f t="array" ref="I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8" spans="1:10" x14ac:dyDescent="0.2">
      <c r="A38" s="209">
        <v>9956</v>
      </c>
      <c r="B38" s="211" t="s">
        <v>930</v>
      </c>
      <c r="C38" s="44">
        <v>4</v>
      </c>
      <c r="D38" s="214">
        <v>45059</v>
      </c>
      <c r="E38" s="211" t="b">
        <v>0</v>
      </c>
      <c r="F38" s="211" t="s">
        <v>891</v>
      </c>
      <c r="G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&lt;STX&gt;H1;o160,100;f3;c20;h1;w1;d3,Alan Johnson;&lt;ETX&gt;
&lt;STX&gt;H2;o130,100;f3;c20;h1;w1;d3,;&lt;ETX&gt;
&lt;STX&gt;H3;o100,100;f3;c20;h1;w1;d3,MES Login;&lt;ETX&gt;
&lt;STX&gt;B4;o50,30;f3;c0,3;h50;w3;d3,9956;&lt;ETX&gt;
&lt;STX&gt;R&lt;ETX&gt;
&lt;STX&gt;&lt;ESC&gt;E1;&lt;ETX&gt;
&lt;STX&gt;&lt;US&gt;4&lt;ETX&gt;
&lt;STX&gt;&lt;ETB&gt;&lt;ETX&gt;</v>
      </c>
      <c r="H38" s="38">
        <f>ROW() - 6</f>
        <v>32</v>
      </c>
      <c r="I38" s="218" t="str" cm="1">
        <f t="array" ref="I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9" spans="1:10" x14ac:dyDescent="0.2">
      <c r="A39" s="209">
        <v>2311</v>
      </c>
      <c r="B39" s="211" t="s">
        <v>54</v>
      </c>
      <c r="C39" s="44">
        <v>4</v>
      </c>
      <c r="D39" s="214">
        <v>45958.738522881948</v>
      </c>
      <c r="E39" s="211" t="b">
        <v>0</v>
      </c>
      <c r="F39" s="211" t="s">
        <v>931</v>
      </c>
      <c r="G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&lt;STX&gt;H1;o160,100;f3;c20;h1;w1;d3,Alante Jenkins;&lt;ETX&gt;
&lt;STX&gt;H2;o130,100;f3;c20;h1;w1;d3,;&lt;ETX&gt;
&lt;STX&gt;H3;o100,100;f3;c20;h1;w1;d3,MES Login;&lt;ETX&gt;
&lt;STX&gt;B4;o50,30;f3;c0,3;h50;w3;d3,2311;&lt;ETX&gt;
&lt;STX&gt;R&lt;ETX&gt;
&lt;STX&gt;&lt;ESC&gt;E1;&lt;ETX&gt;
&lt;STX&gt;&lt;US&gt;4&lt;ETX&gt;
&lt;STX&gt;&lt;ETB&gt;&lt;ETX&gt;</v>
      </c>
      <c r="H39" s="38">
        <f>ROW() - 6</f>
        <v>33</v>
      </c>
      <c r="I39" s="218" t="str" cm="1">
        <f t="array" ref="I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0" spans="1:10" x14ac:dyDescent="0.2">
      <c r="A40" s="209">
        <v>9946</v>
      </c>
      <c r="B40" s="211" t="s">
        <v>932</v>
      </c>
      <c r="C40" s="44">
        <v>4</v>
      </c>
      <c r="D40" s="214">
        <v>45059</v>
      </c>
      <c r="E40" s="211" t="b">
        <v>0</v>
      </c>
      <c r="F40" s="211" t="s">
        <v>933</v>
      </c>
      <c r="G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&lt;STX&gt;H1;o160,100;f3;c20;h1;w1;d3,Albert Greer;&lt;ETX&gt;
&lt;STX&gt;H2;o130,100;f3;c20;h1;w1;d3,;&lt;ETX&gt;
&lt;STX&gt;H3;o100,100;f3;c20;h1;w1;d3,MES Login;&lt;ETX&gt;
&lt;STX&gt;B4;o50,30;f3;c0,3;h50;w3;d3,9946;&lt;ETX&gt;
&lt;STX&gt;R&lt;ETX&gt;
&lt;STX&gt;&lt;ESC&gt;E1;&lt;ETX&gt;
&lt;STX&gt;&lt;US&gt;4&lt;ETX&gt;
&lt;STX&gt;&lt;ETB&gt;&lt;ETX&gt;</v>
      </c>
      <c r="H40" s="38">
        <f>ROW() - 6</f>
        <v>34</v>
      </c>
      <c r="I40" s="218" t="str" cm="1">
        <f t="array" ref="I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1" spans="1:10" x14ac:dyDescent="0.2">
      <c r="A41" s="209">
        <v>8906</v>
      </c>
      <c r="B41" s="211" t="s">
        <v>934</v>
      </c>
      <c r="C41" s="44">
        <v>4</v>
      </c>
      <c r="D41" s="214">
        <v>45059</v>
      </c>
      <c r="E41" s="211" t="b">
        <v>1</v>
      </c>
      <c r="F41" s="211" t="s">
        <v>935</v>
      </c>
      <c r="G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&lt;STX&gt;H1;o160,100;f3;c20;h1;w1;d3,Albert Hardy;&lt;ETX&gt;
&lt;STX&gt;H2;o130,100;f3;c20;h1;w1;d3,;&lt;ETX&gt;
&lt;STX&gt;H3;o100,100;f3;c20;h1;w1;d3,MES Login;&lt;ETX&gt;
&lt;STX&gt;B4;o50,30;f3;c0,3;h50;w3;d3,8906;&lt;ETX&gt;
&lt;STX&gt;R&lt;ETX&gt;
&lt;STX&gt;&lt;ESC&gt;E1;&lt;ETX&gt;
&lt;STX&gt;&lt;US&gt;4&lt;ETX&gt;
&lt;STX&gt;&lt;ETB&gt;&lt;ETX&gt;</v>
      </c>
      <c r="H41" s="38">
        <f>ROW() - 6</f>
        <v>35</v>
      </c>
      <c r="I41" s="218" t="str" cm="1">
        <f t="array" ref="I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2" spans="1:10" x14ac:dyDescent="0.2">
      <c r="A42" s="209">
        <v>9249</v>
      </c>
      <c r="B42" s="211" t="s">
        <v>192</v>
      </c>
      <c r="C42" s="44">
        <v>2</v>
      </c>
      <c r="D42" s="214"/>
      <c r="E42" s="211" t="b">
        <v>0</v>
      </c>
      <c r="F42" s="211" t="s">
        <v>936</v>
      </c>
      <c r="G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&lt;STX&gt;H1;o160,100;f3;c20;h1;w1;d3,Alex Amnath;&lt;ETX&gt;
&lt;STX&gt;H2;o130,100;f3;c20;h1;w1;d3,Quality 1st;&lt;ETX&gt;
&lt;STX&gt;H3;o100,100;f3;c20;h1;w1;d3,MES Login;&lt;ETX&gt;
&lt;STX&gt;B4;o50,30;f3;c0,3;h50;w3;d3,9249;&lt;ETX&gt;
&lt;STX&gt;R&lt;ETX&gt;
&lt;STX&gt;&lt;ESC&gt;E1;&lt;ETX&gt;
&lt;STX&gt;&lt;US&gt;4&lt;ETX&gt;
&lt;STX&gt;&lt;ETB&gt;&lt;ETX&gt;</v>
      </c>
      <c r="H42" s="38">
        <f>ROW() - 6</f>
        <v>36</v>
      </c>
      <c r="I42" s="218" t="str" cm="1">
        <f t="array" ref="I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1st</v>
      </c>
      <c r="J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43" spans="1:10" x14ac:dyDescent="0.2">
      <c r="A43" s="209">
        <v>8880</v>
      </c>
      <c r="B43" s="211" t="s">
        <v>937</v>
      </c>
      <c r="C43" s="44">
        <v>4</v>
      </c>
      <c r="D43" s="214">
        <v>45059</v>
      </c>
      <c r="E43" s="211" t="b">
        <v>0</v>
      </c>
      <c r="F43" s="211" t="s">
        <v>938</v>
      </c>
      <c r="G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&lt;STX&gt;H1;o160,100;f3;c20;h1;w1;d3,Alex Kue;&lt;ETX&gt;
&lt;STX&gt;H2;o130,100;f3;c20;h1;w1;d3,;&lt;ETX&gt;
&lt;STX&gt;H3;o100,100;f3;c20;h1;w1;d3,MES Login;&lt;ETX&gt;
&lt;STX&gt;B4;o50,30;f3;c0,3;h50;w3;d3,8880;&lt;ETX&gt;
&lt;STX&gt;R&lt;ETX&gt;
&lt;STX&gt;&lt;ESC&gt;E1;&lt;ETX&gt;
&lt;STX&gt;&lt;US&gt;4&lt;ETX&gt;
&lt;STX&gt;&lt;ETB&gt;&lt;ETX&gt;</v>
      </c>
      <c r="H43" s="38">
        <f>ROW() - 6</f>
        <v>37</v>
      </c>
      <c r="I43" s="218" t="str" cm="1">
        <f t="array" ref="I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4" spans="1:10" x14ac:dyDescent="0.2">
      <c r="A44" s="209">
        <v>1263</v>
      </c>
      <c r="B44" s="211" t="s">
        <v>939</v>
      </c>
      <c r="C44" s="44">
        <v>4</v>
      </c>
      <c r="D44" s="214">
        <v>45059</v>
      </c>
      <c r="E44" s="211" t="b">
        <v>0</v>
      </c>
      <c r="F44" s="211" t="s">
        <v>940</v>
      </c>
      <c r="G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&lt;STX&gt;H1;o160,100;f3;c20;h1;w1;d3,Alex Ployngam;&lt;ETX&gt;
&lt;STX&gt;H2;o130,100;f3;c20;h1;w1;d3,;&lt;ETX&gt;
&lt;STX&gt;H3;o100,100;f3;c20;h1;w1;d3,MES Login;&lt;ETX&gt;
&lt;STX&gt;B4;o50,30;f3;c0,3;h50;w3;d3,1263;&lt;ETX&gt;
&lt;STX&gt;R&lt;ETX&gt;
&lt;STX&gt;&lt;ESC&gt;E1;&lt;ETX&gt;
&lt;STX&gt;&lt;US&gt;4&lt;ETX&gt;
&lt;STX&gt;&lt;ETB&gt;&lt;ETX&gt;</v>
      </c>
      <c r="H44" s="38">
        <f>ROW() - 6</f>
        <v>38</v>
      </c>
      <c r="I44" s="218" t="str" cm="1">
        <f t="array" ref="I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5" spans="1:10" x14ac:dyDescent="0.2">
      <c r="A45" s="209">
        <v>1455</v>
      </c>
      <c r="B45" s="211" t="s">
        <v>941</v>
      </c>
      <c r="C45" s="44">
        <v>4</v>
      </c>
      <c r="D45" s="214">
        <v>45059</v>
      </c>
      <c r="E45" s="211" t="b">
        <v>0</v>
      </c>
      <c r="F45" s="211" t="s">
        <v>942</v>
      </c>
      <c r="G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&lt;STX&gt;H1;o160,100;f3;c20;h1;w1;d3,Alex Ravenscroft;&lt;ETX&gt;
&lt;STX&gt;H2;o130,100;f3;c20;h1;w1;d3,;&lt;ETX&gt;
&lt;STX&gt;H3;o100,100;f3;c20;h1;w1;d3,MES Login;&lt;ETX&gt;
&lt;STX&gt;B4;o50,30;f3;c0,3;h50;w3;d3,1455;&lt;ETX&gt;
&lt;STX&gt;R&lt;ETX&gt;
&lt;STX&gt;&lt;ESC&gt;E1;&lt;ETX&gt;
&lt;STX&gt;&lt;US&gt;4&lt;ETX&gt;
&lt;STX&gt;&lt;ETB&gt;&lt;ETX&gt;</v>
      </c>
      <c r="H45" s="38">
        <f>ROW() - 6</f>
        <v>39</v>
      </c>
      <c r="I45" s="218" t="str" cm="1">
        <f t="array" ref="I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6" spans="1:10" x14ac:dyDescent="0.2">
      <c r="A46" s="209">
        <v>2947</v>
      </c>
      <c r="B46" s="211" t="s">
        <v>943</v>
      </c>
      <c r="C46" s="44">
        <v>4</v>
      </c>
      <c r="D46" s="214">
        <v>45569</v>
      </c>
      <c r="E46" s="211" t="b">
        <v>0</v>
      </c>
      <c r="F46" s="211" t="s">
        <v>944</v>
      </c>
      <c r="G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&lt;STX&gt;H1;o160,100;f3;c20;h1;w1;d3,Alexander Bell;&lt;ETX&gt;
&lt;STX&gt;H2;o130,100;f3;c20;h1;w1;d3,;&lt;ETX&gt;
&lt;STX&gt;H3;o100,100;f3;c20;h1;w1;d3,MES Login;&lt;ETX&gt;
&lt;STX&gt;B4;o50,30;f3;c0,3;h50;w3;d3,2947;&lt;ETX&gt;
&lt;STX&gt;R&lt;ETX&gt;
&lt;STX&gt;&lt;ESC&gt;E1;&lt;ETX&gt;
&lt;STX&gt;&lt;US&gt;4&lt;ETX&gt;
&lt;STX&gt;&lt;ETB&gt;&lt;ETX&gt;</v>
      </c>
      <c r="H46" s="38">
        <f>ROW() - 6</f>
        <v>40</v>
      </c>
      <c r="I46" s="218" t="str" cm="1">
        <f t="array" ref="I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7" spans="1:10" x14ac:dyDescent="0.2">
      <c r="A47" s="209">
        <v>8806</v>
      </c>
      <c r="B47" s="211" t="s">
        <v>945</v>
      </c>
      <c r="C47" s="44">
        <v>5</v>
      </c>
      <c r="D47" s="214">
        <v>45059</v>
      </c>
      <c r="E47" s="211" t="b">
        <v>1</v>
      </c>
      <c r="F47" s="211" t="s">
        <v>946</v>
      </c>
      <c r="G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&lt;STX&gt;H1;o160,100;f3;c20;h1;w1;d3,Alexander ODay;&lt;ETX&gt;
&lt;STX&gt;H2;o130,100;f3;c20;h1;w1;d3,;&lt;ETX&gt;
&lt;STX&gt;H3;o100,100;f3;c20;h1;w1;d3,MES Login;&lt;ETX&gt;
&lt;STX&gt;B4;o50,30;f3;c0,3;h50;w3;d3,8806;&lt;ETX&gt;
&lt;STX&gt;R&lt;ETX&gt;
&lt;STX&gt;&lt;ESC&gt;E1;&lt;ETX&gt;
&lt;STX&gt;&lt;US&gt;4&lt;ETX&gt;
&lt;STX&gt;&lt;ETB&gt;&lt;ETX&gt;</v>
      </c>
      <c r="H47" s="38">
        <f>ROW() - 6</f>
        <v>41</v>
      </c>
      <c r="I47" s="218" t="str" cm="1">
        <f t="array" ref="I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8" spans="1:10" x14ac:dyDescent="0.2">
      <c r="A48" s="209">
        <v>2069</v>
      </c>
      <c r="B48" s="211" t="s">
        <v>947</v>
      </c>
      <c r="C48" s="44">
        <v>4</v>
      </c>
      <c r="D48" s="214">
        <v>45639</v>
      </c>
      <c r="E48" s="211" t="b">
        <v>0</v>
      </c>
      <c r="F48" s="211" t="s">
        <v>948</v>
      </c>
      <c r="G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&lt;STX&gt;H1;o160,100;f3;c20;h1;w1;d3,Alexandra Clark;&lt;ETX&gt;
&lt;STX&gt;H2;o130,100;f3;c20;h1;w1;d3,;&lt;ETX&gt;
&lt;STX&gt;H3;o100,100;f3;c20;h1;w1;d3,MES Login;&lt;ETX&gt;
&lt;STX&gt;B4;o50,30;f3;c0,3;h50;w3;d3,2069;&lt;ETX&gt;
&lt;STX&gt;R&lt;ETX&gt;
&lt;STX&gt;&lt;ESC&gt;E1;&lt;ETX&gt;
&lt;STX&gt;&lt;US&gt;4&lt;ETX&gt;
&lt;STX&gt;&lt;ETB&gt;&lt;ETX&gt;</v>
      </c>
      <c r="H48" s="38">
        <f>ROW() - 6</f>
        <v>42</v>
      </c>
      <c r="I48" s="218" t="str" cm="1">
        <f t="array" ref="I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9" spans="1:10" x14ac:dyDescent="0.2">
      <c r="A49" s="209">
        <v>1533</v>
      </c>
      <c r="B49" s="211" t="s">
        <v>949</v>
      </c>
      <c r="C49" s="44">
        <v>4</v>
      </c>
      <c r="D49" s="214">
        <v>45059</v>
      </c>
      <c r="E49" s="211" t="b">
        <v>0</v>
      </c>
      <c r="F49" s="211" t="s">
        <v>944</v>
      </c>
      <c r="G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&lt;STX&gt;H1;o160,100;f3;c20;h1;w1;d3,Alexandria Bell;&lt;ETX&gt;
&lt;STX&gt;H2;o130,100;f3;c20;h1;w1;d3,;&lt;ETX&gt;
&lt;STX&gt;H3;o100,100;f3;c20;h1;w1;d3,MES Login;&lt;ETX&gt;
&lt;STX&gt;B4;o50,30;f3;c0,3;h50;w3;d3,1533;&lt;ETX&gt;
&lt;STX&gt;R&lt;ETX&gt;
&lt;STX&gt;&lt;ESC&gt;E1;&lt;ETX&gt;
&lt;STX&gt;&lt;US&gt;4&lt;ETX&gt;
&lt;STX&gt;&lt;ETB&gt;&lt;ETX&gt;</v>
      </c>
      <c r="H49" s="38">
        <f>ROW() - 6</f>
        <v>43</v>
      </c>
      <c r="I49" s="218" t="str" cm="1">
        <f t="array" ref="I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0" spans="1:10" x14ac:dyDescent="0.2">
      <c r="A50" s="209">
        <v>1540</v>
      </c>
      <c r="B50" s="211" t="s">
        <v>196</v>
      </c>
      <c r="C50" s="44">
        <v>4</v>
      </c>
      <c r="D50" s="214"/>
      <c r="E50" s="211" t="b">
        <v>0</v>
      </c>
      <c r="F50" s="211" t="s">
        <v>893</v>
      </c>
      <c r="G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&lt;STX&gt;H1;o160,100;f3;c20;h1;w1;d3,Alexandria Tobar;&lt;ETX&gt;
&lt;STX&gt;H2;o130,100;f3;c20;h1;w1;d3,T1XX C;&lt;ETX&gt;
&lt;STX&gt;H3;o100,100;f3;c20;h1;w1;d3,MES Login;&lt;ETX&gt;
&lt;STX&gt;B4;o50,30;f3;c0,3;h50;w3;d3,1540;&lt;ETX&gt;
&lt;STX&gt;R&lt;ETX&gt;
&lt;STX&gt;&lt;ESC&gt;E1;&lt;ETX&gt;
&lt;STX&gt;&lt;US&gt;4&lt;ETX&gt;
&lt;STX&gt;&lt;ETB&gt;&lt;ETX&gt;</v>
      </c>
      <c r="H50" s="38">
        <f>ROW() - 6</f>
        <v>44</v>
      </c>
      <c r="I50" s="218" t="str" cm="1">
        <f t="array" ref="I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51" spans="1:10" x14ac:dyDescent="0.2">
      <c r="A51" s="209">
        <v>1465</v>
      </c>
      <c r="B51" s="211" t="s">
        <v>950</v>
      </c>
      <c r="C51" s="44">
        <v>4</v>
      </c>
      <c r="D51" s="214">
        <v>45059</v>
      </c>
      <c r="E51" s="211" t="b">
        <v>0</v>
      </c>
      <c r="F51" s="211" t="s">
        <v>951</v>
      </c>
      <c r="G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&lt;STX&gt;H1;o160,100;f3;c20;h1;w1;d3,Alexis Howard;&lt;ETX&gt;
&lt;STX&gt;H2;o130,100;f3;c20;h1;w1;d3,;&lt;ETX&gt;
&lt;STX&gt;H3;o100,100;f3;c20;h1;w1;d3,MES Login;&lt;ETX&gt;
&lt;STX&gt;B4;o50,30;f3;c0,3;h50;w3;d3,1465;&lt;ETX&gt;
&lt;STX&gt;R&lt;ETX&gt;
&lt;STX&gt;&lt;ESC&gt;E1;&lt;ETX&gt;
&lt;STX&gt;&lt;US&gt;4&lt;ETX&gt;
&lt;STX&gt;&lt;ETB&gt;&lt;ETX&gt;</v>
      </c>
      <c r="H51" s="38">
        <f>ROW() - 6</f>
        <v>45</v>
      </c>
      <c r="I51" s="218" t="str" cm="1">
        <f t="array" ref="I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2" spans="1:10" x14ac:dyDescent="0.2">
      <c r="A52" s="209">
        <v>1309</v>
      </c>
      <c r="B52" s="211" t="s">
        <v>952</v>
      </c>
      <c r="C52" s="44">
        <v>4</v>
      </c>
      <c r="D52" s="214">
        <v>45059</v>
      </c>
      <c r="E52" s="211" t="b">
        <v>0</v>
      </c>
      <c r="F52" s="211" t="s">
        <v>891</v>
      </c>
      <c r="G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&lt;STX&gt;H1;o160,100;f3;c20;h1;w1;d3,Alexis Johnson;&lt;ETX&gt;
&lt;STX&gt;H2;o130,100;f3;c20;h1;w1;d3,;&lt;ETX&gt;
&lt;STX&gt;H3;o100,100;f3;c20;h1;w1;d3,MES Login;&lt;ETX&gt;
&lt;STX&gt;B4;o50,30;f3;c0,3;h50;w3;d3,1309;&lt;ETX&gt;
&lt;STX&gt;R&lt;ETX&gt;
&lt;STX&gt;&lt;ESC&gt;E1;&lt;ETX&gt;
&lt;STX&gt;&lt;US&gt;4&lt;ETX&gt;
&lt;STX&gt;&lt;ETB&gt;&lt;ETX&gt;</v>
      </c>
      <c r="H52" s="38">
        <f>ROW() - 6</f>
        <v>46</v>
      </c>
      <c r="I52" s="218" t="str" cm="1">
        <f t="array" ref="I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3" spans="1:10" x14ac:dyDescent="0.2">
      <c r="A53" s="209">
        <v>9210</v>
      </c>
      <c r="B53" s="211" t="s">
        <v>953</v>
      </c>
      <c r="C53" s="44">
        <v>4</v>
      </c>
      <c r="D53" s="214">
        <v>45639</v>
      </c>
      <c r="E53" s="211" t="b">
        <v>0</v>
      </c>
      <c r="F53" s="211" t="s">
        <v>954</v>
      </c>
      <c r="G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&lt;STX&gt;H1;o160,100;f3;c20;h1;w1;d3,Alexis Powers;&lt;ETX&gt;
&lt;STX&gt;H2;o130,100;f3;c20;h1;w1;d3,;&lt;ETX&gt;
&lt;STX&gt;H3;o100,100;f3;c20;h1;w1;d3,MES Login;&lt;ETX&gt;
&lt;STX&gt;B4;o50,30;f3;c0,3;h50;w3;d3,9210;&lt;ETX&gt;
&lt;STX&gt;R&lt;ETX&gt;
&lt;STX&gt;&lt;ESC&gt;E1;&lt;ETX&gt;
&lt;STX&gt;&lt;US&gt;4&lt;ETX&gt;
&lt;STX&gt;&lt;ETB&gt;&lt;ETX&gt;</v>
      </c>
      <c r="H53" s="38">
        <f>ROW() - 6</f>
        <v>47</v>
      </c>
      <c r="I53" s="218" t="str" cm="1">
        <f t="array" ref="I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4" spans="1:10" x14ac:dyDescent="0.2">
      <c r="A54" s="209">
        <v>9933</v>
      </c>
      <c r="B54" s="211" t="s">
        <v>955</v>
      </c>
      <c r="C54" s="44">
        <v>4</v>
      </c>
      <c r="D54" s="214">
        <v>45059</v>
      </c>
      <c r="E54" s="211" t="b">
        <v>0</v>
      </c>
      <c r="F54" s="211" t="s">
        <v>956</v>
      </c>
      <c r="G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&lt;STX&gt;H1;o160,100;f3;c20;h1;w1;d3,Alexis Smith;&lt;ETX&gt;
&lt;STX&gt;H2;o130,100;f3;c20;h1;w1;d3,;&lt;ETX&gt;
&lt;STX&gt;H3;o100,100;f3;c20;h1;w1;d3,MES Login;&lt;ETX&gt;
&lt;STX&gt;B4;o50,30;f3;c0,3;h50;w3;d3,9933;&lt;ETX&gt;
&lt;STX&gt;R&lt;ETX&gt;
&lt;STX&gt;&lt;ESC&gt;E1;&lt;ETX&gt;
&lt;STX&gt;&lt;US&gt;4&lt;ETX&gt;
&lt;STX&gt;&lt;ETB&gt;&lt;ETX&gt;</v>
      </c>
      <c r="H54" s="38">
        <f>ROW() - 6</f>
        <v>48</v>
      </c>
      <c r="I54" s="218" t="str" cm="1">
        <f t="array" ref="I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5" spans="1:10" x14ac:dyDescent="0.2">
      <c r="A55" s="209">
        <v>1785</v>
      </c>
      <c r="B55" s="211" t="s">
        <v>957</v>
      </c>
      <c r="C55" s="44">
        <v>4</v>
      </c>
      <c r="D55" s="214">
        <v>45059</v>
      </c>
      <c r="E55" s="211" t="b">
        <v>0</v>
      </c>
      <c r="F55" s="211" t="s">
        <v>958</v>
      </c>
      <c r="G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&lt;STX&gt;H1;o160,100;f3;c20;h1;w1;d3,Alexzander Valice;&lt;ETX&gt;
&lt;STX&gt;H2;o130,100;f3;c20;h1;w1;d3,;&lt;ETX&gt;
&lt;STX&gt;H3;o100,100;f3;c20;h1;w1;d3,MES Login;&lt;ETX&gt;
&lt;STX&gt;B4;o50,30;f3;c0,3;h50;w3;d3,1785;&lt;ETX&gt;
&lt;STX&gt;R&lt;ETX&gt;
&lt;STX&gt;&lt;ESC&gt;E1;&lt;ETX&gt;
&lt;STX&gt;&lt;US&gt;4&lt;ETX&gt;
&lt;STX&gt;&lt;ETB&gt;&lt;ETX&gt;</v>
      </c>
      <c r="H55" s="38">
        <f>ROW() - 6</f>
        <v>49</v>
      </c>
      <c r="I55" s="218" t="str" cm="1">
        <f t="array" ref="I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6" spans="1:10" x14ac:dyDescent="0.2">
      <c r="A56" s="209">
        <v>8176</v>
      </c>
      <c r="B56" s="211" t="s">
        <v>959</v>
      </c>
      <c r="C56" s="44">
        <v>4</v>
      </c>
      <c r="D56" s="214">
        <v>45133</v>
      </c>
      <c r="E56" s="211" t="b">
        <v>0</v>
      </c>
      <c r="F56" s="211" t="s">
        <v>960</v>
      </c>
      <c r="G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&lt;STX&gt;H1;o160,100;f3;c20;h1;w1;d3,Alfred Brown;&lt;ETX&gt;
&lt;STX&gt;H2;o130,100;f3;c20;h1;w1;d3,;&lt;ETX&gt;
&lt;STX&gt;H3;o100,100;f3;c20;h1;w1;d3,MES Login;&lt;ETX&gt;
&lt;STX&gt;B4;o50,30;f3;c0,3;h50;w3;d3,8176;&lt;ETX&gt;
&lt;STX&gt;R&lt;ETX&gt;
&lt;STX&gt;&lt;ESC&gt;E1;&lt;ETX&gt;
&lt;STX&gt;&lt;US&gt;4&lt;ETX&gt;
&lt;STX&gt;&lt;ETB&gt;&lt;ETX&gt;</v>
      </c>
      <c r="H56" s="38">
        <f>ROW() - 6</f>
        <v>50</v>
      </c>
      <c r="I56" s="218" t="str" cm="1">
        <f t="array" ref="I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7" spans="1:10" x14ac:dyDescent="0.2">
      <c r="A57" s="209">
        <v>9606</v>
      </c>
      <c r="B57" s="211" t="s">
        <v>961</v>
      </c>
      <c r="C57" s="44">
        <v>4</v>
      </c>
      <c r="D57" s="214">
        <v>45639</v>
      </c>
      <c r="E57" s="211" t="b">
        <v>0</v>
      </c>
      <c r="F57" s="211" t="s">
        <v>962</v>
      </c>
      <c r="G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&lt;STX&gt;H1;o160,100;f3;c20;h1;w1;d3,Alfred Campbell;&lt;ETX&gt;
&lt;STX&gt;H2;o130,100;f3;c20;h1;w1;d3,;&lt;ETX&gt;
&lt;STX&gt;H3;o100,100;f3;c20;h1;w1;d3,MES Login;&lt;ETX&gt;
&lt;STX&gt;B4;o50,30;f3;c0,3;h50;w3;d3,9606;&lt;ETX&gt;
&lt;STX&gt;R&lt;ETX&gt;
&lt;STX&gt;&lt;ESC&gt;E1;&lt;ETX&gt;
&lt;STX&gt;&lt;US&gt;4&lt;ETX&gt;
&lt;STX&gt;&lt;ETB&gt;&lt;ETX&gt;</v>
      </c>
      <c r="H57" s="38">
        <f>ROW() - 6</f>
        <v>51</v>
      </c>
      <c r="I57" s="218" t="str" cm="1">
        <f t="array" ref="I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8" spans="1:10" x14ac:dyDescent="0.2">
      <c r="A58" s="209">
        <v>9535</v>
      </c>
      <c r="B58" s="211" t="s">
        <v>963</v>
      </c>
      <c r="C58" s="44">
        <v>4</v>
      </c>
      <c r="D58" s="214">
        <v>45059</v>
      </c>
      <c r="E58" s="211" t="b">
        <v>0</v>
      </c>
      <c r="F58" s="211" t="s">
        <v>891</v>
      </c>
      <c r="G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&lt;STX&gt;H1;o160,100;f3;c20;h1;w1;d3,Alfred Johnson;&lt;ETX&gt;
&lt;STX&gt;H2;o130,100;f3;c20;h1;w1;d3,;&lt;ETX&gt;
&lt;STX&gt;H3;o100,100;f3;c20;h1;w1;d3,MES Login;&lt;ETX&gt;
&lt;STX&gt;B4;o50,30;f3;c0,3;h50;w3;d3,9535;&lt;ETX&gt;
&lt;STX&gt;R&lt;ETX&gt;
&lt;STX&gt;&lt;ESC&gt;E1;&lt;ETX&gt;
&lt;STX&gt;&lt;US&gt;4&lt;ETX&gt;
&lt;STX&gt;&lt;ETB&gt;&lt;ETX&gt;</v>
      </c>
      <c r="H58" s="38">
        <f>ROW() - 6</f>
        <v>52</v>
      </c>
      <c r="I58" s="218" t="str" cm="1">
        <f t="array" ref="I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9" spans="1:10" x14ac:dyDescent="0.2">
      <c r="A59" s="209">
        <v>1539</v>
      </c>
      <c r="B59" s="211" t="s">
        <v>964</v>
      </c>
      <c r="C59" s="44">
        <v>4</v>
      </c>
      <c r="D59" s="214">
        <v>45059</v>
      </c>
      <c r="E59" s="211" t="b">
        <v>0</v>
      </c>
      <c r="F59" s="211" t="s">
        <v>965</v>
      </c>
      <c r="G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&lt;STX&gt;H1;o160,100;f3;c20;h1;w1;d3,Alice Lor;&lt;ETX&gt;
&lt;STX&gt;H2;o130,100;f3;c20;h1;w1;d3,;&lt;ETX&gt;
&lt;STX&gt;H3;o100,100;f3;c20;h1;w1;d3,MES Login;&lt;ETX&gt;
&lt;STX&gt;B4;o50,30;f3;c0,3;h50;w3;d3,1539;&lt;ETX&gt;
&lt;STX&gt;R&lt;ETX&gt;
&lt;STX&gt;&lt;ESC&gt;E1;&lt;ETX&gt;
&lt;STX&gt;&lt;US&gt;4&lt;ETX&gt;
&lt;STX&gt;&lt;ETB&gt;&lt;ETX&gt;</v>
      </c>
      <c r="H59" s="38">
        <f>ROW() - 6</f>
        <v>53</v>
      </c>
      <c r="I59" s="218" t="str" cm="1">
        <f t="array" ref="I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0" spans="1:10" x14ac:dyDescent="0.2">
      <c r="A60" s="209">
        <v>2568</v>
      </c>
      <c r="B60" s="211" t="s">
        <v>966</v>
      </c>
      <c r="C60" s="44">
        <v>4</v>
      </c>
      <c r="D60" s="214">
        <v>45631</v>
      </c>
      <c r="E60" s="211" t="b">
        <v>0</v>
      </c>
      <c r="F60" s="211" t="s">
        <v>967</v>
      </c>
      <c r="G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&lt;STX&gt;H1;o160,100;f3;c20;h1;w1;d3,Alicia Sutton;&lt;ETX&gt;
&lt;STX&gt;H2;o130,100;f3;c20;h1;w1;d3,;&lt;ETX&gt;
&lt;STX&gt;H3;o100,100;f3;c20;h1;w1;d3,MES Login;&lt;ETX&gt;
&lt;STX&gt;B4;o50,30;f3;c0,3;h50;w3;d3,2568;&lt;ETX&gt;
&lt;STX&gt;R&lt;ETX&gt;
&lt;STX&gt;&lt;ESC&gt;E1;&lt;ETX&gt;
&lt;STX&gt;&lt;US&gt;4&lt;ETX&gt;
&lt;STX&gt;&lt;ETB&gt;&lt;ETX&gt;</v>
      </c>
      <c r="H60" s="38">
        <f>ROW() - 6</f>
        <v>54</v>
      </c>
      <c r="I60" s="218" t="str" cm="1">
        <f t="array" ref="I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1" spans="1:10" x14ac:dyDescent="0.2">
      <c r="A61" s="209">
        <v>9413</v>
      </c>
      <c r="B61" s="211" t="s">
        <v>968</v>
      </c>
      <c r="C61" s="44">
        <v>4</v>
      </c>
      <c r="D61" s="214">
        <v>45059</v>
      </c>
      <c r="E61" s="211" t="b">
        <v>0</v>
      </c>
      <c r="F61" s="211" t="s">
        <v>969</v>
      </c>
      <c r="G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&lt;STX&gt;H1;o160,100;f3;c20;h1;w1;d3,Alicia Williams;&lt;ETX&gt;
&lt;STX&gt;H2;o130,100;f3;c20;h1;w1;d3,;&lt;ETX&gt;
&lt;STX&gt;H3;o100,100;f3;c20;h1;w1;d3,MES Login;&lt;ETX&gt;
&lt;STX&gt;B4;o50,30;f3;c0,3;h50;w3;d3,9413;&lt;ETX&gt;
&lt;STX&gt;R&lt;ETX&gt;
&lt;STX&gt;&lt;ESC&gt;E1;&lt;ETX&gt;
&lt;STX&gt;&lt;US&gt;4&lt;ETX&gt;
&lt;STX&gt;&lt;ETB&gt;&lt;ETX&gt;</v>
      </c>
      <c r="H61" s="38">
        <f>ROW() - 6</f>
        <v>55</v>
      </c>
      <c r="I61" s="218" t="str" cm="1">
        <f t="array" ref="I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2" spans="1:10" x14ac:dyDescent="0.2">
      <c r="A62" s="209">
        <v>2603</v>
      </c>
      <c r="B62" s="211" t="s">
        <v>970</v>
      </c>
      <c r="C62" s="44">
        <v>4</v>
      </c>
      <c r="D62" s="214">
        <v>45943.093748113424</v>
      </c>
      <c r="E62" s="211" t="b">
        <v>0</v>
      </c>
      <c r="F62" s="211" t="s">
        <v>971</v>
      </c>
      <c r="G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&lt;STX&gt;H1;o160,100;f3;c20;h1;w1;d3,Alisha Starks;&lt;ETX&gt;
&lt;STX&gt;H2;o130,100;f3;c20;h1;w1;d3,;&lt;ETX&gt;
&lt;STX&gt;H3;o100,100;f3;c20;h1;w1;d3,MES Login;&lt;ETX&gt;
&lt;STX&gt;B4;o50,30;f3;c0,3;h50;w3;d3,2603;&lt;ETX&gt;
&lt;STX&gt;R&lt;ETX&gt;
&lt;STX&gt;&lt;ESC&gt;E1;&lt;ETX&gt;
&lt;STX&gt;&lt;US&gt;4&lt;ETX&gt;
&lt;STX&gt;&lt;ETB&gt;&lt;ETX&gt;</v>
      </c>
      <c r="H62" s="38">
        <f>ROW() - 6</f>
        <v>56</v>
      </c>
      <c r="I62" s="218" t="str" cm="1">
        <f t="array" ref="I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3" spans="1:10" x14ac:dyDescent="0.2">
      <c r="A63" s="209">
        <v>9057</v>
      </c>
      <c r="B63" s="211" t="s">
        <v>972</v>
      </c>
      <c r="C63" s="44">
        <v>1</v>
      </c>
      <c r="D63" s="214">
        <v>45059</v>
      </c>
      <c r="E63" s="211" t="b">
        <v>1</v>
      </c>
      <c r="F63" s="211" t="s">
        <v>973</v>
      </c>
      <c r="G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&lt;STX&gt;H1;o160,100;f3;c20;h1;w1;d3,Allan Bisaro;&lt;ETX&gt;
&lt;STX&gt;H2;o130,100;f3;c20;h1;w1;d3,;&lt;ETX&gt;
&lt;STX&gt;H3;o100,100;f3;c20;h1;w1;d3,MES Login;&lt;ETX&gt;
&lt;STX&gt;B4;o50,30;f3;c0,3;h50;w3;d3,9057;&lt;ETX&gt;
&lt;STX&gt;R&lt;ETX&gt;
&lt;STX&gt;&lt;ESC&gt;E1;&lt;ETX&gt;
&lt;STX&gt;&lt;US&gt;4&lt;ETX&gt;
&lt;STX&gt;&lt;ETB&gt;&lt;ETX&gt;</v>
      </c>
      <c r="H63" s="38">
        <f>ROW() - 6</f>
        <v>57</v>
      </c>
      <c r="I63" s="218" t="str" cm="1">
        <f t="array" ref="I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4" spans="1:10" x14ac:dyDescent="0.2">
      <c r="A64" s="209">
        <v>9056</v>
      </c>
      <c r="B64" s="211" t="s">
        <v>974</v>
      </c>
      <c r="C64" s="44">
        <v>4</v>
      </c>
      <c r="D64" s="214">
        <v>45059</v>
      </c>
      <c r="E64" s="211" t="b">
        <v>0</v>
      </c>
      <c r="F64" s="211" t="s">
        <v>975</v>
      </c>
      <c r="G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&lt;STX&gt;H1;o160,100;f3;c20;h1;w1;d3,Allison Bates;&lt;ETX&gt;
&lt;STX&gt;H2;o130,100;f3;c20;h1;w1;d3,;&lt;ETX&gt;
&lt;STX&gt;H3;o100,100;f3;c20;h1;w1;d3,MES Login;&lt;ETX&gt;
&lt;STX&gt;B4;o50,30;f3;c0,3;h50;w3;d3,9056;&lt;ETX&gt;
&lt;STX&gt;R&lt;ETX&gt;
&lt;STX&gt;&lt;ESC&gt;E1;&lt;ETX&gt;
&lt;STX&gt;&lt;US&gt;4&lt;ETX&gt;
&lt;STX&gt;&lt;ETB&gt;&lt;ETX&gt;</v>
      </c>
      <c r="H64" s="38">
        <f>ROW() - 6</f>
        <v>58</v>
      </c>
      <c r="I64" s="218" t="str" cm="1">
        <f t="array" ref="I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5" spans="1:10" x14ac:dyDescent="0.2">
      <c r="A65" s="209">
        <v>1542</v>
      </c>
      <c r="B65" s="211" t="s">
        <v>976</v>
      </c>
      <c r="C65" s="44">
        <v>6</v>
      </c>
      <c r="D65" s="214">
        <v>45615</v>
      </c>
      <c r="E65" s="211" t="b">
        <v>1</v>
      </c>
      <c r="F65" s="211" t="s">
        <v>977</v>
      </c>
      <c r="G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&lt;STX&gt;H1;o160,100;f3;c20;h1;w1;d3,Allison Valley;&lt;ETX&gt;
&lt;STX&gt;H2;o130,100;f3;c20;h1;w1;d3,HR Dept;&lt;ETX&gt;
&lt;STX&gt;H3;o100,100;f3;c20;h1;w1;d3,MES Login;&lt;ETX&gt;
&lt;STX&gt;B4;o50,30;f3;c0,3;h50;w3;d3,1542;&lt;ETX&gt;
&lt;STX&gt;R&lt;ETX&gt;
&lt;STX&gt;&lt;ESC&gt;E1;&lt;ETX&gt;
&lt;STX&gt;&lt;US&gt;4&lt;ETX&gt;
&lt;STX&gt;&lt;ETB&gt;&lt;ETX&gt;</v>
      </c>
      <c r="H65" s="38">
        <f>ROW() - 6</f>
        <v>59</v>
      </c>
      <c r="I65" s="218" t="str" cm="1">
        <f t="array" ref="I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6" spans="1:10" x14ac:dyDescent="0.2">
      <c r="A66" s="209">
        <v>1900</v>
      </c>
      <c r="B66" s="211" t="s">
        <v>978</v>
      </c>
      <c r="C66" s="44">
        <v>4</v>
      </c>
      <c r="D66" s="214">
        <v>45059</v>
      </c>
      <c r="E66" s="211" t="b">
        <v>0</v>
      </c>
      <c r="F66" s="211" t="s">
        <v>979</v>
      </c>
      <c r="G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&lt;STX&gt;H1;o160,100;f3;c20;h1;w1;d3,Allizaha McDaniel;&lt;ETX&gt;
&lt;STX&gt;H2;o130,100;f3;c20;h1;w1;d3,;&lt;ETX&gt;
&lt;STX&gt;H3;o100,100;f3;c20;h1;w1;d3,MES Login;&lt;ETX&gt;
&lt;STX&gt;B4;o50,30;f3;c0,3;h50;w3;d3,1900;&lt;ETX&gt;
&lt;STX&gt;R&lt;ETX&gt;
&lt;STX&gt;&lt;ESC&gt;E1;&lt;ETX&gt;
&lt;STX&gt;&lt;US&gt;4&lt;ETX&gt;
&lt;STX&gt;&lt;ETB&gt;&lt;ETX&gt;</v>
      </c>
      <c r="H66" s="38">
        <f>ROW() - 6</f>
        <v>60</v>
      </c>
      <c r="I66" s="218" t="str" cm="1">
        <f t="array" ref="I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7" spans="1:10" x14ac:dyDescent="0.2">
      <c r="A67" s="209">
        <v>9197</v>
      </c>
      <c r="B67" s="211" t="s">
        <v>980</v>
      </c>
      <c r="C67" s="44">
        <v>4</v>
      </c>
      <c r="D67" s="214">
        <v>45059</v>
      </c>
      <c r="E67" s="211" t="b">
        <v>0</v>
      </c>
      <c r="F67" s="211" t="s">
        <v>981</v>
      </c>
      <c r="G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&lt;STX&gt;H1;o160,100;f3;c20;h1;w1;d3,Alonjajuan Jackson;&lt;ETX&gt;
&lt;STX&gt;H2;o130,100;f3;c20;h1;w1;d3,;&lt;ETX&gt;
&lt;STX&gt;H3;o100,100;f3;c20;h1;w1;d3,MES Login;&lt;ETX&gt;
&lt;STX&gt;B4;o50,30;f3;c0,3;h50;w3;d3,9197;&lt;ETX&gt;
&lt;STX&gt;R&lt;ETX&gt;
&lt;STX&gt;&lt;ESC&gt;E1;&lt;ETX&gt;
&lt;STX&gt;&lt;US&gt;4&lt;ETX&gt;
&lt;STX&gt;&lt;ETB&gt;&lt;ETX&gt;</v>
      </c>
      <c r="H67" s="38">
        <f>ROW() - 6</f>
        <v>61</v>
      </c>
      <c r="I67" s="218" t="str" cm="1">
        <f t="array" ref="I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8" spans="1:10" x14ac:dyDescent="0.2">
      <c r="A68" s="209">
        <v>9669</v>
      </c>
      <c r="B68" s="211" t="s">
        <v>982</v>
      </c>
      <c r="C68" s="44">
        <v>4</v>
      </c>
      <c r="D68" s="214">
        <v>45059</v>
      </c>
      <c r="E68" s="211" t="b">
        <v>0</v>
      </c>
      <c r="F68" s="211" t="s">
        <v>983</v>
      </c>
      <c r="G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&lt;STX&gt;H1;o160,100;f3;c20;h1;w1;d3,Alonzo Delaney;&lt;ETX&gt;
&lt;STX&gt;H2;o130,100;f3;c20;h1;w1;d3,;&lt;ETX&gt;
&lt;STX&gt;H3;o100,100;f3;c20;h1;w1;d3,MES Login;&lt;ETX&gt;
&lt;STX&gt;B4;o50,30;f3;c0,3;h50;w3;d3,9669;&lt;ETX&gt;
&lt;STX&gt;R&lt;ETX&gt;
&lt;STX&gt;&lt;ESC&gt;E1;&lt;ETX&gt;
&lt;STX&gt;&lt;US&gt;4&lt;ETX&gt;
&lt;STX&gt;&lt;ETB&gt;&lt;ETX&gt;</v>
      </c>
      <c r="H68" s="38">
        <f>ROW() - 6</f>
        <v>62</v>
      </c>
      <c r="I68" s="218" t="str" cm="1">
        <f t="array" ref="I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9" spans="1:10" x14ac:dyDescent="0.2">
      <c r="A69" s="209">
        <v>9523</v>
      </c>
      <c r="B69" s="211" t="s">
        <v>984</v>
      </c>
      <c r="C69" s="44">
        <v>4</v>
      </c>
      <c r="D69" s="214">
        <v>45059</v>
      </c>
      <c r="E69" s="211" t="b">
        <v>0</v>
      </c>
      <c r="F69" s="211" t="s">
        <v>985</v>
      </c>
      <c r="G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&lt;STX&gt;H1;o160,100;f3;c20;h1;w1;d3,Aloonte Parker;&lt;ETX&gt;
&lt;STX&gt;H2;o130,100;f3;c20;h1;w1;d3,;&lt;ETX&gt;
&lt;STX&gt;H3;o100,100;f3;c20;h1;w1;d3,MES Login;&lt;ETX&gt;
&lt;STX&gt;B4;o50,30;f3;c0,3;h50;w3;d3,9523;&lt;ETX&gt;
&lt;STX&gt;R&lt;ETX&gt;
&lt;STX&gt;&lt;ESC&gt;E1;&lt;ETX&gt;
&lt;STX&gt;&lt;US&gt;4&lt;ETX&gt;
&lt;STX&gt;&lt;ETB&gt;&lt;ETX&gt;</v>
      </c>
      <c r="H69" s="38">
        <f>ROW() - 6</f>
        <v>63</v>
      </c>
      <c r="I69" s="218" t="str" cm="1">
        <f t="array" ref="I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0" spans="1:10" x14ac:dyDescent="0.2">
      <c r="A70" s="209">
        <v>8198</v>
      </c>
      <c r="B70" s="211" t="s">
        <v>986</v>
      </c>
      <c r="C70" s="44">
        <v>4</v>
      </c>
      <c r="D70" s="214">
        <v>45059</v>
      </c>
      <c r="E70" s="211" t="b">
        <v>0</v>
      </c>
      <c r="F70" s="211" t="s">
        <v>987</v>
      </c>
      <c r="G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&lt;STX&gt;H1;o160,100;f3;c20;h1;w1;d3,Alton King;&lt;ETX&gt;
&lt;STX&gt;H2;o130,100;f3;c20;h1;w1;d3,;&lt;ETX&gt;
&lt;STX&gt;H3;o100,100;f3;c20;h1;w1;d3,MES Login;&lt;ETX&gt;
&lt;STX&gt;B4;o50,30;f3;c0,3;h50;w3;d3,8198;&lt;ETX&gt;
&lt;STX&gt;R&lt;ETX&gt;
&lt;STX&gt;&lt;ESC&gt;E1;&lt;ETX&gt;
&lt;STX&gt;&lt;US&gt;4&lt;ETX&gt;
&lt;STX&gt;&lt;ETB&gt;&lt;ETX&gt;</v>
      </c>
      <c r="H70" s="38">
        <f>ROW() - 6</f>
        <v>64</v>
      </c>
      <c r="I70" s="218" t="str" cm="1">
        <f t="array" ref="I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1" spans="1:10" x14ac:dyDescent="0.2">
      <c r="A71" s="209">
        <v>1742</v>
      </c>
      <c r="B71" s="211" t="s">
        <v>988</v>
      </c>
      <c r="C71" s="44">
        <v>4</v>
      </c>
      <c r="D71" s="214">
        <v>45059</v>
      </c>
      <c r="E71" s="211" t="b">
        <v>0</v>
      </c>
      <c r="F71" s="211" t="s">
        <v>989</v>
      </c>
      <c r="G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&lt;STX&gt;H1;o160,100;f3;c20;h1;w1;d3,amanda benjamin;&lt;ETX&gt;
&lt;STX&gt;H2;o130,100;f3;c20;h1;w1;d3,;&lt;ETX&gt;
&lt;STX&gt;H3;o100,100;f3;c20;h1;w1;d3,MES Login;&lt;ETX&gt;
&lt;STX&gt;B4;o50,30;f3;c0,3;h50;w3;d3,1742;&lt;ETX&gt;
&lt;STX&gt;R&lt;ETX&gt;
&lt;STX&gt;&lt;ESC&gt;E1;&lt;ETX&gt;
&lt;STX&gt;&lt;US&gt;4&lt;ETX&gt;
&lt;STX&gt;&lt;ETB&gt;&lt;ETX&gt;</v>
      </c>
      <c r="H71" s="38">
        <f>ROW() - 6</f>
        <v>65</v>
      </c>
      <c r="I71" s="218" t="str" cm="1">
        <f t="array" ref="I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2" spans="1:10" x14ac:dyDescent="0.2">
      <c r="A72" s="209">
        <v>9666</v>
      </c>
      <c r="B72" s="211" t="s">
        <v>990</v>
      </c>
      <c r="C72" s="44">
        <v>4</v>
      </c>
      <c r="D72" s="214">
        <v>45059</v>
      </c>
      <c r="E72" s="211" t="b">
        <v>0</v>
      </c>
      <c r="F72" s="211" t="s">
        <v>991</v>
      </c>
      <c r="G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&lt;STX&gt;H1;o160,100;f3;c20;h1;w1;d3,Amanda Nye;&lt;ETX&gt;
&lt;STX&gt;H2;o130,100;f3;c20;h1;w1;d3,;&lt;ETX&gt;
&lt;STX&gt;H3;o100,100;f3;c20;h1;w1;d3,MES Login;&lt;ETX&gt;
&lt;STX&gt;B4;o50,30;f3;c0,3;h50;w3;d3,9666;&lt;ETX&gt;
&lt;STX&gt;R&lt;ETX&gt;
&lt;STX&gt;&lt;ESC&gt;E1;&lt;ETX&gt;
&lt;STX&gt;&lt;US&gt;4&lt;ETX&gt;
&lt;STX&gt;&lt;ETB&gt;&lt;ETX&gt;</v>
      </c>
      <c r="H72" s="38">
        <f>ROW() - 6</f>
        <v>66</v>
      </c>
      <c r="I72" s="218" t="str" cm="1">
        <f t="array" ref="I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3" spans="1:10" x14ac:dyDescent="0.2">
      <c r="A73" s="209">
        <v>2145</v>
      </c>
      <c r="B73" s="211" t="s">
        <v>992</v>
      </c>
      <c r="C73" s="44">
        <v>4</v>
      </c>
      <c r="D73" s="214">
        <v>45059</v>
      </c>
      <c r="E73" s="211" t="b">
        <v>0</v>
      </c>
      <c r="F73" s="211" t="s">
        <v>993</v>
      </c>
      <c r="G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&lt;STX&gt;H1;o160,100;f3;c20;h1;w1;d3,Amanda Ybarra;&lt;ETX&gt;
&lt;STX&gt;H2;o130,100;f3;c20;h1;w1;d3,;&lt;ETX&gt;
&lt;STX&gt;H3;o100,100;f3;c20;h1;w1;d3,MES Login;&lt;ETX&gt;
&lt;STX&gt;B4;o50,30;f3;c0,3;h50;w3;d3,2145;&lt;ETX&gt;
&lt;STX&gt;R&lt;ETX&gt;
&lt;STX&gt;&lt;ESC&gt;E1;&lt;ETX&gt;
&lt;STX&gt;&lt;US&gt;4&lt;ETX&gt;
&lt;STX&gt;&lt;ETB&gt;&lt;ETX&gt;</v>
      </c>
      <c r="H73" s="38">
        <f>ROW() - 6</f>
        <v>67</v>
      </c>
      <c r="I73" s="218" t="str" cm="1">
        <f t="array" ref="I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3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4" spans="1:10" x14ac:dyDescent="0.2">
      <c r="A74" s="209">
        <v>3024</v>
      </c>
      <c r="B74" s="211" t="s">
        <v>994</v>
      </c>
      <c r="C74" s="44">
        <v>4</v>
      </c>
      <c r="D74" s="214">
        <v>45639</v>
      </c>
      <c r="E74" s="211" t="b">
        <v>0</v>
      </c>
      <c r="F74" s="211" t="s">
        <v>995</v>
      </c>
      <c r="G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&lt;STX&gt;H1;o160,100;f3;c20;h1;w1;d3,Ambrye Patterson;&lt;ETX&gt;
&lt;STX&gt;H2;o130,100;f3;c20;h1;w1;d3,;&lt;ETX&gt;
&lt;STX&gt;H3;o100,100;f3;c20;h1;w1;d3,MES Login;&lt;ETX&gt;
&lt;STX&gt;B4;o50,30;f3;c0,3;h50;w3;d3,3024;&lt;ETX&gt;
&lt;STX&gt;R&lt;ETX&gt;
&lt;STX&gt;&lt;ESC&gt;E1;&lt;ETX&gt;
&lt;STX&gt;&lt;US&gt;4&lt;ETX&gt;
&lt;STX&gt;&lt;ETB&gt;&lt;ETX&gt;</v>
      </c>
      <c r="H74" s="38">
        <f>ROW() - 6</f>
        <v>68</v>
      </c>
      <c r="I74" s="218" t="str" cm="1">
        <f t="array" ref="I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5" spans="1:10" x14ac:dyDescent="0.2">
      <c r="A75" s="209">
        <v>994</v>
      </c>
      <c r="B75" s="211" t="s">
        <v>198</v>
      </c>
      <c r="C75" s="44">
        <v>19</v>
      </c>
      <c r="D75" s="214"/>
      <c r="E75" s="211" t="b">
        <v>1</v>
      </c>
      <c r="F75" s="211" t="s">
        <v>996</v>
      </c>
      <c r="G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&lt;STX&gt;H1;o160,100;f3;c20;h1;w1;d3,Amir Kazemi;&lt;ETX&gt;
&lt;STX&gt;H2;o130,100;f3;c20;h1;w1;d3,Automation 2nd;&lt;ETX&gt;
&lt;STX&gt;H3;o100,100;f3;c20;h1;w1;d3,MES Login;&lt;ETX&gt;
&lt;STX&gt;B4;o50,30;f3;c0,3;h50;w3;d3,994;&lt;ETX&gt;
&lt;STX&gt;R&lt;ETX&gt;
&lt;STX&gt;&lt;ESC&gt;E1;&lt;ETX&gt;
&lt;STX&gt;&lt;US&gt;4&lt;ETX&gt;
&lt;STX&gt;&lt;ETB&gt;&lt;ETX&gt;</v>
      </c>
      <c r="H75" s="38">
        <f>ROW() - 6</f>
        <v>69</v>
      </c>
      <c r="I75" s="218" t="str" cm="1">
        <f t="array" ref="I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Automation 2nd</v>
      </c>
      <c r="J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76" spans="1:10" x14ac:dyDescent="0.2">
      <c r="A76" s="209">
        <v>2214</v>
      </c>
      <c r="B76" s="211" t="s">
        <v>997</v>
      </c>
      <c r="C76" s="44">
        <v>4</v>
      </c>
      <c r="D76" s="214">
        <v>45059</v>
      </c>
      <c r="E76" s="211" t="b">
        <v>1</v>
      </c>
      <c r="F76" s="211" t="s">
        <v>998</v>
      </c>
      <c r="G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&lt;STX&gt;H1;o160,100;f3;c20;h1;w1;d3,Amondo Hill;&lt;ETX&gt;
&lt;STX&gt;H2;o130,100;f3;c20;h1;w1;d3,;&lt;ETX&gt;
&lt;STX&gt;H3;o100,100;f3;c20;h1;w1;d3,MES Login;&lt;ETX&gt;
&lt;STX&gt;B4;o50,30;f3;c0,3;h50;w3;d3,2214;&lt;ETX&gt;
&lt;STX&gt;R&lt;ETX&gt;
&lt;STX&gt;&lt;ESC&gt;E1;&lt;ETX&gt;
&lt;STX&gt;&lt;US&gt;4&lt;ETX&gt;
&lt;STX&gt;&lt;ETB&gt;&lt;ETX&gt;</v>
      </c>
      <c r="H76" s="38">
        <f>ROW() - 6</f>
        <v>70</v>
      </c>
      <c r="I76" s="218" t="str" cm="1">
        <f t="array" ref="I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7" spans="1:10" x14ac:dyDescent="0.2">
      <c r="A77" s="209">
        <v>8170</v>
      </c>
      <c r="B77" s="211" t="s">
        <v>999</v>
      </c>
      <c r="C77" s="44">
        <v>4</v>
      </c>
      <c r="D77" s="214">
        <v>45059</v>
      </c>
      <c r="E77" s="211" t="b">
        <v>0</v>
      </c>
      <c r="F77" s="211" t="s">
        <v>1000</v>
      </c>
      <c r="G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&lt;STX&gt;H1;o160,100;f3;c20;h1;w1;d3,Amonyea Carter;&lt;ETX&gt;
&lt;STX&gt;H2;o130,100;f3;c20;h1;w1;d3,;&lt;ETX&gt;
&lt;STX&gt;H3;o100,100;f3;c20;h1;w1;d3,MES Login;&lt;ETX&gt;
&lt;STX&gt;B4;o50,30;f3;c0,3;h50;w3;d3,8170;&lt;ETX&gt;
&lt;STX&gt;R&lt;ETX&gt;
&lt;STX&gt;&lt;ESC&gt;E1;&lt;ETX&gt;
&lt;STX&gt;&lt;US&gt;4&lt;ETX&gt;
&lt;STX&gt;&lt;ETB&gt;&lt;ETX&gt;</v>
      </c>
      <c r="H77" s="38">
        <f>ROW() - 6</f>
        <v>71</v>
      </c>
      <c r="I77" s="218" t="str" cm="1">
        <f t="array" ref="I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8" spans="1:10" x14ac:dyDescent="0.2">
      <c r="A78" s="209">
        <v>9980</v>
      </c>
      <c r="B78" s="211" t="s">
        <v>1001</v>
      </c>
      <c r="C78" s="44">
        <v>9</v>
      </c>
      <c r="D78" s="214"/>
      <c r="E78" s="211" t="b">
        <v>1</v>
      </c>
      <c r="F78" s="211" t="s">
        <v>956</v>
      </c>
      <c r="G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&lt;STX&gt;H1;o160,100;f3;c20;h1;w1;d3,Amy Smith;&lt;ETX&gt;
&lt;STX&gt;H2;o130,100;f3;c20;h1;w1;d3,Purchasing;&lt;ETX&gt;
&lt;STX&gt;H3;o100,100;f3;c20;h1;w1;d3,MES Login;&lt;ETX&gt;
&lt;STX&gt;B4;o50,30;f3;c0,3;h50;w3;d3,9980;&lt;ETX&gt;
&lt;STX&gt;R&lt;ETX&gt;
&lt;STX&gt;&lt;ESC&gt;E1;&lt;ETX&gt;
&lt;STX&gt;&lt;US&gt;4&lt;ETX&gt;
&lt;STX&gt;&lt;ETB&gt;&lt;ETX&gt;</v>
      </c>
      <c r="H78" s="38">
        <f>ROW() - 6</f>
        <v>72</v>
      </c>
      <c r="I78" s="218" t="str" cm="1">
        <f t="array" ref="I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Purchasing</v>
      </c>
      <c r="J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9" spans="1:10" x14ac:dyDescent="0.2">
      <c r="A79" s="209">
        <v>2576</v>
      </c>
      <c r="B79" s="211" t="s">
        <v>1002</v>
      </c>
      <c r="C79" s="44">
        <v>4</v>
      </c>
      <c r="D79" s="214">
        <v>45693</v>
      </c>
      <c r="E79" s="211" t="b">
        <v>0</v>
      </c>
      <c r="F79" s="211" t="s">
        <v>1003</v>
      </c>
      <c r="G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&lt;STX&gt;H1;o160,100;f3;c20;h1;w1;d3,Anaya Pettigrew;&lt;ETX&gt;
&lt;STX&gt;H2;o130,100;f3;c20;h1;w1;d3,;&lt;ETX&gt;
&lt;STX&gt;H3;o100,100;f3;c20;h1;w1;d3,MES Login;&lt;ETX&gt;
&lt;STX&gt;B4;o50,30;f3;c0,3;h50;w3;d3,2576;&lt;ETX&gt;
&lt;STX&gt;R&lt;ETX&gt;
&lt;STX&gt;&lt;ESC&gt;E1;&lt;ETX&gt;
&lt;STX&gt;&lt;US&gt;4&lt;ETX&gt;
&lt;STX&gt;&lt;ETB&gt;&lt;ETX&gt;</v>
      </c>
      <c r="H79" s="38">
        <f>ROW() - 6</f>
        <v>73</v>
      </c>
      <c r="I79" s="218" t="str" cm="1">
        <f t="array" ref="I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0" spans="1:10" x14ac:dyDescent="0.2">
      <c r="A80" s="209">
        <v>1573</v>
      </c>
      <c r="B80" s="211" t="s">
        <v>1004</v>
      </c>
      <c r="C80" s="44">
        <v>4</v>
      </c>
      <c r="D80" s="214">
        <v>45059</v>
      </c>
      <c r="E80" s="211" t="b">
        <v>0</v>
      </c>
      <c r="F80" s="211" t="s">
        <v>1005</v>
      </c>
      <c r="G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&lt;STX&gt;H1;o160,100;f3;c20;h1;w1;d3,Ancel Rodgers;&lt;ETX&gt;
&lt;STX&gt;H2;o130,100;f3;c20;h1;w1;d3,;&lt;ETX&gt;
&lt;STX&gt;H3;o100,100;f3;c20;h1;w1;d3,MES Login;&lt;ETX&gt;
&lt;STX&gt;B4;o50,30;f3;c0,3;h50;w3;d3,1573;&lt;ETX&gt;
&lt;STX&gt;R&lt;ETX&gt;
&lt;STX&gt;&lt;ESC&gt;E1;&lt;ETX&gt;
&lt;STX&gt;&lt;US&gt;4&lt;ETX&gt;
&lt;STX&gt;&lt;ETB&gt;&lt;ETX&gt;</v>
      </c>
      <c r="H80" s="38">
        <f>ROW() - 6</f>
        <v>74</v>
      </c>
      <c r="I80" s="218" t="str" cm="1">
        <f t="array" ref="I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1" spans="1:10" x14ac:dyDescent="0.2">
      <c r="A81" s="209">
        <v>2547</v>
      </c>
      <c r="B81" s="211" t="s">
        <v>823</v>
      </c>
      <c r="C81" s="44">
        <v>4</v>
      </c>
      <c r="D81" s="214">
        <v>45875.746488773148</v>
      </c>
      <c r="E81" s="211" t="b">
        <v>0</v>
      </c>
      <c r="F81" s="211" t="s">
        <v>1006</v>
      </c>
      <c r="G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&lt;STX&gt;H1;o160,100;f3;c20;h1;w1;d3,Andjron Thompson;&lt;ETX&gt;
&lt;STX&gt;H2;o130,100;f3;c20;h1;w1;d3,;&lt;ETX&gt;
&lt;STX&gt;H3;o100,100;f3;c20;h1;w1;d3,MES Login;&lt;ETX&gt;
&lt;STX&gt;B4;o50,30;f3;c0,3;h50;w3;d3,2547;&lt;ETX&gt;
&lt;STX&gt;R&lt;ETX&gt;
&lt;STX&gt;&lt;ESC&gt;E1;&lt;ETX&gt;
&lt;STX&gt;&lt;US&gt;4&lt;ETX&gt;
&lt;STX&gt;&lt;ETB&gt;&lt;ETX&gt;</v>
      </c>
      <c r="H81" s="38">
        <f>ROW() - 6</f>
        <v>75</v>
      </c>
      <c r="I81" s="218" t="str" cm="1">
        <f t="array" ref="I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2" spans="1:10" x14ac:dyDescent="0.2">
      <c r="A82" s="209">
        <v>1059</v>
      </c>
      <c r="B82" s="211" t="s">
        <v>1007</v>
      </c>
      <c r="C82" s="44">
        <v>4</v>
      </c>
      <c r="D82" s="214">
        <v>45059</v>
      </c>
      <c r="E82" s="211" t="b">
        <v>0</v>
      </c>
      <c r="F82" s="211" t="s">
        <v>1008</v>
      </c>
      <c r="G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 Dortch;&lt;ETX&gt;
&lt;STX&gt;H2;o130,100;f3;c20;h1;w1;d3,;&lt;ETX&gt;
&lt;STX&gt;H3;o100,100;f3;c20;h1;w1;d3,MES Login;&lt;ETX&gt;
&lt;STX&gt;B4;o50,30;f3;c0,3;h50;w3;d3,1059;&lt;ETX&gt;
&lt;STX&gt;R&lt;ETX&gt;
&lt;STX&gt;&lt;ESC&gt;E1;&lt;ETX&gt;
&lt;STX&gt;&lt;US&gt;4&lt;ETX&gt;
&lt;STX&gt;&lt;ETB&gt;&lt;ETX&gt;</v>
      </c>
      <c r="H82" s="38">
        <f>ROW() - 6</f>
        <v>76</v>
      </c>
      <c r="I82" s="218" t="str" cm="1">
        <f t="array" ref="I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3" spans="1:10" x14ac:dyDescent="0.2">
      <c r="A83" s="209">
        <v>1200</v>
      </c>
      <c r="B83" s="211" t="s">
        <v>1009</v>
      </c>
      <c r="C83" s="44">
        <v>4</v>
      </c>
      <c r="D83" s="214">
        <v>45059</v>
      </c>
      <c r="E83" s="211" t="b">
        <v>0</v>
      </c>
      <c r="F83" s="211" t="s">
        <v>1010</v>
      </c>
      <c r="G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 Holmes;&lt;ETX&gt;
&lt;STX&gt;H2;o130,100;f3;c20;h1;w1;d3,;&lt;ETX&gt;
&lt;STX&gt;H3;o100,100;f3;c20;h1;w1;d3,MES Login;&lt;ETX&gt;
&lt;STX&gt;B4;o50,30;f3;c0,3;h50;w3;d3,1200;&lt;ETX&gt;
&lt;STX&gt;R&lt;ETX&gt;
&lt;STX&gt;&lt;ESC&gt;E1;&lt;ETX&gt;
&lt;STX&gt;&lt;US&gt;4&lt;ETX&gt;
&lt;STX&gt;&lt;ETB&gt;&lt;ETX&gt;</v>
      </c>
      <c r="H83" s="38">
        <f>ROW() - 6</f>
        <v>77</v>
      </c>
      <c r="I83" s="218" t="str" cm="1">
        <f t="array" ref="I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4" spans="1:10" x14ac:dyDescent="0.2">
      <c r="A84" s="209">
        <v>1696</v>
      </c>
      <c r="B84" s="211" t="s">
        <v>1011</v>
      </c>
      <c r="C84" s="44">
        <v>4</v>
      </c>
      <c r="D84" s="214">
        <v>45693</v>
      </c>
      <c r="E84" s="211" t="b">
        <v>0</v>
      </c>
      <c r="F84" s="211" t="s">
        <v>1012</v>
      </c>
      <c r="G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 Lamb;&lt;ETX&gt;
&lt;STX&gt;H2;o130,100;f3;c20;h1;w1;d3,;&lt;ETX&gt;
&lt;STX&gt;H3;o100,100;f3;c20;h1;w1;d3,MES Login;&lt;ETX&gt;
&lt;STX&gt;B4;o50,30;f3;c0,3;h50;w3;d3,1696;&lt;ETX&gt;
&lt;STX&gt;R&lt;ETX&gt;
&lt;STX&gt;&lt;ESC&gt;E1;&lt;ETX&gt;
&lt;STX&gt;&lt;US&gt;4&lt;ETX&gt;
&lt;STX&gt;&lt;ETB&gt;&lt;ETX&gt;</v>
      </c>
      <c r="H84" s="38">
        <f>ROW() - 6</f>
        <v>78</v>
      </c>
      <c r="I84" s="218" t="str" cm="1">
        <f t="array" ref="I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5" spans="1:10" x14ac:dyDescent="0.2">
      <c r="A85" s="209">
        <v>1426</v>
      </c>
      <c r="B85" s="211" t="s">
        <v>1013</v>
      </c>
      <c r="C85" s="44">
        <v>3</v>
      </c>
      <c r="D85" s="214">
        <v>45059</v>
      </c>
      <c r="E85" s="211" t="b">
        <v>0</v>
      </c>
      <c r="F85" s="211" t="s">
        <v>1014</v>
      </c>
      <c r="G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 Talley;&lt;ETX&gt;
&lt;STX&gt;H2;o130,100;f3;c20;h1;w1;d3,;&lt;ETX&gt;
&lt;STX&gt;H3;o100,100;f3;c20;h1;w1;d3,MES Login;&lt;ETX&gt;
&lt;STX&gt;B4;o50,30;f3;c0,3;h50;w3;d3,1426;&lt;ETX&gt;
&lt;STX&gt;R&lt;ETX&gt;
&lt;STX&gt;&lt;ESC&gt;E1;&lt;ETX&gt;
&lt;STX&gt;&lt;US&gt;4&lt;ETX&gt;
&lt;STX&gt;&lt;ETB&gt;&lt;ETX&gt;</v>
      </c>
      <c r="H85" s="38">
        <f>ROW() - 6</f>
        <v>79</v>
      </c>
      <c r="I85" s="218" t="str" cm="1">
        <f t="array" ref="I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6" spans="1:10" x14ac:dyDescent="0.2">
      <c r="A86" s="209">
        <v>8942</v>
      </c>
      <c r="B86" s="211" t="s">
        <v>1015</v>
      </c>
      <c r="C86" s="44">
        <v>4</v>
      </c>
      <c r="D86" s="214">
        <v>45059</v>
      </c>
      <c r="E86" s="211" t="b">
        <v>1</v>
      </c>
      <c r="F86" s="211" t="s">
        <v>893</v>
      </c>
      <c r="G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 Tobar;&lt;ETX&gt;
&lt;STX&gt;H2;o130,100;f3;c20;h1;w1;d3,;&lt;ETX&gt;
&lt;STX&gt;H3;o100,100;f3;c20;h1;w1;d3,MES Login;&lt;ETX&gt;
&lt;STX&gt;B4;o50,30;f3;c0,3;h50;w3;d3,8942;&lt;ETX&gt;
&lt;STX&gt;R&lt;ETX&gt;
&lt;STX&gt;&lt;ESC&gt;E1;&lt;ETX&gt;
&lt;STX&gt;&lt;US&gt;4&lt;ETX&gt;
&lt;STX&gt;&lt;ETB&gt;&lt;ETX&gt;</v>
      </c>
      <c r="H86" s="38">
        <f>ROW() - 6</f>
        <v>80</v>
      </c>
      <c r="I86" s="218" t="str" cm="1">
        <f t="array" ref="I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7" spans="1:10" x14ac:dyDescent="0.2">
      <c r="A87" s="209">
        <v>2555</v>
      </c>
      <c r="B87" s="211" t="s">
        <v>202</v>
      </c>
      <c r="C87" s="44">
        <v>4</v>
      </c>
      <c r="D87" s="214"/>
      <c r="E87" s="211" t="b">
        <v>0</v>
      </c>
      <c r="F87" s="211" t="s">
        <v>1016</v>
      </c>
      <c r="G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 Tobar Jr;&lt;ETX&gt;
&lt;STX&gt;H2;o130,100;f3;c20;h1;w1;d3,T1XX C;&lt;ETX&gt;
&lt;STX&gt;H3;o100,100;f3;c20;h1;w1;d3,MES Login;&lt;ETX&gt;
&lt;STX&gt;B4;o50,30;f3;c0,3;h50;w3;d3,2555;&lt;ETX&gt;
&lt;STX&gt;R&lt;ETX&gt;
&lt;STX&gt;&lt;ESC&gt;E1;&lt;ETX&gt;
&lt;STX&gt;&lt;US&gt;4&lt;ETX&gt;
&lt;STX&gt;&lt;ETB&gt;&lt;ETX&gt;</v>
      </c>
      <c r="H87" s="38">
        <f>ROW() - 6</f>
        <v>81</v>
      </c>
      <c r="I87" s="218" t="str" cm="1">
        <f t="array" ref="I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88" spans="1:10" x14ac:dyDescent="0.2">
      <c r="A88" s="209">
        <v>1231</v>
      </c>
      <c r="B88" s="211" t="s">
        <v>1017</v>
      </c>
      <c r="C88" s="44">
        <v>4</v>
      </c>
      <c r="D88" s="214">
        <v>45639</v>
      </c>
      <c r="E88" s="211" t="b">
        <v>0</v>
      </c>
      <c r="F88" s="211" t="s">
        <v>1018</v>
      </c>
      <c r="G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&lt;STX&gt;H1;o160,100;f3;c20;h1;w1;d3,Andrea Chattam;&lt;ETX&gt;
&lt;STX&gt;H2;o130,100;f3;c20;h1;w1;d3,;&lt;ETX&gt;
&lt;STX&gt;H3;o100,100;f3;c20;h1;w1;d3,MES Login;&lt;ETX&gt;
&lt;STX&gt;B4;o50,30;f3;c0,3;h50;w3;d3,1231;&lt;ETX&gt;
&lt;STX&gt;R&lt;ETX&gt;
&lt;STX&gt;&lt;ESC&gt;E1;&lt;ETX&gt;
&lt;STX&gt;&lt;US&gt;4&lt;ETX&gt;
&lt;STX&gt;&lt;ETB&gt;&lt;ETX&gt;</v>
      </c>
      <c r="H88" s="38">
        <f>ROW() - 6</f>
        <v>82</v>
      </c>
      <c r="I88" s="218" t="str" cm="1">
        <f t="array" ref="I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9" spans="1:10" x14ac:dyDescent="0.2">
      <c r="A89" s="209">
        <v>9472</v>
      </c>
      <c r="B89" s="211" t="s">
        <v>1019</v>
      </c>
      <c r="C89" s="44">
        <v>4</v>
      </c>
      <c r="D89" s="214">
        <v>45059</v>
      </c>
      <c r="E89" s="211" t="b">
        <v>0</v>
      </c>
      <c r="F89" s="211" t="s">
        <v>1020</v>
      </c>
      <c r="G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&lt;STX&gt;H1;o160,100;f3;c20;h1;w1;d3,Andrea Hampton;&lt;ETX&gt;
&lt;STX&gt;H2;o130,100;f3;c20;h1;w1;d3,;&lt;ETX&gt;
&lt;STX&gt;H3;o100,100;f3;c20;h1;w1;d3,MES Login;&lt;ETX&gt;
&lt;STX&gt;B4;o50,30;f3;c0,3;h50;w3;d3,9472;&lt;ETX&gt;
&lt;STX&gt;R&lt;ETX&gt;
&lt;STX&gt;&lt;ESC&gt;E1;&lt;ETX&gt;
&lt;STX&gt;&lt;US&gt;4&lt;ETX&gt;
&lt;STX&gt;&lt;ETB&gt;&lt;ETX&gt;</v>
      </c>
      <c r="H89" s="38">
        <f>ROW() - 6</f>
        <v>83</v>
      </c>
      <c r="I89" s="218" t="str" cm="1">
        <f t="array" ref="I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0" spans="1:10" x14ac:dyDescent="0.2">
      <c r="A90" s="209">
        <v>9826</v>
      </c>
      <c r="B90" s="211" t="s">
        <v>1021</v>
      </c>
      <c r="C90" s="44">
        <v>4</v>
      </c>
      <c r="D90" s="214">
        <v>45059</v>
      </c>
      <c r="E90" s="211" t="b">
        <v>0</v>
      </c>
      <c r="F90" s="211" t="s">
        <v>1022</v>
      </c>
      <c r="G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&lt;STX&gt;H1;o160,100;f3;c20;h1;w1;d3,Andrea James;&lt;ETX&gt;
&lt;STX&gt;H2;o130,100;f3;c20;h1;w1;d3,;&lt;ETX&gt;
&lt;STX&gt;H3;o100,100;f3;c20;h1;w1;d3,MES Login;&lt;ETX&gt;
&lt;STX&gt;B4;o50,30;f3;c0,3;h50;w3;d3,9826;&lt;ETX&gt;
&lt;STX&gt;R&lt;ETX&gt;
&lt;STX&gt;&lt;ESC&gt;E1;&lt;ETX&gt;
&lt;STX&gt;&lt;US&gt;4&lt;ETX&gt;
&lt;STX&gt;&lt;ETB&gt;&lt;ETX&gt;</v>
      </c>
      <c r="H90" s="38">
        <f>ROW() - 6</f>
        <v>84</v>
      </c>
      <c r="I90" s="218" t="str" cm="1">
        <f t="array" ref="I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1" spans="1:10" x14ac:dyDescent="0.2">
      <c r="A91" s="209">
        <v>9799</v>
      </c>
      <c r="B91" s="211" t="s">
        <v>1023</v>
      </c>
      <c r="C91" s="44">
        <v>4</v>
      </c>
      <c r="D91" s="214">
        <v>45059</v>
      </c>
      <c r="E91" s="211" t="b">
        <v>0</v>
      </c>
      <c r="F91" s="211" t="s">
        <v>891</v>
      </c>
      <c r="G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&lt;STX&gt;H1;o160,100;f3;c20;h1;w1;d3,Andrea Johnson;&lt;ETX&gt;
&lt;STX&gt;H2;o130,100;f3;c20;h1;w1;d3,;&lt;ETX&gt;
&lt;STX&gt;H3;o100,100;f3;c20;h1;w1;d3,MES Login;&lt;ETX&gt;
&lt;STX&gt;B4;o50,30;f3;c0,3;h50;w3;d3,9799;&lt;ETX&gt;
&lt;STX&gt;R&lt;ETX&gt;
&lt;STX&gt;&lt;ESC&gt;E1;&lt;ETX&gt;
&lt;STX&gt;&lt;US&gt;4&lt;ETX&gt;
&lt;STX&gt;&lt;ETB&gt;&lt;ETX&gt;</v>
      </c>
      <c r="H91" s="38">
        <f>ROW() - 6</f>
        <v>85</v>
      </c>
      <c r="I91" s="218" t="str" cm="1">
        <f t="array" ref="I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2" spans="1:10" x14ac:dyDescent="0.2">
      <c r="A92" s="209">
        <v>1799</v>
      </c>
      <c r="B92" s="211" t="s">
        <v>1024</v>
      </c>
      <c r="C92" s="44">
        <v>4</v>
      </c>
      <c r="D92" s="214">
        <v>45059</v>
      </c>
      <c r="E92" s="211" t="b">
        <v>0</v>
      </c>
      <c r="F92" s="211" t="s">
        <v>1025</v>
      </c>
      <c r="G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&lt;STX&gt;H1;o160,100;f3;c20;h1;w1;d3,Andrea Jordan;&lt;ETX&gt;
&lt;STX&gt;H2;o130,100;f3;c20;h1;w1;d3,;&lt;ETX&gt;
&lt;STX&gt;H3;o100,100;f3;c20;h1;w1;d3,MES Login;&lt;ETX&gt;
&lt;STX&gt;B4;o50,30;f3;c0,3;h50;w3;d3,1799;&lt;ETX&gt;
&lt;STX&gt;R&lt;ETX&gt;
&lt;STX&gt;&lt;ESC&gt;E1;&lt;ETX&gt;
&lt;STX&gt;&lt;US&gt;4&lt;ETX&gt;
&lt;STX&gt;&lt;ETB&gt;&lt;ETX&gt;</v>
      </c>
      <c r="H92" s="38">
        <f>ROW() - 6</f>
        <v>86</v>
      </c>
      <c r="I92" s="218" t="str" cm="1">
        <f t="array" ref="I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3" spans="1:10" x14ac:dyDescent="0.2">
      <c r="A93" s="209">
        <v>1418</v>
      </c>
      <c r="B93" s="211" t="s">
        <v>1026</v>
      </c>
      <c r="C93" s="44">
        <v>4</v>
      </c>
      <c r="D93" s="214">
        <v>45059</v>
      </c>
      <c r="E93" s="211" t="b">
        <v>0</v>
      </c>
      <c r="F93" s="211" t="s">
        <v>1027</v>
      </c>
      <c r="G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&lt;STX&gt;H1;o160,100;f3;c20;h1;w1;d3,Andrea Stoudemire;&lt;ETX&gt;
&lt;STX&gt;H2;o130,100;f3;c20;h1;w1;d3,;&lt;ETX&gt;
&lt;STX&gt;H3;o100,100;f3;c20;h1;w1;d3,MES Login;&lt;ETX&gt;
&lt;STX&gt;B4;o50,30;f3;c0,3;h50;w3;d3,1418;&lt;ETX&gt;
&lt;STX&gt;R&lt;ETX&gt;
&lt;STX&gt;&lt;ESC&gt;E1;&lt;ETX&gt;
&lt;STX&gt;&lt;US&gt;4&lt;ETX&gt;
&lt;STX&gt;&lt;ETB&gt;&lt;ETX&gt;</v>
      </c>
      <c r="H93" s="38">
        <f>ROW() - 6</f>
        <v>87</v>
      </c>
      <c r="I93" s="218" t="str" cm="1">
        <f t="array" ref="I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4" spans="1:10" x14ac:dyDescent="0.2">
      <c r="A94" s="209">
        <v>1480</v>
      </c>
      <c r="B94" s="211" t="s">
        <v>1028</v>
      </c>
      <c r="C94" s="44">
        <v>4</v>
      </c>
      <c r="D94" s="214">
        <v>45059</v>
      </c>
      <c r="E94" s="211" t="b">
        <v>0</v>
      </c>
      <c r="F94" s="211" t="s">
        <v>1029</v>
      </c>
      <c r="G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&lt;STX&gt;H1;o160,100;f3;c20;h1;w1;d3,Andrew Geddes;&lt;ETX&gt;
&lt;STX&gt;H2;o130,100;f3;c20;h1;w1;d3,;&lt;ETX&gt;
&lt;STX&gt;H3;o100,100;f3;c20;h1;w1;d3,MES Login;&lt;ETX&gt;
&lt;STX&gt;B4;o50,30;f3;c0,3;h50;w3;d3,1480;&lt;ETX&gt;
&lt;STX&gt;R&lt;ETX&gt;
&lt;STX&gt;&lt;ESC&gt;E1;&lt;ETX&gt;
&lt;STX&gt;&lt;US&gt;4&lt;ETX&gt;
&lt;STX&gt;&lt;ETB&gt;&lt;ETX&gt;</v>
      </c>
      <c r="H94" s="38">
        <f>ROW() - 6</f>
        <v>88</v>
      </c>
      <c r="I94" s="218" t="str" cm="1">
        <f t="array" ref="I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5" spans="1:10" x14ac:dyDescent="0.2">
      <c r="A95" s="209">
        <v>1236</v>
      </c>
      <c r="B95" s="211" t="s">
        <v>1030</v>
      </c>
      <c r="C95" s="44">
        <v>4</v>
      </c>
      <c r="D95" s="214">
        <v>45059</v>
      </c>
      <c r="E95" s="211" t="b">
        <v>0</v>
      </c>
      <c r="F95" s="211" t="s">
        <v>1031</v>
      </c>
      <c r="G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&lt;STX&gt;H1;o160,100;f3;c20;h1;w1;d3,Andrew Jones;&lt;ETX&gt;
&lt;STX&gt;H2;o130,100;f3;c20;h1;w1;d3,;&lt;ETX&gt;
&lt;STX&gt;H3;o100,100;f3;c20;h1;w1;d3,MES Login;&lt;ETX&gt;
&lt;STX&gt;B4;o50,30;f3;c0,3;h50;w3;d3,1236;&lt;ETX&gt;
&lt;STX&gt;R&lt;ETX&gt;
&lt;STX&gt;&lt;ESC&gt;E1;&lt;ETX&gt;
&lt;STX&gt;&lt;US&gt;4&lt;ETX&gt;
&lt;STX&gt;&lt;ETB&gt;&lt;ETX&gt;</v>
      </c>
      <c r="H95" s="38">
        <f>ROW() - 6</f>
        <v>89</v>
      </c>
      <c r="I95" s="218" t="str" cm="1">
        <f t="array" ref="I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6" spans="1:10" x14ac:dyDescent="0.2">
      <c r="A96" s="209">
        <v>1314</v>
      </c>
      <c r="B96" s="211" t="s">
        <v>1030</v>
      </c>
      <c r="C96" s="44">
        <v>10</v>
      </c>
      <c r="D96" s="214">
        <v>45059</v>
      </c>
      <c r="E96" s="211" t="b">
        <v>0</v>
      </c>
      <c r="F96" s="211" t="s">
        <v>1031</v>
      </c>
      <c r="G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&lt;STX&gt;H1;o160,100;f3;c20;h1;w1;d3,Andrew Jones;&lt;ETX&gt;
&lt;STX&gt;H2;o130,100;f3;c20;h1;w1;d3,Finance;&lt;ETX&gt;
&lt;STX&gt;H3;o100,100;f3;c20;h1;w1;d3,MES Login;&lt;ETX&gt;
&lt;STX&gt;B4;o50,30;f3;c0,3;h50;w3;d3,1314;&lt;ETX&gt;
&lt;STX&gt;R&lt;ETX&gt;
&lt;STX&gt;&lt;ESC&gt;E1;&lt;ETX&gt;
&lt;STX&gt;&lt;US&gt;4&lt;ETX&gt;
&lt;STX&gt;&lt;ETB&gt;&lt;ETX&gt;</v>
      </c>
      <c r="H96" s="38">
        <f>ROW() - 6</f>
        <v>90</v>
      </c>
      <c r="I96" s="218" t="str" cm="1">
        <f t="array" ref="I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Finance</v>
      </c>
      <c r="J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7" spans="1:10" x14ac:dyDescent="0.2">
      <c r="A97" s="209">
        <v>2231</v>
      </c>
      <c r="B97" s="211" t="s">
        <v>1032</v>
      </c>
      <c r="C97" s="44">
        <v>2</v>
      </c>
      <c r="D97" s="214">
        <v>45059</v>
      </c>
      <c r="E97" s="211" t="b">
        <v>1</v>
      </c>
      <c r="F97" s="211" t="s">
        <v>1033</v>
      </c>
      <c r="G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&lt;STX&gt;H1;o160,100;f3;c20;h1;w1;d3,Andrew Kinaia;&lt;ETX&gt;
&lt;STX&gt;H2;o130,100;f3;c20;h1;w1;d3,;&lt;ETX&gt;
&lt;STX&gt;H3;o100,100;f3;c20;h1;w1;d3,MES Login;&lt;ETX&gt;
&lt;STX&gt;B4;o50,30;f3;c0,3;h50;w3;d3,2231;&lt;ETX&gt;
&lt;STX&gt;R&lt;ETX&gt;
&lt;STX&gt;&lt;ESC&gt;E1;&lt;ETX&gt;
&lt;STX&gt;&lt;US&gt;4&lt;ETX&gt;
&lt;STX&gt;&lt;ETB&gt;&lt;ETX&gt;</v>
      </c>
      <c r="H97" s="38">
        <f>ROW() - 6</f>
        <v>91</v>
      </c>
      <c r="I97" s="218" t="str" cm="1">
        <f t="array" ref="I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8" spans="1:10" x14ac:dyDescent="0.2">
      <c r="A98" s="209">
        <v>8902</v>
      </c>
      <c r="B98" s="211" t="s">
        <v>1034</v>
      </c>
      <c r="C98" s="44">
        <v>1</v>
      </c>
      <c r="D98" s="214">
        <v>45059</v>
      </c>
      <c r="E98" s="211" t="b">
        <v>1</v>
      </c>
      <c r="F98" s="211" t="s">
        <v>1035</v>
      </c>
      <c r="G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&lt;STX&gt;H1;o160,100;f3;c20;h1;w1;d3,Andrew Macorkindale;&lt;ETX&gt;
&lt;STX&gt;H2;o130,100;f3;c20;h1;w1;d3,;&lt;ETX&gt;
&lt;STX&gt;H3;o100,100;f3;c20;h1;w1;d3,MES Login;&lt;ETX&gt;
&lt;STX&gt;B4;o50,30;f3;c0,3;h50;w3;d3,8902;&lt;ETX&gt;
&lt;STX&gt;R&lt;ETX&gt;
&lt;STX&gt;&lt;ESC&gt;E1;&lt;ETX&gt;
&lt;STX&gt;&lt;US&gt;4&lt;ETX&gt;
&lt;STX&gt;&lt;ETB&gt;&lt;ETX&gt;</v>
      </c>
      <c r="H98" s="38">
        <f>ROW() - 6</f>
        <v>92</v>
      </c>
      <c r="I98" s="218" t="str" cm="1">
        <f t="array" ref="I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9" spans="1:10" x14ac:dyDescent="0.2">
      <c r="A99" s="209">
        <v>9894</v>
      </c>
      <c r="B99" s="211" t="s">
        <v>1036</v>
      </c>
      <c r="C99" s="44">
        <v>4</v>
      </c>
      <c r="D99" s="214">
        <v>45059</v>
      </c>
      <c r="E99" s="211" t="b">
        <v>0</v>
      </c>
      <c r="F99" s="211" t="s">
        <v>1037</v>
      </c>
      <c r="G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&lt;STX&gt;H1;o160,100;f3;c20;h1;w1;d3,Andrew Palmer Jr;&lt;ETX&gt;
&lt;STX&gt;H2;o130,100;f3;c20;h1;w1;d3,;&lt;ETX&gt;
&lt;STX&gt;H3;o100,100;f3;c20;h1;w1;d3,MES Login;&lt;ETX&gt;
&lt;STX&gt;B4;o50,30;f3;c0,3;h50;w3;d3,9894;&lt;ETX&gt;
&lt;STX&gt;R&lt;ETX&gt;
&lt;STX&gt;&lt;ESC&gt;E1;&lt;ETX&gt;
&lt;STX&gt;&lt;US&gt;4&lt;ETX&gt;
&lt;STX&gt;&lt;ETB&gt;&lt;ETX&gt;</v>
      </c>
      <c r="H99" s="38">
        <f>ROW() - 6</f>
        <v>93</v>
      </c>
      <c r="I99" s="218" t="str" cm="1">
        <f t="array" ref="I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0" spans="1:10" x14ac:dyDescent="0.2">
      <c r="A100" s="209">
        <v>1165</v>
      </c>
      <c r="B100" s="211" t="s">
        <v>1038</v>
      </c>
      <c r="C100" s="44">
        <v>4</v>
      </c>
      <c r="D100" s="214">
        <v>45059</v>
      </c>
      <c r="E100" s="211" t="b">
        <v>0</v>
      </c>
      <c r="F100" s="211" t="s">
        <v>1039</v>
      </c>
      <c r="G1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&lt;STX&gt;H1;o160,100;f3;c20;h1;w1;d3,Andrey Wilson;&lt;ETX&gt;
&lt;STX&gt;H2;o130,100;f3;c20;h1;w1;d3,;&lt;ETX&gt;
&lt;STX&gt;H3;o100,100;f3;c20;h1;w1;d3,MES Login;&lt;ETX&gt;
&lt;STX&gt;B4;o50,30;f3;c0,3;h50;w3;d3,1165;&lt;ETX&gt;
&lt;STX&gt;R&lt;ETX&gt;
&lt;STX&gt;&lt;ESC&gt;E1;&lt;ETX&gt;
&lt;STX&gt;&lt;US&gt;4&lt;ETX&gt;
&lt;STX&gt;&lt;ETB&gt;&lt;ETX&gt;</v>
      </c>
      <c r="H100" s="38">
        <f>ROW() - 6</f>
        <v>94</v>
      </c>
      <c r="I100" s="218" t="str" cm="1">
        <f t="array" ref="I1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1" spans="1:10" x14ac:dyDescent="0.2">
      <c r="A101" s="209">
        <v>1416</v>
      </c>
      <c r="B101" s="211" t="s">
        <v>1040</v>
      </c>
      <c r="C101" s="44">
        <v>4</v>
      </c>
      <c r="D101" s="214">
        <v>45059</v>
      </c>
      <c r="E101" s="211" t="b">
        <v>0</v>
      </c>
      <c r="F101" s="211" t="s">
        <v>1041</v>
      </c>
      <c r="G1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&lt;STX&gt;H1;o160,100;f3;c20;h1;w1;d3,Angel Franks;&lt;ETX&gt;
&lt;STX&gt;H2;o130,100;f3;c20;h1;w1;d3,;&lt;ETX&gt;
&lt;STX&gt;H3;o100,100;f3;c20;h1;w1;d3,MES Login;&lt;ETX&gt;
&lt;STX&gt;B4;o50,30;f3;c0,3;h50;w3;d3,1416;&lt;ETX&gt;
&lt;STX&gt;R&lt;ETX&gt;
&lt;STX&gt;&lt;ESC&gt;E1;&lt;ETX&gt;
&lt;STX&gt;&lt;US&gt;4&lt;ETX&gt;
&lt;STX&gt;&lt;ETB&gt;&lt;ETX&gt;</v>
      </c>
      <c r="H101" s="38">
        <f>ROW() - 6</f>
        <v>95</v>
      </c>
      <c r="I101" s="218" t="str" cm="1">
        <f t="array" ref="I1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2" spans="1:10" x14ac:dyDescent="0.2">
      <c r="A102" s="209">
        <v>1654</v>
      </c>
      <c r="B102" s="211" t="s">
        <v>1042</v>
      </c>
      <c r="C102" s="44">
        <v>4</v>
      </c>
      <c r="D102" s="214">
        <v>45142.889784525461</v>
      </c>
      <c r="E102" s="211" t="b">
        <v>0</v>
      </c>
      <c r="F102" s="211" t="s">
        <v>1043</v>
      </c>
      <c r="G1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&lt;STX&gt;H1;o160,100;f3;c20;h1;w1;d3,Angel Price;&lt;ETX&gt;
&lt;STX&gt;H2;o130,100;f3;c20;h1;w1;d3,;&lt;ETX&gt;
&lt;STX&gt;H3;o100,100;f3;c20;h1;w1;d3,MES Login;&lt;ETX&gt;
&lt;STX&gt;B4;o50,30;f3;c0,3;h50;w3;d3,1654;&lt;ETX&gt;
&lt;STX&gt;R&lt;ETX&gt;
&lt;STX&gt;&lt;ESC&gt;E1;&lt;ETX&gt;
&lt;STX&gt;&lt;US&gt;4&lt;ETX&gt;
&lt;STX&gt;&lt;ETB&gt;&lt;ETX&gt;</v>
      </c>
      <c r="H102" s="38">
        <f>ROW() - 6</f>
        <v>96</v>
      </c>
      <c r="I102" s="218" t="str" cm="1">
        <f t="array" ref="I1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3" spans="1:10" x14ac:dyDescent="0.2">
      <c r="A103" s="209">
        <v>1491</v>
      </c>
      <c r="B103" s="211" t="s">
        <v>1044</v>
      </c>
      <c r="C103" s="44">
        <v>4</v>
      </c>
      <c r="D103" s="214">
        <v>45059</v>
      </c>
      <c r="E103" s="211" t="b">
        <v>0</v>
      </c>
      <c r="F103" s="211" t="s">
        <v>1045</v>
      </c>
      <c r="G1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&lt;STX&gt;H1;o160,100;f3;c20;h1;w1;d3,Angel Raines;&lt;ETX&gt;
&lt;STX&gt;H2;o130,100;f3;c20;h1;w1;d3,;&lt;ETX&gt;
&lt;STX&gt;H3;o100,100;f3;c20;h1;w1;d3,MES Login;&lt;ETX&gt;
&lt;STX&gt;B4;o50,30;f3;c0,3;h50;w3;d3,1491;&lt;ETX&gt;
&lt;STX&gt;R&lt;ETX&gt;
&lt;STX&gt;&lt;ESC&gt;E1;&lt;ETX&gt;
&lt;STX&gt;&lt;US&gt;4&lt;ETX&gt;
&lt;STX&gt;&lt;ETB&gt;&lt;ETX&gt;</v>
      </c>
      <c r="H103" s="38">
        <f>ROW() - 6</f>
        <v>97</v>
      </c>
      <c r="I103" s="218" t="str" cm="1">
        <f t="array" ref="I1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4" spans="1:10" x14ac:dyDescent="0.2">
      <c r="A104" s="209">
        <v>9640</v>
      </c>
      <c r="B104" s="211" t="s">
        <v>1046</v>
      </c>
      <c r="C104" s="44">
        <v>4</v>
      </c>
      <c r="D104" s="214">
        <v>45059</v>
      </c>
      <c r="E104" s="211" t="b">
        <v>0</v>
      </c>
      <c r="F104" s="211" t="s">
        <v>1047</v>
      </c>
      <c r="G1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&lt;STX&gt;H1;o160,100;f3;c20;h1;w1;d3,Angela Ellington;&lt;ETX&gt;
&lt;STX&gt;H2;o130,100;f3;c20;h1;w1;d3,;&lt;ETX&gt;
&lt;STX&gt;H3;o100,100;f3;c20;h1;w1;d3,MES Login;&lt;ETX&gt;
&lt;STX&gt;B4;o50,30;f3;c0,3;h50;w3;d3,9640;&lt;ETX&gt;
&lt;STX&gt;R&lt;ETX&gt;
&lt;STX&gt;&lt;ESC&gt;E1;&lt;ETX&gt;
&lt;STX&gt;&lt;US&gt;4&lt;ETX&gt;
&lt;STX&gt;&lt;ETB&gt;&lt;ETX&gt;</v>
      </c>
      <c r="H104" s="38">
        <f>ROW() - 6</f>
        <v>98</v>
      </c>
      <c r="I104" s="218" t="str" cm="1">
        <f t="array" ref="I1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5" spans="1:10" x14ac:dyDescent="0.2">
      <c r="A105" s="209">
        <v>4007</v>
      </c>
      <c r="B105" s="211" t="s">
        <v>1048</v>
      </c>
      <c r="C105" s="44">
        <v>4</v>
      </c>
      <c r="D105" s="214">
        <v>45059</v>
      </c>
      <c r="E105" s="211" t="b">
        <v>0</v>
      </c>
      <c r="F105" s="211" t="s">
        <v>935</v>
      </c>
      <c r="G1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&lt;STX&gt;H1;o160,100;f3;c20;h1;w1;d3,Angela Hardy;&lt;ETX&gt;
&lt;STX&gt;H2;o130,100;f3;c20;h1;w1;d3,;&lt;ETX&gt;
&lt;STX&gt;H3;o100,100;f3;c20;h1;w1;d3,MES Login;&lt;ETX&gt;
&lt;STX&gt;B4;o50,30;f3;c0,3;h50;w3;d3,4007;&lt;ETX&gt;
&lt;STX&gt;R&lt;ETX&gt;
&lt;STX&gt;&lt;ESC&gt;E1;&lt;ETX&gt;
&lt;STX&gt;&lt;US&gt;4&lt;ETX&gt;
&lt;STX&gt;&lt;ETB&gt;&lt;ETX&gt;</v>
      </c>
      <c r="H105" s="38">
        <f>ROW() - 6</f>
        <v>99</v>
      </c>
      <c r="I105" s="218" t="str" cm="1">
        <f t="array" ref="I1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6" spans="1:10" x14ac:dyDescent="0.2">
      <c r="A106" s="209">
        <v>9464</v>
      </c>
      <c r="B106" s="211" t="s">
        <v>1049</v>
      </c>
      <c r="C106" s="44">
        <v>4</v>
      </c>
      <c r="D106" s="214">
        <v>45059</v>
      </c>
      <c r="E106" s="211" t="b">
        <v>0</v>
      </c>
      <c r="F106" s="211" t="s">
        <v>1050</v>
      </c>
      <c r="G1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&lt;STX&gt;H1;o160,100;f3;c20;h1;w1;d3,Angela Hawkins;&lt;ETX&gt;
&lt;STX&gt;H2;o130,100;f3;c20;h1;w1;d3,;&lt;ETX&gt;
&lt;STX&gt;H3;o100,100;f3;c20;h1;w1;d3,MES Login;&lt;ETX&gt;
&lt;STX&gt;B4;o50,30;f3;c0,3;h50;w3;d3,9464;&lt;ETX&gt;
&lt;STX&gt;R&lt;ETX&gt;
&lt;STX&gt;&lt;ESC&gt;E1;&lt;ETX&gt;
&lt;STX&gt;&lt;US&gt;4&lt;ETX&gt;
&lt;STX&gt;&lt;ETB&gt;&lt;ETX&gt;</v>
      </c>
      <c r="H106" s="38">
        <f>ROW() - 6</f>
        <v>100</v>
      </c>
      <c r="I106" s="218" t="str" cm="1">
        <f t="array" ref="I1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7" spans="1:10" x14ac:dyDescent="0.2">
      <c r="A107" s="209">
        <v>8741</v>
      </c>
      <c r="B107" s="211" t="s">
        <v>1051</v>
      </c>
      <c r="C107" s="44">
        <v>4</v>
      </c>
      <c r="D107" s="214">
        <v>45059</v>
      </c>
      <c r="E107" s="211" t="b">
        <v>0</v>
      </c>
      <c r="F107" s="211" t="s">
        <v>1052</v>
      </c>
      <c r="G1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&lt;STX&gt;H1;o160,100;f3;c20;h1;w1;d3,Angela Lyles;&lt;ETX&gt;
&lt;STX&gt;H2;o130,100;f3;c20;h1;w1;d3,;&lt;ETX&gt;
&lt;STX&gt;H3;o100,100;f3;c20;h1;w1;d3,MES Login;&lt;ETX&gt;
&lt;STX&gt;B4;o50,30;f3;c0,3;h50;w3;d3,8741;&lt;ETX&gt;
&lt;STX&gt;R&lt;ETX&gt;
&lt;STX&gt;&lt;ESC&gt;E1;&lt;ETX&gt;
&lt;STX&gt;&lt;US&gt;4&lt;ETX&gt;
&lt;STX&gt;&lt;ETB&gt;&lt;ETX&gt;</v>
      </c>
      <c r="H107" s="38">
        <f>ROW() - 6</f>
        <v>101</v>
      </c>
      <c r="I107" s="218" t="str" cm="1">
        <f t="array" ref="I1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8" spans="1:10" x14ac:dyDescent="0.2">
      <c r="A108" s="209">
        <v>1105</v>
      </c>
      <c r="B108" s="211" t="s">
        <v>1053</v>
      </c>
      <c r="C108" s="44">
        <v>4</v>
      </c>
      <c r="D108" s="214">
        <v>45059</v>
      </c>
      <c r="E108" s="211" t="b">
        <v>0</v>
      </c>
      <c r="F108" s="211" t="s">
        <v>1054</v>
      </c>
      <c r="G1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&lt;STX&gt;H1;o160,100;f3;c20;h1;w1;d3,Angelette Christian;&lt;ETX&gt;
&lt;STX&gt;H2;o130,100;f3;c20;h1;w1;d3,;&lt;ETX&gt;
&lt;STX&gt;H3;o100,100;f3;c20;h1;w1;d3,MES Login;&lt;ETX&gt;
&lt;STX&gt;B4;o50,30;f3;c0,3;h50;w3;d3,1105;&lt;ETX&gt;
&lt;STX&gt;R&lt;ETX&gt;
&lt;STX&gt;&lt;ESC&gt;E1;&lt;ETX&gt;
&lt;STX&gt;&lt;US&gt;4&lt;ETX&gt;
&lt;STX&gt;&lt;ETB&gt;&lt;ETX&gt;</v>
      </c>
      <c r="H108" s="38">
        <f>ROW() - 6</f>
        <v>102</v>
      </c>
      <c r="I108" s="218" t="str" cm="1">
        <f t="array" ref="I1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9" spans="1:10" x14ac:dyDescent="0.2">
      <c r="A109" s="209">
        <v>9490</v>
      </c>
      <c r="B109" s="211" t="s">
        <v>1055</v>
      </c>
      <c r="C109" s="44">
        <v>4</v>
      </c>
      <c r="D109" s="214">
        <v>45059</v>
      </c>
      <c r="E109" s="211" t="b">
        <v>0</v>
      </c>
      <c r="F109" s="211" t="s">
        <v>1056</v>
      </c>
      <c r="G1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&lt;STX&gt;H1;o160,100;f3;c20;h1;w1;d3,Angelica Gave;&lt;ETX&gt;
&lt;STX&gt;H2;o130,100;f3;c20;h1;w1;d3,;&lt;ETX&gt;
&lt;STX&gt;H3;o100,100;f3;c20;h1;w1;d3,MES Login;&lt;ETX&gt;
&lt;STX&gt;B4;o50,30;f3;c0,3;h50;w3;d3,9490;&lt;ETX&gt;
&lt;STX&gt;R&lt;ETX&gt;
&lt;STX&gt;&lt;ESC&gt;E1;&lt;ETX&gt;
&lt;STX&gt;&lt;US&gt;4&lt;ETX&gt;
&lt;STX&gt;&lt;ETB&gt;&lt;ETX&gt;</v>
      </c>
      <c r="H109" s="38">
        <f>ROW() - 6</f>
        <v>103</v>
      </c>
      <c r="I109" s="218" t="str" cm="1">
        <f t="array" ref="I1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0" spans="1:10" x14ac:dyDescent="0.2">
      <c r="A110" s="209">
        <v>9856</v>
      </c>
      <c r="B110" s="211" t="s">
        <v>1057</v>
      </c>
      <c r="C110" s="44">
        <v>4</v>
      </c>
      <c r="D110" s="214">
        <v>45059</v>
      </c>
      <c r="E110" s="211" t="b">
        <v>0</v>
      </c>
      <c r="F110" s="211" t="s">
        <v>1058</v>
      </c>
      <c r="G1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&lt;STX&gt;H1;o160,100;f3;c20;h1;w1;d3,Angelica Maxwell;&lt;ETX&gt;
&lt;STX&gt;H2;o130,100;f3;c20;h1;w1;d3,;&lt;ETX&gt;
&lt;STX&gt;H3;o100,100;f3;c20;h1;w1;d3,MES Login;&lt;ETX&gt;
&lt;STX&gt;B4;o50,30;f3;c0,3;h50;w3;d3,9856;&lt;ETX&gt;
&lt;STX&gt;R&lt;ETX&gt;
&lt;STX&gt;&lt;ESC&gt;E1;&lt;ETX&gt;
&lt;STX&gt;&lt;US&gt;4&lt;ETX&gt;
&lt;STX&gt;&lt;ETB&gt;&lt;ETX&gt;</v>
      </c>
      <c r="H110" s="38">
        <f>ROW() - 6</f>
        <v>104</v>
      </c>
      <c r="I110" s="218" t="str" cm="1">
        <f t="array" ref="I1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1" spans="1:10" x14ac:dyDescent="0.2">
      <c r="A111" s="209">
        <v>1102</v>
      </c>
      <c r="B111" s="211" t="s">
        <v>1059</v>
      </c>
      <c r="C111" s="44">
        <v>4</v>
      </c>
      <c r="D111" s="214">
        <v>45059</v>
      </c>
      <c r="E111" s="211" t="b">
        <v>0</v>
      </c>
      <c r="F111" s="211" t="s">
        <v>1060</v>
      </c>
      <c r="G1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&lt;STX&gt;H1;o160,100;f3;c20;h1;w1;d3,Angelica Medley;&lt;ETX&gt;
&lt;STX&gt;H2;o130,100;f3;c20;h1;w1;d3,;&lt;ETX&gt;
&lt;STX&gt;H3;o100,100;f3;c20;h1;w1;d3,MES Login;&lt;ETX&gt;
&lt;STX&gt;B4;o50,30;f3;c0,3;h50;w3;d3,1102;&lt;ETX&gt;
&lt;STX&gt;R&lt;ETX&gt;
&lt;STX&gt;&lt;ESC&gt;E1;&lt;ETX&gt;
&lt;STX&gt;&lt;US&gt;4&lt;ETX&gt;
&lt;STX&gt;&lt;ETB&gt;&lt;ETX&gt;</v>
      </c>
      <c r="H111" s="38">
        <f>ROW() - 6</f>
        <v>105</v>
      </c>
      <c r="I111" s="218" t="str" cm="1">
        <f t="array" ref="I1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2" spans="1:10" x14ac:dyDescent="0.2">
      <c r="A112" s="209">
        <v>2504</v>
      </c>
      <c r="B112" s="211" t="s">
        <v>1061</v>
      </c>
      <c r="C112" s="44">
        <v>4</v>
      </c>
      <c r="D112" s="214">
        <v>45639</v>
      </c>
      <c r="E112" s="211" t="b">
        <v>0</v>
      </c>
      <c r="F112" s="211" t="s">
        <v>1062</v>
      </c>
      <c r="G1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&lt;STX&gt;H1;o160,100;f3;c20;h1;w1;d3,Angelica Peters;&lt;ETX&gt;
&lt;STX&gt;H2;o130,100;f3;c20;h1;w1;d3,;&lt;ETX&gt;
&lt;STX&gt;H3;o100,100;f3;c20;h1;w1;d3,MES Login;&lt;ETX&gt;
&lt;STX&gt;B4;o50,30;f3;c0,3;h50;w3;d3,2504;&lt;ETX&gt;
&lt;STX&gt;R&lt;ETX&gt;
&lt;STX&gt;&lt;ESC&gt;E1;&lt;ETX&gt;
&lt;STX&gt;&lt;US&gt;4&lt;ETX&gt;
&lt;STX&gt;&lt;ETB&gt;&lt;ETX&gt;</v>
      </c>
      <c r="H112" s="38">
        <f>ROW() - 6</f>
        <v>106</v>
      </c>
      <c r="I112" s="218" t="str" cm="1">
        <f t="array" ref="I1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3" spans="1:10" x14ac:dyDescent="0.2">
      <c r="A113" s="209">
        <v>1755</v>
      </c>
      <c r="B113" s="211" t="s">
        <v>1063</v>
      </c>
      <c r="C113" s="44">
        <v>4</v>
      </c>
      <c r="D113" s="214">
        <v>45059</v>
      </c>
      <c r="E113" s="211" t="b">
        <v>0</v>
      </c>
      <c r="F113" s="211" t="s">
        <v>1064</v>
      </c>
      <c r="G1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&lt;STX&gt;H1;o160,100;f3;c20;h1;w1;d3,Angelo Baker;&lt;ETX&gt;
&lt;STX&gt;H2;o130,100;f3;c20;h1;w1;d3,;&lt;ETX&gt;
&lt;STX&gt;H3;o100,100;f3;c20;h1;w1;d3,MES Login;&lt;ETX&gt;
&lt;STX&gt;B4;o50,30;f3;c0,3;h50;w3;d3,1755;&lt;ETX&gt;
&lt;STX&gt;R&lt;ETX&gt;
&lt;STX&gt;&lt;ESC&gt;E1;&lt;ETX&gt;
&lt;STX&gt;&lt;US&gt;4&lt;ETX&gt;
&lt;STX&gt;&lt;ETB&gt;&lt;ETX&gt;</v>
      </c>
      <c r="H113" s="38">
        <f>ROW() - 6</f>
        <v>107</v>
      </c>
      <c r="I113" s="218" t="str" cm="1">
        <f t="array" ref="I1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4" spans="1:10" x14ac:dyDescent="0.2">
      <c r="A114" s="209">
        <v>1642</v>
      </c>
      <c r="B114" s="211" t="s">
        <v>1065</v>
      </c>
      <c r="C114" s="44">
        <v>4</v>
      </c>
      <c r="D114" s="214">
        <v>45059</v>
      </c>
      <c r="E114" s="211" t="b">
        <v>0</v>
      </c>
      <c r="F114" s="211" t="s">
        <v>1066</v>
      </c>
      <c r="G1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&lt;STX&gt;H1;o160,100;f3;c20;h1;w1;d3,Anglee Robertson;&lt;ETX&gt;
&lt;STX&gt;H2;o130,100;f3;c20;h1;w1;d3,;&lt;ETX&gt;
&lt;STX&gt;H3;o100,100;f3;c20;h1;w1;d3,MES Login;&lt;ETX&gt;
&lt;STX&gt;B4;o50,30;f3;c0,3;h50;w3;d3,1642;&lt;ETX&gt;
&lt;STX&gt;R&lt;ETX&gt;
&lt;STX&gt;&lt;ESC&gt;E1;&lt;ETX&gt;
&lt;STX&gt;&lt;US&gt;4&lt;ETX&gt;
&lt;STX&gt;&lt;ETB&gt;&lt;ETX&gt;</v>
      </c>
      <c r="H114" s="38">
        <f>ROW() - 6</f>
        <v>108</v>
      </c>
      <c r="I114" s="218" t="str" cm="1">
        <f t="array" ref="I1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5" spans="1:10" x14ac:dyDescent="0.2">
      <c r="A115" s="209">
        <v>1497</v>
      </c>
      <c r="B115" s="211" t="s">
        <v>1067</v>
      </c>
      <c r="C115" s="44">
        <v>4</v>
      </c>
      <c r="D115" s="214">
        <v>45059</v>
      </c>
      <c r="E115" s="211" t="b">
        <v>0</v>
      </c>
      <c r="F115" s="211" t="s">
        <v>1068</v>
      </c>
      <c r="G1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&lt;STX&gt;H1;o160,100;f3;c20;h1;w1;d3,Anglee Robinson;&lt;ETX&gt;
&lt;STX&gt;H2;o130,100;f3;c20;h1;w1;d3,;&lt;ETX&gt;
&lt;STX&gt;H3;o100,100;f3;c20;h1;w1;d3,MES Login;&lt;ETX&gt;
&lt;STX&gt;B4;o50,30;f3;c0,3;h50;w3;d3,1497;&lt;ETX&gt;
&lt;STX&gt;R&lt;ETX&gt;
&lt;STX&gt;&lt;ESC&gt;E1;&lt;ETX&gt;
&lt;STX&gt;&lt;US&gt;4&lt;ETX&gt;
&lt;STX&gt;&lt;ETB&gt;&lt;ETX&gt;</v>
      </c>
      <c r="H115" s="38">
        <f>ROW() - 6</f>
        <v>109</v>
      </c>
      <c r="I115" s="218" t="str" cm="1">
        <f t="array" ref="I1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6" spans="1:10" x14ac:dyDescent="0.2">
      <c r="A116" s="209">
        <v>2437</v>
      </c>
      <c r="B116" s="211" t="s">
        <v>1069</v>
      </c>
      <c r="C116" s="44">
        <v>4</v>
      </c>
      <c r="D116" s="214">
        <v>45639</v>
      </c>
      <c r="E116" s="211" t="b">
        <v>0</v>
      </c>
      <c r="F116" s="211" t="s">
        <v>1070</v>
      </c>
      <c r="G1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&lt;STX&gt;H1;o160,100;f3;c20;h1;w1;d3,Angleo Glass Jr;&lt;ETX&gt;
&lt;STX&gt;H2;o130,100;f3;c20;h1;w1;d3,;&lt;ETX&gt;
&lt;STX&gt;H3;o100,100;f3;c20;h1;w1;d3,MES Login;&lt;ETX&gt;
&lt;STX&gt;B4;o50,30;f3;c0,3;h50;w3;d3,2437;&lt;ETX&gt;
&lt;STX&gt;R&lt;ETX&gt;
&lt;STX&gt;&lt;ESC&gt;E1;&lt;ETX&gt;
&lt;STX&gt;&lt;US&gt;4&lt;ETX&gt;
&lt;STX&gt;&lt;ETB&gt;&lt;ETX&gt;</v>
      </c>
      <c r="H116" s="38">
        <f>ROW() - 6</f>
        <v>110</v>
      </c>
      <c r="I116" s="218" t="str" cm="1">
        <f t="array" ref="I1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7" spans="1:10" x14ac:dyDescent="0.2">
      <c r="A117" s="209">
        <v>8833</v>
      </c>
      <c r="B117" s="211" t="s">
        <v>1071</v>
      </c>
      <c r="C117" s="44">
        <v>4</v>
      </c>
      <c r="D117" s="214">
        <v>45059</v>
      </c>
      <c r="E117" s="211" t="b">
        <v>0</v>
      </c>
      <c r="F117" s="211" t="s">
        <v>1072</v>
      </c>
      <c r="G1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&lt;STX&gt;H1;o160,100;f3;c20;h1;w1;d3,Anissa Humbarger;&lt;ETX&gt;
&lt;STX&gt;H2;o130,100;f3;c20;h1;w1;d3,;&lt;ETX&gt;
&lt;STX&gt;H3;o100,100;f3;c20;h1;w1;d3,MES Login;&lt;ETX&gt;
&lt;STX&gt;B4;o50,30;f3;c0,3;h50;w3;d3,8833;&lt;ETX&gt;
&lt;STX&gt;R&lt;ETX&gt;
&lt;STX&gt;&lt;ESC&gt;E1;&lt;ETX&gt;
&lt;STX&gt;&lt;US&gt;4&lt;ETX&gt;
&lt;STX&gt;&lt;ETB&gt;&lt;ETX&gt;</v>
      </c>
      <c r="H117" s="38">
        <f>ROW() - 6</f>
        <v>111</v>
      </c>
      <c r="I117" s="218" t="str" cm="1">
        <f t="array" ref="I1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8" spans="1:10" x14ac:dyDescent="0.2">
      <c r="A118" s="209">
        <v>1721</v>
      </c>
      <c r="B118" s="211" t="s">
        <v>1073</v>
      </c>
      <c r="C118" s="44">
        <v>4</v>
      </c>
      <c r="D118" s="214">
        <v>45059</v>
      </c>
      <c r="E118" s="211" t="b">
        <v>0</v>
      </c>
      <c r="F118" s="211" t="s">
        <v>1074</v>
      </c>
      <c r="G1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&lt;STX&gt;H1;o160,100;f3;c20;h1;w1;d3,Anna Zwolinski;&lt;ETX&gt;
&lt;STX&gt;H2;o130,100;f3;c20;h1;w1;d3,;&lt;ETX&gt;
&lt;STX&gt;H3;o100,100;f3;c20;h1;w1;d3,MES Login;&lt;ETX&gt;
&lt;STX&gt;B4;o50,30;f3;c0,3;h50;w3;d3,1721;&lt;ETX&gt;
&lt;STX&gt;R&lt;ETX&gt;
&lt;STX&gt;&lt;ESC&gt;E1;&lt;ETX&gt;
&lt;STX&gt;&lt;US&gt;4&lt;ETX&gt;
&lt;STX&gt;&lt;ETB&gt;&lt;ETX&gt;</v>
      </c>
      <c r="H118" s="38">
        <f>ROW() - 6</f>
        <v>112</v>
      </c>
      <c r="I118" s="218" t="str" cm="1">
        <f t="array" ref="I1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9" spans="1:10" x14ac:dyDescent="0.2">
      <c r="A119" s="209">
        <v>7997</v>
      </c>
      <c r="B119" s="211" t="s">
        <v>1075</v>
      </c>
      <c r="C119" s="44">
        <v>4</v>
      </c>
      <c r="D119" s="214">
        <v>45761</v>
      </c>
      <c r="E119" s="211" t="b">
        <v>0</v>
      </c>
      <c r="F119" s="211" t="s">
        <v>1076</v>
      </c>
      <c r="G1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&lt;STX&gt;H1;o160,100;f3;c20;h1;w1;d3,Anothony Ruffin;&lt;ETX&gt;
&lt;STX&gt;H2;o130,100;f3;c20;h1;w1;d3,;&lt;ETX&gt;
&lt;STX&gt;H3;o100,100;f3;c20;h1;w1;d3,MES Login;&lt;ETX&gt;
&lt;STX&gt;B4;o50,30;f3;c0,3;h50;w3;d3,7997;&lt;ETX&gt;
&lt;STX&gt;R&lt;ETX&gt;
&lt;STX&gt;&lt;ESC&gt;E1;&lt;ETX&gt;
&lt;STX&gt;&lt;US&gt;4&lt;ETX&gt;
&lt;STX&gt;&lt;ETB&gt;&lt;ETX&gt;</v>
      </c>
      <c r="H119" s="38">
        <f>ROW() - 6</f>
        <v>113</v>
      </c>
      <c r="I119" s="218" t="str" cm="1">
        <f t="array" ref="I1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0" spans="1:10" x14ac:dyDescent="0.2">
      <c r="A120" s="209">
        <v>1759</v>
      </c>
      <c r="B120" s="211" t="s">
        <v>1077</v>
      </c>
      <c r="C120" s="44">
        <v>4</v>
      </c>
      <c r="D120" s="214">
        <v>45059</v>
      </c>
      <c r="E120" s="211" t="b">
        <v>0</v>
      </c>
      <c r="F120" s="211" t="s">
        <v>1078</v>
      </c>
      <c r="G1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&lt;STX&gt;H1;o160,100;f3;c20;h1;w1;d3,Anshanay Washington;&lt;ETX&gt;
&lt;STX&gt;H2;o130,100;f3;c20;h1;w1;d3,;&lt;ETX&gt;
&lt;STX&gt;H3;o100,100;f3;c20;h1;w1;d3,MES Login;&lt;ETX&gt;
&lt;STX&gt;B4;o50,30;f3;c0,3;h50;w3;d3,1759;&lt;ETX&gt;
&lt;STX&gt;R&lt;ETX&gt;
&lt;STX&gt;&lt;ESC&gt;E1;&lt;ETX&gt;
&lt;STX&gt;&lt;US&gt;4&lt;ETX&gt;
&lt;STX&gt;&lt;ETB&gt;&lt;ETX&gt;</v>
      </c>
      <c r="H120" s="38">
        <f>ROW() - 6</f>
        <v>114</v>
      </c>
      <c r="I120" s="218" t="str" cm="1">
        <f t="array" ref="I1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1" spans="1:10" x14ac:dyDescent="0.2">
      <c r="A121" s="209">
        <v>9522</v>
      </c>
      <c r="B121" s="211" t="s">
        <v>1079</v>
      </c>
      <c r="C121" s="44">
        <v>4</v>
      </c>
      <c r="D121" s="214">
        <v>45059</v>
      </c>
      <c r="E121" s="211" t="b">
        <v>0</v>
      </c>
      <c r="F121" s="211" t="s">
        <v>1080</v>
      </c>
      <c r="G1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&lt;STX&gt;H1;o160,100;f3;c20;h1;w1;d3,Antajuan Carson;&lt;ETX&gt;
&lt;STX&gt;H2;o130,100;f3;c20;h1;w1;d3,;&lt;ETX&gt;
&lt;STX&gt;H3;o100,100;f3;c20;h1;w1;d3,MES Login;&lt;ETX&gt;
&lt;STX&gt;B4;o50,30;f3;c0,3;h50;w3;d3,9522;&lt;ETX&gt;
&lt;STX&gt;R&lt;ETX&gt;
&lt;STX&gt;&lt;ESC&gt;E1;&lt;ETX&gt;
&lt;STX&gt;&lt;US&gt;4&lt;ETX&gt;
&lt;STX&gt;&lt;ETB&gt;&lt;ETX&gt;</v>
      </c>
      <c r="H121" s="38">
        <f>ROW() - 6</f>
        <v>115</v>
      </c>
      <c r="I121" s="218" t="str" cm="1">
        <f t="array" ref="I1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2" spans="1:10" x14ac:dyDescent="0.2">
      <c r="A122" s="209">
        <v>1691</v>
      </c>
      <c r="B122" s="211" t="s">
        <v>1081</v>
      </c>
      <c r="C122" s="44">
        <v>4</v>
      </c>
      <c r="D122" s="214">
        <v>45059</v>
      </c>
      <c r="E122" s="211" t="b">
        <v>0</v>
      </c>
      <c r="F122" s="211" t="s">
        <v>1082</v>
      </c>
      <c r="G1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Andrews;&lt;ETX&gt;
&lt;STX&gt;H2;o130,100;f3;c20;h1;w1;d3,;&lt;ETX&gt;
&lt;STX&gt;H3;o100,100;f3;c20;h1;w1;d3,MES Login;&lt;ETX&gt;
&lt;STX&gt;B4;o50,30;f3;c0,3;h50;w3;d3,1691;&lt;ETX&gt;
&lt;STX&gt;R&lt;ETX&gt;
&lt;STX&gt;&lt;ESC&gt;E1;&lt;ETX&gt;
&lt;STX&gt;&lt;US&gt;4&lt;ETX&gt;
&lt;STX&gt;&lt;ETB&gt;&lt;ETX&gt;</v>
      </c>
      <c r="H122" s="38">
        <f>ROW() - 6</f>
        <v>116</v>
      </c>
      <c r="I122" s="218" t="str" cm="1">
        <f t="array" ref="I1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3" spans="1:10" x14ac:dyDescent="0.2">
      <c r="A123" s="209">
        <v>9174</v>
      </c>
      <c r="B123" s="211" t="s">
        <v>1083</v>
      </c>
      <c r="C123" s="44">
        <v>4</v>
      </c>
      <c r="D123" s="214">
        <v>45059</v>
      </c>
      <c r="E123" s="211" t="b">
        <v>0</v>
      </c>
      <c r="F123" s="211" t="s">
        <v>1084</v>
      </c>
      <c r="G1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Black;&lt;ETX&gt;
&lt;STX&gt;H2;o130,100;f3;c20;h1;w1;d3,;&lt;ETX&gt;
&lt;STX&gt;H3;o100,100;f3;c20;h1;w1;d3,MES Login;&lt;ETX&gt;
&lt;STX&gt;B4;o50,30;f3;c0,3;h50;w3;d3,9174;&lt;ETX&gt;
&lt;STX&gt;R&lt;ETX&gt;
&lt;STX&gt;&lt;ESC&gt;E1;&lt;ETX&gt;
&lt;STX&gt;&lt;US&gt;4&lt;ETX&gt;
&lt;STX&gt;&lt;ETB&gt;&lt;ETX&gt;</v>
      </c>
      <c r="H123" s="38">
        <f>ROW() - 6</f>
        <v>117</v>
      </c>
      <c r="I123" s="218" t="str" cm="1">
        <f t="array" ref="I1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4" spans="1:10" x14ac:dyDescent="0.2">
      <c r="A124" s="209">
        <v>9225</v>
      </c>
      <c r="B124" s="211" t="s">
        <v>1085</v>
      </c>
      <c r="C124" s="44">
        <v>4</v>
      </c>
      <c r="D124" s="214">
        <v>45059</v>
      </c>
      <c r="E124" s="211" t="b">
        <v>0</v>
      </c>
      <c r="F124" s="211" t="s">
        <v>960</v>
      </c>
      <c r="G1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Brown;&lt;ETX&gt;
&lt;STX&gt;H2;o130,100;f3;c20;h1;w1;d3,;&lt;ETX&gt;
&lt;STX&gt;H3;o100,100;f3;c20;h1;w1;d3,MES Login;&lt;ETX&gt;
&lt;STX&gt;B4;o50,30;f3;c0,3;h50;w3;d3,9225;&lt;ETX&gt;
&lt;STX&gt;R&lt;ETX&gt;
&lt;STX&gt;&lt;ESC&gt;E1;&lt;ETX&gt;
&lt;STX&gt;&lt;US&gt;4&lt;ETX&gt;
&lt;STX&gt;&lt;ETB&gt;&lt;ETX&gt;</v>
      </c>
      <c r="H124" s="38">
        <f>ROW() - 6</f>
        <v>118</v>
      </c>
      <c r="I124" s="218" t="str" cm="1">
        <f t="array" ref="I1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5" spans="1:10" x14ac:dyDescent="0.2">
      <c r="A125" s="209">
        <v>2316</v>
      </c>
      <c r="B125" s="211" t="s">
        <v>63</v>
      </c>
      <c r="C125" s="44">
        <v>3</v>
      </c>
      <c r="D125" s="214">
        <v>45919.89736072917</v>
      </c>
      <c r="E125" s="211" t="b">
        <v>0</v>
      </c>
      <c r="F125" s="211" t="s">
        <v>1086</v>
      </c>
      <c r="G1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Bryant Jr;&lt;ETX&gt;
&lt;STX&gt;H2;o130,100;f3;c20;h1;w1;d3,;&lt;ETX&gt;
&lt;STX&gt;H3;o100,100;f3;c20;h1;w1;d3,MES Login;&lt;ETX&gt;
&lt;STX&gt;B4;o50,30;f3;c0,3;h50;w3;d3,2316;&lt;ETX&gt;
&lt;STX&gt;R&lt;ETX&gt;
&lt;STX&gt;&lt;ESC&gt;E1;&lt;ETX&gt;
&lt;STX&gt;&lt;US&gt;4&lt;ETX&gt;
&lt;STX&gt;&lt;ETB&gt;&lt;ETX&gt;</v>
      </c>
      <c r="H125" s="38">
        <f>ROW() - 6</f>
        <v>119</v>
      </c>
      <c r="I125" s="218" t="str" cm="1">
        <f t="array" ref="I1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6" spans="1:10" x14ac:dyDescent="0.2">
      <c r="A126" s="209">
        <v>9236</v>
      </c>
      <c r="B126" s="211" t="s">
        <v>1087</v>
      </c>
      <c r="C126" s="44">
        <v>3</v>
      </c>
      <c r="D126" s="214">
        <v>45059</v>
      </c>
      <c r="E126" s="211" t="b">
        <v>0</v>
      </c>
      <c r="F126" s="211" t="s">
        <v>1088</v>
      </c>
      <c r="G1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Devon;&lt;ETX&gt;
&lt;STX&gt;H2;o130,100;f3;c20;h1;w1;d3,;&lt;ETX&gt;
&lt;STX&gt;H3;o100,100;f3;c20;h1;w1;d3,MES Login;&lt;ETX&gt;
&lt;STX&gt;B4;o50,30;f3;c0,3;h50;w3;d3,9236;&lt;ETX&gt;
&lt;STX&gt;R&lt;ETX&gt;
&lt;STX&gt;&lt;ESC&gt;E1;&lt;ETX&gt;
&lt;STX&gt;&lt;US&gt;4&lt;ETX&gt;
&lt;STX&gt;&lt;ETB&gt;&lt;ETX&gt;</v>
      </c>
      <c r="H126" s="38">
        <f>ROW() - 6</f>
        <v>120</v>
      </c>
      <c r="I126" s="218" t="str" cm="1">
        <f t="array" ref="I1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7" spans="1:10" x14ac:dyDescent="0.2">
      <c r="A127" s="209">
        <v>2019</v>
      </c>
      <c r="B127" s="211" t="s">
        <v>1089</v>
      </c>
      <c r="C127" s="44">
        <v>4</v>
      </c>
      <c r="D127" s="214"/>
      <c r="E127" s="211" t="b">
        <v>0</v>
      </c>
      <c r="F127" s="211" t="s">
        <v>1090</v>
      </c>
      <c r="G1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Grant;&lt;ETX&gt;
&lt;STX&gt;H2;o130,100;f3;c20;h1;w1;d3,;&lt;ETX&gt;
&lt;STX&gt;H3;o100,100;f3;c20;h1;w1;d3,MES Login;&lt;ETX&gt;
&lt;STX&gt;B4;o50,30;f3;c0,3;h50;w3;d3,2019;&lt;ETX&gt;
&lt;STX&gt;R&lt;ETX&gt;
&lt;STX&gt;&lt;ESC&gt;E1;&lt;ETX&gt;
&lt;STX&gt;&lt;US&gt;4&lt;ETX&gt;
&lt;STX&gt;&lt;ETB&gt;&lt;ETX&gt;</v>
      </c>
      <c r="H127" s="38">
        <f>ROW() - 6</f>
        <v>121</v>
      </c>
      <c r="I127" s="218" t="str" cm="1">
        <f t="array" ref="I1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8" spans="1:10" x14ac:dyDescent="0.2">
      <c r="A128" s="209">
        <v>3028</v>
      </c>
      <c r="B128" s="211" t="s">
        <v>1091</v>
      </c>
      <c r="C128" s="44">
        <v>4</v>
      </c>
      <c r="D128" s="214">
        <v>45639</v>
      </c>
      <c r="E128" s="211" t="b">
        <v>0</v>
      </c>
      <c r="F128" s="211" t="s">
        <v>1092</v>
      </c>
      <c r="G1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Greene;&lt;ETX&gt;
&lt;STX&gt;H2;o130,100;f3;c20;h1;w1;d3,;&lt;ETX&gt;
&lt;STX&gt;H3;o100,100;f3;c20;h1;w1;d3,MES Login;&lt;ETX&gt;
&lt;STX&gt;B4;o50,30;f3;c0,3;h50;w3;d3,3028;&lt;ETX&gt;
&lt;STX&gt;R&lt;ETX&gt;
&lt;STX&gt;&lt;ESC&gt;E1;&lt;ETX&gt;
&lt;STX&gt;&lt;US&gt;4&lt;ETX&gt;
&lt;STX&gt;&lt;ETB&gt;&lt;ETX&gt;</v>
      </c>
      <c r="H128" s="38">
        <f>ROW() - 6</f>
        <v>122</v>
      </c>
      <c r="I128" s="218" t="str" cm="1">
        <f t="array" ref="I1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9" spans="1:10" x14ac:dyDescent="0.2">
      <c r="A129" s="209">
        <v>1698</v>
      </c>
      <c r="B129" s="211" t="s">
        <v>204</v>
      </c>
      <c r="C129" s="44">
        <v>4</v>
      </c>
      <c r="D129" s="214"/>
      <c r="E129" s="211" t="b">
        <v>0</v>
      </c>
      <c r="F129" s="211" t="s">
        <v>1093</v>
      </c>
      <c r="G1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Hinkle;&lt;ETX&gt;
&lt;STX&gt;H2;o130,100;f3;c20;h1;w1;d3,T1XX B;&lt;ETX&gt;
&lt;STX&gt;H3;o100,100;f3;c20;h1;w1;d3,MES Login;&lt;ETX&gt;
&lt;STX&gt;B4;o50,30;f3;c0,3;h50;w3;d3,1698;&lt;ETX&gt;
&lt;STX&gt;R&lt;ETX&gt;
&lt;STX&gt;&lt;ESC&gt;E1;&lt;ETX&gt;
&lt;STX&gt;&lt;US&gt;4&lt;ETX&gt;
&lt;STX&gt;&lt;ETB&gt;&lt;ETX&gt;</v>
      </c>
      <c r="H129" s="38">
        <f>ROW() - 6</f>
        <v>123</v>
      </c>
      <c r="I129" s="218" t="str" cm="1">
        <f t="array" ref="I1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0" spans="1:10" x14ac:dyDescent="0.2">
      <c r="A130" s="209">
        <v>3016</v>
      </c>
      <c r="B130" s="211" t="s">
        <v>206</v>
      </c>
      <c r="C130" s="44">
        <v>4</v>
      </c>
      <c r="D130" s="214"/>
      <c r="E130" s="211" t="b">
        <v>0</v>
      </c>
      <c r="F130" s="211" t="s">
        <v>1094</v>
      </c>
      <c r="G1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Hogains;&lt;ETX&gt;
&lt;STX&gt;H2;o130,100;f3;c20;h1;w1;d3,T1XX B;&lt;ETX&gt;
&lt;STX&gt;H3;o100,100;f3;c20;h1;w1;d3,MES Login;&lt;ETX&gt;
&lt;STX&gt;B4;o50,30;f3;c0,3;h50;w3;d3,3016;&lt;ETX&gt;
&lt;STX&gt;R&lt;ETX&gt;
&lt;STX&gt;&lt;ESC&gt;E1;&lt;ETX&gt;
&lt;STX&gt;&lt;US&gt;4&lt;ETX&gt;
&lt;STX&gt;&lt;ETB&gt;&lt;ETX&gt;</v>
      </c>
      <c r="H130" s="38">
        <f>ROW() - 6</f>
        <v>124</v>
      </c>
      <c r="I130" s="218" t="str" cm="1">
        <f t="array" ref="I1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1" spans="1:10" x14ac:dyDescent="0.2">
      <c r="A131" s="209">
        <v>1766</v>
      </c>
      <c r="B131" s="211" t="s">
        <v>1095</v>
      </c>
      <c r="C131" s="44">
        <v>1</v>
      </c>
      <c r="D131" s="214"/>
      <c r="E131" s="211" t="b">
        <v>1</v>
      </c>
      <c r="F131" s="211" t="s">
        <v>1031</v>
      </c>
      <c r="G1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Jones;&lt;ETX&gt;
&lt;STX&gt;H2;o130,100;f3;c20;h1;w1;d3,;&lt;ETX&gt;
&lt;STX&gt;H3;o100,100;f3;c20;h1;w1;d3,MES Login;&lt;ETX&gt;
&lt;STX&gt;B4;o50,30;f3;c0,3;h50;w3;d3,1766;&lt;ETX&gt;
&lt;STX&gt;R&lt;ETX&gt;
&lt;STX&gt;&lt;ESC&gt;E1;&lt;ETX&gt;
&lt;STX&gt;&lt;US&gt;4&lt;ETX&gt;
&lt;STX&gt;&lt;ETB&gt;&lt;ETX&gt;</v>
      </c>
      <c r="H131" s="38">
        <f>ROW() - 6</f>
        <v>125</v>
      </c>
      <c r="I131" s="218" t="str" cm="1">
        <f t="array" ref="I1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2" spans="1:10" x14ac:dyDescent="0.2">
      <c r="A132" s="209">
        <v>9730</v>
      </c>
      <c r="B132" s="211" t="s">
        <v>1096</v>
      </c>
      <c r="C132" s="44">
        <v>4</v>
      </c>
      <c r="D132" s="214"/>
      <c r="E132" s="211" t="b">
        <v>0</v>
      </c>
      <c r="F132" s="211" t="s">
        <v>1097</v>
      </c>
      <c r="G1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Jones-Stewart;&lt;ETX&gt;
&lt;STX&gt;H2;o130,100;f3;c20;h1;w1;d3,;&lt;ETX&gt;
&lt;STX&gt;H3;o100,100;f3;c20;h1;w1;d3,MES Login;&lt;ETX&gt;
&lt;STX&gt;B4;o50,30;f3;c0,3;h50;w3;d3,9730;&lt;ETX&gt;
&lt;STX&gt;R&lt;ETX&gt;
&lt;STX&gt;&lt;ESC&gt;E1;&lt;ETX&gt;
&lt;STX&gt;&lt;US&gt;4&lt;ETX&gt;
&lt;STX&gt;&lt;ETB&gt;&lt;ETX&gt;</v>
      </c>
      <c r="H132" s="38">
        <f>ROW() - 6</f>
        <v>126</v>
      </c>
      <c r="I132" s="218" t="str" cm="1">
        <f t="array" ref="I1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3" spans="1:10" x14ac:dyDescent="0.2">
      <c r="A133" s="209">
        <v>2306</v>
      </c>
      <c r="B133" s="211" t="s">
        <v>49</v>
      </c>
      <c r="C133" s="44">
        <v>3</v>
      </c>
      <c r="D133" s="214">
        <v>45797</v>
      </c>
      <c r="E133" s="211" t="b">
        <v>0</v>
      </c>
      <c r="F133" s="211" t="s">
        <v>987</v>
      </c>
      <c r="G1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King;&lt;ETX&gt;
&lt;STX&gt;H2;o130,100;f3;c20;h1;w1;d3,;&lt;ETX&gt;
&lt;STX&gt;H3;o100,100;f3;c20;h1;w1;d3,MES Login;&lt;ETX&gt;
&lt;STX&gt;B4;o50,30;f3;c0,3;h50;w3;d3,2306;&lt;ETX&gt;
&lt;STX&gt;R&lt;ETX&gt;
&lt;STX&gt;&lt;ESC&gt;E1;&lt;ETX&gt;
&lt;STX&gt;&lt;US&gt;4&lt;ETX&gt;
&lt;STX&gt;&lt;ETB&gt;&lt;ETX&gt;</v>
      </c>
      <c r="H133" s="38">
        <f>ROW() - 6</f>
        <v>127</v>
      </c>
      <c r="I133" s="218" t="str" cm="1">
        <f t="array" ref="I1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4" spans="1:10" x14ac:dyDescent="0.2">
      <c r="A134" s="209">
        <v>9778</v>
      </c>
      <c r="B134" s="211" t="s">
        <v>1098</v>
      </c>
      <c r="C134" s="44">
        <v>4</v>
      </c>
      <c r="D134" s="214">
        <v>45059</v>
      </c>
      <c r="E134" s="211" t="b">
        <v>0</v>
      </c>
      <c r="F134" s="211" t="s">
        <v>1099</v>
      </c>
      <c r="G1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Lewis Jr;&lt;ETX&gt;
&lt;STX&gt;H2;o130,100;f3;c20;h1;w1;d3,;&lt;ETX&gt;
&lt;STX&gt;H3;o100,100;f3;c20;h1;w1;d3,MES Login;&lt;ETX&gt;
&lt;STX&gt;B4;o50,30;f3;c0,3;h50;w3;d3,9778;&lt;ETX&gt;
&lt;STX&gt;R&lt;ETX&gt;
&lt;STX&gt;&lt;ESC&gt;E1;&lt;ETX&gt;
&lt;STX&gt;&lt;US&gt;4&lt;ETX&gt;
&lt;STX&gt;&lt;ETB&gt;&lt;ETX&gt;</v>
      </c>
      <c r="H134" s="38">
        <f>ROW() - 6</f>
        <v>128</v>
      </c>
      <c r="I134" s="218" t="str" cm="1">
        <f t="array" ref="I1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5" spans="1:10" x14ac:dyDescent="0.2">
      <c r="A135" s="209">
        <v>1492</v>
      </c>
      <c r="B135" s="211" t="s">
        <v>1100</v>
      </c>
      <c r="C135" s="44">
        <v>4</v>
      </c>
      <c r="D135" s="214">
        <v>45059</v>
      </c>
      <c r="E135" s="211" t="b">
        <v>0</v>
      </c>
      <c r="F135" s="211" t="s">
        <v>1101</v>
      </c>
      <c r="G1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McCadney;&lt;ETX&gt;
&lt;STX&gt;H2;o130,100;f3;c20;h1;w1;d3,;&lt;ETX&gt;
&lt;STX&gt;H3;o100,100;f3;c20;h1;w1;d3,MES Login;&lt;ETX&gt;
&lt;STX&gt;B4;o50,30;f3;c0,3;h50;w3;d3,1492;&lt;ETX&gt;
&lt;STX&gt;R&lt;ETX&gt;
&lt;STX&gt;&lt;ESC&gt;E1;&lt;ETX&gt;
&lt;STX&gt;&lt;US&gt;4&lt;ETX&gt;
&lt;STX&gt;&lt;ETB&gt;&lt;ETX&gt;</v>
      </c>
      <c r="H135" s="38">
        <f>ROW() - 6</f>
        <v>129</v>
      </c>
      <c r="I135" s="218" t="str" cm="1">
        <f t="array" ref="I1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6" spans="1:10" x14ac:dyDescent="0.2">
      <c r="A136" s="209">
        <v>1468</v>
      </c>
      <c r="B136" s="211" t="s">
        <v>1102</v>
      </c>
      <c r="C136" s="44">
        <v>4</v>
      </c>
      <c r="D136" s="214">
        <v>45059</v>
      </c>
      <c r="E136" s="211" t="b">
        <v>0</v>
      </c>
      <c r="F136" s="211" t="s">
        <v>1103</v>
      </c>
      <c r="G1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McCullum;&lt;ETX&gt;
&lt;STX&gt;H2;o130,100;f3;c20;h1;w1;d3,;&lt;ETX&gt;
&lt;STX&gt;H3;o100,100;f3;c20;h1;w1;d3,MES Login;&lt;ETX&gt;
&lt;STX&gt;B4;o50,30;f3;c0,3;h50;w3;d3,1468;&lt;ETX&gt;
&lt;STX&gt;R&lt;ETX&gt;
&lt;STX&gt;&lt;ESC&gt;E1;&lt;ETX&gt;
&lt;STX&gt;&lt;US&gt;4&lt;ETX&gt;
&lt;STX&gt;&lt;ETB&gt;&lt;ETX&gt;</v>
      </c>
      <c r="H136" s="38">
        <f>ROW() - 6</f>
        <v>130</v>
      </c>
      <c r="I136" s="218" t="str" cm="1">
        <f t="array" ref="I1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7" spans="1:10" x14ac:dyDescent="0.2">
      <c r="A137" s="209">
        <v>2314</v>
      </c>
      <c r="B137" s="211" t="s">
        <v>61</v>
      </c>
      <c r="C137" s="44">
        <v>3</v>
      </c>
      <c r="D137" s="214">
        <v>45960.87532515046</v>
      </c>
      <c r="E137" s="211" t="b">
        <v>0</v>
      </c>
      <c r="F137" s="211" t="s">
        <v>1104</v>
      </c>
      <c r="G1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Moon;&lt;ETX&gt;
&lt;STX&gt;H2;o130,100;f3;c20;h1;w1;d3,;&lt;ETX&gt;
&lt;STX&gt;H3;o100,100;f3;c20;h1;w1;d3,MES Login;&lt;ETX&gt;
&lt;STX&gt;B4;o50,30;f3;c0,3;h50;w3;d3,2314;&lt;ETX&gt;
&lt;STX&gt;R&lt;ETX&gt;
&lt;STX&gt;&lt;ESC&gt;E1;&lt;ETX&gt;
&lt;STX&gt;&lt;US&gt;4&lt;ETX&gt;
&lt;STX&gt;&lt;ETB&gt;&lt;ETX&gt;</v>
      </c>
      <c r="H137" s="38">
        <f>ROW() - 6</f>
        <v>131</v>
      </c>
      <c r="I137" s="218" t="str" cm="1">
        <f t="array" ref="I1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8" spans="1:10" x14ac:dyDescent="0.2">
      <c r="A138" s="209">
        <v>1705</v>
      </c>
      <c r="B138" s="211" t="s">
        <v>1105</v>
      </c>
      <c r="C138" s="44">
        <v>4</v>
      </c>
      <c r="D138" s="214">
        <v>45059</v>
      </c>
      <c r="E138" s="211" t="b">
        <v>0</v>
      </c>
      <c r="F138" s="211" t="s">
        <v>1106</v>
      </c>
      <c r="G1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Nelson;&lt;ETX&gt;
&lt;STX&gt;H2;o130,100;f3;c20;h1;w1;d3,;&lt;ETX&gt;
&lt;STX&gt;H3;o100,100;f3;c20;h1;w1;d3,MES Login;&lt;ETX&gt;
&lt;STX&gt;B4;o50,30;f3;c0,3;h50;w3;d3,1705;&lt;ETX&gt;
&lt;STX&gt;R&lt;ETX&gt;
&lt;STX&gt;&lt;ESC&gt;E1;&lt;ETX&gt;
&lt;STX&gt;&lt;US&gt;4&lt;ETX&gt;
&lt;STX&gt;&lt;ETB&gt;&lt;ETX&gt;</v>
      </c>
      <c r="H138" s="38">
        <f>ROW() - 6</f>
        <v>132</v>
      </c>
      <c r="I138" s="218" t="str" cm="1">
        <f t="array" ref="I1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9" spans="1:10" x14ac:dyDescent="0.2">
      <c r="A139" s="209">
        <v>9183</v>
      </c>
      <c r="B139" s="211" t="s">
        <v>1107</v>
      </c>
      <c r="C139" s="44">
        <v>4</v>
      </c>
      <c r="D139" s="214">
        <v>45059</v>
      </c>
      <c r="E139" s="211" t="b">
        <v>0</v>
      </c>
      <c r="F139" s="211" t="s">
        <v>1108</v>
      </c>
      <c r="G1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Phillips;&lt;ETX&gt;
&lt;STX&gt;H2;o130,100;f3;c20;h1;w1;d3,;&lt;ETX&gt;
&lt;STX&gt;H3;o100,100;f3;c20;h1;w1;d3,MES Login;&lt;ETX&gt;
&lt;STX&gt;B4;o50,30;f3;c0,3;h50;w3;d3,9183;&lt;ETX&gt;
&lt;STX&gt;R&lt;ETX&gt;
&lt;STX&gt;&lt;ESC&gt;E1;&lt;ETX&gt;
&lt;STX&gt;&lt;US&gt;4&lt;ETX&gt;
&lt;STX&gt;&lt;ETB&gt;&lt;ETX&gt;</v>
      </c>
      <c r="H139" s="38">
        <f>ROW() - 6</f>
        <v>133</v>
      </c>
      <c r="I139" s="218" t="str" cm="1">
        <f t="array" ref="I1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0" spans="1:10" x14ac:dyDescent="0.2">
      <c r="A140" s="209">
        <v>1320</v>
      </c>
      <c r="B140" s="211" t="s">
        <v>1109</v>
      </c>
      <c r="C140" s="44">
        <v>4</v>
      </c>
      <c r="D140" s="214">
        <v>45059</v>
      </c>
      <c r="E140" s="211" t="b">
        <v>0</v>
      </c>
      <c r="F140" s="211" t="s">
        <v>1110</v>
      </c>
      <c r="G1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Porter;&lt;ETX&gt;
&lt;STX&gt;H2;o130,100;f3;c20;h1;w1;d3,;&lt;ETX&gt;
&lt;STX&gt;H3;o100,100;f3;c20;h1;w1;d3,MES Login;&lt;ETX&gt;
&lt;STX&gt;B4;o50,30;f3;c0,3;h50;w3;d3,1320;&lt;ETX&gt;
&lt;STX&gt;R&lt;ETX&gt;
&lt;STX&gt;&lt;ESC&gt;E1;&lt;ETX&gt;
&lt;STX&gt;&lt;US&gt;4&lt;ETX&gt;
&lt;STX&gt;&lt;ETB&gt;&lt;ETX&gt;</v>
      </c>
      <c r="H140" s="38">
        <f>ROW() - 6</f>
        <v>134</v>
      </c>
      <c r="I140" s="218" t="str" cm="1">
        <f t="array" ref="I1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1" spans="1:10" x14ac:dyDescent="0.2">
      <c r="A141" s="209">
        <v>2565</v>
      </c>
      <c r="B141" s="211" t="s">
        <v>27</v>
      </c>
      <c r="C141" s="44">
        <v>4</v>
      </c>
      <c r="D141" s="214">
        <v>45760</v>
      </c>
      <c r="E141" s="211" t="b">
        <v>0</v>
      </c>
      <c r="F141" s="211" t="s">
        <v>1111</v>
      </c>
      <c r="G1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Pride;&lt;ETX&gt;
&lt;STX&gt;H2;o130,100;f3;c20;h1;w1;d3,;&lt;ETX&gt;
&lt;STX&gt;H3;o100,100;f3;c20;h1;w1;d3,MES Login;&lt;ETX&gt;
&lt;STX&gt;B4;o50,30;f3;c0,3;h50;w3;d3,2565;&lt;ETX&gt;
&lt;STX&gt;R&lt;ETX&gt;
&lt;STX&gt;&lt;ESC&gt;E1;&lt;ETX&gt;
&lt;STX&gt;&lt;US&gt;4&lt;ETX&gt;
&lt;STX&gt;&lt;ETB&gt;&lt;ETX&gt;</v>
      </c>
      <c r="H141" s="38">
        <f>ROW() - 6</f>
        <v>135</v>
      </c>
      <c r="I141" s="218" t="str" cm="1">
        <f t="array" ref="I1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2" spans="1:10" x14ac:dyDescent="0.2">
      <c r="A142" s="209">
        <v>2505</v>
      </c>
      <c r="B142" s="211" t="s">
        <v>209</v>
      </c>
      <c r="C142" s="44">
        <v>4</v>
      </c>
      <c r="D142" s="214"/>
      <c r="E142" s="211" t="b">
        <v>0</v>
      </c>
      <c r="F142" s="211" t="s">
        <v>1076</v>
      </c>
      <c r="G1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Ruffin;&lt;ETX&gt;
&lt;STX&gt;H2;o130,100;f3;c20;h1;w1;d3,T1XX A;&lt;ETX&gt;
&lt;STX&gt;H3;o100,100;f3;c20;h1;w1;d3,MES Login;&lt;ETX&gt;
&lt;STX&gt;B4;o50,30;f3;c0,3;h50;w3;d3,2505;&lt;ETX&gt;
&lt;STX&gt;R&lt;ETX&gt;
&lt;STX&gt;&lt;ESC&gt;E1;&lt;ETX&gt;
&lt;STX&gt;&lt;US&gt;4&lt;ETX&gt;
&lt;STX&gt;&lt;ETB&gt;&lt;ETX&gt;</v>
      </c>
      <c r="H142" s="38">
        <f>ROW() - 6</f>
        <v>136</v>
      </c>
      <c r="I142" s="218" t="str" cm="1">
        <f t="array" ref="I1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1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43" spans="1:10" x14ac:dyDescent="0.2">
      <c r="A143" s="209">
        <v>9445</v>
      </c>
      <c r="B143" s="211" t="s">
        <v>1112</v>
      </c>
      <c r="C143" s="44">
        <v>4</v>
      </c>
      <c r="D143" s="214">
        <v>45059</v>
      </c>
      <c r="E143" s="211" t="b">
        <v>0</v>
      </c>
      <c r="F143" s="211" t="s">
        <v>1113</v>
      </c>
      <c r="G1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Stewart;&lt;ETX&gt;
&lt;STX&gt;H2;o130,100;f3;c20;h1;w1;d3,;&lt;ETX&gt;
&lt;STX&gt;H3;o100,100;f3;c20;h1;w1;d3,MES Login;&lt;ETX&gt;
&lt;STX&gt;B4;o50,30;f3;c0,3;h50;w3;d3,9445;&lt;ETX&gt;
&lt;STX&gt;R&lt;ETX&gt;
&lt;STX&gt;&lt;ESC&gt;E1;&lt;ETX&gt;
&lt;STX&gt;&lt;US&gt;4&lt;ETX&gt;
&lt;STX&gt;&lt;ETB&gt;&lt;ETX&gt;</v>
      </c>
      <c r="H143" s="38">
        <f>ROW() - 6</f>
        <v>137</v>
      </c>
      <c r="I143" s="218" t="str" cm="1">
        <f t="array" ref="I1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4" spans="1:10" x14ac:dyDescent="0.2">
      <c r="A144" s="209">
        <v>5834847</v>
      </c>
      <c r="B144" s="211" t="s">
        <v>1114</v>
      </c>
      <c r="C144" s="44">
        <v>4</v>
      </c>
      <c r="D144" s="214">
        <v>45059</v>
      </c>
      <c r="E144" s="211" t="b">
        <v>0</v>
      </c>
      <c r="F144" s="211" t="s">
        <v>1115</v>
      </c>
      <c r="G1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Stewart-Bypass;&lt;ETX&gt;
&lt;STX&gt;H2;o130,100;f3;c20;h1;w1;d3,Bypass;&lt;ETX&gt;
&lt;STX&gt;H3;o100,100;f3;c20;h1;w1;d3,MES Login;&lt;ETX&gt;
&lt;STX&gt;B4;o50,30;f3;c0,3;h50;w3;d3,5834847;&lt;ETX&gt;
&lt;STX&gt;R&lt;ETX&gt;
&lt;STX&gt;&lt;ESC&gt;E1;&lt;ETX&gt;
&lt;STX&gt;&lt;US&gt;4&lt;ETX&gt;
&lt;STX&gt;&lt;ETB&gt;&lt;ETX&gt;</v>
      </c>
      <c r="H144" s="38">
        <f>ROW() - 6</f>
        <v>138</v>
      </c>
      <c r="I144" s="218" t="str" cm="1">
        <f t="array" ref="I1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1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45" spans="1:10" x14ac:dyDescent="0.2">
      <c r="A145" s="209">
        <v>1438</v>
      </c>
      <c r="B145" s="211" t="s">
        <v>1116</v>
      </c>
      <c r="C145" s="44">
        <v>4</v>
      </c>
      <c r="D145" s="214">
        <v>45059</v>
      </c>
      <c r="E145" s="211" t="b">
        <v>0</v>
      </c>
      <c r="F145" s="211" t="s">
        <v>969</v>
      </c>
      <c r="G1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Williams;&lt;ETX&gt;
&lt;STX&gt;H2;o130,100;f3;c20;h1;w1;d3,;&lt;ETX&gt;
&lt;STX&gt;H3;o100,100;f3;c20;h1;w1;d3,MES Login;&lt;ETX&gt;
&lt;STX&gt;B4;o50,30;f3;c0,3;h50;w3;d3,1438;&lt;ETX&gt;
&lt;STX&gt;R&lt;ETX&gt;
&lt;STX&gt;&lt;ESC&gt;E1;&lt;ETX&gt;
&lt;STX&gt;&lt;US&gt;4&lt;ETX&gt;
&lt;STX&gt;&lt;ETB&gt;&lt;ETX&gt;</v>
      </c>
      <c r="H145" s="38">
        <f>ROW() - 6</f>
        <v>139</v>
      </c>
      <c r="I145" s="218" t="str" cm="1">
        <f t="array" ref="I1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6" spans="1:10" x14ac:dyDescent="0.2">
      <c r="A146" s="209">
        <v>6015</v>
      </c>
      <c r="B146" s="211" t="s">
        <v>1116</v>
      </c>
      <c r="C146" s="44">
        <v>5</v>
      </c>
      <c r="D146" s="214">
        <v>45629</v>
      </c>
      <c r="E146" s="211" t="b">
        <v>1</v>
      </c>
      <c r="F146" s="211" t="s">
        <v>969</v>
      </c>
      <c r="G1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Williams;&lt;ETX&gt;
&lt;STX&gt;H2;o130,100;f3;c20;h1;w1;d3,;&lt;ETX&gt;
&lt;STX&gt;H3;o100,100;f3;c20;h1;w1;d3,MES Login;&lt;ETX&gt;
&lt;STX&gt;B4;o50,30;f3;c0,3;h50;w3;d3,6015;&lt;ETX&gt;
&lt;STX&gt;R&lt;ETX&gt;
&lt;STX&gt;&lt;ESC&gt;E1;&lt;ETX&gt;
&lt;STX&gt;&lt;US&gt;4&lt;ETX&gt;
&lt;STX&gt;&lt;ETB&gt;&lt;ETX&gt;</v>
      </c>
      <c r="H146" s="38">
        <f>ROW() - 6</f>
        <v>140</v>
      </c>
      <c r="I146" s="218" t="str" cm="1">
        <f t="array" ref="I1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7" spans="1:10" x14ac:dyDescent="0.2">
      <c r="A147" s="209">
        <v>1265</v>
      </c>
      <c r="B147" s="211" t="s">
        <v>1117</v>
      </c>
      <c r="C147" s="44">
        <v>4</v>
      </c>
      <c r="D147" s="214">
        <v>45059</v>
      </c>
      <c r="E147" s="211" t="b">
        <v>0</v>
      </c>
      <c r="F147" s="211" t="s">
        <v>1039</v>
      </c>
      <c r="G1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&lt;STX&gt;H1;o160,100;f3;c20;h1;w1;d3,Anthony Wilson;&lt;ETX&gt;
&lt;STX&gt;H2;o130,100;f3;c20;h1;w1;d3,;&lt;ETX&gt;
&lt;STX&gt;H3;o100,100;f3;c20;h1;w1;d3,MES Login;&lt;ETX&gt;
&lt;STX&gt;B4;o50,30;f3;c0,3;h50;w3;d3,1265;&lt;ETX&gt;
&lt;STX&gt;R&lt;ETX&gt;
&lt;STX&gt;&lt;ESC&gt;E1;&lt;ETX&gt;
&lt;STX&gt;&lt;US&gt;4&lt;ETX&gt;
&lt;STX&gt;&lt;ETB&gt;&lt;ETX&gt;</v>
      </c>
      <c r="H147" s="38">
        <f>ROW() - 6</f>
        <v>141</v>
      </c>
      <c r="I147" s="218" t="str" cm="1">
        <f t="array" ref="I1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8" spans="1:10" x14ac:dyDescent="0.2">
      <c r="A148" s="209">
        <v>9690</v>
      </c>
      <c r="B148" s="211" t="s">
        <v>1118</v>
      </c>
      <c r="C148" s="44">
        <v>4</v>
      </c>
      <c r="D148" s="214">
        <v>45059</v>
      </c>
      <c r="E148" s="211" t="b">
        <v>0</v>
      </c>
      <c r="F148" s="211" t="s">
        <v>1119</v>
      </c>
      <c r="G1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&lt;STX&gt;H1;o160,100;f3;c20;h1;w1;d3,Antia Watts;&lt;ETX&gt;
&lt;STX&gt;H2;o130,100;f3;c20;h1;w1;d3,;&lt;ETX&gt;
&lt;STX&gt;H3;o100,100;f3;c20;h1;w1;d3,MES Login;&lt;ETX&gt;
&lt;STX&gt;B4;o50,30;f3;c0,3;h50;w3;d3,9690;&lt;ETX&gt;
&lt;STX&gt;R&lt;ETX&gt;
&lt;STX&gt;&lt;ESC&gt;E1;&lt;ETX&gt;
&lt;STX&gt;&lt;US&gt;4&lt;ETX&gt;
&lt;STX&gt;&lt;ETB&gt;&lt;ETX&gt;</v>
      </c>
      <c r="H148" s="38">
        <f>ROW() - 6</f>
        <v>142</v>
      </c>
      <c r="I148" s="218" t="str" cm="1">
        <f t="array" ref="I1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9" spans="1:10" x14ac:dyDescent="0.2">
      <c r="A149" s="209">
        <v>8184</v>
      </c>
      <c r="B149" s="211" t="s">
        <v>1120</v>
      </c>
      <c r="C149" s="44">
        <v>4</v>
      </c>
      <c r="D149" s="214">
        <v>45059</v>
      </c>
      <c r="E149" s="211" t="b">
        <v>0</v>
      </c>
      <c r="F149" s="211" t="s">
        <v>1121</v>
      </c>
      <c r="G1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&lt;STX&gt;H1;o160,100;f3;c20;h1;w1;d3,Antionio Smiley;&lt;ETX&gt;
&lt;STX&gt;H2;o130,100;f3;c20;h1;w1;d3,;&lt;ETX&gt;
&lt;STX&gt;H3;o100,100;f3;c20;h1;w1;d3,MES Login;&lt;ETX&gt;
&lt;STX&gt;B4;o50,30;f3;c0,3;h50;w3;d3,8184;&lt;ETX&gt;
&lt;STX&gt;R&lt;ETX&gt;
&lt;STX&gt;&lt;ESC&gt;E1;&lt;ETX&gt;
&lt;STX&gt;&lt;US&gt;4&lt;ETX&gt;
&lt;STX&gt;&lt;ETB&gt;&lt;ETX&gt;</v>
      </c>
      <c r="H149" s="38">
        <f>ROW() - 6</f>
        <v>143</v>
      </c>
      <c r="I149" s="218" t="str" cm="1">
        <f t="array" ref="I1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0" spans="1:10" x14ac:dyDescent="0.2">
      <c r="A150" s="209">
        <v>2331</v>
      </c>
      <c r="B150" s="211" t="s">
        <v>83</v>
      </c>
      <c r="C150" s="44">
        <v>4</v>
      </c>
      <c r="D150" s="214"/>
      <c r="E150" s="211" t="b">
        <v>0</v>
      </c>
      <c r="F150" s="211" t="s">
        <v>1122</v>
      </c>
      <c r="G1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&lt;STX&gt;H1;o160,100;f3;c20;h1;w1;d3,Antoinae Randall;&lt;ETX&gt;
&lt;STX&gt;H2;o130,100;f3;c20;h1;w1;d3,T1XX A;&lt;ETX&gt;
&lt;STX&gt;H3;o100,100;f3;c20;h1;w1;d3,MES Login;&lt;ETX&gt;
&lt;STX&gt;B4;o50,30;f3;c0,3;h50;w3;d3,2331;&lt;ETX&gt;
&lt;STX&gt;R&lt;ETX&gt;
&lt;STX&gt;&lt;ESC&gt;E1;&lt;ETX&gt;
&lt;STX&gt;&lt;US&gt;4&lt;ETX&gt;
&lt;STX&gt;&lt;ETB&gt;&lt;ETX&gt;</v>
      </c>
      <c r="H150" s="38">
        <f>ROW() - 6</f>
        <v>144</v>
      </c>
      <c r="I150" s="218" t="str" cm="1">
        <f t="array" ref="I1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1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51" spans="1:10" x14ac:dyDescent="0.2">
      <c r="A151" s="209">
        <v>1875</v>
      </c>
      <c r="B151" s="211" t="s">
        <v>1123</v>
      </c>
      <c r="C151" s="44">
        <v>4</v>
      </c>
      <c r="D151" s="214">
        <v>45059</v>
      </c>
      <c r="E151" s="211" t="b">
        <v>0</v>
      </c>
      <c r="F151" s="211" t="s">
        <v>1124</v>
      </c>
      <c r="G1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&lt;STX&gt;H1;o160,100;f3;c20;h1;w1;d3,Antoine Cross;&lt;ETX&gt;
&lt;STX&gt;H2;o130,100;f3;c20;h1;w1;d3,;&lt;ETX&gt;
&lt;STX&gt;H3;o100,100;f3;c20;h1;w1;d3,MES Login;&lt;ETX&gt;
&lt;STX&gt;B4;o50,30;f3;c0,3;h50;w3;d3,1875;&lt;ETX&gt;
&lt;STX&gt;R&lt;ETX&gt;
&lt;STX&gt;&lt;ESC&gt;E1;&lt;ETX&gt;
&lt;STX&gt;&lt;US&gt;4&lt;ETX&gt;
&lt;STX&gt;&lt;ETB&gt;&lt;ETX&gt;</v>
      </c>
      <c r="H151" s="38">
        <f>ROW() - 6</f>
        <v>145</v>
      </c>
      <c r="I151" s="218" t="str" cm="1">
        <f t="array" ref="I1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2" spans="1:10" x14ac:dyDescent="0.2">
      <c r="A152" s="209">
        <v>2420</v>
      </c>
      <c r="B152" s="211" t="s">
        <v>1125</v>
      </c>
      <c r="C152" s="44">
        <v>4</v>
      </c>
      <c r="D152" s="214"/>
      <c r="E152" s="211" t="b">
        <v>0</v>
      </c>
      <c r="F152" s="211" t="s">
        <v>1126</v>
      </c>
      <c r="G1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&lt;STX&gt;H1;o160,100;f3;c20;h1;w1;d3,Antoine Davis;&lt;ETX&gt;
&lt;STX&gt;H2;o130,100;f3;c20;h1;w1;d3,;&lt;ETX&gt;
&lt;STX&gt;H3;o100,100;f3;c20;h1;w1;d3,MES Login;&lt;ETX&gt;
&lt;STX&gt;B4;o50,30;f3;c0,3;h50;w3;d3,2420;&lt;ETX&gt;
&lt;STX&gt;R&lt;ETX&gt;
&lt;STX&gt;&lt;ESC&gt;E1;&lt;ETX&gt;
&lt;STX&gt;&lt;US&gt;4&lt;ETX&gt;
&lt;STX&gt;&lt;ETB&gt;&lt;ETX&gt;</v>
      </c>
      <c r="H152" s="38">
        <f>ROW() - 6</f>
        <v>146</v>
      </c>
      <c r="I152" s="218" t="str" cm="1">
        <f t="array" ref="I1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3" spans="1:10" x14ac:dyDescent="0.2">
      <c r="A153" s="209">
        <v>9479</v>
      </c>
      <c r="B153" s="211" t="s">
        <v>1127</v>
      </c>
      <c r="C153" s="44">
        <v>4</v>
      </c>
      <c r="D153" s="214">
        <v>45059</v>
      </c>
      <c r="E153" s="211" t="b">
        <v>0</v>
      </c>
      <c r="F153" s="211" t="s">
        <v>1128</v>
      </c>
      <c r="G1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&lt;STX&gt;H1;o160,100;f3;c20;h1;w1;d3,Antoine Flow;&lt;ETX&gt;
&lt;STX&gt;H2;o130,100;f3;c20;h1;w1;d3,;&lt;ETX&gt;
&lt;STX&gt;H3;o100,100;f3;c20;h1;w1;d3,MES Login;&lt;ETX&gt;
&lt;STX&gt;B4;o50,30;f3;c0,3;h50;w3;d3,9479;&lt;ETX&gt;
&lt;STX&gt;R&lt;ETX&gt;
&lt;STX&gt;&lt;ESC&gt;E1;&lt;ETX&gt;
&lt;STX&gt;&lt;US&gt;4&lt;ETX&gt;
&lt;STX&gt;&lt;ETB&gt;&lt;ETX&gt;</v>
      </c>
      <c r="H153" s="38">
        <f>ROW() - 6</f>
        <v>147</v>
      </c>
      <c r="I153" s="218" t="str" cm="1">
        <f t="array" ref="I1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4" spans="1:10" x14ac:dyDescent="0.2">
      <c r="A154" s="209">
        <v>1213</v>
      </c>
      <c r="B154" s="211" t="s">
        <v>1129</v>
      </c>
      <c r="C154" s="44">
        <v>4</v>
      </c>
      <c r="D154" s="214">
        <v>45059</v>
      </c>
      <c r="E154" s="211" t="b">
        <v>0</v>
      </c>
      <c r="F154" s="211" t="s">
        <v>1130</v>
      </c>
      <c r="G1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&lt;STX&gt;H1;o160,100;f3;c20;h1;w1;d3,Antoine Pierce;&lt;ETX&gt;
&lt;STX&gt;H2;o130,100;f3;c20;h1;w1;d3,;&lt;ETX&gt;
&lt;STX&gt;H3;o100,100;f3;c20;h1;w1;d3,MES Login;&lt;ETX&gt;
&lt;STX&gt;B4;o50,30;f3;c0,3;h50;w3;d3,1213;&lt;ETX&gt;
&lt;STX&gt;R&lt;ETX&gt;
&lt;STX&gt;&lt;ESC&gt;E1;&lt;ETX&gt;
&lt;STX&gt;&lt;US&gt;4&lt;ETX&gt;
&lt;STX&gt;&lt;ETB&gt;&lt;ETX&gt;</v>
      </c>
      <c r="H154" s="38">
        <f>ROW() - 6</f>
        <v>148</v>
      </c>
      <c r="I154" s="218" t="str" cm="1">
        <f t="array" ref="I1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5" spans="1:10" x14ac:dyDescent="0.2">
      <c r="A155" s="209">
        <v>1166</v>
      </c>
      <c r="B155" s="211" t="s">
        <v>1131</v>
      </c>
      <c r="C155" s="44">
        <v>3</v>
      </c>
      <c r="D155" s="214">
        <v>45059</v>
      </c>
      <c r="E155" s="211" t="b">
        <v>0</v>
      </c>
      <c r="F155" s="211" t="s">
        <v>1132</v>
      </c>
      <c r="G1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&lt;STX&gt;H1;o160,100;f3;c20;h1;w1;d3,Antoine Tyler;&lt;ETX&gt;
&lt;STX&gt;H2;o130,100;f3;c20;h1;w1;d3,;&lt;ETX&gt;
&lt;STX&gt;H3;o100,100;f3;c20;h1;w1;d3,MES Login;&lt;ETX&gt;
&lt;STX&gt;B4;o50,30;f3;c0,3;h50;w3;d3,1166;&lt;ETX&gt;
&lt;STX&gt;R&lt;ETX&gt;
&lt;STX&gt;&lt;ESC&gt;E1;&lt;ETX&gt;
&lt;STX&gt;&lt;US&gt;4&lt;ETX&gt;
&lt;STX&gt;&lt;ETB&gt;&lt;ETX&gt;</v>
      </c>
      <c r="H155" s="38">
        <f>ROW() - 6</f>
        <v>149</v>
      </c>
      <c r="I155" s="218" t="str" cm="1">
        <f t="array" ref="I1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6" spans="1:10" x14ac:dyDescent="0.2">
      <c r="A156" s="209">
        <v>9768</v>
      </c>
      <c r="B156" s="211" t="s">
        <v>1133</v>
      </c>
      <c r="C156" s="44">
        <v>4</v>
      </c>
      <c r="D156" s="214">
        <v>45059</v>
      </c>
      <c r="E156" s="211" t="b">
        <v>0</v>
      </c>
      <c r="F156" s="211" t="s">
        <v>1134</v>
      </c>
      <c r="G1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&lt;STX&gt;H1;o160,100;f3;c20;h1;w1;d3,Antoinette Hendon;&lt;ETX&gt;
&lt;STX&gt;H2;o130,100;f3;c20;h1;w1;d3,;&lt;ETX&gt;
&lt;STX&gt;H3;o100,100;f3;c20;h1;w1;d3,MES Login;&lt;ETX&gt;
&lt;STX&gt;B4;o50,30;f3;c0,3;h50;w3;d3,9768;&lt;ETX&gt;
&lt;STX&gt;R&lt;ETX&gt;
&lt;STX&gt;&lt;ESC&gt;E1;&lt;ETX&gt;
&lt;STX&gt;&lt;US&gt;4&lt;ETX&gt;
&lt;STX&gt;&lt;ETB&gt;&lt;ETX&gt;</v>
      </c>
      <c r="H156" s="38">
        <f>ROW() - 6</f>
        <v>150</v>
      </c>
      <c r="I156" s="218" t="str" cm="1">
        <f t="array" ref="I1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7" spans="1:10" x14ac:dyDescent="0.2">
      <c r="A157" s="209">
        <v>1038</v>
      </c>
      <c r="B157" s="211" t="s">
        <v>1135</v>
      </c>
      <c r="C157" s="44">
        <v>4</v>
      </c>
      <c r="D157" s="214">
        <v>45059</v>
      </c>
      <c r="E157" s="211" t="b">
        <v>0</v>
      </c>
      <c r="F157" s="211" t="s">
        <v>891</v>
      </c>
      <c r="G1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&lt;STX&gt;H1;o160,100;f3;c20;h1;w1;d3,Antoinette Johnson;&lt;ETX&gt;
&lt;STX&gt;H2;o130,100;f3;c20;h1;w1;d3,;&lt;ETX&gt;
&lt;STX&gt;H3;o100,100;f3;c20;h1;w1;d3,MES Login;&lt;ETX&gt;
&lt;STX&gt;B4;o50,30;f3;c0,3;h50;w3;d3,1038;&lt;ETX&gt;
&lt;STX&gt;R&lt;ETX&gt;
&lt;STX&gt;&lt;ESC&gt;E1;&lt;ETX&gt;
&lt;STX&gt;&lt;US&gt;4&lt;ETX&gt;
&lt;STX&gt;&lt;ETB&gt;&lt;ETX&gt;</v>
      </c>
      <c r="H157" s="38">
        <f>ROW() - 6</f>
        <v>151</v>
      </c>
      <c r="I157" s="218" t="str" cm="1">
        <f t="array" ref="I1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8" spans="1:10" x14ac:dyDescent="0.2">
      <c r="A158" s="209">
        <v>9291</v>
      </c>
      <c r="B158" s="211" t="s">
        <v>1136</v>
      </c>
      <c r="C158" s="44">
        <v>4</v>
      </c>
      <c r="D158" s="214">
        <v>45059</v>
      </c>
      <c r="E158" s="211" t="b">
        <v>0</v>
      </c>
      <c r="F158" s="211" t="s">
        <v>1137</v>
      </c>
      <c r="G1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&lt;STX&gt;H1;o160,100;f3;c20;h1;w1;d3,Anton Davenport;&lt;ETX&gt;
&lt;STX&gt;H2;o130,100;f3;c20;h1;w1;d3,;&lt;ETX&gt;
&lt;STX&gt;H3;o100,100;f3;c20;h1;w1;d3,MES Login;&lt;ETX&gt;
&lt;STX&gt;B4;o50,30;f3;c0,3;h50;w3;d3,9291;&lt;ETX&gt;
&lt;STX&gt;R&lt;ETX&gt;
&lt;STX&gt;&lt;ESC&gt;E1;&lt;ETX&gt;
&lt;STX&gt;&lt;US&gt;4&lt;ETX&gt;
&lt;STX&gt;&lt;ETB&gt;&lt;ETX&gt;</v>
      </c>
      <c r="H158" s="38">
        <f>ROW() - 6</f>
        <v>152</v>
      </c>
      <c r="I158" s="218" t="str" cm="1">
        <f t="array" ref="I1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9" spans="1:10" x14ac:dyDescent="0.2">
      <c r="A159" s="209">
        <v>9072</v>
      </c>
      <c r="B159" s="211" t="s">
        <v>1138</v>
      </c>
      <c r="C159" s="44">
        <v>4</v>
      </c>
      <c r="D159" s="214">
        <v>45059</v>
      </c>
      <c r="E159" s="211" t="b">
        <v>0</v>
      </c>
      <c r="F159" s="211" t="s">
        <v>1139</v>
      </c>
      <c r="G1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&lt;STX&gt;H1;o160,100;f3;c20;h1;w1;d3,Anton Swift;&lt;ETX&gt;
&lt;STX&gt;H2;o130,100;f3;c20;h1;w1;d3,;&lt;ETX&gt;
&lt;STX&gt;H3;o100,100;f3;c20;h1;w1;d3,MES Login;&lt;ETX&gt;
&lt;STX&gt;B4;o50,30;f3;c0,3;h50;w3;d3,9072;&lt;ETX&gt;
&lt;STX&gt;R&lt;ETX&gt;
&lt;STX&gt;&lt;ESC&gt;E1;&lt;ETX&gt;
&lt;STX&gt;&lt;US&gt;4&lt;ETX&gt;
&lt;STX&gt;&lt;ETB&gt;&lt;ETX&gt;</v>
      </c>
      <c r="H159" s="38">
        <f>ROW() - 6</f>
        <v>153</v>
      </c>
      <c r="I159" s="218" t="str" cm="1">
        <f t="array" ref="I1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0" spans="1:10" x14ac:dyDescent="0.2">
      <c r="A160" s="209">
        <v>8892</v>
      </c>
      <c r="B160" s="211" t="s">
        <v>1140</v>
      </c>
      <c r="C160" s="44">
        <v>4</v>
      </c>
      <c r="D160" s="214">
        <v>45059</v>
      </c>
      <c r="E160" s="211" t="b">
        <v>0</v>
      </c>
      <c r="F160" s="211" t="s">
        <v>1141</v>
      </c>
      <c r="G1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&lt;STX&gt;H1;o160,100;f3;c20;h1;w1;d3,Antonia Rambus;&lt;ETX&gt;
&lt;STX&gt;H2;o130,100;f3;c20;h1;w1;d3,;&lt;ETX&gt;
&lt;STX&gt;H3;o100,100;f3;c20;h1;w1;d3,MES Login;&lt;ETX&gt;
&lt;STX&gt;B4;o50,30;f3;c0,3;h50;w3;d3,8892;&lt;ETX&gt;
&lt;STX&gt;R&lt;ETX&gt;
&lt;STX&gt;&lt;ESC&gt;E1;&lt;ETX&gt;
&lt;STX&gt;&lt;US&gt;4&lt;ETX&gt;
&lt;STX&gt;&lt;ETB&gt;&lt;ETX&gt;</v>
      </c>
      <c r="H160" s="38">
        <f>ROW() - 6</f>
        <v>154</v>
      </c>
      <c r="I160" s="218" t="str" cm="1">
        <f t="array" ref="I1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1" spans="1:10" x14ac:dyDescent="0.2">
      <c r="A161" s="209">
        <v>2491</v>
      </c>
      <c r="B161" s="211" t="s">
        <v>1142</v>
      </c>
      <c r="C161" s="44">
        <v>4</v>
      </c>
      <c r="D161" s="214">
        <v>45639</v>
      </c>
      <c r="E161" s="211" t="b">
        <v>0</v>
      </c>
      <c r="F161" s="211" t="s">
        <v>1143</v>
      </c>
      <c r="G1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&lt;STX&gt;H1;o160,100;f3;c20;h1;w1;d3,Antonio Armstrong;&lt;ETX&gt;
&lt;STX&gt;H2;o130,100;f3;c20;h1;w1;d3,;&lt;ETX&gt;
&lt;STX&gt;H3;o100,100;f3;c20;h1;w1;d3,MES Login;&lt;ETX&gt;
&lt;STX&gt;B4;o50,30;f3;c0,3;h50;w3;d3,2491;&lt;ETX&gt;
&lt;STX&gt;R&lt;ETX&gt;
&lt;STX&gt;&lt;ESC&gt;E1;&lt;ETX&gt;
&lt;STX&gt;&lt;US&gt;4&lt;ETX&gt;
&lt;STX&gt;&lt;ETB&gt;&lt;ETX&gt;</v>
      </c>
      <c r="H161" s="38">
        <f>ROW() - 6</f>
        <v>155</v>
      </c>
      <c r="I161" s="218" t="str" cm="1">
        <f t="array" ref="I1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2" spans="1:10" x14ac:dyDescent="0.2">
      <c r="A162" s="209">
        <v>9238</v>
      </c>
      <c r="B162" s="211" t="s">
        <v>1144</v>
      </c>
      <c r="C162" s="44">
        <v>3</v>
      </c>
      <c r="D162" s="214">
        <v>45059</v>
      </c>
      <c r="E162" s="211" t="b">
        <v>1</v>
      </c>
      <c r="F162" s="211" t="s">
        <v>1145</v>
      </c>
      <c r="G1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&lt;STX&gt;H1;o160,100;f3;c20;h1;w1;d3,Antonio Ivery;&lt;ETX&gt;
&lt;STX&gt;H2;o130,100;f3;c20;h1;w1;d3,;&lt;ETX&gt;
&lt;STX&gt;H3;o100,100;f3;c20;h1;w1;d3,MES Login;&lt;ETX&gt;
&lt;STX&gt;B4;o50,30;f3;c0,3;h50;w3;d3,9238;&lt;ETX&gt;
&lt;STX&gt;R&lt;ETX&gt;
&lt;STX&gt;&lt;ESC&gt;E1;&lt;ETX&gt;
&lt;STX&gt;&lt;US&gt;4&lt;ETX&gt;
&lt;STX&gt;&lt;ETB&gt;&lt;ETX&gt;</v>
      </c>
      <c r="H162" s="38">
        <f>ROW() - 6</f>
        <v>156</v>
      </c>
      <c r="I162" s="218" t="str" cm="1">
        <f t="array" ref="I1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3" spans="1:10" x14ac:dyDescent="0.2">
      <c r="A163" s="209">
        <v>8836</v>
      </c>
      <c r="B163" s="211" t="s">
        <v>1146</v>
      </c>
      <c r="C163" s="44">
        <v>4</v>
      </c>
      <c r="D163" s="214">
        <v>45059</v>
      </c>
      <c r="E163" s="211" t="b">
        <v>0</v>
      </c>
      <c r="F163" s="211" t="s">
        <v>1147</v>
      </c>
      <c r="G1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&lt;STX&gt;H1;o160,100;f3;c20;h1;w1;d3,Antonio Redmond;&lt;ETX&gt;
&lt;STX&gt;H2;o130,100;f3;c20;h1;w1;d3,;&lt;ETX&gt;
&lt;STX&gt;H3;o100,100;f3;c20;h1;w1;d3,MES Login;&lt;ETX&gt;
&lt;STX&gt;B4;o50,30;f3;c0,3;h50;w3;d3,8836;&lt;ETX&gt;
&lt;STX&gt;R&lt;ETX&gt;
&lt;STX&gt;&lt;ESC&gt;E1;&lt;ETX&gt;
&lt;STX&gt;&lt;US&gt;4&lt;ETX&gt;
&lt;STX&gt;&lt;ETB&gt;&lt;ETX&gt;</v>
      </c>
      <c r="H163" s="38">
        <f>ROW() - 6</f>
        <v>157</v>
      </c>
      <c r="I163" s="218" t="str" cm="1">
        <f t="array" ref="I1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4" spans="1:10" x14ac:dyDescent="0.2">
      <c r="A164" s="209">
        <v>9816</v>
      </c>
      <c r="B164" s="211" t="s">
        <v>1148</v>
      </c>
      <c r="C164" s="44">
        <v>4</v>
      </c>
      <c r="D164" s="214">
        <v>45059</v>
      </c>
      <c r="E164" s="211" t="b">
        <v>0</v>
      </c>
      <c r="F164" s="211" t="s">
        <v>1121</v>
      </c>
      <c r="G1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&lt;STX&gt;H1;o160,100;f3;c20;h1;w1;d3,Antonio Smiley;&lt;ETX&gt;
&lt;STX&gt;H2;o130,100;f3;c20;h1;w1;d3,;&lt;ETX&gt;
&lt;STX&gt;H3;o100,100;f3;c20;h1;w1;d3,MES Login;&lt;ETX&gt;
&lt;STX&gt;B4;o50,30;f3;c0,3;h50;w3;d3,9816;&lt;ETX&gt;
&lt;STX&gt;R&lt;ETX&gt;
&lt;STX&gt;&lt;ESC&gt;E1;&lt;ETX&gt;
&lt;STX&gt;&lt;US&gt;4&lt;ETX&gt;
&lt;STX&gt;&lt;ETB&gt;&lt;ETX&gt;</v>
      </c>
      <c r="H164" s="38">
        <f>ROW() - 6</f>
        <v>158</v>
      </c>
      <c r="I164" s="218" t="str" cm="1">
        <f t="array" ref="I1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5" spans="1:10" x14ac:dyDescent="0.2">
      <c r="A165" s="209">
        <v>9288</v>
      </c>
      <c r="B165" s="211" t="s">
        <v>1149</v>
      </c>
      <c r="C165" s="44">
        <v>4</v>
      </c>
      <c r="D165" s="214">
        <v>45059</v>
      </c>
      <c r="E165" s="211" t="b">
        <v>0</v>
      </c>
      <c r="F165" s="211" t="s">
        <v>1150</v>
      </c>
      <c r="G1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&lt;STX&gt;H1;o160,100;f3;c20;h1;w1;d3,Antonio Whitsett;&lt;ETX&gt;
&lt;STX&gt;H2;o130,100;f3;c20;h1;w1;d3,;&lt;ETX&gt;
&lt;STX&gt;H3;o100,100;f3;c20;h1;w1;d3,MES Login;&lt;ETX&gt;
&lt;STX&gt;B4;o50,30;f3;c0,3;h50;w3;d3,9288;&lt;ETX&gt;
&lt;STX&gt;R&lt;ETX&gt;
&lt;STX&gt;&lt;ESC&gt;E1;&lt;ETX&gt;
&lt;STX&gt;&lt;US&gt;4&lt;ETX&gt;
&lt;STX&gt;&lt;ETB&gt;&lt;ETX&gt;</v>
      </c>
      <c r="H165" s="38">
        <f>ROW() - 6</f>
        <v>159</v>
      </c>
      <c r="I165" s="218" t="str" cm="1">
        <f t="array" ref="I1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6" spans="1:10" x14ac:dyDescent="0.2">
      <c r="A166" s="209">
        <v>8189</v>
      </c>
      <c r="B166" s="211" t="s">
        <v>1151</v>
      </c>
      <c r="C166" s="44">
        <v>4</v>
      </c>
      <c r="D166" s="214">
        <v>45059</v>
      </c>
      <c r="E166" s="211" t="b">
        <v>0</v>
      </c>
      <c r="F166" s="211" t="s">
        <v>1152</v>
      </c>
      <c r="G1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&lt;STX&gt;H1;o160,100;f3;c20;h1;w1;d3,Antonio Woods;&lt;ETX&gt;
&lt;STX&gt;H2;o130,100;f3;c20;h1;w1;d3,;&lt;ETX&gt;
&lt;STX&gt;H3;o100,100;f3;c20;h1;w1;d3,MES Login;&lt;ETX&gt;
&lt;STX&gt;B4;o50,30;f3;c0,3;h50;w3;d3,8189;&lt;ETX&gt;
&lt;STX&gt;R&lt;ETX&gt;
&lt;STX&gt;&lt;ESC&gt;E1;&lt;ETX&gt;
&lt;STX&gt;&lt;US&gt;4&lt;ETX&gt;
&lt;STX&gt;&lt;ETB&gt;&lt;ETX&gt;</v>
      </c>
      <c r="H166" s="38">
        <f>ROW() - 6</f>
        <v>160</v>
      </c>
      <c r="I166" s="218" t="str" cm="1">
        <f t="array" ref="I1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7" spans="1:10" x14ac:dyDescent="0.2">
      <c r="A167" s="209">
        <v>9765</v>
      </c>
      <c r="B167" s="211" t="s">
        <v>1153</v>
      </c>
      <c r="C167" s="44">
        <v>4</v>
      </c>
      <c r="D167" s="214">
        <v>45059</v>
      </c>
      <c r="E167" s="211" t="b">
        <v>0</v>
      </c>
      <c r="F167" s="211" t="s">
        <v>1154</v>
      </c>
      <c r="G1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&lt;STX&gt;H1;o160,100;f3;c20;h1;w1;d3,Anzio Harris;&lt;ETX&gt;
&lt;STX&gt;H2;o130,100;f3;c20;h1;w1;d3,;&lt;ETX&gt;
&lt;STX&gt;H3;o100,100;f3;c20;h1;w1;d3,MES Login;&lt;ETX&gt;
&lt;STX&gt;B4;o50,30;f3;c0,3;h50;w3;d3,9765;&lt;ETX&gt;
&lt;STX&gt;R&lt;ETX&gt;
&lt;STX&gt;&lt;ESC&gt;E1;&lt;ETX&gt;
&lt;STX&gt;&lt;US&gt;4&lt;ETX&gt;
&lt;STX&gt;&lt;ETB&gt;&lt;ETX&gt;</v>
      </c>
      <c r="H167" s="38">
        <f>ROW() - 6</f>
        <v>161</v>
      </c>
      <c r="I167" s="218" t="str" cm="1">
        <f t="array" ref="I1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8" spans="1:10" x14ac:dyDescent="0.2">
      <c r="A168" s="209">
        <v>4002</v>
      </c>
      <c r="B168" s="211" t="s">
        <v>1155</v>
      </c>
      <c r="C168" s="44">
        <v>4</v>
      </c>
      <c r="D168" s="214">
        <v>45059</v>
      </c>
      <c r="E168" s="211" t="b">
        <v>0</v>
      </c>
      <c r="F168" s="211" t="s">
        <v>1156</v>
      </c>
      <c r="G1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&lt;STX&gt;H1;o160,100;f3;c20;h1;w1;d3,April Little;&lt;ETX&gt;
&lt;STX&gt;H2;o130,100;f3;c20;h1;w1;d3,;&lt;ETX&gt;
&lt;STX&gt;H3;o100,100;f3;c20;h1;w1;d3,MES Login;&lt;ETX&gt;
&lt;STX&gt;B4;o50,30;f3;c0,3;h50;w3;d3,4002;&lt;ETX&gt;
&lt;STX&gt;R&lt;ETX&gt;
&lt;STX&gt;&lt;ESC&gt;E1;&lt;ETX&gt;
&lt;STX&gt;&lt;US&gt;4&lt;ETX&gt;
&lt;STX&gt;&lt;ETB&gt;&lt;ETX&gt;</v>
      </c>
      <c r="H168" s="38">
        <f>ROW() - 6</f>
        <v>162</v>
      </c>
      <c r="I168" s="218" t="str" cm="1">
        <f t="array" ref="I1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9" spans="1:10" x14ac:dyDescent="0.2">
      <c r="A169" s="209">
        <v>1245</v>
      </c>
      <c r="B169" s="211" t="s">
        <v>1157</v>
      </c>
      <c r="C169" s="44">
        <v>4</v>
      </c>
      <c r="D169" s="214">
        <v>45059</v>
      </c>
      <c r="E169" s="211" t="b">
        <v>0</v>
      </c>
      <c r="F169" s="211" t="s">
        <v>1158</v>
      </c>
      <c r="G1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&lt;STX&gt;H1;o160,100;f3;c20;h1;w1;d3,April Padgett;&lt;ETX&gt;
&lt;STX&gt;H2;o130,100;f3;c20;h1;w1;d3,;&lt;ETX&gt;
&lt;STX&gt;H3;o100,100;f3;c20;h1;w1;d3,MES Login;&lt;ETX&gt;
&lt;STX&gt;B4;o50,30;f3;c0,3;h50;w3;d3,1245;&lt;ETX&gt;
&lt;STX&gt;R&lt;ETX&gt;
&lt;STX&gt;&lt;ESC&gt;E1;&lt;ETX&gt;
&lt;STX&gt;&lt;US&gt;4&lt;ETX&gt;
&lt;STX&gt;&lt;ETB&gt;&lt;ETX&gt;</v>
      </c>
      <c r="H169" s="38">
        <f>ROW() - 6</f>
        <v>163</v>
      </c>
      <c r="I169" s="218" t="str" cm="1">
        <f t="array" ref="I1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0" spans="1:10" x14ac:dyDescent="0.2">
      <c r="A170" s="209">
        <v>1295</v>
      </c>
      <c r="B170" s="211" t="s">
        <v>1159</v>
      </c>
      <c r="C170" s="44">
        <v>4</v>
      </c>
      <c r="D170" s="214">
        <v>45059</v>
      </c>
      <c r="E170" s="211" t="b">
        <v>0</v>
      </c>
      <c r="F170" s="211" t="s">
        <v>1160</v>
      </c>
      <c r="G1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&lt;STX&gt;H1;o160,100;f3;c20;h1;w1;d3,Aqueelah Scott;&lt;ETX&gt;
&lt;STX&gt;H2;o130,100;f3;c20;h1;w1;d3,;&lt;ETX&gt;
&lt;STX&gt;H3;o100,100;f3;c20;h1;w1;d3,MES Login;&lt;ETX&gt;
&lt;STX&gt;B4;o50,30;f3;c0,3;h50;w3;d3,1295;&lt;ETX&gt;
&lt;STX&gt;R&lt;ETX&gt;
&lt;STX&gt;&lt;ESC&gt;E1;&lt;ETX&gt;
&lt;STX&gt;&lt;US&gt;4&lt;ETX&gt;
&lt;STX&gt;&lt;ETB&gt;&lt;ETX&gt;</v>
      </c>
      <c r="H170" s="38">
        <f>ROW() - 6</f>
        <v>164</v>
      </c>
      <c r="I170" s="218" t="str" cm="1">
        <f t="array" ref="I1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1" spans="1:10" x14ac:dyDescent="0.2">
      <c r="A171" s="209">
        <v>1270</v>
      </c>
      <c r="B171" s="211" t="s">
        <v>1161</v>
      </c>
      <c r="C171" s="44">
        <v>4</v>
      </c>
      <c r="D171" s="214">
        <v>45059</v>
      </c>
      <c r="E171" s="211" t="b">
        <v>0</v>
      </c>
      <c r="F171" s="211" t="s">
        <v>1162</v>
      </c>
      <c r="G1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&lt;STX&gt;H1;o160,100;f3;c20;h1;w1;d3,Arbenesa Vojnika;&lt;ETX&gt;
&lt;STX&gt;H2;o130,100;f3;c20;h1;w1;d3,;&lt;ETX&gt;
&lt;STX&gt;H3;o100,100;f3;c20;h1;w1;d3,MES Login;&lt;ETX&gt;
&lt;STX&gt;B4;o50,30;f3;c0,3;h50;w3;d3,1270;&lt;ETX&gt;
&lt;STX&gt;R&lt;ETX&gt;
&lt;STX&gt;&lt;ESC&gt;E1;&lt;ETX&gt;
&lt;STX&gt;&lt;US&gt;4&lt;ETX&gt;
&lt;STX&gt;&lt;ETB&gt;&lt;ETX&gt;</v>
      </c>
      <c r="H171" s="38">
        <f>ROW() - 6</f>
        <v>165</v>
      </c>
      <c r="I171" s="218" t="str" cm="1">
        <f t="array" ref="I1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2" spans="1:10" x14ac:dyDescent="0.2">
      <c r="A172" s="209">
        <v>9668</v>
      </c>
      <c r="B172" s="211" t="s">
        <v>1163</v>
      </c>
      <c r="C172" s="44">
        <v>4</v>
      </c>
      <c r="D172" s="214">
        <v>45059</v>
      </c>
      <c r="E172" s="211" t="b">
        <v>0</v>
      </c>
      <c r="F172" s="211" t="s">
        <v>1164</v>
      </c>
      <c r="G1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&lt;STX&gt;H1;o160,100;f3;c20;h1;w1;d3,Ariel Craighead;&lt;ETX&gt;
&lt;STX&gt;H2;o130,100;f3;c20;h1;w1;d3,;&lt;ETX&gt;
&lt;STX&gt;H3;o100,100;f3;c20;h1;w1;d3,MES Login;&lt;ETX&gt;
&lt;STX&gt;B4;o50,30;f3;c0,3;h50;w3;d3,9668;&lt;ETX&gt;
&lt;STX&gt;R&lt;ETX&gt;
&lt;STX&gt;&lt;ESC&gt;E1;&lt;ETX&gt;
&lt;STX&gt;&lt;US&gt;4&lt;ETX&gt;
&lt;STX&gt;&lt;ETB&gt;&lt;ETX&gt;</v>
      </c>
      <c r="H172" s="38">
        <f>ROW() - 6</f>
        <v>166</v>
      </c>
      <c r="I172" s="218" t="str" cm="1">
        <f t="array" ref="I1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3" spans="1:10" x14ac:dyDescent="0.2">
      <c r="A173" s="209">
        <v>2474</v>
      </c>
      <c r="B173" s="211" t="s">
        <v>1165</v>
      </c>
      <c r="C173" s="44">
        <v>4</v>
      </c>
      <c r="D173" s="214"/>
      <c r="E173" s="211" t="b">
        <v>0</v>
      </c>
      <c r="F173" s="211" t="s">
        <v>1166</v>
      </c>
      <c r="G1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&lt;STX&gt;H1;o160,100;f3;c20;h1;w1;d3,Arnoldo Reyna;&lt;ETX&gt;
&lt;STX&gt;H2;o130,100;f3;c20;h1;w1;d3,;&lt;ETX&gt;
&lt;STX&gt;H3;o100,100;f3;c20;h1;w1;d3,MES Login;&lt;ETX&gt;
&lt;STX&gt;B4;o50,30;f3;c0,3;h50;w3;d3,2474;&lt;ETX&gt;
&lt;STX&gt;R&lt;ETX&gt;
&lt;STX&gt;&lt;ESC&gt;E1;&lt;ETX&gt;
&lt;STX&gt;&lt;US&gt;4&lt;ETX&gt;
&lt;STX&gt;&lt;ETB&gt;&lt;ETX&gt;</v>
      </c>
      <c r="H173" s="38">
        <f>ROW() - 6</f>
        <v>167</v>
      </c>
      <c r="I173" s="218" t="str" cm="1">
        <f t="array" ref="I1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4" spans="1:10" x14ac:dyDescent="0.2">
      <c r="A174" s="209">
        <v>1048</v>
      </c>
      <c r="B174" s="211" t="s">
        <v>1167</v>
      </c>
      <c r="C174" s="44">
        <v>4</v>
      </c>
      <c r="D174" s="214">
        <v>45059</v>
      </c>
      <c r="E174" s="211" t="b">
        <v>0</v>
      </c>
      <c r="F174" s="211" t="s">
        <v>1168</v>
      </c>
      <c r="G1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&lt;STX&gt;H1;o160,100;f3;c20;h1;w1;d3,Arpri Gibbs-Cook;&lt;ETX&gt;
&lt;STX&gt;H2;o130,100;f3;c20;h1;w1;d3,;&lt;ETX&gt;
&lt;STX&gt;H3;o100,100;f3;c20;h1;w1;d3,MES Login;&lt;ETX&gt;
&lt;STX&gt;B4;o50,30;f3;c0,3;h50;w3;d3,1048;&lt;ETX&gt;
&lt;STX&gt;R&lt;ETX&gt;
&lt;STX&gt;&lt;ESC&gt;E1;&lt;ETX&gt;
&lt;STX&gt;&lt;US&gt;4&lt;ETX&gt;
&lt;STX&gt;&lt;ETB&gt;&lt;ETX&gt;</v>
      </c>
      <c r="H174" s="38">
        <f>ROW() - 6</f>
        <v>168</v>
      </c>
      <c r="I174" s="218" t="str" cm="1">
        <f t="array" ref="I1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5" spans="1:10" x14ac:dyDescent="0.2">
      <c r="A175" s="209">
        <v>9968</v>
      </c>
      <c r="B175" s="211" t="s">
        <v>1169</v>
      </c>
      <c r="C175" s="44">
        <v>4</v>
      </c>
      <c r="D175" s="214">
        <v>45059</v>
      </c>
      <c r="E175" s="211" t="b">
        <v>0</v>
      </c>
      <c r="F175" s="211" t="s">
        <v>1170</v>
      </c>
      <c r="G1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&lt;STX&gt;H1;o160,100;f3;c20;h1;w1;d3,Arrion Worsham;&lt;ETX&gt;
&lt;STX&gt;H2;o130,100;f3;c20;h1;w1;d3,;&lt;ETX&gt;
&lt;STX&gt;H3;o100,100;f3;c20;h1;w1;d3,MES Login;&lt;ETX&gt;
&lt;STX&gt;B4;o50,30;f3;c0,3;h50;w3;d3,9968;&lt;ETX&gt;
&lt;STX&gt;R&lt;ETX&gt;
&lt;STX&gt;&lt;ESC&gt;E1;&lt;ETX&gt;
&lt;STX&gt;&lt;US&gt;4&lt;ETX&gt;
&lt;STX&gt;&lt;ETB&gt;&lt;ETX&gt;</v>
      </c>
      <c r="H175" s="38">
        <f>ROW() - 6</f>
        <v>169</v>
      </c>
      <c r="I175" s="218" t="str" cm="1">
        <f t="array" ref="I1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6" spans="1:10" x14ac:dyDescent="0.2">
      <c r="A176" s="209">
        <v>1023</v>
      </c>
      <c r="B176" s="211" t="s">
        <v>212</v>
      </c>
      <c r="C176" s="44">
        <v>2</v>
      </c>
      <c r="D176" s="214"/>
      <c r="E176" s="211" t="b">
        <v>0</v>
      </c>
      <c r="F176" s="211" t="s">
        <v>1171</v>
      </c>
      <c r="G1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&lt;STX&gt;H1;o160,100;f3;c20;h1;w1;d3,Arshdeep Dhindsa;&lt;ETX&gt;
&lt;STX&gt;H2;o130,100;f3;c20;h1;w1;d3,Quality 1st;&lt;ETX&gt;
&lt;STX&gt;H3;o100,100;f3;c20;h1;w1;d3,MES Login;&lt;ETX&gt;
&lt;STX&gt;B4;o50,30;f3;c0,3;h50;w3;d3,1023;&lt;ETX&gt;
&lt;STX&gt;R&lt;ETX&gt;
&lt;STX&gt;&lt;ESC&gt;E1;&lt;ETX&gt;
&lt;STX&gt;&lt;US&gt;4&lt;ETX&gt;
&lt;STX&gt;&lt;ETB&gt;&lt;ETX&gt;</v>
      </c>
      <c r="H176" s="38">
        <f>ROW() - 6</f>
        <v>170</v>
      </c>
      <c r="I176" s="218" t="str" cm="1">
        <f t="array" ref="I1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1st</v>
      </c>
      <c r="J1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77" spans="1:10" x14ac:dyDescent="0.2">
      <c r="A177" s="209">
        <v>9222</v>
      </c>
      <c r="B177" s="211" t="s">
        <v>1172</v>
      </c>
      <c r="C177" s="44">
        <v>4</v>
      </c>
      <c r="D177" s="214">
        <v>45059</v>
      </c>
      <c r="E177" s="211" t="b">
        <v>0</v>
      </c>
      <c r="F177" s="211" t="s">
        <v>914</v>
      </c>
      <c r="G1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&lt;STX&gt;H1;o160,100;f3;c20;h1;w1;d3,Artenas Anderson;&lt;ETX&gt;
&lt;STX&gt;H2;o130,100;f3;c20;h1;w1;d3,;&lt;ETX&gt;
&lt;STX&gt;H3;o100,100;f3;c20;h1;w1;d3,MES Login;&lt;ETX&gt;
&lt;STX&gt;B4;o50,30;f3;c0,3;h50;w3;d3,9222;&lt;ETX&gt;
&lt;STX&gt;R&lt;ETX&gt;
&lt;STX&gt;&lt;ESC&gt;E1;&lt;ETX&gt;
&lt;STX&gt;&lt;US&gt;4&lt;ETX&gt;
&lt;STX&gt;&lt;ETB&gt;&lt;ETX&gt;</v>
      </c>
      <c r="H177" s="38">
        <f>ROW() - 6</f>
        <v>171</v>
      </c>
      <c r="I177" s="218" t="str" cm="1">
        <f t="array" ref="I1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8" spans="1:10" x14ac:dyDescent="0.2">
      <c r="A178" s="209">
        <v>3012</v>
      </c>
      <c r="B178" s="211" t="s">
        <v>1173</v>
      </c>
      <c r="C178" s="44">
        <v>4</v>
      </c>
      <c r="D178" s="214">
        <v>45639</v>
      </c>
      <c r="E178" s="211" t="b">
        <v>0</v>
      </c>
      <c r="F178" s="211" t="s">
        <v>1068</v>
      </c>
      <c r="G1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&lt;STX&gt;H1;o160,100;f3;c20;h1;w1;d3,Arthur Robinson;&lt;ETX&gt;
&lt;STX&gt;H2;o130,100;f3;c20;h1;w1;d3,;&lt;ETX&gt;
&lt;STX&gt;H3;o100,100;f3;c20;h1;w1;d3,MES Login;&lt;ETX&gt;
&lt;STX&gt;B4;o50,30;f3;c0,3;h50;w3;d3,3012;&lt;ETX&gt;
&lt;STX&gt;R&lt;ETX&gt;
&lt;STX&gt;&lt;ESC&gt;E1;&lt;ETX&gt;
&lt;STX&gt;&lt;US&gt;4&lt;ETX&gt;
&lt;STX&gt;&lt;ETB&gt;&lt;ETX&gt;</v>
      </c>
      <c r="H178" s="38">
        <f>ROW() - 6</f>
        <v>172</v>
      </c>
      <c r="I178" s="218" t="str" cm="1">
        <f t="array" ref="I1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9" spans="1:10" x14ac:dyDescent="0.2">
      <c r="A179" s="209">
        <v>9869</v>
      </c>
      <c r="B179" s="211" t="s">
        <v>1174</v>
      </c>
      <c r="C179" s="44">
        <v>4</v>
      </c>
      <c r="D179" s="214">
        <v>45059</v>
      </c>
      <c r="E179" s="211" t="b">
        <v>0</v>
      </c>
      <c r="F179" s="211" t="s">
        <v>1175</v>
      </c>
      <c r="G1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&lt;STX&gt;H1;o160,100;f3;c20;h1;w1;d3,Artrice Scotts;&lt;ETX&gt;
&lt;STX&gt;H2;o130,100;f3;c20;h1;w1;d3,;&lt;ETX&gt;
&lt;STX&gt;H3;o100,100;f3;c20;h1;w1;d3,MES Login;&lt;ETX&gt;
&lt;STX&gt;B4;o50,30;f3;c0,3;h50;w3;d3,9869;&lt;ETX&gt;
&lt;STX&gt;R&lt;ETX&gt;
&lt;STX&gt;&lt;ESC&gt;E1;&lt;ETX&gt;
&lt;STX&gt;&lt;US&gt;4&lt;ETX&gt;
&lt;STX&gt;&lt;ETB&gt;&lt;ETX&gt;</v>
      </c>
      <c r="H179" s="38">
        <f>ROW() - 6</f>
        <v>173</v>
      </c>
      <c r="I179" s="218" t="str" cm="1">
        <f t="array" ref="I1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0" spans="1:10" x14ac:dyDescent="0.2">
      <c r="A180" s="209">
        <v>9960</v>
      </c>
      <c r="B180" s="211" t="s">
        <v>1176</v>
      </c>
      <c r="C180" s="44">
        <v>4</v>
      </c>
      <c r="D180" s="214">
        <v>45726</v>
      </c>
      <c r="E180" s="211" t="b">
        <v>0</v>
      </c>
      <c r="F180" s="211" t="s">
        <v>914</v>
      </c>
      <c r="G1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&lt;STX&gt;H1;o160,100;f3;c20;h1;w1;d3,Aruah Anderson;&lt;ETX&gt;
&lt;STX&gt;H2;o130,100;f3;c20;h1;w1;d3,;&lt;ETX&gt;
&lt;STX&gt;H3;o100,100;f3;c20;h1;w1;d3,MES Login;&lt;ETX&gt;
&lt;STX&gt;B4;o50,30;f3;c0,3;h50;w3;d3,9960;&lt;ETX&gt;
&lt;STX&gt;R&lt;ETX&gt;
&lt;STX&gt;&lt;ESC&gt;E1;&lt;ETX&gt;
&lt;STX&gt;&lt;US&gt;4&lt;ETX&gt;
&lt;STX&gt;&lt;ETB&gt;&lt;ETX&gt;</v>
      </c>
      <c r="H180" s="38">
        <f>ROW() - 6</f>
        <v>174</v>
      </c>
      <c r="I180" s="218" t="str" cm="1">
        <f t="array" ref="I1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1" spans="1:10" x14ac:dyDescent="0.2">
      <c r="A181" s="209">
        <v>6025</v>
      </c>
      <c r="B181" s="211" t="s">
        <v>1177</v>
      </c>
      <c r="C181" s="44">
        <v>4</v>
      </c>
      <c r="D181" s="214"/>
      <c r="E181" s="211" t="b">
        <v>0</v>
      </c>
      <c r="F181" s="211" t="s">
        <v>914</v>
      </c>
      <c r="G1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&lt;STX&gt;H1;o160,100;f3;c20;h1;w1;d3,Aryah Anderson;&lt;ETX&gt;
&lt;STX&gt;H2;o130,100;f3;c20;h1;w1;d3,;&lt;ETX&gt;
&lt;STX&gt;H3;o100,100;f3;c20;h1;w1;d3,MES Login;&lt;ETX&gt;
&lt;STX&gt;B4;o50,30;f3;c0,3;h50;w3;d3,6025;&lt;ETX&gt;
&lt;STX&gt;R&lt;ETX&gt;
&lt;STX&gt;&lt;ESC&gt;E1;&lt;ETX&gt;
&lt;STX&gt;&lt;US&gt;4&lt;ETX&gt;
&lt;STX&gt;&lt;ETB&gt;&lt;ETX&gt;</v>
      </c>
      <c r="H181" s="38">
        <f>ROW() - 6</f>
        <v>175</v>
      </c>
      <c r="I181" s="218" t="str" cm="1">
        <f t="array" ref="I1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2" spans="1:10" x14ac:dyDescent="0.2">
      <c r="A182" s="209">
        <v>1335</v>
      </c>
      <c r="B182" s="211" t="s">
        <v>1178</v>
      </c>
      <c r="C182" s="44">
        <v>4</v>
      </c>
      <c r="D182" s="214">
        <v>45059</v>
      </c>
      <c r="E182" s="211" t="b">
        <v>0</v>
      </c>
      <c r="F182" s="211" t="s">
        <v>1179</v>
      </c>
      <c r="G1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&lt;STX&gt;H1;o160,100;f3;c20;h1;w1;d3,Ashanti Heard;&lt;ETX&gt;
&lt;STX&gt;H2;o130,100;f3;c20;h1;w1;d3,;&lt;ETX&gt;
&lt;STX&gt;H3;o100,100;f3;c20;h1;w1;d3,MES Login;&lt;ETX&gt;
&lt;STX&gt;B4;o50,30;f3;c0,3;h50;w3;d3,1335;&lt;ETX&gt;
&lt;STX&gt;R&lt;ETX&gt;
&lt;STX&gt;&lt;ESC&gt;E1;&lt;ETX&gt;
&lt;STX&gt;&lt;US&gt;4&lt;ETX&gt;
&lt;STX&gt;&lt;ETB&gt;&lt;ETX&gt;</v>
      </c>
      <c r="H182" s="38">
        <f>ROW() - 6</f>
        <v>176</v>
      </c>
      <c r="I182" s="218" t="str" cm="1">
        <f t="array" ref="I1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3" spans="1:10" x14ac:dyDescent="0.2">
      <c r="A183" s="209">
        <v>2301</v>
      </c>
      <c r="B183" s="211" t="s">
        <v>44</v>
      </c>
      <c r="C183" s="44">
        <v>4</v>
      </c>
      <c r="D183" s="214">
        <v>45793</v>
      </c>
      <c r="E183" s="211" t="b">
        <v>0</v>
      </c>
      <c r="F183" s="211" t="s">
        <v>1180</v>
      </c>
      <c r="G1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&lt;STX&gt;H1;o160,100;f3;c20;h1;w1;d3,Ashanti Pierre;&lt;ETX&gt;
&lt;STX&gt;H2;o130,100;f3;c20;h1;w1;d3,;&lt;ETX&gt;
&lt;STX&gt;H3;o100,100;f3;c20;h1;w1;d3,MES Login;&lt;ETX&gt;
&lt;STX&gt;B4;o50,30;f3;c0,3;h50;w3;d3,2301;&lt;ETX&gt;
&lt;STX&gt;R&lt;ETX&gt;
&lt;STX&gt;&lt;ESC&gt;E1;&lt;ETX&gt;
&lt;STX&gt;&lt;US&gt;4&lt;ETX&gt;
&lt;STX&gt;&lt;ETB&gt;&lt;ETX&gt;</v>
      </c>
      <c r="H183" s="38">
        <f>ROW() - 6</f>
        <v>177</v>
      </c>
      <c r="I183" s="218" t="str" cm="1">
        <f t="array" ref="I1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4" spans="1:10" x14ac:dyDescent="0.2">
      <c r="A184" s="209">
        <v>1329</v>
      </c>
      <c r="B184" s="211" t="s">
        <v>1181</v>
      </c>
      <c r="C184" s="44">
        <v>4</v>
      </c>
      <c r="D184" s="214">
        <v>45059</v>
      </c>
      <c r="E184" s="211" t="b">
        <v>0</v>
      </c>
      <c r="F184" s="211" t="s">
        <v>1182</v>
      </c>
      <c r="G1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&lt;STX&gt;H1;o160,100;f3;c20;h1;w1;d3,Ashle Powell;&lt;ETX&gt;
&lt;STX&gt;H2;o130,100;f3;c20;h1;w1;d3,;&lt;ETX&gt;
&lt;STX&gt;H3;o100,100;f3;c20;h1;w1;d3,MES Login;&lt;ETX&gt;
&lt;STX&gt;B4;o50,30;f3;c0,3;h50;w3;d3,1329;&lt;ETX&gt;
&lt;STX&gt;R&lt;ETX&gt;
&lt;STX&gt;&lt;ESC&gt;E1;&lt;ETX&gt;
&lt;STX&gt;&lt;US&gt;4&lt;ETX&gt;
&lt;STX&gt;&lt;ETB&gt;&lt;ETX&gt;</v>
      </c>
      <c r="H184" s="38">
        <f>ROW() - 6</f>
        <v>178</v>
      </c>
      <c r="I184" s="218" t="str" cm="1">
        <f t="array" ref="I1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5" spans="1:10" x14ac:dyDescent="0.2">
      <c r="A185" s="209">
        <v>8994</v>
      </c>
      <c r="B185" s="211" t="s">
        <v>1183</v>
      </c>
      <c r="C185" s="44">
        <v>4</v>
      </c>
      <c r="D185" s="214">
        <v>45059</v>
      </c>
      <c r="E185" s="211" t="b">
        <v>0</v>
      </c>
      <c r="F185" s="211" t="s">
        <v>1078</v>
      </c>
      <c r="G1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&lt;STX&gt;H1;o160,100;f3;c20;h1;w1;d3,Ashleigh Washington;&lt;ETX&gt;
&lt;STX&gt;H2;o130,100;f3;c20;h1;w1;d3,;&lt;ETX&gt;
&lt;STX&gt;H3;o100,100;f3;c20;h1;w1;d3,MES Login;&lt;ETX&gt;
&lt;STX&gt;B4;o50,30;f3;c0,3;h50;w3;d3,8994;&lt;ETX&gt;
&lt;STX&gt;R&lt;ETX&gt;
&lt;STX&gt;&lt;ESC&gt;E1;&lt;ETX&gt;
&lt;STX&gt;&lt;US&gt;4&lt;ETX&gt;
&lt;STX&gt;&lt;ETB&gt;&lt;ETX&gt;</v>
      </c>
      <c r="H185" s="38">
        <f>ROW() - 6</f>
        <v>179</v>
      </c>
      <c r="I185" s="218" t="str" cm="1">
        <f t="array" ref="I1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6" spans="1:10" x14ac:dyDescent="0.2">
      <c r="A186" s="209">
        <v>1608</v>
      </c>
      <c r="B186" s="211" t="s">
        <v>1184</v>
      </c>
      <c r="C186" s="44">
        <v>4</v>
      </c>
      <c r="D186" s="214">
        <v>45059</v>
      </c>
      <c r="E186" s="211" t="b">
        <v>0</v>
      </c>
      <c r="F186" s="211" t="s">
        <v>1185</v>
      </c>
      <c r="G1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&lt;STX&gt;H1;o160,100;f3;c20;h1;w1;d3,Ashley Garrett;&lt;ETX&gt;
&lt;STX&gt;H2;o130,100;f3;c20;h1;w1;d3,;&lt;ETX&gt;
&lt;STX&gt;H3;o100,100;f3;c20;h1;w1;d3,MES Login;&lt;ETX&gt;
&lt;STX&gt;B4;o50,30;f3;c0,3;h50;w3;d3,1608;&lt;ETX&gt;
&lt;STX&gt;R&lt;ETX&gt;
&lt;STX&gt;&lt;ESC&gt;E1;&lt;ETX&gt;
&lt;STX&gt;&lt;US&gt;4&lt;ETX&gt;
&lt;STX&gt;&lt;ETB&gt;&lt;ETX&gt;</v>
      </c>
      <c r="H186" s="38">
        <f>ROW() - 6</f>
        <v>180</v>
      </c>
      <c r="I186" s="218" t="str" cm="1">
        <f t="array" ref="I1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7" spans="1:10" x14ac:dyDescent="0.2">
      <c r="A187" s="209">
        <v>1630</v>
      </c>
      <c r="B187" s="211" t="s">
        <v>1184</v>
      </c>
      <c r="C187" s="44">
        <v>4</v>
      </c>
      <c r="D187" s="214">
        <v>45059</v>
      </c>
      <c r="E187" s="211" t="b">
        <v>0</v>
      </c>
      <c r="F187" s="211" t="s">
        <v>1185</v>
      </c>
      <c r="G1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&lt;STX&gt;H1;o160,100;f3;c20;h1;w1;d3,Ashley Garrett;&lt;ETX&gt;
&lt;STX&gt;H2;o130,100;f3;c20;h1;w1;d3,;&lt;ETX&gt;
&lt;STX&gt;H3;o100,100;f3;c20;h1;w1;d3,MES Login;&lt;ETX&gt;
&lt;STX&gt;B4;o50,30;f3;c0,3;h50;w3;d3,1630;&lt;ETX&gt;
&lt;STX&gt;R&lt;ETX&gt;
&lt;STX&gt;&lt;ESC&gt;E1;&lt;ETX&gt;
&lt;STX&gt;&lt;US&gt;4&lt;ETX&gt;
&lt;STX&gt;&lt;ETB&gt;&lt;ETX&gt;</v>
      </c>
      <c r="H187" s="38">
        <f>ROW() - 6</f>
        <v>181</v>
      </c>
      <c r="I187" s="218" t="str" cm="1">
        <f t="array" ref="I1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8" spans="1:10" x14ac:dyDescent="0.2">
      <c r="A188" s="209">
        <v>9584</v>
      </c>
      <c r="B188" s="211" t="s">
        <v>1186</v>
      </c>
      <c r="C188" s="44">
        <v>4</v>
      </c>
      <c r="D188" s="214">
        <v>45059</v>
      </c>
      <c r="E188" s="211" t="b">
        <v>0</v>
      </c>
      <c r="F188" s="211" t="s">
        <v>1187</v>
      </c>
      <c r="G1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&lt;STX&gt;H1;o160,100;f3;c20;h1;w1;d3,Ashley Hamilton;&lt;ETX&gt;
&lt;STX&gt;H2;o130,100;f3;c20;h1;w1;d3,;&lt;ETX&gt;
&lt;STX&gt;H3;o100,100;f3;c20;h1;w1;d3,MES Login;&lt;ETX&gt;
&lt;STX&gt;B4;o50,30;f3;c0,3;h50;w3;d3,9584;&lt;ETX&gt;
&lt;STX&gt;R&lt;ETX&gt;
&lt;STX&gt;&lt;ESC&gt;E1;&lt;ETX&gt;
&lt;STX&gt;&lt;US&gt;4&lt;ETX&gt;
&lt;STX&gt;&lt;ETB&gt;&lt;ETX&gt;</v>
      </c>
      <c r="H188" s="38">
        <f>ROW() - 6</f>
        <v>182</v>
      </c>
      <c r="I188" s="218" t="str" cm="1">
        <f t="array" ref="I1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9" spans="1:10" x14ac:dyDescent="0.2">
      <c r="A189" s="209">
        <v>9627</v>
      </c>
      <c r="B189" s="211" t="s">
        <v>1188</v>
      </c>
      <c r="C189" s="44">
        <v>4</v>
      </c>
      <c r="D189" s="214">
        <v>45059</v>
      </c>
      <c r="E189" s="211" t="b">
        <v>0</v>
      </c>
      <c r="F189" s="211" t="s">
        <v>891</v>
      </c>
      <c r="G1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&lt;STX&gt;H1;o160,100;f3;c20;h1;w1;d3,Ashley Johnson;&lt;ETX&gt;
&lt;STX&gt;H2;o130,100;f3;c20;h1;w1;d3,;&lt;ETX&gt;
&lt;STX&gt;H3;o100,100;f3;c20;h1;w1;d3,MES Login;&lt;ETX&gt;
&lt;STX&gt;B4;o50,30;f3;c0,3;h50;w3;d3,9627;&lt;ETX&gt;
&lt;STX&gt;R&lt;ETX&gt;
&lt;STX&gt;&lt;ESC&gt;E1;&lt;ETX&gt;
&lt;STX&gt;&lt;US&gt;4&lt;ETX&gt;
&lt;STX&gt;&lt;ETB&gt;&lt;ETX&gt;</v>
      </c>
      <c r="H189" s="38">
        <f>ROW() - 6</f>
        <v>183</v>
      </c>
      <c r="I189" s="218" t="str" cm="1">
        <f t="array" ref="I1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0" spans="1:10" x14ac:dyDescent="0.2">
      <c r="A190" s="209">
        <v>9645</v>
      </c>
      <c r="B190" s="211" t="s">
        <v>1189</v>
      </c>
      <c r="C190" s="44">
        <v>4</v>
      </c>
      <c r="D190" s="214">
        <v>45059</v>
      </c>
      <c r="E190" s="211" t="b">
        <v>0</v>
      </c>
      <c r="F190" s="211" t="s">
        <v>1190</v>
      </c>
      <c r="G1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&lt;STX&gt;H1;o160,100;f3;c20;h1;w1;d3,Ashley Love;&lt;ETX&gt;
&lt;STX&gt;H2;o130,100;f3;c20;h1;w1;d3,;&lt;ETX&gt;
&lt;STX&gt;H3;o100,100;f3;c20;h1;w1;d3,MES Login;&lt;ETX&gt;
&lt;STX&gt;B4;o50,30;f3;c0,3;h50;w3;d3,9645;&lt;ETX&gt;
&lt;STX&gt;R&lt;ETX&gt;
&lt;STX&gt;&lt;ESC&gt;E1;&lt;ETX&gt;
&lt;STX&gt;&lt;US&gt;4&lt;ETX&gt;
&lt;STX&gt;&lt;ETB&gt;&lt;ETX&gt;</v>
      </c>
      <c r="H190" s="38">
        <f>ROW() - 6</f>
        <v>184</v>
      </c>
      <c r="I190" s="218" t="str" cm="1">
        <f t="array" ref="I1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1" spans="1:10" x14ac:dyDescent="0.2">
      <c r="A191" s="209">
        <v>1936</v>
      </c>
      <c r="B191" s="211" t="s">
        <v>1191</v>
      </c>
      <c r="C191" s="44">
        <v>4</v>
      </c>
      <c r="D191" s="214">
        <v>45250.897184756941</v>
      </c>
      <c r="E191" s="211" t="b">
        <v>0</v>
      </c>
      <c r="F191" s="211" t="s">
        <v>1192</v>
      </c>
      <c r="G1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&lt;STX&gt;H1;o160,100;f3;c20;h1;w1;d3,Ashley Simon;&lt;ETX&gt;
&lt;STX&gt;H2;o130,100;f3;c20;h1;w1;d3,;&lt;ETX&gt;
&lt;STX&gt;H3;o100,100;f3;c20;h1;w1;d3,MES Login;&lt;ETX&gt;
&lt;STX&gt;B4;o50,30;f3;c0,3;h50;w3;d3,1936;&lt;ETX&gt;
&lt;STX&gt;R&lt;ETX&gt;
&lt;STX&gt;&lt;ESC&gt;E1;&lt;ETX&gt;
&lt;STX&gt;&lt;US&gt;4&lt;ETX&gt;
&lt;STX&gt;&lt;ETB&gt;&lt;ETX&gt;</v>
      </c>
      <c r="H191" s="38">
        <f>ROW() - 6</f>
        <v>185</v>
      </c>
      <c r="I191" s="218" t="str" cm="1">
        <f t="array" ref="I1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2" spans="1:10" x14ac:dyDescent="0.2">
      <c r="A192" s="209">
        <v>2658</v>
      </c>
      <c r="B192" s="211" t="s">
        <v>9557</v>
      </c>
      <c r="C192" s="44">
        <v>4</v>
      </c>
      <c r="D192" s="214">
        <v>46100.058513113428</v>
      </c>
      <c r="E192" s="211" t="b">
        <v>0</v>
      </c>
      <c r="F192" s="211" t="s">
        <v>1031</v>
      </c>
      <c r="G1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&lt;STX&gt;H1;o160,100;f3;c20;h1;w1;d3,Ason Jones;&lt;ETX&gt;
&lt;STX&gt;H2;o130,100;f3;c20;h1;w1;d3,;&lt;ETX&gt;
&lt;STX&gt;H3;o100,100;f3;c20;h1;w1;d3,MES Login;&lt;ETX&gt;
&lt;STX&gt;B4;o50,30;f3;c0,3;h50;w3;d3,2658;&lt;ETX&gt;
&lt;STX&gt;R&lt;ETX&gt;
&lt;STX&gt;&lt;ESC&gt;E1;&lt;ETX&gt;
&lt;STX&gt;&lt;US&gt;4&lt;ETX&gt;
&lt;STX&gt;&lt;ETB&gt;&lt;ETX&gt;</v>
      </c>
      <c r="H192" s="38">
        <f>ROW() - 6</f>
        <v>186</v>
      </c>
      <c r="I192" s="218" t="str" cm="1">
        <f t="array" ref="I1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3" spans="1:10" x14ac:dyDescent="0.2">
      <c r="A193" s="209">
        <v>2324</v>
      </c>
      <c r="B193" s="211" t="s">
        <v>75</v>
      </c>
      <c r="C193" s="44">
        <v>15</v>
      </c>
      <c r="D193" s="214"/>
      <c r="E193" s="211" t="b">
        <v>0</v>
      </c>
      <c r="F193" s="211" t="s">
        <v>1193</v>
      </c>
      <c r="G1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&lt;STX&gt;H1;o160,100;f3;c20;h1;w1;d3,Assane Seck;&lt;ETX&gt;
&lt;STX&gt;H2;o130,100;f3;c20;h1;w1;d3,Service 1st;&lt;ETX&gt;
&lt;STX&gt;H3;o100,100;f3;c20;h1;w1;d3,MES Login;&lt;ETX&gt;
&lt;STX&gt;B4;o50,30;f3;c0,3;h50;w3;d3,2324;&lt;ETX&gt;
&lt;STX&gt;R&lt;ETX&gt;
&lt;STX&gt;&lt;ESC&gt;E1;&lt;ETX&gt;
&lt;STX&gt;&lt;US&gt;4&lt;ETX&gt;
&lt;STX&gt;&lt;ETB&gt;&lt;ETX&gt;</v>
      </c>
      <c r="H193" s="38">
        <f>ROW() - 6</f>
        <v>187</v>
      </c>
      <c r="I193" s="218" t="str" cm="1">
        <f t="array" ref="I1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Service 1st</v>
      </c>
      <c r="J1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94" spans="1:10" x14ac:dyDescent="0.2">
      <c r="A194" s="209">
        <v>6026</v>
      </c>
      <c r="B194" s="211" t="s">
        <v>1194</v>
      </c>
      <c r="C194" s="44">
        <v>4</v>
      </c>
      <c r="D194" s="214">
        <v>45751</v>
      </c>
      <c r="E194" s="211" t="b">
        <v>0</v>
      </c>
      <c r="F194" s="211" t="s">
        <v>998</v>
      </c>
      <c r="G1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&lt;STX&gt;H1;o160,100;f3;c20;h1;w1;d3,Atitiuna Hill;&lt;ETX&gt;
&lt;STX&gt;H2;o130,100;f3;c20;h1;w1;d3,;&lt;ETX&gt;
&lt;STX&gt;H3;o100,100;f3;c20;h1;w1;d3,MES Login;&lt;ETX&gt;
&lt;STX&gt;B4;o50,30;f3;c0,3;h50;w3;d3,6026;&lt;ETX&gt;
&lt;STX&gt;R&lt;ETX&gt;
&lt;STX&gt;&lt;ESC&gt;E1;&lt;ETX&gt;
&lt;STX&gt;&lt;US&gt;4&lt;ETX&gt;
&lt;STX&gt;&lt;ETB&gt;&lt;ETX&gt;</v>
      </c>
      <c r="H194" s="38">
        <f>ROW() - 6</f>
        <v>188</v>
      </c>
      <c r="I194" s="218" t="str" cm="1">
        <f t="array" ref="I1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5" spans="1:10" x14ac:dyDescent="0.2">
      <c r="A195" s="209">
        <v>9959</v>
      </c>
      <c r="B195" s="211" t="s">
        <v>1194</v>
      </c>
      <c r="C195" s="44">
        <v>4</v>
      </c>
      <c r="D195" s="214">
        <v>45726</v>
      </c>
      <c r="E195" s="211" t="b">
        <v>0</v>
      </c>
      <c r="F195" s="211" t="s">
        <v>998</v>
      </c>
      <c r="G1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&lt;STX&gt;H1;o160,100;f3;c20;h1;w1;d3,Atitiuna Hill;&lt;ETX&gt;
&lt;STX&gt;H2;o130,100;f3;c20;h1;w1;d3,;&lt;ETX&gt;
&lt;STX&gt;H3;o100,100;f3;c20;h1;w1;d3,MES Login;&lt;ETX&gt;
&lt;STX&gt;B4;o50,30;f3;c0,3;h50;w3;d3,9959;&lt;ETX&gt;
&lt;STX&gt;R&lt;ETX&gt;
&lt;STX&gt;&lt;ESC&gt;E1;&lt;ETX&gt;
&lt;STX&gt;&lt;US&gt;4&lt;ETX&gt;
&lt;STX&gt;&lt;ETB&gt;&lt;ETX&gt;</v>
      </c>
      <c r="H195" s="38">
        <f>ROW() - 6</f>
        <v>189</v>
      </c>
      <c r="I195" s="218" t="str" cm="1">
        <f t="array" ref="I1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6" spans="1:10" x14ac:dyDescent="0.2">
      <c r="A196" s="209">
        <v>3013</v>
      </c>
      <c r="B196" s="211" t="s">
        <v>1195</v>
      </c>
      <c r="C196" s="44">
        <v>4</v>
      </c>
      <c r="D196" s="214">
        <v>45639</v>
      </c>
      <c r="E196" s="211" t="b">
        <v>0</v>
      </c>
      <c r="F196" s="211" t="s">
        <v>1196</v>
      </c>
      <c r="G1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&lt;STX&gt;H1;o160,100;f3;c20;h1;w1;d3,Aures Curtis;&lt;ETX&gt;
&lt;STX&gt;H2;o130,100;f3;c20;h1;w1;d3,;&lt;ETX&gt;
&lt;STX&gt;H3;o100,100;f3;c20;h1;w1;d3,MES Login;&lt;ETX&gt;
&lt;STX&gt;B4;o50,30;f3;c0,3;h50;w3;d3,3013;&lt;ETX&gt;
&lt;STX&gt;R&lt;ETX&gt;
&lt;STX&gt;&lt;ESC&gt;E1;&lt;ETX&gt;
&lt;STX&gt;&lt;US&gt;4&lt;ETX&gt;
&lt;STX&gt;&lt;ETB&gt;&lt;ETX&gt;</v>
      </c>
      <c r="H196" s="38">
        <f>ROW() - 6</f>
        <v>190</v>
      </c>
      <c r="I196" s="218" t="str" cm="1">
        <f t="array" ref="I1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7" spans="1:10" x14ac:dyDescent="0.2">
      <c r="A197" s="209">
        <v>9497</v>
      </c>
      <c r="B197" s="211" t="s">
        <v>217</v>
      </c>
      <c r="C197" s="44">
        <v>4</v>
      </c>
      <c r="D197" s="214"/>
      <c r="E197" s="211" t="b">
        <v>1</v>
      </c>
      <c r="F197" s="211" t="s">
        <v>1197</v>
      </c>
      <c r="G1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&lt;STX&gt;H1;o160,100;f3;c20;h1;w1;d3,Austin Ciesiolka;&lt;ETX&gt;
&lt;STX&gt;H2;o130,100;f3;c20;h1;w1;d3,T1XX A;&lt;ETX&gt;
&lt;STX&gt;H3;o100,100;f3;c20;h1;w1;d3,MES Login;&lt;ETX&gt;
&lt;STX&gt;B4;o50,30;f3;c0,3;h50;w3;d3,9497;&lt;ETX&gt;
&lt;STX&gt;R&lt;ETX&gt;
&lt;STX&gt;&lt;ESC&gt;E1;&lt;ETX&gt;
&lt;STX&gt;&lt;US&gt;4&lt;ETX&gt;
&lt;STX&gt;&lt;ETB&gt;&lt;ETX&gt;</v>
      </c>
      <c r="H197" s="38">
        <f>ROW() - 6</f>
        <v>191</v>
      </c>
      <c r="I197" s="218" t="str" cm="1">
        <f t="array" ref="I1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1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98" spans="1:10" x14ac:dyDescent="0.2">
      <c r="A198" s="209">
        <v>11142223</v>
      </c>
      <c r="B198" s="211" t="s">
        <v>1198</v>
      </c>
      <c r="C198" s="44">
        <v>4</v>
      </c>
      <c r="D198" s="214">
        <v>45895.883227928243</v>
      </c>
      <c r="E198" s="211" t="b">
        <v>0</v>
      </c>
      <c r="F198" s="211" t="s">
        <v>1199</v>
      </c>
      <c r="G1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&lt;STX&gt;H1;o160,100;f3;c20;h1;w1;d3,Austin Ciesiolka-Bypass;&lt;ETX&gt;
&lt;STX&gt;H2;o130,100;f3;c20;h1;w1;d3,Bypass;&lt;ETX&gt;
&lt;STX&gt;H3;o100,100;f3;c20;h1;w1;d3,MES Login;&lt;ETX&gt;
&lt;STX&gt;B4;o50,30;f3;c0,3;h50;w3;d3,11142223;&lt;ETX&gt;
&lt;STX&gt;R&lt;ETX&gt;
&lt;STX&gt;&lt;ESC&gt;E1;&lt;ETX&gt;
&lt;STX&gt;&lt;US&gt;4&lt;ETX&gt;
&lt;STX&gt;&lt;ETB&gt;&lt;ETX&gt;</v>
      </c>
      <c r="H198" s="38">
        <f>ROW() - 6</f>
        <v>192</v>
      </c>
      <c r="I198" s="218" t="str" cm="1">
        <f t="array" ref="I1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1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99" spans="1:10" x14ac:dyDescent="0.2">
      <c r="A199" s="209">
        <v>1922</v>
      </c>
      <c r="B199" s="211" t="s">
        <v>1200</v>
      </c>
      <c r="C199" s="44">
        <v>4</v>
      </c>
      <c r="D199" s="214">
        <v>45639</v>
      </c>
      <c r="E199" s="211" t="b">
        <v>0</v>
      </c>
      <c r="F199" s="211" t="s">
        <v>948</v>
      </c>
      <c r="G1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&lt;STX&gt;H1;o160,100;f3;c20;h1;w1;d3,Austin Clark;&lt;ETX&gt;
&lt;STX&gt;H2;o130,100;f3;c20;h1;w1;d3,;&lt;ETX&gt;
&lt;STX&gt;H3;o100,100;f3;c20;h1;w1;d3,MES Login;&lt;ETX&gt;
&lt;STX&gt;B4;o50,30;f3;c0,3;h50;w3;d3,1922;&lt;ETX&gt;
&lt;STX&gt;R&lt;ETX&gt;
&lt;STX&gt;&lt;ESC&gt;E1;&lt;ETX&gt;
&lt;STX&gt;&lt;US&gt;4&lt;ETX&gt;
&lt;STX&gt;&lt;ETB&gt;&lt;ETX&gt;</v>
      </c>
      <c r="H199" s="38">
        <f>ROW() - 6</f>
        <v>193</v>
      </c>
      <c r="I199" s="218" t="str" cm="1">
        <f t="array" ref="I1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0" spans="1:10" x14ac:dyDescent="0.2">
      <c r="A200" s="209">
        <v>1565</v>
      </c>
      <c r="B200" s="211" t="s">
        <v>1201</v>
      </c>
      <c r="C200" s="44">
        <v>1</v>
      </c>
      <c r="D200" s="214">
        <v>45366</v>
      </c>
      <c r="E200" s="211" t="b">
        <v>1</v>
      </c>
      <c r="F200" s="211" t="s">
        <v>1202</v>
      </c>
      <c r="G2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&lt;STX&gt;H1;o160,100;f3;c20;h1;w1;d3,Austin Meredith;&lt;ETX&gt;
&lt;STX&gt;H2;o130,100;f3;c20;h1;w1;d3,;&lt;ETX&gt;
&lt;STX&gt;H3;o100,100;f3;c20;h1;w1;d3,MES Login;&lt;ETX&gt;
&lt;STX&gt;B4;o50,30;f3;c0,3;h50;w3;d3,1565;&lt;ETX&gt;
&lt;STX&gt;R&lt;ETX&gt;
&lt;STX&gt;&lt;ESC&gt;E1;&lt;ETX&gt;
&lt;STX&gt;&lt;US&gt;4&lt;ETX&gt;
&lt;STX&gt;&lt;ETB&gt;&lt;ETX&gt;</v>
      </c>
      <c r="H200" s="38">
        <f>ROW() - 6</f>
        <v>194</v>
      </c>
      <c r="I200" s="218" t="str" cm="1">
        <f t="array" ref="I2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1" spans="1:10" x14ac:dyDescent="0.2">
      <c r="A201" s="209">
        <v>3022</v>
      </c>
      <c r="B201" s="211" t="s">
        <v>1203</v>
      </c>
      <c r="C201" s="44">
        <v>4</v>
      </c>
      <c r="D201" s="214">
        <v>45639</v>
      </c>
      <c r="E201" s="211" t="b">
        <v>0</v>
      </c>
      <c r="F201" s="211" t="s">
        <v>1039</v>
      </c>
      <c r="G2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&lt;STX&gt;H1;o160,100;f3;c20;h1;w1;d3,Ayesha Wilson;&lt;ETX&gt;
&lt;STX&gt;H2;o130,100;f3;c20;h1;w1;d3,;&lt;ETX&gt;
&lt;STX&gt;H3;o100,100;f3;c20;h1;w1;d3,MES Login;&lt;ETX&gt;
&lt;STX&gt;B4;o50,30;f3;c0,3;h50;w3;d3,3022;&lt;ETX&gt;
&lt;STX&gt;R&lt;ETX&gt;
&lt;STX&gt;&lt;ESC&gt;E1;&lt;ETX&gt;
&lt;STX&gt;&lt;US&gt;4&lt;ETX&gt;
&lt;STX&gt;&lt;ETB&gt;&lt;ETX&gt;</v>
      </c>
      <c r="H201" s="38">
        <f>ROW() - 6</f>
        <v>195</v>
      </c>
      <c r="I201" s="218" t="str" cm="1">
        <f t="array" ref="I2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1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2" spans="1:10" x14ac:dyDescent="0.2">
      <c r="A202" s="209">
        <v>8930</v>
      </c>
      <c r="B202" s="211" t="s">
        <v>1204</v>
      </c>
      <c r="C202" s="44">
        <v>10</v>
      </c>
      <c r="D202" s="214"/>
      <c r="E202" s="211" t="b">
        <v>1</v>
      </c>
      <c r="F202" s="211" t="s">
        <v>1205</v>
      </c>
      <c r="G2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&lt;STX&gt;H1;o160,100;f3;c20;h1;w1;d3,Barbara Keranen;&lt;ETX&gt;
&lt;STX&gt;H2;o130,100;f3;c20;h1;w1;d3,Finance;&lt;ETX&gt;
&lt;STX&gt;H3;o100,100;f3;c20;h1;w1;d3,MES Login;&lt;ETX&gt;
&lt;STX&gt;B4;o50,30;f3;c0,3;h50;w3;d3,8930;&lt;ETX&gt;
&lt;STX&gt;R&lt;ETX&gt;
&lt;STX&gt;&lt;ESC&gt;E1;&lt;ETX&gt;
&lt;STX&gt;&lt;US&gt;4&lt;ETX&gt;
&lt;STX&gt;&lt;ETB&gt;&lt;ETX&gt;</v>
      </c>
      <c r="H202" s="38">
        <f>ROW() - 6</f>
        <v>196</v>
      </c>
      <c r="I202" s="218" t="str" cm="1">
        <f t="array" ref="I2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Finance</v>
      </c>
      <c r="J2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3" spans="1:10" x14ac:dyDescent="0.2">
      <c r="A203" s="209">
        <v>1996</v>
      </c>
      <c r="B203" s="211" t="s">
        <v>1206</v>
      </c>
      <c r="C203" s="44">
        <v>4</v>
      </c>
      <c r="D203" s="214">
        <v>45742</v>
      </c>
      <c r="E203" s="211" t="b">
        <v>0</v>
      </c>
      <c r="F203" s="211" t="s">
        <v>956</v>
      </c>
      <c r="G2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&lt;STX&gt;H1;o160,100;f3;c20;h1;w1;d3,Bernard Smith;&lt;ETX&gt;
&lt;STX&gt;H2;o130,100;f3;c20;h1;w1;d3,;&lt;ETX&gt;
&lt;STX&gt;H3;o100,100;f3;c20;h1;w1;d3,MES Login;&lt;ETX&gt;
&lt;STX&gt;B4;o50,30;f3;c0,3;h50;w3;d3,1996;&lt;ETX&gt;
&lt;STX&gt;R&lt;ETX&gt;
&lt;STX&gt;&lt;ESC&gt;E1;&lt;ETX&gt;
&lt;STX&gt;&lt;US&gt;4&lt;ETX&gt;
&lt;STX&gt;&lt;ETB&gt;&lt;ETX&gt;</v>
      </c>
      <c r="H203" s="38">
        <f>ROW() - 6</f>
        <v>197</v>
      </c>
      <c r="I203" s="218" t="str" cm="1">
        <f t="array" ref="I2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4" spans="1:10" x14ac:dyDescent="0.2">
      <c r="A204" s="209">
        <v>1000</v>
      </c>
      <c r="B204" s="211" t="s">
        <v>1207</v>
      </c>
      <c r="C204" s="44">
        <v>7</v>
      </c>
      <c r="D204" s="214">
        <v>45446</v>
      </c>
      <c r="E204" s="211" t="b">
        <v>1</v>
      </c>
      <c r="F204" s="211" t="s">
        <v>1208</v>
      </c>
      <c r="G2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&lt;STX&gt;H1;o160,100;f3;c20;h1;w1;d3,Bhavesh Gandhi;&lt;ETX&gt;
&lt;STX&gt;H2;o130,100;f3;c20;h1;w1;d3,;&lt;ETX&gt;
&lt;STX&gt;H3;o100,100;f3;c20;h1;w1;d3,MES Login;&lt;ETX&gt;
&lt;STX&gt;B4;o50,30;f3;c0,3;h50;w3;d3,1000;&lt;ETX&gt;
&lt;STX&gt;R&lt;ETX&gt;
&lt;STX&gt;&lt;ESC&gt;E1;&lt;ETX&gt;
&lt;STX&gt;&lt;US&gt;4&lt;ETX&gt;
&lt;STX&gt;&lt;ETB&gt;&lt;ETX&gt;</v>
      </c>
      <c r="H204" s="38">
        <f>ROW() - 6</f>
        <v>198</v>
      </c>
      <c r="I204" s="218" t="str" cm="1">
        <f t="array" ref="I2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5" spans="1:10" x14ac:dyDescent="0.2">
      <c r="A205" s="209">
        <v>2537</v>
      </c>
      <c r="B205" s="211" t="s">
        <v>1209</v>
      </c>
      <c r="C205" s="44">
        <v>4</v>
      </c>
      <c r="D205" s="214">
        <v>45587</v>
      </c>
      <c r="E205" s="211" t="b">
        <v>0</v>
      </c>
      <c r="F205" s="211" t="s">
        <v>1104</v>
      </c>
      <c r="G2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&lt;STX&gt;H1;o160,100;f3;c20;h1;w1;d3,Bianca Moon;&lt;ETX&gt;
&lt;STX&gt;H2;o130,100;f3;c20;h1;w1;d3,;&lt;ETX&gt;
&lt;STX&gt;H3;o100,100;f3;c20;h1;w1;d3,MES Login;&lt;ETX&gt;
&lt;STX&gt;B4;o50,30;f3;c0,3;h50;w3;d3,2537;&lt;ETX&gt;
&lt;STX&gt;R&lt;ETX&gt;
&lt;STX&gt;&lt;ESC&gt;E1;&lt;ETX&gt;
&lt;STX&gt;&lt;US&gt;4&lt;ETX&gt;
&lt;STX&gt;&lt;ETB&gt;&lt;ETX&gt;</v>
      </c>
      <c r="H205" s="38">
        <f>ROW() - 6</f>
        <v>199</v>
      </c>
      <c r="I205" s="218" t="str" cm="1">
        <f t="array" ref="I2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6" spans="1:10" x14ac:dyDescent="0.2">
      <c r="A206" s="209">
        <v>2506</v>
      </c>
      <c r="B206" s="211" t="s">
        <v>1210</v>
      </c>
      <c r="C206" s="44">
        <v>4</v>
      </c>
      <c r="D206" s="214">
        <v>45694</v>
      </c>
      <c r="E206" s="211" t="b">
        <v>0</v>
      </c>
      <c r="F206" s="211" t="s">
        <v>1126</v>
      </c>
      <c r="G2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&lt;STX&gt;H1;o160,100;f3;c20;h1;w1;d3,Blake Davis;&lt;ETX&gt;
&lt;STX&gt;H2;o130,100;f3;c20;h1;w1;d3,;&lt;ETX&gt;
&lt;STX&gt;H3;o100,100;f3;c20;h1;w1;d3,MES Login;&lt;ETX&gt;
&lt;STX&gt;B4;o50,30;f3;c0,3;h50;w3;d3,2506;&lt;ETX&gt;
&lt;STX&gt;R&lt;ETX&gt;
&lt;STX&gt;&lt;ESC&gt;E1;&lt;ETX&gt;
&lt;STX&gt;&lt;US&gt;4&lt;ETX&gt;
&lt;STX&gt;&lt;ETB&gt;&lt;ETX&gt;</v>
      </c>
      <c r="H206" s="38">
        <f>ROW() - 6</f>
        <v>200</v>
      </c>
      <c r="I206" s="218" t="str" cm="1">
        <f t="array" ref="I2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7" spans="1:10" x14ac:dyDescent="0.2">
      <c r="A207" s="209">
        <v>2642</v>
      </c>
      <c r="B207" s="211" t="s">
        <v>9417</v>
      </c>
      <c r="C207" s="44">
        <v>4</v>
      </c>
      <c r="D207" s="214"/>
      <c r="E207" s="211" t="b">
        <v>0</v>
      </c>
      <c r="F207" s="211" t="s">
        <v>9422</v>
      </c>
      <c r="G2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&lt;STX&gt;H1;o160,100;f3;c20;h1;w1;d3,Bobby Bostick;&lt;ETX&gt;
&lt;STX&gt;H2;o130,100;f3;c20;h1;w1;d3,T1XX C;&lt;ETX&gt;
&lt;STX&gt;H3;o100,100;f3;c20;h1;w1;d3,MES Login;&lt;ETX&gt;
&lt;STX&gt;B4;o50,30;f3;c0,3;h50;w3;d3,2642;&lt;ETX&gt;
&lt;STX&gt;R&lt;ETX&gt;
&lt;STX&gt;&lt;ESC&gt;E1;&lt;ETX&gt;
&lt;STX&gt;&lt;US&gt;4&lt;ETX&gt;
&lt;STX&gt;&lt;ETB&gt;&lt;ETX&gt;</v>
      </c>
      <c r="H207" s="38">
        <f>ROW() - 6</f>
        <v>201</v>
      </c>
      <c r="I207" s="218" t="str" cm="1">
        <f t="array" ref="I2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08" spans="1:10" x14ac:dyDescent="0.2">
      <c r="A208" s="209">
        <v>9352</v>
      </c>
      <c r="B208" s="211" t="s">
        <v>1211</v>
      </c>
      <c r="C208" s="44">
        <v>4</v>
      </c>
      <c r="D208" s="214"/>
      <c r="E208" s="211" t="b">
        <v>0</v>
      </c>
      <c r="F208" s="211" t="s">
        <v>1212</v>
      </c>
      <c r="G2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&lt;STX&gt;H1;o160,100;f3;c20;h1;w1;d3,Bobby Chang;&lt;ETX&gt;
&lt;STX&gt;H2;o130,100;f3;c20;h1;w1;d3,;&lt;ETX&gt;
&lt;STX&gt;H3;o100,100;f3;c20;h1;w1;d3,MES Login;&lt;ETX&gt;
&lt;STX&gt;B4;o50,30;f3;c0,3;h50;w3;d3,9352;&lt;ETX&gt;
&lt;STX&gt;R&lt;ETX&gt;
&lt;STX&gt;&lt;ESC&gt;E1;&lt;ETX&gt;
&lt;STX&gt;&lt;US&gt;4&lt;ETX&gt;
&lt;STX&gt;&lt;ETB&gt;&lt;ETX&gt;</v>
      </c>
      <c r="H208" s="38">
        <f>ROW() - 6</f>
        <v>202</v>
      </c>
      <c r="I208" s="218" t="str" cm="1">
        <f t="array" ref="I2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9" spans="1:10" x14ac:dyDescent="0.2">
      <c r="A209" s="209">
        <v>1655</v>
      </c>
      <c r="B209" s="211" t="s">
        <v>815</v>
      </c>
      <c r="C209" s="44">
        <v>4</v>
      </c>
      <c r="D209" s="214">
        <v>45853</v>
      </c>
      <c r="E209" s="211" t="b">
        <v>0</v>
      </c>
      <c r="F209" s="211" t="s">
        <v>1213</v>
      </c>
      <c r="G2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&lt;STX&gt;H1;o160,100;f3;c20;h1;w1;d3,Bobby Percy;&lt;ETX&gt;
&lt;STX&gt;H2;o130,100;f3;c20;h1;w1;d3,;&lt;ETX&gt;
&lt;STX&gt;H3;o100,100;f3;c20;h1;w1;d3,MES Login;&lt;ETX&gt;
&lt;STX&gt;B4;o50,30;f3;c0,3;h50;w3;d3,1655;&lt;ETX&gt;
&lt;STX&gt;R&lt;ETX&gt;
&lt;STX&gt;&lt;ESC&gt;E1;&lt;ETX&gt;
&lt;STX&gt;&lt;US&gt;4&lt;ETX&gt;
&lt;STX&gt;&lt;ETB&gt;&lt;ETX&gt;</v>
      </c>
      <c r="H209" s="38">
        <f>ROW() - 6</f>
        <v>203</v>
      </c>
      <c r="I209" s="218" t="str" cm="1">
        <f t="array" ref="I2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0" spans="1:10" x14ac:dyDescent="0.2">
      <c r="A210" s="209">
        <v>9984</v>
      </c>
      <c r="B210" s="211" t="s">
        <v>1214</v>
      </c>
      <c r="C210" s="44">
        <v>10</v>
      </c>
      <c r="D210" s="214"/>
      <c r="E210" s="211" t="b">
        <v>1</v>
      </c>
      <c r="F210" s="211" t="s">
        <v>1215</v>
      </c>
      <c r="G2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&lt;STX&gt;H1;o160,100;f3;c20;h1;w1;d3,Brad Beckner;&lt;ETX&gt;
&lt;STX&gt;H2;o130,100;f3;c20;h1;w1;d3,Finance;&lt;ETX&gt;
&lt;STX&gt;H3;o100,100;f3;c20;h1;w1;d3,MES Login;&lt;ETX&gt;
&lt;STX&gt;B4;o50,30;f3;c0,3;h50;w3;d3,9984;&lt;ETX&gt;
&lt;STX&gt;R&lt;ETX&gt;
&lt;STX&gt;&lt;ESC&gt;E1;&lt;ETX&gt;
&lt;STX&gt;&lt;US&gt;4&lt;ETX&gt;
&lt;STX&gt;&lt;ETB&gt;&lt;ETX&gt;</v>
      </c>
      <c r="H210" s="38">
        <f>ROW() - 6</f>
        <v>204</v>
      </c>
      <c r="I210" s="218" t="str" cm="1">
        <f t="array" ref="I2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Finance</v>
      </c>
      <c r="J2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1" spans="1:10" x14ac:dyDescent="0.2">
      <c r="A211" s="209">
        <v>9842</v>
      </c>
      <c r="B211" s="211" t="s">
        <v>1216</v>
      </c>
      <c r="C211" s="44">
        <v>4</v>
      </c>
      <c r="D211" s="214">
        <v>45126.394421064811</v>
      </c>
      <c r="E211" s="211" t="b">
        <v>0</v>
      </c>
      <c r="F211" s="211" t="s">
        <v>1217</v>
      </c>
      <c r="G2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&lt;STX&gt;H1;o160,100;f3;c20;h1;w1;d3,Bradley Joacim;&lt;ETX&gt;
&lt;STX&gt;H2;o130,100;f3;c20;h1;w1;d3,;&lt;ETX&gt;
&lt;STX&gt;H3;o100,100;f3;c20;h1;w1;d3,MES Login;&lt;ETX&gt;
&lt;STX&gt;B4;o50,30;f3;c0,3;h50;w3;d3,9842;&lt;ETX&gt;
&lt;STX&gt;R&lt;ETX&gt;
&lt;STX&gt;&lt;ESC&gt;E1;&lt;ETX&gt;
&lt;STX&gt;&lt;US&gt;4&lt;ETX&gt;
&lt;STX&gt;&lt;ETB&gt;&lt;ETX&gt;</v>
      </c>
      <c r="H211" s="38">
        <f>ROW() - 6</f>
        <v>205</v>
      </c>
      <c r="I211" s="218" t="str" cm="1">
        <f t="array" ref="I2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2" spans="1:10" x14ac:dyDescent="0.2">
      <c r="A212" s="209">
        <v>9751</v>
      </c>
      <c r="B212" s="211" t="s">
        <v>1218</v>
      </c>
      <c r="C212" s="44">
        <v>4</v>
      </c>
      <c r="D212" s="214">
        <v>45126.394508067133</v>
      </c>
      <c r="E212" s="211" t="b">
        <v>0</v>
      </c>
      <c r="F212" s="211" t="s">
        <v>1219</v>
      </c>
      <c r="G2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&lt;STX&gt;H1;o160,100;f3;c20;h1;w1;d3,Brandee Reynolds;&lt;ETX&gt;
&lt;STX&gt;H2;o130,100;f3;c20;h1;w1;d3,;&lt;ETX&gt;
&lt;STX&gt;H3;o100,100;f3;c20;h1;w1;d3,MES Login;&lt;ETX&gt;
&lt;STX&gt;B4;o50,30;f3;c0,3;h50;w3;d3,9751;&lt;ETX&gt;
&lt;STX&gt;R&lt;ETX&gt;
&lt;STX&gt;&lt;ESC&gt;E1;&lt;ETX&gt;
&lt;STX&gt;&lt;US&gt;4&lt;ETX&gt;
&lt;STX&gt;&lt;ETB&gt;&lt;ETX&gt;</v>
      </c>
      <c r="H212" s="38">
        <f>ROW() - 6</f>
        <v>206</v>
      </c>
      <c r="I212" s="218" t="str" cm="1">
        <f t="array" ref="I2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3" spans="1:10" x14ac:dyDescent="0.2">
      <c r="A213" s="209">
        <v>1988</v>
      </c>
      <c r="B213" s="211" t="s">
        <v>64</v>
      </c>
      <c r="C213" s="44">
        <v>4</v>
      </c>
      <c r="D213" s="214">
        <v>45875.762448067129</v>
      </c>
      <c r="E213" s="211" t="b">
        <v>0</v>
      </c>
      <c r="F213" s="211" t="s">
        <v>956</v>
      </c>
      <c r="G2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&lt;STX&gt;H1;o160,100;f3;c20;h1;w1;d3,Brandian Smith;&lt;ETX&gt;
&lt;STX&gt;H2;o130,100;f3;c20;h1;w1;d3,;&lt;ETX&gt;
&lt;STX&gt;H3;o100,100;f3;c20;h1;w1;d3,MES Login;&lt;ETX&gt;
&lt;STX&gt;B4;o50,30;f3;c0,3;h50;w3;d3,1988;&lt;ETX&gt;
&lt;STX&gt;R&lt;ETX&gt;
&lt;STX&gt;&lt;ESC&gt;E1;&lt;ETX&gt;
&lt;STX&gt;&lt;US&gt;4&lt;ETX&gt;
&lt;STX&gt;&lt;ETB&gt;&lt;ETX&gt;</v>
      </c>
      <c r="H213" s="38">
        <f>ROW() - 6</f>
        <v>207</v>
      </c>
      <c r="I213" s="218" t="str" cm="1">
        <f t="array" ref="I2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4" spans="1:10" x14ac:dyDescent="0.2">
      <c r="A214" s="209">
        <v>2304</v>
      </c>
      <c r="B214" s="211" t="s">
        <v>47</v>
      </c>
      <c r="C214" s="44">
        <v>19</v>
      </c>
      <c r="D214" s="214"/>
      <c r="E214" s="211" t="b">
        <v>1</v>
      </c>
      <c r="F214" s="211" t="s">
        <v>1220</v>
      </c>
      <c r="G2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&lt;STX&gt;H1;o160,100;f3;c20;h1;w1;d3,Brandie Cureton;&lt;ETX&gt;
&lt;STX&gt;H2;o130,100;f3;c20;h1;w1;d3,Automation 1st;&lt;ETX&gt;
&lt;STX&gt;H3;o100,100;f3;c20;h1;w1;d3,MES Login;&lt;ETX&gt;
&lt;STX&gt;B4;o50,30;f3;c0,3;h50;w3;d3,2304;&lt;ETX&gt;
&lt;STX&gt;R&lt;ETX&gt;
&lt;STX&gt;&lt;ESC&gt;E1;&lt;ETX&gt;
&lt;STX&gt;&lt;US&gt;4&lt;ETX&gt;
&lt;STX&gt;&lt;ETB&gt;&lt;ETX&gt;</v>
      </c>
      <c r="H214" s="38">
        <f>ROW() - 6</f>
        <v>208</v>
      </c>
      <c r="I214" s="218" t="str" cm="1">
        <f t="array" ref="I2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Automation 1st</v>
      </c>
      <c r="J2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15" spans="1:10" x14ac:dyDescent="0.2">
      <c r="A215" s="209">
        <v>1640</v>
      </c>
      <c r="B215" s="211" t="s">
        <v>1221</v>
      </c>
      <c r="C215" s="44">
        <v>4</v>
      </c>
      <c r="D215" s="214">
        <v>45126.400032210651</v>
      </c>
      <c r="E215" s="211" t="b">
        <v>0</v>
      </c>
      <c r="F215" s="211" t="s">
        <v>956</v>
      </c>
      <c r="G2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&lt;STX&gt;H1;o160,100;f3;c20;h1;w1;d3,Brandion Smith;&lt;ETX&gt;
&lt;STX&gt;H2;o130,100;f3;c20;h1;w1;d3,;&lt;ETX&gt;
&lt;STX&gt;H3;o100,100;f3;c20;h1;w1;d3,MES Login;&lt;ETX&gt;
&lt;STX&gt;B4;o50,30;f3;c0,3;h50;w3;d3,1640;&lt;ETX&gt;
&lt;STX&gt;R&lt;ETX&gt;
&lt;STX&gt;&lt;ESC&gt;E1;&lt;ETX&gt;
&lt;STX&gt;&lt;US&gt;4&lt;ETX&gt;
&lt;STX&gt;&lt;ETB&gt;&lt;ETX&gt;</v>
      </c>
      <c r="H215" s="38">
        <f>ROW() - 6</f>
        <v>209</v>
      </c>
      <c r="I215" s="218" t="str" cm="1">
        <f t="array" ref="I2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6" spans="1:10" x14ac:dyDescent="0.2">
      <c r="A216" s="209">
        <v>9811</v>
      </c>
      <c r="B216" s="211" t="s">
        <v>1222</v>
      </c>
      <c r="C216" s="44">
        <v>4</v>
      </c>
      <c r="D216" s="214">
        <v>45126.394606793983</v>
      </c>
      <c r="E216" s="211" t="b">
        <v>0</v>
      </c>
      <c r="F216" s="211" t="s">
        <v>1143</v>
      </c>
      <c r="G2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Armstrong;&lt;ETX&gt;
&lt;STX&gt;H2;o130,100;f3;c20;h1;w1;d3,;&lt;ETX&gt;
&lt;STX&gt;H3;o100,100;f3;c20;h1;w1;d3,MES Login;&lt;ETX&gt;
&lt;STX&gt;B4;o50,30;f3;c0,3;h50;w3;d3,9811;&lt;ETX&gt;
&lt;STX&gt;R&lt;ETX&gt;
&lt;STX&gt;&lt;ESC&gt;E1;&lt;ETX&gt;
&lt;STX&gt;&lt;US&gt;4&lt;ETX&gt;
&lt;STX&gt;&lt;ETB&gt;&lt;ETX&gt;</v>
      </c>
      <c r="H216" s="38">
        <f>ROW() - 6</f>
        <v>210</v>
      </c>
      <c r="I216" s="218" t="str" cm="1">
        <f t="array" ref="I2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7" spans="1:10" x14ac:dyDescent="0.2">
      <c r="A217" s="209">
        <v>1997</v>
      </c>
      <c r="B217" s="211" t="s">
        <v>1225</v>
      </c>
      <c r="C217" s="44">
        <v>4</v>
      </c>
      <c r="D217" s="214">
        <v>45639</v>
      </c>
      <c r="E217" s="211" t="b">
        <v>0</v>
      </c>
      <c r="F217" s="211" t="s">
        <v>960</v>
      </c>
      <c r="G2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Brown;&lt;ETX&gt;
&lt;STX&gt;H2;o130,100;f3;c20;h1;w1;d3,;&lt;ETX&gt;
&lt;STX&gt;H3;o100,100;f3;c20;h1;w1;d3,MES Login;&lt;ETX&gt;
&lt;STX&gt;B4;o50,30;f3;c0,3;h50;w3;d3,1997;&lt;ETX&gt;
&lt;STX&gt;R&lt;ETX&gt;
&lt;STX&gt;&lt;ESC&gt;E1;&lt;ETX&gt;
&lt;STX&gt;&lt;US&gt;4&lt;ETX&gt;
&lt;STX&gt;&lt;ETB&gt;&lt;ETX&gt;</v>
      </c>
      <c r="H217" s="38">
        <f>ROW() - 6</f>
        <v>211</v>
      </c>
      <c r="I217" s="218" t="str" cm="1">
        <f t="array" ref="I2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8" spans="1:10" x14ac:dyDescent="0.2">
      <c r="A218" s="209">
        <v>1136</v>
      </c>
      <c r="B218" s="211" t="s">
        <v>1226</v>
      </c>
      <c r="C218" s="44">
        <v>4</v>
      </c>
      <c r="D218" s="214">
        <v>45126.400594479164</v>
      </c>
      <c r="E218" s="211" t="b">
        <v>0</v>
      </c>
      <c r="F218" s="211" t="s">
        <v>1227</v>
      </c>
      <c r="G2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Burnham;&lt;ETX&gt;
&lt;STX&gt;H2;o130,100;f3;c20;h1;w1;d3,;&lt;ETX&gt;
&lt;STX&gt;H3;o100,100;f3;c20;h1;w1;d3,MES Login;&lt;ETX&gt;
&lt;STX&gt;B4;o50,30;f3;c0,3;h50;w3;d3,1136;&lt;ETX&gt;
&lt;STX&gt;R&lt;ETX&gt;
&lt;STX&gt;&lt;ESC&gt;E1;&lt;ETX&gt;
&lt;STX&gt;&lt;US&gt;4&lt;ETX&gt;
&lt;STX&gt;&lt;ETB&gt;&lt;ETX&gt;</v>
      </c>
      <c r="H218" s="38">
        <f>ROW() - 6</f>
        <v>212</v>
      </c>
      <c r="I218" s="218" t="str" cm="1">
        <f t="array" ref="I2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9" spans="1:10" x14ac:dyDescent="0.2">
      <c r="A219" s="209">
        <v>1707</v>
      </c>
      <c r="B219" s="211" t="s">
        <v>1228</v>
      </c>
      <c r="C219" s="44">
        <v>4</v>
      </c>
      <c r="D219" s="214">
        <v>45126.40065196759</v>
      </c>
      <c r="E219" s="211" t="b">
        <v>0</v>
      </c>
      <c r="F219" s="211" t="s">
        <v>1229</v>
      </c>
      <c r="G2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Cleveland;&lt;ETX&gt;
&lt;STX&gt;H2;o130,100;f3;c20;h1;w1;d3,;&lt;ETX&gt;
&lt;STX&gt;H3;o100,100;f3;c20;h1;w1;d3,MES Login;&lt;ETX&gt;
&lt;STX&gt;B4;o50,30;f3;c0,3;h50;w3;d3,1707;&lt;ETX&gt;
&lt;STX&gt;R&lt;ETX&gt;
&lt;STX&gt;&lt;ESC&gt;E1;&lt;ETX&gt;
&lt;STX&gt;&lt;US&gt;4&lt;ETX&gt;
&lt;STX&gt;&lt;ETB&gt;&lt;ETX&gt;</v>
      </c>
      <c r="H219" s="38">
        <f>ROW() - 6</f>
        <v>213</v>
      </c>
      <c r="I219" s="218" t="str" cm="1">
        <f t="array" ref="I2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0" spans="1:10" x14ac:dyDescent="0.2">
      <c r="A220" s="209">
        <v>9821</v>
      </c>
      <c r="B220" s="211" t="s">
        <v>1230</v>
      </c>
      <c r="C220" s="44">
        <v>4</v>
      </c>
      <c r="D220" s="214">
        <v>45126.394689085646</v>
      </c>
      <c r="E220" s="211" t="b">
        <v>0</v>
      </c>
      <c r="F220" s="211" t="s">
        <v>1231</v>
      </c>
      <c r="G2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Cole;&lt;ETX&gt;
&lt;STX&gt;H2;o130,100;f3;c20;h1;w1;d3,;&lt;ETX&gt;
&lt;STX&gt;H3;o100,100;f3;c20;h1;w1;d3,MES Login;&lt;ETX&gt;
&lt;STX&gt;B4;o50,30;f3;c0,3;h50;w3;d3,9821;&lt;ETX&gt;
&lt;STX&gt;R&lt;ETX&gt;
&lt;STX&gt;&lt;ESC&gt;E1;&lt;ETX&gt;
&lt;STX&gt;&lt;US&gt;4&lt;ETX&gt;
&lt;STX&gt;&lt;ETB&gt;&lt;ETX&gt;</v>
      </c>
      <c r="H220" s="38">
        <f>ROW() - 6</f>
        <v>214</v>
      </c>
      <c r="I220" s="218" t="str" cm="1">
        <f t="array" ref="I2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1" spans="1:10" x14ac:dyDescent="0.2">
      <c r="A221" s="209">
        <v>8914</v>
      </c>
      <c r="B221" s="211" t="s">
        <v>220</v>
      </c>
      <c r="C221" s="44">
        <v>4</v>
      </c>
      <c r="D221" s="214"/>
      <c r="E221" s="211" t="b">
        <v>0</v>
      </c>
      <c r="F221" s="211" t="s">
        <v>1196</v>
      </c>
      <c r="G2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Curtis;&lt;ETX&gt;
&lt;STX&gt;H2;o130,100;f3;c20;h1;w1;d3,T1XX A;&lt;ETX&gt;
&lt;STX&gt;H3;o100,100;f3;c20;h1;w1;d3,MES Login;&lt;ETX&gt;
&lt;STX&gt;B4;o50,30;f3;c0,3;h50;w3;d3,8914;&lt;ETX&gt;
&lt;STX&gt;R&lt;ETX&gt;
&lt;STX&gt;&lt;ESC&gt;E1;&lt;ETX&gt;
&lt;STX&gt;&lt;US&gt;4&lt;ETX&gt;
&lt;STX&gt;&lt;ETB&gt;&lt;ETX&gt;</v>
      </c>
      <c r="H221" s="38">
        <f>ROW() - 6</f>
        <v>215</v>
      </c>
      <c r="I221" s="218" t="str" cm="1">
        <f t="array" ref="I2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22" spans="1:10" x14ac:dyDescent="0.2">
      <c r="A222" s="209">
        <v>8854</v>
      </c>
      <c r="B222" s="211" t="s">
        <v>222</v>
      </c>
      <c r="C222" s="44">
        <v>4</v>
      </c>
      <c r="D222" s="214"/>
      <c r="E222" s="211" t="b">
        <v>0</v>
      </c>
      <c r="F222" s="211" t="s">
        <v>1126</v>
      </c>
      <c r="G2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Davis;&lt;ETX&gt;
&lt;STX&gt;H2;o130,100;f3;c20;h1;w1;d3,T1XX C;&lt;ETX&gt;
&lt;STX&gt;H3;o100,100;f3;c20;h1;w1;d3,MES Login;&lt;ETX&gt;
&lt;STX&gt;B4;o50,30;f3;c0,3;h50;w3;d3,8854;&lt;ETX&gt;
&lt;STX&gt;R&lt;ETX&gt;
&lt;STX&gt;&lt;ESC&gt;E1;&lt;ETX&gt;
&lt;STX&gt;&lt;US&gt;4&lt;ETX&gt;
&lt;STX&gt;&lt;ETB&gt;&lt;ETX&gt;</v>
      </c>
      <c r="H222" s="38">
        <f>ROW() - 6</f>
        <v>216</v>
      </c>
      <c r="I222" s="218" t="str" cm="1">
        <f t="array" ref="I2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23" spans="1:10" x14ac:dyDescent="0.2">
      <c r="A223" s="209">
        <v>9414</v>
      </c>
      <c r="B223" s="211" t="s">
        <v>222</v>
      </c>
      <c r="C223" s="44">
        <v>4</v>
      </c>
      <c r="D223" s="214">
        <v>45698</v>
      </c>
      <c r="E223" s="211" t="b">
        <v>0</v>
      </c>
      <c r="F223" s="211" t="s">
        <v>1126</v>
      </c>
      <c r="G2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Davis;&lt;ETX&gt;
&lt;STX&gt;H2;o130,100;f3;c20;h1;w1;d3,;&lt;ETX&gt;
&lt;STX&gt;H3;o100,100;f3;c20;h1;w1;d3,MES Login;&lt;ETX&gt;
&lt;STX&gt;B4;o50,30;f3;c0,3;h50;w3;d3,9414;&lt;ETX&gt;
&lt;STX&gt;R&lt;ETX&gt;
&lt;STX&gt;&lt;ESC&gt;E1;&lt;ETX&gt;
&lt;STX&gt;&lt;US&gt;4&lt;ETX&gt;
&lt;STX&gt;&lt;ETB&gt;&lt;ETX&gt;</v>
      </c>
      <c r="H223" s="38">
        <f>ROW() - 6</f>
        <v>217</v>
      </c>
      <c r="I223" s="218" t="str" cm="1">
        <f t="array" ref="I2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4" spans="1:10" x14ac:dyDescent="0.2">
      <c r="A224" s="209">
        <v>2357</v>
      </c>
      <c r="B224" s="211" t="s">
        <v>1232</v>
      </c>
      <c r="C224" s="44">
        <v>4</v>
      </c>
      <c r="D224" s="214">
        <v>45126.411399386576</v>
      </c>
      <c r="E224" s="211" t="b">
        <v>0</v>
      </c>
      <c r="F224" s="211" t="s">
        <v>1233</v>
      </c>
      <c r="G2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Easley;&lt;ETX&gt;
&lt;STX&gt;H2;o130,100;f3;c20;h1;w1;d3,;&lt;ETX&gt;
&lt;STX&gt;H3;o100,100;f3;c20;h1;w1;d3,MES Login;&lt;ETX&gt;
&lt;STX&gt;B4;o50,30;f3;c0,3;h50;w3;d3,2357;&lt;ETX&gt;
&lt;STX&gt;R&lt;ETX&gt;
&lt;STX&gt;&lt;ESC&gt;E1;&lt;ETX&gt;
&lt;STX&gt;&lt;US&gt;4&lt;ETX&gt;
&lt;STX&gt;&lt;ETB&gt;&lt;ETX&gt;</v>
      </c>
      <c r="H224" s="38">
        <f>ROW() - 6</f>
        <v>218</v>
      </c>
      <c r="I224" s="218" t="str" cm="1">
        <f t="array" ref="I2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5" spans="1:10" x14ac:dyDescent="0.2">
      <c r="A225" s="209">
        <v>1097</v>
      </c>
      <c r="B225" s="211" t="s">
        <v>224</v>
      </c>
      <c r="C225" s="44">
        <v>4</v>
      </c>
      <c r="D225" s="214"/>
      <c r="E225" s="211" t="b">
        <v>0</v>
      </c>
      <c r="F225" s="211" t="s">
        <v>1234</v>
      </c>
      <c r="G2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Elmore;&lt;ETX&gt;
&lt;STX&gt;H2;o130,100;f3;c20;h1;w1;d3,T1XX C;&lt;ETX&gt;
&lt;STX&gt;H3;o100,100;f3;c20;h1;w1;d3,MES Login;&lt;ETX&gt;
&lt;STX&gt;B4;o50,30;f3;c0,3;h50;w3;d3,1097;&lt;ETX&gt;
&lt;STX&gt;R&lt;ETX&gt;
&lt;STX&gt;&lt;ESC&gt;E1;&lt;ETX&gt;
&lt;STX&gt;&lt;US&gt;4&lt;ETX&gt;
&lt;STX&gt;&lt;ETB&gt;&lt;ETX&gt;</v>
      </c>
      <c r="H225" s="38">
        <f>ROW() - 6</f>
        <v>219</v>
      </c>
      <c r="I225" s="218" t="str" cm="1">
        <f t="array" ref="I2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26" spans="1:10" x14ac:dyDescent="0.2">
      <c r="A226" s="209">
        <v>1168</v>
      </c>
      <c r="B226" s="211" t="s">
        <v>1235</v>
      </c>
      <c r="C226" s="44">
        <v>3</v>
      </c>
      <c r="D226" s="214">
        <v>45125.523733599533</v>
      </c>
      <c r="E226" s="211" t="b">
        <v>0</v>
      </c>
      <c r="F226" s="211" t="s">
        <v>887</v>
      </c>
      <c r="G2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Foster;&lt;ETX&gt;
&lt;STX&gt;H2;o130,100;f3;c20;h1;w1;d3,;&lt;ETX&gt;
&lt;STX&gt;H3;o100,100;f3;c20;h1;w1;d3,MES Login;&lt;ETX&gt;
&lt;STX&gt;B4;o50,30;f3;c0,3;h50;w3;d3,1168;&lt;ETX&gt;
&lt;STX&gt;R&lt;ETX&gt;
&lt;STX&gt;&lt;ESC&gt;E1;&lt;ETX&gt;
&lt;STX&gt;&lt;US&gt;4&lt;ETX&gt;
&lt;STX&gt;&lt;ETB&gt;&lt;ETX&gt;</v>
      </c>
      <c r="H226" s="38">
        <f>ROW() - 6</f>
        <v>220</v>
      </c>
      <c r="I226" s="218" t="str" cm="1">
        <f t="array" ref="I2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7" spans="1:10" x14ac:dyDescent="0.2">
      <c r="A227" s="209">
        <v>2147</v>
      </c>
      <c r="B227" s="211" t="s">
        <v>1236</v>
      </c>
      <c r="C227" s="44">
        <v>4</v>
      </c>
      <c r="D227" s="214">
        <v>45126.394763425924</v>
      </c>
      <c r="E227" s="211" t="b">
        <v>0</v>
      </c>
      <c r="F227" s="211" t="s">
        <v>1237</v>
      </c>
      <c r="G2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Graham;&lt;ETX&gt;
&lt;STX&gt;H2;o130,100;f3;c20;h1;w1;d3,;&lt;ETX&gt;
&lt;STX&gt;H3;o100,100;f3;c20;h1;w1;d3,MES Login;&lt;ETX&gt;
&lt;STX&gt;B4;o50,30;f3;c0,3;h50;w3;d3,2147;&lt;ETX&gt;
&lt;STX&gt;R&lt;ETX&gt;
&lt;STX&gt;&lt;ESC&gt;E1;&lt;ETX&gt;
&lt;STX&gt;&lt;US&gt;4&lt;ETX&gt;
&lt;STX&gt;&lt;ETB&gt;&lt;ETX&gt;</v>
      </c>
      <c r="H227" s="38">
        <f>ROW() - 6</f>
        <v>221</v>
      </c>
      <c r="I227" s="218" t="str" cm="1">
        <f t="array" ref="I2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8" spans="1:10" x14ac:dyDescent="0.2">
      <c r="A228" s="209">
        <v>8693</v>
      </c>
      <c r="B228" s="211" t="s">
        <v>9530</v>
      </c>
      <c r="C228" s="44">
        <v>11</v>
      </c>
      <c r="D228" s="214"/>
      <c r="E228" s="211" t="b">
        <v>1</v>
      </c>
      <c r="F228" s="211" t="s">
        <v>9531</v>
      </c>
      <c r="G2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Hattaway - Bypass;&lt;ETX&gt;
&lt;STX&gt;H2;o130,100;f3;c20;h1;w1;d3,Bypass;&lt;ETX&gt;
&lt;STX&gt;H3;o100,100;f3;c20;h1;w1;d3,MES Login;&lt;ETX&gt;
&lt;STX&gt;B4;o50,30;f3;c0,3;h50;w3;d3,8693;&lt;ETX&gt;
&lt;STX&gt;R&lt;ETX&gt;
&lt;STX&gt;&lt;ESC&gt;E1;&lt;ETX&gt;
&lt;STX&gt;&lt;US&gt;4&lt;ETX&gt;
&lt;STX&gt;&lt;ETB&gt;&lt;ETX&gt;</v>
      </c>
      <c r="H228" s="38">
        <f>ROW() - 6</f>
        <v>222</v>
      </c>
      <c r="I228" s="218" t="str" cm="1">
        <f t="array" ref="I2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2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29" spans="1:10" x14ac:dyDescent="0.2">
      <c r="A229" s="209">
        <v>1242</v>
      </c>
      <c r="B229" s="211" t="s">
        <v>1239</v>
      </c>
      <c r="C229" s="44">
        <v>4</v>
      </c>
      <c r="D229" s="214">
        <v>45125.521875775463</v>
      </c>
      <c r="E229" s="211" t="b">
        <v>1</v>
      </c>
      <c r="F229" s="211" t="s">
        <v>1240</v>
      </c>
      <c r="G2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Heaphe;&lt;ETX&gt;
&lt;STX&gt;H2;o130,100;f3;c20;h1;w1;d3,;&lt;ETX&gt;
&lt;STX&gt;H3;o100,100;f3;c20;h1;w1;d3,MES Login;&lt;ETX&gt;
&lt;STX&gt;B4;o50,30;f3;c0,3;h50;w3;d3,1242;&lt;ETX&gt;
&lt;STX&gt;R&lt;ETX&gt;
&lt;STX&gt;&lt;ESC&gt;E1;&lt;ETX&gt;
&lt;STX&gt;&lt;US&gt;4&lt;ETX&gt;
&lt;STX&gt;&lt;ETB&gt;&lt;ETX&gt;</v>
      </c>
      <c r="H229" s="38">
        <f>ROW() - 6</f>
        <v>223</v>
      </c>
      <c r="I229" s="218" t="str" cm="1">
        <f t="array" ref="I2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0" spans="1:10" x14ac:dyDescent="0.2">
      <c r="A230" s="209">
        <v>9983</v>
      </c>
      <c r="B230" s="211" t="s">
        <v>1241</v>
      </c>
      <c r="C230" s="44">
        <v>4</v>
      </c>
      <c r="D230" s="214">
        <v>45125.522052465276</v>
      </c>
      <c r="E230" s="211" t="b">
        <v>0</v>
      </c>
      <c r="F230" s="211" t="s">
        <v>1242</v>
      </c>
      <c r="G2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Horton;&lt;ETX&gt;
&lt;STX&gt;H2;o130,100;f3;c20;h1;w1;d3,;&lt;ETX&gt;
&lt;STX&gt;H3;o100,100;f3;c20;h1;w1;d3,MES Login;&lt;ETX&gt;
&lt;STX&gt;B4;o50,30;f3;c0,3;h50;w3;d3,9983;&lt;ETX&gt;
&lt;STX&gt;R&lt;ETX&gt;
&lt;STX&gt;&lt;ESC&gt;E1;&lt;ETX&gt;
&lt;STX&gt;&lt;US&gt;4&lt;ETX&gt;
&lt;STX&gt;&lt;ETB&gt;&lt;ETX&gt;</v>
      </c>
      <c r="H230" s="38">
        <f>ROW() - 6</f>
        <v>224</v>
      </c>
      <c r="I230" s="218" t="str" cm="1">
        <f t="array" ref="I2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1" spans="1:10" x14ac:dyDescent="0.2">
      <c r="A231" s="209">
        <v>9258</v>
      </c>
      <c r="B231" s="211" t="s">
        <v>1243</v>
      </c>
      <c r="C231" s="44">
        <v>4</v>
      </c>
      <c r="D231" s="214">
        <v>45125.522156979168</v>
      </c>
      <c r="E231" s="211" t="b">
        <v>0</v>
      </c>
      <c r="F231" s="211" t="s">
        <v>1244</v>
      </c>
      <c r="G2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Jacobs;&lt;ETX&gt;
&lt;STX&gt;H2;o130,100;f3;c20;h1;w1;d3,;&lt;ETX&gt;
&lt;STX&gt;H3;o100,100;f3;c20;h1;w1;d3,MES Login;&lt;ETX&gt;
&lt;STX&gt;B4;o50,30;f3;c0,3;h50;w3;d3,9258;&lt;ETX&gt;
&lt;STX&gt;R&lt;ETX&gt;
&lt;STX&gt;&lt;ESC&gt;E1;&lt;ETX&gt;
&lt;STX&gt;&lt;US&gt;4&lt;ETX&gt;
&lt;STX&gt;&lt;ETB&gt;&lt;ETX&gt;</v>
      </c>
      <c r="H231" s="38">
        <f>ROW() - 6</f>
        <v>225</v>
      </c>
      <c r="I231" s="218" t="str" cm="1">
        <f t="array" ref="I2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2" spans="1:10" x14ac:dyDescent="0.2">
      <c r="A232" s="209">
        <v>9257</v>
      </c>
      <c r="B232" s="211" t="s">
        <v>1245</v>
      </c>
      <c r="C232" s="44">
        <v>4</v>
      </c>
      <c r="D232" s="214"/>
      <c r="E232" s="211" t="b">
        <v>0</v>
      </c>
      <c r="F232" s="211" t="s">
        <v>1246</v>
      </c>
      <c r="G2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Meckens;&lt;ETX&gt;
&lt;STX&gt;H2;o130,100;f3;c20;h1;w1;d3,;&lt;ETX&gt;
&lt;STX&gt;H3;o100,100;f3;c20;h1;w1;d3,MES Login;&lt;ETX&gt;
&lt;STX&gt;B4;o50,30;f3;c0,3;h50;w3;d3,9257;&lt;ETX&gt;
&lt;STX&gt;R&lt;ETX&gt;
&lt;STX&gt;&lt;ESC&gt;E1;&lt;ETX&gt;
&lt;STX&gt;&lt;US&gt;4&lt;ETX&gt;
&lt;STX&gt;&lt;ETB&gt;&lt;ETX&gt;</v>
      </c>
      <c r="H232" s="38">
        <f>ROW() - 6</f>
        <v>226</v>
      </c>
      <c r="I232" s="218" t="str" cm="1">
        <f t="array" ref="I2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3" spans="1:10" x14ac:dyDescent="0.2">
      <c r="A233" s="209">
        <v>2152</v>
      </c>
      <c r="B233" s="211" t="s">
        <v>1247</v>
      </c>
      <c r="C233" s="44">
        <v>4</v>
      </c>
      <c r="D233" s="214">
        <v>45125.522273263887</v>
      </c>
      <c r="E233" s="211" t="b">
        <v>1</v>
      </c>
      <c r="F233" s="211" t="s">
        <v>1248</v>
      </c>
      <c r="G2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Norman;&lt;ETX&gt;
&lt;STX&gt;H2;o130,100;f3;c20;h1;w1;d3,;&lt;ETX&gt;
&lt;STX&gt;H3;o100,100;f3;c20;h1;w1;d3,MES Login;&lt;ETX&gt;
&lt;STX&gt;B4;o50,30;f3;c0,3;h50;w3;d3,2152;&lt;ETX&gt;
&lt;STX&gt;R&lt;ETX&gt;
&lt;STX&gt;&lt;ESC&gt;E1;&lt;ETX&gt;
&lt;STX&gt;&lt;US&gt;4&lt;ETX&gt;
&lt;STX&gt;&lt;ETB&gt;&lt;ETX&gt;</v>
      </c>
      <c r="H233" s="38">
        <f>ROW() - 6</f>
        <v>227</v>
      </c>
      <c r="I233" s="218" t="str" cm="1">
        <f t="array" ref="I2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4" spans="1:10" x14ac:dyDescent="0.2">
      <c r="A234" s="209">
        <v>8690</v>
      </c>
      <c r="B234" s="211" t="s">
        <v>1247</v>
      </c>
      <c r="C234" s="44">
        <v>4</v>
      </c>
      <c r="D234" s="214">
        <v>45125.522357372683</v>
      </c>
      <c r="E234" s="211" t="b">
        <v>1</v>
      </c>
      <c r="F234" s="211" t="s">
        <v>1248</v>
      </c>
      <c r="G2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Norman;&lt;ETX&gt;
&lt;STX&gt;H2;o130,100;f3;c20;h1;w1;d3,;&lt;ETX&gt;
&lt;STX&gt;H3;o100,100;f3;c20;h1;w1;d3,MES Login;&lt;ETX&gt;
&lt;STX&gt;B4;o50,30;f3;c0,3;h50;w3;d3,8690;&lt;ETX&gt;
&lt;STX&gt;R&lt;ETX&gt;
&lt;STX&gt;&lt;ESC&gt;E1;&lt;ETX&gt;
&lt;STX&gt;&lt;US&gt;4&lt;ETX&gt;
&lt;STX&gt;&lt;ETB&gt;&lt;ETX&gt;</v>
      </c>
      <c r="H234" s="38">
        <f>ROW() - 6</f>
        <v>228</v>
      </c>
      <c r="I234" s="218" t="str" cm="1">
        <f t="array" ref="I2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5" spans="1:10" x14ac:dyDescent="0.2">
      <c r="A235" s="209">
        <v>9417</v>
      </c>
      <c r="B235" s="211" t="s">
        <v>1249</v>
      </c>
      <c r="C235" s="44">
        <v>4</v>
      </c>
      <c r="D235" s="214">
        <v>45125.522438738422</v>
      </c>
      <c r="E235" s="211" t="b">
        <v>0</v>
      </c>
      <c r="F235" s="211" t="s">
        <v>1250</v>
      </c>
      <c r="G2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Riley;&lt;ETX&gt;
&lt;STX&gt;H2;o130,100;f3;c20;h1;w1;d3,;&lt;ETX&gt;
&lt;STX&gt;H3;o100,100;f3;c20;h1;w1;d3,MES Login;&lt;ETX&gt;
&lt;STX&gt;B4;o50,30;f3;c0,3;h50;w3;d3,9417;&lt;ETX&gt;
&lt;STX&gt;R&lt;ETX&gt;
&lt;STX&gt;&lt;ESC&gt;E1;&lt;ETX&gt;
&lt;STX&gt;&lt;US&gt;4&lt;ETX&gt;
&lt;STX&gt;&lt;ETB&gt;&lt;ETX&gt;</v>
      </c>
      <c r="H235" s="38">
        <f>ROW() - 6</f>
        <v>229</v>
      </c>
      <c r="I235" s="218" t="str" cm="1">
        <f t="array" ref="I2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6" spans="1:10" x14ac:dyDescent="0.2">
      <c r="A236" s="209">
        <v>2202</v>
      </c>
      <c r="B236" s="211" t="s">
        <v>1251</v>
      </c>
      <c r="C236" s="44">
        <v>4</v>
      </c>
      <c r="D236" s="214">
        <v>45125.523948263886</v>
      </c>
      <c r="E236" s="211" t="b">
        <v>0</v>
      </c>
      <c r="F236" s="211" t="s">
        <v>1252</v>
      </c>
      <c r="G2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Sytsma;&lt;ETX&gt;
&lt;STX&gt;H2;o130,100;f3;c20;h1;w1;d3,;&lt;ETX&gt;
&lt;STX&gt;H3;o100,100;f3;c20;h1;w1;d3,MES Login;&lt;ETX&gt;
&lt;STX&gt;B4;o50,30;f3;c0,3;h50;w3;d3,2202;&lt;ETX&gt;
&lt;STX&gt;R&lt;ETX&gt;
&lt;STX&gt;&lt;ESC&gt;E1;&lt;ETX&gt;
&lt;STX&gt;&lt;US&gt;4&lt;ETX&gt;
&lt;STX&gt;&lt;ETB&gt;&lt;ETX&gt;</v>
      </c>
      <c r="H236" s="38">
        <f>ROW() - 6</f>
        <v>230</v>
      </c>
      <c r="I236" s="218" t="str" cm="1">
        <f t="array" ref="I2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7" spans="1:10" x14ac:dyDescent="0.2">
      <c r="A237" s="209">
        <v>9143</v>
      </c>
      <c r="B237" s="211" t="s">
        <v>1251</v>
      </c>
      <c r="C237" s="44">
        <v>4</v>
      </c>
      <c r="D237" s="214">
        <v>45125.524002349535</v>
      </c>
      <c r="E237" s="211" t="b">
        <v>0</v>
      </c>
      <c r="F237" s="211" t="s">
        <v>1252</v>
      </c>
      <c r="G2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Sytsma;&lt;ETX&gt;
&lt;STX&gt;H2;o130,100;f3;c20;h1;w1;d3,;&lt;ETX&gt;
&lt;STX&gt;H3;o100,100;f3;c20;h1;w1;d3,MES Login;&lt;ETX&gt;
&lt;STX&gt;B4;o50,30;f3;c0,3;h50;w3;d3,9143;&lt;ETX&gt;
&lt;STX&gt;R&lt;ETX&gt;
&lt;STX&gt;&lt;ESC&gt;E1;&lt;ETX&gt;
&lt;STX&gt;&lt;US&gt;4&lt;ETX&gt;
&lt;STX&gt;&lt;ETB&gt;&lt;ETX&gt;</v>
      </c>
      <c r="H237" s="38">
        <f>ROW() - 6</f>
        <v>231</v>
      </c>
      <c r="I237" s="218" t="str" cm="1">
        <f t="array" ref="I2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8" spans="1:10" x14ac:dyDescent="0.2">
      <c r="A238" s="209">
        <v>9032</v>
      </c>
      <c r="B238" s="211" t="s">
        <v>1253</v>
      </c>
      <c r="C238" s="44">
        <v>4</v>
      </c>
      <c r="D238" s="214">
        <v>45125.524111423612</v>
      </c>
      <c r="E238" s="211" t="b">
        <v>0</v>
      </c>
      <c r="F238" s="211" t="s">
        <v>1254</v>
      </c>
      <c r="G2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Walker;&lt;ETX&gt;
&lt;STX&gt;H2;o130,100;f3;c20;h1;w1;d3,;&lt;ETX&gt;
&lt;STX&gt;H3;o100,100;f3;c20;h1;w1;d3,MES Login;&lt;ETX&gt;
&lt;STX&gt;B4;o50,30;f3;c0,3;h50;w3;d3,9032;&lt;ETX&gt;
&lt;STX&gt;R&lt;ETX&gt;
&lt;STX&gt;&lt;ESC&gt;E1;&lt;ETX&gt;
&lt;STX&gt;&lt;US&gt;4&lt;ETX&gt;
&lt;STX&gt;&lt;ETB&gt;&lt;ETX&gt;</v>
      </c>
      <c r="H238" s="38">
        <f>ROW() - 6</f>
        <v>232</v>
      </c>
      <c r="I238" s="218" t="str" cm="1">
        <f t="array" ref="I2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9" spans="1:10" x14ac:dyDescent="0.2">
      <c r="A239" s="209">
        <v>1767</v>
      </c>
      <c r="B239" s="211" t="s">
        <v>1255</v>
      </c>
      <c r="C239" s="44">
        <v>4</v>
      </c>
      <c r="D239" s="214">
        <v>45125.524196759259</v>
      </c>
      <c r="E239" s="211" t="b">
        <v>0</v>
      </c>
      <c r="F239" s="211" t="s">
        <v>1256</v>
      </c>
      <c r="G2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&lt;STX&gt;H1;o160,100;f3;c20;h1;w1;d3,Brandon Wilk;&lt;ETX&gt;
&lt;STX&gt;H2;o130,100;f3;c20;h1;w1;d3,;&lt;ETX&gt;
&lt;STX&gt;H3;o100,100;f3;c20;h1;w1;d3,MES Login;&lt;ETX&gt;
&lt;STX&gt;B4;o50,30;f3;c0,3;h50;w3;d3,1767;&lt;ETX&gt;
&lt;STX&gt;R&lt;ETX&gt;
&lt;STX&gt;&lt;ESC&gt;E1;&lt;ETX&gt;
&lt;STX&gt;&lt;US&gt;4&lt;ETX&gt;
&lt;STX&gt;&lt;ETB&gt;&lt;ETX&gt;</v>
      </c>
      <c r="H239" s="38">
        <f>ROW() - 6</f>
        <v>233</v>
      </c>
      <c r="I239" s="218" t="str" cm="1">
        <f t="array" ref="I2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0" spans="1:10" x14ac:dyDescent="0.2">
      <c r="A240" s="209">
        <v>1515</v>
      </c>
      <c r="B240" s="211" t="s">
        <v>1257</v>
      </c>
      <c r="C240" s="44">
        <v>4</v>
      </c>
      <c r="D240" s="214">
        <v>45125.524255555552</v>
      </c>
      <c r="E240" s="211" t="b">
        <v>0</v>
      </c>
      <c r="F240" s="211" t="s">
        <v>1258</v>
      </c>
      <c r="G2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&lt;STX&gt;H1;o160,100;f3;c20;h1;w1;d3,Brandy Cohens;&lt;ETX&gt;
&lt;STX&gt;H2;o130,100;f3;c20;h1;w1;d3,;&lt;ETX&gt;
&lt;STX&gt;H3;o100,100;f3;c20;h1;w1;d3,MES Login;&lt;ETX&gt;
&lt;STX&gt;B4;o50,30;f3;c0,3;h50;w3;d3,1515;&lt;ETX&gt;
&lt;STX&gt;R&lt;ETX&gt;
&lt;STX&gt;&lt;ESC&gt;E1;&lt;ETX&gt;
&lt;STX&gt;&lt;US&gt;4&lt;ETX&gt;
&lt;STX&gt;&lt;ETB&gt;&lt;ETX&gt;</v>
      </c>
      <c r="H240" s="38">
        <f>ROW() - 6</f>
        <v>234</v>
      </c>
      <c r="I240" s="218" t="str" cm="1">
        <f t="array" ref="I2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1" spans="1:10" x14ac:dyDescent="0.2">
      <c r="A241" s="209">
        <v>9891</v>
      </c>
      <c r="B241" s="211" t="s">
        <v>1259</v>
      </c>
      <c r="C241" s="44">
        <v>4</v>
      </c>
      <c r="D241" s="214">
        <v>45125.524382673611</v>
      </c>
      <c r="E241" s="211" t="b">
        <v>0</v>
      </c>
      <c r="F241" s="211" t="s">
        <v>1126</v>
      </c>
      <c r="G2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&lt;STX&gt;H1;o160,100;f3;c20;h1;w1;d3,Brandy Davis;&lt;ETX&gt;
&lt;STX&gt;H2;o130,100;f3;c20;h1;w1;d3,;&lt;ETX&gt;
&lt;STX&gt;H3;o100,100;f3;c20;h1;w1;d3,MES Login;&lt;ETX&gt;
&lt;STX&gt;B4;o50,30;f3;c0,3;h50;w3;d3,9891;&lt;ETX&gt;
&lt;STX&gt;R&lt;ETX&gt;
&lt;STX&gt;&lt;ESC&gt;E1;&lt;ETX&gt;
&lt;STX&gt;&lt;US&gt;4&lt;ETX&gt;
&lt;STX&gt;&lt;ETB&gt;&lt;ETX&gt;</v>
      </c>
      <c r="H241" s="38">
        <f>ROW() - 6</f>
        <v>235</v>
      </c>
      <c r="I241" s="218" t="str" cm="1">
        <f t="array" ref="I2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2" spans="1:10" x14ac:dyDescent="0.2">
      <c r="A242" s="209">
        <v>1611</v>
      </c>
      <c r="B242" s="211" t="s">
        <v>1260</v>
      </c>
      <c r="C242" s="44">
        <v>4</v>
      </c>
      <c r="D242" s="214">
        <v>45125.549495914354</v>
      </c>
      <c r="E242" s="211" t="b">
        <v>0</v>
      </c>
      <c r="F242" s="211" t="s">
        <v>998</v>
      </c>
      <c r="G2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&lt;STX&gt;H1;o160,100;f3;c20;h1;w1;d3,Brandy Hill;&lt;ETX&gt;
&lt;STX&gt;H2;o130,100;f3;c20;h1;w1;d3,;&lt;ETX&gt;
&lt;STX&gt;H3;o100,100;f3;c20;h1;w1;d3,MES Login;&lt;ETX&gt;
&lt;STX&gt;B4;o50,30;f3;c0,3;h50;w3;d3,1611;&lt;ETX&gt;
&lt;STX&gt;R&lt;ETX&gt;
&lt;STX&gt;&lt;ESC&gt;E1;&lt;ETX&gt;
&lt;STX&gt;&lt;US&gt;4&lt;ETX&gt;
&lt;STX&gt;&lt;ETB&gt;&lt;ETX&gt;</v>
      </c>
      <c r="H242" s="38">
        <f>ROW() - 6</f>
        <v>236</v>
      </c>
      <c r="I242" s="218" t="str" cm="1">
        <f t="array" ref="I2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3" spans="1:10" x14ac:dyDescent="0.2">
      <c r="A243" s="209">
        <v>6001</v>
      </c>
      <c r="B243" s="211" t="s">
        <v>1261</v>
      </c>
      <c r="C243" s="44">
        <v>4</v>
      </c>
      <c r="D243" s="214">
        <v>45125.549579629631</v>
      </c>
      <c r="E243" s="211" t="b">
        <v>0</v>
      </c>
      <c r="F243" s="211" t="s">
        <v>1244</v>
      </c>
      <c r="G2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&lt;STX&gt;H1;o160,100;f3;c20;h1;w1;d3,Brandy Jacobs;&lt;ETX&gt;
&lt;STX&gt;H2;o130,100;f3;c20;h1;w1;d3,;&lt;ETX&gt;
&lt;STX&gt;H3;o100,100;f3;c20;h1;w1;d3,MES Login;&lt;ETX&gt;
&lt;STX&gt;B4;o50,30;f3;c0,3;h50;w3;d3,6001;&lt;ETX&gt;
&lt;STX&gt;R&lt;ETX&gt;
&lt;STX&gt;&lt;ESC&gt;E1;&lt;ETX&gt;
&lt;STX&gt;&lt;US&gt;4&lt;ETX&gt;
&lt;STX&gt;&lt;ETB&gt;&lt;ETX&gt;</v>
      </c>
      <c r="H243" s="38">
        <f>ROW() - 6</f>
        <v>237</v>
      </c>
      <c r="I243" s="218" t="str" cm="1">
        <f t="array" ref="I2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4" spans="1:10" x14ac:dyDescent="0.2">
      <c r="A244" s="209">
        <v>8673</v>
      </c>
      <c r="B244" s="211" t="s">
        <v>1262</v>
      </c>
      <c r="C244" s="44">
        <v>4</v>
      </c>
      <c r="D244" s="214">
        <v>45125.549663391204</v>
      </c>
      <c r="E244" s="211" t="b">
        <v>1</v>
      </c>
      <c r="F244" s="211" t="s">
        <v>883</v>
      </c>
      <c r="G2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&lt;STX&gt;H1;o160,100;f3;c20;h1;w1;d3,BreakRoom;&lt;ETX&gt;
&lt;STX&gt;H2;o130,100;f3;c20;h1;w1;d3,;&lt;ETX&gt;
&lt;STX&gt;H3;o100,100;f3;c20;h1;w1;d3,MES Login;&lt;ETX&gt;
&lt;STX&gt;B4;o50,30;f3;c0,3;h50;w3;d3,8673;&lt;ETX&gt;
&lt;STX&gt;R&lt;ETX&gt;
&lt;STX&gt;&lt;ESC&gt;E1;&lt;ETX&gt;
&lt;STX&gt;&lt;US&gt;4&lt;ETX&gt;
&lt;STX&gt;&lt;ETB&gt;&lt;ETX&gt;</v>
      </c>
      <c r="H244" s="38">
        <f>ROW() - 6</f>
        <v>238</v>
      </c>
      <c r="I244" s="218" t="str" cm="1">
        <f t="array" ref="I2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5" spans="1:10" x14ac:dyDescent="0.2">
      <c r="A245" s="209">
        <v>9808</v>
      </c>
      <c r="B245" s="211" t="s">
        <v>1263</v>
      </c>
      <c r="C245" s="44">
        <v>4</v>
      </c>
      <c r="D245" s="214">
        <v>45125.549748726851</v>
      </c>
      <c r="E245" s="211" t="b">
        <v>0</v>
      </c>
      <c r="F245" s="211" t="s">
        <v>1264</v>
      </c>
      <c r="G2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&lt;STX&gt;H1;o160,100;f3;c20;h1;w1;d3,Breana Haywood;&lt;ETX&gt;
&lt;STX&gt;H2;o130,100;f3;c20;h1;w1;d3,;&lt;ETX&gt;
&lt;STX&gt;H3;o100,100;f3;c20;h1;w1;d3,MES Login;&lt;ETX&gt;
&lt;STX&gt;B4;o50,30;f3;c0,3;h50;w3;d3,9808;&lt;ETX&gt;
&lt;STX&gt;R&lt;ETX&gt;
&lt;STX&gt;&lt;ESC&gt;E1;&lt;ETX&gt;
&lt;STX&gt;&lt;US&gt;4&lt;ETX&gt;
&lt;STX&gt;&lt;ETB&gt;&lt;ETX&gt;</v>
      </c>
      <c r="H245" s="38">
        <f>ROW() - 6</f>
        <v>239</v>
      </c>
      <c r="I245" s="218" t="str" cm="1">
        <f t="array" ref="I2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6" spans="1:10" x14ac:dyDescent="0.2">
      <c r="A246" s="209">
        <v>9276</v>
      </c>
      <c r="B246" s="211" t="s">
        <v>1265</v>
      </c>
      <c r="C246" s="44">
        <v>4</v>
      </c>
      <c r="D246" s="214">
        <v>45125.549827199073</v>
      </c>
      <c r="E246" s="211" t="b">
        <v>0</v>
      </c>
      <c r="F246" s="211" t="s">
        <v>1266</v>
      </c>
      <c r="G2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&lt;STX&gt;H1;o160,100;f3;c20;h1;w1;d3,Breanna Moore;&lt;ETX&gt;
&lt;STX&gt;H2;o130,100;f3;c20;h1;w1;d3,;&lt;ETX&gt;
&lt;STX&gt;H3;o100,100;f3;c20;h1;w1;d3,MES Login;&lt;ETX&gt;
&lt;STX&gt;B4;o50,30;f3;c0,3;h50;w3;d3,9276;&lt;ETX&gt;
&lt;STX&gt;R&lt;ETX&gt;
&lt;STX&gt;&lt;ESC&gt;E1;&lt;ETX&gt;
&lt;STX&gt;&lt;US&gt;4&lt;ETX&gt;
&lt;STX&gt;&lt;ETB&gt;&lt;ETX&gt;</v>
      </c>
      <c r="H246" s="38">
        <f>ROW() - 6</f>
        <v>240</v>
      </c>
      <c r="I246" s="218" t="str" cm="1">
        <f t="array" ref="I2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7" spans="1:10" x14ac:dyDescent="0.2">
      <c r="A247" s="209">
        <v>1923</v>
      </c>
      <c r="B247" s="211" t="s">
        <v>1267</v>
      </c>
      <c r="C247" s="44">
        <v>4</v>
      </c>
      <c r="D247" s="214">
        <v>45126.45636045139</v>
      </c>
      <c r="E247" s="211" t="b">
        <v>0</v>
      </c>
      <c r="F247" s="211" t="s">
        <v>1268</v>
      </c>
      <c r="G2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&lt;STX&gt;H1;o160,100;f3;c20;h1;w1;d3,Breanna Wallace;&lt;ETX&gt;
&lt;STX&gt;H2;o130,100;f3;c20;h1;w1;d3,;&lt;ETX&gt;
&lt;STX&gt;H3;o100,100;f3;c20;h1;w1;d3,MES Login;&lt;ETX&gt;
&lt;STX&gt;B4;o50,30;f3;c0,3;h50;w3;d3,1923;&lt;ETX&gt;
&lt;STX&gt;R&lt;ETX&gt;
&lt;STX&gt;&lt;ESC&gt;E1;&lt;ETX&gt;
&lt;STX&gt;&lt;US&gt;4&lt;ETX&gt;
&lt;STX&gt;&lt;ETB&gt;&lt;ETX&gt;</v>
      </c>
      <c r="H247" s="38">
        <f>ROW() - 6</f>
        <v>241</v>
      </c>
      <c r="I247" s="218" t="str" cm="1">
        <f t="array" ref="I2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8" spans="1:10" x14ac:dyDescent="0.2">
      <c r="A248" s="209">
        <v>3003</v>
      </c>
      <c r="B248" s="211" t="s">
        <v>1269</v>
      </c>
      <c r="C248" s="44">
        <v>1</v>
      </c>
      <c r="D248" s="214">
        <v>45125.549905173611</v>
      </c>
      <c r="E248" s="211" t="b">
        <v>1</v>
      </c>
      <c r="F248" s="211" t="s">
        <v>1270</v>
      </c>
      <c r="G2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&lt;STX&gt;H1;o160,100;f3;c20;h1;w1;d3,Brendan Heaphy1;&lt;ETX&gt;
&lt;STX&gt;H2;o130,100;f3;c20;h1;w1;d3,;&lt;ETX&gt;
&lt;STX&gt;H3;o100,100;f3;c20;h1;w1;d3,MES Login;&lt;ETX&gt;
&lt;STX&gt;B4;o50,30;f3;c0,3;h50;w3;d3,3003;&lt;ETX&gt;
&lt;STX&gt;R&lt;ETX&gt;
&lt;STX&gt;&lt;ESC&gt;E1;&lt;ETX&gt;
&lt;STX&gt;&lt;US&gt;4&lt;ETX&gt;
&lt;STX&gt;&lt;ETB&gt;&lt;ETX&gt;</v>
      </c>
      <c r="H248" s="38">
        <f>ROW() - 6</f>
        <v>242</v>
      </c>
      <c r="I248" s="218" t="str" cm="1">
        <f t="array" ref="I2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9" spans="1:10" x14ac:dyDescent="0.2">
      <c r="A249" s="209">
        <v>1448</v>
      </c>
      <c r="B249" s="211" t="s">
        <v>1271</v>
      </c>
      <c r="C249" s="44">
        <v>4</v>
      </c>
      <c r="D249" s="214">
        <v>45125.549992708337</v>
      </c>
      <c r="E249" s="211" t="b">
        <v>0</v>
      </c>
      <c r="F249" s="211" t="s">
        <v>1272</v>
      </c>
      <c r="G2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&lt;STX&gt;H1;o160,100;f3;c20;h1;w1;d3,Brendan Osterlund;&lt;ETX&gt;
&lt;STX&gt;H2;o130,100;f3;c20;h1;w1;d3,;&lt;ETX&gt;
&lt;STX&gt;H3;o100,100;f3;c20;h1;w1;d3,MES Login;&lt;ETX&gt;
&lt;STX&gt;B4;o50,30;f3;c0,3;h50;w3;d3,1448;&lt;ETX&gt;
&lt;STX&gt;R&lt;ETX&gt;
&lt;STX&gt;&lt;ESC&gt;E1;&lt;ETX&gt;
&lt;STX&gt;&lt;US&gt;4&lt;ETX&gt;
&lt;STX&gt;&lt;ETB&gt;&lt;ETX&gt;</v>
      </c>
      <c r="H249" s="38">
        <f>ROW() - 6</f>
        <v>243</v>
      </c>
      <c r="I249" s="218" t="str" cm="1">
        <f t="array" ref="I2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0" spans="1:10" x14ac:dyDescent="0.2">
      <c r="A250" s="209">
        <v>1677</v>
      </c>
      <c r="B250" s="211" t="s">
        <v>1273</v>
      </c>
      <c r="C250" s="44">
        <v>4</v>
      </c>
      <c r="D250" s="214">
        <v>45125.550182754632</v>
      </c>
      <c r="E250" s="211" t="b">
        <v>0</v>
      </c>
      <c r="F250" s="211" t="s">
        <v>1274</v>
      </c>
      <c r="G2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&lt;STX&gt;H1;o160,100;f3;c20;h1;w1;d3,Brent Watson;&lt;ETX&gt;
&lt;STX&gt;H2;o130,100;f3;c20;h1;w1;d3,;&lt;ETX&gt;
&lt;STX&gt;H3;o100,100;f3;c20;h1;w1;d3,MES Login;&lt;ETX&gt;
&lt;STX&gt;B4;o50,30;f3;c0,3;h50;w3;d3,1677;&lt;ETX&gt;
&lt;STX&gt;R&lt;ETX&gt;
&lt;STX&gt;&lt;ESC&gt;E1;&lt;ETX&gt;
&lt;STX&gt;&lt;US&gt;4&lt;ETX&gt;
&lt;STX&gt;&lt;ETB&gt;&lt;ETX&gt;</v>
      </c>
      <c r="H250" s="38">
        <f>ROW() - 6</f>
        <v>244</v>
      </c>
      <c r="I250" s="218" t="str" cm="1">
        <f t="array" ref="I2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1" spans="1:10" x14ac:dyDescent="0.2">
      <c r="A251" s="209">
        <v>1259</v>
      </c>
      <c r="B251" s="211" t="s">
        <v>1275</v>
      </c>
      <c r="C251" s="44">
        <v>4</v>
      </c>
      <c r="D251" s="214">
        <v>45125.550127974537</v>
      </c>
      <c r="E251" s="211" t="b">
        <v>0</v>
      </c>
      <c r="F251" s="211" t="s">
        <v>1276</v>
      </c>
      <c r="G2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&lt;STX&gt;H1;o160,100;f3;c20;h1;w1;d3,Brenton Krawcke;&lt;ETX&gt;
&lt;STX&gt;H2;o130,100;f3;c20;h1;w1;d3,;&lt;ETX&gt;
&lt;STX&gt;H3;o100,100;f3;c20;h1;w1;d3,MES Login;&lt;ETX&gt;
&lt;STX&gt;B4;o50,30;f3;c0,3;h50;w3;d3,1259;&lt;ETX&gt;
&lt;STX&gt;R&lt;ETX&gt;
&lt;STX&gt;&lt;ESC&gt;E1;&lt;ETX&gt;
&lt;STX&gt;&lt;US&gt;4&lt;ETX&gt;
&lt;STX&gt;&lt;ETB&gt;&lt;ETX&gt;</v>
      </c>
      <c r="H251" s="38">
        <f>ROW() - 6</f>
        <v>245</v>
      </c>
      <c r="I251" s="218" t="str" cm="1">
        <f t="array" ref="I2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2" spans="1:10" x14ac:dyDescent="0.2">
      <c r="A252" s="209">
        <v>1809</v>
      </c>
      <c r="B252" s="211" t="s">
        <v>1277</v>
      </c>
      <c r="C252" s="44">
        <v>8</v>
      </c>
      <c r="D252" s="214">
        <v>45125.676227974538</v>
      </c>
      <c r="E252" s="211" t="b">
        <v>1</v>
      </c>
      <c r="F252" s="211" t="s">
        <v>1278</v>
      </c>
      <c r="G2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&lt;STX&gt;H1;o160,100;f3;c20;h1;w1;d3,Brett LaClair;&lt;ETX&gt;
&lt;STX&gt;H2;o130,100;f3;c20;h1;w1;d3,;&lt;ETX&gt;
&lt;STX&gt;H3;o100,100;f3;c20;h1;w1;d3,MES Login;&lt;ETX&gt;
&lt;STX&gt;B4;o50,30;f3;c0,3;h50;w3;d3,1809;&lt;ETX&gt;
&lt;STX&gt;R&lt;ETX&gt;
&lt;STX&gt;&lt;ESC&gt;E1;&lt;ETX&gt;
&lt;STX&gt;&lt;US&gt;4&lt;ETX&gt;
&lt;STX&gt;&lt;ETB&gt;&lt;ETX&gt;</v>
      </c>
      <c r="H252" s="38">
        <f>ROW() - 6</f>
        <v>246</v>
      </c>
      <c r="I252" s="218" t="str" cm="1">
        <f t="array" ref="I2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3" spans="1:10" x14ac:dyDescent="0.2">
      <c r="A253" s="209">
        <v>9944</v>
      </c>
      <c r="B253" s="211" t="s">
        <v>1279</v>
      </c>
      <c r="C253" s="44">
        <v>4</v>
      </c>
      <c r="D253" s="214">
        <v>45125.676296527781</v>
      </c>
      <c r="E253" s="211" t="b">
        <v>0</v>
      </c>
      <c r="F253" s="211" t="s">
        <v>1280</v>
      </c>
      <c r="G2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&lt;STX&gt;H1;o160,100;f3;c20;h1;w1;d3,Brett Miller;&lt;ETX&gt;
&lt;STX&gt;H2;o130,100;f3;c20;h1;w1;d3,;&lt;ETX&gt;
&lt;STX&gt;H3;o100,100;f3;c20;h1;w1;d3,MES Login;&lt;ETX&gt;
&lt;STX&gt;B4;o50,30;f3;c0,3;h50;w3;d3,9944;&lt;ETX&gt;
&lt;STX&gt;R&lt;ETX&gt;
&lt;STX&gt;&lt;ESC&gt;E1;&lt;ETX&gt;
&lt;STX&gt;&lt;US&gt;4&lt;ETX&gt;
&lt;STX&gt;&lt;ETB&gt;&lt;ETX&gt;</v>
      </c>
      <c r="H253" s="38">
        <f>ROW() - 6</f>
        <v>247</v>
      </c>
      <c r="I253" s="218" t="str" cm="1">
        <f t="array" ref="I2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4" spans="1:10" x14ac:dyDescent="0.2">
      <c r="A254" s="209">
        <v>2431</v>
      </c>
      <c r="B254" s="211" t="s">
        <v>104</v>
      </c>
      <c r="C254" s="44">
        <v>4</v>
      </c>
      <c r="D254" s="214"/>
      <c r="E254" s="211" t="b">
        <v>0</v>
      </c>
      <c r="F254" s="211" t="s">
        <v>1281</v>
      </c>
      <c r="G2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&lt;STX&gt;H1;o160,100;f3;c20;h1;w1;d3,Breyunt Alexander;&lt;ETX&gt;
&lt;STX&gt;H2;o130,100;f3;c20;h1;w1;d3,T1XX A;&lt;ETX&gt;
&lt;STX&gt;H3;o100,100;f3;c20;h1;w1;d3,MES Login;&lt;ETX&gt;
&lt;STX&gt;B4;o50,30;f3;c0,3;h50;w3;d3,2431;&lt;ETX&gt;
&lt;STX&gt;R&lt;ETX&gt;
&lt;STX&gt;&lt;ESC&gt;E1;&lt;ETX&gt;
&lt;STX&gt;&lt;US&gt;4&lt;ETX&gt;
&lt;STX&gt;&lt;ETB&gt;&lt;ETX&gt;</v>
      </c>
      <c r="H254" s="38">
        <f>ROW() - 6</f>
        <v>248</v>
      </c>
      <c r="I254" s="218" t="str" cm="1">
        <f t="array" ref="I2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55" spans="1:10" x14ac:dyDescent="0.2">
      <c r="A255" s="209">
        <v>1574</v>
      </c>
      <c r="B255" s="211" t="s">
        <v>1282</v>
      </c>
      <c r="C255" s="44">
        <v>4</v>
      </c>
      <c r="D255" s="214">
        <v>45126.456360648146</v>
      </c>
      <c r="E255" s="211" t="b">
        <v>0</v>
      </c>
      <c r="F255" s="211" t="s">
        <v>1283</v>
      </c>
      <c r="G2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&lt;STX&gt;H1;o160,100;f3;c20;h1;w1;d3,Briale Parham;&lt;ETX&gt;
&lt;STX&gt;H2;o130,100;f3;c20;h1;w1;d3,;&lt;ETX&gt;
&lt;STX&gt;H3;o100,100;f3;c20;h1;w1;d3,MES Login;&lt;ETX&gt;
&lt;STX&gt;B4;o50,30;f3;c0,3;h50;w3;d3,1574;&lt;ETX&gt;
&lt;STX&gt;R&lt;ETX&gt;
&lt;STX&gt;&lt;ESC&gt;E1;&lt;ETX&gt;
&lt;STX&gt;&lt;US&gt;4&lt;ETX&gt;
&lt;STX&gt;&lt;ETB&gt;&lt;ETX&gt;</v>
      </c>
      <c r="H255" s="38">
        <f>ROW() - 6</f>
        <v>249</v>
      </c>
      <c r="I255" s="218" t="str" cm="1">
        <f t="array" ref="I2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6" spans="1:10" x14ac:dyDescent="0.2">
      <c r="A256" s="209">
        <v>9999</v>
      </c>
      <c r="B256" s="211" t="s">
        <v>1284</v>
      </c>
      <c r="C256" s="44">
        <v>4</v>
      </c>
      <c r="D256" s="214">
        <v>45126.456361377313</v>
      </c>
      <c r="E256" s="211" t="b">
        <v>0</v>
      </c>
      <c r="F256" s="211" t="s">
        <v>1285</v>
      </c>
      <c r="G2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 Andrzejewski;&lt;ETX&gt;
&lt;STX&gt;H2;o130,100;f3;c20;h1;w1;d3,;&lt;ETX&gt;
&lt;STX&gt;H3;o100,100;f3;c20;h1;w1;d3,MES Login;&lt;ETX&gt;
&lt;STX&gt;B4;o50,30;f3;c0,3;h50;w3;d3,9999;&lt;ETX&gt;
&lt;STX&gt;R&lt;ETX&gt;
&lt;STX&gt;&lt;ESC&gt;E1;&lt;ETX&gt;
&lt;STX&gt;&lt;US&gt;4&lt;ETX&gt;
&lt;STX&gt;&lt;ETB&gt;&lt;ETX&gt;</v>
      </c>
      <c r="H256" s="38">
        <f>ROW() - 6</f>
        <v>250</v>
      </c>
      <c r="I256" s="218" t="str" cm="1">
        <f t="array" ref="I2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7" spans="1:10" x14ac:dyDescent="0.2">
      <c r="A257" s="209">
        <v>1938</v>
      </c>
      <c r="B257" s="211" t="s">
        <v>1286</v>
      </c>
      <c r="C257" s="44">
        <v>4</v>
      </c>
      <c r="D257" s="214">
        <v>45639</v>
      </c>
      <c r="E257" s="211" t="b">
        <v>0</v>
      </c>
      <c r="F257" s="211" t="s">
        <v>1287</v>
      </c>
      <c r="G2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 Griffin;&lt;ETX&gt;
&lt;STX&gt;H2;o130,100;f3;c20;h1;w1;d3,;&lt;ETX&gt;
&lt;STX&gt;H3;o100,100;f3;c20;h1;w1;d3,MES Login;&lt;ETX&gt;
&lt;STX&gt;B4;o50,30;f3;c0,3;h50;w3;d3,1938;&lt;ETX&gt;
&lt;STX&gt;R&lt;ETX&gt;
&lt;STX&gt;&lt;ESC&gt;E1;&lt;ETX&gt;
&lt;STX&gt;&lt;US&gt;4&lt;ETX&gt;
&lt;STX&gt;&lt;ETB&gt;&lt;ETX&gt;</v>
      </c>
      <c r="H257" s="38">
        <f>ROW() - 6</f>
        <v>251</v>
      </c>
      <c r="I257" s="218" t="str" cm="1">
        <f t="array" ref="I2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8" spans="1:10" x14ac:dyDescent="0.2">
      <c r="A258" s="209">
        <v>9974</v>
      </c>
      <c r="B258" s="211" t="s">
        <v>1288</v>
      </c>
      <c r="C258" s="44">
        <v>4</v>
      </c>
      <c r="D258" s="214">
        <v>45125.678356018521</v>
      </c>
      <c r="E258" s="211" t="b">
        <v>0</v>
      </c>
      <c r="F258" s="211" t="s">
        <v>1289</v>
      </c>
      <c r="G2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 Joyner;&lt;ETX&gt;
&lt;STX&gt;H2;o130,100;f3;c20;h1;w1;d3,;&lt;ETX&gt;
&lt;STX&gt;H3;o100,100;f3;c20;h1;w1;d3,MES Login;&lt;ETX&gt;
&lt;STX&gt;B4;o50,30;f3;c0,3;h50;w3;d3,9974;&lt;ETX&gt;
&lt;STX&gt;R&lt;ETX&gt;
&lt;STX&gt;&lt;ESC&gt;E1;&lt;ETX&gt;
&lt;STX&gt;&lt;US&gt;4&lt;ETX&gt;
&lt;STX&gt;&lt;ETB&gt;&lt;ETX&gt;</v>
      </c>
      <c r="H258" s="38">
        <f>ROW() - 6</f>
        <v>252</v>
      </c>
      <c r="I258" s="218" t="str" cm="1">
        <f t="array" ref="I2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9" spans="1:10" x14ac:dyDescent="0.2">
      <c r="A259" s="209">
        <v>8885</v>
      </c>
      <c r="B259" s="211" t="s">
        <v>1290</v>
      </c>
      <c r="C259" s="44">
        <v>4</v>
      </c>
      <c r="D259" s="214">
        <v>45125.678915011573</v>
      </c>
      <c r="E259" s="211" t="b">
        <v>0</v>
      </c>
      <c r="F259" s="211" t="s">
        <v>1291</v>
      </c>
      <c r="G2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 Niver;&lt;ETX&gt;
&lt;STX&gt;H2;o130,100;f3;c20;h1;w1;d3,;&lt;ETX&gt;
&lt;STX&gt;H3;o100,100;f3;c20;h1;w1;d3,MES Login;&lt;ETX&gt;
&lt;STX&gt;B4;o50,30;f3;c0,3;h50;w3;d3,8885;&lt;ETX&gt;
&lt;STX&gt;R&lt;ETX&gt;
&lt;STX&gt;&lt;ESC&gt;E1;&lt;ETX&gt;
&lt;STX&gt;&lt;US&gt;4&lt;ETX&gt;
&lt;STX&gt;&lt;ETB&gt;&lt;ETX&gt;</v>
      </c>
      <c r="H259" s="38">
        <f>ROW() - 6</f>
        <v>253</v>
      </c>
      <c r="I259" s="218" t="str" cm="1">
        <f t="array" ref="I2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0" spans="1:10" x14ac:dyDescent="0.2">
      <c r="A260" s="209">
        <v>1548</v>
      </c>
      <c r="B260" s="211" t="s">
        <v>1292</v>
      </c>
      <c r="C260" s="44">
        <v>1</v>
      </c>
      <c r="D260" s="214">
        <v>45125.678992395835</v>
      </c>
      <c r="E260" s="211" t="b">
        <v>1</v>
      </c>
      <c r="F260" s="211" t="s">
        <v>1293</v>
      </c>
      <c r="G2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 Ruch;&lt;ETX&gt;
&lt;STX&gt;H2;o130,100;f3;c20;h1;w1;d3,;&lt;ETX&gt;
&lt;STX&gt;H3;o100,100;f3;c20;h1;w1;d3,MES Login;&lt;ETX&gt;
&lt;STX&gt;B4;o50,30;f3;c0,3;h50;w3;d3,1548;&lt;ETX&gt;
&lt;STX&gt;R&lt;ETX&gt;
&lt;STX&gt;&lt;ESC&gt;E1;&lt;ETX&gt;
&lt;STX&gt;&lt;US&gt;4&lt;ETX&gt;
&lt;STX&gt;&lt;ETB&gt;&lt;ETX&gt;</v>
      </c>
      <c r="H260" s="38">
        <f>ROW() - 6</f>
        <v>254</v>
      </c>
      <c r="I260" s="218" t="str" cm="1">
        <f t="array" ref="I2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1" spans="1:10" x14ac:dyDescent="0.2">
      <c r="A261" s="209">
        <v>1042</v>
      </c>
      <c r="B261" s="211" t="s">
        <v>1294</v>
      </c>
      <c r="C261" s="44">
        <v>4</v>
      </c>
      <c r="D261" s="214">
        <v>45125.679056250003</v>
      </c>
      <c r="E261" s="211" t="b">
        <v>0</v>
      </c>
      <c r="F261" s="211" t="s">
        <v>1274</v>
      </c>
      <c r="G2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 Watson;&lt;ETX&gt;
&lt;STX&gt;H2;o130,100;f3;c20;h1;w1;d3,;&lt;ETX&gt;
&lt;STX&gt;H3;o100,100;f3;c20;h1;w1;d3,MES Login;&lt;ETX&gt;
&lt;STX&gt;B4;o50,30;f3;c0,3;h50;w3;d3,1042;&lt;ETX&gt;
&lt;STX&gt;R&lt;ETX&gt;
&lt;STX&gt;&lt;ESC&gt;E1;&lt;ETX&gt;
&lt;STX&gt;&lt;US&gt;4&lt;ETX&gt;
&lt;STX&gt;&lt;ETB&gt;&lt;ETX&gt;</v>
      </c>
      <c r="H261" s="38">
        <f>ROW() - 6</f>
        <v>255</v>
      </c>
      <c r="I261" s="218" t="str" cm="1">
        <f t="array" ref="I2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2" spans="1:10" x14ac:dyDescent="0.2">
      <c r="A262" s="209">
        <v>1387</v>
      </c>
      <c r="B262" s="211" t="s">
        <v>1295</v>
      </c>
      <c r="C262" s="44">
        <v>4</v>
      </c>
      <c r="D262" s="214">
        <v>45126.456360995369</v>
      </c>
      <c r="E262" s="211" t="b">
        <v>0</v>
      </c>
      <c r="F262" s="211" t="s">
        <v>1296</v>
      </c>
      <c r="G2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&lt;STX&gt;H1;o160,100;f3;c20;h1;w1;d3,Briana Cooper;&lt;ETX&gt;
&lt;STX&gt;H2;o130,100;f3;c20;h1;w1;d3,;&lt;ETX&gt;
&lt;STX&gt;H3;o100,100;f3;c20;h1;w1;d3,MES Login;&lt;ETX&gt;
&lt;STX&gt;B4;o50,30;f3;c0,3;h50;w3;d3,1387;&lt;ETX&gt;
&lt;STX&gt;R&lt;ETX&gt;
&lt;STX&gt;&lt;ESC&gt;E1;&lt;ETX&gt;
&lt;STX&gt;&lt;US&gt;4&lt;ETX&gt;
&lt;STX&gt;&lt;ETB&gt;&lt;ETX&gt;</v>
      </c>
      <c r="H262" s="38">
        <f>ROW() - 6</f>
        <v>256</v>
      </c>
      <c r="I262" s="218" t="str" cm="1">
        <f t="array" ref="I2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3" spans="1:10" x14ac:dyDescent="0.2">
      <c r="A263" s="209">
        <v>6002</v>
      </c>
      <c r="B263" s="211" t="s">
        <v>1297</v>
      </c>
      <c r="C263" s="44">
        <v>4</v>
      </c>
      <c r="D263" s="214">
        <v>45126.456361192133</v>
      </c>
      <c r="E263" s="211" t="b">
        <v>0</v>
      </c>
      <c r="F263" s="211" t="s">
        <v>1298</v>
      </c>
      <c r="G2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&lt;STX&gt;H1;o160,100;f3;c20;h1;w1;d3,Briana Langevin;&lt;ETX&gt;
&lt;STX&gt;H2;o130,100;f3;c20;h1;w1;d3,;&lt;ETX&gt;
&lt;STX&gt;H3;o100,100;f3;c20;h1;w1;d3,MES Login;&lt;ETX&gt;
&lt;STX&gt;B4;o50,30;f3;c0,3;h50;w3;d3,6002;&lt;ETX&gt;
&lt;STX&gt;R&lt;ETX&gt;
&lt;STX&gt;&lt;ESC&gt;E1;&lt;ETX&gt;
&lt;STX&gt;&lt;US&gt;4&lt;ETX&gt;
&lt;STX&gt;&lt;ETB&gt;&lt;ETX&gt;</v>
      </c>
      <c r="H263" s="38">
        <f>ROW() - 6</f>
        <v>257</v>
      </c>
      <c r="I263" s="218" t="str" cm="1">
        <f t="array" ref="I2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4" spans="1:10" x14ac:dyDescent="0.2">
      <c r="A264" s="209">
        <v>1558</v>
      </c>
      <c r="B264" s="211" t="s">
        <v>230</v>
      </c>
      <c r="C264" s="44">
        <v>2</v>
      </c>
      <c r="D264" s="214"/>
      <c r="E264" s="211" t="b">
        <v>1</v>
      </c>
      <c r="F264" s="211" t="s">
        <v>1299</v>
      </c>
      <c r="G2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&lt;STX&gt;H1;o160,100;f3;c20;h1;w1;d3,Briana Seals;&lt;ETX&gt;
&lt;STX&gt;H2;o130,100;f3;c20;h1;w1;d3,Quality 3rd;&lt;ETX&gt;
&lt;STX&gt;H3;o100,100;f3;c20;h1;w1;d3,MES Login;&lt;ETX&gt;
&lt;STX&gt;B4;o50,30;f3;c0,3;h50;w3;d3,1558;&lt;ETX&gt;
&lt;STX&gt;R&lt;ETX&gt;
&lt;STX&gt;&lt;ESC&gt;E1;&lt;ETX&gt;
&lt;STX&gt;&lt;US&gt;4&lt;ETX&gt;
&lt;STX&gt;&lt;ETB&gt;&lt;ETX&gt;</v>
      </c>
      <c r="H264" s="38">
        <f>ROW() - 6</f>
        <v>258</v>
      </c>
      <c r="I264" s="218" t="str" cm="1">
        <f t="array" ref="I2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3rd</v>
      </c>
      <c r="J2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65" spans="1:10" x14ac:dyDescent="0.2">
      <c r="A265" s="209">
        <v>1353</v>
      </c>
      <c r="B265" s="211" t="s">
        <v>1300</v>
      </c>
      <c r="C265" s="44">
        <v>4</v>
      </c>
      <c r="D265" s="214">
        <v>45125.67842271991</v>
      </c>
      <c r="E265" s="211" t="b">
        <v>0</v>
      </c>
      <c r="F265" s="211" t="s">
        <v>914</v>
      </c>
      <c r="G2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&lt;STX&gt;H1;o160,100;f3;c20;h1;w1;d3,Brianna Anderson;&lt;ETX&gt;
&lt;STX&gt;H2;o130,100;f3;c20;h1;w1;d3,;&lt;ETX&gt;
&lt;STX&gt;H3;o100,100;f3;c20;h1;w1;d3,MES Login;&lt;ETX&gt;
&lt;STX&gt;B4;o50,30;f3;c0,3;h50;w3;d3,1353;&lt;ETX&gt;
&lt;STX&gt;R&lt;ETX&gt;
&lt;STX&gt;&lt;ESC&gt;E1;&lt;ETX&gt;
&lt;STX&gt;&lt;US&gt;4&lt;ETX&gt;
&lt;STX&gt;&lt;ETB&gt;&lt;ETX&gt;</v>
      </c>
      <c r="H265" s="38">
        <f>ROW() - 6</f>
        <v>259</v>
      </c>
      <c r="I265" s="218" t="str" cm="1">
        <f t="array" ref="I2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6" spans="1:10" x14ac:dyDescent="0.2">
      <c r="A266" s="209">
        <v>1872</v>
      </c>
      <c r="B266" s="211" t="s">
        <v>1301</v>
      </c>
      <c r="C266" s="44">
        <v>4</v>
      </c>
      <c r="D266" s="214">
        <v>45125.678482210649</v>
      </c>
      <c r="E266" s="211" t="b">
        <v>0</v>
      </c>
      <c r="F266" s="211" t="s">
        <v>1084</v>
      </c>
      <c r="G2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&lt;STX&gt;H1;o160,100;f3;c20;h1;w1;d3,Brianna Black;&lt;ETX&gt;
&lt;STX&gt;H2;o130,100;f3;c20;h1;w1;d3,;&lt;ETX&gt;
&lt;STX&gt;H3;o100,100;f3;c20;h1;w1;d3,MES Login;&lt;ETX&gt;
&lt;STX&gt;B4;o50,30;f3;c0,3;h50;w3;d3,1872;&lt;ETX&gt;
&lt;STX&gt;R&lt;ETX&gt;
&lt;STX&gt;&lt;ESC&gt;E1;&lt;ETX&gt;
&lt;STX&gt;&lt;US&gt;4&lt;ETX&gt;
&lt;STX&gt;&lt;ETB&gt;&lt;ETX&gt;</v>
      </c>
      <c r="H266" s="38">
        <f>ROW() - 6</f>
        <v>260</v>
      </c>
      <c r="I266" s="218" t="str" cm="1">
        <f t="array" ref="I2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7" spans="1:10" x14ac:dyDescent="0.2">
      <c r="A267" s="209">
        <v>9681</v>
      </c>
      <c r="B267" s="211" t="s">
        <v>1302</v>
      </c>
      <c r="C267" s="44">
        <v>4</v>
      </c>
      <c r="D267" s="214">
        <v>45125.678559456021</v>
      </c>
      <c r="E267" s="211" t="b">
        <v>0</v>
      </c>
      <c r="F267" s="211" t="s">
        <v>1303</v>
      </c>
      <c r="G2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&lt;STX&gt;H1;o160,100;f3;c20;h1;w1;d3,Brianna Broodnax;&lt;ETX&gt;
&lt;STX&gt;H2;o130,100;f3;c20;h1;w1;d3,;&lt;ETX&gt;
&lt;STX&gt;H3;o100,100;f3;c20;h1;w1;d3,MES Login;&lt;ETX&gt;
&lt;STX&gt;B4;o50,30;f3;c0,3;h50;w3;d3,9681;&lt;ETX&gt;
&lt;STX&gt;R&lt;ETX&gt;
&lt;STX&gt;&lt;ESC&gt;E1;&lt;ETX&gt;
&lt;STX&gt;&lt;US&gt;4&lt;ETX&gt;
&lt;STX&gt;&lt;ETB&gt;&lt;ETX&gt;</v>
      </c>
      <c r="H267" s="38">
        <f>ROW() - 6</f>
        <v>261</v>
      </c>
      <c r="I267" s="218" t="str" cm="1">
        <f t="array" ref="I2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8" spans="1:10" x14ac:dyDescent="0.2">
      <c r="A268" s="209">
        <v>9570</v>
      </c>
      <c r="B268" s="211" t="s">
        <v>1304</v>
      </c>
      <c r="C268" s="44">
        <v>4</v>
      </c>
      <c r="D268" s="214">
        <v>45125.678647534725</v>
      </c>
      <c r="E268" s="211" t="b">
        <v>0</v>
      </c>
      <c r="F268" s="211" t="s">
        <v>1305</v>
      </c>
      <c r="G2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&lt;STX&gt;H1;o160,100;f3;c20;h1;w1;d3,Brianna Byrne;&lt;ETX&gt;
&lt;STX&gt;H2;o130,100;f3;c20;h1;w1;d3,;&lt;ETX&gt;
&lt;STX&gt;H3;o100,100;f3;c20;h1;w1;d3,MES Login;&lt;ETX&gt;
&lt;STX&gt;B4;o50,30;f3;c0,3;h50;w3;d3,9570;&lt;ETX&gt;
&lt;STX&gt;R&lt;ETX&gt;
&lt;STX&gt;&lt;ESC&gt;E1;&lt;ETX&gt;
&lt;STX&gt;&lt;US&gt;4&lt;ETX&gt;
&lt;STX&gt;&lt;ETB&gt;&lt;ETX&gt;</v>
      </c>
      <c r="H268" s="38">
        <f>ROW() - 6</f>
        <v>262</v>
      </c>
      <c r="I268" s="218" t="str" cm="1">
        <f t="array" ref="I2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9" spans="1:10" x14ac:dyDescent="0.2">
      <c r="A269" s="209">
        <v>1715</v>
      </c>
      <c r="B269" s="211" t="s">
        <v>1306</v>
      </c>
      <c r="C269" s="44">
        <v>4</v>
      </c>
      <c r="D269" s="214">
        <v>45126.456361724537</v>
      </c>
      <c r="E269" s="211" t="b">
        <v>0</v>
      </c>
      <c r="F269" s="211" t="s">
        <v>1307</v>
      </c>
      <c r="G2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&lt;STX&gt;H1;o160,100;f3;c20;h1;w1;d3,Brianna Canty;&lt;ETX&gt;
&lt;STX&gt;H2;o130,100;f3;c20;h1;w1;d3,;&lt;ETX&gt;
&lt;STX&gt;H3;o100,100;f3;c20;h1;w1;d3,MES Login;&lt;ETX&gt;
&lt;STX&gt;B4;o50,30;f3;c0,3;h50;w3;d3,1715;&lt;ETX&gt;
&lt;STX&gt;R&lt;ETX&gt;
&lt;STX&gt;&lt;ESC&gt;E1;&lt;ETX&gt;
&lt;STX&gt;&lt;US&gt;4&lt;ETX&gt;
&lt;STX&gt;&lt;ETB&gt;&lt;ETX&gt;</v>
      </c>
      <c r="H269" s="38">
        <f>ROW() - 6</f>
        <v>263</v>
      </c>
      <c r="I269" s="218" t="str" cm="1">
        <f t="array" ref="I2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0" spans="1:10" x14ac:dyDescent="0.2">
      <c r="A270" s="209">
        <v>8190</v>
      </c>
      <c r="B270" s="211" t="s">
        <v>1308</v>
      </c>
      <c r="C270" s="44">
        <v>4</v>
      </c>
      <c r="D270" s="214">
        <v>45126.456361921293</v>
      </c>
      <c r="E270" s="211" t="b">
        <v>0</v>
      </c>
      <c r="F270" s="211" t="s">
        <v>1031</v>
      </c>
      <c r="G2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&lt;STX&gt;H1;o160,100;f3;c20;h1;w1;d3,Brianna Jones;&lt;ETX&gt;
&lt;STX&gt;H2;o130,100;f3;c20;h1;w1;d3,;&lt;ETX&gt;
&lt;STX&gt;H3;o100,100;f3;c20;h1;w1;d3,MES Login;&lt;ETX&gt;
&lt;STX&gt;B4;o50,30;f3;c0,3;h50;w3;d3,8190;&lt;ETX&gt;
&lt;STX&gt;R&lt;ETX&gt;
&lt;STX&gt;&lt;ESC&gt;E1;&lt;ETX&gt;
&lt;STX&gt;&lt;US&gt;4&lt;ETX&gt;
&lt;STX&gt;&lt;ETB&gt;&lt;ETX&gt;</v>
      </c>
      <c r="H270" s="38">
        <f>ROW() - 6</f>
        <v>264</v>
      </c>
      <c r="I270" s="218" t="str" cm="1">
        <f t="array" ref="I2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1" spans="1:10" x14ac:dyDescent="0.2">
      <c r="A271" s="209">
        <v>9777</v>
      </c>
      <c r="B271" s="211" t="s">
        <v>1309</v>
      </c>
      <c r="C271" s="44">
        <v>4</v>
      </c>
      <c r="D271" s="214">
        <v>45125.67874664352</v>
      </c>
      <c r="E271" s="211" t="b">
        <v>0</v>
      </c>
      <c r="F271" s="211" t="s">
        <v>1219</v>
      </c>
      <c r="G2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&lt;STX&gt;H1;o160,100;f3;c20;h1;w1;d3,Brianna Reynolds;&lt;ETX&gt;
&lt;STX&gt;H2;o130,100;f3;c20;h1;w1;d3,;&lt;ETX&gt;
&lt;STX&gt;H3;o100,100;f3;c20;h1;w1;d3,MES Login;&lt;ETX&gt;
&lt;STX&gt;B4;o50,30;f3;c0,3;h50;w3;d3,9777;&lt;ETX&gt;
&lt;STX&gt;R&lt;ETX&gt;
&lt;STX&gt;&lt;ESC&gt;E1;&lt;ETX&gt;
&lt;STX&gt;&lt;US&gt;4&lt;ETX&gt;
&lt;STX&gt;&lt;ETB&gt;&lt;ETX&gt;</v>
      </c>
      <c r="H271" s="38">
        <f>ROW() - 6</f>
        <v>265</v>
      </c>
      <c r="I271" s="218" t="str" cm="1">
        <f t="array" ref="I2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2" spans="1:10" x14ac:dyDescent="0.2">
      <c r="A272" s="209">
        <v>1537</v>
      </c>
      <c r="B272" s="211" t="s">
        <v>1310</v>
      </c>
      <c r="C272" s="44">
        <v>4</v>
      </c>
      <c r="D272" s="214">
        <v>45126.456362118057</v>
      </c>
      <c r="E272" s="211" t="b">
        <v>0</v>
      </c>
      <c r="F272" s="211" t="s">
        <v>1311</v>
      </c>
      <c r="G2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&lt;STX&gt;H1;o160,100;f3;c20;h1;w1;d3,Brianna Ruggero;&lt;ETX&gt;
&lt;STX&gt;H2;o130,100;f3;c20;h1;w1;d3,;&lt;ETX&gt;
&lt;STX&gt;H3;o100,100;f3;c20;h1;w1;d3,MES Login;&lt;ETX&gt;
&lt;STX&gt;B4;o50,30;f3;c0,3;h50;w3;d3,1537;&lt;ETX&gt;
&lt;STX&gt;R&lt;ETX&gt;
&lt;STX&gt;&lt;ESC&gt;E1;&lt;ETX&gt;
&lt;STX&gt;&lt;US&gt;4&lt;ETX&gt;
&lt;STX&gt;&lt;ETB&gt;&lt;ETX&gt;</v>
      </c>
      <c r="H272" s="38">
        <f>ROW() - 6</f>
        <v>266</v>
      </c>
      <c r="I272" s="218" t="str" cm="1">
        <f t="array" ref="I2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3" spans="1:10" x14ac:dyDescent="0.2">
      <c r="A273" s="209">
        <v>9792</v>
      </c>
      <c r="B273" s="211" t="s">
        <v>1312</v>
      </c>
      <c r="C273" s="44">
        <v>4</v>
      </c>
      <c r="D273" s="214">
        <v>45125.678823842594</v>
      </c>
      <c r="E273" s="211" t="b">
        <v>0</v>
      </c>
      <c r="F273" s="211" t="s">
        <v>1160</v>
      </c>
      <c r="G2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&lt;STX&gt;H1;o160,100;f3;c20;h1;w1;d3,Brianna Scott;&lt;ETX&gt;
&lt;STX&gt;H2;o130,100;f3;c20;h1;w1;d3,;&lt;ETX&gt;
&lt;STX&gt;H3;o100,100;f3;c20;h1;w1;d3,MES Login;&lt;ETX&gt;
&lt;STX&gt;B4;o50,30;f3;c0,3;h50;w3;d3,9792;&lt;ETX&gt;
&lt;STX&gt;R&lt;ETX&gt;
&lt;STX&gt;&lt;ESC&gt;E1;&lt;ETX&gt;
&lt;STX&gt;&lt;US&gt;4&lt;ETX&gt;
&lt;STX&gt;&lt;ETB&gt;&lt;ETX&gt;</v>
      </c>
      <c r="H273" s="38">
        <f>ROW() - 6</f>
        <v>267</v>
      </c>
      <c r="I273" s="218" t="str" cm="1">
        <f t="array" ref="I2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4" spans="1:10" x14ac:dyDescent="0.2">
      <c r="A274" s="209">
        <v>2604</v>
      </c>
      <c r="B274" s="211" t="s">
        <v>1313</v>
      </c>
      <c r="C274" s="44">
        <v>4</v>
      </c>
      <c r="D274" s="214"/>
      <c r="E274" s="211" t="b">
        <v>0</v>
      </c>
      <c r="F274" s="211" t="s">
        <v>1314</v>
      </c>
      <c r="G2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&lt;STX&gt;H1;o160,100;f3;c20;h1;w1;d3,Brianna White;&lt;ETX&gt;
&lt;STX&gt;H2;o130,100;f3;c20;h1;w1;d3,;&lt;ETX&gt;
&lt;STX&gt;H3;o100,100;f3;c20;h1;w1;d3,MES Login;&lt;ETX&gt;
&lt;STX&gt;B4;o50,30;f3;c0,3;h50;w3;d3,2604;&lt;ETX&gt;
&lt;STX&gt;R&lt;ETX&gt;
&lt;STX&gt;&lt;ESC&gt;E1;&lt;ETX&gt;
&lt;STX&gt;&lt;US&gt;4&lt;ETX&gt;
&lt;STX&gt;&lt;ETB&gt;&lt;ETX&gt;</v>
      </c>
      <c r="H274" s="38">
        <f>ROW() - 6</f>
        <v>268</v>
      </c>
      <c r="I274" s="218" t="str" cm="1">
        <f t="array" ref="I2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5" spans="1:10" x14ac:dyDescent="0.2">
      <c r="A275" s="209">
        <v>1216</v>
      </c>
      <c r="B275" s="211" t="s">
        <v>1315</v>
      </c>
      <c r="C275" s="44">
        <v>4</v>
      </c>
      <c r="D275" s="214">
        <v>45639</v>
      </c>
      <c r="E275" s="211" t="b">
        <v>0</v>
      </c>
      <c r="F275" s="211" t="s">
        <v>1316</v>
      </c>
      <c r="G2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&lt;STX&gt;H1;o160,100;f3;c20;h1;w1;d3,Britani Joshua;&lt;ETX&gt;
&lt;STX&gt;H2;o130,100;f3;c20;h1;w1;d3,;&lt;ETX&gt;
&lt;STX&gt;H3;o100,100;f3;c20;h1;w1;d3,MES Login;&lt;ETX&gt;
&lt;STX&gt;B4;o50,30;f3;c0,3;h50;w3;d3,1216;&lt;ETX&gt;
&lt;STX&gt;R&lt;ETX&gt;
&lt;STX&gt;&lt;ESC&gt;E1;&lt;ETX&gt;
&lt;STX&gt;&lt;US&gt;4&lt;ETX&gt;
&lt;STX&gt;&lt;ETB&gt;&lt;ETX&gt;</v>
      </c>
      <c r="H275" s="38">
        <f>ROW() - 6</f>
        <v>269</v>
      </c>
      <c r="I275" s="218" t="str" cm="1">
        <f t="array" ref="I2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6" spans="1:10" x14ac:dyDescent="0.2">
      <c r="A276" s="209">
        <v>9177</v>
      </c>
      <c r="B276" s="211" t="s">
        <v>1317</v>
      </c>
      <c r="C276" s="44">
        <v>4</v>
      </c>
      <c r="D276" s="214">
        <v>45639</v>
      </c>
      <c r="E276" s="211" t="b">
        <v>0</v>
      </c>
      <c r="F276" s="211" t="s">
        <v>1318</v>
      </c>
      <c r="G2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&lt;STX&gt;H1;o160,100;f3;c20;h1;w1;d3,Brittani Klimczak;&lt;ETX&gt;
&lt;STX&gt;H2;o130,100;f3;c20;h1;w1;d3,;&lt;ETX&gt;
&lt;STX&gt;H3;o100,100;f3;c20;h1;w1;d3,MES Login;&lt;ETX&gt;
&lt;STX&gt;B4;o50,30;f3;c0,3;h50;w3;d3,9177;&lt;ETX&gt;
&lt;STX&gt;R&lt;ETX&gt;
&lt;STX&gt;&lt;ESC&gt;E1;&lt;ETX&gt;
&lt;STX&gt;&lt;US&gt;4&lt;ETX&gt;
&lt;STX&gt;&lt;ETB&gt;&lt;ETX&gt;</v>
      </c>
      <c r="H276" s="38">
        <f>ROW() - 6</f>
        <v>270</v>
      </c>
      <c r="I276" s="218" t="str" cm="1">
        <f t="array" ref="I2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7" spans="1:10" x14ac:dyDescent="0.2">
      <c r="A277" s="209">
        <v>2022</v>
      </c>
      <c r="B277" s="211" t="s">
        <v>1319</v>
      </c>
      <c r="C277" s="44">
        <v>4</v>
      </c>
      <c r="D277" s="214">
        <v>45639</v>
      </c>
      <c r="E277" s="211" t="b">
        <v>0</v>
      </c>
      <c r="F277" s="211" t="s">
        <v>1320</v>
      </c>
      <c r="G2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&lt;STX&gt;H1;o160,100;f3;c20;h1;w1;d3,Brittany Bowes;&lt;ETX&gt;
&lt;STX&gt;H2;o130,100;f3;c20;h1;w1;d3,;&lt;ETX&gt;
&lt;STX&gt;H3;o100,100;f3;c20;h1;w1;d3,MES Login;&lt;ETX&gt;
&lt;STX&gt;B4;o50,30;f3;c0,3;h50;w3;d3,2022;&lt;ETX&gt;
&lt;STX&gt;R&lt;ETX&gt;
&lt;STX&gt;&lt;ESC&gt;E1;&lt;ETX&gt;
&lt;STX&gt;&lt;US&gt;4&lt;ETX&gt;
&lt;STX&gt;&lt;ETB&gt;&lt;ETX&gt;</v>
      </c>
      <c r="H277" s="38">
        <f>ROW() - 6</f>
        <v>271</v>
      </c>
      <c r="I277" s="218" t="str" cm="1">
        <f t="array" ref="I2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8" spans="1:10" x14ac:dyDescent="0.2">
      <c r="A278" s="209">
        <v>1024</v>
      </c>
      <c r="B278" s="211" t="s">
        <v>1321</v>
      </c>
      <c r="C278" s="44">
        <v>4</v>
      </c>
      <c r="D278" s="214">
        <v>45639</v>
      </c>
      <c r="E278" s="211" t="b">
        <v>0</v>
      </c>
      <c r="F278" s="211" t="s">
        <v>1322</v>
      </c>
      <c r="G2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&lt;STX&gt;H1;o160,100;f3;c20;h1;w1;d3,Brittany Daniels;&lt;ETX&gt;
&lt;STX&gt;H2;o130,100;f3;c20;h1;w1;d3,;&lt;ETX&gt;
&lt;STX&gt;H3;o100,100;f3;c20;h1;w1;d3,MES Login;&lt;ETX&gt;
&lt;STX&gt;B4;o50,30;f3;c0,3;h50;w3;d3,1024;&lt;ETX&gt;
&lt;STX&gt;R&lt;ETX&gt;
&lt;STX&gt;&lt;ESC&gt;E1;&lt;ETX&gt;
&lt;STX&gt;&lt;US&gt;4&lt;ETX&gt;
&lt;STX&gt;&lt;ETB&gt;&lt;ETX&gt;</v>
      </c>
      <c r="H278" s="38">
        <f>ROW() - 6</f>
        <v>272</v>
      </c>
      <c r="I278" s="218" t="str" cm="1">
        <f t="array" ref="I2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9" spans="1:10" x14ac:dyDescent="0.2">
      <c r="A279" s="209">
        <v>2310</v>
      </c>
      <c r="B279" s="211" t="s">
        <v>53</v>
      </c>
      <c r="C279" s="44">
        <v>4</v>
      </c>
      <c r="D279" s="214"/>
      <c r="E279" s="211" t="b">
        <v>0</v>
      </c>
      <c r="F279" s="211" t="s">
        <v>1323</v>
      </c>
      <c r="G2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&lt;STX&gt;H1;o160,100;f3;c20;h1;w1;d3,Brittany Lindsey;&lt;ETX&gt;
&lt;STX&gt;H2;o130,100;f3;c20;h1;w1;d3,T1XX B;&lt;ETX&gt;
&lt;STX&gt;H3;o100,100;f3;c20;h1;w1;d3,MES Login;&lt;ETX&gt;
&lt;STX&gt;B4;o50,30;f3;c0,3;h50;w3;d3,2310;&lt;ETX&gt;
&lt;STX&gt;R&lt;ETX&gt;
&lt;STX&gt;&lt;ESC&gt;E1;&lt;ETX&gt;
&lt;STX&gt;&lt;US&gt;4&lt;ETX&gt;
&lt;STX&gt;&lt;ETB&gt;&lt;ETX&gt;</v>
      </c>
      <c r="H279" s="38">
        <f>ROW() - 6</f>
        <v>273</v>
      </c>
      <c r="I279" s="218" t="str" cm="1">
        <f t="array" ref="I2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2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80" spans="1:10" x14ac:dyDescent="0.2">
      <c r="A280" s="209">
        <v>1458</v>
      </c>
      <c r="B280" s="211" t="s">
        <v>1324</v>
      </c>
      <c r="C280" s="44">
        <v>4</v>
      </c>
      <c r="D280" s="214">
        <v>45126.456362268516</v>
      </c>
      <c r="E280" s="211" t="b">
        <v>0</v>
      </c>
      <c r="F280" s="211" t="s">
        <v>1039</v>
      </c>
      <c r="G2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&lt;STX&gt;H1;o160,100;f3;c20;h1;w1;d3,Brittany Wilson;&lt;ETX&gt;
&lt;STX&gt;H2;o130,100;f3;c20;h1;w1;d3,;&lt;ETX&gt;
&lt;STX&gt;H3;o100,100;f3;c20;h1;w1;d3,MES Login;&lt;ETX&gt;
&lt;STX&gt;B4;o50,30;f3;c0,3;h50;w3;d3,1458;&lt;ETX&gt;
&lt;STX&gt;R&lt;ETX&gt;
&lt;STX&gt;&lt;ESC&gt;E1;&lt;ETX&gt;
&lt;STX&gt;&lt;US&gt;4&lt;ETX&gt;
&lt;STX&gt;&lt;ETB&gt;&lt;ETX&gt;</v>
      </c>
      <c r="H280" s="38">
        <f>ROW() - 6</f>
        <v>274</v>
      </c>
      <c r="I280" s="218" t="str" cm="1">
        <f t="array" ref="I2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1" spans="1:10" x14ac:dyDescent="0.2">
      <c r="A281" s="209">
        <v>1112</v>
      </c>
      <c r="B281" s="211" t="s">
        <v>1325</v>
      </c>
      <c r="C281" s="44">
        <v>4</v>
      </c>
      <c r="D281" s="214">
        <v>45639</v>
      </c>
      <c r="E281" s="211" t="b">
        <v>0</v>
      </c>
      <c r="F281" s="211" t="s">
        <v>1326</v>
      </c>
      <c r="G2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&lt;STX&gt;H1;o160,100;f3;c20;h1;w1;d3,Brittney McCants-Smith;&lt;ETX&gt;
&lt;STX&gt;H2;o130,100;f3;c20;h1;w1;d3,;&lt;ETX&gt;
&lt;STX&gt;H3;o100,100;f3;c20;h1;w1;d3,MES Login;&lt;ETX&gt;
&lt;STX&gt;B4;o50,30;f3;c0,3;h50;w3;d3,1112;&lt;ETX&gt;
&lt;STX&gt;R&lt;ETX&gt;
&lt;STX&gt;&lt;ESC&gt;E1;&lt;ETX&gt;
&lt;STX&gt;&lt;US&gt;4&lt;ETX&gt;
&lt;STX&gt;&lt;ETB&gt;&lt;ETX&gt;</v>
      </c>
      <c r="H281" s="38">
        <f>ROW() - 6</f>
        <v>275</v>
      </c>
      <c r="I281" s="218" t="str" cm="1">
        <f t="array" ref="I2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2" spans="1:10" x14ac:dyDescent="0.2">
      <c r="A282" s="209">
        <v>8727</v>
      </c>
      <c r="B282" s="211" t="s">
        <v>1327</v>
      </c>
      <c r="C282" s="44">
        <v>4</v>
      </c>
      <c r="D282" s="214">
        <v>45639</v>
      </c>
      <c r="E282" s="211" t="b">
        <v>0</v>
      </c>
      <c r="F282" s="211" t="s">
        <v>1328</v>
      </c>
      <c r="G2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&lt;STX&gt;H1;o160,100;f3;c20;h1;w1;d3,Brock Rowe;&lt;ETX&gt;
&lt;STX&gt;H2;o130,100;f3;c20;h1;w1;d3,;&lt;ETX&gt;
&lt;STX&gt;H3;o100,100;f3;c20;h1;w1;d3,MES Login;&lt;ETX&gt;
&lt;STX&gt;B4;o50,30;f3;c0,3;h50;w3;d3,8727;&lt;ETX&gt;
&lt;STX&gt;R&lt;ETX&gt;
&lt;STX&gt;&lt;ESC&gt;E1;&lt;ETX&gt;
&lt;STX&gt;&lt;US&gt;4&lt;ETX&gt;
&lt;STX&gt;&lt;ETB&gt;&lt;ETX&gt;</v>
      </c>
      <c r="H282" s="38">
        <f>ROW() - 6</f>
        <v>276</v>
      </c>
      <c r="I282" s="218" t="str" cm="1">
        <f t="array" ref="I2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3" spans="1:10" x14ac:dyDescent="0.2">
      <c r="A283" s="209">
        <v>9091</v>
      </c>
      <c r="B283" s="211" t="s">
        <v>1329</v>
      </c>
      <c r="C283" s="44">
        <v>4</v>
      </c>
      <c r="D283" s="214">
        <v>45639</v>
      </c>
      <c r="E283" s="211" t="b">
        <v>0</v>
      </c>
      <c r="F283" s="211" t="s">
        <v>1330</v>
      </c>
      <c r="G2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&lt;STX&gt;H1;o160,100;f3;c20;h1;w1;d3,Bruce Stuss;&lt;ETX&gt;
&lt;STX&gt;H2;o130,100;f3;c20;h1;w1;d3,;&lt;ETX&gt;
&lt;STX&gt;H3;o100,100;f3;c20;h1;w1;d3,MES Login;&lt;ETX&gt;
&lt;STX&gt;B4;o50,30;f3;c0,3;h50;w3;d3,9091;&lt;ETX&gt;
&lt;STX&gt;R&lt;ETX&gt;
&lt;STX&gt;&lt;ESC&gt;E1;&lt;ETX&gt;
&lt;STX&gt;&lt;US&gt;4&lt;ETX&gt;
&lt;STX&gt;&lt;ETB&gt;&lt;ETX&gt;</v>
      </c>
      <c r="H283" s="38">
        <f>ROW() - 6</f>
        <v>277</v>
      </c>
      <c r="I283" s="218" t="str" cm="1">
        <f t="array" ref="I2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4" spans="1:10" x14ac:dyDescent="0.2">
      <c r="A284" s="209">
        <v>9538</v>
      </c>
      <c r="B284" s="211" t="s">
        <v>1331</v>
      </c>
      <c r="C284" s="44">
        <v>4</v>
      </c>
      <c r="D284" s="214">
        <v>45639</v>
      </c>
      <c r="E284" s="211" t="b">
        <v>0</v>
      </c>
      <c r="F284" s="211" t="s">
        <v>1332</v>
      </c>
      <c r="G2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&lt;STX&gt;H1;o160,100;f3;c20;h1;w1;d3,Bryan Berra;&lt;ETX&gt;
&lt;STX&gt;H2;o130,100;f3;c20;h1;w1;d3,;&lt;ETX&gt;
&lt;STX&gt;H3;o100,100;f3;c20;h1;w1;d3,MES Login;&lt;ETX&gt;
&lt;STX&gt;B4;o50,30;f3;c0,3;h50;w3;d3,9538;&lt;ETX&gt;
&lt;STX&gt;R&lt;ETX&gt;
&lt;STX&gt;&lt;ESC&gt;E1;&lt;ETX&gt;
&lt;STX&gt;&lt;US&gt;4&lt;ETX&gt;
&lt;STX&gt;&lt;ETB&gt;&lt;ETX&gt;</v>
      </c>
      <c r="H284" s="38">
        <f>ROW() - 6</f>
        <v>278</v>
      </c>
      <c r="I284" s="218" t="str" cm="1">
        <f t="array" ref="I2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5" spans="1:10" x14ac:dyDescent="0.2">
      <c r="A285" s="209">
        <v>1285</v>
      </c>
      <c r="B285" s="211" t="s">
        <v>1333</v>
      </c>
      <c r="C285" s="44">
        <v>4</v>
      </c>
      <c r="D285" s="214">
        <v>45126.45636246528</v>
      </c>
      <c r="E285" s="211" t="b">
        <v>0</v>
      </c>
      <c r="F285" s="211" t="s">
        <v>1334</v>
      </c>
      <c r="G2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&lt;STX&gt;H1;o160,100;f3;c20;h1;w1;d3,Bryan Pypkowski;&lt;ETX&gt;
&lt;STX&gt;H2;o130,100;f3;c20;h1;w1;d3,;&lt;ETX&gt;
&lt;STX&gt;H3;o100,100;f3;c20;h1;w1;d3,MES Login;&lt;ETX&gt;
&lt;STX&gt;B4;o50,30;f3;c0,3;h50;w3;d3,1285;&lt;ETX&gt;
&lt;STX&gt;R&lt;ETX&gt;
&lt;STX&gt;&lt;ESC&gt;E1;&lt;ETX&gt;
&lt;STX&gt;&lt;US&gt;4&lt;ETX&gt;
&lt;STX&gt;&lt;ETB&gt;&lt;ETX&gt;</v>
      </c>
      <c r="H285" s="38">
        <f>ROW() - 6</f>
        <v>279</v>
      </c>
      <c r="I285" s="218" t="str" cm="1">
        <f t="array" ref="I2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6" spans="1:10" x14ac:dyDescent="0.2">
      <c r="A286" s="209">
        <v>1498</v>
      </c>
      <c r="B286" s="211" t="s">
        <v>1335</v>
      </c>
      <c r="C286" s="44">
        <v>4</v>
      </c>
      <c r="D286" s="214">
        <v>45126.456362650461</v>
      </c>
      <c r="E286" s="211" t="b">
        <v>0</v>
      </c>
      <c r="F286" s="211" t="s">
        <v>956</v>
      </c>
      <c r="G2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&lt;STX&gt;H1;o160,100;f3;c20;h1;w1;d3,Bryan Smith;&lt;ETX&gt;
&lt;STX&gt;H2;o130,100;f3;c20;h1;w1;d3,;&lt;ETX&gt;
&lt;STX&gt;H3;o100,100;f3;c20;h1;w1;d3,MES Login;&lt;ETX&gt;
&lt;STX&gt;B4;o50,30;f3;c0,3;h50;w3;d3,1498;&lt;ETX&gt;
&lt;STX&gt;R&lt;ETX&gt;
&lt;STX&gt;&lt;ESC&gt;E1;&lt;ETX&gt;
&lt;STX&gt;&lt;US&gt;4&lt;ETX&gt;
&lt;STX&gt;&lt;ETB&gt;&lt;ETX&gt;</v>
      </c>
      <c r="H286" s="38">
        <f>ROW() - 6</f>
        <v>280</v>
      </c>
      <c r="I286" s="218" t="str" cm="1">
        <f t="array" ref="I2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7" spans="1:10" x14ac:dyDescent="0.2">
      <c r="A287" s="209">
        <v>1040</v>
      </c>
      <c r="B287" s="211" t="s">
        <v>1336</v>
      </c>
      <c r="C287" s="44">
        <v>4</v>
      </c>
      <c r="D287" s="214">
        <v>45639</v>
      </c>
      <c r="E287" s="211" t="b">
        <v>0</v>
      </c>
      <c r="F287" s="211" t="s">
        <v>1337</v>
      </c>
      <c r="G2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&lt;STX&gt;H1;o160,100;f3;c20;h1;w1;d3,Bryana Hollins;&lt;ETX&gt;
&lt;STX&gt;H2;o130,100;f3;c20;h1;w1;d3,;&lt;ETX&gt;
&lt;STX&gt;H3;o100,100;f3;c20;h1;w1;d3,MES Login;&lt;ETX&gt;
&lt;STX&gt;B4;o50,30;f3;c0,3;h50;w3;d3,1040;&lt;ETX&gt;
&lt;STX&gt;R&lt;ETX&gt;
&lt;STX&gt;&lt;ESC&gt;E1;&lt;ETX&gt;
&lt;STX&gt;&lt;US&gt;4&lt;ETX&gt;
&lt;STX&gt;&lt;ETB&gt;&lt;ETX&gt;</v>
      </c>
      <c r="H287" s="38">
        <f>ROW() - 6</f>
        <v>281</v>
      </c>
      <c r="I287" s="218" t="str" cm="1">
        <f t="array" ref="I2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8" spans="1:10" x14ac:dyDescent="0.2">
      <c r="A288" s="209">
        <v>9818</v>
      </c>
      <c r="B288" s="211" t="s">
        <v>1338</v>
      </c>
      <c r="C288" s="44">
        <v>4</v>
      </c>
      <c r="D288" s="214">
        <v>45639</v>
      </c>
      <c r="E288" s="211" t="b">
        <v>0</v>
      </c>
      <c r="F288" s="211" t="s">
        <v>1339</v>
      </c>
      <c r="G2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&lt;STX&gt;H1;o160,100;f3;c20;h1;w1;d3,Byron Askew;&lt;ETX&gt;
&lt;STX&gt;H2;o130,100;f3;c20;h1;w1;d3,;&lt;ETX&gt;
&lt;STX&gt;H3;o100,100;f3;c20;h1;w1;d3,MES Login;&lt;ETX&gt;
&lt;STX&gt;B4;o50,30;f3;c0,3;h50;w3;d3,9818;&lt;ETX&gt;
&lt;STX&gt;R&lt;ETX&gt;
&lt;STX&gt;&lt;ESC&gt;E1;&lt;ETX&gt;
&lt;STX&gt;&lt;US&gt;4&lt;ETX&gt;
&lt;STX&gt;&lt;ETB&gt;&lt;ETX&gt;</v>
      </c>
      <c r="H288" s="38">
        <f>ROW() - 6</f>
        <v>282</v>
      </c>
      <c r="I288" s="218" t="str" cm="1">
        <f t="array" ref="I2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9" spans="1:10" x14ac:dyDescent="0.2">
      <c r="A289" s="209">
        <v>1322</v>
      </c>
      <c r="B289" s="211" t="s">
        <v>1340</v>
      </c>
      <c r="C289" s="44">
        <v>4</v>
      </c>
      <c r="D289" s="214">
        <v>45126.456362812503</v>
      </c>
      <c r="E289" s="211" t="b">
        <v>0</v>
      </c>
      <c r="F289" s="211" t="s">
        <v>1341</v>
      </c>
      <c r="G2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&lt;STX&gt;H1;o160,100;f3;c20;h1;w1;d3,Byron Belcher;&lt;ETX&gt;
&lt;STX&gt;H2;o130,100;f3;c20;h1;w1;d3,;&lt;ETX&gt;
&lt;STX&gt;H3;o100,100;f3;c20;h1;w1;d3,MES Login;&lt;ETX&gt;
&lt;STX&gt;B4;o50,30;f3;c0,3;h50;w3;d3,1322;&lt;ETX&gt;
&lt;STX&gt;R&lt;ETX&gt;
&lt;STX&gt;&lt;ESC&gt;E1;&lt;ETX&gt;
&lt;STX&gt;&lt;US&gt;4&lt;ETX&gt;
&lt;STX&gt;&lt;ETB&gt;&lt;ETX&gt;</v>
      </c>
      <c r="H289" s="38">
        <f>ROW() - 6</f>
        <v>283</v>
      </c>
      <c r="I289" s="218" t="str" cm="1">
        <f t="array" ref="I2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0" spans="1:10" x14ac:dyDescent="0.2">
      <c r="A290" s="209">
        <v>9384</v>
      </c>
      <c r="B290" s="211" t="s">
        <v>1342</v>
      </c>
      <c r="C290" s="44">
        <v>4</v>
      </c>
      <c r="D290" s="214">
        <v>45125.554943402778</v>
      </c>
      <c r="E290" s="211" t="b">
        <v>0</v>
      </c>
      <c r="F290" s="211" t="s">
        <v>1343</v>
      </c>
      <c r="G2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&lt;STX&gt;H1;o160,100;f3;c20;h1;w1;d3,Byron Green;&lt;ETX&gt;
&lt;STX&gt;H2;o130,100;f3;c20;h1;w1;d3,;&lt;ETX&gt;
&lt;STX&gt;H3;o100,100;f3;c20;h1;w1;d3,MES Login;&lt;ETX&gt;
&lt;STX&gt;B4;o50,30;f3;c0,3;h50;w3;d3,9384;&lt;ETX&gt;
&lt;STX&gt;R&lt;ETX&gt;
&lt;STX&gt;&lt;ESC&gt;E1;&lt;ETX&gt;
&lt;STX&gt;&lt;US&gt;4&lt;ETX&gt;
&lt;STX&gt;&lt;ETB&gt;&lt;ETX&gt;</v>
      </c>
      <c r="H290" s="38">
        <f>ROW() - 6</f>
        <v>284</v>
      </c>
      <c r="I290" s="218" t="str" cm="1">
        <f t="array" ref="I2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1" spans="1:10" x14ac:dyDescent="0.2">
      <c r="A291" s="209">
        <v>2486</v>
      </c>
      <c r="B291" s="211" t="s">
        <v>234</v>
      </c>
      <c r="C291" s="44">
        <v>4</v>
      </c>
      <c r="D291" s="214"/>
      <c r="E291" s="211" t="b">
        <v>0</v>
      </c>
      <c r="F291" s="211" t="s">
        <v>1344</v>
      </c>
      <c r="G2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&lt;STX&gt;H1;o160,100;f3;c20;h1;w1;d3,Byson Broaden;&lt;ETX&gt;
&lt;STX&gt;H2;o130,100;f3;c20;h1;w1;d3,T1XX C;&lt;ETX&gt;
&lt;STX&gt;H3;o100,100;f3;c20;h1;w1;d3,MES Login;&lt;ETX&gt;
&lt;STX&gt;B4;o50,30;f3;c0,3;h50;w3;d3,2486;&lt;ETX&gt;
&lt;STX&gt;R&lt;ETX&gt;
&lt;STX&gt;&lt;ESC&gt;E1;&lt;ETX&gt;
&lt;STX&gt;&lt;US&gt;4&lt;ETX&gt;
&lt;STX&gt;&lt;ETB&gt;&lt;ETX&gt;</v>
      </c>
      <c r="H291" s="38">
        <f>ROW() - 6</f>
        <v>285</v>
      </c>
      <c r="I291" s="218" t="str" cm="1">
        <f t="array" ref="I2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92" spans="1:10" x14ac:dyDescent="0.2">
      <c r="A292" s="209">
        <v>9586</v>
      </c>
      <c r="B292" s="211" t="s">
        <v>1345</v>
      </c>
      <c r="C292" s="44">
        <v>4</v>
      </c>
      <c r="D292" s="214"/>
      <c r="E292" s="211" t="b">
        <v>0</v>
      </c>
      <c r="F292" s="211" t="s">
        <v>1346</v>
      </c>
      <c r="G2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&lt;STX&gt;H1;o160,100;f3;c20;h1;w1;d3,Caleb Crutcher;&lt;ETX&gt;
&lt;STX&gt;H2;o130,100;f3;c20;h1;w1;d3,;&lt;ETX&gt;
&lt;STX&gt;H3;o100,100;f3;c20;h1;w1;d3,MES Login;&lt;ETX&gt;
&lt;STX&gt;B4;o50,30;f3;c0,3;h50;w3;d3,9586;&lt;ETX&gt;
&lt;STX&gt;R&lt;ETX&gt;
&lt;STX&gt;&lt;ESC&gt;E1;&lt;ETX&gt;
&lt;STX&gt;&lt;US&gt;4&lt;ETX&gt;
&lt;STX&gt;&lt;ETB&gt;&lt;ETX&gt;</v>
      </c>
      <c r="H292" s="38">
        <f>ROW() - 6</f>
        <v>286</v>
      </c>
      <c r="I292" s="218" t="str" cm="1">
        <f t="array" ref="I2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3" spans="1:10" x14ac:dyDescent="0.2">
      <c r="A293" s="209">
        <v>9302</v>
      </c>
      <c r="B293" s="211" t="s">
        <v>1347</v>
      </c>
      <c r="C293" s="44">
        <v>4</v>
      </c>
      <c r="D293" s="214">
        <v>45125.555019907406</v>
      </c>
      <c r="E293" s="211" t="b">
        <v>0</v>
      </c>
      <c r="F293" s="211" t="s">
        <v>1348</v>
      </c>
      <c r="G2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&lt;STX&gt;H1;o160,100;f3;c20;h1;w1;d3,Calthe Howell;&lt;ETX&gt;
&lt;STX&gt;H2;o130,100;f3;c20;h1;w1;d3,;&lt;ETX&gt;
&lt;STX&gt;H3;o100,100;f3;c20;h1;w1;d3,MES Login;&lt;ETX&gt;
&lt;STX&gt;B4;o50,30;f3;c0,3;h50;w3;d3,9302;&lt;ETX&gt;
&lt;STX&gt;R&lt;ETX&gt;
&lt;STX&gt;&lt;ESC&gt;E1;&lt;ETX&gt;
&lt;STX&gt;&lt;US&gt;4&lt;ETX&gt;
&lt;STX&gt;&lt;ETB&gt;&lt;ETX&gt;</v>
      </c>
      <c r="H293" s="38">
        <f>ROW() - 6</f>
        <v>287</v>
      </c>
      <c r="I293" s="218" t="str" cm="1">
        <f t="array" ref="I2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4" spans="1:10" x14ac:dyDescent="0.2">
      <c r="A294" s="209">
        <v>9367</v>
      </c>
      <c r="B294" s="211" t="s">
        <v>1349</v>
      </c>
      <c r="C294" s="44">
        <v>4</v>
      </c>
      <c r="D294" s="214">
        <v>45125.555106516207</v>
      </c>
      <c r="E294" s="211" t="b">
        <v>0</v>
      </c>
      <c r="F294" s="211" t="s">
        <v>1350</v>
      </c>
      <c r="G2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&lt;STX&gt;H1;o160,100;f3;c20;h1;w1;d3,Calve Coles;&lt;ETX&gt;
&lt;STX&gt;H2;o130,100;f3;c20;h1;w1;d3,;&lt;ETX&gt;
&lt;STX&gt;H3;o100,100;f3;c20;h1;w1;d3,MES Login;&lt;ETX&gt;
&lt;STX&gt;B4;o50,30;f3;c0,3;h50;w3;d3,9367;&lt;ETX&gt;
&lt;STX&gt;R&lt;ETX&gt;
&lt;STX&gt;&lt;ESC&gt;E1;&lt;ETX&gt;
&lt;STX&gt;&lt;US&gt;4&lt;ETX&gt;
&lt;STX&gt;&lt;ETB&gt;&lt;ETX&gt;</v>
      </c>
      <c r="H294" s="38">
        <f>ROW() - 6</f>
        <v>288</v>
      </c>
      <c r="I294" s="218" t="str" cm="1">
        <f t="array" ref="I2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5" spans="1:10" x14ac:dyDescent="0.2">
      <c r="A295" s="209">
        <v>9831</v>
      </c>
      <c r="B295" s="211" t="s">
        <v>1351</v>
      </c>
      <c r="C295" s="44">
        <v>4</v>
      </c>
      <c r="D295" s="214">
        <v>45125.555163113429</v>
      </c>
      <c r="E295" s="211" t="b">
        <v>0</v>
      </c>
      <c r="F295" s="211" t="s">
        <v>1352</v>
      </c>
      <c r="G2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&lt;STX&gt;H1;o160,100;f3;c20;h1;w1;d3,Calvin Hasberry;&lt;ETX&gt;
&lt;STX&gt;H2;o130,100;f3;c20;h1;w1;d3,;&lt;ETX&gt;
&lt;STX&gt;H3;o100,100;f3;c20;h1;w1;d3,MES Login;&lt;ETX&gt;
&lt;STX&gt;B4;o50,30;f3;c0,3;h50;w3;d3,9831;&lt;ETX&gt;
&lt;STX&gt;R&lt;ETX&gt;
&lt;STX&gt;&lt;ESC&gt;E1;&lt;ETX&gt;
&lt;STX&gt;&lt;US&gt;4&lt;ETX&gt;
&lt;STX&gt;&lt;ETB&gt;&lt;ETX&gt;</v>
      </c>
      <c r="H295" s="38">
        <f>ROW() - 6</f>
        <v>289</v>
      </c>
      <c r="I295" s="218" t="str" cm="1">
        <f t="array" ref="I2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6" spans="1:10" x14ac:dyDescent="0.2">
      <c r="A296" s="209">
        <v>9514</v>
      </c>
      <c r="B296" s="211" t="s">
        <v>1353</v>
      </c>
      <c r="C296" s="44">
        <v>4</v>
      </c>
      <c r="D296" s="214">
        <v>45125.593714965275</v>
      </c>
      <c r="E296" s="211" t="b">
        <v>0</v>
      </c>
      <c r="F296" s="211" t="s">
        <v>1014</v>
      </c>
      <c r="G2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&lt;STX&gt;H1;o160,100;f3;c20;h1;w1;d3,Cameille Talley;&lt;ETX&gt;
&lt;STX&gt;H2;o130,100;f3;c20;h1;w1;d3,;&lt;ETX&gt;
&lt;STX&gt;H3;o100,100;f3;c20;h1;w1;d3,MES Login;&lt;ETX&gt;
&lt;STX&gt;B4;o50,30;f3;c0,3;h50;w3;d3,9514;&lt;ETX&gt;
&lt;STX&gt;R&lt;ETX&gt;
&lt;STX&gt;&lt;ESC&gt;E1;&lt;ETX&gt;
&lt;STX&gt;&lt;US&gt;4&lt;ETX&gt;
&lt;STX&gt;&lt;ETB&gt;&lt;ETX&gt;</v>
      </c>
      <c r="H296" s="38">
        <f>ROW() - 6</f>
        <v>290</v>
      </c>
      <c r="I296" s="218" t="str" cm="1">
        <f t="array" ref="I2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7" spans="1:10" x14ac:dyDescent="0.2">
      <c r="A297" s="209">
        <v>1764</v>
      </c>
      <c r="B297" s="211" t="s">
        <v>1354</v>
      </c>
      <c r="C297" s="44">
        <v>3</v>
      </c>
      <c r="D297" s="214">
        <v>45639</v>
      </c>
      <c r="E297" s="211" t="b">
        <v>0</v>
      </c>
      <c r="F297" s="211" t="s">
        <v>1355</v>
      </c>
      <c r="G2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&lt;STX&gt;H1;o160,100;f3;c20;h1;w1;d3,Cameron Sullivan;&lt;ETX&gt;
&lt;STX&gt;H2;o130,100;f3;c20;h1;w1;d3,;&lt;ETX&gt;
&lt;STX&gt;H3;o100,100;f3;c20;h1;w1;d3,MES Login;&lt;ETX&gt;
&lt;STX&gt;B4;o50,30;f3;c0,3;h50;w3;d3,1764;&lt;ETX&gt;
&lt;STX&gt;R&lt;ETX&gt;
&lt;STX&gt;&lt;ESC&gt;E1;&lt;ETX&gt;
&lt;STX&gt;&lt;US&gt;4&lt;ETX&gt;
&lt;STX&gt;&lt;ETB&gt;&lt;ETX&gt;</v>
      </c>
      <c r="H297" s="38">
        <f>ROW() - 6</f>
        <v>291</v>
      </c>
      <c r="I297" s="218" t="str" cm="1">
        <f t="array" ref="I2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8" spans="1:10" x14ac:dyDescent="0.2">
      <c r="A298" s="209">
        <v>1163</v>
      </c>
      <c r="B298" s="211" t="s">
        <v>1356</v>
      </c>
      <c r="C298" s="44">
        <v>4</v>
      </c>
      <c r="D298" s="214">
        <v>45125.593791087966</v>
      </c>
      <c r="E298" s="211" t="b">
        <v>0</v>
      </c>
      <c r="F298" s="211" t="s">
        <v>1357</v>
      </c>
      <c r="G2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&lt;STX&gt;H1;o160,100;f3;c20;h1;w1;d3,Candace Lewis;&lt;ETX&gt;
&lt;STX&gt;H2;o130,100;f3;c20;h1;w1;d3,;&lt;ETX&gt;
&lt;STX&gt;H3;o100,100;f3;c20;h1;w1;d3,MES Login;&lt;ETX&gt;
&lt;STX&gt;B4;o50,30;f3;c0,3;h50;w3;d3,1163;&lt;ETX&gt;
&lt;STX&gt;R&lt;ETX&gt;
&lt;STX&gt;&lt;ESC&gt;E1;&lt;ETX&gt;
&lt;STX&gt;&lt;US&gt;4&lt;ETX&gt;
&lt;STX&gt;&lt;ETB&gt;&lt;ETX&gt;</v>
      </c>
      <c r="H298" s="38">
        <f>ROW() - 6</f>
        <v>292</v>
      </c>
      <c r="I298" s="218" t="str" cm="1">
        <f t="array" ref="I2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9" spans="1:10" x14ac:dyDescent="0.2">
      <c r="A299" s="209">
        <v>9253</v>
      </c>
      <c r="B299" s="211" t="s">
        <v>1358</v>
      </c>
      <c r="C299" s="44">
        <v>11</v>
      </c>
      <c r="D299" s="214">
        <v>45125.593895636572</v>
      </c>
      <c r="E299" s="211" t="b">
        <v>0</v>
      </c>
      <c r="F299" s="211" t="s">
        <v>1359</v>
      </c>
      <c r="G2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&lt;STX&gt;H1;o160,100;f3;c20;h1;w1;d3,Candace Mcglown;&lt;ETX&gt;
&lt;STX&gt;H2;o130,100;f3;c20;h1;w1;d3,;&lt;ETX&gt;
&lt;STX&gt;H3;o100,100;f3;c20;h1;w1;d3,MES Login;&lt;ETX&gt;
&lt;STX&gt;B4;o50,30;f3;c0,3;h50;w3;d3,9253;&lt;ETX&gt;
&lt;STX&gt;R&lt;ETX&gt;
&lt;STX&gt;&lt;ESC&gt;E1;&lt;ETX&gt;
&lt;STX&gt;&lt;US&gt;4&lt;ETX&gt;
&lt;STX&gt;&lt;ETB&gt;&lt;ETX&gt;</v>
      </c>
      <c r="H299" s="38">
        <f>ROW() - 6</f>
        <v>293</v>
      </c>
      <c r="I299" s="218" t="str" cm="1">
        <f t="array" ref="I2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00" spans="1:10" x14ac:dyDescent="0.2">
      <c r="A300" s="209">
        <v>9402</v>
      </c>
      <c r="B300" s="211" t="s">
        <v>1360</v>
      </c>
      <c r="C300" s="44">
        <v>4</v>
      </c>
      <c r="D300" s="214">
        <v>45125.594001620368</v>
      </c>
      <c r="E300" s="211" t="b">
        <v>0</v>
      </c>
      <c r="F300" s="211" t="s">
        <v>1280</v>
      </c>
      <c r="G3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&lt;STX&gt;H1;o160,100;f3;c20;h1;w1;d3,Candace Miller;&lt;ETX&gt;
&lt;STX&gt;H2;o130,100;f3;c20;h1;w1;d3,;&lt;ETX&gt;
&lt;STX&gt;H3;o100,100;f3;c20;h1;w1;d3,MES Login;&lt;ETX&gt;
&lt;STX&gt;B4;o50,30;f3;c0,3;h50;w3;d3,9402;&lt;ETX&gt;
&lt;STX&gt;R&lt;ETX&gt;
&lt;STX&gt;&lt;ESC&gt;E1;&lt;ETX&gt;
&lt;STX&gt;&lt;US&gt;4&lt;ETX&gt;
&lt;STX&gt;&lt;ETB&gt;&lt;ETX&gt;</v>
      </c>
      <c r="H300" s="38">
        <f>ROW() - 6</f>
        <v>294</v>
      </c>
      <c r="I300" s="218" t="str" cm="1">
        <f t="array" ref="I3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01" spans="1:10" x14ac:dyDescent="0.2">
      <c r="A301" s="209">
        <v>2691</v>
      </c>
      <c r="B301" s="211" t="s">
        <v>9600</v>
      </c>
      <c r="C301" s="44">
        <v>4</v>
      </c>
      <c r="D301" s="214"/>
      <c r="E301" s="211" t="b">
        <v>0</v>
      </c>
      <c r="F301" s="211" t="s">
        <v>891</v>
      </c>
      <c r="G3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&lt;STX&gt;H1;o160,100;f3;c20;h1;w1;d3,Candice Johnson;&lt;ETX&gt;
&lt;STX&gt;H2;o130,100;f3;c20;h1;w1;d3,DT FEM 3rd;&lt;ETX&gt;
&lt;STX&gt;H3;o100,100;f3;c20;h1;w1;d3,MES Login;&lt;ETX&gt;
&lt;STX&gt;B4;o50,30;f3;c0,3;h50;w3;d3,2691;&lt;ETX&gt;
&lt;STX&gt;R&lt;ETX&gt;
&lt;STX&gt;&lt;ESC&gt;E1;&lt;ETX&gt;
&lt;STX&gt;&lt;US&gt;4&lt;ETX&gt;
&lt;STX&gt;&lt;ETB&gt;&lt;ETX&gt;</v>
      </c>
      <c r="H301" s="38">
        <f>ROW() - 6</f>
        <v>295</v>
      </c>
      <c r="I301" s="218" t="str" cm="1">
        <f t="array" ref="I3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3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302" spans="1:10" x14ac:dyDescent="0.2">
      <c r="A302" s="209">
        <v>2636</v>
      </c>
      <c r="B302" s="211" t="s">
        <v>9378</v>
      </c>
      <c r="C302" s="44">
        <v>4</v>
      </c>
      <c r="D302" s="214"/>
      <c r="E302" s="211" t="b">
        <v>0</v>
      </c>
      <c r="F302" s="211" t="s">
        <v>9384</v>
      </c>
      <c r="G3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&lt;STX&gt;H1;o160,100;f3;c20;h1;w1;d3,Candice Mazek;&lt;ETX&gt;
&lt;STX&gt;H2;o130,100;f3;c20;h1;w1;d3,T1XX B;&lt;ETX&gt;
&lt;STX&gt;H3;o100,100;f3;c20;h1;w1;d3,MES Login;&lt;ETX&gt;
&lt;STX&gt;B4;o50,30;f3;c0,3;h50;w3;d3,2636;&lt;ETX&gt;
&lt;STX&gt;R&lt;ETX&gt;
&lt;STX&gt;&lt;ESC&gt;E1;&lt;ETX&gt;
&lt;STX&gt;&lt;US&gt;4&lt;ETX&gt;
&lt;STX&gt;&lt;ETB&gt;&lt;ETX&gt;</v>
      </c>
      <c r="H302" s="38">
        <f>ROW() - 6</f>
        <v>296</v>
      </c>
      <c r="I302" s="218" t="str" cm="1">
        <f t="array" ref="I3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3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303" spans="1:10" x14ac:dyDescent="0.2">
      <c r="A303" s="209">
        <v>2354</v>
      </c>
      <c r="B303" s="211" t="s">
        <v>93</v>
      </c>
      <c r="C303" s="44">
        <v>4</v>
      </c>
      <c r="D303" s="214">
        <v>45983.596220370368</v>
      </c>
      <c r="E303" s="211" t="b">
        <v>0</v>
      </c>
      <c r="F303" s="211" t="s">
        <v>956</v>
      </c>
      <c r="G3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&lt;STX&gt;H1;o160,100;f3;c20;h1;w1;d3,Candice Smith;&lt;ETX&gt;
&lt;STX&gt;H2;o130,100;f3;c20;h1;w1;d3,;&lt;ETX&gt;
&lt;STX&gt;H3;o100,100;f3;c20;h1;w1;d3,MES Login;&lt;ETX&gt;
&lt;STX&gt;B4;o50,30;f3;c0,3;h50;w3;d3,2354;&lt;ETX&gt;
&lt;STX&gt;R&lt;ETX&gt;
&lt;STX&gt;&lt;ESC&gt;E1;&lt;ETX&gt;
&lt;STX&gt;&lt;US&gt;4&lt;ETX&gt;
&lt;STX&gt;&lt;ETB&gt;&lt;ETX&gt;</v>
      </c>
      <c r="H303" s="38">
        <f>ROW() - 6</f>
        <v>297</v>
      </c>
      <c r="I303" s="218" t="str" cm="1">
        <f t="array" ref="I3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04" spans="1:10" x14ac:dyDescent="0.2">
      <c r="A304" s="209">
        <v>1711</v>
      </c>
      <c r="B304" s="211" t="s">
        <v>1361</v>
      </c>
      <c r="C304" s="44">
        <v>4</v>
      </c>
      <c r="D304" s="214">
        <v>45126.456363194447</v>
      </c>
      <c r="E304" s="211" t="b">
        <v>0</v>
      </c>
      <c r="F304" s="211" t="s">
        <v>1362</v>
      </c>
      <c r="G3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&lt;STX&gt;H1;o160,100;f3;c20;h1;w1;d3,Caprice Hartley;&lt;ETX&gt;
&lt;STX&gt;H2;o130,100;f3;c20;h1;w1;d3,;&lt;ETX&gt;
&lt;STX&gt;H3;o100,100;f3;c20;h1;w1;d3,MES Login;&lt;ETX&gt;
&lt;STX&gt;B4;o50,30;f3;c0,3;h50;w3;d3,1711;&lt;ETX&gt;
&lt;STX&gt;R&lt;ETX&gt;
&lt;STX&gt;&lt;ESC&gt;E1;&lt;ETX&gt;
&lt;STX&gt;&lt;US&gt;4&lt;ETX&gt;
&lt;STX&gt;&lt;ETB&gt;&lt;ETX&gt;</v>
      </c>
      <c r="H304" s="38">
        <f>ROW() - 6</f>
        <v>298</v>
      </c>
      <c r="I304" s="218" t="str" cm="1">
        <f t="array" ref="I3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05" spans="1:10" x14ac:dyDescent="0.2">
      <c r="A305" s="209">
        <v>2626</v>
      </c>
      <c r="B305" s="211" t="s">
        <v>37</v>
      </c>
      <c r="C305" s="44">
        <v>4</v>
      </c>
      <c r="D305" s="214">
        <v>45809</v>
      </c>
      <c r="E305" s="211" t="b">
        <v>0</v>
      </c>
      <c r="F305" s="211" t="s">
        <v>1363</v>
      </c>
      <c r="G3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&lt;STX&gt;H1;o160,100;f3;c20;h1;w1;d3,Caprice Webster;&lt;ETX&gt;
&lt;STX&gt;H2;o130,100;f3;c20;h1;w1;d3,;&lt;ETX&gt;
&lt;STX&gt;H3;o100,100;f3;c20;h1;w1;d3,MES Login;&lt;ETX&gt;
&lt;STX&gt;B4;o50,30;f3;c0,3;h50;w3;d3,2626;&lt;ETX&gt;
&lt;STX&gt;R&lt;ETX&gt;
&lt;STX&gt;&lt;ESC&gt;E1;&lt;ETX&gt;
&lt;STX&gt;&lt;US&gt;4&lt;ETX&gt;
&lt;STX&gt;&lt;ETB&gt;&lt;ETX&gt;</v>
      </c>
      <c r="H305" s="38">
        <f>ROW() - 6</f>
        <v>299</v>
      </c>
      <c r="I305" s="218" t="str" cm="1">
        <f t="array" ref="I3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06" spans="1:10" x14ac:dyDescent="0.2">
      <c r="A306" s="209">
        <v>1956</v>
      </c>
      <c r="B306" s="211" t="s">
        <v>1364</v>
      </c>
      <c r="C306" s="44">
        <v>4</v>
      </c>
      <c r="D306" s="214">
        <v>45639</v>
      </c>
      <c r="E306" s="211" t="b">
        <v>0</v>
      </c>
      <c r="F306" s="211" t="s">
        <v>918</v>
      </c>
      <c r="G3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&lt;STX&gt;H1;o160,100;f3;c20;h1;w1;d3,Cardi Jefferson;&lt;ETX&gt;
&lt;STX&gt;H2;o130,100;f3;c20;h1;w1;d3,;&lt;ETX&gt;
&lt;STX&gt;H3;o100,100;f3;c20;h1;w1;d3,MES Login;&lt;ETX&gt;
&lt;STX&gt;B4;o50,30;f3;c0,3;h50;w3;d3,1956;&lt;ETX&gt;
&lt;STX&gt;R&lt;ETX&gt;
&lt;STX&gt;&lt;ESC&gt;E1;&lt;ETX&gt;
&lt;STX&gt;&lt;US&gt;4&lt;ETX&gt;
&lt;STX&gt;&lt;ETB&gt;&lt;ETX&gt;</v>
      </c>
      <c r="H306" s="38">
        <f>ROW() - 6</f>
        <v>300</v>
      </c>
      <c r="I306" s="218" t="str" cm="1">
        <f t="array" ref="I3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07" spans="1:10" x14ac:dyDescent="0.2">
      <c r="A307" s="209">
        <v>8996</v>
      </c>
      <c r="B307" s="211" t="s">
        <v>1365</v>
      </c>
      <c r="C307" s="44">
        <v>4</v>
      </c>
      <c r="D307" s="214">
        <v>45615</v>
      </c>
      <c r="E307" s="211" t="b">
        <v>0</v>
      </c>
      <c r="F307" s="211" t="s">
        <v>956</v>
      </c>
      <c r="G3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&lt;STX&gt;H1;o160,100;f3;c20;h1;w1;d3,Carissa Smith;&lt;ETX&gt;
&lt;STX&gt;H2;o130,100;f3;c20;h1;w1;d3,;&lt;ETX&gt;
&lt;STX&gt;H3;o100,100;f3;c20;h1;w1;d3,MES Login;&lt;ETX&gt;
&lt;STX&gt;B4;o50,30;f3;c0,3;h50;w3;d3,8996;&lt;ETX&gt;
&lt;STX&gt;R&lt;ETX&gt;
&lt;STX&gt;&lt;ESC&gt;E1;&lt;ETX&gt;
&lt;STX&gt;&lt;US&gt;4&lt;ETX&gt;
&lt;STX&gt;&lt;ETB&gt;&lt;ETX&gt;</v>
      </c>
      <c r="H307" s="38">
        <f>ROW() - 6</f>
        <v>301</v>
      </c>
      <c r="I307" s="218" t="str" cm="1">
        <f t="array" ref="I3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08" spans="1:10" x14ac:dyDescent="0.2">
      <c r="A308" s="209">
        <v>1203</v>
      </c>
      <c r="B308" s="211" t="s">
        <v>1366</v>
      </c>
      <c r="C308" s="44">
        <v>3</v>
      </c>
      <c r="D308" s="214">
        <v>45126.456363344907</v>
      </c>
      <c r="E308" s="211" t="b">
        <v>0</v>
      </c>
      <c r="F308" s="211" t="s">
        <v>1367</v>
      </c>
      <c r="G3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&lt;STX&gt;H1;o160,100;f3;c20;h1;w1;d3,Carl Chambliss;&lt;ETX&gt;
&lt;STX&gt;H2;o130,100;f3;c20;h1;w1;d3,;&lt;ETX&gt;
&lt;STX&gt;H3;o100,100;f3;c20;h1;w1;d3,MES Login;&lt;ETX&gt;
&lt;STX&gt;B4;o50,30;f3;c0,3;h50;w3;d3,1203;&lt;ETX&gt;
&lt;STX&gt;R&lt;ETX&gt;
&lt;STX&gt;&lt;ESC&gt;E1;&lt;ETX&gt;
&lt;STX&gt;&lt;US&gt;4&lt;ETX&gt;
&lt;STX&gt;&lt;ETB&gt;&lt;ETX&gt;</v>
      </c>
      <c r="H308" s="38">
        <f>ROW() - 6</f>
        <v>302</v>
      </c>
      <c r="I308" s="218" t="str" cm="1">
        <f t="array" ref="I3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09" spans="1:10" x14ac:dyDescent="0.2">
      <c r="A309" s="209">
        <v>8937</v>
      </c>
      <c r="B309" s="211" t="s">
        <v>1368</v>
      </c>
      <c r="C309" s="44">
        <v>4</v>
      </c>
      <c r="D309" s="214">
        <v>45125.594078668983</v>
      </c>
      <c r="E309" s="211" t="b">
        <v>0</v>
      </c>
      <c r="F309" s="211" t="s">
        <v>1369</v>
      </c>
      <c r="G3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&lt;STX&gt;H1;o160,100;f3;c20;h1;w1;d3,Carl Fletcher;&lt;ETX&gt;
&lt;STX&gt;H2;o130,100;f3;c20;h1;w1;d3,;&lt;ETX&gt;
&lt;STX&gt;H3;o100,100;f3;c20;h1;w1;d3,MES Login;&lt;ETX&gt;
&lt;STX&gt;B4;o50,30;f3;c0,3;h50;w3;d3,8937;&lt;ETX&gt;
&lt;STX&gt;R&lt;ETX&gt;
&lt;STX&gt;&lt;ESC&gt;E1;&lt;ETX&gt;
&lt;STX&gt;&lt;US&gt;4&lt;ETX&gt;
&lt;STX&gt;&lt;ETB&gt;&lt;ETX&gt;</v>
      </c>
      <c r="H309" s="38">
        <f>ROW() - 6</f>
        <v>303</v>
      </c>
      <c r="I309" s="218" t="str" cm="1">
        <f t="array" ref="I3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10" spans="1:10" x14ac:dyDescent="0.2">
      <c r="A310" s="209">
        <v>8954</v>
      </c>
      <c r="B310" s="211" t="s">
        <v>1370</v>
      </c>
      <c r="C310" s="44">
        <v>4</v>
      </c>
      <c r="D310" s="214">
        <v>45125.594206331021</v>
      </c>
      <c r="E310" s="211" t="b">
        <v>0</v>
      </c>
      <c r="F310" s="211" t="s">
        <v>1357</v>
      </c>
      <c r="G3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&lt;STX&gt;H1;o160,100;f3;c20;h1;w1;d3,Carl Lewis;&lt;ETX&gt;
&lt;STX&gt;H2;o130,100;f3;c20;h1;w1;d3,;&lt;ETX&gt;
&lt;STX&gt;H3;o100,100;f3;c20;h1;w1;d3,MES Login;&lt;ETX&gt;
&lt;STX&gt;B4;o50,30;f3;c0,3;h50;w3;d3,8954;&lt;ETX&gt;
&lt;STX&gt;R&lt;ETX&gt;
&lt;STX&gt;&lt;ESC&gt;E1;&lt;ETX&gt;
&lt;STX&gt;&lt;US&gt;4&lt;ETX&gt;
&lt;STX&gt;&lt;ETB&gt;&lt;ETX&gt;</v>
      </c>
      <c r="H310" s="38">
        <f>ROW() - 6</f>
        <v>304</v>
      </c>
      <c r="I310" s="218" t="str" cm="1">
        <f t="array" ref="I3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11" spans="1:10" x14ac:dyDescent="0.2">
      <c r="A311" s="209">
        <v>1362</v>
      </c>
      <c r="B311" s="211" t="s">
        <v>1371</v>
      </c>
      <c r="C311" s="44">
        <v>4</v>
      </c>
      <c r="D311" s="214">
        <v>45125.676149305553</v>
      </c>
      <c r="E311" s="211" t="b">
        <v>0</v>
      </c>
      <c r="F311" s="211" t="s">
        <v>1372</v>
      </c>
      <c r="G3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&lt;STX&gt;H1;o160,100;f3;c20;h1;w1;d3,Carl Pamplin Jr;&lt;ETX&gt;
&lt;STX&gt;H2;o130,100;f3;c20;h1;w1;d3,;&lt;ETX&gt;
&lt;STX&gt;H3;o100,100;f3;c20;h1;w1;d3,MES Login;&lt;ETX&gt;
&lt;STX&gt;B4;o50,30;f3;c0,3;h50;w3;d3,1362;&lt;ETX&gt;
&lt;STX&gt;R&lt;ETX&gt;
&lt;STX&gt;&lt;ESC&gt;E1;&lt;ETX&gt;
&lt;STX&gt;&lt;US&gt;4&lt;ETX&gt;
&lt;STX&gt;&lt;ETB&gt;&lt;ETX&gt;</v>
      </c>
      <c r="H311" s="38">
        <f>ROW() - 6</f>
        <v>305</v>
      </c>
      <c r="I311" s="218" t="str" cm="1">
        <f t="array" ref="I3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12" spans="1:10" x14ac:dyDescent="0.2">
      <c r="A312" s="209">
        <v>9102</v>
      </c>
      <c r="B312" s="211" t="s">
        <v>1373</v>
      </c>
      <c r="C312" s="44">
        <v>1</v>
      </c>
      <c r="D312" s="214">
        <v>45126.456363738427</v>
      </c>
      <c r="E312" s="211" t="b">
        <v>1</v>
      </c>
      <c r="F312" s="211" t="s">
        <v>1374</v>
      </c>
      <c r="G3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&lt;STX&gt;H1;o160,100;f3;c20;h1;w1;d3,Carl Villanueva;&lt;ETX&gt;
&lt;STX&gt;H2;o130,100;f3;c20;h1;w1;d3,;&lt;ETX&gt;
&lt;STX&gt;H3;o100,100;f3;c20;h1;w1;d3,MES Login;&lt;ETX&gt;
&lt;STX&gt;B4;o50,30;f3;c0,3;h50;w3;d3,9102;&lt;ETX&gt;
&lt;STX&gt;R&lt;ETX&gt;
&lt;STX&gt;&lt;ESC&gt;E1;&lt;ETX&gt;
&lt;STX&gt;&lt;US&gt;4&lt;ETX&gt;
&lt;STX&gt;&lt;ETB&gt;&lt;ETX&gt;</v>
      </c>
      <c r="H312" s="38">
        <f>ROW() - 6</f>
        <v>306</v>
      </c>
      <c r="I312" s="218" t="str" cm="1">
        <f t="array" ref="I3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13" spans="1:10" x14ac:dyDescent="0.2">
      <c r="A313" s="209">
        <v>8945</v>
      </c>
      <c r="B313" s="211" t="s">
        <v>1375</v>
      </c>
      <c r="C313" s="44">
        <v>9</v>
      </c>
      <c r="D313" s="214">
        <v>45125.594290590278</v>
      </c>
      <c r="E313" s="211" t="b">
        <v>1</v>
      </c>
      <c r="F313" s="211" t="s">
        <v>1376</v>
      </c>
      <c r="G3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&lt;STX&gt;H1;o160,100;f3;c20;h1;w1;d3,Carlos Hernandez;&lt;ETX&gt;
&lt;STX&gt;H2;o130,100;f3;c20;h1;w1;d3,Purchasing;&lt;ETX&gt;
&lt;STX&gt;H3;o100,100;f3;c20;h1;w1;d3,MES Login;&lt;ETX&gt;
&lt;STX&gt;B4;o50,30;f3;c0,3;h50;w3;d3,8945;&lt;ETX&gt;
&lt;STX&gt;R&lt;ETX&gt;
&lt;STX&gt;&lt;ESC&gt;E1;&lt;ETX&gt;
&lt;STX&gt;&lt;US&gt;4&lt;ETX&gt;
&lt;STX&gt;&lt;ETB&gt;&lt;ETX&gt;</v>
      </c>
      <c r="H313" s="38">
        <f>ROW() - 6</f>
        <v>307</v>
      </c>
      <c r="I313" s="218" t="str" cm="1">
        <f t="array" ref="I3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Purchasing</v>
      </c>
      <c r="J3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14" spans="1:10" x14ac:dyDescent="0.2">
      <c r="A314" s="209">
        <v>1510</v>
      </c>
      <c r="B314" s="211" t="s">
        <v>1377</v>
      </c>
      <c r="C314" s="44">
        <v>4</v>
      </c>
      <c r="D314" s="214">
        <v>45126.456363541663</v>
      </c>
      <c r="E314" s="211" t="b">
        <v>0</v>
      </c>
      <c r="F314" s="211" t="s">
        <v>1378</v>
      </c>
      <c r="G3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&lt;STX&gt;H1;o160,100;f3;c20;h1;w1;d3,Carlos Lee;&lt;ETX&gt;
&lt;STX&gt;H2;o130,100;f3;c20;h1;w1;d3,;&lt;ETX&gt;
&lt;STX&gt;H3;o100,100;f3;c20;h1;w1;d3,MES Login;&lt;ETX&gt;
&lt;STX&gt;B4;o50,30;f3;c0,3;h50;w3;d3,1510;&lt;ETX&gt;
&lt;STX&gt;R&lt;ETX&gt;
&lt;STX&gt;&lt;ESC&gt;E1;&lt;ETX&gt;
&lt;STX&gt;&lt;US&gt;4&lt;ETX&gt;
&lt;STX&gt;&lt;ETB&gt;&lt;ETX&gt;</v>
      </c>
      <c r="H314" s="38">
        <f>ROW() - 6</f>
        <v>308</v>
      </c>
      <c r="I314" s="218" t="str" cm="1">
        <f t="array" ref="I3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15" spans="1:10" x14ac:dyDescent="0.2">
      <c r="A315" s="209">
        <v>1716</v>
      </c>
      <c r="B315" s="211" t="s">
        <v>237</v>
      </c>
      <c r="C315" s="44">
        <v>3</v>
      </c>
      <c r="D315" s="214"/>
      <c r="E315" s="211" t="b">
        <v>0</v>
      </c>
      <c r="F315" s="211" t="s">
        <v>956</v>
      </c>
      <c r="G3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&lt;STX&gt;H1;o160,100;f3;c20;h1;w1;d3,Carlton Smith;&lt;ETX&gt;
&lt;STX&gt;H2;o130,100;f3;c20;h1;w1;d3,Materials 2nd;&lt;ETX&gt;
&lt;STX&gt;H3;o100,100;f3;c20;h1;w1;d3,MES Login;&lt;ETX&gt;
&lt;STX&gt;B4;o50,30;f3;c0,3;h50;w3;d3,1716;&lt;ETX&gt;
&lt;STX&gt;R&lt;ETX&gt;
&lt;STX&gt;&lt;ESC&gt;E1;&lt;ETX&gt;
&lt;STX&gt;&lt;US&gt;4&lt;ETX&gt;
&lt;STX&gt;&lt;ETB&gt;&lt;ETX&gt;</v>
      </c>
      <c r="H315" s="38">
        <f>ROW() - 6</f>
        <v>309</v>
      </c>
      <c r="I315" s="218" t="str" cm="1">
        <f t="array" ref="I3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2nd</v>
      </c>
      <c r="J3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316" spans="1:10" x14ac:dyDescent="0.2">
      <c r="A316" s="209">
        <v>8959</v>
      </c>
      <c r="B316" s="211" t="s">
        <v>1379</v>
      </c>
      <c r="C316" s="44">
        <v>4</v>
      </c>
      <c r="D316" s="214">
        <v>45126.411038425926</v>
      </c>
      <c r="E316" s="211" t="b">
        <v>0</v>
      </c>
      <c r="F316" s="211" t="s">
        <v>1380</v>
      </c>
      <c r="G3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&lt;STX&gt;H1;o160,100;f3;c20;h1;w1;d3,Carlton Taylor;&lt;ETX&gt;
&lt;STX&gt;H2;o130,100;f3;c20;h1;w1;d3,;&lt;ETX&gt;
&lt;STX&gt;H3;o100,100;f3;c20;h1;w1;d3,MES Login;&lt;ETX&gt;
&lt;STX&gt;B4;o50,30;f3;c0,3;h50;w3;d3,8959;&lt;ETX&gt;
&lt;STX&gt;R&lt;ETX&gt;
&lt;STX&gt;&lt;ESC&gt;E1;&lt;ETX&gt;
&lt;STX&gt;&lt;US&gt;4&lt;ETX&gt;
&lt;STX&gt;&lt;ETB&gt;&lt;ETX&gt;</v>
      </c>
      <c r="H316" s="38">
        <f>ROW() - 6</f>
        <v>310</v>
      </c>
      <c r="I316" s="218" t="str" cm="1">
        <f t="array" ref="I3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17" spans="1:10" x14ac:dyDescent="0.2">
      <c r="A317" s="209">
        <v>1520</v>
      </c>
      <c r="B317" s="211" t="s">
        <v>1381</v>
      </c>
      <c r="C317" s="44">
        <v>4</v>
      </c>
      <c r="D317" s="214">
        <v>45126.456363888887</v>
      </c>
      <c r="E317" s="211" t="b">
        <v>0</v>
      </c>
      <c r="F317" s="211" t="s">
        <v>1382</v>
      </c>
      <c r="G3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&lt;STX&gt;H1;o160,100;f3;c20;h1;w1;d3,Carmela Collins;&lt;ETX&gt;
&lt;STX&gt;H2;o130,100;f3;c20;h1;w1;d3,;&lt;ETX&gt;
&lt;STX&gt;H3;o100,100;f3;c20;h1;w1;d3,MES Login;&lt;ETX&gt;
&lt;STX&gt;B4;o50,30;f3;c0,3;h50;w3;d3,1520;&lt;ETX&gt;
&lt;STX&gt;R&lt;ETX&gt;
&lt;STX&gt;&lt;ESC&gt;E1;&lt;ETX&gt;
&lt;STX&gt;&lt;US&gt;4&lt;ETX&gt;
&lt;STX&gt;&lt;ETB&gt;&lt;ETX&gt;</v>
      </c>
      <c r="H317" s="38">
        <f>ROW() - 6</f>
        <v>311</v>
      </c>
      <c r="I317" s="218" t="str" cm="1">
        <f t="array" ref="I3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18" spans="1:10" x14ac:dyDescent="0.2">
      <c r="A318" s="209">
        <v>1734</v>
      </c>
      <c r="B318" s="211" t="s">
        <v>1383</v>
      </c>
      <c r="C318" s="44">
        <v>4</v>
      </c>
      <c r="D318" s="214">
        <v>45126.45636408565</v>
      </c>
      <c r="E318" s="211" t="b">
        <v>0</v>
      </c>
      <c r="F318" s="211" t="s">
        <v>1384</v>
      </c>
      <c r="G3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&lt;STX&gt;H1;o160,100;f3;c20;h1;w1;d3,Carol Crosby;&lt;ETX&gt;
&lt;STX&gt;H2;o130,100;f3;c20;h1;w1;d3,;&lt;ETX&gt;
&lt;STX&gt;H3;o100,100;f3;c20;h1;w1;d3,MES Login;&lt;ETX&gt;
&lt;STX&gt;B4;o50,30;f3;c0,3;h50;w3;d3,1734;&lt;ETX&gt;
&lt;STX&gt;R&lt;ETX&gt;
&lt;STX&gt;&lt;ESC&gt;E1;&lt;ETX&gt;
&lt;STX&gt;&lt;US&gt;4&lt;ETX&gt;
&lt;STX&gt;&lt;ETB&gt;&lt;ETX&gt;</v>
      </c>
      <c r="H318" s="38">
        <f>ROW() - 6</f>
        <v>312</v>
      </c>
      <c r="I318" s="218" t="str" cm="1">
        <f t="array" ref="I3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19" spans="1:10" x14ac:dyDescent="0.2">
      <c r="A319" s="209">
        <v>1246</v>
      </c>
      <c r="B319" s="211" t="s">
        <v>1385</v>
      </c>
      <c r="C319" s="44">
        <v>4</v>
      </c>
      <c r="D319" s="214">
        <v>45126.456364270831</v>
      </c>
      <c r="E319" s="211" t="b">
        <v>0</v>
      </c>
      <c r="F319" s="211" t="s">
        <v>1386</v>
      </c>
      <c r="G3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&lt;STX&gt;H1;o160,100;f3;c20;h1;w1;d3,Caroline Maniaci;&lt;ETX&gt;
&lt;STX&gt;H2;o130,100;f3;c20;h1;w1;d3,;&lt;ETX&gt;
&lt;STX&gt;H3;o100,100;f3;c20;h1;w1;d3,MES Login;&lt;ETX&gt;
&lt;STX&gt;B4;o50,30;f3;c0,3;h50;w3;d3,1246;&lt;ETX&gt;
&lt;STX&gt;R&lt;ETX&gt;
&lt;STX&gt;&lt;ESC&gt;E1;&lt;ETX&gt;
&lt;STX&gt;&lt;US&gt;4&lt;ETX&gt;
&lt;STX&gt;&lt;ETB&gt;&lt;ETX&gt;</v>
      </c>
      <c r="H319" s="38">
        <f>ROW() - 6</f>
        <v>313</v>
      </c>
      <c r="I319" s="218" t="str" cm="1">
        <f t="array" ref="I3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20" spans="1:10" x14ac:dyDescent="0.2">
      <c r="A320" s="209">
        <v>6016</v>
      </c>
      <c r="B320" s="211" t="s">
        <v>239</v>
      </c>
      <c r="C320" s="44">
        <v>5</v>
      </c>
      <c r="D320" s="214"/>
      <c r="E320" s="211" t="b">
        <v>1</v>
      </c>
      <c r="F320" s="211" t="s">
        <v>1387</v>
      </c>
      <c r="G3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&lt;STX&gt;H1;o160,100;f3;c20;h1;w1;d3,Carter Buchanan;&lt;ETX&gt;
&lt;STX&gt;H2;o130,100;f3;c20;h1;w1;d3,IT C;&lt;ETX&gt;
&lt;STX&gt;H3;o100,100;f3;c20;h1;w1;d3,MES Login;&lt;ETX&gt;
&lt;STX&gt;B4;o50,30;f3;c0,3;h50;w3;d3,6016;&lt;ETX&gt;
&lt;STX&gt;R&lt;ETX&gt;
&lt;STX&gt;&lt;ESC&gt;E1;&lt;ETX&gt;
&lt;STX&gt;&lt;US&gt;4&lt;ETX&gt;
&lt;STX&gt;&lt;ETB&gt;&lt;ETX&gt;</v>
      </c>
      <c r="H320" s="38">
        <f>ROW() - 6</f>
        <v>314</v>
      </c>
      <c r="I320" s="218" t="str" cm="1">
        <f t="array" ref="I3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IT C</v>
      </c>
      <c r="J3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321" spans="1:10" x14ac:dyDescent="0.2">
      <c r="A321" s="209">
        <v>9145</v>
      </c>
      <c r="B321" s="211" t="s">
        <v>1388</v>
      </c>
      <c r="C321" s="44">
        <v>4</v>
      </c>
      <c r="D321" s="214">
        <v>45126.456364467595</v>
      </c>
      <c r="E321" s="211" t="b">
        <v>0</v>
      </c>
      <c r="F321" s="211" t="s">
        <v>1389</v>
      </c>
      <c r="G3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&lt;STX&gt;H1;o160,100;f3;c20;h1;w1;d3,Casey Hassam;&lt;ETX&gt;
&lt;STX&gt;H2;o130,100;f3;c20;h1;w1;d3,;&lt;ETX&gt;
&lt;STX&gt;H3;o100,100;f3;c20;h1;w1;d3,MES Login;&lt;ETX&gt;
&lt;STX&gt;B4;o50,30;f3;c0,3;h50;w3;d3,9145;&lt;ETX&gt;
&lt;STX&gt;R&lt;ETX&gt;
&lt;STX&gt;&lt;ESC&gt;E1;&lt;ETX&gt;
&lt;STX&gt;&lt;US&gt;4&lt;ETX&gt;
&lt;STX&gt;&lt;ETB&gt;&lt;ETX&gt;</v>
      </c>
      <c r="H321" s="38">
        <f>ROW() - 6</f>
        <v>315</v>
      </c>
      <c r="I321" s="218" t="str" cm="1">
        <f t="array" ref="I3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22" spans="1:10" x14ac:dyDescent="0.2">
      <c r="A322" s="209">
        <v>1980</v>
      </c>
      <c r="B322" s="211" t="s">
        <v>1390</v>
      </c>
      <c r="C322" s="44">
        <v>4</v>
      </c>
      <c r="D322" s="214">
        <v>45126.456364618054</v>
      </c>
      <c r="E322" s="211" t="b">
        <v>0</v>
      </c>
      <c r="F322" s="211" t="s">
        <v>1391</v>
      </c>
      <c r="G3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&lt;STX&gt;H1;o160,100;f3;c20;h1;w1;d3,Cashmere Hudson;&lt;ETX&gt;
&lt;STX&gt;H2;o130,100;f3;c20;h1;w1;d3,;&lt;ETX&gt;
&lt;STX&gt;H3;o100,100;f3;c20;h1;w1;d3,MES Login;&lt;ETX&gt;
&lt;STX&gt;B4;o50,30;f3;c0,3;h50;w3;d3,1980;&lt;ETX&gt;
&lt;STX&gt;R&lt;ETX&gt;
&lt;STX&gt;&lt;ESC&gt;E1;&lt;ETX&gt;
&lt;STX&gt;&lt;US&gt;4&lt;ETX&gt;
&lt;STX&gt;&lt;ETB&gt;&lt;ETX&gt;</v>
      </c>
      <c r="H322" s="38">
        <f>ROW() - 6</f>
        <v>316</v>
      </c>
      <c r="I322" s="218" t="str" cm="1">
        <f t="array" ref="I3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23" spans="1:10" x14ac:dyDescent="0.2">
      <c r="A323" s="209">
        <v>2057</v>
      </c>
      <c r="B323" s="211" t="s">
        <v>243</v>
      </c>
      <c r="C323" s="44">
        <v>4</v>
      </c>
      <c r="D323" s="214"/>
      <c r="E323" s="211" t="b">
        <v>1</v>
      </c>
      <c r="F323" s="211" t="s">
        <v>1299</v>
      </c>
      <c r="G3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&lt;STX&gt;H1;o160,100;f3;c20;h1;w1;d3,Cassie Seals;&lt;ETX&gt;
&lt;STX&gt;H2;o130,100;f3;c20;h1;w1;d3,T1XX A;&lt;ETX&gt;
&lt;STX&gt;H3;o100,100;f3;c20;h1;w1;d3,MES Login;&lt;ETX&gt;
&lt;STX&gt;B4;o50,30;f3;c0,3;h50;w3;d3,2057;&lt;ETX&gt;
&lt;STX&gt;R&lt;ETX&gt;
&lt;STX&gt;&lt;ESC&gt;E1;&lt;ETX&gt;
&lt;STX&gt;&lt;US&gt;4&lt;ETX&gt;
&lt;STX&gt;&lt;ETB&gt;&lt;ETX&gt;</v>
      </c>
      <c r="H323" s="38">
        <f>ROW() - 6</f>
        <v>317</v>
      </c>
      <c r="I323" s="218" t="str" cm="1">
        <f t="array" ref="I3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3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324" spans="1:10" x14ac:dyDescent="0.2">
      <c r="A324" s="209">
        <v>5897855</v>
      </c>
      <c r="B324" s="211" t="s">
        <v>1392</v>
      </c>
      <c r="C324" s="44">
        <v>4</v>
      </c>
      <c r="D324" s="214"/>
      <c r="E324" s="211" t="b">
        <v>0</v>
      </c>
      <c r="F324" s="211" t="s">
        <v>1393</v>
      </c>
      <c r="G3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&lt;STX&gt;H1;o160,100;f3;c20;h1;w1;d3,Cassie Seals-Bypass;&lt;ETX&gt;
&lt;STX&gt;H2;o130,100;f3;c20;h1;w1;d3,Bypass;&lt;ETX&gt;
&lt;STX&gt;H3;o100,100;f3;c20;h1;w1;d3,MES Login;&lt;ETX&gt;
&lt;STX&gt;B4;o50,30;f3;c0,3;h50;w3;d3,5897855;&lt;ETX&gt;
&lt;STX&gt;R&lt;ETX&gt;
&lt;STX&gt;&lt;ESC&gt;E1;&lt;ETX&gt;
&lt;STX&gt;&lt;US&gt;4&lt;ETX&gt;
&lt;STX&gt;&lt;ETB&gt;&lt;ETX&gt;</v>
      </c>
      <c r="H324" s="38">
        <f>ROW() - 6</f>
        <v>318</v>
      </c>
      <c r="I324" s="218" t="str" cm="1">
        <f t="array" ref="I3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3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325" spans="1:10" x14ac:dyDescent="0.2">
      <c r="A325" s="209">
        <v>1720</v>
      </c>
      <c r="B325" s="211" t="s">
        <v>1394</v>
      </c>
      <c r="C325" s="44">
        <v>4</v>
      </c>
      <c r="D325" s="214">
        <v>45126.456364814818</v>
      </c>
      <c r="E325" s="211" t="b">
        <v>0</v>
      </c>
      <c r="F325" s="211" t="s">
        <v>1395</v>
      </c>
      <c r="G3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&lt;STX&gt;H1;o160,100;f3;c20;h1;w1;d3,Catera Hollan;&lt;ETX&gt;
&lt;STX&gt;H2;o130,100;f3;c20;h1;w1;d3,;&lt;ETX&gt;
&lt;STX&gt;H3;o100,100;f3;c20;h1;w1;d3,MES Login;&lt;ETX&gt;
&lt;STX&gt;B4;o50,30;f3;c0,3;h50;w3;d3,1720;&lt;ETX&gt;
&lt;STX&gt;R&lt;ETX&gt;
&lt;STX&gt;&lt;ESC&gt;E1;&lt;ETX&gt;
&lt;STX&gt;&lt;US&gt;4&lt;ETX&gt;
&lt;STX&gt;&lt;ETB&gt;&lt;ETX&gt;</v>
      </c>
      <c r="H325" s="38">
        <f>ROW() - 6</f>
        <v>319</v>
      </c>
      <c r="I325" s="218" t="str" cm="1">
        <f t="array" ref="I3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26" spans="1:10" x14ac:dyDescent="0.2">
      <c r="A326" s="209">
        <v>1487</v>
      </c>
      <c r="B326" s="211" t="s">
        <v>1396</v>
      </c>
      <c r="C326" s="44">
        <v>4</v>
      </c>
      <c r="D326" s="214">
        <v>45126.456365011574</v>
      </c>
      <c r="E326" s="211" t="b">
        <v>0</v>
      </c>
      <c r="F326" s="211" t="s">
        <v>1397</v>
      </c>
      <c r="G3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&lt;STX&gt;H1;o160,100;f3;c20;h1;w1;d3,Cathy Bailey;&lt;ETX&gt;
&lt;STX&gt;H2;o130,100;f3;c20;h1;w1;d3,;&lt;ETX&gt;
&lt;STX&gt;H3;o100,100;f3;c20;h1;w1;d3,MES Login;&lt;ETX&gt;
&lt;STX&gt;B4;o50,30;f3;c0,3;h50;w3;d3,1487;&lt;ETX&gt;
&lt;STX&gt;R&lt;ETX&gt;
&lt;STX&gt;&lt;ESC&gt;E1;&lt;ETX&gt;
&lt;STX&gt;&lt;US&gt;4&lt;ETX&gt;
&lt;STX&gt;&lt;ETB&gt;&lt;ETX&gt;</v>
      </c>
      <c r="H326" s="38">
        <f>ROW() - 6</f>
        <v>320</v>
      </c>
      <c r="I326" s="218" t="str" cm="1">
        <f t="array" ref="I3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27" spans="1:10" x14ac:dyDescent="0.2">
      <c r="A327" s="209">
        <v>2479</v>
      </c>
      <c r="B327" s="211" t="s">
        <v>1398</v>
      </c>
      <c r="C327" s="44">
        <v>4</v>
      </c>
      <c r="D327" s="214">
        <v>45639</v>
      </c>
      <c r="E327" s="211" t="b">
        <v>0</v>
      </c>
      <c r="F327" s="211" t="s">
        <v>1357</v>
      </c>
      <c r="G3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&lt;STX&gt;H1;o160,100;f3;c20;h1;w1;d3,Cathy Lewis;&lt;ETX&gt;
&lt;STX&gt;H2;o130,100;f3;c20;h1;w1;d3,;&lt;ETX&gt;
&lt;STX&gt;H3;o100,100;f3;c20;h1;w1;d3,MES Login;&lt;ETX&gt;
&lt;STX&gt;B4;o50,30;f3;c0,3;h50;w3;d3,2479;&lt;ETX&gt;
&lt;STX&gt;R&lt;ETX&gt;
&lt;STX&gt;&lt;ESC&gt;E1;&lt;ETX&gt;
&lt;STX&gt;&lt;US&gt;4&lt;ETX&gt;
&lt;STX&gt;&lt;ETB&gt;&lt;ETX&gt;</v>
      </c>
      <c r="H327" s="38">
        <f>ROW() - 6</f>
        <v>321</v>
      </c>
      <c r="I327" s="218" t="str" cm="1">
        <f t="array" ref="I3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28" spans="1:10" x14ac:dyDescent="0.2">
      <c r="A328" s="209">
        <v>8866</v>
      </c>
      <c r="B328" s="211" t="s">
        <v>1399</v>
      </c>
      <c r="C328" s="44">
        <v>4</v>
      </c>
      <c r="D328" s="214">
        <v>45126.456365162034</v>
      </c>
      <c r="E328" s="211" t="b">
        <v>0</v>
      </c>
      <c r="F328" s="211" t="s">
        <v>1400</v>
      </c>
      <c r="G3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&lt;STX&gt;H1;o160,100;f3;c20;h1;w1;d3,Ceantha Gross;&lt;ETX&gt;
&lt;STX&gt;H2;o130,100;f3;c20;h1;w1;d3,;&lt;ETX&gt;
&lt;STX&gt;H3;o100,100;f3;c20;h1;w1;d3,MES Login;&lt;ETX&gt;
&lt;STX&gt;B4;o50,30;f3;c0,3;h50;w3;d3,8866;&lt;ETX&gt;
&lt;STX&gt;R&lt;ETX&gt;
&lt;STX&gt;&lt;ESC&gt;E1;&lt;ETX&gt;
&lt;STX&gt;&lt;US&gt;4&lt;ETX&gt;
&lt;STX&gt;&lt;ETB&gt;&lt;ETX&gt;</v>
      </c>
      <c r="H328" s="38">
        <f>ROW() - 6</f>
        <v>322</v>
      </c>
      <c r="I328" s="218" t="str" cm="1">
        <f t="array" ref="I3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29" spans="1:10" x14ac:dyDescent="0.2">
      <c r="A329" s="209">
        <v>9779</v>
      </c>
      <c r="B329" s="211" t="s">
        <v>1401</v>
      </c>
      <c r="C329" s="44">
        <v>4</v>
      </c>
      <c r="D329" s="214">
        <v>45126.456365543978</v>
      </c>
      <c r="E329" s="211" t="b">
        <v>0</v>
      </c>
      <c r="F329" s="211" t="s">
        <v>1250</v>
      </c>
      <c r="G3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&lt;STX&gt;H1;o160,100;f3;c20;h1;w1;d3,Cecelia Riley;&lt;ETX&gt;
&lt;STX&gt;H2;o130,100;f3;c20;h1;w1;d3,;&lt;ETX&gt;
&lt;STX&gt;H3;o100,100;f3;c20;h1;w1;d3,MES Login;&lt;ETX&gt;
&lt;STX&gt;B4;o50,30;f3;c0,3;h50;w3;d3,9779;&lt;ETX&gt;
&lt;STX&gt;R&lt;ETX&gt;
&lt;STX&gt;&lt;ESC&gt;E1;&lt;ETX&gt;
&lt;STX&gt;&lt;US&gt;4&lt;ETX&gt;
&lt;STX&gt;&lt;ETB&gt;&lt;ETX&gt;</v>
      </c>
      <c r="H329" s="38">
        <f>ROW() - 6</f>
        <v>323</v>
      </c>
      <c r="I329" s="218" t="str" cm="1">
        <f t="array" ref="I3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30" spans="1:10" x14ac:dyDescent="0.2">
      <c r="A330" s="209">
        <v>9371</v>
      </c>
      <c r="B330" s="211" t="s">
        <v>1402</v>
      </c>
      <c r="C330" s="44">
        <v>2</v>
      </c>
      <c r="D330" s="214">
        <v>45126.456365706021</v>
      </c>
      <c r="E330" s="211" t="b">
        <v>1</v>
      </c>
      <c r="F330" s="211" t="s">
        <v>1403</v>
      </c>
      <c r="G3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&lt;STX&gt;H1;o160,100;f3;c20;h1;w1;d3,Cedric Dumo;&lt;ETX&gt;
&lt;STX&gt;H2;o130,100;f3;c20;h1;w1;d3,;&lt;ETX&gt;
&lt;STX&gt;H3;o100,100;f3;c20;h1;w1;d3,MES Login;&lt;ETX&gt;
&lt;STX&gt;B4;o50,30;f3;c0,3;h50;w3;d3,9371;&lt;ETX&gt;
&lt;STX&gt;R&lt;ETX&gt;
&lt;STX&gt;&lt;ESC&gt;E1;&lt;ETX&gt;
&lt;STX&gt;&lt;US&gt;4&lt;ETX&gt;
&lt;STX&gt;&lt;ETB&gt;&lt;ETX&gt;</v>
      </c>
      <c r="H330" s="38">
        <f>ROW() - 6</f>
        <v>324</v>
      </c>
      <c r="I330" s="218" t="str" cm="1">
        <f t="array" ref="I3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31" spans="1:10" x14ac:dyDescent="0.2">
      <c r="A331" s="209">
        <v>1096</v>
      </c>
      <c r="B331" s="211" t="s">
        <v>1404</v>
      </c>
      <c r="C331" s="44">
        <v>4</v>
      </c>
      <c r="D331" s="214">
        <v>45126.456366238424</v>
      </c>
      <c r="E331" s="211" t="b">
        <v>0</v>
      </c>
      <c r="F331" s="211" t="s">
        <v>985</v>
      </c>
      <c r="G3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&lt;STX&gt;H1;o160,100;f3;c20;h1;w1;d3,Cedric Parker;&lt;ETX&gt;
&lt;STX&gt;H2;o130,100;f3;c20;h1;w1;d3,;&lt;ETX&gt;
&lt;STX&gt;H3;o100,100;f3;c20;h1;w1;d3,MES Login;&lt;ETX&gt;
&lt;STX&gt;B4;o50,30;f3;c0,3;h50;w3;d3,1096;&lt;ETX&gt;
&lt;STX&gt;R&lt;ETX&gt;
&lt;STX&gt;&lt;ESC&gt;E1;&lt;ETX&gt;
&lt;STX&gt;&lt;US&gt;4&lt;ETX&gt;
&lt;STX&gt;&lt;ETB&gt;&lt;ETX&gt;</v>
      </c>
      <c r="H331" s="38">
        <f>ROW() - 6</f>
        <v>325</v>
      </c>
      <c r="I331" s="218" t="str" cm="1">
        <f t="array" ref="I3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32" spans="1:10" x14ac:dyDescent="0.2">
      <c r="A332" s="209">
        <v>2217</v>
      </c>
      <c r="B332" s="211" t="s">
        <v>1405</v>
      </c>
      <c r="C332" s="44">
        <v>4</v>
      </c>
      <c r="D332" s="214">
        <v>45126.456366435188</v>
      </c>
      <c r="E332" s="211" t="b">
        <v>0</v>
      </c>
      <c r="F332" s="211" t="s">
        <v>1406</v>
      </c>
      <c r="G3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&lt;STX&gt;H1;o160,100;f3;c20;h1;w1;d3,Cedric Skelton;&lt;ETX&gt;
&lt;STX&gt;H2;o130,100;f3;c20;h1;w1;d3,;&lt;ETX&gt;
&lt;STX&gt;H3;o100,100;f3;c20;h1;w1;d3,MES Login;&lt;ETX&gt;
&lt;STX&gt;B4;o50,30;f3;c0,3;h50;w3;d3,2217;&lt;ETX&gt;
&lt;STX&gt;R&lt;ETX&gt;
&lt;STX&gt;&lt;ESC&gt;E1;&lt;ETX&gt;
&lt;STX&gt;&lt;US&gt;4&lt;ETX&gt;
&lt;STX&gt;&lt;ETB&gt;&lt;ETX&gt;</v>
      </c>
      <c r="H332" s="38">
        <f>ROW() - 6</f>
        <v>326</v>
      </c>
      <c r="I332" s="218" t="str" cm="1">
        <f t="array" ref="I3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33" spans="1:10" x14ac:dyDescent="0.2">
      <c r="A333" s="209">
        <v>8953</v>
      </c>
      <c r="B333" s="211" t="s">
        <v>1407</v>
      </c>
      <c r="C333" s="44">
        <v>4</v>
      </c>
      <c r="D333" s="214">
        <v>45126.456366631945</v>
      </c>
      <c r="E333" s="211" t="b">
        <v>0</v>
      </c>
      <c r="F333" s="211" t="s">
        <v>1408</v>
      </c>
      <c r="G3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&lt;STX&gt;H1;o160,100;f3;c20;h1;w1;d3,Cedric Wilkins;&lt;ETX&gt;
&lt;STX&gt;H2;o130,100;f3;c20;h1;w1;d3,;&lt;ETX&gt;
&lt;STX&gt;H3;o100,100;f3;c20;h1;w1;d3,MES Login;&lt;ETX&gt;
&lt;STX&gt;B4;o50,30;f3;c0,3;h50;w3;d3,8953;&lt;ETX&gt;
&lt;STX&gt;R&lt;ETX&gt;
&lt;STX&gt;&lt;ESC&gt;E1;&lt;ETX&gt;
&lt;STX&gt;&lt;US&gt;4&lt;ETX&gt;
&lt;STX&gt;&lt;ETB&gt;&lt;ETX&gt;</v>
      </c>
      <c r="H333" s="38">
        <f>ROW() - 6</f>
        <v>327</v>
      </c>
      <c r="I333" s="218" t="str" cm="1">
        <f t="array" ref="I3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34" spans="1:10" x14ac:dyDescent="0.2">
      <c r="A334" s="209">
        <v>9346</v>
      </c>
      <c r="B334" s="211" t="s">
        <v>1409</v>
      </c>
      <c r="C334" s="44">
        <v>4</v>
      </c>
      <c r="D334" s="214">
        <v>45126.456365891201</v>
      </c>
      <c r="E334" s="211" t="b">
        <v>0</v>
      </c>
      <c r="F334" s="211" t="s">
        <v>1410</v>
      </c>
      <c r="G3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&lt;STX&gt;H1;o160,100;f3;c20;h1;w1;d3,Cedrick Steen;&lt;ETX&gt;
&lt;STX&gt;H2;o130,100;f3;c20;h1;w1;d3,;&lt;ETX&gt;
&lt;STX&gt;H3;o100,100;f3;c20;h1;w1;d3,MES Login;&lt;ETX&gt;
&lt;STX&gt;B4;o50,30;f3;c0,3;h50;w3;d3,9346;&lt;ETX&gt;
&lt;STX&gt;R&lt;ETX&gt;
&lt;STX&gt;&lt;ESC&gt;E1;&lt;ETX&gt;
&lt;STX&gt;&lt;US&gt;4&lt;ETX&gt;
&lt;STX&gt;&lt;ETB&gt;&lt;ETX&gt;</v>
      </c>
      <c r="H334" s="38">
        <f>ROW() - 6</f>
        <v>328</v>
      </c>
      <c r="I334" s="218" t="str" cm="1">
        <f t="array" ref="I3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35" spans="1:10" x14ac:dyDescent="0.2">
      <c r="A335" s="209">
        <v>6660</v>
      </c>
      <c r="B335" s="211" t="s">
        <v>245</v>
      </c>
      <c r="C335" s="44">
        <v>19</v>
      </c>
      <c r="D335" s="214"/>
      <c r="E335" s="211" t="b">
        <v>1</v>
      </c>
      <c r="F335" s="211" t="s">
        <v>1411</v>
      </c>
      <c r="G3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&lt;STX&gt;H1;o160,100;f3;c20;h1;w1;d3,Chad Yeskey;&lt;ETX&gt;
&lt;STX&gt;H2;o130,100;f3;c20;h1;w1;d3,Automation 3rd;&lt;ETX&gt;
&lt;STX&gt;H3;o100,100;f3;c20;h1;w1;d3,MES Login;&lt;ETX&gt;
&lt;STX&gt;B4;o50,30;f3;c0,3;h50;w3;d3,6660;&lt;ETX&gt;
&lt;STX&gt;R&lt;ETX&gt;
&lt;STX&gt;&lt;ESC&gt;E1;&lt;ETX&gt;
&lt;STX&gt;&lt;US&gt;4&lt;ETX&gt;
&lt;STX&gt;&lt;ETB&gt;&lt;ETX&gt;</v>
      </c>
      <c r="H335" s="38">
        <f>ROW() - 6</f>
        <v>329</v>
      </c>
      <c r="I335" s="218" t="str" cm="1">
        <f t="array" ref="I3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Automation 3rd</v>
      </c>
      <c r="J3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336" spans="1:10" x14ac:dyDescent="0.2">
      <c r="A336" s="209">
        <v>9986</v>
      </c>
      <c r="B336" s="211" t="s">
        <v>1412</v>
      </c>
      <c r="C336" s="44">
        <v>1</v>
      </c>
      <c r="D336" s="214">
        <v>45126.456366782404</v>
      </c>
      <c r="E336" s="211" t="b">
        <v>1</v>
      </c>
      <c r="F336" s="211" t="s">
        <v>1413</v>
      </c>
      <c r="G3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&lt;STX&gt;H1;o160,100;f3;c20;h1;w1;d3,Chadd Chisholm;&lt;ETX&gt;
&lt;STX&gt;H2;o130,100;f3;c20;h1;w1;d3,;&lt;ETX&gt;
&lt;STX&gt;H3;o100,100;f3;c20;h1;w1;d3,MES Login;&lt;ETX&gt;
&lt;STX&gt;B4;o50,30;f3;c0,3;h50;w3;d3,9986;&lt;ETX&gt;
&lt;STX&gt;R&lt;ETX&gt;
&lt;STX&gt;&lt;ESC&gt;E1;&lt;ETX&gt;
&lt;STX&gt;&lt;US&gt;4&lt;ETX&gt;
&lt;STX&gt;&lt;ETB&gt;&lt;ETX&gt;</v>
      </c>
      <c r="H336" s="38">
        <f>ROW() - 6</f>
        <v>330</v>
      </c>
      <c r="I336" s="218" t="str" cm="1">
        <f t="array" ref="I3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37" spans="1:10" x14ac:dyDescent="0.2">
      <c r="A337" s="209">
        <v>8895</v>
      </c>
      <c r="B337" s="211" t="s">
        <v>1414</v>
      </c>
      <c r="C337" s="44">
        <v>3</v>
      </c>
      <c r="D337" s="214">
        <v>45126.456366979168</v>
      </c>
      <c r="E337" s="211" t="b">
        <v>1</v>
      </c>
      <c r="F337" s="211" t="s">
        <v>960</v>
      </c>
      <c r="G3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&lt;STX&gt;H1;o160,100;f3;c20;h1;w1;d3,Chadwick Brown;&lt;ETX&gt;
&lt;STX&gt;H2;o130,100;f3;c20;h1;w1;d3,;&lt;ETX&gt;
&lt;STX&gt;H3;o100,100;f3;c20;h1;w1;d3,MES Login;&lt;ETX&gt;
&lt;STX&gt;B4;o50,30;f3;c0,3;h50;w3;d3,8895;&lt;ETX&gt;
&lt;STX&gt;R&lt;ETX&gt;
&lt;STX&gt;&lt;ESC&gt;E1;&lt;ETX&gt;
&lt;STX&gt;&lt;US&gt;4&lt;ETX&gt;
&lt;STX&gt;&lt;ETB&gt;&lt;ETX&gt;</v>
      </c>
      <c r="H337" s="38">
        <f>ROW() - 6</f>
        <v>331</v>
      </c>
      <c r="I337" s="218" t="str" cm="1">
        <f t="array" ref="I3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38" spans="1:10" x14ac:dyDescent="0.2">
      <c r="A338" s="209">
        <v>9024</v>
      </c>
      <c r="B338" s="211" t="s">
        <v>247</v>
      </c>
      <c r="C338" s="44">
        <v>4</v>
      </c>
      <c r="D338" s="214"/>
      <c r="E338" s="211" t="b">
        <v>1</v>
      </c>
      <c r="F338" s="211" t="s">
        <v>965</v>
      </c>
      <c r="G3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&lt;STX&gt;H1;o160,100;f3;c20;h1;w1;d3,Chai Lor;&lt;ETX&gt;
&lt;STX&gt;H2;o130,100;f3;c20;h1;w1;d3,T1XX B;&lt;ETX&gt;
&lt;STX&gt;H3;o100,100;f3;c20;h1;w1;d3,MES Login;&lt;ETX&gt;
&lt;STX&gt;B4;o50,30;f3;c0,3;h50;w3;d3,9024;&lt;ETX&gt;
&lt;STX&gt;R&lt;ETX&gt;
&lt;STX&gt;&lt;ESC&gt;E1;&lt;ETX&gt;
&lt;STX&gt;&lt;US&gt;4&lt;ETX&gt;
&lt;STX&gt;&lt;ETB&gt;&lt;ETX&gt;</v>
      </c>
      <c r="H338" s="38">
        <f>ROW() - 6</f>
        <v>332</v>
      </c>
      <c r="I338" s="218" t="str" cm="1">
        <f t="array" ref="I3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3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339" spans="1:10" x14ac:dyDescent="0.2">
      <c r="A339" s="209">
        <v>8802</v>
      </c>
      <c r="B339" s="211" t="s">
        <v>1415</v>
      </c>
      <c r="C339" s="44">
        <v>4</v>
      </c>
      <c r="D339" s="214">
        <v>45126.456367164355</v>
      </c>
      <c r="E339" s="211" t="b">
        <v>0</v>
      </c>
      <c r="F339" s="211" t="s">
        <v>1299</v>
      </c>
      <c r="G3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&lt;STX&gt;H1;o160,100;f3;c20;h1;w1;d3,Chanissa Seals;&lt;ETX&gt;
&lt;STX&gt;H2;o130,100;f3;c20;h1;w1;d3,;&lt;ETX&gt;
&lt;STX&gt;H3;o100,100;f3;c20;h1;w1;d3,MES Login;&lt;ETX&gt;
&lt;STX&gt;B4;o50,30;f3;c0,3;h50;w3;d3,8802;&lt;ETX&gt;
&lt;STX&gt;R&lt;ETX&gt;
&lt;STX&gt;&lt;ESC&gt;E1;&lt;ETX&gt;
&lt;STX&gt;&lt;US&gt;4&lt;ETX&gt;
&lt;STX&gt;&lt;ETB&gt;&lt;ETX&gt;</v>
      </c>
      <c r="H339" s="38">
        <f>ROW() - 6</f>
        <v>333</v>
      </c>
      <c r="I339" s="218" t="str" cm="1">
        <f t="array" ref="I3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40" spans="1:10" x14ac:dyDescent="0.2">
      <c r="A340" s="209">
        <v>9661</v>
      </c>
      <c r="B340" s="211" t="s">
        <v>1416</v>
      </c>
      <c r="C340" s="44">
        <v>4</v>
      </c>
      <c r="D340" s="214">
        <v>45126.456367511571</v>
      </c>
      <c r="E340" s="211" t="b">
        <v>0</v>
      </c>
      <c r="F340" s="211" t="s">
        <v>1417</v>
      </c>
      <c r="G3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&lt;STX&gt;H1;o160,100;f3;c20;h1;w1;d3,Channa Lipski;&lt;ETX&gt;
&lt;STX&gt;H2;o130,100;f3;c20;h1;w1;d3,;&lt;ETX&gt;
&lt;STX&gt;H3;o100,100;f3;c20;h1;w1;d3,MES Login;&lt;ETX&gt;
&lt;STX&gt;B4;o50,30;f3;c0,3;h50;w3;d3,9661;&lt;ETX&gt;
&lt;STX&gt;R&lt;ETX&gt;
&lt;STX&gt;&lt;ESC&gt;E1;&lt;ETX&gt;
&lt;STX&gt;&lt;US&gt;4&lt;ETX&gt;
&lt;STX&gt;&lt;ETB&gt;&lt;ETX&gt;</v>
      </c>
      <c r="H340" s="38">
        <f>ROW() - 6</f>
        <v>334</v>
      </c>
      <c r="I340" s="218" t="str" cm="1">
        <f t="array" ref="I3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41" spans="1:10" x14ac:dyDescent="0.2">
      <c r="A341" s="209">
        <v>1763</v>
      </c>
      <c r="B341" s="211" t="s">
        <v>1418</v>
      </c>
      <c r="C341" s="44">
        <v>4</v>
      </c>
      <c r="D341" s="214">
        <v>45126.456368055558</v>
      </c>
      <c r="E341" s="211" t="b">
        <v>0</v>
      </c>
      <c r="F341" s="211" t="s">
        <v>1419</v>
      </c>
      <c r="G3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&lt;STX&gt;H1;o160,100;f3;c20;h1;w1;d3,Chantel Howse;&lt;ETX&gt;
&lt;STX&gt;H2;o130,100;f3;c20;h1;w1;d3,;&lt;ETX&gt;
&lt;STX&gt;H3;o100,100;f3;c20;h1;w1;d3,MES Login;&lt;ETX&gt;
&lt;STX&gt;B4;o50,30;f3;c0,3;h50;w3;d3,1763;&lt;ETX&gt;
&lt;STX&gt;R&lt;ETX&gt;
&lt;STX&gt;&lt;ESC&gt;E1;&lt;ETX&gt;
&lt;STX&gt;&lt;US&gt;4&lt;ETX&gt;
&lt;STX&gt;&lt;ETB&gt;&lt;ETX&gt;</v>
      </c>
      <c r="H341" s="38">
        <f>ROW() - 6</f>
        <v>335</v>
      </c>
      <c r="I341" s="218" t="str" cm="1">
        <f t="array" ref="I3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42" spans="1:10" x14ac:dyDescent="0.2">
      <c r="A342" s="209">
        <v>2030</v>
      </c>
      <c r="B342" s="211" t="s">
        <v>1420</v>
      </c>
      <c r="C342" s="44">
        <v>4</v>
      </c>
      <c r="D342" s="214">
        <v>45126.456367708335</v>
      </c>
      <c r="E342" s="211" t="b">
        <v>0</v>
      </c>
      <c r="F342" s="211" t="s">
        <v>1421</v>
      </c>
      <c r="G3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&lt;STX&gt;H1;o160,100;f3;c20;h1;w1;d3,Chantele Willis;&lt;ETX&gt;
&lt;STX&gt;H2;o130,100;f3;c20;h1;w1;d3,;&lt;ETX&gt;
&lt;STX&gt;H3;o100,100;f3;c20;h1;w1;d3,MES Login;&lt;ETX&gt;
&lt;STX&gt;B4;o50,30;f3;c0,3;h50;w3;d3,2030;&lt;ETX&gt;
&lt;STX&gt;R&lt;ETX&gt;
&lt;STX&gt;&lt;ESC&gt;E1;&lt;ETX&gt;
&lt;STX&gt;&lt;US&gt;4&lt;ETX&gt;
&lt;STX&gt;&lt;ETB&gt;&lt;ETX&gt;</v>
      </c>
      <c r="H342" s="38">
        <f>ROW() - 6</f>
        <v>336</v>
      </c>
      <c r="I342" s="218" t="str" cm="1">
        <f t="array" ref="I3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43" spans="1:10" x14ac:dyDescent="0.2">
      <c r="A343" s="209">
        <v>9078</v>
      </c>
      <c r="B343" s="211" t="s">
        <v>1422</v>
      </c>
      <c r="C343" s="44">
        <v>4</v>
      </c>
      <c r="D343" s="214">
        <v>45126.456368252315</v>
      </c>
      <c r="E343" s="211" t="b">
        <v>0</v>
      </c>
      <c r="F343" s="211" t="s">
        <v>1423</v>
      </c>
      <c r="G3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&lt;STX&gt;H1;o160,100;f3;c20;h1;w1;d3,Chanthong Yang;&lt;ETX&gt;
&lt;STX&gt;H2;o130,100;f3;c20;h1;w1;d3,;&lt;ETX&gt;
&lt;STX&gt;H3;o100,100;f3;c20;h1;w1;d3,MES Login;&lt;ETX&gt;
&lt;STX&gt;B4;o50,30;f3;c0,3;h50;w3;d3,9078;&lt;ETX&gt;
&lt;STX&gt;R&lt;ETX&gt;
&lt;STX&gt;&lt;ESC&gt;E1;&lt;ETX&gt;
&lt;STX&gt;&lt;US&gt;4&lt;ETX&gt;
&lt;STX&gt;&lt;ETB&gt;&lt;ETX&gt;</v>
      </c>
      <c r="H343" s="38">
        <f>ROW() - 6</f>
        <v>337</v>
      </c>
      <c r="I343" s="218" t="str" cm="1">
        <f t="array" ref="I3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44" spans="1:10" x14ac:dyDescent="0.2">
      <c r="A344" s="209">
        <v>8915</v>
      </c>
      <c r="B344" s="211" t="s">
        <v>1424</v>
      </c>
      <c r="C344" s="44">
        <v>4</v>
      </c>
      <c r="D344" s="214">
        <v>45169</v>
      </c>
      <c r="E344" s="211" t="b">
        <v>1</v>
      </c>
      <c r="F344" s="211" t="s">
        <v>965</v>
      </c>
      <c r="G3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&lt;STX&gt;H1;o160,100;f3;c20;h1;w1;d3,Chao Lor;&lt;ETX&gt;
&lt;STX&gt;H2;o130,100;f3;c20;h1;w1;d3,;&lt;ETX&gt;
&lt;STX&gt;H3;o100,100;f3;c20;h1;w1;d3,MES Login;&lt;ETX&gt;
&lt;STX&gt;B4;o50,30;f3;c0,3;h50;w3;d3,8915;&lt;ETX&gt;
&lt;STX&gt;R&lt;ETX&gt;
&lt;STX&gt;&lt;ESC&gt;E1;&lt;ETX&gt;
&lt;STX&gt;&lt;US&gt;4&lt;ETX&gt;
&lt;STX&gt;&lt;ETB&gt;&lt;ETX&gt;</v>
      </c>
      <c r="H344" s="38">
        <f>ROW() - 6</f>
        <v>338</v>
      </c>
      <c r="I344" s="218" t="str" cm="1">
        <f t="array" ref="I3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45" spans="1:10" x14ac:dyDescent="0.2">
      <c r="A345" s="209">
        <v>1296</v>
      </c>
      <c r="B345" s="211" t="s">
        <v>1425</v>
      </c>
      <c r="C345" s="44">
        <v>4</v>
      </c>
      <c r="D345" s="214">
        <v>45126.456368437503</v>
      </c>
      <c r="E345" s="211" t="b">
        <v>0</v>
      </c>
      <c r="F345" s="211" t="s">
        <v>1426</v>
      </c>
      <c r="G3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&lt;STX&gt;H1;o160,100;f3;c20;h1;w1;d3,Charles Chapman;&lt;ETX&gt;
&lt;STX&gt;H2;o130,100;f3;c20;h1;w1;d3,;&lt;ETX&gt;
&lt;STX&gt;H3;o100,100;f3;c20;h1;w1;d3,MES Login;&lt;ETX&gt;
&lt;STX&gt;B4;o50,30;f3;c0,3;h50;w3;d3,1296;&lt;ETX&gt;
&lt;STX&gt;R&lt;ETX&gt;
&lt;STX&gt;&lt;ESC&gt;E1;&lt;ETX&gt;
&lt;STX&gt;&lt;US&gt;4&lt;ETX&gt;
&lt;STX&gt;&lt;ETB&gt;&lt;ETX&gt;</v>
      </c>
      <c r="H345" s="38">
        <f>ROW() - 6</f>
        <v>339</v>
      </c>
      <c r="I345" s="218" t="str" cm="1">
        <f t="array" ref="I3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46" spans="1:10" x14ac:dyDescent="0.2">
      <c r="A346" s="209">
        <v>9136</v>
      </c>
      <c r="B346" s="211" t="s">
        <v>1427</v>
      </c>
      <c r="C346" s="44">
        <v>4</v>
      </c>
      <c r="D346" s="214">
        <v>45126.456368784726</v>
      </c>
      <c r="E346" s="211" t="b">
        <v>0</v>
      </c>
      <c r="F346" s="211" t="s">
        <v>1428</v>
      </c>
      <c r="G3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&lt;STX&gt;H1;o160,100;f3;c20;h1;w1;d3,Charles Cunigan;&lt;ETX&gt;
&lt;STX&gt;H2;o130,100;f3;c20;h1;w1;d3,;&lt;ETX&gt;
&lt;STX&gt;H3;o100,100;f3;c20;h1;w1;d3,MES Login;&lt;ETX&gt;
&lt;STX&gt;B4;o50,30;f3;c0,3;h50;w3;d3,9136;&lt;ETX&gt;
&lt;STX&gt;R&lt;ETX&gt;
&lt;STX&gt;&lt;ESC&gt;E1;&lt;ETX&gt;
&lt;STX&gt;&lt;US&gt;4&lt;ETX&gt;
&lt;STX&gt;&lt;ETB&gt;&lt;ETX&gt;</v>
      </c>
      <c r="H346" s="38">
        <f>ROW() - 6</f>
        <v>340</v>
      </c>
      <c r="I346" s="218" t="str" cm="1">
        <f t="array" ref="I3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47" spans="1:10" x14ac:dyDescent="0.2">
      <c r="A347" s="209">
        <v>9200</v>
      </c>
      <c r="B347" s="211" t="s">
        <v>1427</v>
      </c>
      <c r="C347" s="44">
        <v>4</v>
      </c>
      <c r="D347" s="214">
        <v>45126.456371678243</v>
      </c>
      <c r="E347" s="211" t="b">
        <v>0</v>
      </c>
      <c r="F347" s="211" t="s">
        <v>1428</v>
      </c>
      <c r="G3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&lt;STX&gt;H1;o160,100;f3;c20;h1;w1;d3,Charles Cunigan;&lt;ETX&gt;
&lt;STX&gt;H2;o130,100;f3;c20;h1;w1;d3,;&lt;ETX&gt;
&lt;STX&gt;H3;o100,100;f3;c20;h1;w1;d3,MES Login;&lt;ETX&gt;
&lt;STX&gt;B4;o50,30;f3;c0,3;h50;w3;d3,9200;&lt;ETX&gt;
&lt;STX&gt;R&lt;ETX&gt;
&lt;STX&gt;&lt;ESC&gt;E1;&lt;ETX&gt;
&lt;STX&gt;&lt;US&gt;4&lt;ETX&gt;
&lt;STX&gt;&lt;ETB&gt;&lt;ETX&gt;</v>
      </c>
      <c r="H347" s="38">
        <f>ROW() - 6</f>
        <v>341</v>
      </c>
      <c r="I347" s="218" t="str" cm="1">
        <f t="array" ref="I3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48" spans="1:10" x14ac:dyDescent="0.2">
      <c r="A348" s="209">
        <v>2160</v>
      </c>
      <c r="B348" s="211" t="s">
        <v>1429</v>
      </c>
      <c r="C348" s="44">
        <v>4</v>
      </c>
      <c r="D348" s="214">
        <v>45126.456379282405</v>
      </c>
      <c r="E348" s="211" t="b">
        <v>0</v>
      </c>
      <c r="F348" s="211" t="s">
        <v>1430</v>
      </c>
      <c r="G3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&lt;STX&gt;H1;o160,100;f3;c20;h1;w1;d3,Charles Dawson;&lt;ETX&gt;
&lt;STX&gt;H2;o130,100;f3;c20;h1;w1;d3,;&lt;ETX&gt;
&lt;STX&gt;H3;o100,100;f3;c20;h1;w1;d3,MES Login;&lt;ETX&gt;
&lt;STX&gt;B4;o50,30;f3;c0,3;h50;w3;d3,2160;&lt;ETX&gt;
&lt;STX&gt;R&lt;ETX&gt;
&lt;STX&gt;&lt;ESC&gt;E1;&lt;ETX&gt;
&lt;STX&gt;&lt;US&gt;4&lt;ETX&gt;
&lt;STX&gt;&lt;ETB&gt;&lt;ETX&gt;</v>
      </c>
      <c r="H348" s="38">
        <f>ROW() - 6</f>
        <v>342</v>
      </c>
      <c r="I348" s="218" t="str" cm="1">
        <f t="array" ref="I3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49" spans="1:10" x14ac:dyDescent="0.2">
      <c r="A349" s="209">
        <v>9784</v>
      </c>
      <c r="B349" s="211" t="s">
        <v>1431</v>
      </c>
      <c r="C349" s="44">
        <v>4</v>
      </c>
      <c r="D349" s="214">
        <v>45126.456382719909</v>
      </c>
      <c r="E349" s="211" t="b">
        <v>0</v>
      </c>
      <c r="F349" s="211" t="s">
        <v>1432</v>
      </c>
      <c r="G3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&lt;STX&gt;H1;o160,100;f3;c20;h1;w1;d3,Charles Dowdell;&lt;ETX&gt;
&lt;STX&gt;H2;o130,100;f3;c20;h1;w1;d3,;&lt;ETX&gt;
&lt;STX&gt;H3;o100,100;f3;c20;h1;w1;d3,MES Login;&lt;ETX&gt;
&lt;STX&gt;B4;o50,30;f3;c0,3;h50;w3;d3,9784;&lt;ETX&gt;
&lt;STX&gt;R&lt;ETX&gt;
&lt;STX&gt;&lt;ESC&gt;E1;&lt;ETX&gt;
&lt;STX&gt;&lt;US&gt;4&lt;ETX&gt;
&lt;STX&gt;&lt;ETB&gt;&lt;ETX&gt;</v>
      </c>
      <c r="H349" s="38">
        <f>ROW() - 6</f>
        <v>343</v>
      </c>
      <c r="I349" s="218" t="str" cm="1">
        <f t="array" ref="I3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50" spans="1:10" x14ac:dyDescent="0.2">
      <c r="A350" s="209">
        <v>9188</v>
      </c>
      <c r="B350" s="211" t="s">
        <v>1433</v>
      </c>
      <c r="C350" s="44">
        <v>4</v>
      </c>
      <c r="D350" s="214"/>
      <c r="E350" s="211" t="b">
        <v>0</v>
      </c>
      <c r="F350" s="211" t="s">
        <v>1434</v>
      </c>
      <c r="G3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&lt;STX&gt;H1;o160,100;f3;c20;h1;w1;d3,Charles Liston;&lt;ETX&gt;
&lt;STX&gt;H2;o130,100;f3;c20;h1;w1;d3,;&lt;ETX&gt;
&lt;STX&gt;H3;o100,100;f3;c20;h1;w1;d3,MES Login;&lt;ETX&gt;
&lt;STX&gt;B4;o50,30;f3;c0,3;h50;w3;d3,9188;&lt;ETX&gt;
&lt;STX&gt;R&lt;ETX&gt;
&lt;STX&gt;&lt;ESC&gt;E1;&lt;ETX&gt;
&lt;STX&gt;&lt;US&gt;4&lt;ETX&gt;
&lt;STX&gt;&lt;ETB&gt;&lt;ETX&gt;</v>
      </c>
      <c r="H350" s="38">
        <f>ROW() - 6</f>
        <v>344</v>
      </c>
      <c r="I350" s="218" t="str" cm="1">
        <f t="array" ref="I3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51" spans="1:10" x14ac:dyDescent="0.2">
      <c r="A351" s="209">
        <v>9214</v>
      </c>
      <c r="B351" s="211" t="s">
        <v>1435</v>
      </c>
      <c r="C351" s="44">
        <v>4</v>
      </c>
      <c r="D351" s="214">
        <v>45126.456383993056</v>
      </c>
      <c r="E351" s="211" t="b">
        <v>0</v>
      </c>
      <c r="F351" s="211" t="s">
        <v>1436</v>
      </c>
      <c r="G3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&lt;STX&gt;H1;o160,100;f3;c20;h1;w1;d3,Charles Poth;&lt;ETX&gt;
&lt;STX&gt;H2;o130,100;f3;c20;h1;w1;d3,;&lt;ETX&gt;
&lt;STX&gt;H3;o100,100;f3;c20;h1;w1;d3,MES Login;&lt;ETX&gt;
&lt;STX&gt;B4;o50,30;f3;c0,3;h50;w3;d3,9214;&lt;ETX&gt;
&lt;STX&gt;R&lt;ETX&gt;
&lt;STX&gt;&lt;ESC&gt;E1;&lt;ETX&gt;
&lt;STX&gt;&lt;US&gt;4&lt;ETX&gt;
&lt;STX&gt;&lt;ETB&gt;&lt;ETX&gt;</v>
      </c>
      <c r="H351" s="38">
        <f>ROW() - 6</f>
        <v>345</v>
      </c>
      <c r="I351" s="218" t="str" cm="1">
        <f t="array" ref="I3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52" spans="1:10" x14ac:dyDescent="0.2">
      <c r="A352" s="209">
        <v>1058</v>
      </c>
      <c r="B352" s="211" t="s">
        <v>1437</v>
      </c>
      <c r="C352" s="44">
        <v>4</v>
      </c>
      <c r="D352" s="214">
        <v>45126.45638541667</v>
      </c>
      <c r="E352" s="211" t="b">
        <v>0</v>
      </c>
      <c r="F352" s="211" t="s">
        <v>1438</v>
      </c>
      <c r="G3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&lt;STX&gt;H1;o160,100;f3;c20;h1;w1;d3,Charles Pryor;&lt;ETX&gt;
&lt;STX&gt;H2;o130,100;f3;c20;h1;w1;d3,;&lt;ETX&gt;
&lt;STX&gt;H3;o100,100;f3;c20;h1;w1;d3,MES Login;&lt;ETX&gt;
&lt;STX&gt;B4;o50,30;f3;c0,3;h50;w3;d3,1058;&lt;ETX&gt;
&lt;STX&gt;R&lt;ETX&gt;
&lt;STX&gt;&lt;ESC&gt;E1;&lt;ETX&gt;
&lt;STX&gt;&lt;US&gt;4&lt;ETX&gt;
&lt;STX&gt;&lt;ETB&gt;&lt;ETX&gt;</v>
      </c>
      <c r="H352" s="38">
        <f>ROW() - 6</f>
        <v>346</v>
      </c>
      <c r="I352" s="218" t="str" cm="1">
        <f t="array" ref="I3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53" spans="1:10" x14ac:dyDescent="0.2">
      <c r="A353" s="209">
        <v>1708</v>
      </c>
      <c r="B353" s="211" t="s">
        <v>1439</v>
      </c>
      <c r="C353" s="44">
        <v>4</v>
      </c>
      <c r="D353" s="214">
        <v>45126.456386493053</v>
      </c>
      <c r="E353" s="211" t="b">
        <v>0</v>
      </c>
      <c r="F353" s="211" t="s">
        <v>1440</v>
      </c>
      <c r="G3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&lt;STX&gt;H1;o160,100;f3;c20;h1;w1;d3,Charles Thomas;&lt;ETX&gt;
&lt;STX&gt;H2;o130,100;f3;c20;h1;w1;d3,;&lt;ETX&gt;
&lt;STX&gt;H3;o100,100;f3;c20;h1;w1;d3,MES Login;&lt;ETX&gt;
&lt;STX&gt;B4;o50,30;f3;c0,3;h50;w3;d3,1708;&lt;ETX&gt;
&lt;STX&gt;R&lt;ETX&gt;
&lt;STX&gt;&lt;ESC&gt;E1;&lt;ETX&gt;
&lt;STX&gt;&lt;US&gt;4&lt;ETX&gt;
&lt;STX&gt;&lt;ETB&gt;&lt;ETX&gt;</v>
      </c>
      <c r="H353" s="38">
        <f>ROW() - 6</f>
        <v>347</v>
      </c>
      <c r="I353" s="218" t="str" cm="1">
        <f t="array" ref="I3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54" spans="1:10" x14ac:dyDescent="0.2">
      <c r="A354" s="209">
        <v>2305</v>
      </c>
      <c r="B354" s="211" t="s">
        <v>48</v>
      </c>
      <c r="C354" s="44">
        <v>3</v>
      </c>
      <c r="D354" s="214"/>
      <c r="E354" s="211" t="b">
        <v>0</v>
      </c>
      <c r="F354" s="211" t="s">
        <v>1441</v>
      </c>
      <c r="G3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&lt;STX&gt;H1;o160,100;f3;c20;h1;w1;d3,Charles Trexler;&lt;ETX&gt;
&lt;STX&gt;H2;o130,100;f3;c20;h1;w1;d3,Materials 3rd;&lt;ETX&gt;
&lt;STX&gt;H3;o100,100;f3;c20;h1;w1;d3,MES Login;&lt;ETX&gt;
&lt;STX&gt;B4;o50,30;f3;c0,3;h50;w3;d3,2305;&lt;ETX&gt;
&lt;STX&gt;R&lt;ETX&gt;
&lt;STX&gt;&lt;ESC&gt;E1;&lt;ETX&gt;
&lt;STX&gt;&lt;US&gt;4&lt;ETX&gt;
&lt;STX&gt;&lt;ETB&gt;&lt;ETX&gt;</v>
      </c>
      <c r="H354" s="38">
        <f>ROW() - 6</f>
        <v>348</v>
      </c>
      <c r="I354" s="218" t="str" cm="1">
        <f t="array" ref="I3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3rd</v>
      </c>
      <c r="J3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355" spans="1:10" x14ac:dyDescent="0.2">
      <c r="A355" s="209">
        <v>2530</v>
      </c>
      <c r="B355" s="211" t="s">
        <v>1442</v>
      </c>
      <c r="C355" s="44">
        <v>4</v>
      </c>
      <c r="D355" s="214">
        <v>45597</v>
      </c>
      <c r="E355" s="211" t="b">
        <v>0</v>
      </c>
      <c r="F355" s="211" t="s">
        <v>1254</v>
      </c>
      <c r="G3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&lt;STX&gt;H1;o160,100;f3;c20;h1;w1;d3,Charles Walker;&lt;ETX&gt;
&lt;STX&gt;H2;o130,100;f3;c20;h1;w1;d3,;&lt;ETX&gt;
&lt;STX&gt;H3;o100,100;f3;c20;h1;w1;d3,MES Login;&lt;ETX&gt;
&lt;STX&gt;B4;o50,30;f3;c0,3;h50;w3;d3,2530;&lt;ETX&gt;
&lt;STX&gt;R&lt;ETX&gt;
&lt;STX&gt;&lt;ESC&gt;E1;&lt;ETX&gt;
&lt;STX&gt;&lt;US&gt;4&lt;ETX&gt;
&lt;STX&gt;&lt;ETB&gt;&lt;ETX&gt;</v>
      </c>
      <c r="H355" s="38">
        <f>ROW() - 6</f>
        <v>349</v>
      </c>
      <c r="I355" s="218" t="str" cm="1">
        <f t="array" ref="I3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56" spans="1:10" x14ac:dyDescent="0.2">
      <c r="A356" s="209">
        <v>1424</v>
      </c>
      <c r="B356" s="211" t="s">
        <v>1443</v>
      </c>
      <c r="C356" s="44">
        <v>4</v>
      </c>
      <c r="D356" s="214">
        <v>45126.45638703704</v>
      </c>
      <c r="E356" s="211" t="b">
        <v>0</v>
      </c>
      <c r="F356" s="211" t="s">
        <v>1281</v>
      </c>
      <c r="G3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&lt;STX&gt;H1;o160,100;f3;c20;h1;w1;d3,Charlie Alexander;&lt;ETX&gt;
&lt;STX&gt;H2;o130,100;f3;c20;h1;w1;d3,;&lt;ETX&gt;
&lt;STX&gt;H3;o100,100;f3;c20;h1;w1;d3,MES Login;&lt;ETX&gt;
&lt;STX&gt;B4;o50,30;f3;c0,3;h50;w3;d3,1424;&lt;ETX&gt;
&lt;STX&gt;R&lt;ETX&gt;
&lt;STX&gt;&lt;ESC&gt;E1;&lt;ETX&gt;
&lt;STX&gt;&lt;US&gt;4&lt;ETX&gt;
&lt;STX&gt;&lt;ETB&gt;&lt;ETX&gt;</v>
      </c>
      <c r="H356" s="38">
        <f>ROW() - 6</f>
        <v>350</v>
      </c>
      <c r="I356" s="218" t="str" cm="1">
        <f t="array" ref="I3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57" spans="1:10" x14ac:dyDescent="0.2">
      <c r="A357" s="209">
        <v>1359</v>
      </c>
      <c r="B357" s="211" t="s">
        <v>1444</v>
      </c>
      <c r="C357" s="44">
        <v>4</v>
      </c>
      <c r="D357" s="214">
        <v>45126.4563877662</v>
      </c>
      <c r="E357" s="211" t="b">
        <v>0</v>
      </c>
      <c r="F357" s="211" t="s">
        <v>1031</v>
      </c>
      <c r="G3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&lt;STX&gt;H1;o160,100;f3;c20;h1;w1;d3,Charlsie Jones;&lt;ETX&gt;
&lt;STX&gt;H2;o130,100;f3;c20;h1;w1;d3,;&lt;ETX&gt;
&lt;STX&gt;H3;o100,100;f3;c20;h1;w1;d3,MES Login;&lt;ETX&gt;
&lt;STX&gt;B4;o50,30;f3;c0,3;h50;w3;d3,1359;&lt;ETX&gt;
&lt;STX&gt;R&lt;ETX&gt;
&lt;STX&gt;&lt;ESC&gt;E1;&lt;ETX&gt;
&lt;STX&gt;&lt;US&gt;4&lt;ETX&gt;
&lt;STX&gt;&lt;ETB&gt;&lt;ETX&gt;</v>
      </c>
      <c r="H357" s="38">
        <f>ROW() - 6</f>
        <v>351</v>
      </c>
      <c r="I357" s="218" t="str" cm="1">
        <f t="array" ref="I3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58" spans="1:10" x14ac:dyDescent="0.2">
      <c r="A358" s="209">
        <v>2685</v>
      </c>
      <c r="B358" s="211" t="s">
        <v>9594</v>
      </c>
      <c r="C358" s="44">
        <v>4</v>
      </c>
      <c r="D358" s="214"/>
      <c r="E358" s="211" t="b">
        <v>0</v>
      </c>
      <c r="F358" s="211" t="s">
        <v>1587</v>
      </c>
      <c r="G3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&lt;STX&gt;H1;o160,100;f3;c20;h1;w1;d3,Charm Lawson;&lt;ETX&gt;
&lt;STX&gt;H2;o130,100;f3;c20;h1;w1;d3,WS 1st;&lt;ETX&gt;
&lt;STX&gt;H3;o100,100;f3;c20;h1;w1;d3,MES Login;&lt;ETX&gt;
&lt;STX&gt;B4;o50,30;f3;c0,3;h50;w3;d3,2685;&lt;ETX&gt;
&lt;STX&gt;R&lt;ETX&gt;
&lt;STX&gt;&lt;ESC&gt;E1;&lt;ETX&gt;
&lt;STX&gt;&lt;US&gt;4&lt;ETX&gt;
&lt;STX&gt;&lt;ETB&gt;&lt;ETX&gt;</v>
      </c>
      <c r="H358" s="38">
        <f>ROW() - 6</f>
        <v>352</v>
      </c>
      <c r="I358" s="218" t="str" cm="1">
        <f t="array" ref="I3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WS 1st</v>
      </c>
      <c r="J3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359" spans="1:10" x14ac:dyDescent="0.2">
      <c r="A359" s="209">
        <v>1500</v>
      </c>
      <c r="B359" s="211" t="s">
        <v>1445</v>
      </c>
      <c r="C359" s="44">
        <v>4</v>
      </c>
      <c r="D359" s="214">
        <v>45126.456389583334</v>
      </c>
      <c r="E359" s="211" t="b">
        <v>0</v>
      </c>
      <c r="F359" s="211" t="s">
        <v>1446</v>
      </c>
      <c r="G3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&lt;STX&gt;H1;o160,100;f3;c20;h1;w1;d3,Charmain Stevenson;&lt;ETX&gt;
&lt;STX&gt;H2;o130,100;f3;c20;h1;w1;d3,;&lt;ETX&gt;
&lt;STX&gt;H3;o100,100;f3;c20;h1;w1;d3,MES Login;&lt;ETX&gt;
&lt;STX&gt;B4;o50,30;f3;c0,3;h50;w3;d3,1500;&lt;ETX&gt;
&lt;STX&gt;R&lt;ETX&gt;
&lt;STX&gt;&lt;ESC&gt;E1;&lt;ETX&gt;
&lt;STX&gt;&lt;US&gt;4&lt;ETX&gt;
&lt;STX&gt;&lt;ETB&gt;&lt;ETX&gt;</v>
      </c>
      <c r="H359" s="38">
        <f>ROW() - 6</f>
        <v>353</v>
      </c>
      <c r="I359" s="218" t="str" cm="1">
        <f t="array" ref="I3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60" spans="1:10" x14ac:dyDescent="0.2">
      <c r="A360" s="209">
        <v>9855</v>
      </c>
      <c r="B360" s="211" t="s">
        <v>1447</v>
      </c>
      <c r="C360" s="44">
        <v>4</v>
      </c>
      <c r="D360" s="214">
        <v>45126.456388506944</v>
      </c>
      <c r="E360" s="211" t="b">
        <v>0</v>
      </c>
      <c r="F360" s="211" t="s">
        <v>1058</v>
      </c>
      <c r="G3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&lt;STX&gt;H1;o160,100;f3;c20;h1;w1;d3,Charmaine Maxwell;&lt;ETX&gt;
&lt;STX&gt;H2;o130,100;f3;c20;h1;w1;d3,;&lt;ETX&gt;
&lt;STX&gt;H3;o100,100;f3;c20;h1;w1;d3,MES Login;&lt;ETX&gt;
&lt;STX&gt;B4;o50,30;f3;c0,3;h50;w3;d3,9855;&lt;ETX&gt;
&lt;STX&gt;R&lt;ETX&gt;
&lt;STX&gt;&lt;ESC&gt;E1;&lt;ETX&gt;
&lt;STX&gt;&lt;US&gt;4&lt;ETX&gt;
&lt;STX&gt;&lt;ETB&gt;&lt;ETX&gt;</v>
      </c>
      <c r="H360" s="38">
        <f>ROW() - 6</f>
        <v>354</v>
      </c>
      <c r="I360" s="218" t="str" cm="1">
        <f t="array" ref="I3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61" spans="1:10" x14ac:dyDescent="0.2">
      <c r="A361" s="209">
        <v>1908</v>
      </c>
      <c r="B361" s="211" t="s">
        <v>1448</v>
      </c>
      <c r="C361" s="44">
        <v>4</v>
      </c>
      <c r="D361" s="214">
        <v>45126.456390509258</v>
      </c>
      <c r="E361" s="211" t="b">
        <v>0</v>
      </c>
      <c r="F361" s="211" t="s">
        <v>1449</v>
      </c>
      <c r="G3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&lt;STX&gt;H1;o160,100;f3;c20;h1;w1;d3,Charon Charr;&lt;ETX&gt;
&lt;STX&gt;H2;o130,100;f3;c20;h1;w1;d3,;&lt;ETX&gt;
&lt;STX&gt;H3;o100,100;f3;c20;h1;w1;d3,MES Login;&lt;ETX&gt;
&lt;STX&gt;B4;o50,30;f3;c0,3;h50;w3;d3,1908;&lt;ETX&gt;
&lt;STX&gt;R&lt;ETX&gt;
&lt;STX&gt;&lt;ESC&gt;E1;&lt;ETX&gt;
&lt;STX&gt;&lt;US&gt;4&lt;ETX&gt;
&lt;STX&gt;&lt;ETB&gt;&lt;ETX&gt;</v>
      </c>
      <c r="H361" s="38">
        <f>ROW() - 6</f>
        <v>355</v>
      </c>
      <c r="I361" s="218" t="str" cm="1">
        <f t="array" ref="I3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62" spans="1:10" x14ac:dyDescent="0.2">
      <c r="A362" s="209">
        <v>8188</v>
      </c>
      <c r="B362" s="211" t="s">
        <v>1450</v>
      </c>
      <c r="C362" s="44">
        <v>4</v>
      </c>
      <c r="D362" s="214">
        <v>45126.456391400461</v>
      </c>
      <c r="E362" s="211" t="b">
        <v>0</v>
      </c>
      <c r="F362" s="211" t="s">
        <v>1451</v>
      </c>
      <c r="G3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&lt;STX&gt;H1;o160,100;f3;c20;h1;w1;d3,Chase Mitchell;&lt;ETX&gt;
&lt;STX&gt;H2;o130,100;f3;c20;h1;w1;d3,;&lt;ETX&gt;
&lt;STX&gt;H3;o100,100;f3;c20;h1;w1;d3,MES Login;&lt;ETX&gt;
&lt;STX&gt;B4;o50,30;f3;c0,3;h50;w3;d3,8188;&lt;ETX&gt;
&lt;STX&gt;R&lt;ETX&gt;
&lt;STX&gt;&lt;ESC&gt;E1;&lt;ETX&gt;
&lt;STX&gt;&lt;US&gt;4&lt;ETX&gt;
&lt;STX&gt;&lt;ETB&gt;&lt;ETX&gt;</v>
      </c>
      <c r="H362" s="38">
        <f>ROW() - 6</f>
        <v>356</v>
      </c>
      <c r="I362" s="218" t="str" cm="1">
        <f t="array" ref="I3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63" spans="1:10" x14ac:dyDescent="0.2">
      <c r="A363" s="209">
        <v>1607</v>
      </c>
      <c r="B363" s="211" t="s">
        <v>1452</v>
      </c>
      <c r="C363" s="44">
        <v>4</v>
      </c>
      <c r="D363" s="214">
        <v>45126.456391932872</v>
      </c>
      <c r="E363" s="211" t="b">
        <v>0</v>
      </c>
      <c r="F363" s="211" t="s">
        <v>1453</v>
      </c>
      <c r="G3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&lt;STX&gt;H1;o160,100;f3;c20;h1;w1;d3,Chaunta Dokes;&lt;ETX&gt;
&lt;STX&gt;H2;o130,100;f3;c20;h1;w1;d3,;&lt;ETX&gt;
&lt;STX&gt;H3;o100,100;f3;c20;h1;w1;d3,MES Login;&lt;ETX&gt;
&lt;STX&gt;B4;o50,30;f3;c0,3;h50;w3;d3,1607;&lt;ETX&gt;
&lt;STX&gt;R&lt;ETX&gt;
&lt;STX&gt;&lt;ESC&gt;E1;&lt;ETX&gt;
&lt;STX&gt;&lt;US&gt;4&lt;ETX&gt;
&lt;STX&gt;&lt;ETB&gt;&lt;ETX&gt;</v>
      </c>
      <c r="H363" s="38">
        <f>ROW() - 6</f>
        <v>357</v>
      </c>
      <c r="I363" s="218" t="str" cm="1">
        <f t="array" ref="I3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64" spans="1:10" x14ac:dyDescent="0.2">
      <c r="A364" s="209">
        <v>8950</v>
      </c>
      <c r="B364" s="211" t="s">
        <v>1454</v>
      </c>
      <c r="C364" s="44">
        <v>4</v>
      </c>
      <c r="D364" s="214">
        <v>45126.456392476852</v>
      </c>
      <c r="E364" s="211" t="b">
        <v>0</v>
      </c>
      <c r="F364" s="211" t="s">
        <v>1455</v>
      </c>
      <c r="G3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&lt;STX&gt;H1;o160,100;f3;c20;h1;w1;d3,Chava Herr;&lt;ETX&gt;
&lt;STX&gt;H2;o130,100;f3;c20;h1;w1;d3,;&lt;ETX&gt;
&lt;STX&gt;H3;o100,100;f3;c20;h1;w1;d3,MES Login;&lt;ETX&gt;
&lt;STX&gt;B4;o50,30;f3;c0,3;h50;w3;d3,8950;&lt;ETX&gt;
&lt;STX&gt;R&lt;ETX&gt;
&lt;STX&gt;&lt;ESC&gt;E1;&lt;ETX&gt;
&lt;STX&gt;&lt;US&gt;4&lt;ETX&gt;
&lt;STX&gt;&lt;ETB&gt;&lt;ETX&gt;</v>
      </c>
      <c r="H364" s="38">
        <f>ROW() - 6</f>
        <v>358</v>
      </c>
      <c r="I364" s="218" t="str" cm="1">
        <f t="array" ref="I3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65" spans="1:10" x14ac:dyDescent="0.2">
      <c r="A365" s="209">
        <v>1415</v>
      </c>
      <c r="B365" s="211" t="s">
        <v>1456</v>
      </c>
      <c r="C365" s="44">
        <v>4</v>
      </c>
      <c r="D365" s="214">
        <v>45126.456393206019</v>
      </c>
      <c r="E365" s="211" t="b">
        <v>0</v>
      </c>
      <c r="F365" s="211" t="s">
        <v>1457</v>
      </c>
      <c r="G3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&lt;STX&gt;H1;o160,100;f3;c20;h1;w1;d3,Chee Ching Yang;&lt;ETX&gt;
&lt;STX&gt;H2;o130,100;f3;c20;h1;w1;d3,;&lt;ETX&gt;
&lt;STX&gt;H3;o100,100;f3;c20;h1;w1;d3,MES Login;&lt;ETX&gt;
&lt;STX&gt;B4;o50,30;f3;c0,3;h50;w3;d3,1415;&lt;ETX&gt;
&lt;STX&gt;R&lt;ETX&gt;
&lt;STX&gt;&lt;ESC&gt;E1;&lt;ETX&gt;
&lt;STX&gt;&lt;US&gt;4&lt;ETX&gt;
&lt;STX&gt;&lt;ETB&gt;&lt;ETX&gt;</v>
      </c>
      <c r="H365" s="38">
        <f>ROW() - 6</f>
        <v>359</v>
      </c>
      <c r="I365" s="218" t="str" cm="1">
        <f t="array" ref="I3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66" spans="1:10" x14ac:dyDescent="0.2">
      <c r="A366" s="209">
        <v>9819</v>
      </c>
      <c r="B366" s="211" t="s">
        <v>1458</v>
      </c>
      <c r="C366" s="44">
        <v>4</v>
      </c>
      <c r="D366" s="214">
        <v>45126.456393749999</v>
      </c>
      <c r="E366" s="211" t="b">
        <v>0</v>
      </c>
      <c r="F366" s="211" t="s">
        <v>1459</v>
      </c>
      <c r="G3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&lt;STX&gt;H1;o160,100;f3;c20;h1;w1;d3,Cheneada Gunter;&lt;ETX&gt;
&lt;STX&gt;H2;o130,100;f3;c20;h1;w1;d3,;&lt;ETX&gt;
&lt;STX&gt;H3;o100,100;f3;c20;h1;w1;d3,MES Login;&lt;ETX&gt;
&lt;STX&gt;B4;o50,30;f3;c0,3;h50;w3;d3,9819;&lt;ETX&gt;
&lt;STX&gt;R&lt;ETX&gt;
&lt;STX&gt;&lt;ESC&gt;E1;&lt;ETX&gt;
&lt;STX&gt;&lt;US&gt;4&lt;ETX&gt;
&lt;STX&gt;&lt;ETB&gt;&lt;ETX&gt;</v>
      </c>
      <c r="H366" s="38">
        <f>ROW() - 6</f>
        <v>360</v>
      </c>
      <c r="I366" s="218" t="str" cm="1">
        <f t="array" ref="I3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67" spans="1:10" x14ac:dyDescent="0.2">
      <c r="A367" s="209">
        <v>9682</v>
      </c>
      <c r="B367" s="211" t="s">
        <v>1460</v>
      </c>
      <c r="C367" s="44">
        <v>3</v>
      </c>
      <c r="D367" s="214">
        <v>45126.456394293979</v>
      </c>
      <c r="E367" s="211" t="b">
        <v>0</v>
      </c>
      <c r="F367" s="211" t="s">
        <v>1212</v>
      </c>
      <c r="G3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&lt;STX&gt;H1;o160,100;f3;c20;h1;w1;d3,Cheng Chang;&lt;ETX&gt;
&lt;STX&gt;H2;o130,100;f3;c20;h1;w1;d3,;&lt;ETX&gt;
&lt;STX&gt;H3;o100,100;f3;c20;h1;w1;d3,MES Login;&lt;ETX&gt;
&lt;STX&gt;B4;o50,30;f3;c0,3;h50;w3;d3,9682;&lt;ETX&gt;
&lt;STX&gt;R&lt;ETX&gt;
&lt;STX&gt;&lt;ESC&gt;E1;&lt;ETX&gt;
&lt;STX&gt;&lt;US&gt;4&lt;ETX&gt;
&lt;STX&gt;&lt;ETB&gt;&lt;ETX&gt;</v>
      </c>
      <c r="H367" s="38">
        <f>ROW() - 6</f>
        <v>361</v>
      </c>
      <c r="I367" s="218" t="str" cm="1">
        <f t="array" ref="I3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68" spans="1:10" x14ac:dyDescent="0.2">
      <c r="A368" s="209">
        <v>9459</v>
      </c>
      <c r="B368" s="211" t="s">
        <v>1461</v>
      </c>
      <c r="C368" s="44">
        <v>4</v>
      </c>
      <c r="D368" s="214">
        <v>45126.456395173613</v>
      </c>
      <c r="E368" s="211" t="b">
        <v>0</v>
      </c>
      <c r="F368" s="211" t="s">
        <v>1462</v>
      </c>
      <c r="G3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&lt;STX&gt;H1;o160,100;f3;c20;h1;w1;d3,Cheng Her;&lt;ETX&gt;
&lt;STX&gt;H2;o130,100;f3;c20;h1;w1;d3,;&lt;ETX&gt;
&lt;STX&gt;H3;o100,100;f3;c20;h1;w1;d3,MES Login;&lt;ETX&gt;
&lt;STX&gt;B4;o50,30;f3;c0,3;h50;w3;d3,9459;&lt;ETX&gt;
&lt;STX&gt;R&lt;ETX&gt;
&lt;STX&gt;&lt;ESC&gt;E1;&lt;ETX&gt;
&lt;STX&gt;&lt;US&gt;4&lt;ETX&gt;
&lt;STX&gt;&lt;ETB&gt;&lt;ETX&gt;</v>
      </c>
      <c r="H368" s="38">
        <f>ROW() - 6</f>
        <v>362</v>
      </c>
      <c r="I368" s="218" t="str" cm="1">
        <f t="array" ref="I3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69" spans="1:10" x14ac:dyDescent="0.2">
      <c r="A369" s="209">
        <v>1303</v>
      </c>
      <c r="B369" s="211" t="s">
        <v>1463</v>
      </c>
      <c r="C369" s="44">
        <v>4</v>
      </c>
      <c r="D369" s="214">
        <v>45126.456396099537</v>
      </c>
      <c r="E369" s="211" t="b">
        <v>0</v>
      </c>
      <c r="F369" s="211" t="s">
        <v>1408</v>
      </c>
      <c r="G3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&lt;STX&gt;H1;o160,100;f3;c20;h1;w1;d3,Cherelle Wilkins;&lt;ETX&gt;
&lt;STX&gt;H2;o130,100;f3;c20;h1;w1;d3,;&lt;ETX&gt;
&lt;STX&gt;H3;o100,100;f3;c20;h1;w1;d3,MES Login;&lt;ETX&gt;
&lt;STX&gt;B4;o50,30;f3;c0,3;h50;w3;d3,1303;&lt;ETX&gt;
&lt;STX&gt;R&lt;ETX&gt;
&lt;STX&gt;&lt;ESC&gt;E1;&lt;ETX&gt;
&lt;STX&gt;&lt;US&gt;4&lt;ETX&gt;
&lt;STX&gt;&lt;ETB&gt;&lt;ETX&gt;</v>
      </c>
      <c r="H369" s="38">
        <f>ROW() - 6</f>
        <v>363</v>
      </c>
      <c r="I369" s="218" t="str" cm="1">
        <f t="array" ref="I3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70" spans="1:10" x14ac:dyDescent="0.2">
      <c r="A370" s="209">
        <v>2634</v>
      </c>
      <c r="B370" s="211" t="s">
        <v>9375</v>
      </c>
      <c r="C370" s="44">
        <v>4</v>
      </c>
      <c r="D370" s="214"/>
      <c r="E370" s="211" t="b">
        <v>0</v>
      </c>
      <c r="F370" s="211" t="s">
        <v>1743</v>
      </c>
      <c r="G3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&lt;STX&gt;H1;o160,100;f3;c20;h1;w1;d3,Cherish Banks;&lt;ETX&gt;
&lt;STX&gt;H2;o130,100;f3;c20;h1;w1;d3,T1XX C;&lt;ETX&gt;
&lt;STX&gt;H3;o100,100;f3;c20;h1;w1;d3,MES Login;&lt;ETX&gt;
&lt;STX&gt;B4;o50,30;f3;c0,3;h50;w3;d3,2634;&lt;ETX&gt;
&lt;STX&gt;R&lt;ETX&gt;
&lt;STX&gt;&lt;ESC&gt;E1;&lt;ETX&gt;
&lt;STX&gt;&lt;US&gt;4&lt;ETX&gt;
&lt;STX&gt;&lt;ETB&gt;&lt;ETX&gt;</v>
      </c>
      <c r="H370" s="38">
        <f>ROW() - 6</f>
        <v>364</v>
      </c>
      <c r="I370" s="218" t="str" cm="1">
        <f t="array" ref="I3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3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371" spans="1:10" x14ac:dyDescent="0.2">
      <c r="A371" s="209">
        <v>9912</v>
      </c>
      <c r="B371" s="211" t="s">
        <v>1464</v>
      </c>
      <c r="C371" s="44">
        <v>4</v>
      </c>
      <c r="D371" s="214">
        <v>45126.45639644676</v>
      </c>
      <c r="E371" s="211" t="b">
        <v>0</v>
      </c>
      <c r="F371" s="211" t="s">
        <v>987</v>
      </c>
      <c r="G3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&lt;STX&gt;H1;o160,100;f3;c20;h1;w1;d3,Cherita King;&lt;ETX&gt;
&lt;STX&gt;H2;o130,100;f3;c20;h1;w1;d3,;&lt;ETX&gt;
&lt;STX&gt;H3;o100,100;f3;c20;h1;w1;d3,MES Login;&lt;ETX&gt;
&lt;STX&gt;B4;o50,30;f3;c0,3;h50;w3;d3,9912;&lt;ETX&gt;
&lt;STX&gt;R&lt;ETX&gt;
&lt;STX&gt;&lt;ESC&gt;E1;&lt;ETX&gt;
&lt;STX&gt;&lt;US&gt;4&lt;ETX&gt;
&lt;STX&gt;&lt;ETB&gt;&lt;ETX&gt;</v>
      </c>
      <c r="H371" s="38">
        <f>ROW() - 6</f>
        <v>365</v>
      </c>
      <c r="I371" s="218" t="str" cm="1">
        <f t="array" ref="I3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72" spans="1:10" x14ac:dyDescent="0.2">
      <c r="A372" s="209">
        <v>1710</v>
      </c>
      <c r="B372" s="211" t="s">
        <v>1465</v>
      </c>
      <c r="C372" s="44">
        <v>4</v>
      </c>
      <c r="D372" s="214">
        <v>45126.456396643516</v>
      </c>
      <c r="E372" s="211" t="b">
        <v>0</v>
      </c>
      <c r="F372" s="211" t="s">
        <v>1466</v>
      </c>
      <c r="G3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&lt;STX&gt;H1;o160,100;f3;c20;h1;w1;d3,Cherry Simmon;&lt;ETX&gt;
&lt;STX&gt;H2;o130,100;f3;c20;h1;w1;d3,;&lt;ETX&gt;
&lt;STX&gt;H3;o100,100;f3;c20;h1;w1;d3,MES Login;&lt;ETX&gt;
&lt;STX&gt;B4;o50,30;f3;c0,3;h50;w3;d3,1710;&lt;ETX&gt;
&lt;STX&gt;R&lt;ETX&gt;
&lt;STX&gt;&lt;ESC&gt;E1;&lt;ETX&gt;
&lt;STX&gt;&lt;US&gt;4&lt;ETX&gt;
&lt;STX&gt;&lt;ETB&gt;&lt;ETX&gt;</v>
      </c>
      <c r="H372" s="38">
        <f>ROW() - 6</f>
        <v>366</v>
      </c>
      <c r="I372" s="218" t="str" cm="1">
        <f t="array" ref="I3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73" spans="1:10" x14ac:dyDescent="0.2">
      <c r="A373" s="209">
        <v>1462</v>
      </c>
      <c r="B373" s="211" t="s">
        <v>1467</v>
      </c>
      <c r="C373" s="44">
        <v>4</v>
      </c>
      <c r="D373" s="214">
        <v>45126.456396990739</v>
      </c>
      <c r="E373" s="211" t="b">
        <v>0</v>
      </c>
      <c r="F373" s="211" t="s">
        <v>1468</v>
      </c>
      <c r="G3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&lt;STX&gt;H1;o160,100;f3;c20;h1;w1;d3,Cheryl Jarrell;&lt;ETX&gt;
&lt;STX&gt;H2;o130,100;f3;c20;h1;w1;d3,;&lt;ETX&gt;
&lt;STX&gt;H3;o100,100;f3;c20;h1;w1;d3,MES Login;&lt;ETX&gt;
&lt;STX&gt;B4;o50,30;f3;c0,3;h50;w3;d3,1462;&lt;ETX&gt;
&lt;STX&gt;R&lt;ETX&gt;
&lt;STX&gt;&lt;ESC&gt;E1;&lt;ETX&gt;
&lt;STX&gt;&lt;US&gt;4&lt;ETX&gt;
&lt;STX&gt;&lt;ETB&gt;&lt;ETX&gt;</v>
      </c>
      <c r="H373" s="38">
        <f>ROW() - 6</f>
        <v>367</v>
      </c>
      <c r="I373" s="218" t="str" cm="1">
        <f t="array" ref="I3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74" spans="1:10" x14ac:dyDescent="0.2">
      <c r="A374" s="209">
        <v>9977</v>
      </c>
      <c r="B374" s="211" t="s">
        <v>1469</v>
      </c>
      <c r="C374" s="44">
        <v>4</v>
      </c>
      <c r="D374" s="214">
        <v>45126.456397187503</v>
      </c>
      <c r="E374" s="211" t="b">
        <v>0</v>
      </c>
      <c r="F374" s="211" t="s">
        <v>1423</v>
      </c>
      <c r="G3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&lt;STX&gt;H1;o160,100;f3;c20;h1;w1;d3,Chia Yang;&lt;ETX&gt;
&lt;STX&gt;H2;o130,100;f3;c20;h1;w1;d3,;&lt;ETX&gt;
&lt;STX&gt;H3;o100,100;f3;c20;h1;w1;d3,MES Login;&lt;ETX&gt;
&lt;STX&gt;B4;o50,30;f3;c0,3;h50;w3;d3,9977;&lt;ETX&gt;
&lt;STX&gt;R&lt;ETX&gt;
&lt;STX&gt;&lt;ESC&gt;E1;&lt;ETX&gt;
&lt;STX&gt;&lt;US&gt;4&lt;ETX&gt;
&lt;STX&gt;&lt;ETB&gt;&lt;ETX&gt;</v>
      </c>
      <c r="H374" s="38">
        <f>ROW() - 6</f>
        <v>368</v>
      </c>
      <c r="I374" s="218" t="str" cm="1">
        <f t="array" ref="I3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75" spans="1:10" x14ac:dyDescent="0.2">
      <c r="A375" s="209">
        <v>1460</v>
      </c>
      <c r="B375" s="211" t="s">
        <v>1470</v>
      </c>
      <c r="C375" s="44">
        <v>4</v>
      </c>
      <c r="D375" s="214">
        <v>45126.456397372684</v>
      </c>
      <c r="E375" s="211" t="b">
        <v>0</v>
      </c>
      <c r="F375" s="211" t="s">
        <v>1471</v>
      </c>
      <c r="G3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&lt;STX&gt;H1;o160,100;f3;c20;h1;w1;d3,China Avery;&lt;ETX&gt;
&lt;STX&gt;H2;o130,100;f3;c20;h1;w1;d3,;&lt;ETX&gt;
&lt;STX&gt;H3;o100,100;f3;c20;h1;w1;d3,MES Login;&lt;ETX&gt;
&lt;STX&gt;B4;o50,30;f3;c0,3;h50;w3;d3,1460;&lt;ETX&gt;
&lt;STX&gt;R&lt;ETX&gt;
&lt;STX&gt;&lt;ESC&gt;E1;&lt;ETX&gt;
&lt;STX&gt;&lt;US&gt;4&lt;ETX&gt;
&lt;STX&gt;&lt;ETB&gt;&lt;ETX&gt;</v>
      </c>
      <c r="H375" s="38">
        <f>ROW() - 6</f>
        <v>369</v>
      </c>
      <c r="I375" s="218" t="str" cm="1">
        <f t="array" ref="I3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76" spans="1:10" x14ac:dyDescent="0.2">
      <c r="A376" s="209">
        <v>9361</v>
      </c>
      <c r="B376" s="211" t="s">
        <v>1472</v>
      </c>
      <c r="C376" s="44">
        <v>4</v>
      </c>
      <c r="D376" s="214">
        <v>45126.456397719907</v>
      </c>
      <c r="E376" s="211" t="b">
        <v>0</v>
      </c>
      <c r="F376" s="211" t="s">
        <v>960</v>
      </c>
      <c r="G3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&lt;STX&gt;H1;o160,100;f3;c20;h1;w1;d3,China Brown;&lt;ETX&gt;
&lt;STX&gt;H2;o130,100;f3;c20;h1;w1;d3,;&lt;ETX&gt;
&lt;STX&gt;H3;o100,100;f3;c20;h1;w1;d3,MES Login;&lt;ETX&gt;
&lt;STX&gt;B4;o50,30;f3;c0,3;h50;w3;d3,9361;&lt;ETX&gt;
&lt;STX&gt;R&lt;ETX&gt;
&lt;STX&gt;&lt;ESC&gt;E1;&lt;ETX&gt;
&lt;STX&gt;&lt;US&gt;4&lt;ETX&gt;
&lt;STX&gt;&lt;ETB&gt;&lt;ETX&gt;</v>
      </c>
      <c r="H376" s="38">
        <f>ROW() - 6</f>
        <v>370</v>
      </c>
      <c r="I376" s="218" t="str" cm="1">
        <f t="array" ref="I3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77" spans="1:10" x14ac:dyDescent="0.2">
      <c r="A377" s="209">
        <v>1250</v>
      </c>
      <c r="B377" s="211" t="s">
        <v>1473</v>
      </c>
      <c r="C377" s="44">
        <v>4</v>
      </c>
      <c r="D377" s="214">
        <v>45126.45639806713</v>
      </c>
      <c r="E377" s="211" t="b">
        <v>0</v>
      </c>
      <c r="F377" s="211" t="s">
        <v>1474</v>
      </c>
      <c r="G3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&lt;STX&gt;H1;o160,100;f3;c20;h1;w1;d3,China Graves-Singleton;&lt;ETX&gt;
&lt;STX&gt;H2;o130,100;f3;c20;h1;w1;d3,;&lt;ETX&gt;
&lt;STX&gt;H3;o100,100;f3;c20;h1;w1;d3,MES Login;&lt;ETX&gt;
&lt;STX&gt;B4;o50,30;f3;c0,3;h50;w3;d3,1250;&lt;ETX&gt;
&lt;STX&gt;R&lt;ETX&gt;
&lt;STX&gt;&lt;ESC&gt;E1;&lt;ETX&gt;
&lt;STX&gt;&lt;US&gt;4&lt;ETX&gt;
&lt;STX&gt;&lt;ETB&gt;&lt;ETX&gt;</v>
      </c>
      <c r="H377" s="38">
        <f>ROW() - 6</f>
        <v>371</v>
      </c>
      <c r="I377" s="218" t="str" cm="1">
        <f t="array" ref="I3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78" spans="1:10" x14ac:dyDescent="0.2">
      <c r="A378" s="209">
        <v>9921</v>
      </c>
      <c r="B378" s="211" t="s">
        <v>1475</v>
      </c>
      <c r="C378" s="44">
        <v>4</v>
      </c>
      <c r="D378" s="214">
        <v>45126.456398263887</v>
      </c>
      <c r="E378" s="211" t="b">
        <v>0</v>
      </c>
      <c r="F378" s="211" t="s">
        <v>1219</v>
      </c>
      <c r="G3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&lt;STX&gt;H1;o160,100;f3;c20;h1;w1;d3,China Reynolds;&lt;ETX&gt;
&lt;STX&gt;H2;o130,100;f3;c20;h1;w1;d3,;&lt;ETX&gt;
&lt;STX&gt;H3;o100,100;f3;c20;h1;w1;d3,MES Login;&lt;ETX&gt;
&lt;STX&gt;B4;o50,30;f3;c0,3;h50;w3;d3,9921;&lt;ETX&gt;
&lt;STX&gt;R&lt;ETX&gt;
&lt;STX&gt;&lt;ESC&gt;E1;&lt;ETX&gt;
&lt;STX&gt;&lt;US&gt;4&lt;ETX&gt;
&lt;STX&gt;&lt;ETB&gt;&lt;ETX&gt;</v>
      </c>
      <c r="H378" s="38">
        <f>ROW() - 6</f>
        <v>372</v>
      </c>
      <c r="I378" s="218" t="str" cm="1">
        <f t="array" ref="I3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79" spans="1:10" x14ac:dyDescent="0.2">
      <c r="A379" s="209">
        <v>8908</v>
      </c>
      <c r="B379" s="211" t="s">
        <v>1476</v>
      </c>
      <c r="C379" s="44">
        <v>4</v>
      </c>
      <c r="D379" s="214">
        <v>45126.45639846065</v>
      </c>
      <c r="E379" s="211" t="b">
        <v>0</v>
      </c>
      <c r="F379" s="211" t="s">
        <v>1380</v>
      </c>
      <c r="G3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&lt;STX&gt;H1;o160,100;f3;c20;h1;w1;d3,China Taylor;&lt;ETX&gt;
&lt;STX&gt;H2;o130,100;f3;c20;h1;w1;d3,;&lt;ETX&gt;
&lt;STX&gt;H3;o100,100;f3;c20;h1;w1;d3,MES Login;&lt;ETX&gt;
&lt;STX&gt;B4;o50,30;f3;c0,3;h50;w3;d3,8908;&lt;ETX&gt;
&lt;STX&gt;R&lt;ETX&gt;
&lt;STX&gt;&lt;ESC&gt;E1;&lt;ETX&gt;
&lt;STX&gt;&lt;US&gt;4&lt;ETX&gt;
&lt;STX&gt;&lt;ETB&gt;&lt;ETX&gt;</v>
      </c>
      <c r="H379" s="38">
        <f>ROW() - 6</f>
        <v>373</v>
      </c>
      <c r="I379" s="218" t="str" cm="1">
        <f t="array" ref="I3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80" spans="1:10" x14ac:dyDescent="0.2">
      <c r="A380" s="209">
        <v>9589</v>
      </c>
      <c r="B380" s="211" t="s">
        <v>838</v>
      </c>
      <c r="C380" s="44">
        <v>4</v>
      </c>
      <c r="D380" s="214">
        <v>45937.606745798614</v>
      </c>
      <c r="E380" s="211" t="b">
        <v>0</v>
      </c>
      <c r="F380" s="211" t="s">
        <v>1212</v>
      </c>
      <c r="G3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&lt;STX&gt;H1;o160,100;f3;c20;h1;w1;d3,Chou Chang;&lt;ETX&gt;
&lt;STX&gt;H2;o130,100;f3;c20;h1;w1;d3,;&lt;ETX&gt;
&lt;STX&gt;H3;o100,100;f3;c20;h1;w1;d3,MES Login;&lt;ETX&gt;
&lt;STX&gt;B4;o50,30;f3;c0,3;h50;w3;d3,9589;&lt;ETX&gt;
&lt;STX&gt;R&lt;ETX&gt;
&lt;STX&gt;&lt;ESC&gt;E1;&lt;ETX&gt;
&lt;STX&gt;&lt;US&gt;4&lt;ETX&gt;
&lt;STX&gt;&lt;ETB&gt;&lt;ETX&gt;</v>
      </c>
      <c r="H380" s="38">
        <f>ROW() - 6</f>
        <v>374</v>
      </c>
      <c r="I380" s="218" t="str" cm="1">
        <f t="array" ref="I3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81" spans="1:10" x14ac:dyDescent="0.2">
      <c r="A381" s="209">
        <v>1064</v>
      </c>
      <c r="B381" s="211" t="s">
        <v>1477</v>
      </c>
      <c r="C381" s="44">
        <v>4</v>
      </c>
      <c r="D381" s="214">
        <v>45126.45639861111</v>
      </c>
      <c r="E381" s="211" t="b">
        <v>0</v>
      </c>
      <c r="F381" s="211" t="s">
        <v>1478</v>
      </c>
      <c r="G3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&lt;STX&gt;H1;o160,100;f3;c20;h1;w1;d3,Chove Hin;&lt;ETX&gt;
&lt;STX&gt;H2;o130,100;f3;c20;h1;w1;d3,;&lt;ETX&gt;
&lt;STX&gt;H3;o100,100;f3;c20;h1;w1;d3,MES Login;&lt;ETX&gt;
&lt;STX&gt;B4;o50,30;f3;c0,3;h50;w3;d3,1064;&lt;ETX&gt;
&lt;STX&gt;R&lt;ETX&gt;
&lt;STX&gt;&lt;ESC&gt;E1;&lt;ETX&gt;
&lt;STX&gt;&lt;US&gt;4&lt;ETX&gt;
&lt;STX&gt;&lt;ETB&gt;&lt;ETX&gt;</v>
      </c>
      <c r="H381" s="38">
        <f>ROW() - 6</f>
        <v>375</v>
      </c>
      <c r="I381" s="218" t="str" cm="1">
        <f t="array" ref="I3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82" spans="1:10" x14ac:dyDescent="0.2">
      <c r="A382" s="209">
        <v>9654</v>
      </c>
      <c r="B382" s="211" t="s">
        <v>1479</v>
      </c>
      <c r="C382" s="44">
        <v>3</v>
      </c>
      <c r="D382" s="214">
        <v>45126.456398993054</v>
      </c>
      <c r="E382" s="211" t="b">
        <v>0</v>
      </c>
      <c r="F382" s="211" t="s">
        <v>1480</v>
      </c>
      <c r="G3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 Bryant;&lt;ETX&gt;
&lt;STX&gt;H2;o130,100;f3;c20;h1;w1;d3,;&lt;ETX&gt;
&lt;STX&gt;H3;o100,100;f3;c20;h1;w1;d3,MES Login;&lt;ETX&gt;
&lt;STX&gt;B4;o50,30;f3;c0,3;h50;w3;d3,9654;&lt;ETX&gt;
&lt;STX&gt;R&lt;ETX&gt;
&lt;STX&gt;&lt;ESC&gt;E1;&lt;ETX&gt;
&lt;STX&gt;&lt;US&gt;4&lt;ETX&gt;
&lt;STX&gt;&lt;ETB&gt;&lt;ETX&gt;</v>
      </c>
      <c r="H382" s="38">
        <f>ROW() - 6</f>
        <v>376</v>
      </c>
      <c r="I382" s="218" t="str" cm="1">
        <f t="array" ref="I3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83" spans="1:10" x14ac:dyDescent="0.2">
      <c r="A383" s="209">
        <v>2059</v>
      </c>
      <c r="B383" s="211" t="s">
        <v>1481</v>
      </c>
      <c r="C383" s="44">
        <v>4</v>
      </c>
      <c r="D383" s="214">
        <v>45126.456399189818</v>
      </c>
      <c r="E383" s="211" t="b">
        <v>0</v>
      </c>
      <c r="F383" s="211" t="s">
        <v>1482</v>
      </c>
      <c r="G3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 Cotton;&lt;ETX&gt;
&lt;STX&gt;H2;o130,100;f3;c20;h1;w1;d3,;&lt;ETX&gt;
&lt;STX&gt;H3;o100,100;f3;c20;h1;w1;d3,MES Login;&lt;ETX&gt;
&lt;STX&gt;B4;o50,30;f3;c0,3;h50;w3;d3,2059;&lt;ETX&gt;
&lt;STX&gt;R&lt;ETX&gt;
&lt;STX&gt;&lt;ESC&gt;E1;&lt;ETX&gt;
&lt;STX&gt;&lt;US&gt;4&lt;ETX&gt;
&lt;STX&gt;&lt;ETB&gt;&lt;ETX&gt;</v>
      </c>
      <c r="H383" s="38">
        <f>ROW() - 6</f>
        <v>377</v>
      </c>
      <c r="I383" s="218" t="str" cm="1">
        <f t="array" ref="I3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84" spans="1:10" x14ac:dyDescent="0.2">
      <c r="A384" s="209">
        <v>2088</v>
      </c>
      <c r="B384" s="211" t="s">
        <v>1483</v>
      </c>
      <c r="C384" s="44">
        <v>4</v>
      </c>
      <c r="D384" s="214">
        <v>45126.461956979168</v>
      </c>
      <c r="E384" s="211" t="b">
        <v>0</v>
      </c>
      <c r="F384" s="211" t="s">
        <v>1484</v>
      </c>
      <c r="G3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 Kobylas;&lt;ETX&gt;
&lt;STX&gt;H2;o130,100;f3;c20;h1;w1;d3,;&lt;ETX&gt;
&lt;STX&gt;H3;o100,100;f3;c20;h1;w1;d3,MES Login;&lt;ETX&gt;
&lt;STX&gt;B4;o50,30;f3;c0,3;h50;w3;d3,2088;&lt;ETX&gt;
&lt;STX&gt;R&lt;ETX&gt;
&lt;STX&gt;&lt;ESC&gt;E1;&lt;ETX&gt;
&lt;STX&gt;&lt;US&gt;4&lt;ETX&gt;
&lt;STX&gt;&lt;ETB&gt;&lt;ETX&gt;</v>
      </c>
      <c r="H384" s="38">
        <f>ROW() - 6</f>
        <v>378</v>
      </c>
      <c r="I384" s="218" t="str" cm="1">
        <f t="array" ref="I3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85" spans="1:10" x14ac:dyDescent="0.2">
      <c r="A385" s="209">
        <v>2401</v>
      </c>
      <c r="B385" s="211" t="s">
        <v>1485</v>
      </c>
      <c r="C385" s="44">
        <v>4</v>
      </c>
      <c r="D385" s="214">
        <v>45126.461958796295</v>
      </c>
      <c r="E385" s="211" t="b">
        <v>0</v>
      </c>
      <c r="F385" s="211" t="s">
        <v>1486</v>
      </c>
      <c r="G3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 Leach;&lt;ETX&gt;
&lt;STX&gt;H2;o130,100;f3;c20;h1;w1;d3,;&lt;ETX&gt;
&lt;STX&gt;H3;o100,100;f3;c20;h1;w1;d3,MES Login;&lt;ETX&gt;
&lt;STX&gt;B4;o50,30;f3;c0,3;h50;w3;d3,2401;&lt;ETX&gt;
&lt;STX&gt;R&lt;ETX&gt;
&lt;STX&gt;&lt;ESC&gt;E1;&lt;ETX&gt;
&lt;STX&gt;&lt;US&gt;4&lt;ETX&gt;
&lt;STX&gt;&lt;ETB&gt;&lt;ETX&gt;</v>
      </c>
      <c r="H385" s="38">
        <f>ROW() - 6</f>
        <v>379</v>
      </c>
      <c r="I385" s="218" t="str" cm="1">
        <f t="array" ref="I3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86" spans="1:10" x14ac:dyDescent="0.2">
      <c r="A386" s="209">
        <v>9047</v>
      </c>
      <c r="B386" s="211" t="s">
        <v>1487</v>
      </c>
      <c r="C386" s="44">
        <v>4</v>
      </c>
      <c r="D386" s="214">
        <v>45126.461960960645</v>
      </c>
      <c r="E386" s="211" t="b">
        <v>0</v>
      </c>
      <c r="F386" s="211" t="s">
        <v>1488</v>
      </c>
      <c r="G3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 Magnampo;&lt;ETX&gt;
&lt;STX&gt;H2;o130,100;f3;c20;h1;w1;d3,;&lt;ETX&gt;
&lt;STX&gt;H3;o100,100;f3;c20;h1;w1;d3,MES Login;&lt;ETX&gt;
&lt;STX&gt;B4;o50,30;f3;c0,3;h50;w3;d3,9047;&lt;ETX&gt;
&lt;STX&gt;R&lt;ETX&gt;
&lt;STX&gt;&lt;ESC&gt;E1;&lt;ETX&gt;
&lt;STX&gt;&lt;US&gt;4&lt;ETX&gt;
&lt;STX&gt;&lt;ETB&gt;&lt;ETX&gt;</v>
      </c>
      <c r="H386" s="38">
        <f>ROW() - 6</f>
        <v>380</v>
      </c>
      <c r="I386" s="218" t="str" cm="1">
        <f t="array" ref="I3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87" spans="1:10" x14ac:dyDescent="0.2">
      <c r="A387" s="209">
        <v>8981</v>
      </c>
      <c r="B387" s="211" t="s">
        <v>1489</v>
      </c>
      <c r="C387" s="44">
        <v>4</v>
      </c>
      <c r="D387" s="214">
        <v>45126.461961689813</v>
      </c>
      <c r="E387" s="211" t="b">
        <v>1</v>
      </c>
      <c r="F387" s="211" t="s">
        <v>1280</v>
      </c>
      <c r="G3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 Miller;&lt;ETX&gt;
&lt;STX&gt;H2;o130,100;f3;c20;h1;w1;d3,;&lt;ETX&gt;
&lt;STX&gt;H3;o100,100;f3;c20;h1;w1;d3,MES Login;&lt;ETX&gt;
&lt;STX&gt;B4;o50,30;f3;c0,3;h50;w3;d3,8981;&lt;ETX&gt;
&lt;STX&gt;R&lt;ETX&gt;
&lt;STX&gt;&lt;ESC&gt;E1;&lt;ETX&gt;
&lt;STX&gt;&lt;US&gt;4&lt;ETX&gt;
&lt;STX&gt;&lt;ETB&gt;&lt;ETX&gt;</v>
      </c>
      <c r="H387" s="38">
        <f>ROW() - 6</f>
        <v>381</v>
      </c>
      <c r="I387" s="218" t="str" cm="1">
        <f t="array" ref="I3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88" spans="1:10" x14ac:dyDescent="0.2">
      <c r="A388" s="209">
        <v>8936</v>
      </c>
      <c r="B388" s="211" t="s">
        <v>1490</v>
      </c>
      <c r="C388" s="44">
        <v>4</v>
      </c>
      <c r="D388" s="214">
        <v>45126.461962581016</v>
      </c>
      <c r="E388" s="211" t="b">
        <v>0</v>
      </c>
      <c r="F388" s="211" t="s">
        <v>1491</v>
      </c>
      <c r="G3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 Pryzbylo;&lt;ETX&gt;
&lt;STX&gt;H2;o130,100;f3;c20;h1;w1;d3,;&lt;ETX&gt;
&lt;STX&gt;H3;o100,100;f3;c20;h1;w1;d3,MES Login;&lt;ETX&gt;
&lt;STX&gt;B4;o50,30;f3;c0,3;h50;w3;d3,8936;&lt;ETX&gt;
&lt;STX&gt;R&lt;ETX&gt;
&lt;STX&gt;&lt;ESC&gt;E1;&lt;ETX&gt;
&lt;STX&gt;&lt;US&gt;4&lt;ETX&gt;
&lt;STX&gt;&lt;ETB&gt;&lt;ETX&gt;</v>
      </c>
      <c r="H388" s="38">
        <f>ROW() - 6</f>
        <v>382</v>
      </c>
      <c r="I388" s="218" t="str" cm="1">
        <f t="array" ref="I3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89" spans="1:10" x14ac:dyDescent="0.2">
      <c r="A389" s="209">
        <v>8657</v>
      </c>
      <c r="B389" s="211" t="s">
        <v>1492</v>
      </c>
      <c r="C389" s="44">
        <v>5</v>
      </c>
      <c r="D389" s="214">
        <v>45126.46196403935</v>
      </c>
      <c r="E389" s="211" t="b">
        <v>1</v>
      </c>
      <c r="F389" s="211" t="s">
        <v>1493</v>
      </c>
      <c r="G3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 Ramey;&lt;ETX&gt;
&lt;STX&gt;H2;o130,100;f3;c20;h1;w1;d3,;&lt;ETX&gt;
&lt;STX&gt;H3;o100,100;f3;c20;h1;w1;d3,MES Login;&lt;ETX&gt;
&lt;STX&gt;B4;o50,30;f3;c0,3;h50;w3;d3,8657;&lt;ETX&gt;
&lt;STX&gt;R&lt;ETX&gt;
&lt;STX&gt;&lt;ESC&gt;E1;&lt;ETX&gt;
&lt;STX&gt;&lt;US&gt;4&lt;ETX&gt;
&lt;STX&gt;&lt;ETB&gt;&lt;ETX&gt;</v>
      </c>
      <c r="H389" s="38">
        <f>ROW() - 6</f>
        <v>383</v>
      </c>
      <c r="I389" s="218" t="str" cm="1">
        <f t="array" ref="I3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90" spans="1:10" x14ac:dyDescent="0.2">
      <c r="A390" s="209">
        <v>8870</v>
      </c>
      <c r="B390" s="211" t="s">
        <v>1494</v>
      </c>
      <c r="C390" s="44">
        <v>5</v>
      </c>
      <c r="D390" s="214">
        <v>45126.461964930553</v>
      </c>
      <c r="E390" s="211" t="b">
        <v>1</v>
      </c>
      <c r="F390" s="211" t="s">
        <v>1495</v>
      </c>
      <c r="G3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 Robeson;&lt;ETX&gt;
&lt;STX&gt;H2;o130,100;f3;c20;h1;w1;d3,;&lt;ETX&gt;
&lt;STX&gt;H3;o100,100;f3;c20;h1;w1;d3,MES Login;&lt;ETX&gt;
&lt;STX&gt;B4;o50,30;f3;c0,3;h50;w3;d3,8870;&lt;ETX&gt;
&lt;STX&gt;R&lt;ETX&gt;
&lt;STX&gt;&lt;ESC&gt;E1;&lt;ETX&gt;
&lt;STX&gt;&lt;US&gt;4&lt;ETX&gt;
&lt;STX&gt;&lt;ETB&gt;&lt;ETX&gt;</v>
      </c>
      <c r="H390" s="38">
        <f>ROW() - 6</f>
        <v>384</v>
      </c>
      <c r="I390" s="218" t="str" cm="1">
        <f t="array" ref="I3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91" spans="1:10" x14ac:dyDescent="0.2">
      <c r="A391" s="209">
        <v>2075</v>
      </c>
      <c r="B391" s="211" t="s">
        <v>1496</v>
      </c>
      <c r="C391" s="44">
        <v>4</v>
      </c>
      <c r="D391" s="214">
        <v>45126.461965659721</v>
      </c>
      <c r="E391" s="211" t="b">
        <v>0</v>
      </c>
      <c r="F391" s="211" t="s">
        <v>1497</v>
      </c>
      <c r="G3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 Stephens;&lt;ETX&gt;
&lt;STX&gt;H2;o130,100;f3;c20;h1;w1;d3,;&lt;ETX&gt;
&lt;STX&gt;H3;o100,100;f3;c20;h1;w1;d3,MES Login;&lt;ETX&gt;
&lt;STX&gt;B4;o50,30;f3;c0,3;h50;w3;d3,2075;&lt;ETX&gt;
&lt;STX&gt;R&lt;ETX&gt;
&lt;STX&gt;&lt;ESC&gt;E1;&lt;ETX&gt;
&lt;STX&gt;&lt;US&gt;4&lt;ETX&gt;
&lt;STX&gt;&lt;ETB&gt;&lt;ETX&gt;</v>
      </c>
      <c r="H391" s="38">
        <f>ROW() - 6</f>
        <v>385</v>
      </c>
      <c r="I391" s="218" t="str" cm="1">
        <f t="array" ref="I3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92" spans="1:10" x14ac:dyDescent="0.2">
      <c r="A392" s="209">
        <v>2105</v>
      </c>
      <c r="B392" s="211" t="s">
        <v>1498</v>
      </c>
      <c r="C392" s="44">
        <v>5</v>
      </c>
      <c r="D392" s="214">
        <v>45126.461987731484</v>
      </c>
      <c r="E392" s="211" t="b">
        <v>1</v>
      </c>
      <c r="F392" s="211" t="s">
        <v>1314</v>
      </c>
      <c r="G3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 White;&lt;ETX&gt;
&lt;STX&gt;H2;o130,100;f3;c20;h1;w1;d3,;&lt;ETX&gt;
&lt;STX&gt;H3;o100,100;f3;c20;h1;w1;d3,MES Login;&lt;ETX&gt;
&lt;STX&gt;B4;o50,30;f3;c0,3;h50;w3;d3,2105;&lt;ETX&gt;
&lt;STX&gt;R&lt;ETX&gt;
&lt;STX&gt;&lt;ESC&gt;E1;&lt;ETX&gt;
&lt;STX&gt;&lt;US&gt;4&lt;ETX&gt;
&lt;STX&gt;&lt;ETB&gt;&lt;ETX&gt;</v>
      </c>
      <c r="H392" s="38">
        <f>ROW() - 6</f>
        <v>386</v>
      </c>
      <c r="I392" s="218" t="str" cm="1">
        <f t="array" ref="I3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93" spans="1:10" x14ac:dyDescent="0.2">
      <c r="A393" s="209">
        <v>8670</v>
      </c>
      <c r="B393" s="211" t="s">
        <v>1499</v>
      </c>
      <c r="C393" s="44">
        <v>5</v>
      </c>
      <c r="D393" s="214">
        <v>45126.46198792824</v>
      </c>
      <c r="E393" s="211" t="b">
        <v>1</v>
      </c>
      <c r="F393" s="211" t="s">
        <v>1500</v>
      </c>
      <c r="G3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 Wooddell;&lt;ETX&gt;
&lt;STX&gt;H2;o130,100;f3;c20;h1;w1;d3,;&lt;ETX&gt;
&lt;STX&gt;H3;o100,100;f3;c20;h1;w1;d3,MES Login;&lt;ETX&gt;
&lt;STX&gt;B4;o50,30;f3;c0,3;h50;w3;d3,8670;&lt;ETX&gt;
&lt;STX&gt;R&lt;ETX&gt;
&lt;STX&gt;&lt;ESC&gt;E1;&lt;ETX&gt;
&lt;STX&gt;&lt;US&gt;4&lt;ETX&gt;
&lt;STX&gt;&lt;ETB&gt;&lt;ETX&gt;</v>
      </c>
      <c r="H393" s="38">
        <f>ROW() - 6</f>
        <v>387</v>
      </c>
      <c r="I393" s="218" t="str" cm="1">
        <f t="array" ref="I3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94" spans="1:10" x14ac:dyDescent="0.2">
      <c r="A394" s="209">
        <v>1370</v>
      </c>
      <c r="B394" s="211" t="s">
        <v>1501</v>
      </c>
      <c r="C394" s="44">
        <v>4</v>
      </c>
      <c r="D394" s="214">
        <v>45126.461960219909</v>
      </c>
      <c r="E394" s="211" t="b">
        <v>0</v>
      </c>
      <c r="F394" s="211" t="s">
        <v>1413</v>
      </c>
      <c r="G3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&lt;STX&gt;H1;o160,100;f3;c20;h1;w1;d3,Chrislynn Chisholm;&lt;ETX&gt;
&lt;STX&gt;H2;o130,100;f3;c20;h1;w1;d3,;&lt;ETX&gt;
&lt;STX&gt;H3;o100,100;f3;c20;h1;w1;d3,MES Login;&lt;ETX&gt;
&lt;STX&gt;B4;o50,30;f3;c0,3;h50;w3;d3,1370;&lt;ETX&gt;
&lt;STX&gt;R&lt;ETX&gt;
&lt;STX&gt;&lt;ESC&gt;E1;&lt;ETX&gt;
&lt;STX&gt;&lt;US&gt;4&lt;ETX&gt;
&lt;STX&gt;&lt;ETB&gt;&lt;ETX&gt;</v>
      </c>
      <c r="H394" s="38">
        <f>ROW() - 6</f>
        <v>388</v>
      </c>
      <c r="I394" s="218" t="str" cm="1">
        <f t="array" ref="I3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95" spans="1:10" x14ac:dyDescent="0.2">
      <c r="A395" s="209">
        <v>8702</v>
      </c>
      <c r="B395" s="211" t="s">
        <v>1502</v>
      </c>
      <c r="C395" s="44">
        <v>3</v>
      </c>
      <c r="D395" s="214">
        <v>45126.4619662037</v>
      </c>
      <c r="E395" s="211" t="b">
        <v>1</v>
      </c>
      <c r="F395" s="211" t="s">
        <v>1503</v>
      </c>
      <c r="G3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&lt;STX&gt;H1;o160,100;f3;c20;h1;w1;d3,Chrissy Gouin;&lt;ETX&gt;
&lt;STX&gt;H2;o130,100;f3;c20;h1;w1;d3,;&lt;ETX&gt;
&lt;STX&gt;H3;o100,100;f3;c20;h1;w1;d3,MES Login;&lt;ETX&gt;
&lt;STX&gt;B4;o50,30;f3;c0,3;h50;w3;d3,8702;&lt;ETX&gt;
&lt;STX&gt;R&lt;ETX&gt;
&lt;STX&gt;&lt;ESC&gt;E1;&lt;ETX&gt;
&lt;STX&gt;&lt;US&gt;4&lt;ETX&gt;
&lt;STX&gt;&lt;ETB&gt;&lt;ETX&gt;</v>
      </c>
      <c r="H395" s="38">
        <f>ROW() - 6</f>
        <v>389</v>
      </c>
      <c r="I395" s="218" t="str" cm="1">
        <f t="array" ref="I3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96" spans="1:10" x14ac:dyDescent="0.2">
      <c r="A396" s="209">
        <v>2535</v>
      </c>
      <c r="B396" s="211" t="s">
        <v>1504</v>
      </c>
      <c r="C396" s="44">
        <v>4</v>
      </c>
      <c r="D396" s="214">
        <v>45639</v>
      </c>
      <c r="E396" s="211" t="b">
        <v>0</v>
      </c>
      <c r="F396" s="211" t="s">
        <v>1505</v>
      </c>
      <c r="G3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&lt;STX&gt;H1;o160,100;f3;c20;h1;w1;d3,Christen Vanner-Ross;&lt;ETX&gt;
&lt;STX&gt;H2;o130,100;f3;c20;h1;w1;d3,;&lt;ETX&gt;
&lt;STX&gt;H3;o100,100;f3;c20;h1;w1;d3,MES Login;&lt;ETX&gt;
&lt;STX&gt;B4;o50,30;f3;c0,3;h50;w3;d3,2535;&lt;ETX&gt;
&lt;STX&gt;R&lt;ETX&gt;
&lt;STX&gt;&lt;ESC&gt;E1;&lt;ETX&gt;
&lt;STX&gt;&lt;US&gt;4&lt;ETX&gt;
&lt;STX&gt;&lt;ETB&gt;&lt;ETX&gt;</v>
      </c>
      <c r="H396" s="38">
        <f>ROW() - 6</f>
        <v>390</v>
      </c>
      <c r="I396" s="218" t="str" cm="1">
        <f t="array" ref="I3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97" spans="1:10" x14ac:dyDescent="0.2">
      <c r="A397" s="209">
        <v>1142</v>
      </c>
      <c r="B397" s="211" t="s">
        <v>1506</v>
      </c>
      <c r="C397" s="44">
        <v>4</v>
      </c>
      <c r="D397" s="214">
        <v>45126.461968020834</v>
      </c>
      <c r="E397" s="211" t="b">
        <v>0</v>
      </c>
      <c r="F397" s="211" t="s">
        <v>1507</v>
      </c>
      <c r="G3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&lt;STX&gt;H1;o160,100;f3;c20;h1;w1;d3,Christian Fox;&lt;ETX&gt;
&lt;STX&gt;H2;o130,100;f3;c20;h1;w1;d3,;&lt;ETX&gt;
&lt;STX&gt;H3;o100,100;f3;c20;h1;w1;d3,MES Login;&lt;ETX&gt;
&lt;STX&gt;B4;o50,30;f3;c0,3;h50;w3;d3,1142;&lt;ETX&gt;
&lt;STX&gt;R&lt;ETX&gt;
&lt;STX&gt;&lt;ESC&gt;E1;&lt;ETX&gt;
&lt;STX&gt;&lt;US&gt;4&lt;ETX&gt;
&lt;STX&gt;&lt;ETB&gt;&lt;ETX&gt;</v>
      </c>
      <c r="H397" s="38">
        <f>ROW() - 6</f>
        <v>391</v>
      </c>
      <c r="I397" s="218" t="str" cm="1">
        <f t="array" ref="I3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98" spans="1:10" x14ac:dyDescent="0.2">
      <c r="A398" s="209">
        <v>1396</v>
      </c>
      <c r="B398" s="211" t="s">
        <v>1508</v>
      </c>
      <c r="C398" s="44">
        <v>4</v>
      </c>
      <c r="D398" s="214">
        <v>45126.461968553238</v>
      </c>
      <c r="E398" s="211" t="b">
        <v>0</v>
      </c>
      <c r="F398" s="211" t="s">
        <v>1509</v>
      </c>
      <c r="G3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&lt;STX&gt;H1;o160,100;f3;c20;h1;w1;d3,Christian Gilbert;&lt;ETX&gt;
&lt;STX&gt;H2;o130,100;f3;c20;h1;w1;d3,;&lt;ETX&gt;
&lt;STX&gt;H3;o100,100;f3;c20;h1;w1;d3,MES Login;&lt;ETX&gt;
&lt;STX&gt;B4;o50,30;f3;c0,3;h50;w3;d3,1396;&lt;ETX&gt;
&lt;STX&gt;R&lt;ETX&gt;
&lt;STX&gt;&lt;ESC&gt;E1;&lt;ETX&gt;
&lt;STX&gt;&lt;US&gt;4&lt;ETX&gt;
&lt;STX&gt;&lt;ETB&gt;&lt;ETX&gt;</v>
      </c>
      <c r="H398" s="38">
        <f>ROW() - 6</f>
        <v>392</v>
      </c>
      <c r="I398" s="218" t="str" cm="1">
        <f t="array" ref="I3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399" spans="1:10" x14ac:dyDescent="0.2">
      <c r="A399" s="209">
        <v>9309</v>
      </c>
      <c r="B399" s="211" t="s">
        <v>1510</v>
      </c>
      <c r="C399" s="44">
        <v>4</v>
      </c>
      <c r="D399" s="214">
        <v>45126.461968750002</v>
      </c>
      <c r="E399" s="211" t="b">
        <v>0</v>
      </c>
      <c r="F399" s="211" t="s">
        <v>1511</v>
      </c>
      <c r="G3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&lt;STX&gt;H1;o160,100;f3;c20;h1;w1;d3,Christian Gray;&lt;ETX&gt;
&lt;STX&gt;H2;o130,100;f3;c20;h1;w1;d3,;&lt;ETX&gt;
&lt;STX&gt;H3;o100,100;f3;c20;h1;w1;d3,MES Login;&lt;ETX&gt;
&lt;STX&gt;B4;o50,30;f3;c0,3;h50;w3;d3,9309;&lt;ETX&gt;
&lt;STX&gt;R&lt;ETX&gt;
&lt;STX&gt;&lt;ESC&gt;E1;&lt;ETX&gt;
&lt;STX&gt;&lt;US&gt;4&lt;ETX&gt;
&lt;STX&gt;&lt;ETB&gt;&lt;ETX&gt;</v>
      </c>
      <c r="H399" s="38">
        <f>ROW() - 6</f>
        <v>393</v>
      </c>
      <c r="I399" s="218" t="str" cm="1">
        <f t="array" ref="I3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3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00" spans="1:10" x14ac:dyDescent="0.2">
      <c r="A400" s="209">
        <v>2136</v>
      </c>
      <c r="B400" s="211" t="s">
        <v>1512</v>
      </c>
      <c r="C400" s="44">
        <v>4</v>
      </c>
      <c r="D400" s="214">
        <v>45183.99307916667</v>
      </c>
      <c r="E400" s="211" t="b">
        <v>0</v>
      </c>
      <c r="F400" s="211" t="s">
        <v>1513</v>
      </c>
      <c r="G4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&lt;STX&gt;H1;o160,100;f3;c20;h1;w1;d3,Christian Morgan;&lt;ETX&gt;
&lt;STX&gt;H2;o130,100;f3;c20;h1;w1;d3,;&lt;ETX&gt;
&lt;STX&gt;H3;o100,100;f3;c20;h1;w1;d3,MES Login;&lt;ETX&gt;
&lt;STX&gt;B4;o50,30;f3;c0,3;h50;w3;d3,2136;&lt;ETX&gt;
&lt;STX&gt;R&lt;ETX&gt;
&lt;STX&gt;&lt;ESC&gt;E1;&lt;ETX&gt;
&lt;STX&gt;&lt;US&gt;4&lt;ETX&gt;
&lt;STX&gt;&lt;ETB&gt;&lt;ETX&gt;</v>
      </c>
      <c r="H400" s="38">
        <f>ROW() - 6</f>
        <v>394</v>
      </c>
      <c r="I400" s="218" t="str" cm="1">
        <f t="array" ref="I4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01" spans="1:10" x14ac:dyDescent="0.2">
      <c r="A401" s="209">
        <v>9412</v>
      </c>
      <c r="B401" s="211" t="s">
        <v>1514</v>
      </c>
      <c r="C401" s="44">
        <v>4</v>
      </c>
      <c r="D401" s="214">
        <v>45126.461969097225</v>
      </c>
      <c r="E401" s="211" t="b">
        <v>0</v>
      </c>
      <c r="F401" s="211" t="s">
        <v>1440</v>
      </c>
      <c r="G4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&lt;STX&gt;H1;o160,100;f3;c20;h1;w1;d3,Christian Thomas;&lt;ETX&gt;
&lt;STX&gt;H2;o130,100;f3;c20;h1;w1;d3,;&lt;ETX&gt;
&lt;STX&gt;H3;o100,100;f3;c20;h1;w1;d3,MES Login;&lt;ETX&gt;
&lt;STX&gt;B4;o50,30;f3;c0,3;h50;w3;d3,9412;&lt;ETX&gt;
&lt;STX&gt;R&lt;ETX&gt;
&lt;STX&gt;&lt;ESC&gt;E1;&lt;ETX&gt;
&lt;STX&gt;&lt;US&gt;4&lt;ETX&gt;
&lt;STX&gt;&lt;ETB&gt;&lt;ETX&gt;</v>
      </c>
      <c r="H401" s="38">
        <f>ROW() - 6</f>
        <v>395</v>
      </c>
      <c r="I401" s="218" t="str" cm="1">
        <f t="array" ref="I4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02" spans="1:10" x14ac:dyDescent="0.2">
      <c r="A402" s="209">
        <v>9365</v>
      </c>
      <c r="B402" s="211" t="s">
        <v>1515</v>
      </c>
      <c r="C402" s="44">
        <v>4</v>
      </c>
      <c r="D402" s="214">
        <v>45126.461969641205</v>
      </c>
      <c r="E402" s="211" t="b">
        <v>0</v>
      </c>
      <c r="F402" s="211" t="s">
        <v>1516</v>
      </c>
      <c r="G4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&lt;STX&gt;H1;o160,100;f3;c20;h1;w1;d3,Christian Tucker;&lt;ETX&gt;
&lt;STX&gt;H2;o130,100;f3;c20;h1;w1;d3,;&lt;ETX&gt;
&lt;STX&gt;H3;o100,100;f3;c20;h1;w1;d3,MES Login;&lt;ETX&gt;
&lt;STX&gt;B4;o50,30;f3;c0,3;h50;w3;d3,9365;&lt;ETX&gt;
&lt;STX&gt;R&lt;ETX&gt;
&lt;STX&gt;&lt;ESC&gt;E1;&lt;ETX&gt;
&lt;STX&gt;&lt;US&gt;4&lt;ETX&gt;
&lt;STX&gt;&lt;ETB&gt;&lt;ETX&gt;</v>
      </c>
      <c r="H402" s="38">
        <f>ROW() - 6</f>
        <v>396</v>
      </c>
      <c r="I402" s="218" t="str" cm="1">
        <f t="array" ref="I4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03" spans="1:10" x14ac:dyDescent="0.2">
      <c r="A403" s="209">
        <v>9951</v>
      </c>
      <c r="B403" s="211" t="s">
        <v>1517</v>
      </c>
      <c r="C403" s="44">
        <v>4</v>
      </c>
      <c r="D403" s="214">
        <v>45126.461970914352</v>
      </c>
      <c r="E403" s="211" t="b">
        <v>0</v>
      </c>
      <c r="F403" s="211" t="s">
        <v>1518</v>
      </c>
      <c r="G4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&lt;STX&gt;H1;o160,100;f3;c20;h1;w1;d3,Christian Vanner Ross;&lt;ETX&gt;
&lt;STX&gt;H2;o130,100;f3;c20;h1;w1;d3,;&lt;ETX&gt;
&lt;STX&gt;H3;o100,100;f3;c20;h1;w1;d3,MES Login;&lt;ETX&gt;
&lt;STX&gt;B4;o50,30;f3;c0,3;h50;w3;d3,9951;&lt;ETX&gt;
&lt;STX&gt;R&lt;ETX&gt;
&lt;STX&gt;&lt;ESC&gt;E1;&lt;ETX&gt;
&lt;STX&gt;&lt;US&gt;4&lt;ETX&gt;
&lt;STX&gt;&lt;ETB&gt;&lt;ETX&gt;</v>
      </c>
      <c r="H403" s="38">
        <f>ROW() - 6</f>
        <v>397</v>
      </c>
      <c r="I403" s="218" t="str" cm="1">
        <f t="array" ref="I4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04" spans="1:10" x14ac:dyDescent="0.2">
      <c r="A404" s="209">
        <v>1113</v>
      </c>
      <c r="B404" s="211" t="s">
        <v>1519</v>
      </c>
      <c r="C404" s="44">
        <v>4</v>
      </c>
      <c r="D404" s="214">
        <v>45126.461978854168</v>
      </c>
      <c r="E404" s="211" t="b">
        <v>0</v>
      </c>
      <c r="F404" s="211" t="s">
        <v>1520</v>
      </c>
      <c r="G4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&lt;STX&gt;H1;o160,100;f3;c20;h1;w1;d3,Christina Grady;&lt;ETX&gt;
&lt;STX&gt;H2;o130,100;f3;c20;h1;w1;d3,;&lt;ETX&gt;
&lt;STX&gt;H3;o100,100;f3;c20;h1;w1;d3,MES Login;&lt;ETX&gt;
&lt;STX&gt;B4;o50,30;f3;c0,3;h50;w3;d3,1113;&lt;ETX&gt;
&lt;STX&gt;R&lt;ETX&gt;
&lt;STX&gt;&lt;ESC&gt;E1;&lt;ETX&gt;
&lt;STX&gt;&lt;US&gt;4&lt;ETX&gt;
&lt;STX&gt;&lt;ETB&gt;&lt;ETX&gt;</v>
      </c>
      <c r="H404" s="38">
        <f>ROW() - 6</f>
        <v>398</v>
      </c>
      <c r="I404" s="218" t="str" cm="1">
        <f t="array" ref="I4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05" spans="1:10" x14ac:dyDescent="0.2">
      <c r="A405" s="209">
        <v>1117</v>
      </c>
      <c r="B405" s="211" t="s">
        <v>1519</v>
      </c>
      <c r="C405" s="44">
        <v>4</v>
      </c>
      <c r="D405" s="214">
        <v>45126.461983912035</v>
      </c>
      <c r="E405" s="211" t="b">
        <v>0</v>
      </c>
      <c r="F405" s="211" t="s">
        <v>1520</v>
      </c>
      <c r="G4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&lt;STX&gt;H1;o160,100;f3;c20;h1;w1;d3,Christina Grady;&lt;ETX&gt;
&lt;STX&gt;H2;o130,100;f3;c20;h1;w1;d3,;&lt;ETX&gt;
&lt;STX&gt;H3;o100,100;f3;c20;h1;w1;d3,MES Login;&lt;ETX&gt;
&lt;STX&gt;B4;o50,30;f3;c0,3;h50;w3;d3,1117;&lt;ETX&gt;
&lt;STX&gt;R&lt;ETX&gt;
&lt;STX&gt;&lt;ESC&gt;E1;&lt;ETX&gt;
&lt;STX&gt;&lt;US&gt;4&lt;ETX&gt;
&lt;STX&gt;&lt;ETB&gt;&lt;ETX&gt;</v>
      </c>
      <c r="H405" s="38">
        <f>ROW() - 6</f>
        <v>399</v>
      </c>
      <c r="I405" s="218" t="str" cm="1">
        <f t="array" ref="I4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06" spans="1:10" x14ac:dyDescent="0.2">
      <c r="A406" s="209">
        <v>9173</v>
      </c>
      <c r="B406" s="211" t="s">
        <v>1521</v>
      </c>
      <c r="C406" s="44">
        <v>4</v>
      </c>
      <c r="D406" s="214">
        <v>45126.461984641202</v>
      </c>
      <c r="E406" s="211" t="b">
        <v>0</v>
      </c>
      <c r="F406" s="211" t="s">
        <v>998</v>
      </c>
      <c r="G4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&lt;STX&gt;H1;o160,100;f3;c20;h1;w1;d3,Christina Hill;&lt;ETX&gt;
&lt;STX&gt;H2;o130,100;f3;c20;h1;w1;d3,;&lt;ETX&gt;
&lt;STX&gt;H3;o100,100;f3;c20;h1;w1;d3,MES Login;&lt;ETX&gt;
&lt;STX&gt;B4;o50,30;f3;c0,3;h50;w3;d3,9173;&lt;ETX&gt;
&lt;STX&gt;R&lt;ETX&gt;
&lt;STX&gt;&lt;ESC&gt;E1;&lt;ETX&gt;
&lt;STX&gt;&lt;US&gt;4&lt;ETX&gt;
&lt;STX&gt;&lt;ETB&gt;&lt;ETX&gt;</v>
      </c>
      <c r="H406" s="38">
        <f>ROW() - 6</f>
        <v>400</v>
      </c>
      <c r="I406" s="218" t="str" cm="1">
        <f t="array" ref="I4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07" spans="1:10" x14ac:dyDescent="0.2">
      <c r="A407" s="209">
        <v>1547</v>
      </c>
      <c r="B407" s="211" t="s">
        <v>1522</v>
      </c>
      <c r="C407" s="44">
        <v>4</v>
      </c>
      <c r="D407" s="214">
        <v>45126.461984837966</v>
      </c>
      <c r="E407" s="211" t="b">
        <v>0</v>
      </c>
      <c r="F407" s="211" t="s">
        <v>1468</v>
      </c>
      <c r="G4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&lt;STX&gt;H1;o160,100;f3;c20;h1;w1;d3,Christina Jarrell;&lt;ETX&gt;
&lt;STX&gt;H2;o130,100;f3;c20;h1;w1;d3,;&lt;ETX&gt;
&lt;STX&gt;H3;o100,100;f3;c20;h1;w1;d3,MES Login;&lt;ETX&gt;
&lt;STX&gt;B4;o50,30;f3;c0,3;h50;w3;d3,1547;&lt;ETX&gt;
&lt;STX&gt;R&lt;ETX&gt;
&lt;STX&gt;&lt;ESC&gt;E1;&lt;ETX&gt;
&lt;STX&gt;&lt;US&gt;4&lt;ETX&gt;
&lt;STX&gt;&lt;ETB&gt;&lt;ETX&gt;</v>
      </c>
      <c r="H407" s="38">
        <f>ROW() - 6</f>
        <v>401</v>
      </c>
      <c r="I407" s="218" t="str" cm="1">
        <f t="array" ref="I4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08" spans="1:10" x14ac:dyDescent="0.2">
      <c r="A408" s="209">
        <v>1371</v>
      </c>
      <c r="B408" s="211" t="s">
        <v>1523</v>
      </c>
      <c r="C408" s="44">
        <v>4</v>
      </c>
      <c r="D408" s="214">
        <v>45126.461985034723</v>
      </c>
      <c r="E408" s="211" t="b">
        <v>0</v>
      </c>
      <c r="F408" s="211" t="s">
        <v>1524</v>
      </c>
      <c r="G4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&lt;STX&gt;H1;o160,100;f3;c20;h1;w1;d3,Christina Underwood;&lt;ETX&gt;
&lt;STX&gt;H2;o130,100;f3;c20;h1;w1;d3,;&lt;ETX&gt;
&lt;STX&gt;H3;o100,100;f3;c20;h1;w1;d3,MES Login;&lt;ETX&gt;
&lt;STX&gt;B4;o50,30;f3;c0,3;h50;w3;d3,1371;&lt;ETX&gt;
&lt;STX&gt;R&lt;ETX&gt;
&lt;STX&gt;&lt;ESC&gt;E1;&lt;ETX&gt;
&lt;STX&gt;&lt;US&gt;4&lt;ETX&gt;
&lt;STX&gt;&lt;ETB&gt;&lt;ETX&gt;</v>
      </c>
      <c r="H408" s="38">
        <f>ROW() - 6</f>
        <v>402</v>
      </c>
      <c r="I408" s="218" t="str" cm="1">
        <f t="array" ref="I4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09" spans="1:10" x14ac:dyDescent="0.2">
      <c r="A409" s="209">
        <v>1818</v>
      </c>
      <c r="B409" s="211" t="s">
        <v>1525</v>
      </c>
      <c r="C409" s="44">
        <v>4</v>
      </c>
      <c r="D409" s="214">
        <v>45439.467113506944</v>
      </c>
      <c r="E409" s="211" t="b">
        <v>0</v>
      </c>
      <c r="F409" s="211" t="s">
        <v>1526</v>
      </c>
      <c r="G4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&lt;STX&gt;H1;o160,100;f3;c20;h1;w1;d3,Christine Hewelt;&lt;ETX&gt;
&lt;STX&gt;H2;o130,100;f3;c20;h1;w1;d3,;&lt;ETX&gt;
&lt;STX&gt;H3;o100,100;f3;c20;h1;w1;d3,MES Login;&lt;ETX&gt;
&lt;STX&gt;B4;o50,30;f3;c0,3;h50;w3;d3,1818;&lt;ETX&gt;
&lt;STX&gt;R&lt;ETX&gt;
&lt;STX&gt;&lt;ESC&gt;E1;&lt;ETX&gt;
&lt;STX&gt;&lt;US&gt;4&lt;ETX&gt;
&lt;STX&gt;&lt;ETB&gt;&lt;ETX&gt;</v>
      </c>
      <c r="H409" s="38">
        <f>ROW() - 6</f>
        <v>403</v>
      </c>
      <c r="I409" s="218" t="str" cm="1">
        <f t="array" ref="I4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10" spans="1:10" x14ac:dyDescent="0.2">
      <c r="A410" s="209">
        <v>9599</v>
      </c>
      <c r="B410" s="211" t="s">
        <v>1527</v>
      </c>
      <c r="C410" s="44">
        <v>4</v>
      </c>
      <c r="D410" s="214"/>
      <c r="E410" s="211" t="b">
        <v>0</v>
      </c>
      <c r="F410" s="211" t="s">
        <v>1166</v>
      </c>
      <c r="G4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&lt;STX&gt;H1;o160,100;f3;c20;h1;w1;d3,Christine Reyna;&lt;ETX&gt;
&lt;STX&gt;H2;o130,100;f3;c20;h1;w1;d3,;&lt;ETX&gt;
&lt;STX&gt;H3;o100,100;f3;c20;h1;w1;d3,MES Login;&lt;ETX&gt;
&lt;STX&gt;B4;o50,30;f3;c0,3;h50;w3;d3,9599;&lt;ETX&gt;
&lt;STX&gt;R&lt;ETX&gt;
&lt;STX&gt;&lt;ESC&gt;E1;&lt;ETX&gt;
&lt;STX&gt;&lt;US&gt;4&lt;ETX&gt;
&lt;STX&gt;&lt;ETB&gt;&lt;ETX&gt;</v>
      </c>
      <c r="H410" s="38">
        <f>ROW() - 6</f>
        <v>404</v>
      </c>
      <c r="I410" s="218" t="str" cm="1">
        <f t="array" ref="I4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11" spans="1:10" x14ac:dyDescent="0.2">
      <c r="A411" s="209">
        <v>2341</v>
      </c>
      <c r="B411" s="211" t="s">
        <v>1528</v>
      </c>
      <c r="C411" s="44">
        <v>5</v>
      </c>
      <c r="D411" s="214">
        <v>45126.461985185182</v>
      </c>
      <c r="E411" s="211" t="b">
        <v>1</v>
      </c>
      <c r="F411" s="211" t="s">
        <v>1529</v>
      </c>
      <c r="G4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Appolson;&lt;ETX&gt;
&lt;STX&gt;H2;o130,100;f3;c20;h1;w1;d3,;&lt;ETX&gt;
&lt;STX&gt;H3;o100,100;f3;c20;h1;w1;d3,MES Login;&lt;ETX&gt;
&lt;STX&gt;B4;o50,30;f3;c0,3;h50;w3;d3,2341;&lt;ETX&gt;
&lt;STX&gt;R&lt;ETX&gt;
&lt;STX&gt;&lt;ESC&gt;E1;&lt;ETX&gt;
&lt;STX&gt;&lt;US&gt;4&lt;ETX&gt;
&lt;STX&gt;&lt;ETB&gt;&lt;ETX&gt;</v>
      </c>
      <c r="H411" s="38">
        <f>ROW() - 6</f>
        <v>405</v>
      </c>
      <c r="I411" s="218" t="str" cm="1">
        <f t="array" ref="I4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12" spans="1:10" x14ac:dyDescent="0.2">
      <c r="A412" s="209">
        <v>2558</v>
      </c>
      <c r="B412" s="211" t="s">
        <v>1530</v>
      </c>
      <c r="C412" s="44">
        <v>4</v>
      </c>
      <c r="D412" s="214">
        <v>45670</v>
      </c>
      <c r="E412" s="211" t="b">
        <v>0</v>
      </c>
      <c r="F412" s="211" t="s">
        <v>960</v>
      </c>
      <c r="G4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Brown;&lt;ETX&gt;
&lt;STX&gt;H2;o130,100;f3;c20;h1;w1;d3,;&lt;ETX&gt;
&lt;STX&gt;H3;o100,100;f3;c20;h1;w1;d3,MES Login;&lt;ETX&gt;
&lt;STX&gt;B4;o50,30;f3;c0,3;h50;w3;d3,2558;&lt;ETX&gt;
&lt;STX&gt;R&lt;ETX&gt;
&lt;STX&gt;&lt;ESC&gt;E1;&lt;ETX&gt;
&lt;STX&gt;&lt;US&gt;4&lt;ETX&gt;
&lt;STX&gt;&lt;ETB&gt;&lt;ETX&gt;</v>
      </c>
      <c r="H412" s="38">
        <f>ROW() - 6</f>
        <v>406</v>
      </c>
      <c r="I412" s="218" t="str" cm="1">
        <f t="array" ref="I4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13" spans="1:10" x14ac:dyDescent="0.2">
      <c r="A413" s="209">
        <v>8720</v>
      </c>
      <c r="B413" s="211" t="s">
        <v>1531</v>
      </c>
      <c r="C413" s="44">
        <v>4</v>
      </c>
      <c r="D413" s="214">
        <v>45126.461985381946</v>
      </c>
      <c r="E413" s="211" t="b">
        <v>0</v>
      </c>
      <c r="F413" s="211" t="s">
        <v>1532</v>
      </c>
      <c r="G4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Cheney;&lt;ETX&gt;
&lt;STX&gt;H2;o130,100;f3;c20;h1;w1;d3,;&lt;ETX&gt;
&lt;STX&gt;H3;o100,100;f3;c20;h1;w1;d3,MES Login;&lt;ETX&gt;
&lt;STX&gt;B4;o50,30;f3;c0,3;h50;w3;d3,8720;&lt;ETX&gt;
&lt;STX&gt;R&lt;ETX&gt;
&lt;STX&gt;&lt;ESC&gt;E1;&lt;ETX&gt;
&lt;STX&gt;&lt;US&gt;4&lt;ETX&gt;
&lt;STX&gt;&lt;ETB&gt;&lt;ETX&gt;</v>
      </c>
      <c r="H413" s="38">
        <f>ROW() - 6</f>
        <v>407</v>
      </c>
      <c r="I413" s="218" t="str" cm="1">
        <f t="array" ref="I4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14" spans="1:10" x14ac:dyDescent="0.2">
      <c r="A414" s="209">
        <v>1646</v>
      </c>
      <c r="B414" s="211" t="s">
        <v>250</v>
      </c>
      <c r="C414" s="44">
        <v>4</v>
      </c>
      <c r="D414" s="214"/>
      <c r="E414" s="211" t="b">
        <v>0</v>
      </c>
      <c r="F414" s="211" t="s">
        <v>1533</v>
      </c>
      <c r="G4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Fikes;&lt;ETX&gt;
&lt;STX&gt;H2;o130,100;f3;c20;h1;w1;d3,DT FEM 3rd;&lt;ETX&gt;
&lt;STX&gt;H3;o100,100;f3;c20;h1;w1;d3,MES Login;&lt;ETX&gt;
&lt;STX&gt;B4;o50,30;f3;c0,3;h50;w3;d3,1646;&lt;ETX&gt;
&lt;STX&gt;R&lt;ETX&gt;
&lt;STX&gt;&lt;ESC&gt;E1;&lt;ETX&gt;
&lt;STX&gt;&lt;US&gt;4&lt;ETX&gt;
&lt;STX&gt;&lt;ETB&gt;&lt;ETX&gt;</v>
      </c>
      <c r="H414" s="38">
        <f>ROW() - 6</f>
        <v>408</v>
      </c>
      <c r="I414" s="218" t="str" cm="1">
        <f t="array" ref="I4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4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415" spans="1:10" x14ac:dyDescent="0.2">
      <c r="A415" s="209">
        <v>9893</v>
      </c>
      <c r="B415" s="211" t="s">
        <v>250</v>
      </c>
      <c r="C415" s="44">
        <v>4</v>
      </c>
      <c r="D415" s="214">
        <v>45726</v>
      </c>
      <c r="E415" s="211" t="b">
        <v>0</v>
      </c>
      <c r="F415" s="211" t="s">
        <v>1533</v>
      </c>
      <c r="G4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Fikes;&lt;ETX&gt;
&lt;STX&gt;H2;o130,100;f3;c20;h1;w1;d3,;&lt;ETX&gt;
&lt;STX&gt;H3;o100,100;f3;c20;h1;w1;d3,MES Login;&lt;ETX&gt;
&lt;STX&gt;B4;o50,30;f3;c0,3;h50;w3;d3,9893;&lt;ETX&gt;
&lt;STX&gt;R&lt;ETX&gt;
&lt;STX&gt;&lt;ESC&gt;E1;&lt;ETX&gt;
&lt;STX&gt;&lt;US&gt;4&lt;ETX&gt;
&lt;STX&gt;&lt;ETB&gt;&lt;ETX&gt;</v>
      </c>
      <c r="H415" s="38">
        <f>ROW() - 6</f>
        <v>409</v>
      </c>
      <c r="I415" s="218" t="str" cm="1">
        <f t="array" ref="I4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16" spans="1:10" x14ac:dyDescent="0.2">
      <c r="A416" s="209">
        <v>5897813</v>
      </c>
      <c r="B416" s="211" t="s">
        <v>1534</v>
      </c>
      <c r="C416" s="44">
        <v>4</v>
      </c>
      <c r="D416" s="214">
        <v>45895.87839244213</v>
      </c>
      <c r="E416" s="211" t="b">
        <v>0</v>
      </c>
      <c r="F416" s="211" t="s">
        <v>1535</v>
      </c>
      <c r="G4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Fikes-Bypass;&lt;ETX&gt;
&lt;STX&gt;H2;o130,100;f3;c20;h1;w1;d3,Bypass;&lt;ETX&gt;
&lt;STX&gt;H3;o100,100;f3;c20;h1;w1;d3,MES Login;&lt;ETX&gt;
&lt;STX&gt;B4;o50,30;f3;c0,3;h50;w3;d3,5897813;&lt;ETX&gt;
&lt;STX&gt;R&lt;ETX&gt;
&lt;STX&gt;&lt;ESC&gt;E1;&lt;ETX&gt;
&lt;STX&gt;&lt;US&gt;4&lt;ETX&gt;
&lt;STX&gt;&lt;ETB&gt;&lt;ETX&gt;</v>
      </c>
      <c r="H416" s="38">
        <f>ROW() - 6</f>
        <v>410</v>
      </c>
      <c r="I416" s="218" t="str" cm="1">
        <f t="array" ref="I4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4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417" spans="1:10" x14ac:dyDescent="0.2">
      <c r="A417" s="209">
        <v>1796</v>
      </c>
      <c r="B417" s="211" t="s">
        <v>1536</v>
      </c>
      <c r="C417" s="44">
        <v>4</v>
      </c>
      <c r="D417" s="214">
        <v>45126.461985567126</v>
      </c>
      <c r="E417" s="211" t="b">
        <v>0</v>
      </c>
      <c r="F417" s="211" t="s">
        <v>1537</v>
      </c>
      <c r="G4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Fuller;&lt;ETX&gt;
&lt;STX&gt;H2;o130,100;f3;c20;h1;w1;d3,;&lt;ETX&gt;
&lt;STX&gt;H3;o100,100;f3;c20;h1;w1;d3,MES Login;&lt;ETX&gt;
&lt;STX&gt;B4;o50,30;f3;c0,3;h50;w3;d3,1796;&lt;ETX&gt;
&lt;STX&gt;R&lt;ETX&gt;
&lt;STX&gt;&lt;ESC&gt;E1;&lt;ETX&gt;
&lt;STX&gt;&lt;US&gt;4&lt;ETX&gt;
&lt;STX&gt;&lt;ETB&gt;&lt;ETX&gt;</v>
      </c>
      <c r="H417" s="38">
        <f>ROW() - 6</f>
        <v>411</v>
      </c>
      <c r="I417" s="218" t="str" cm="1">
        <f t="array" ref="I4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18" spans="1:10" x14ac:dyDescent="0.2">
      <c r="A418" s="209">
        <v>5016</v>
      </c>
      <c r="B418" s="211" t="s">
        <v>1538</v>
      </c>
      <c r="C418" s="44">
        <v>4</v>
      </c>
      <c r="D418" s="214">
        <v>45639</v>
      </c>
      <c r="E418" s="211" t="b">
        <v>0</v>
      </c>
      <c r="F418" s="211" t="s">
        <v>1539</v>
      </c>
      <c r="G4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Glover;&lt;ETX&gt;
&lt;STX&gt;H2;o130,100;f3;c20;h1;w1;d3,;&lt;ETX&gt;
&lt;STX&gt;H3;o100,100;f3;c20;h1;w1;d3,MES Login;&lt;ETX&gt;
&lt;STX&gt;B4;o50,30;f3;c0,3;h50;w3;d3,5016;&lt;ETX&gt;
&lt;STX&gt;R&lt;ETX&gt;
&lt;STX&gt;&lt;ESC&gt;E1;&lt;ETX&gt;
&lt;STX&gt;&lt;US&gt;4&lt;ETX&gt;
&lt;STX&gt;&lt;ETB&gt;&lt;ETX&gt;</v>
      </c>
      <c r="H418" s="38">
        <f>ROW() - 6</f>
        <v>412</v>
      </c>
      <c r="I418" s="218" t="str" cm="1">
        <f t="array" ref="I4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19" spans="1:10" x14ac:dyDescent="0.2">
      <c r="A419" s="209">
        <v>9801</v>
      </c>
      <c r="B419" s="211" t="s">
        <v>1540</v>
      </c>
      <c r="C419" s="44">
        <v>4</v>
      </c>
      <c r="D419" s="214">
        <v>45126.461985914349</v>
      </c>
      <c r="E419" s="211" t="b">
        <v>0</v>
      </c>
      <c r="F419" s="211" t="s">
        <v>1541</v>
      </c>
      <c r="G4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Holloway;&lt;ETX&gt;
&lt;STX&gt;H2;o130,100;f3;c20;h1;w1;d3,;&lt;ETX&gt;
&lt;STX&gt;H3;o100,100;f3;c20;h1;w1;d3,MES Login;&lt;ETX&gt;
&lt;STX&gt;B4;o50,30;f3;c0,3;h50;w3;d3,9801;&lt;ETX&gt;
&lt;STX&gt;R&lt;ETX&gt;
&lt;STX&gt;&lt;ESC&gt;E1;&lt;ETX&gt;
&lt;STX&gt;&lt;US&gt;4&lt;ETX&gt;
&lt;STX&gt;&lt;ETB&gt;&lt;ETX&gt;</v>
      </c>
      <c r="H419" s="38">
        <f>ROW() - 6</f>
        <v>413</v>
      </c>
      <c r="I419" s="218" t="str" cm="1">
        <f t="array" ref="I4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20" spans="1:10" x14ac:dyDescent="0.2">
      <c r="A420" s="209">
        <v>1447</v>
      </c>
      <c r="B420" s="211" t="s">
        <v>252</v>
      </c>
      <c r="C420" s="44">
        <v>4</v>
      </c>
      <c r="D420" s="214"/>
      <c r="E420" s="211" t="b">
        <v>0</v>
      </c>
      <c r="F420" s="211" t="s">
        <v>891</v>
      </c>
      <c r="G4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Johnson;&lt;ETX&gt;
&lt;STX&gt;H2;o130,100;f3;c20;h1;w1;d3,T1XX A;&lt;ETX&gt;
&lt;STX&gt;H3;o100,100;f3;c20;h1;w1;d3,MES Login;&lt;ETX&gt;
&lt;STX&gt;B4;o50,30;f3;c0,3;h50;w3;d3,1447;&lt;ETX&gt;
&lt;STX&gt;R&lt;ETX&gt;
&lt;STX&gt;&lt;ESC&gt;E1;&lt;ETX&gt;
&lt;STX&gt;&lt;US&gt;4&lt;ETX&gt;
&lt;STX&gt;&lt;ETB&gt;&lt;ETX&gt;</v>
      </c>
      <c r="H420" s="38">
        <f>ROW() - 6</f>
        <v>414</v>
      </c>
      <c r="I420" s="218" t="str" cm="1">
        <f t="array" ref="I4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4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421" spans="1:10" x14ac:dyDescent="0.2">
      <c r="A421" s="209">
        <v>9256</v>
      </c>
      <c r="B421" s="211" t="s">
        <v>1542</v>
      </c>
      <c r="C421" s="44">
        <v>4</v>
      </c>
      <c r="D421" s="214">
        <v>45126.461986111113</v>
      </c>
      <c r="E421" s="211" t="b">
        <v>0</v>
      </c>
      <c r="F421" s="211" t="s">
        <v>1357</v>
      </c>
      <c r="G4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Lewis;&lt;ETX&gt;
&lt;STX&gt;H2;o130,100;f3;c20;h1;w1;d3,;&lt;ETX&gt;
&lt;STX&gt;H3;o100,100;f3;c20;h1;w1;d3,MES Login;&lt;ETX&gt;
&lt;STX&gt;B4;o50,30;f3;c0,3;h50;w3;d3,9256;&lt;ETX&gt;
&lt;STX&gt;R&lt;ETX&gt;
&lt;STX&gt;&lt;ESC&gt;E1;&lt;ETX&gt;
&lt;STX&gt;&lt;US&gt;4&lt;ETX&gt;
&lt;STX&gt;&lt;ETB&gt;&lt;ETX&gt;</v>
      </c>
      <c r="H421" s="38">
        <f>ROW() - 6</f>
        <v>415</v>
      </c>
      <c r="I421" s="218" t="str" cm="1">
        <f t="array" ref="I4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22" spans="1:10" x14ac:dyDescent="0.2">
      <c r="A422" s="209">
        <v>9833</v>
      </c>
      <c r="B422" s="211" t="s">
        <v>1543</v>
      </c>
      <c r="C422" s="44">
        <v>4</v>
      </c>
      <c r="D422" s="214">
        <v>45126.461986261573</v>
      </c>
      <c r="E422" s="211" t="b">
        <v>0</v>
      </c>
      <c r="F422" s="211" t="s">
        <v>1544</v>
      </c>
      <c r="G4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Lombardo;&lt;ETX&gt;
&lt;STX&gt;H2;o130,100;f3;c20;h1;w1;d3,;&lt;ETX&gt;
&lt;STX&gt;H3;o100,100;f3;c20;h1;w1;d3,MES Login;&lt;ETX&gt;
&lt;STX&gt;B4;o50,30;f3;c0,3;h50;w3;d3,9833;&lt;ETX&gt;
&lt;STX&gt;R&lt;ETX&gt;
&lt;STX&gt;&lt;ESC&gt;E1;&lt;ETX&gt;
&lt;STX&gt;&lt;US&gt;4&lt;ETX&gt;
&lt;STX&gt;&lt;ETB&gt;&lt;ETX&gt;</v>
      </c>
      <c r="H422" s="38">
        <f>ROW() - 6</f>
        <v>416</v>
      </c>
      <c r="I422" s="218" t="str" cm="1">
        <f t="array" ref="I4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23" spans="1:10" x14ac:dyDescent="0.2">
      <c r="A423" s="209">
        <v>1660</v>
      </c>
      <c r="B423" s="211" t="s">
        <v>1545</v>
      </c>
      <c r="C423" s="44">
        <v>4</v>
      </c>
      <c r="D423" s="214">
        <v>45126.461986458336</v>
      </c>
      <c r="E423" s="211" t="b">
        <v>0</v>
      </c>
      <c r="F423" s="211" t="s">
        <v>1052</v>
      </c>
      <c r="G4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Lyles;&lt;ETX&gt;
&lt;STX&gt;H2;o130,100;f3;c20;h1;w1;d3,;&lt;ETX&gt;
&lt;STX&gt;H3;o100,100;f3;c20;h1;w1;d3,MES Login;&lt;ETX&gt;
&lt;STX&gt;B4;o50,30;f3;c0,3;h50;w3;d3,1660;&lt;ETX&gt;
&lt;STX&gt;R&lt;ETX&gt;
&lt;STX&gt;&lt;ESC&gt;E1;&lt;ETX&gt;
&lt;STX&gt;&lt;US&gt;4&lt;ETX&gt;
&lt;STX&gt;&lt;ETB&gt;&lt;ETX&gt;</v>
      </c>
      <c r="H423" s="38">
        <f>ROW() - 6</f>
        <v>417</v>
      </c>
      <c r="I423" s="218" t="str" cm="1">
        <f t="array" ref="I4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24" spans="1:10" x14ac:dyDescent="0.2">
      <c r="A424" s="209">
        <v>1233</v>
      </c>
      <c r="B424" s="211" t="s">
        <v>1546</v>
      </c>
      <c r="C424" s="44">
        <v>4</v>
      </c>
      <c r="D424" s="214">
        <v>45126.461986655093</v>
      </c>
      <c r="E424" s="211" t="b">
        <v>0</v>
      </c>
      <c r="F424" s="211" t="s">
        <v>1547</v>
      </c>
      <c r="G4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Mcknight;&lt;ETX&gt;
&lt;STX&gt;H2;o130,100;f3;c20;h1;w1;d3,;&lt;ETX&gt;
&lt;STX&gt;H3;o100,100;f3;c20;h1;w1;d3,MES Login;&lt;ETX&gt;
&lt;STX&gt;B4;o50,30;f3;c0,3;h50;w3;d3,1233;&lt;ETX&gt;
&lt;STX&gt;R&lt;ETX&gt;
&lt;STX&gt;&lt;ESC&gt;E1;&lt;ETX&gt;
&lt;STX&gt;&lt;US&gt;4&lt;ETX&gt;
&lt;STX&gt;&lt;ETB&gt;&lt;ETX&gt;</v>
      </c>
      <c r="H424" s="38">
        <f>ROW() - 6</f>
        <v>418</v>
      </c>
      <c r="I424" s="218" t="str" cm="1">
        <f t="array" ref="I4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25" spans="1:10" x14ac:dyDescent="0.2">
      <c r="A425" s="209">
        <v>9803</v>
      </c>
      <c r="B425" s="211" t="s">
        <v>1548</v>
      </c>
      <c r="C425" s="44">
        <v>4</v>
      </c>
      <c r="D425" s="214">
        <v>45126.461986805552</v>
      </c>
      <c r="E425" s="211" t="b">
        <v>0</v>
      </c>
      <c r="F425" s="211" t="s">
        <v>1549</v>
      </c>
      <c r="G4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Murphy;&lt;ETX&gt;
&lt;STX&gt;H2;o130,100;f3;c20;h1;w1;d3,;&lt;ETX&gt;
&lt;STX&gt;H3;o100,100;f3;c20;h1;w1;d3,MES Login;&lt;ETX&gt;
&lt;STX&gt;B4;o50,30;f3;c0,3;h50;w3;d3,9803;&lt;ETX&gt;
&lt;STX&gt;R&lt;ETX&gt;
&lt;STX&gt;&lt;ESC&gt;E1;&lt;ETX&gt;
&lt;STX&gt;&lt;US&gt;4&lt;ETX&gt;
&lt;STX&gt;&lt;ETB&gt;&lt;ETX&gt;</v>
      </c>
      <c r="H425" s="38">
        <f>ROW() - 6</f>
        <v>419</v>
      </c>
      <c r="I425" s="218" t="str" cm="1">
        <f t="array" ref="I4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26" spans="1:10" x14ac:dyDescent="0.2">
      <c r="A426" s="209">
        <v>9311</v>
      </c>
      <c r="B426" s="211" t="s">
        <v>1550</v>
      </c>
      <c r="C426" s="44">
        <v>4</v>
      </c>
      <c r="D426" s="214">
        <v>45126.461987187497</v>
      </c>
      <c r="E426" s="211" t="b">
        <v>0</v>
      </c>
      <c r="F426" s="211" t="s">
        <v>1551</v>
      </c>
      <c r="G4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Ng;&lt;ETX&gt;
&lt;STX&gt;H2;o130,100;f3;c20;h1;w1;d3,;&lt;ETX&gt;
&lt;STX&gt;H3;o100,100;f3;c20;h1;w1;d3,MES Login;&lt;ETX&gt;
&lt;STX&gt;B4;o50,30;f3;c0,3;h50;w3;d3,9311;&lt;ETX&gt;
&lt;STX&gt;R&lt;ETX&gt;
&lt;STX&gt;&lt;ESC&gt;E1;&lt;ETX&gt;
&lt;STX&gt;&lt;US&gt;4&lt;ETX&gt;
&lt;STX&gt;&lt;ETB&gt;&lt;ETX&gt;</v>
      </c>
      <c r="H426" s="38">
        <f>ROW() - 6</f>
        <v>420</v>
      </c>
      <c r="I426" s="218" t="str" cm="1">
        <f t="array" ref="I4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27" spans="1:10" x14ac:dyDescent="0.2">
      <c r="A427" s="209">
        <v>9053</v>
      </c>
      <c r="B427" s="211" t="s">
        <v>1552</v>
      </c>
      <c r="C427" s="44">
        <v>2</v>
      </c>
      <c r="D427" s="214">
        <v>45126.46198738426</v>
      </c>
      <c r="E427" s="211" t="b">
        <v>1</v>
      </c>
      <c r="F427" s="211" t="s">
        <v>1553</v>
      </c>
      <c r="G4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Warchol;&lt;ETX&gt;
&lt;STX&gt;H2;o130,100;f3;c20;h1;w1;d3,;&lt;ETX&gt;
&lt;STX&gt;H3;o100,100;f3;c20;h1;w1;d3,MES Login;&lt;ETX&gt;
&lt;STX&gt;B4;o50,30;f3;c0,3;h50;w3;d3,9053;&lt;ETX&gt;
&lt;STX&gt;R&lt;ETX&gt;
&lt;STX&gt;&lt;ESC&gt;E1;&lt;ETX&gt;
&lt;STX&gt;&lt;US&gt;4&lt;ETX&gt;
&lt;STX&gt;&lt;ETB&gt;&lt;ETX&gt;</v>
      </c>
      <c r="H427" s="38">
        <f>ROW() - 6</f>
        <v>421</v>
      </c>
      <c r="I427" s="218" t="str" cm="1">
        <f t="array" ref="I4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28" spans="1:10" x14ac:dyDescent="0.2">
      <c r="A428" s="209">
        <v>1437</v>
      </c>
      <c r="B428" s="211" t="s">
        <v>1554</v>
      </c>
      <c r="C428" s="44">
        <v>3</v>
      </c>
      <c r="D428" s="214">
        <v>45126.46198753472</v>
      </c>
      <c r="E428" s="211" t="b">
        <v>0</v>
      </c>
      <c r="F428" s="211" t="s">
        <v>1555</v>
      </c>
      <c r="G4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Whitman;&lt;ETX&gt;
&lt;STX&gt;H2;o130,100;f3;c20;h1;w1;d3,;&lt;ETX&gt;
&lt;STX&gt;H3;o100,100;f3;c20;h1;w1;d3,MES Login;&lt;ETX&gt;
&lt;STX&gt;B4;o50,30;f3;c0,3;h50;w3;d3,1437;&lt;ETX&gt;
&lt;STX&gt;R&lt;ETX&gt;
&lt;STX&gt;&lt;ESC&gt;E1;&lt;ETX&gt;
&lt;STX&gt;&lt;US&gt;4&lt;ETX&gt;
&lt;STX&gt;&lt;ETB&gt;&lt;ETX&gt;</v>
      </c>
      <c r="H428" s="38">
        <f>ROW() - 6</f>
        <v>422</v>
      </c>
      <c r="I428" s="218" t="str" cm="1">
        <f t="array" ref="I4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29" spans="1:10" x14ac:dyDescent="0.2">
      <c r="A429" s="209">
        <v>2503</v>
      </c>
      <c r="B429" s="211" t="s">
        <v>254</v>
      </c>
      <c r="C429" s="44">
        <v>4</v>
      </c>
      <c r="D429" s="214"/>
      <c r="E429" s="211" t="b">
        <v>0</v>
      </c>
      <c r="F429" s="211" t="s">
        <v>924</v>
      </c>
      <c r="G4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Wright;&lt;ETX&gt;
&lt;STX&gt;H2;o130,100;f3;c20;h1;w1;d3,T1XX A;&lt;ETX&gt;
&lt;STX&gt;H3;o100,100;f3;c20;h1;w1;d3,MES Login;&lt;ETX&gt;
&lt;STX&gt;B4;o50,30;f3;c0,3;h50;w3;d3,2503;&lt;ETX&gt;
&lt;STX&gt;R&lt;ETX&gt;
&lt;STX&gt;&lt;ESC&gt;E1;&lt;ETX&gt;
&lt;STX&gt;&lt;US&gt;4&lt;ETX&gt;
&lt;STX&gt;&lt;ETB&gt;&lt;ETX&gt;</v>
      </c>
      <c r="H429" s="38">
        <f>ROW() - 6</f>
        <v>423</v>
      </c>
      <c r="I429" s="218" t="str" cm="1">
        <f t="array" ref="I4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4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430" spans="1:10" x14ac:dyDescent="0.2">
      <c r="A430" s="209">
        <v>6013</v>
      </c>
      <c r="B430" s="211" t="s">
        <v>254</v>
      </c>
      <c r="C430" s="44">
        <v>4</v>
      </c>
      <c r="D430" s="214">
        <v>45693</v>
      </c>
      <c r="E430" s="211" t="b">
        <v>0</v>
      </c>
      <c r="F430" s="211" t="s">
        <v>924</v>
      </c>
      <c r="G4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&lt;STX&gt;H1;o160,100;f3;c20;h1;w1;d3,Christopher Wright;&lt;ETX&gt;
&lt;STX&gt;H2;o130,100;f3;c20;h1;w1;d3,;&lt;ETX&gt;
&lt;STX&gt;H3;o100,100;f3;c20;h1;w1;d3,MES Login;&lt;ETX&gt;
&lt;STX&gt;B4;o50,30;f3;c0,3;h50;w3;d3,6013;&lt;ETX&gt;
&lt;STX&gt;R&lt;ETX&gt;
&lt;STX&gt;&lt;ESC&gt;E1;&lt;ETX&gt;
&lt;STX&gt;&lt;US&gt;4&lt;ETX&gt;
&lt;STX&gt;&lt;ETB&gt;&lt;ETX&gt;</v>
      </c>
      <c r="H430" s="38">
        <f>ROW() - 6</f>
        <v>424</v>
      </c>
      <c r="I430" s="218" t="str" cm="1">
        <f t="array" ref="I4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31" spans="1:10" x14ac:dyDescent="0.2">
      <c r="A431" s="209">
        <v>9199</v>
      </c>
      <c r="B431" s="211" t="s">
        <v>1556</v>
      </c>
      <c r="C431" s="44">
        <v>7</v>
      </c>
      <c r="D431" s="214">
        <v>45126.461988078707</v>
      </c>
      <c r="E431" s="211" t="b">
        <v>1</v>
      </c>
      <c r="F431" s="211" t="s">
        <v>1557</v>
      </c>
      <c r="G4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&lt;STX&gt;H1;o160,100;f3;c20;h1;w1;d3,Chuck Pentilla;&lt;ETX&gt;
&lt;STX&gt;H2;o130,100;f3;c20;h1;w1;d3,;&lt;ETX&gt;
&lt;STX&gt;H3;o100,100;f3;c20;h1;w1;d3,MES Login;&lt;ETX&gt;
&lt;STX&gt;B4;o50,30;f3;c0,3;h50;w3;d3,9199;&lt;ETX&gt;
&lt;STX&gt;R&lt;ETX&gt;
&lt;STX&gt;&lt;ESC&gt;E1;&lt;ETX&gt;
&lt;STX&gt;&lt;US&gt;4&lt;ETX&gt;
&lt;STX&gt;&lt;ETB&gt;&lt;ETX&gt;</v>
      </c>
      <c r="H431" s="38">
        <f>ROW() - 6</f>
        <v>425</v>
      </c>
      <c r="I431" s="218" t="str" cm="1">
        <f t="array" ref="I4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32" spans="1:10" x14ac:dyDescent="0.2">
      <c r="A432" s="209">
        <v>2391</v>
      </c>
      <c r="B432" s="211" t="s">
        <v>1558</v>
      </c>
      <c r="C432" s="44">
        <v>4</v>
      </c>
      <c r="D432" s="214">
        <v>45126.461988275463</v>
      </c>
      <c r="E432" s="211" t="b">
        <v>0</v>
      </c>
      <c r="F432" s="211" t="s">
        <v>1378</v>
      </c>
      <c r="G4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&lt;STX&gt;H1;o160,100;f3;c20;h1;w1;d3,Chue Lee;&lt;ETX&gt;
&lt;STX&gt;H2;o130,100;f3;c20;h1;w1;d3,;&lt;ETX&gt;
&lt;STX&gt;H3;o100,100;f3;c20;h1;w1;d3,MES Login;&lt;ETX&gt;
&lt;STX&gt;B4;o50,30;f3;c0,3;h50;w3;d3,2391;&lt;ETX&gt;
&lt;STX&gt;R&lt;ETX&gt;
&lt;STX&gt;&lt;ESC&gt;E1;&lt;ETX&gt;
&lt;STX&gt;&lt;US&gt;4&lt;ETX&gt;
&lt;STX&gt;&lt;ETB&gt;&lt;ETX&gt;</v>
      </c>
      <c r="H432" s="38">
        <f>ROW() - 6</f>
        <v>426</v>
      </c>
      <c r="I432" s="218" t="str" cm="1">
        <f t="array" ref="I4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33" spans="1:10" x14ac:dyDescent="0.2">
      <c r="A433" s="209">
        <v>8863</v>
      </c>
      <c r="B433" s="211" t="s">
        <v>1558</v>
      </c>
      <c r="C433" s="44">
        <v>3</v>
      </c>
      <c r="D433" s="214">
        <v>45126.461988622686</v>
      </c>
      <c r="E433" s="211" t="b">
        <v>1</v>
      </c>
      <c r="F433" s="211" t="s">
        <v>1378</v>
      </c>
      <c r="G4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&lt;STX&gt;H1;o160,100;f3;c20;h1;w1;d3,Chue Lee;&lt;ETX&gt;
&lt;STX&gt;H2;o130,100;f3;c20;h1;w1;d3,;&lt;ETX&gt;
&lt;STX&gt;H3;o100,100;f3;c20;h1;w1;d3,MES Login;&lt;ETX&gt;
&lt;STX&gt;B4;o50,30;f3;c0,3;h50;w3;d3,8863;&lt;ETX&gt;
&lt;STX&gt;R&lt;ETX&gt;
&lt;STX&gt;&lt;ESC&gt;E1;&lt;ETX&gt;
&lt;STX&gt;&lt;US&gt;4&lt;ETX&gt;
&lt;STX&gt;&lt;ETB&gt;&lt;ETX&gt;</v>
      </c>
      <c r="H433" s="38">
        <f>ROW() - 6</f>
        <v>427</v>
      </c>
      <c r="I433" s="218" t="str" cm="1">
        <f t="array" ref="I4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34" spans="1:10" x14ac:dyDescent="0.2">
      <c r="A434" s="209">
        <v>8977</v>
      </c>
      <c r="B434" s="211" t="s">
        <v>1559</v>
      </c>
      <c r="C434" s="44">
        <v>4</v>
      </c>
      <c r="D434" s="214">
        <v>45126.461988807867</v>
      </c>
      <c r="E434" s="211" t="b">
        <v>0</v>
      </c>
      <c r="F434" s="211" t="s">
        <v>1560</v>
      </c>
      <c r="G4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&lt;STX&gt;H1;o160,100;f3;c20;h1;w1;d3,Chue Lo;&lt;ETX&gt;
&lt;STX&gt;H2;o130,100;f3;c20;h1;w1;d3,;&lt;ETX&gt;
&lt;STX&gt;H3;o100,100;f3;c20;h1;w1;d3,MES Login;&lt;ETX&gt;
&lt;STX&gt;B4;o50,30;f3;c0,3;h50;w3;d3,8977;&lt;ETX&gt;
&lt;STX&gt;R&lt;ETX&gt;
&lt;STX&gt;&lt;ESC&gt;E1;&lt;ETX&gt;
&lt;STX&gt;&lt;US&gt;4&lt;ETX&gt;
&lt;STX&gt;&lt;ETB&gt;&lt;ETX&gt;</v>
      </c>
      <c r="H434" s="38">
        <f>ROW() - 6</f>
        <v>428</v>
      </c>
      <c r="I434" s="218" t="str" cm="1">
        <f t="array" ref="I4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35" spans="1:10" x14ac:dyDescent="0.2">
      <c r="A435" s="209">
        <v>1945</v>
      </c>
      <c r="B435" s="211" t="s">
        <v>1561</v>
      </c>
      <c r="C435" s="44">
        <v>4</v>
      </c>
      <c r="D435" s="214">
        <v>45126.46198954861</v>
      </c>
      <c r="E435" s="211" t="b">
        <v>0</v>
      </c>
      <c r="F435" s="211" t="s">
        <v>1562</v>
      </c>
      <c r="G4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&lt;STX&gt;H1;o160,100;f3;c20;h1;w1;d3,Chyna Fennoy;&lt;ETX&gt;
&lt;STX&gt;H2;o130,100;f3;c20;h1;w1;d3,;&lt;ETX&gt;
&lt;STX&gt;H3;o100,100;f3;c20;h1;w1;d3,MES Login;&lt;ETX&gt;
&lt;STX&gt;B4;o50,30;f3;c0,3;h50;w3;d3,1945;&lt;ETX&gt;
&lt;STX&gt;R&lt;ETX&gt;
&lt;STX&gt;&lt;ESC&gt;E1;&lt;ETX&gt;
&lt;STX&gt;&lt;US&gt;4&lt;ETX&gt;
&lt;STX&gt;&lt;ETB&gt;&lt;ETX&gt;</v>
      </c>
      <c r="H435" s="38">
        <f>ROW() - 6</f>
        <v>429</v>
      </c>
      <c r="I435" s="218" t="str" cm="1">
        <f t="array" ref="I4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36" spans="1:10" x14ac:dyDescent="0.2">
      <c r="A436" s="209">
        <v>1221</v>
      </c>
      <c r="B436" s="211" t="s">
        <v>1563</v>
      </c>
      <c r="C436" s="44">
        <v>4</v>
      </c>
      <c r="D436" s="214">
        <v>45126.461990277778</v>
      </c>
      <c r="E436" s="211" t="b">
        <v>0</v>
      </c>
      <c r="F436" s="211" t="s">
        <v>1564</v>
      </c>
      <c r="G4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&lt;STX&gt;H1;o160,100;f3;c20;h1;w1;d3,Chyna Hazzard;&lt;ETX&gt;
&lt;STX&gt;H2;o130,100;f3;c20;h1;w1;d3,;&lt;ETX&gt;
&lt;STX&gt;H3;o100,100;f3;c20;h1;w1;d3,MES Login;&lt;ETX&gt;
&lt;STX&gt;B4;o50,30;f3;c0,3;h50;w3;d3,1221;&lt;ETX&gt;
&lt;STX&gt;R&lt;ETX&gt;
&lt;STX&gt;&lt;ESC&gt;E1;&lt;ETX&gt;
&lt;STX&gt;&lt;US&gt;4&lt;ETX&gt;
&lt;STX&gt;&lt;ETB&gt;&lt;ETX&gt;</v>
      </c>
      <c r="H436" s="38">
        <f>ROW() - 6</f>
        <v>430</v>
      </c>
      <c r="I436" s="218" t="str" cm="1">
        <f t="array" ref="I4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37" spans="1:10" x14ac:dyDescent="0.2">
      <c r="A437" s="209">
        <v>9521</v>
      </c>
      <c r="B437" s="211" t="s">
        <v>1565</v>
      </c>
      <c r="C437" s="44">
        <v>4</v>
      </c>
      <c r="D437" s="214">
        <v>45126.461990821757</v>
      </c>
      <c r="E437" s="211" t="b">
        <v>0</v>
      </c>
      <c r="F437" s="211" t="s">
        <v>1380</v>
      </c>
      <c r="G4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&lt;STX&gt;H1;o160,100;f3;c20;h1;w1;d3,Ciara Taylor;&lt;ETX&gt;
&lt;STX&gt;H2;o130,100;f3;c20;h1;w1;d3,;&lt;ETX&gt;
&lt;STX&gt;H3;o100,100;f3;c20;h1;w1;d3,MES Login;&lt;ETX&gt;
&lt;STX&gt;B4;o50,30;f3;c0,3;h50;w3;d3,9521;&lt;ETX&gt;
&lt;STX&gt;R&lt;ETX&gt;
&lt;STX&gt;&lt;ESC&gt;E1;&lt;ETX&gt;
&lt;STX&gt;&lt;US&gt;4&lt;ETX&gt;
&lt;STX&gt;&lt;ETB&gt;&lt;ETX&gt;</v>
      </c>
      <c r="H437" s="38">
        <f>ROW() - 6</f>
        <v>431</v>
      </c>
      <c r="I437" s="218" t="str" cm="1">
        <f t="array" ref="I4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38" spans="1:10" x14ac:dyDescent="0.2">
      <c r="A438" s="209">
        <v>9153</v>
      </c>
      <c r="B438" s="211" t="s">
        <v>1566</v>
      </c>
      <c r="C438" s="44">
        <v>4</v>
      </c>
      <c r="D438" s="214">
        <v>45126.461991516204</v>
      </c>
      <c r="E438" s="211" t="b">
        <v>0</v>
      </c>
      <c r="F438" s="211" t="s">
        <v>1314</v>
      </c>
      <c r="G4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&lt;STX&gt;H1;o160,100;f3;c20;h1;w1;d3,Cidnee White;&lt;ETX&gt;
&lt;STX&gt;H2;o130,100;f3;c20;h1;w1;d3,;&lt;ETX&gt;
&lt;STX&gt;H3;o100,100;f3;c20;h1;w1;d3,MES Login;&lt;ETX&gt;
&lt;STX&gt;B4;o50,30;f3;c0,3;h50;w3;d3,9153;&lt;ETX&gt;
&lt;STX&gt;R&lt;ETX&gt;
&lt;STX&gt;&lt;ESC&gt;E1;&lt;ETX&gt;
&lt;STX&gt;&lt;US&gt;4&lt;ETX&gt;
&lt;STX&gt;&lt;ETB&gt;&lt;ETX&gt;</v>
      </c>
      <c r="H438" s="38">
        <f>ROW() - 6</f>
        <v>432</v>
      </c>
      <c r="I438" s="218" t="str" cm="1">
        <f t="array" ref="I4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39" spans="1:10" x14ac:dyDescent="0.2">
      <c r="A439" s="209">
        <v>9580</v>
      </c>
      <c r="B439" s="211" t="s">
        <v>1567</v>
      </c>
      <c r="C439" s="44">
        <v>2</v>
      </c>
      <c r="D439" s="214">
        <v>45126.461992048607</v>
      </c>
      <c r="E439" s="211" t="b">
        <v>1</v>
      </c>
      <c r="F439" s="211" t="s">
        <v>1568</v>
      </c>
      <c r="G4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&lt;STX&gt;H1;o160,100;f3;c20;h1;w1;d3,Cierra Richardson;&lt;ETX&gt;
&lt;STX&gt;H2;o130,100;f3;c20;h1;w1;d3,;&lt;ETX&gt;
&lt;STX&gt;H3;o100,100;f3;c20;h1;w1;d3,MES Login;&lt;ETX&gt;
&lt;STX&gt;B4;o50,30;f3;c0,3;h50;w3;d3,9580;&lt;ETX&gt;
&lt;STX&gt;R&lt;ETX&gt;
&lt;STX&gt;&lt;ESC&gt;E1;&lt;ETX&gt;
&lt;STX&gt;&lt;US&gt;4&lt;ETX&gt;
&lt;STX&gt;&lt;ETB&gt;&lt;ETX&gt;</v>
      </c>
      <c r="H439" s="38">
        <f>ROW() - 6</f>
        <v>433</v>
      </c>
      <c r="I439" s="218" t="str" cm="1">
        <f t="array" ref="I4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40" spans="1:10" x14ac:dyDescent="0.2">
      <c r="A440" s="209">
        <v>3001</v>
      </c>
      <c r="B440" s="211" t="s">
        <v>1569</v>
      </c>
      <c r="C440" s="44">
        <v>6</v>
      </c>
      <c r="D440" s="214">
        <v>45126.461992048607</v>
      </c>
      <c r="E440" s="211" t="b">
        <v>1</v>
      </c>
      <c r="F440" s="211" t="s">
        <v>1570</v>
      </c>
      <c r="G4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&lt;STX&gt;H1;o160,100;f3;c20;h1;w1;d3,Cindy Wellen;&lt;ETX&gt;
&lt;STX&gt;H2;o130,100;f3;c20;h1;w1;d3,HR Dept;&lt;ETX&gt;
&lt;STX&gt;H3;o100,100;f3;c20;h1;w1;d3,MES Login;&lt;ETX&gt;
&lt;STX&gt;B4;o50,30;f3;c0,3;h50;w3;d3,3001;&lt;ETX&gt;
&lt;STX&gt;R&lt;ETX&gt;
&lt;STX&gt;&lt;ESC&gt;E1;&lt;ETX&gt;
&lt;STX&gt;&lt;US&gt;4&lt;ETX&gt;
&lt;STX&gt;&lt;ETB&gt;&lt;ETX&gt;</v>
      </c>
      <c r="H440" s="38">
        <f>ROW() - 6</f>
        <v>434</v>
      </c>
      <c r="I440" s="218" t="str" cm="1">
        <f t="array" ref="I4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4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41" spans="1:10" x14ac:dyDescent="0.2">
      <c r="A441" s="209">
        <v>1483</v>
      </c>
      <c r="B441" s="211" t="s">
        <v>1571</v>
      </c>
      <c r="C441" s="44">
        <v>4</v>
      </c>
      <c r="D441" s="214">
        <v>45126.461992245371</v>
      </c>
      <c r="E441" s="211" t="b">
        <v>0</v>
      </c>
      <c r="F441" s="211" t="s">
        <v>1572</v>
      </c>
      <c r="G4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&lt;STX&gt;H1;o160,100;f3;c20;h1;w1;d3,Clanta Barnes;&lt;ETX&gt;
&lt;STX&gt;H2;o130,100;f3;c20;h1;w1;d3,;&lt;ETX&gt;
&lt;STX&gt;H3;o100,100;f3;c20;h1;w1;d3,MES Login;&lt;ETX&gt;
&lt;STX&gt;B4;o50,30;f3;c0,3;h50;w3;d3,1483;&lt;ETX&gt;
&lt;STX&gt;R&lt;ETX&gt;
&lt;STX&gt;&lt;ESC&gt;E1;&lt;ETX&gt;
&lt;STX&gt;&lt;US&gt;4&lt;ETX&gt;
&lt;STX&gt;&lt;ETB&gt;&lt;ETX&gt;</v>
      </c>
      <c r="H441" s="38">
        <f>ROW() - 6</f>
        <v>435</v>
      </c>
      <c r="I441" s="218" t="str" cm="1">
        <f t="array" ref="I4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42" spans="1:10" x14ac:dyDescent="0.2">
      <c r="A442" s="209">
        <v>9613</v>
      </c>
      <c r="B442" s="211" t="s">
        <v>1573</v>
      </c>
      <c r="C442" s="44">
        <v>4</v>
      </c>
      <c r="D442" s="214">
        <v>45126.461992442128</v>
      </c>
      <c r="E442" s="211" t="b">
        <v>0</v>
      </c>
      <c r="F442" s="211" t="s">
        <v>917</v>
      </c>
      <c r="G4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&lt;STX&gt;H1;o160,100;f3;c20;h1;w1;d3,Clarence Benson;&lt;ETX&gt;
&lt;STX&gt;H2;o130,100;f3;c20;h1;w1;d3,;&lt;ETX&gt;
&lt;STX&gt;H3;o100,100;f3;c20;h1;w1;d3,MES Login;&lt;ETX&gt;
&lt;STX&gt;B4;o50,30;f3;c0,3;h50;w3;d3,9613;&lt;ETX&gt;
&lt;STX&gt;R&lt;ETX&gt;
&lt;STX&gt;&lt;ESC&gt;E1;&lt;ETX&gt;
&lt;STX&gt;&lt;US&gt;4&lt;ETX&gt;
&lt;STX&gt;&lt;ETB&gt;&lt;ETX&gt;</v>
      </c>
      <c r="H442" s="38">
        <f>ROW() - 6</f>
        <v>436</v>
      </c>
      <c r="I442" s="218" t="str" cm="1">
        <f t="array" ref="I4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43" spans="1:10" x14ac:dyDescent="0.2">
      <c r="A443" s="209">
        <v>1463</v>
      </c>
      <c r="B443" s="211" t="s">
        <v>1574</v>
      </c>
      <c r="C443" s="44">
        <v>4</v>
      </c>
      <c r="D443" s="214">
        <v>45126.461992592594</v>
      </c>
      <c r="E443" s="211" t="b">
        <v>0</v>
      </c>
      <c r="F443" s="211" t="s">
        <v>960</v>
      </c>
      <c r="G4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&lt;STX&gt;H1;o160,100;f3;c20;h1;w1;d3,Clarence Brown;&lt;ETX&gt;
&lt;STX&gt;H2;o130,100;f3;c20;h1;w1;d3,;&lt;ETX&gt;
&lt;STX&gt;H3;o100,100;f3;c20;h1;w1;d3,MES Login;&lt;ETX&gt;
&lt;STX&gt;B4;o50,30;f3;c0,3;h50;w3;d3,1463;&lt;ETX&gt;
&lt;STX&gt;R&lt;ETX&gt;
&lt;STX&gt;&lt;ESC&gt;E1;&lt;ETX&gt;
&lt;STX&gt;&lt;US&gt;4&lt;ETX&gt;
&lt;STX&gt;&lt;ETB&gt;&lt;ETX&gt;</v>
      </c>
      <c r="H443" s="38">
        <f>ROW() - 6</f>
        <v>437</v>
      </c>
      <c r="I443" s="218" t="str" cm="1">
        <f t="array" ref="I4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44" spans="1:10" x14ac:dyDescent="0.2">
      <c r="A444" s="209">
        <v>9131</v>
      </c>
      <c r="B444" s="211" t="s">
        <v>1575</v>
      </c>
      <c r="C444" s="44">
        <v>4</v>
      </c>
      <c r="D444" s="214">
        <v>45126.461992789351</v>
      </c>
      <c r="E444" s="211" t="b">
        <v>0</v>
      </c>
      <c r="F444" s="211" t="s">
        <v>891</v>
      </c>
      <c r="G4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&lt;STX&gt;H1;o160,100;f3;c20;h1;w1;d3,Clarence Johnson;&lt;ETX&gt;
&lt;STX&gt;H2;o130,100;f3;c20;h1;w1;d3,;&lt;ETX&gt;
&lt;STX&gt;H3;o100,100;f3;c20;h1;w1;d3,MES Login;&lt;ETX&gt;
&lt;STX&gt;B4;o50,30;f3;c0,3;h50;w3;d3,9131;&lt;ETX&gt;
&lt;STX&gt;R&lt;ETX&gt;
&lt;STX&gt;&lt;ESC&gt;E1;&lt;ETX&gt;
&lt;STX&gt;&lt;US&gt;4&lt;ETX&gt;
&lt;STX&gt;&lt;ETB&gt;&lt;ETX&gt;</v>
      </c>
      <c r="H444" s="38">
        <f>ROW() - 6</f>
        <v>438</v>
      </c>
      <c r="I444" s="218" t="str" cm="1">
        <f t="array" ref="I4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45" spans="1:10" x14ac:dyDescent="0.2">
      <c r="A445" s="209">
        <v>9326</v>
      </c>
      <c r="B445" s="211" t="s">
        <v>1576</v>
      </c>
      <c r="C445" s="44">
        <v>4</v>
      </c>
      <c r="D445" s="214">
        <v>45126.461992974539</v>
      </c>
      <c r="E445" s="211" t="b">
        <v>0</v>
      </c>
      <c r="F445" s="211" t="s">
        <v>1577</v>
      </c>
      <c r="G4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&lt;STX&gt;H1;o160,100;f3;c20;h1;w1;d3,Clarence Torres;&lt;ETX&gt;
&lt;STX&gt;H2;o130,100;f3;c20;h1;w1;d3,;&lt;ETX&gt;
&lt;STX&gt;H3;o100,100;f3;c20;h1;w1;d3,MES Login;&lt;ETX&gt;
&lt;STX&gt;B4;o50,30;f3;c0,3;h50;w3;d3,9326;&lt;ETX&gt;
&lt;STX&gt;R&lt;ETX&gt;
&lt;STX&gt;&lt;ESC&gt;E1;&lt;ETX&gt;
&lt;STX&gt;&lt;US&gt;4&lt;ETX&gt;
&lt;STX&gt;&lt;ETB&gt;&lt;ETX&gt;</v>
      </c>
      <c r="H445" s="38">
        <f>ROW() - 6</f>
        <v>439</v>
      </c>
      <c r="I445" s="218" t="str" cm="1">
        <f t="array" ref="I4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46" spans="1:10" x14ac:dyDescent="0.2">
      <c r="A446" s="209">
        <v>9337</v>
      </c>
      <c r="B446" s="211" t="s">
        <v>1578</v>
      </c>
      <c r="C446" s="44">
        <v>4</v>
      </c>
      <c r="D446" s="214">
        <v>45126.461993321762</v>
      </c>
      <c r="E446" s="211" t="b">
        <v>0</v>
      </c>
      <c r="F446" s="211" t="s">
        <v>1579</v>
      </c>
      <c r="G4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&lt;STX&gt;H1;o160,100;f3;c20;h1;w1;d3,Clarene McCord;&lt;ETX&gt;
&lt;STX&gt;H2;o130,100;f3;c20;h1;w1;d3,;&lt;ETX&gt;
&lt;STX&gt;H3;o100,100;f3;c20;h1;w1;d3,MES Login;&lt;ETX&gt;
&lt;STX&gt;B4;o50,30;f3;c0,3;h50;w3;d3,9337;&lt;ETX&gt;
&lt;STX&gt;R&lt;ETX&gt;
&lt;STX&gt;&lt;ESC&gt;E1;&lt;ETX&gt;
&lt;STX&gt;&lt;US&gt;4&lt;ETX&gt;
&lt;STX&gt;&lt;ETB&gt;&lt;ETX&gt;</v>
      </c>
      <c r="H446" s="38">
        <f>ROW() - 6</f>
        <v>440</v>
      </c>
      <c r="I446" s="218" t="str" cm="1">
        <f t="array" ref="I4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47" spans="1:10" x14ac:dyDescent="0.2">
      <c r="A447" s="209">
        <v>9141</v>
      </c>
      <c r="B447" s="211" t="s">
        <v>1580</v>
      </c>
      <c r="C447" s="44">
        <v>4</v>
      </c>
      <c r="D447" s="214">
        <v>45126.461993518518</v>
      </c>
      <c r="E447" s="211" t="b">
        <v>0</v>
      </c>
      <c r="F447" s="211" t="s">
        <v>891</v>
      </c>
      <c r="G4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&lt;STX&gt;H1;o160,100;f3;c20;h1;w1;d3,Clarion Johnson;&lt;ETX&gt;
&lt;STX&gt;H2;o130,100;f3;c20;h1;w1;d3,;&lt;ETX&gt;
&lt;STX&gt;H3;o100,100;f3;c20;h1;w1;d3,MES Login;&lt;ETX&gt;
&lt;STX&gt;B4;o50,30;f3;c0,3;h50;w3;d3,9141;&lt;ETX&gt;
&lt;STX&gt;R&lt;ETX&gt;
&lt;STX&gt;&lt;ESC&gt;E1;&lt;ETX&gt;
&lt;STX&gt;&lt;US&gt;4&lt;ETX&gt;
&lt;STX&gt;&lt;ETB&gt;&lt;ETX&gt;</v>
      </c>
      <c r="H447" s="38">
        <f>ROW() - 6</f>
        <v>441</v>
      </c>
      <c r="I447" s="218" t="str" cm="1">
        <f t="array" ref="I4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48" spans="1:10" x14ac:dyDescent="0.2">
      <c r="A448" s="209">
        <v>8961</v>
      </c>
      <c r="B448" s="211" t="s">
        <v>1581</v>
      </c>
      <c r="C448" s="44">
        <v>4</v>
      </c>
      <c r="D448" s="214">
        <v>45126.461994942132</v>
      </c>
      <c r="E448" s="211" t="b">
        <v>0</v>
      </c>
      <c r="F448" s="211" t="s">
        <v>1039</v>
      </c>
      <c r="G4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&lt;STX&gt;H1;o160,100;f3;c20;h1;w1;d3,Cliff Wilson;&lt;ETX&gt;
&lt;STX&gt;H2;o130,100;f3;c20;h1;w1;d3,;&lt;ETX&gt;
&lt;STX&gt;H3;o100,100;f3;c20;h1;w1;d3,MES Login;&lt;ETX&gt;
&lt;STX&gt;B4;o50,30;f3;c0,3;h50;w3;d3,8961;&lt;ETX&gt;
&lt;STX&gt;R&lt;ETX&gt;
&lt;STX&gt;&lt;ESC&gt;E1;&lt;ETX&gt;
&lt;STX&gt;&lt;US&gt;4&lt;ETX&gt;
&lt;STX&gt;&lt;ETB&gt;&lt;ETX&gt;</v>
      </c>
      <c r="H448" s="38">
        <f>ROW() - 6</f>
        <v>442</v>
      </c>
      <c r="I448" s="218" t="str" cm="1">
        <f t="array" ref="I4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49" spans="1:10" x14ac:dyDescent="0.2">
      <c r="A449" s="209">
        <v>9636</v>
      </c>
      <c r="B449" s="211" t="s">
        <v>1582</v>
      </c>
      <c r="C449" s="44">
        <v>4</v>
      </c>
      <c r="D449" s="214">
        <v>45126.461993715275</v>
      </c>
      <c r="E449" s="211" t="b">
        <v>0</v>
      </c>
      <c r="F449" s="211" t="s">
        <v>1468</v>
      </c>
      <c r="G4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&lt;STX&gt;H1;o160,100;f3;c20;h1;w1;d3,Clifford Jarrell;&lt;ETX&gt;
&lt;STX&gt;H2;o130,100;f3;c20;h1;w1;d3,;&lt;ETX&gt;
&lt;STX&gt;H3;o100,100;f3;c20;h1;w1;d3,MES Login;&lt;ETX&gt;
&lt;STX&gt;B4;o50,30;f3;c0,3;h50;w3;d3,9636;&lt;ETX&gt;
&lt;STX&gt;R&lt;ETX&gt;
&lt;STX&gt;&lt;ESC&gt;E1;&lt;ETX&gt;
&lt;STX&gt;&lt;US&gt;4&lt;ETX&gt;
&lt;STX&gt;&lt;ETB&gt;&lt;ETX&gt;</v>
      </c>
      <c r="H449" s="38">
        <f>ROW() - 6</f>
        <v>443</v>
      </c>
      <c r="I449" s="218" t="str" cm="1">
        <f t="array" ref="I4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50" spans="1:10" x14ac:dyDescent="0.2">
      <c r="A450" s="209">
        <v>1897</v>
      </c>
      <c r="B450" s="211" t="s">
        <v>1583</v>
      </c>
      <c r="C450" s="44">
        <v>4</v>
      </c>
      <c r="D450" s="214">
        <v>45126.461994062498</v>
      </c>
      <c r="E450" s="211" t="b">
        <v>0</v>
      </c>
      <c r="F450" s="211" t="s">
        <v>1584</v>
      </c>
      <c r="G4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&lt;STX&gt;H1;o160,100;f3;c20;h1;w1;d3,Clifford Moss;&lt;ETX&gt;
&lt;STX&gt;H2;o130,100;f3;c20;h1;w1;d3,;&lt;ETX&gt;
&lt;STX&gt;H3;o100,100;f3;c20;h1;w1;d3,MES Login;&lt;ETX&gt;
&lt;STX&gt;B4;o50,30;f3;c0,3;h50;w3;d3,1897;&lt;ETX&gt;
&lt;STX&gt;R&lt;ETX&gt;
&lt;STX&gt;&lt;ESC&gt;E1;&lt;ETX&gt;
&lt;STX&gt;&lt;US&gt;4&lt;ETX&gt;
&lt;STX&gt;&lt;ETB&gt;&lt;ETX&gt;</v>
      </c>
      <c r="H450" s="38">
        <f>ROW() - 6</f>
        <v>444</v>
      </c>
      <c r="I450" s="218" t="str" cm="1">
        <f t="array" ref="I4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51" spans="1:10" x14ac:dyDescent="0.2">
      <c r="A451" s="209">
        <v>1932</v>
      </c>
      <c r="B451" s="211" t="s">
        <v>1583</v>
      </c>
      <c r="C451" s="44">
        <v>4</v>
      </c>
      <c r="D451" s="214">
        <v>45126.461994409721</v>
      </c>
      <c r="E451" s="211" t="b">
        <v>0</v>
      </c>
      <c r="F451" s="211" t="s">
        <v>1584</v>
      </c>
      <c r="G4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&lt;STX&gt;H1;o160,100;f3;c20;h1;w1;d3,Clifford Moss;&lt;ETX&gt;
&lt;STX&gt;H2;o130,100;f3;c20;h1;w1;d3,;&lt;ETX&gt;
&lt;STX&gt;H3;o100,100;f3;c20;h1;w1;d3,MES Login;&lt;ETX&gt;
&lt;STX&gt;B4;o50,30;f3;c0,3;h50;w3;d3,1932;&lt;ETX&gt;
&lt;STX&gt;R&lt;ETX&gt;
&lt;STX&gt;&lt;ESC&gt;E1;&lt;ETX&gt;
&lt;STX&gt;&lt;US&gt;4&lt;ETX&gt;
&lt;STX&gt;&lt;ETB&gt;&lt;ETX&gt;</v>
      </c>
      <c r="H451" s="38">
        <f>ROW() - 6</f>
        <v>445</v>
      </c>
      <c r="I451" s="218" t="str" cm="1">
        <f t="array" ref="I4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52" spans="1:10" x14ac:dyDescent="0.2">
      <c r="A452" s="209">
        <v>9752</v>
      </c>
      <c r="B452" s="211" t="s">
        <v>1585</v>
      </c>
      <c r="C452" s="44">
        <v>4</v>
      </c>
      <c r="D452" s="214">
        <v>45126.461994594909</v>
      </c>
      <c r="E452" s="211" t="b">
        <v>0</v>
      </c>
      <c r="F452" s="211" t="s">
        <v>1586</v>
      </c>
      <c r="G4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&lt;STX&gt;H1;o160,100;f3;c20;h1;w1;d3,Clifford Smith Jr;&lt;ETX&gt;
&lt;STX&gt;H2;o130,100;f3;c20;h1;w1;d3,;&lt;ETX&gt;
&lt;STX&gt;H3;o100,100;f3;c20;h1;w1;d3,MES Login;&lt;ETX&gt;
&lt;STX&gt;B4;o50,30;f3;c0,3;h50;w3;d3,9752;&lt;ETX&gt;
&lt;STX&gt;R&lt;ETX&gt;
&lt;STX&gt;&lt;ESC&gt;E1;&lt;ETX&gt;
&lt;STX&gt;&lt;US&gt;4&lt;ETX&gt;
&lt;STX&gt;&lt;ETB&gt;&lt;ETX&gt;</v>
      </c>
      <c r="H452" s="38">
        <f>ROW() - 6</f>
        <v>446</v>
      </c>
      <c r="I452" s="218" t="str" cm="1">
        <f t="array" ref="I4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53" spans="1:10" x14ac:dyDescent="0.2">
      <c r="A453" s="209">
        <v>1657</v>
      </c>
      <c r="B453" s="211" t="s">
        <v>257</v>
      </c>
      <c r="C453" s="44">
        <v>4</v>
      </c>
      <c r="D453" s="214"/>
      <c r="E453" s="211" t="b">
        <v>0</v>
      </c>
      <c r="F453" s="211" t="s">
        <v>1587</v>
      </c>
      <c r="G4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&lt;STX&gt;H1;o160,100;f3;c20;h1;w1;d3,Clifton Lawson;&lt;ETX&gt;
&lt;STX&gt;H2;o130,100;f3;c20;h1;w1;d3,T1XX A;&lt;ETX&gt;
&lt;STX&gt;H3;o100,100;f3;c20;h1;w1;d3,MES Login;&lt;ETX&gt;
&lt;STX&gt;B4;o50,30;f3;c0,3;h50;w3;d3,1657;&lt;ETX&gt;
&lt;STX&gt;R&lt;ETX&gt;
&lt;STX&gt;&lt;ESC&gt;E1;&lt;ETX&gt;
&lt;STX&gt;&lt;US&gt;4&lt;ETX&gt;
&lt;STX&gt;&lt;ETB&gt;&lt;ETX&gt;</v>
      </c>
      <c r="H453" s="38">
        <f>ROW() - 6</f>
        <v>447</v>
      </c>
      <c r="I453" s="218" t="str" cm="1">
        <f t="array" ref="I4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4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454" spans="1:10" x14ac:dyDescent="0.2">
      <c r="A454" s="209">
        <v>1545</v>
      </c>
      <c r="B454" s="211" t="s">
        <v>1588</v>
      </c>
      <c r="C454" s="44">
        <v>4</v>
      </c>
      <c r="D454" s="214">
        <v>45126.461995138889</v>
      </c>
      <c r="E454" s="211" t="b">
        <v>0</v>
      </c>
      <c r="F454" s="211" t="s">
        <v>1589</v>
      </c>
      <c r="G4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&lt;STX&gt;H1;o160,100;f3;c20;h1;w1;d3,Clinton Lacy;&lt;ETX&gt;
&lt;STX&gt;H2;o130,100;f3;c20;h1;w1;d3,;&lt;ETX&gt;
&lt;STX&gt;H3;o100,100;f3;c20;h1;w1;d3,MES Login;&lt;ETX&gt;
&lt;STX&gt;B4;o50,30;f3;c0,3;h50;w3;d3,1545;&lt;ETX&gt;
&lt;STX&gt;R&lt;ETX&gt;
&lt;STX&gt;&lt;ESC&gt;E1;&lt;ETX&gt;
&lt;STX&gt;&lt;US&gt;4&lt;ETX&gt;
&lt;STX&gt;&lt;ETB&gt;&lt;ETX&gt;</v>
      </c>
      <c r="H454" s="38">
        <f>ROW() - 6</f>
        <v>448</v>
      </c>
      <c r="I454" s="218" t="str" cm="1">
        <f t="array" ref="I4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55" spans="1:10" x14ac:dyDescent="0.2">
      <c r="A455" s="209">
        <v>9499</v>
      </c>
      <c r="B455" s="211" t="s">
        <v>1590</v>
      </c>
      <c r="C455" s="44">
        <v>4</v>
      </c>
      <c r="D455" s="214">
        <v>45126.461995335645</v>
      </c>
      <c r="E455" s="211" t="b">
        <v>0</v>
      </c>
      <c r="F455" s="211" t="s">
        <v>1591</v>
      </c>
      <c r="G4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&lt;STX&gt;H1;o160,100;f3;c20;h1;w1;d3,Cody Joyce;&lt;ETX&gt;
&lt;STX&gt;H2;o130,100;f3;c20;h1;w1;d3,;&lt;ETX&gt;
&lt;STX&gt;H3;o100,100;f3;c20;h1;w1;d3,MES Login;&lt;ETX&gt;
&lt;STX&gt;B4;o50,30;f3;c0,3;h50;w3;d3,9499;&lt;ETX&gt;
&lt;STX&gt;R&lt;ETX&gt;
&lt;STX&gt;&lt;ESC&gt;E1;&lt;ETX&gt;
&lt;STX&gt;&lt;US&gt;4&lt;ETX&gt;
&lt;STX&gt;&lt;ETB&gt;&lt;ETX&gt;</v>
      </c>
      <c r="H455" s="38">
        <f>ROW() - 6</f>
        <v>449</v>
      </c>
      <c r="I455" s="218" t="str" cm="1">
        <f t="array" ref="I4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56" spans="1:10" x14ac:dyDescent="0.2">
      <c r="A456" s="209">
        <v>8853</v>
      </c>
      <c r="B456" s="211" t="s">
        <v>1592</v>
      </c>
      <c r="C456" s="44">
        <v>4</v>
      </c>
      <c r="D456" s="214">
        <v>45126.461995486112</v>
      </c>
      <c r="E456" s="211" t="b">
        <v>0</v>
      </c>
      <c r="F456" s="211" t="s">
        <v>1593</v>
      </c>
      <c r="G4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&lt;STX&gt;H1;o160,100;f3;c20;h1;w1;d3,Cody Messerschmidt;&lt;ETX&gt;
&lt;STX&gt;H2;o130,100;f3;c20;h1;w1;d3,;&lt;ETX&gt;
&lt;STX&gt;H3;o100,100;f3;c20;h1;w1;d3,MES Login;&lt;ETX&gt;
&lt;STX&gt;B4;o50,30;f3;c0,3;h50;w3;d3,8853;&lt;ETX&gt;
&lt;STX&gt;R&lt;ETX&gt;
&lt;STX&gt;&lt;ESC&gt;E1;&lt;ETX&gt;
&lt;STX&gt;&lt;US&gt;4&lt;ETX&gt;
&lt;STX&gt;&lt;ETB&gt;&lt;ETX&gt;</v>
      </c>
      <c r="H456" s="38">
        <f>ROW() - 6</f>
        <v>450</v>
      </c>
      <c r="I456" s="218" t="str" cm="1">
        <f t="array" ref="I4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57" spans="1:10" x14ac:dyDescent="0.2">
      <c r="A457" s="209">
        <v>1290</v>
      </c>
      <c r="B457" s="211" t="s">
        <v>1594</v>
      </c>
      <c r="C457" s="44">
        <v>4</v>
      </c>
      <c r="D457" s="214">
        <v>45126.461995682868</v>
      </c>
      <c r="E457" s="211" t="b">
        <v>0</v>
      </c>
      <c r="F457" s="211" t="s">
        <v>1595</v>
      </c>
      <c r="G4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&lt;STX&gt;H1;o160,100;f3;c20;h1;w1;d3,Cody Polkowski;&lt;ETX&gt;
&lt;STX&gt;H2;o130,100;f3;c20;h1;w1;d3,;&lt;ETX&gt;
&lt;STX&gt;H3;o100,100;f3;c20;h1;w1;d3,MES Login;&lt;ETX&gt;
&lt;STX&gt;B4;o50,30;f3;c0,3;h50;w3;d3,1290;&lt;ETX&gt;
&lt;STX&gt;R&lt;ETX&gt;
&lt;STX&gt;&lt;ESC&gt;E1;&lt;ETX&gt;
&lt;STX&gt;&lt;US&gt;4&lt;ETX&gt;
&lt;STX&gt;&lt;ETB&gt;&lt;ETX&gt;</v>
      </c>
      <c r="H457" s="38">
        <f>ROW() - 6</f>
        <v>451</v>
      </c>
      <c r="I457" s="218" t="str" cm="1">
        <f t="array" ref="I4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58" spans="1:10" x14ac:dyDescent="0.2">
      <c r="A458" s="209">
        <v>1665</v>
      </c>
      <c r="B458" s="211" t="s">
        <v>1596</v>
      </c>
      <c r="C458" s="44">
        <v>4</v>
      </c>
      <c r="D458" s="214">
        <v>45126.461995868056</v>
      </c>
      <c r="E458" s="211" t="b">
        <v>0</v>
      </c>
      <c r="F458" s="211" t="s">
        <v>1597</v>
      </c>
      <c r="G4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&lt;STX&gt;H1;o160,100;f3;c20;h1;w1;d3,Colby Lucus;&lt;ETX&gt;
&lt;STX&gt;H2;o130,100;f3;c20;h1;w1;d3,;&lt;ETX&gt;
&lt;STX&gt;H3;o100,100;f3;c20;h1;w1;d3,MES Login;&lt;ETX&gt;
&lt;STX&gt;B4;o50,30;f3;c0,3;h50;w3;d3,1665;&lt;ETX&gt;
&lt;STX&gt;R&lt;ETX&gt;
&lt;STX&gt;&lt;ESC&gt;E1;&lt;ETX&gt;
&lt;STX&gt;&lt;US&gt;4&lt;ETX&gt;
&lt;STX&gt;&lt;ETB&gt;&lt;ETX&gt;</v>
      </c>
      <c r="H458" s="38">
        <f>ROW() - 6</f>
        <v>452</v>
      </c>
      <c r="I458" s="218" t="str" cm="1">
        <f t="array" ref="I4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59" spans="1:10" x14ac:dyDescent="0.2">
      <c r="A459" s="209">
        <v>6010</v>
      </c>
      <c r="B459" s="211" t="s">
        <v>1598</v>
      </c>
      <c r="C459" s="44">
        <v>4</v>
      </c>
      <c r="D459" s="214">
        <v>45126.461996064812</v>
      </c>
      <c r="E459" s="211" t="b">
        <v>0</v>
      </c>
      <c r="F459" s="211" t="s">
        <v>1182</v>
      </c>
      <c r="G4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&lt;STX&gt;H1;o160,100;f3;c20;h1;w1;d3,Colin Powell;&lt;ETX&gt;
&lt;STX&gt;H2;o130,100;f3;c20;h1;w1;d3,;&lt;ETX&gt;
&lt;STX&gt;H3;o100,100;f3;c20;h1;w1;d3,MES Login;&lt;ETX&gt;
&lt;STX&gt;B4;o50,30;f3;c0,3;h50;w3;d3,6010;&lt;ETX&gt;
&lt;STX&gt;R&lt;ETX&gt;
&lt;STX&gt;&lt;ESC&gt;E1;&lt;ETX&gt;
&lt;STX&gt;&lt;US&gt;4&lt;ETX&gt;
&lt;STX&gt;&lt;ETB&gt;&lt;ETX&gt;</v>
      </c>
      <c r="H459" s="38">
        <f>ROW() - 6</f>
        <v>453</v>
      </c>
      <c r="I459" s="218" t="str" cm="1">
        <f t="array" ref="I4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60" spans="1:10" x14ac:dyDescent="0.2">
      <c r="A460" s="209">
        <v>8712</v>
      </c>
      <c r="B460" s="211" t="s">
        <v>1599</v>
      </c>
      <c r="C460" s="44">
        <v>4</v>
      </c>
      <c r="D460" s="214">
        <v>45126.461996412036</v>
      </c>
      <c r="E460" s="211" t="b">
        <v>0</v>
      </c>
      <c r="F460" s="211" t="s">
        <v>1600</v>
      </c>
      <c r="G4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&lt;STX&gt;H1;o160,100;f3;c20;h1;w1;d3,Colleen Sharp;&lt;ETX&gt;
&lt;STX&gt;H2;o130,100;f3;c20;h1;w1;d3,;&lt;ETX&gt;
&lt;STX&gt;H3;o100,100;f3;c20;h1;w1;d3,MES Login;&lt;ETX&gt;
&lt;STX&gt;B4;o50,30;f3;c0,3;h50;w3;d3,8712;&lt;ETX&gt;
&lt;STX&gt;R&lt;ETX&gt;
&lt;STX&gt;&lt;ESC&gt;E1;&lt;ETX&gt;
&lt;STX&gt;&lt;US&gt;4&lt;ETX&gt;
&lt;STX&gt;&lt;ETB&gt;&lt;ETX&gt;</v>
      </c>
      <c r="H460" s="38">
        <f>ROW() - 6</f>
        <v>454</v>
      </c>
      <c r="I460" s="218" t="str" cm="1">
        <f t="array" ref="I4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61" spans="1:10" x14ac:dyDescent="0.2">
      <c r="A461" s="209">
        <v>1876</v>
      </c>
      <c r="B461" s="211" t="s">
        <v>1601</v>
      </c>
      <c r="C461" s="44">
        <v>4</v>
      </c>
      <c r="D461" s="214">
        <v>45126.461996608799</v>
      </c>
      <c r="E461" s="211" t="b">
        <v>0</v>
      </c>
      <c r="F461" s="211" t="s">
        <v>1602</v>
      </c>
      <c r="G4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&lt;STX&gt;H1;o160,100;f3;c20;h1;w1;d3,Collin Blandford;&lt;ETX&gt;
&lt;STX&gt;H2;o130,100;f3;c20;h1;w1;d3,;&lt;ETX&gt;
&lt;STX&gt;H3;o100,100;f3;c20;h1;w1;d3,MES Login;&lt;ETX&gt;
&lt;STX&gt;B4;o50,30;f3;c0,3;h50;w3;d3,1876;&lt;ETX&gt;
&lt;STX&gt;R&lt;ETX&gt;
&lt;STX&gt;&lt;ESC&gt;E1;&lt;ETX&gt;
&lt;STX&gt;&lt;US&gt;4&lt;ETX&gt;
&lt;STX&gt;&lt;ETB&gt;&lt;ETX&gt;</v>
      </c>
      <c r="H461" s="38">
        <f>ROW() - 6</f>
        <v>455</v>
      </c>
      <c r="I461" s="218" t="str" cm="1">
        <f t="array" ref="I4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62" spans="1:10" x14ac:dyDescent="0.2">
      <c r="A462" s="209">
        <v>2042</v>
      </c>
      <c r="B462" s="211" t="s">
        <v>1603</v>
      </c>
      <c r="C462" s="44">
        <v>4</v>
      </c>
      <c r="D462" s="214">
        <v>45126.461996759259</v>
      </c>
      <c r="E462" s="211" t="b">
        <v>0</v>
      </c>
      <c r="F462" s="211" t="s">
        <v>948</v>
      </c>
      <c r="G4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&lt;STX&gt;H1;o160,100;f3;c20;h1;w1;d3,Collin Clark;&lt;ETX&gt;
&lt;STX&gt;H2;o130,100;f3;c20;h1;w1;d3,;&lt;ETX&gt;
&lt;STX&gt;H3;o100,100;f3;c20;h1;w1;d3,MES Login;&lt;ETX&gt;
&lt;STX&gt;B4;o50,30;f3;c0,3;h50;w3;d3,2042;&lt;ETX&gt;
&lt;STX&gt;R&lt;ETX&gt;
&lt;STX&gt;&lt;ESC&gt;E1;&lt;ETX&gt;
&lt;STX&gt;&lt;US&gt;4&lt;ETX&gt;
&lt;STX&gt;&lt;ETB&gt;&lt;ETX&gt;</v>
      </c>
      <c r="H462" s="38">
        <f>ROW() - 6</f>
        <v>456</v>
      </c>
      <c r="I462" s="218" t="str" cm="1">
        <f t="array" ref="I4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63" spans="1:10" x14ac:dyDescent="0.2">
      <c r="A463" s="209">
        <v>9955</v>
      </c>
      <c r="B463" s="211" t="s">
        <v>1604</v>
      </c>
      <c r="C463" s="44">
        <v>4</v>
      </c>
      <c r="D463" s="214">
        <v>45126.461996956015</v>
      </c>
      <c r="E463" s="211" t="b">
        <v>0</v>
      </c>
      <c r="F463" s="211" t="s">
        <v>1187</v>
      </c>
      <c r="G4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&lt;STX&gt;H1;o160,100;f3;c20;h1;w1;d3,Colton Hamilton;&lt;ETX&gt;
&lt;STX&gt;H2;o130,100;f3;c20;h1;w1;d3,;&lt;ETX&gt;
&lt;STX&gt;H3;o100,100;f3;c20;h1;w1;d3,MES Login;&lt;ETX&gt;
&lt;STX&gt;B4;o50,30;f3;c0,3;h50;w3;d3,9955;&lt;ETX&gt;
&lt;STX&gt;R&lt;ETX&gt;
&lt;STX&gt;&lt;ESC&gt;E1;&lt;ETX&gt;
&lt;STX&gt;&lt;US&gt;4&lt;ETX&gt;
&lt;STX&gt;&lt;ETB&gt;&lt;ETX&gt;</v>
      </c>
      <c r="H463" s="38">
        <f>ROW() - 6</f>
        <v>457</v>
      </c>
      <c r="I463" s="218" t="str" cm="1">
        <f t="array" ref="I4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64" spans="1:10" x14ac:dyDescent="0.2">
      <c r="A464" s="209">
        <v>9009</v>
      </c>
      <c r="B464" s="211" t="s">
        <v>1605</v>
      </c>
      <c r="C464" s="44">
        <v>4</v>
      </c>
      <c r="D464" s="214">
        <v>45126.461997141203</v>
      </c>
      <c r="E464" s="211" t="b">
        <v>0</v>
      </c>
      <c r="F464" s="211" t="s">
        <v>1606</v>
      </c>
      <c r="G4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&lt;STX&gt;H1;o160,100;f3;c20;h1;w1;d3,Corbyn Rebel;&lt;ETX&gt;
&lt;STX&gt;H2;o130,100;f3;c20;h1;w1;d3,;&lt;ETX&gt;
&lt;STX&gt;H3;o100,100;f3;c20;h1;w1;d3,MES Login;&lt;ETX&gt;
&lt;STX&gt;B4;o50,30;f3;c0,3;h50;w3;d3,9009;&lt;ETX&gt;
&lt;STX&gt;R&lt;ETX&gt;
&lt;STX&gt;&lt;ESC&gt;E1;&lt;ETX&gt;
&lt;STX&gt;&lt;US&gt;4&lt;ETX&gt;
&lt;STX&gt;&lt;ETB&gt;&lt;ETX&gt;</v>
      </c>
      <c r="H464" s="38">
        <f>ROW() - 6</f>
        <v>458</v>
      </c>
      <c r="I464" s="218" t="str" cm="1">
        <f t="array" ref="I4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65" spans="1:10" x14ac:dyDescent="0.2">
      <c r="A465" s="209">
        <v>9612</v>
      </c>
      <c r="B465" s="211" t="s">
        <v>1607</v>
      </c>
      <c r="C465" s="44">
        <v>4</v>
      </c>
      <c r="D465" s="214">
        <v>45126.461997488426</v>
      </c>
      <c r="E465" s="211" t="b">
        <v>0</v>
      </c>
      <c r="F465" s="211" t="s">
        <v>956</v>
      </c>
      <c r="G4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&lt;STX&gt;H1;o160,100;f3;c20;h1;w1;d3,Cordell Smith;&lt;ETX&gt;
&lt;STX&gt;H2;o130,100;f3;c20;h1;w1;d3,;&lt;ETX&gt;
&lt;STX&gt;H3;o100,100;f3;c20;h1;w1;d3,MES Login;&lt;ETX&gt;
&lt;STX&gt;B4;o50,30;f3;c0,3;h50;w3;d3,9612;&lt;ETX&gt;
&lt;STX&gt;R&lt;ETX&gt;
&lt;STX&gt;&lt;ESC&gt;E1;&lt;ETX&gt;
&lt;STX&gt;&lt;US&gt;4&lt;ETX&gt;
&lt;STX&gt;&lt;ETB&gt;&lt;ETX&gt;</v>
      </c>
      <c r="H465" s="38">
        <f>ROW() - 6</f>
        <v>459</v>
      </c>
      <c r="I465" s="218" t="str" cm="1">
        <f t="array" ref="I4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66" spans="1:10" x14ac:dyDescent="0.2">
      <c r="A466" s="209">
        <v>1325</v>
      </c>
      <c r="B466" s="211" t="s">
        <v>1608</v>
      </c>
      <c r="C466" s="44">
        <v>4</v>
      </c>
      <c r="D466" s="214">
        <v>45126.461997685183</v>
      </c>
      <c r="E466" s="211" t="b">
        <v>0</v>
      </c>
      <c r="F466" s="211" t="s">
        <v>1609</v>
      </c>
      <c r="G4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&lt;STX&gt;H1;o160,100;f3;c20;h1;w1;d3,Cordero Shelton;&lt;ETX&gt;
&lt;STX&gt;H2;o130,100;f3;c20;h1;w1;d3,;&lt;ETX&gt;
&lt;STX&gt;H3;o100,100;f3;c20;h1;w1;d3,MES Login;&lt;ETX&gt;
&lt;STX&gt;B4;o50,30;f3;c0,3;h50;w3;d3,1325;&lt;ETX&gt;
&lt;STX&gt;R&lt;ETX&gt;
&lt;STX&gt;&lt;ESC&gt;E1;&lt;ETX&gt;
&lt;STX&gt;&lt;US&gt;4&lt;ETX&gt;
&lt;STX&gt;&lt;ETB&gt;&lt;ETX&gt;</v>
      </c>
      <c r="H466" s="38">
        <f>ROW() - 6</f>
        <v>460</v>
      </c>
      <c r="I466" s="218" t="str" cm="1">
        <f t="array" ref="I4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67" spans="1:10" x14ac:dyDescent="0.2">
      <c r="A467" s="209">
        <v>9133</v>
      </c>
      <c r="B467" s="211" t="s">
        <v>1610</v>
      </c>
      <c r="C467" s="44">
        <v>4</v>
      </c>
      <c r="D467" s="214">
        <v>45126.46199783565</v>
      </c>
      <c r="E467" s="211" t="b">
        <v>0</v>
      </c>
      <c r="F467" s="211" t="s">
        <v>1611</v>
      </c>
      <c r="G4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&lt;STX&gt;H1;o160,100;f3;c20;h1;w1;d3,Corey Kneeland;&lt;ETX&gt;
&lt;STX&gt;H2;o130,100;f3;c20;h1;w1;d3,;&lt;ETX&gt;
&lt;STX&gt;H3;o100,100;f3;c20;h1;w1;d3,MES Login;&lt;ETX&gt;
&lt;STX&gt;B4;o50,30;f3;c0,3;h50;w3;d3,9133;&lt;ETX&gt;
&lt;STX&gt;R&lt;ETX&gt;
&lt;STX&gt;&lt;ESC&gt;E1;&lt;ETX&gt;
&lt;STX&gt;&lt;US&gt;4&lt;ETX&gt;
&lt;STX&gt;&lt;ETB&gt;&lt;ETX&gt;</v>
      </c>
      <c r="H467" s="38">
        <f>ROW() - 6</f>
        <v>461</v>
      </c>
      <c r="I467" s="218" t="str" cm="1">
        <f t="array" ref="I4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68" spans="1:10" x14ac:dyDescent="0.2">
      <c r="A468" s="209">
        <v>9319</v>
      </c>
      <c r="B468" s="211" t="s">
        <v>1612</v>
      </c>
      <c r="C468" s="44">
        <v>4</v>
      </c>
      <c r="D468" s="214">
        <v>45126.461998032406</v>
      </c>
      <c r="E468" s="211" t="b">
        <v>0</v>
      </c>
      <c r="F468" s="211" t="s">
        <v>1513</v>
      </c>
      <c r="G4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&lt;STX&gt;H1;o160,100;f3;c20;h1;w1;d3,Corey Morgan;&lt;ETX&gt;
&lt;STX&gt;H2;o130,100;f3;c20;h1;w1;d3,;&lt;ETX&gt;
&lt;STX&gt;H3;o100,100;f3;c20;h1;w1;d3,MES Login;&lt;ETX&gt;
&lt;STX&gt;B4;o50,30;f3;c0,3;h50;w3;d3,9319;&lt;ETX&gt;
&lt;STX&gt;R&lt;ETX&gt;
&lt;STX&gt;&lt;ESC&gt;E1;&lt;ETX&gt;
&lt;STX&gt;&lt;US&gt;4&lt;ETX&gt;
&lt;STX&gt;&lt;ETB&gt;&lt;ETX&gt;</v>
      </c>
      <c r="H468" s="38">
        <f>ROW() - 6</f>
        <v>462</v>
      </c>
      <c r="I468" s="218" t="str" cm="1">
        <f t="array" ref="I4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69" spans="1:10" x14ac:dyDescent="0.2">
      <c r="A469" s="209">
        <v>9468</v>
      </c>
      <c r="B469" s="211" t="s">
        <v>1613</v>
      </c>
      <c r="C469" s="44">
        <v>4</v>
      </c>
      <c r="D469" s="214">
        <v>45126.46199822917</v>
      </c>
      <c r="E469" s="211" t="b">
        <v>0</v>
      </c>
      <c r="F469" s="211" t="s">
        <v>1614</v>
      </c>
      <c r="G4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&lt;STX&gt;H1;o160,100;f3;c20;h1;w1;d3,Corianna Burt;&lt;ETX&gt;
&lt;STX&gt;H2;o130,100;f3;c20;h1;w1;d3,;&lt;ETX&gt;
&lt;STX&gt;H3;o100,100;f3;c20;h1;w1;d3,MES Login;&lt;ETX&gt;
&lt;STX&gt;B4;o50,30;f3;c0,3;h50;w3;d3,9468;&lt;ETX&gt;
&lt;STX&gt;R&lt;ETX&gt;
&lt;STX&gt;&lt;ESC&gt;E1;&lt;ETX&gt;
&lt;STX&gt;&lt;US&gt;4&lt;ETX&gt;
&lt;STX&gt;&lt;ETB&gt;&lt;ETX&gt;</v>
      </c>
      <c r="H469" s="38">
        <f>ROW() - 6</f>
        <v>463</v>
      </c>
      <c r="I469" s="218" t="str" cm="1">
        <f t="array" ref="I4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70" spans="1:10" x14ac:dyDescent="0.2">
      <c r="A470" s="209">
        <v>9979</v>
      </c>
      <c r="B470" s="211" t="s">
        <v>1615</v>
      </c>
      <c r="C470" s="44">
        <v>4</v>
      </c>
      <c r="D470" s="214">
        <v>45126.461998379629</v>
      </c>
      <c r="E470" s="211" t="b">
        <v>0</v>
      </c>
      <c r="F470" s="211" t="s">
        <v>891</v>
      </c>
      <c r="G4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&lt;STX&gt;H1;o160,100;f3;c20;h1;w1;d3,Cornell Johnson;&lt;ETX&gt;
&lt;STX&gt;H2;o130,100;f3;c20;h1;w1;d3,;&lt;ETX&gt;
&lt;STX&gt;H3;o100,100;f3;c20;h1;w1;d3,MES Login;&lt;ETX&gt;
&lt;STX&gt;B4;o50,30;f3;c0,3;h50;w3;d3,9979;&lt;ETX&gt;
&lt;STX&gt;R&lt;ETX&gt;
&lt;STX&gt;&lt;ESC&gt;E1;&lt;ETX&gt;
&lt;STX&gt;&lt;US&gt;4&lt;ETX&gt;
&lt;STX&gt;&lt;ETB&gt;&lt;ETX&gt;</v>
      </c>
      <c r="H470" s="38">
        <f>ROW() - 6</f>
        <v>464</v>
      </c>
      <c r="I470" s="218" t="str" cm="1">
        <f t="array" ref="I4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71" spans="1:10" x14ac:dyDescent="0.2">
      <c r="A471" s="209">
        <v>9785</v>
      </c>
      <c r="B471" s="211" t="s">
        <v>1616</v>
      </c>
      <c r="C471" s="44">
        <v>4</v>
      </c>
      <c r="D471" s="214">
        <v>45126.461998576386</v>
      </c>
      <c r="E471" s="211" t="b">
        <v>0</v>
      </c>
      <c r="F471" s="211" t="s">
        <v>1617</v>
      </c>
      <c r="G4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&lt;STX&gt;H1;o160,100;f3;c20;h1;w1;d3,Coronodo Marshall;&lt;ETX&gt;
&lt;STX&gt;H2;o130,100;f3;c20;h1;w1;d3,;&lt;ETX&gt;
&lt;STX&gt;H3;o100,100;f3;c20;h1;w1;d3,MES Login;&lt;ETX&gt;
&lt;STX&gt;B4;o50,30;f3;c0,3;h50;w3;d3,9785;&lt;ETX&gt;
&lt;STX&gt;R&lt;ETX&gt;
&lt;STX&gt;&lt;ESC&gt;E1;&lt;ETX&gt;
&lt;STX&gt;&lt;US&gt;4&lt;ETX&gt;
&lt;STX&gt;&lt;ETB&gt;&lt;ETX&gt;</v>
      </c>
      <c r="H471" s="38">
        <f>ROW() - 6</f>
        <v>465</v>
      </c>
      <c r="I471" s="218" t="str" cm="1">
        <f t="array" ref="I4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72" spans="1:10" x14ac:dyDescent="0.2">
      <c r="A472" s="209">
        <v>1207</v>
      </c>
      <c r="B472" s="211" t="s">
        <v>1618</v>
      </c>
      <c r="C472" s="44">
        <v>4</v>
      </c>
      <c r="D472" s="214">
        <v>45126.461998761573</v>
      </c>
      <c r="E472" s="211" t="b">
        <v>0</v>
      </c>
      <c r="F472" s="211" t="s">
        <v>1619</v>
      </c>
      <c r="G4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&lt;STX&gt;H1;o160,100;f3;c20;h1;w1;d3,Cortez Hall;&lt;ETX&gt;
&lt;STX&gt;H2;o130,100;f3;c20;h1;w1;d3,;&lt;ETX&gt;
&lt;STX&gt;H3;o100,100;f3;c20;h1;w1;d3,MES Login;&lt;ETX&gt;
&lt;STX&gt;B4;o50,30;f3;c0,3;h50;w3;d3,1207;&lt;ETX&gt;
&lt;STX&gt;R&lt;ETX&gt;
&lt;STX&gt;&lt;ESC&gt;E1;&lt;ETX&gt;
&lt;STX&gt;&lt;US&gt;4&lt;ETX&gt;
&lt;STX&gt;&lt;ETB&gt;&lt;ETX&gt;</v>
      </c>
      <c r="H472" s="38">
        <f>ROW() - 6</f>
        <v>466</v>
      </c>
      <c r="I472" s="218" t="str" cm="1">
        <f t="array" ref="I4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73" spans="1:10" x14ac:dyDescent="0.2">
      <c r="A473" s="209">
        <v>2343</v>
      </c>
      <c r="B473" s="211" t="s">
        <v>90</v>
      </c>
      <c r="C473" s="44">
        <v>4</v>
      </c>
      <c r="D473" s="214">
        <v>45927.002215856483</v>
      </c>
      <c r="E473" s="211" t="b">
        <v>0</v>
      </c>
      <c r="F473" s="211" t="s">
        <v>1620</v>
      </c>
      <c r="G4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&lt;STX&gt;H1;o160,100;f3;c20;h1;w1;d3,Cortez Poindexter;&lt;ETX&gt;
&lt;STX&gt;H2;o130,100;f3;c20;h1;w1;d3,;&lt;ETX&gt;
&lt;STX&gt;H3;o100,100;f3;c20;h1;w1;d3,MES Login;&lt;ETX&gt;
&lt;STX&gt;B4;o50,30;f3;c0,3;h50;w3;d3,2343;&lt;ETX&gt;
&lt;STX&gt;R&lt;ETX&gt;
&lt;STX&gt;&lt;ESC&gt;E1;&lt;ETX&gt;
&lt;STX&gt;&lt;US&gt;4&lt;ETX&gt;
&lt;STX&gt;&lt;ETB&gt;&lt;ETX&gt;</v>
      </c>
      <c r="H473" s="38">
        <f>ROW() - 6</f>
        <v>467</v>
      </c>
      <c r="I473" s="218" t="str" cm="1">
        <f t="array" ref="I4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74" spans="1:10" x14ac:dyDescent="0.2">
      <c r="A474" s="209">
        <v>2344</v>
      </c>
      <c r="B474" s="211" t="s">
        <v>91</v>
      </c>
      <c r="C474" s="44">
        <v>3</v>
      </c>
      <c r="D474" s="214"/>
      <c r="E474" s="211" t="b">
        <v>0</v>
      </c>
      <c r="F474" s="211" t="s">
        <v>956</v>
      </c>
      <c r="G4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&lt;STX&gt;H1;o160,100;f3;c20;h1;w1;d3,Cortez Smith;&lt;ETX&gt;
&lt;STX&gt;H2;o130,100;f3;c20;h1;w1;d3,Materials 3rd;&lt;ETX&gt;
&lt;STX&gt;H3;o100,100;f3;c20;h1;w1;d3,MES Login;&lt;ETX&gt;
&lt;STX&gt;B4;o50,30;f3;c0,3;h50;w3;d3,2344;&lt;ETX&gt;
&lt;STX&gt;R&lt;ETX&gt;
&lt;STX&gt;&lt;ESC&gt;E1;&lt;ETX&gt;
&lt;STX&gt;&lt;US&gt;4&lt;ETX&gt;
&lt;STX&gt;&lt;ETB&gt;&lt;ETX&gt;</v>
      </c>
      <c r="H474" s="38">
        <f>ROW() - 6</f>
        <v>468</v>
      </c>
      <c r="I474" s="218" t="str" cm="1">
        <f t="array" ref="I4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3rd</v>
      </c>
      <c r="J4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475" spans="1:10" x14ac:dyDescent="0.2">
      <c r="A475" s="209">
        <v>8934</v>
      </c>
      <c r="B475" s="211" t="s">
        <v>1621</v>
      </c>
      <c r="C475" s="44">
        <v>1</v>
      </c>
      <c r="D475" s="214">
        <v>45126.461999108797</v>
      </c>
      <c r="E475" s="211" t="b">
        <v>1</v>
      </c>
      <c r="F475" s="211" t="s">
        <v>1622</v>
      </c>
      <c r="G4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&lt;STX&gt;H1;o160,100;f3;c20;h1;w1;d3,Cory Bryan;&lt;ETX&gt;
&lt;STX&gt;H2;o130,100;f3;c20;h1;w1;d3,;&lt;ETX&gt;
&lt;STX&gt;H3;o100,100;f3;c20;h1;w1;d3,MES Login;&lt;ETX&gt;
&lt;STX&gt;B4;o50,30;f3;c0,3;h50;w3;d3,8934;&lt;ETX&gt;
&lt;STX&gt;R&lt;ETX&gt;
&lt;STX&gt;&lt;ESC&gt;E1;&lt;ETX&gt;
&lt;STX&gt;&lt;US&gt;4&lt;ETX&gt;
&lt;STX&gt;&lt;ETB&gt;&lt;ETX&gt;</v>
      </c>
      <c r="H475" s="38">
        <f>ROW() - 6</f>
        <v>469</v>
      </c>
      <c r="I475" s="218" t="str" cm="1">
        <f t="array" ref="I4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76" spans="1:10" x14ac:dyDescent="0.2">
      <c r="A476" s="209">
        <v>9564</v>
      </c>
      <c r="B476" s="211" t="s">
        <v>1623</v>
      </c>
      <c r="C476" s="44">
        <v>1</v>
      </c>
      <c r="D476" s="214">
        <v>45126.461999305553</v>
      </c>
      <c r="E476" s="211" t="b">
        <v>1</v>
      </c>
      <c r="F476" s="211" t="s">
        <v>969</v>
      </c>
      <c r="G4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&lt;STX&gt;H1;o160,100;f3;c20;h1;w1;d3,Cory Williams;&lt;ETX&gt;
&lt;STX&gt;H2;o130,100;f3;c20;h1;w1;d3,;&lt;ETX&gt;
&lt;STX&gt;H3;o100,100;f3;c20;h1;w1;d3,MES Login;&lt;ETX&gt;
&lt;STX&gt;B4;o50,30;f3;c0,3;h50;w3;d3,9564;&lt;ETX&gt;
&lt;STX&gt;R&lt;ETX&gt;
&lt;STX&gt;&lt;ESC&gt;E1;&lt;ETX&gt;
&lt;STX&gt;&lt;US&gt;4&lt;ETX&gt;
&lt;STX&gt;&lt;ETB&gt;&lt;ETX&gt;</v>
      </c>
      <c r="H476" s="38">
        <f>ROW() - 6</f>
        <v>470</v>
      </c>
      <c r="I476" s="218" t="str" cm="1">
        <f t="array" ref="I4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77" spans="1:10" x14ac:dyDescent="0.2">
      <c r="A477" s="209">
        <v>1254</v>
      </c>
      <c r="B477" s="211" t="s">
        <v>1624</v>
      </c>
      <c r="C477" s="44">
        <v>4</v>
      </c>
      <c r="D477" s="214">
        <v>45126.461999502317</v>
      </c>
      <c r="E477" s="211" t="b">
        <v>0</v>
      </c>
      <c r="F477" s="211" t="s">
        <v>1154</v>
      </c>
      <c r="G4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&lt;STX&gt;H1;o160,100;f3;c20;h1;w1;d3,Courtney Harris;&lt;ETX&gt;
&lt;STX&gt;H2;o130,100;f3;c20;h1;w1;d3,;&lt;ETX&gt;
&lt;STX&gt;H3;o100,100;f3;c20;h1;w1;d3,MES Login;&lt;ETX&gt;
&lt;STX&gt;B4;o50,30;f3;c0,3;h50;w3;d3,1254;&lt;ETX&gt;
&lt;STX&gt;R&lt;ETX&gt;
&lt;STX&gt;&lt;ESC&gt;E1;&lt;ETX&gt;
&lt;STX&gt;&lt;US&gt;4&lt;ETX&gt;
&lt;STX&gt;&lt;ETB&gt;&lt;ETX&gt;</v>
      </c>
      <c r="H477" s="38">
        <f>ROW() - 6</f>
        <v>471</v>
      </c>
      <c r="I477" s="218" t="str" cm="1">
        <f t="array" ref="I4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78" spans="1:10" x14ac:dyDescent="0.2">
      <c r="A478" s="209">
        <v>1541</v>
      </c>
      <c r="B478" s="211" t="s">
        <v>1625</v>
      </c>
      <c r="C478" s="44">
        <v>4</v>
      </c>
      <c r="D478" s="214">
        <v>45126.461999652776</v>
      </c>
      <c r="E478" s="211" t="b">
        <v>0</v>
      </c>
      <c r="F478" s="211" t="s">
        <v>1626</v>
      </c>
      <c r="G4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&lt;STX&gt;H1;o160,100;f3;c20;h1;w1;d3,Courtney Lafrance-Boutell;&lt;ETX&gt;
&lt;STX&gt;H2;o130,100;f3;c20;h1;w1;d3,;&lt;ETX&gt;
&lt;STX&gt;H3;o100,100;f3;c20;h1;w1;d3,MES Login;&lt;ETX&gt;
&lt;STX&gt;B4;o50,30;f3;c0,3;h50;w3;d3,1541;&lt;ETX&gt;
&lt;STX&gt;R&lt;ETX&gt;
&lt;STX&gt;&lt;ESC&gt;E1;&lt;ETX&gt;
&lt;STX&gt;&lt;US&gt;4&lt;ETX&gt;
&lt;STX&gt;&lt;ETB&gt;&lt;ETX&gt;</v>
      </c>
      <c r="H478" s="38">
        <f>ROW() - 6</f>
        <v>472</v>
      </c>
      <c r="I478" s="218" t="str" cm="1">
        <f t="array" ref="I4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79" spans="1:10" x14ac:dyDescent="0.2">
      <c r="A479" s="209">
        <v>8980</v>
      </c>
      <c r="B479" s="211" t="s">
        <v>1627</v>
      </c>
      <c r="C479" s="44">
        <v>4</v>
      </c>
      <c r="D479" s="214">
        <v>45126.46199984954</v>
      </c>
      <c r="E479" s="211" t="b">
        <v>0</v>
      </c>
      <c r="F479" s="211" t="s">
        <v>969</v>
      </c>
      <c r="G4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&lt;STX&gt;H1;o160,100;f3;c20;h1;w1;d3,Craig Williams;&lt;ETX&gt;
&lt;STX&gt;H2;o130,100;f3;c20;h1;w1;d3,;&lt;ETX&gt;
&lt;STX&gt;H3;o100,100;f3;c20;h1;w1;d3,MES Login;&lt;ETX&gt;
&lt;STX&gt;B4;o50,30;f3;c0,3;h50;w3;d3,8980;&lt;ETX&gt;
&lt;STX&gt;R&lt;ETX&gt;
&lt;STX&gt;&lt;ESC&gt;E1;&lt;ETX&gt;
&lt;STX&gt;&lt;US&gt;4&lt;ETX&gt;
&lt;STX&gt;&lt;ETB&gt;&lt;ETX&gt;</v>
      </c>
      <c r="H479" s="38">
        <f>ROW() - 6</f>
        <v>473</v>
      </c>
      <c r="I479" s="218" t="str" cm="1">
        <f t="array" ref="I4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80" spans="1:10" x14ac:dyDescent="0.2">
      <c r="A480" s="209">
        <v>9074</v>
      </c>
      <c r="B480" s="211" t="s">
        <v>1628</v>
      </c>
      <c r="C480" s="44">
        <v>4</v>
      </c>
      <c r="D480" s="214">
        <v>45126.462000381944</v>
      </c>
      <c r="E480" s="211" t="b">
        <v>0</v>
      </c>
      <c r="F480" s="211" t="s">
        <v>1629</v>
      </c>
      <c r="G4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&lt;STX&gt;H1;o160,100;f3;c20;h1;w1;d3,Crystal Bradford;&lt;ETX&gt;
&lt;STX&gt;H2;o130,100;f3;c20;h1;w1;d3,;&lt;ETX&gt;
&lt;STX&gt;H3;o100,100;f3;c20;h1;w1;d3,MES Login;&lt;ETX&gt;
&lt;STX&gt;B4;o50,30;f3;c0,3;h50;w3;d3,9074;&lt;ETX&gt;
&lt;STX&gt;R&lt;ETX&gt;
&lt;STX&gt;&lt;ESC&gt;E1;&lt;ETX&gt;
&lt;STX&gt;&lt;US&gt;4&lt;ETX&gt;
&lt;STX&gt;&lt;ETB&gt;&lt;ETX&gt;</v>
      </c>
      <c r="H480" s="38">
        <f>ROW() - 6</f>
        <v>474</v>
      </c>
      <c r="I480" s="218" t="str" cm="1">
        <f t="array" ref="I4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81" spans="1:10" x14ac:dyDescent="0.2">
      <c r="A481" s="209">
        <v>9148</v>
      </c>
      <c r="B481" s="211" t="s">
        <v>1630</v>
      </c>
      <c r="C481" s="44">
        <v>6</v>
      </c>
      <c r="D481" s="214">
        <v>45126.462001273147</v>
      </c>
      <c r="E481" s="211" t="b">
        <v>1</v>
      </c>
      <c r="F481" s="211" t="s">
        <v>1631</v>
      </c>
      <c r="G4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&lt;STX&gt;H1;o160,100;f3;c20;h1;w1;d3,Crystal Cruce;&lt;ETX&gt;
&lt;STX&gt;H2;o130,100;f3;c20;h1;w1;d3,HR Dept;&lt;ETX&gt;
&lt;STX&gt;H3;o100,100;f3;c20;h1;w1;d3,MES Login;&lt;ETX&gt;
&lt;STX&gt;B4;o50,30;f3;c0,3;h50;w3;d3,9148;&lt;ETX&gt;
&lt;STX&gt;R&lt;ETX&gt;
&lt;STX&gt;&lt;ESC&gt;E1;&lt;ETX&gt;
&lt;STX&gt;&lt;US&gt;4&lt;ETX&gt;
&lt;STX&gt;&lt;ETB&gt;&lt;ETX&gt;</v>
      </c>
      <c r="H481" s="38">
        <f>ROW() - 6</f>
        <v>475</v>
      </c>
      <c r="I481" s="218" t="str" cm="1">
        <f t="array" ref="I4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4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82" spans="1:10" x14ac:dyDescent="0.2">
      <c r="A482" s="209">
        <v>1780</v>
      </c>
      <c r="B482" s="211" t="s">
        <v>1632</v>
      </c>
      <c r="C482" s="44">
        <v>4</v>
      </c>
      <c r="D482" s="214">
        <v>45126.462001655091</v>
      </c>
      <c r="E482" s="211" t="b">
        <v>0</v>
      </c>
      <c r="F482" s="211" t="s">
        <v>1126</v>
      </c>
      <c r="G4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&lt;STX&gt;H1;o160,100;f3;c20;h1;w1;d3,Crystal Davis;&lt;ETX&gt;
&lt;STX&gt;H2;o130,100;f3;c20;h1;w1;d3,;&lt;ETX&gt;
&lt;STX&gt;H3;o100,100;f3;c20;h1;w1;d3,MES Login;&lt;ETX&gt;
&lt;STX&gt;B4;o50,30;f3;c0,3;h50;w3;d3,1780;&lt;ETX&gt;
&lt;STX&gt;R&lt;ETX&gt;
&lt;STX&gt;&lt;ESC&gt;E1;&lt;ETX&gt;
&lt;STX&gt;&lt;US&gt;4&lt;ETX&gt;
&lt;STX&gt;&lt;ETB&gt;&lt;ETX&gt;</v>
      </c>
      <c r="H482" s="38">
        <f>ROW() - 6</f>
        <v>476</v>
      </c>
      <c r="I482" s="218" t="str" cm="1">
        <f t="array" ref="I4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83" spans="1:10" x14ac:dyDescent="0.2">
      <c r="A483" s="209">
        <v>2376</v>
      </c>
      <c r="B483" s="211" t="s">
        <v>260</v>
      </c>
      <c r="C483" s="44">
        <v>4</v>
      </c>
      <c r="D483" s="214"/>
      <c r="E483" s="211" t="b">
        <v>0</v>
      </c>
      <c r="F483" s="211" t="s">
        <v>931</v>
      </c>
      <c r="G4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&lt;STX&gt;H1;o160,100;f3;c20;h1;w1;d3,Crystal Jenkins;&lt;ETX&gt;
&lt;STX&gt;H2;o130,100;f3;c20;h1;w1;d3,DT FEM 1st;&lt;ETX&gt;
&lt;STX&gt;H3;o100,100;f3;c20;h1;w1;d3,MES Login;&lt;ETX&gt;
&lt;STX&gt;B4;o50,30;f3;c0,3;h50;w3;d3,2376;&lt;ETX&gt;
&lt;STX&gt;R&lt;ETX&gt;
&lt;STX&gt;&lt;ESC&gt;E1;&lt;ETX&gt;
&lt;STX&gt;&lt;US&gt;4&lt;ETX&gt;
&lt;STX&gt;&lt;ETB&gt;&lt;ETX&gt;</v>
      </c>
      <c r="H483" s="38">
        <f>ROW() - 6</f>
        <v>477</v>
      </c>
      <c r="I483" s="218" t="str" cm="1">
        <f t="array" ref="I4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4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484" spans="1:10" x14ac:dyDescent="0.2">
      <c r="A484" s="209">
        <v>9569</v>
      </c>
      <c r="B484" s="211" t="s">
        <v>1633</v>
      </c>
      <c r="C484" s="44">
        <v>4</v>
      </c>
      <c r="D484" s="214">
        <v>45126.462002002314</v>
      </c>
      <c r="E484" s="211" t="b">
        <v>0</v>
      </c>
      <c r="F484" s="211" t="s">
        <v>1031</v>
      </c>
      <c r="G4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&lt;STX&gt;H1;o160,100;f3;c20;h1;w1;d3,Crystal Jones;&lt;ETX&gt;
&lt;STX&gt;H2;o130,100;f3;c20;h1;w1;d3,;&lt;ETX&gt;
&lt;STX&gt;H3;o100,100;f3;c20;h1;w1;d3,MES Login;&lt;ETX&gt;
&lt;STX&gt;B4;o50,30;f3;c0,3;h50;w3;d3,9569;&lt;ETX&gt;
&lt;STX&gt;R&lt;ETX&gt;
&lt;STX&gt;&lt;ESC&gt;E1;&lt;ETX&gt;
&lt;STX&gt;&lt;US&gt;4&lt;ETX&gt;
&lt;STX&gt;&lt;ETB&gt;&lt;ETX&gt;</v>
      </c>
      <c r="H484" s="38">
        <f>ROW() - 6</f>
        <v>478</v>
      </c>
      <c r="I484" s="218" t="str" cm="1">
        <f t="array" ref="I4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85" spans="1:10" x14ac:dyDescent="0.2">
      <c r="A485" s="209">
        <v>2629</v>
      </c>
      <c r="B485" s="211" t="s">
        <v>9361</v>
      </c>
      <c r="C485" s="44">
        <v>4</v>
      </c>
      <c r="D485" s="214">
        <v>45997.001870451386</v>
      </c>
      <c r="E485" s="211" t="b">
        <v>0</v>
      </c>
      <c r="F485" s="211" t="s">
        <v>924</v>
      </c>
      <c r="G4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&lt;STX&gt;H1;o160,100;f3;c20;h1;w1;d3,Crystal Wright;&lt;ETX&gt;
&lt;STX&gt;H2;o130,100;f3;c20;h1;w1;d3,;&lt;ETX&gt;
&lt;STX&gt;H3;o100,100;f3;c20;h1;w1;d3,MES Login;&lt;ETX&gt;
&lt;STX&gt;B4;o50,30;f3;c0,3;h50;w3;d3,2629;&lt;ETX&gt;
&lt;STX&gt;R&lt;ETX&gt;
&lt;STX&gt;&lt;ESC&gt;E1;&lt;ETX&gt;
&lt;STX&gt;&lt;US&gt;4&lt;ETX&gt;
&lt;STX&gt;&lt;ETB&gt;&lt;ETX&gt;</v>
      </c>
      <c r="H485" s="38">
        <f>ROW() - 6</f>
        <v>479</v>
      </c>
      <c r="I485" s="218" t="str" cm="1">
        <f t="array" ref="I4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86" spans="1:10" x14ac:dyDescent="0.2">
      <c r="A486" s="209">
        <v>9001</v>
      </c>
      <c r="B486" s="211" t="s">
        <v>1634</v>
      </c>
      <c r="C486" s="44">
        <v>4</v>
      </c>
      <c r="D486" s="214">
        <v>45126.462002199078</v>
      </c>
      <c r="E486" s="211" t="b">
        <v>0</v>
      </c>
      <c r="F486" s="211" t="s">
        <v>1229</v>
      </c>
      <c r="G4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&lt;STX&gt;H1;o160,100;f3;c20;h1;w1;d3,Curtis Cleveland;&lt;ETX&gt;
&lt;STX&gt;H2;o130,100;f3;c20;h1;w1;d3,;&lt;ETX&gt;
&lt;STX&gt;H3;o100,100;f3;c20;h1;w1;d3,MES Login;&lt;ETX&gt;
&lt;STX&gt;B4;o50,30;f3;c0,3;h50;w3;d3,9001;&lt;ETX&gt;
&lt;STX&gt;R&lt;ETX&gt;
&lt;STX&gt;&lt;ESC&gt;E1;&lt;ETX&gt;
&lt;STX&gt;&lt;US&gt;4&lt;ETX&gt;
&lt;STX&gt;&lt;ETB&gt;&lt;ETX&gt;</v>
      </c>
      <c r="H486" s="38">
        <f>ROW() - 6</f>
        <v>480</v>
      </c>
      <c r="I486" s="218" t="str" cm="1">
        <f t="array" ref="I4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87" spans="1:10" x14ac:dyDescent="0.2">
      <c r="A487" s="209">
        <v>8978</v>
      </c>
      <c r="B487" s="211" t="s">
        <v>1635</v>
      </c>
      <c r="C487" s="44">
        <v>4</v>
      </c>
      <c r="D487" s="214">
        <v>45126.462002395834</v>
      </c>
      <c r="E487" s="211" t="b">
        <v>0</v>
      </c>
      <c r="F487" s="211" t="s">
        <v>1126</v>
      </c>
      <c r="G4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&lt;STX&gt;H1;o160,100;f3;c20;h1;w1;d3,Curtis Davis;&lt;ETX&gt;
&lt;STX&gt;H2;o130,100;f3;c20;h1;w1;d3,;&lt;ETX&gt;
&lt;STX&gt;H3;o100,100;f3;c20;h1;w1;d3,MES Login;&lt;ETX&gt;
&lt;STX&gt;B4;o50,30;f3;c0,3;h50;w3;d3,8978;&lt;ETX&gt;
&lt;STX&gt;R&lt;ETX&gt;
&lt;STX&gt;&lt;ESC&gt;E1;&lt;ETX&gt;
&lt;STX&gt;&lt;US&gt;4&lt;ETX&gt;
&lt;STX&gt;&lt;ETB&gt;&lt;ETX&gt;</v>
      </c>
      <c r="H487" s="38">
        <f>ROW() - 6</f>
        <v>481</v>
      </c>
      <c r="I487" s="218" t="str" cm="1">
        <f t="array" ref="I4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88" spans="1:10" x14ac:dyDescent="0.2">
      <c r="A488" s="209">
        <v>2455</v>
      </c>
      <c r="B488" s="211" t="s">
        <v>262</v>
      </c>
      <c r="C488" s="44">
        <v>4</v>
      </c>
      <c r="D488" s="214"/>
      <c r="E488" s="211" t="b">
        <v>0</v>
      </c>
      <c r="F488" s="211" t="s">
        <v>1636</v>
      </c>
      <c r="G4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&lt;STX&gt;H1;o160,100;f3;c20;h1;w1;d3,Curtis Hardison;&lt;ETX&gt;
&lt;STX&gt;H2;o130,100;f3;c20;h1;w1;d3,T1XX B;&lt;ETX&gt;
&lt;STX&gt;H3;o100,100;f3;c20;h1;w1;d3,MES Login;&lt;ETX&gt;
&lt;STX&gt;B4;o50,30;f3;c0,3;h50;w3;d3,2455;&lt;ETX&gt;
&lt;STX&gt;R&lt;ETX&gt;
&lt;STX&gt;&lt;ESC&gt;E1;&lt;ETX&gt;
&lt;STX&gt;&lt;US&gt;4&lt;ETX&gt;
&lt;STX&gt;&lt;ETB&gt;&lt;ETX&gt;</v>
      </c>
      <c r="H488" s="38">
        <f>ROW() - 6</f>
        <v>482</v>
      </c>
      <c r="I488" s="218" t="str" cm="1">
        <f t="array" ref="I4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4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489" spans="1:10" x14ac:dyDescent="0.2">
      <c r="A489" s="209">
        <v>2201</v>
      </c>
      <c r="B489" s="211" t="s">
        <v>1637</v>
      </c>
      <c r="C489" s="44">
        <v>4</v>
      </c>
      <c r="D489" s="214">
        <v>45126.462002546294</v>
      </c>
      <c r="E489" s="211" t="b">
        <v>0</v>
      </c>
      <c r="F489" s="211" t="s">
        <v>1638</v>
      </c>
      <c r="G4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&lt;STX&gt;H1;o160,100;f3;c20;h1;w1;d3,Curtis Holder;&lt;ETX&gt;
&lt;STX&gt;H2;o130,100;f3;c20;h1;w1;d3,;&lt;ETX&gt;
&lt;STX&gt;H3;o100,100;f3;c20;h1;w1;d3,MES Login;&lt;ETX&gt;
&lt;STX&gt;B4;o50,30;f3;c0,3;h50;w3;d3,2201;&lt;ETX&gt;
&lt;STX&gt;R&lt;ETX&gt;
&lt;STX&gt;&lt;ESC&gt;E1;&lt;ETX&gt;
&lt;STX&gt;&lt;US&gt;4&lt;ETX&gt;
&lt;STX&gt;&lt;ETB&gt;&lt;ETX&gt;</v>
      </c>
      <c r="H489" s="38">
        <f>ROW() - 6</f>
        <v>483</v>
      </c>
      <c r="I489" s="218" t="str" cm="1">
        <f t="array" ref="I4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90" spans="1:10" x14ac:dyDescent="0.2">
      <c r="A490" s="209">
        <v>2689</v>
      </c>
      <c r="B490" s="211" t="s">
        <v>9598</v>
      </c>
      <c r="C490" s="44">
        <v>4</v>
      </c>
      <c r="D490" s="214"/>
      <c r="E490" s="211" t="b">
        <v>0</v>
      </c>
      <c r="F490" s="211" t="s">
        <v>9611</v>
      </c>
      <c r="G4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&lt;STX&gt;H1;o160,100;f3;c20;h1;w1;d3,Curtis Seals Jr;&lt;ETX&gt;
&lt;STX&gt;H2;o130,100;f3;c20;h1;w1;d3,DT FEM 1st;&lt;ETX&gt;
&lt;STX&gt;H3;o100,100;f3;c20;h1;w1;d3,MES Login;&lt;ETX&gt;
&lt;STX&gt;B4;o50,30;f3;c0,3;h50;w3;d3,2689;&lt;ETX&gt;
&lt;STX&gt;R&lt;ETX&gt;
&lt;STX&gt;&lt;ESC&gt;E1;&lt;ETX&gt;
&lt;STX&gt;&lt;US&gt;4&lt;ETX&gt;
&lt;STX&gt;&lt;ETB&gt;&lt;ETX&gt;</v>
      </c>
      <c r="H490" s="38">
        <f>ROW() - 6</f>
        <v>484</v>
      </c>
      <c r="I490" s="218" t="str" cm="1">
        <f t="array" ref="I4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4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491" spans="1:10" x14ac:dyDescent="0.2">
      <c r="A491" s="209">
        <v>9262</v>
      </c>
      <c r="B491" s="211" t="s">
        <v>1639</v>
      </c>
      <c r="C491" s="44">
        <v>4</v>
      </c>
      <c r="D491" s="214">
        <v>45126.462002743057</v>
      </c>
      <c r="E491" s="211" t="b">
        <v>0</v>
      </c>
      <c r="F491" s="211" t="s">
        <v>1640</v>
      </c>
      <c r="G4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&lt;STX&gt;H1;o160,100;f3;c20;h1;w1;d3,Curtis Turner;&lt;ETX&gt;
&lt;STX&gt;H2;o130,100;f3;c20;h1;w1;d3,;&lt;ETX&gt;
&lt;STX&gt;H3;o100,100;f3;c20;h1;w1;d3,MES Login;&lt;ETX&gt;
&lt;STX&gt;B4;o50,30;f3;c0,3;h50;w3;d3,9262;&lt;ETX&gt;
&lt;STX&gt;R&lt;ETX&gt;
&lt;STX&gt;&lt;ESC&gt;E1;&lt;ETX&gt;
&lt;STX&gt;&lt;US&gt;4&lt;ETX&gt;
&lt;STX&gt;&lt;ETB&gt;&lt;ETX&gt;</v>
      </c>
      <c r="H491" s="38">
        <f>ROW() - 6</f>
        <v>485</v>
      </c>
      <c r="I491" s="218" t="str" cm="1">
        <f t="array" ref="I4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92" spans="1:10" x14ac:dyDescent="0.2">
      <c r="A492" s="209">
        <v>1527</v>
      </c>
      <c r="B492" s="211" t="s">
        <v>264</v>
      </c>
      <c r="C492" s="44">
        <v>4</v>
      </c>
      <c r="D492" s="214"/>
      <c r="E492" s="211" t="b">
        <v>0</v>
      </c>
      <c r="F492" s="211" t="s">
        <v>1641</v>
      </c>
      <c r="G4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&lt;STX&gt;H1;o160,100;f3;c20;h1;w1;d3,Cynthia Osborn;&lt;ETX&gt;
&lt;STX&gt;H2;o130,100;f3;c20;h1;w1;d3,T1XX B;&lt;ETX&gt;
&lt;STX&gt;H3;o100,100;f3;c20;h1;w1;d3,MES Login;&lt;ETX&gt;
&lt;STX&gt;B4;o50,30;f3;c0,3;h50;w3;d3,1527;&lt;ETX&gt;
&lt;STX&gt;R&lt;ETX&gt;
&lt;STX&gt;&lt;ESC&gt;E1;&lt;ETX&gt;
&lt;STX&gt;&lt;US&gt;4&lt;ETX&gt;
&lt;STX&gt;&lt;ETB&gt;&lt;ETX&gt;</v>
      </c>
      <c r="H492" s="38">
        <f>ROW() - 6</f>
        <v>486</v>
      </c>
      <c r="I492" s="218" t="str" cm="1">
        <f t="array" ref="I4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4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493" spans="1:10" x14ac:dyDescent="0.2">
      <c r="A493" s="209">
        <v>9677</v>
      </c>
      <c r="B493" s="211" t="s">
        <v>1642</v>
      </c>
      <c r="C493" s="44">
        <v>4</v>
      </c>
      <c r="D493" s="214">
        <v>45126.462027893518</v>
      </c>
      <c r="E493" s="211" t="b">
        <v>0</v>
      </c>
      <c r="F493" s="211" t="s">
        <v>1643</v>
      </c>
      <c r="G4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&lt;STX&gt;H1;o160,100;f3;c20;h1;w1;d3,D' andre King;&lt;ETX&gt;
&lt;STX&gt;H2;o130,100;f3;c20;h1;w1;d3,;&lt;ETX&gt;
&lt;STX&gt;H3;o100,100;f3;c20;h1;w1;d3,MES Login;&lt;ETX&gt;
&lt;STX&gt;B4;o50,30;f3;c0,3;h50;w3;d3,9677;&lt;ETX&gt;
&lt;STX&gt;R&lt;ETX&gt;
&lt;STX&gt;&lt;ESC&gt;E1;&lt;ETX&gt;
&lt;STX&gt;&lt;US&gt;4&lt;ETX&gt;
&lt;STX&gt;&lt;ETB&gt;&lt;ETX&gt;</v>
      </c>
      <c r="H493" s="38">
        <f>ROW() - 6</f>
        <v>487</v>
      </c>
      <c r="I493" s="218" t="str" cm="1">
        <f t="array" ref="I4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94" spans="1:10" x14ac:dyDescent="0.2">
      <c r="A494" s="209">
        <v>2648</v>
      </c>
      <c r="B494" s="211" t="s">
        <v>9435</v>
      </c>
      <c r="C494" s="44">
        <v>4</v>
      </c>
      <c r="D494" s="214"/>
      <c r="E494" s="211" t="b">
        <v>0</v>
      </c>
      <c r="F494" s="211" t="s">
        <v>981</v>
      </c>
      <c r="G4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&lt;STX&gt;H1;o160,100;f3;c20;h1;w1;d3,Dacarlo Jackson;&lt;ETX&gt;
&lt;STX&gt;H2;o130,100;f3;c20;h1;w1;d3,T1XX A;&lt;ETX&gt;
&lt;STX&gt;H3;o100,100;f3;c20;h1;w1;d3,MES Login;&lt;ETX&gt;
&lt;STX&gt;B4;o50,30;f3;c0,3;h50;w3;d3,2648;&lt;ETX&gt;
&lt;STX&gt;R&lt;ETX&gt;
&lt;STX&gt;&lt;ESC&gt;E1;&lt;ETX&gt;
&lt;STX&gt;&lt;US&gt;4&lt;ETX&gt;
&lt;STX&gt;&lt;ETB&gt;&lt;ETX&gt;</v>
      </c>
      <c r="H494" s="38">
        <f>ROW() - 6</f>
        <v>488</v>
      </c>
      <c r="I494" s="218" t="str" cm="1">
        <f t="array" ref="I4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4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495" spans="1:10" x14ac:dyDescent="0.2">
      <c r="A495" s="209">
        <v>2579</v>
      </c>
      <c r="B495" s="211" t="s">
        <v>28</v>
      </c>
      <c r="C495" s="44">
        <v>11</v>
      </c>
      <c r="D495" s="214">
        <v>45853</v>
      </c>
      <c r="E495" s="211" t="b">
        <v>0</v>
      </c>
      <c r="F495" s="211" t="s">
        <v>1644</v>
      </c>
      <c r="G4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&lt;STX&gt;H1;o160,100;f3;c20;h1;w1;d3,Daelon Pollard;&lt;ETX&gt;
&lt;STX&gt;H2;o130,100;f3;c20;h1;w1;d3,;&lt;ETX&gt;
&lt;STX&gt;H3;o100,100;f3;c20;h1;w1;d3,MES Login;&lt;ETX&gt;
&lt;STX&gt;B4;o50,30;f3;c0,3;h50;w3;d3,2579;&lt;ETX&gt;
&lt;STX&gt;R&lt;ETX&gt;
&lt;STX&gt;&lt;ESC&gt;E1;&lt;ETX&gt;
&lt;STX&gt;&lt;US&gt;4&lt;ETX&gt;
&lt;STX&gt;&lt;ETB&gt;&lt;ETX&gt;</v>
      </c>
      <c r="H495" s="38">
        <f>ROW() - 6</f>
        <v>489</v>
      </c>
      <c r="I495" s="218" t="str" cm="1">
        <f t="array" ref="I4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96" spans="1:10" x14ac:dyDescent="0.2">
      <c r="A496" s="209">
        <v>1662</v>
      </c>
      <c r="B496" s="211" t="s">
        <v>1645</v>
      </c>
      <c r="C496" s="44">
        <v>4</v>
      </c>
      <c r="D496" s="214">
        <v>45126.462002928238</v>
      </c>
      <c r="E496" s="211" t="b">
        <v>0</v>
      </c>
      <c r="F496" s="211" t="s">
        <v>1031</v>
      </c>
      <c r="G4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&lt;STX&gt;H1;o160,100;f3;c20;h1;w1;d3,Daeshawn Jones;&lt;ETX&gt;
&lt;STX&gt;H2;o130,100;f3;c20;h1;w1;d3,;&lt;ETX&gt;
&lt;STX&gt;H3;o100,100;f3;c20;h1;w1;d3,MES Login;&lt;ETX&gt;
&lt;STX&gt;B4;o50,30;f3;c0,3;h50;w3;d3,1662;&lt;ETX&gt;
&lt;STX&gt;R&lt;ETX&gt;
&lt;STX&gt;&lt;ESC&gt;E1;&lt;ETX&gt;
&lt;STX&gt;&lt;US&gt;4&lt;ETX&gt;
&lt;STX&gt;&lt;ETB&gt;&lt;ETX&gt;</v>
      </c>
      <c r="H496" s="38">
        <f>ROW() - 6</f>
        <v>490</v>
      </c>
      <c r="I496" s="218" t="str" cm="1">
        <f t="array" ref="I4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97" spans="1:10" x14ac:dyDescent="0.2">
      <c r="A497" s="209">
        <v>2409</v>
      </c>
      <c r="B497" s="211" t="s">
        <v>1646</v>
      </c>
      <c r="C497" s="44">
        <v>4</v>
      </c>
      <c r="D497" s="214">
        <v>45126.462003275461</v>
      </c>
      <c r="E497" s="211" t="b">
        <v>0</v>
      </c>
      <c r="F497" s="211" t="s">
        <v>981</v>
      </c>
      <c r="G4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&lt;STX&gt;H1;o160,100;f3;c20;h1;w1;d3,Daetionna Jackson;&lt;ETX&gt;
&lt;STX&gt;H2;o130,100;f3;c20;h1;w1;d3,;&lt;ETX&gt;
&lt;STX&gt;H3;o100,100;f3;c20;h1;w1;d3,MES Login;&lt;ETX&gt;
&lt;STX&gt;B4;o50,30;f3;c0,3;h50;w3;d3,2409;&lt;ETX&gt;
&lt;STX&gt;R&lt;ETX&gt;
&lt;STX&gt;&lt;ESC&gt;E1;&lt;ETX&gt;
&lt;STX&gt;&lt;US&gt;4&lt;ETX&gt;
&lt;STX&gt;&lt;ETB&gt;&lt;ETX&gt;</v>
      </c>
      <c r="H497" s="38">
        <f>ROW() - 6</f>
        <v>491</v>
      </c>
      <c r="I497" s="218" t="str" cm="1">
        <f t="array" ref="I4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98" spans="1:10" x14ac:dyDescent="0.2">
      <c r="A498" s="209">
        <v>2612</v>
      </c>
      <c r="B498" s="211" t="s">
        <v>1647</v>
      </c>
      <c r="C498" s="44">
        <v>4</v>
      </c>
      <c r="D498" s="214">
        <v>45733</v>
      </c>
      <c r="E498" s="211" t="b">
        <v>0</v>
      </c>
      <c r="F498" s="211" t="s">
        <v>1648</v>
      </c>
      <c r="G4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&lt;STX&gt;H1;o160,100;f3;c20;h1;w1;d3,Daijah Vinson;&lt;ETX&gt;
&lt;STX&gt;H2;o130,100;f3;c20;h1;w1;d3,;&lt;ETX&gt;
&lt;STX&gt;H3;o100,100;f3;c20;h1;w1;d3,MES Login;&lt;ETX&gt;
&lt;STX&gt;B4;o50,30;f3;c0,3;h50;w3;d3,2612;&lt;ETX&gt;
&lt;STX&gt;R&lt;ETX&gt;
&lt;STX&gt;&lt;ESC&gt;E1;&lt;ETX&gt;
&lt;STX&gt;&lt;US&gt;4&lt;ETX&gt;
&lt;STX&gt;&lt;ETB&gt;&lt;ETX&gt;</v>
      </c>
      <c r="H498" s="38">
        <f>ROW() - 6</f>
        <v>492</v>
      </c>
      <c r="I498" s="218" t="str" cm="1">
        <f t="array" ref="I4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499" spans="1:10" x14ac:dyDescent="0.2">
      <c r="A499" s="209">
        <v>2471</v>
      </c>
      <c r="B499" s="211" t="s">
        <v>9358</v>
      </c>
      <c r="C499" s="44">
        <v>4</v>
      </c>
      <c r="D499" s="214">
        <v>45958.738522881948</v>
      </c>
      <c r="E499" s="211" t="b">
        <v>0</v>
      </c>
      <c r="F499" s="211" t="s">
        <v>1497</v>
      </c>
      <c r="G4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&lt;STX&gt;H1;o160,100;f3;c20;h1;w1;d3,Daineisha Stephens;&lt;ETX&gt;
&lt;STX&gt;H2;o130,100;f3;c20;h1;w1;d3,;&lt;ETX&gt;
&lt;STX&gt;H3;o100,100;f3;c20;h1;w1;d3,MES Login;&lt;ETX&gt;
&lt;STX&gt;B4;o50,30;f3;c0,3;h50;w3;d3,2471;&lt;ETX&gt;
&lt;STX&gt;R&lt;ETX&gt;
&lt;STX&gt;&lt;ESC&gt;E1;&lt;ETX&gt;
&lt;STX&gt;&lt;US&gt;4&lt;ETX&gt;
&lt;STX&gt;&lt;ETB&gt;&lt;ETX&gt;</v>
      </c>
      <c r="H499" s="38">
        <f>ROW() - 6</f>
        <v>493</v>
      </c>
      <c r="I499" s="218" t="str" cm="1">
        <f t="array" ref="I4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4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00" spans="1:10" x14ac:dyDescent="0.2">
      <c r="A500" s="209">
        <v>3037</v>
      </c>
      <c r="B500" s="211" t="s">
        <v>802</v>
      </c>
      <c r="C500" s="44">
        <v>4</v>
      </c>
      <c r="D500" s="214">
        <v>45793</v>
      </c>
      <c r="E500" s="211" t="b">
        <v>0</v>
      </c>
      <c r="F500" s="211" t="s">
        <v>1649</v>
      </c>
      <c r="G5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&lt;STX&gt;H1;o160,100;f3;c20;h1;w1;d3,Daira Parks;&lt;ETX&gt;
&lt;STX&gt;H2;o130,100;f3;c20;h1;w1;d3,;&lt;ETX&gt;
&lt;STX&gt;H3;o100,100;f3;c20;h1;w1;d3,MES Login;&lt;ETX&gt;
&lt;STX&gt;B4;o50,30;f3;c0,3;h50;w3;d3,3037;&lt;ETX&gt;
&lt;STX&gt;R&lt;ETX&gt;
&lt;STX&gt;&lt;ESC&gt;E1;&lt;ETX&gt;
&lt;STX&gt;&lt;US&gt;4&lt;ETX&gt;
&lt;STX&gt;&lt;ETB&gt;&lt;ETX&gt;</v>
      </c>
      <c r="H500" s="38">
        <f>ROW() - 6</f>
        <v>494</v>
      </c>
      <c r="I500" s="218" t="str" cm="1">
        <f t="array" ref="I5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01" spans="1:10" x14ac:dyDescent="0.2">
      <c r="A501" s="209">
        <v>2496</v>
      </c>
      <c r="B501" s="211" t="s">
        <v>1650</v>
      </c>
      <c r="C501" s="44">
        <v>4</v>
      </c>
      <c r="D501" s="214"/>
      <c r="E501" s="211" t="b">
        <v>0</v>
      </c>
      <c r="F501" s="211" t="s">
        <v>1649</v>
      </c>
      <c r="G5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&lt;STX&gt;H1;o160,100;f3;c20;h1;w1;d3,D'aira Parks;&lt;ETX&gt;
&lt;STX&gt;H2;o130,100;f3;c20;h1;w1;d3,;&lt;ETX&gt;
&lt;STX&gt;H3;o100,100;f3;c20;h1;w1;d3,MES Login;&lt;ETX&gt;
&lt;STX&gt;B4;o50,30;f3;c0,3;h50;w3;d3,2496;&lt;ETX&gt;
&lt;STX&gt;R&lt;ETX&gt;
&lt;STX&gt;&lt;ESC&gt;E1;&lt;ETX&gt;
&lt;STX&gt;&lt;US&gt;4&lt;ETX&gt;
&lt;STX&gt;&lt;ETB&gt;&lt;ETX&gt;</v>
      </c>
      <c r="H501" s="38">
        <f>ROW() - 6</f>
        <v>495</v>
      </c>
      <c r="I501" s="218" t="str" cm="1">
        <f t="array" ref="I5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02" spans="1:10" x14ac:dyDescent="0.2">
      <c r="A502" s="209">
        <v>1442</v>
      </c>
      <c r="B502" s="211" t="s">
        <v>1651</v>
      </c>
      <c r="C502" s="44">
        <v>4</v>
      </c>
      <c r="D502" s="214">
        <v>45126.462003472225</v>
      </c>
      <c r="E502" s="211" t="b">
        <v>0</v>
      </c>
      <c r="F502" s="211" t="s">
        <v>1391</v>
      </c>
      <c r="G5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&lt;STX&gt;H1;o160,100;f3;c20;h1;w1;d3,Daizon Hudson;&lt;ETX&gt;
&lt;STX&gt;H2;o130,100;f3;c20;h1;w1;d3,;&lt;ETX&gt;
&lt;STX&gt;H3;o100,100;f3;c20;h1;w1;d3,MES Login;&lt;ETX&gt;
&lt;STX&gt;B4;o50,30;f3;c0,3;h50;w3;d3,1442;&lt;ETX&gt;
&lt;STX&gt;R&lt;ETX&gt;
&lt;STX&gt;&lt;ESC&gt;E1;&lt;ETX&gt;
&lt;STX&gt;&lt;US&gt;4&lt;ETX&gt;
&lt;STX&gt;&lt;ETB&gt;&lt;ETX&gt;</v>
      </c>
      <c r="H502" s="38">
        <f>ROW() - 6</f>
        <v>496</v>
      </c>
      <c r="I502" s="218" t="str" cm="1">
        <f t="array" ref="I5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03" spans="1:10" x14ac:dyDescent="0.2">
      <c r="A503" s="209">
        <v>1751</v>
      </c>
      <c r="B503" s="211" t="s">
        <v>1652</v>
      </c>
      <c r="C503" s="44">
        <v>4</v>
      </c>
      <c r="D503" s="214">
        <v>45126.462003622684</v>
      </c>
      <c r="E503" s="211" t="b">
        <v>0</v>
      </c>
      <c r="F503" s="211" t="s">
        <v>1653</v>
      </c>
      <c r="G5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&lt;STX&gt;H1;o160,100;f3;c20;h1;w1;d3,Daja Ellis;&lt;ETX&gt;
&lt;STX&gt;H2;o130,100;f3;c20;h1;w1;d3,;&lt;ETX&gt;
&lt;STX&gt;H3;o100,100;f3;c20;h1;w1;d3,MES Login;&lt;ETX&gt;
&lt;STX&gt;B4;o50,30;f3;c0,3;h50;w3;d3,1751;&lt;ETX&gt;
&lt;STX&gt;R&lt;ETX&gt;
&lt;STX&gt;&lt;ESC&gt;E1;&lt;ETX&gt;
&lt;STX&gt;&lt;US&gt;4&lt;ETX&gt;
&lt;STX&gt;&lt;ETB&gt;&lt;ETX&gt;</v>
      </c>
      <c r="H503" s="38">
        <f>ROW() - 6</f>
        <v>497</v>
      </c>
      <c r="I503" s="218" t="str" cm="1">
        <f t="array" ref="I5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04" spans="1:10" x14ac:dyDescent="0.2">
      <c r="A504" s="209">
        <v>1361</v>
      </c>
      <c r="B504" s="211" t="s">
        <v>1654</v>
      </c>
      <c r="C504" s="44">
        <v>4</v>
      </c>
      <c r="D504" s="214">
        <v>45126.462005289352</v>
      </c>
      <c r="E504" s="211" t="b">
        <v>0</v>
      </c>
      <c r="F504" s="211" t="s">
        <v>1655</v>
      </c>
      <c r="G5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&lt;STX&gt;H1;o160,100;f3;c20;h1;w1;d3,Daja Sanchez;&lt;ETX&gt;
&lt;STX&gt;H2;o130,100;f3;c20;h1;w1;d3,;&lt;ETX&gt;
&lt;STX&gt;H3;o100,100;f3;c20;h1;w1;d3,MES Login;&lt;ETX&gt;
&lt;STX&gt;B4;o50,30;f3;c0,3;h50;w3;d3,1361;&lt;ETX&gt;
&lt;STX&gt;R&lt;ETX&gt;
&lt;STX&gt;&lt;ESC&gt;E1;&lt;ETX&gt;
&lt;STX&gt;&lt;US&gt;4&lt;ETX&gt;
&lt;STX&gt;&lt;ETB&gt;&lt;ETX&gt;</v>
      </c>
      <c r="H504" s="38">
        <f>ROW() - 6</f>
        <v>498</v>
      </c>
      <c r="I504" s="218" t="str" cm="1">
        <f t="array" ref="I5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05" spans="1:10" x14ac:dyDescent="0.2">
      <c r="A505" s="209">
        <v>1180</v>
      </c>
      <c r="B505" s="211" t="s">
        <v>1656</v>
      </c>
      <c r="C505" s="44">
        <v>4</v>
      </c>
      <c r="D505" s="214">
        <v>45126.462004016204</v>
      </c>
      <c r="E505" s="211" t="b">
        <v>0</v>
      </c>
      <c r="F505" s="211" t="s">
        <v>1250</v>
      </c>
      <c r="G5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&lt;STX&gt;H1;o160,100;f3;c20;h1;w1;d3,Dajanay Riley;&lt;ETX&gt;
&lt;STX&gt;H2;o130,100;f3;c20;h1;w1;d3,;&lt;ETX&gt;
&lt;STX&gt;H3;o100,100;f3;c20;h1;w1;d3,MES Login;&lt;ETX&gt;
&lt;STX&gt;B4;o50,30;f3;c0,3;h50;w3;d3,1180;&lt;ETX&gt;
&lt;STX&gt;R&lt;ETX&gt;
&lt;STX&gt;&lt;ESC&gt;E1;&lt;ETX&gt;
&lt;STX&gt;&lt;US&gt;4&lt;ETX&gt;
&lt;STX&gt;&lt;ETB&gt;&lt;ETX&gt;</v>
      </c>
      <c r="H505" s="38">
        <f>ROW() - 6</f>
        <v>499</v>
      </c>
      <c r="I505" s="218" t="str" cm="1">
        <f t="array" ref="I5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06" spans="1:10" x14ac:dyDescent="0.2">
      <c r="A506" s="209">
        <v>1402</v>
      </c>
      <c r="B506" s="211" t="s">
        <v>1657</v>
      </c>
      <c r="C506" s="44">
        <v>4</v>
      </c>
      <c r="D506" s="214">
        <v>45126.462004166664</v>
      </c>
      <c r="E506" s="211" t="b">
        <v>0</v>
      </c>
      <c r="F506" s="211" t="s">
        <v>1658</v>
      </c>
      <c r="G5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&lt;STX&gt;H1;o160,100;f3;c20;h1;w1;d3,Dajanique Harris-Beckham;&lt;ETX&gt;
&lt;STX&gt;H2;o130,100;f3;c20;h1;w1;d3,;&lt;ETX&gt;
&lt;STX&gt;H3;o100,100;f3;c20;h1;w1;d3,MES Login;&lt;ETX&gt;
&lt;STX&gt;B4;o50,30;f3;c0,3;h50;w3;d3,1402;&lt;ETX&gt;
&lt;STX&gt;R&lt;ETX&gt;
&lt;STX&gt;&lt;ESC&gt;E1;&lt;ETX&gt;
&lt;STX&gt;&lt;US&gt;4&lt;ETX&gt;
&lt;STX&gt;&lt;ETB&gt;&lt;ETX&gt;</v>
      </c>
      <c r="H506" s="38">
        <f>ROW() - 6</f>
        <v>500</v>
      </c>
      <c r="I506" s="218" t="str" cm="1">
        <f t="array" ref="I5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07" spans="1:10" x14ac:dyDescent="0.2">
      <c r="A507" s="209">
        <v>1428</v>
      </c>
      <c r="B507" s="211" t="s">
        <v>1659</v>
      </c>
      <c r="C507" s="44">
        <v>3</v>
      </c>
      <c r="D507" s="214">
        <v>45126.462004548608</v>
      </c>
      <c r="E507" s="211" t="b">
        <v>0</v>
      </c>
      <c r="F507" s="211" t="s">
        <v>1660</v>
      </c>
      <c r="G5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&lt;STX&gt;H1;o160,100;f3;c20;h1;w1;d3,Dajanique Harrison-Beckham;&lt;ETX&gt;
&lt;STX&gt;H2;o130,100;f3;c20;h1;w1;d3,;&lt;ETX&gt;
&lt;STX&gt;H3;o100,100;f3;c20;h1;w1;d3,MES Login;&lt;ETX&gt;
&lt;STX&gt;B4;o50,30;f3;c0,3;h50;w3;d3,1428;&lt;ETX&gt;
&lt;STX&gt;R&lt;ETX&gt;
&lt;STX&gt;&lt;ESC&gt;E1;&lt;ETX&gt;
&lt;STX&gt;&lt;US&gt;4&lt;ETX&gt;
&lt;STX&gt;&lt;ETB&gt;&lt;ETX&gt;</v>
      </c>
      <c r="H507" s="38">
        <f>ROW() - 6</f>
        <v>501</v>
      </c>
      <c r="I507" s="218" t="str" cm="1">
        <f t="array" ref="I5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08" spans="1:10" x14ac:dyDescent="0.2">
      <c r="A508" s="209">
        <v>9920</v>
      </c>
      <c r="B508" s="211" t="s">
        <v>1661</v>
      </c>
      <c r="C508" s="44">
        <v>4</v>
      </c>
      <c r="D508" s="214">
        <v>45126.462006365742</v>
      </c>
      <c r="E508" s="211" t="b">
        <v>0</v>
      </c>
      <c r="F508" s="211" t="s">
        <v>1662</v>
      </c>
      <c r="G5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&lt;STX&gt;H1;o160,100;f3;c20;h1;w1;d3,DaJohn Byrd;&lt;ETX&gt;
&lt;STX&gt;H2;o130,100;f3;c20;h1;w1;d3,;&lt;ETX&gt;
&lt;STX&gt;H3;o100,100;f3;c20;h1;w1;d3,MES Login;&lt;ETX&gt;
&lt;STX&gt;B4;o50,30;f3;c0,3;h50;w3;d3,9920;&lt;ETX&gt;
&lt;STX&gt;R&lt;ETX&gt;
&lt;STX&gt;&lt;ESC&gt;E1;&lt;ETX&gt;
&lt;STX&gt;&lt;US&gt;4&lt;ETX&gt;
&lt;STX&gt;&lt;ETB&gt;&lt;ETX&gt;</v>
      </c>
      <c r="H508" s="38">
        <f>ROW() - 6</f>
        <v>502</v>
      </c>
      <c r="I508" s="218" t="str" cm="1">
        <f t="array" ref="I5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09" spans="1:10" x14ac:dyDescent="0.2">
      <c r="A509" s="209">
        <v>9868</v>
      </c>
      <c r="B509" s="211" t="s">
        <v>1663</v>
      </c>
      <c r="C509" s="44">
        <v>4</v>
      </c>
      <c r="D509" s="214">
        <v>45126.462007060189</v>
      </c>
      <c r="E509" s="211" t="b">
        <v>0</v>
      </c>
      <c r="F509" s="211" t="s">
        <v>1662</v>
      </c>
      <c r="G5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&lt;STX&gt;H1;o160,100;f3;c20;h1;w1;d3,Da'John Byrd;&lt;ETX&gt;
&lt;STX&gt;H2;o130,100;f3;c20;h1;w1;d3,;&lt;ETX&gt;
&lt;STX&gt;H3;o100,100;f3;c20;h1;w1;d3,MES Login;&lt;ETX&gt;
&lt;STX&gt;B4;o50,30;f3;c0,3;h50;w3;d3,9868;&lt;ETX&gt;
&lt;STX&gt;R&lt;ETX&gt;
&lt;STX&gt;&lt;ESC&gt;E1;&lt;ETX&gt;
&lt;STX&gt;&lt;US&gt;4&lt;ETX&gt;
&lt;STX&gt;&lt;ETB&gt;&lt;ETX&gt;</v>
      </c>
      <c r="H509" s="38">
        <f>ROW() - 6</f>
        <v>503</v>
      </c>
      <c r="I509" s="218" t="str" cm="1">
        <f t="array" ref="I5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10" spans="1:10" x14ac:dyDescent="0.2">
      <c r="A510" s="209">
        <v>1050</v>
      </c>
      <c r="B510" s="211" t="s">
        <v>1664</v>
      </c>
      <c r="C510" s="44">
        <v>4</v>
      </c>
      <c r="D510" s="214">
        <v>45126.462007638889</v>
      </c>
      <c r="E510" s="211" t="b">
        <v>0</v>
      </c>
      <c r="F510" s="211" t="s">
        <v>1380</v>
      </c>
      <c r="G5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&lt;STX&gt;H1;o160,100;f3;c20;h1;w1;d3,Dakia Taylor;&lt;ETX&gt;
&lt;STX&gt;H2;o130,100;f3;c20;h1;w1;d3,;&lt;ETX&gt;
&lt;STX&gt;H3;o100,100;f3;c20;h1;w1;d3,MES Login;&lt;ETX&gt;
&lt;STX&gt;B4;o50,30;f3;c0,3;h50;w3;d3,1050;&lt;ETX&gt;
&lt;STX&gt;R&lt;ETX&gt;
&lt;STX&gt;&lt;ESC&gt;E1;&lt;ETX&gt;
&lt;STX&gt;&lt;US&gt;4&lt;ETX&gt;
&lt;STX&gt;&lt;ETB&gt;&lt;ETX&gt;</v>
      </c>
      <c r="H510" s="38">
        <f>ROW() - 6</f>
        <v>504</v>
      </c>
      <c r="I510" s="218" t="str" cm="1">
        <f t="array" ref="I5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11" spans="1:10" x14ac:dyDescent="0.2">
      <c r="A511" s="209">
        <v>8709</v>
      </c>
      <c r="B511" s="211" t="s">
        <v>1665</v>
      </c>
      <c r="C511" s="44">
        <v>1</v>
      </c>
      <c r="D511" s="214">
        <v>45126.462015046294</v>
      </c>
      <c r="E511" s="211" t="b">
        <v>1</v>
      </c>
      <c r="F511" s="211" t="s">
        <v>1666</v>
      </c>
      <c r="G5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&lt;STX&gt;H1;o160,100;f3;c20;h1;w1;d3,Dakota Perna;&lt;ETX&gt;
&lt;STX&gt;H2;o130,100;f3;c20;h1;w1;d3,;&lt;ETX&gt;
&lt;STX&gt;H3;o100,100;f3;c20;h1;w1;d3,MES Login;&lt;ETX&gt;
&lt;STX&gt;B4;o50,30;f3;c0,3;h50;w3;d3,8709;&lt;ETX&gt;
&lt;STX&gt;R&lt;ETX&gt;
&lt;STX&gt;&lt;ESC&gt;E1;&lt;ETX&gt;
&lt;STX&gt;&lt;US&gt;4&lt;ETX&gt;
&lt;STX&gt;&lt;ETB&gt;&lt;ETX&gt;</v>
      </c>
      <c r="H511" s="38">
        <f>ROW() - 6</f>
        <v>505</v>
      </c>
      <c r="I511" s="218" t="str" cm="1">
        <f t="array" ref="I5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12" spans="1:10" x14ac:dyDescent="0.2">
      <c r="A512" s="209">
        <v>9163</v>
      </c>
      <c r="B512" s="211" t="s">
        <v>1667</v>
      </c>
      <c r="C512" s="44">
        <v>4</v>
      </c>
      <c r="D512" s="214">
        <v>45126.462020451392</v>
      </c>
      <c r="E512" s="211" t="b">
        <v>0</v>
      </c>
      <c r="F512" s="211" t="s">
        <v>1668</v>
      </c>
      <c r="G5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&lt;STX&gt;H1;o160,100;f3;c20;h1;w1;d3,Dakwan Dillard;&lt;ETX&gt;
&lt;STX&gt;H2;o130,100;f3;c20;h1;w1;d3,;&lt;ETX&gt;
&lt;STX&gt;H3;o100,100;f3;c20;h1;w1;d3,MES Login;&lt;ETX&gt;
&lt;STX&gt;B4;o50,30;f3;c0,3;h50;w3;d3,9163;&lt;ETX&gt;
&lt;STX&gt;R&lt;ETX&gt;
&lt;STX&gt;&lt;ESC&gt;E1;&lt;ETX&gt;
&lt;STX&gt;&lt;US&gt;4&lt;ETX&gt;
&lt;STX&gt;&lt;ETB&gt;&lt;ETX&gt;</v>
      </c>
      <c r="H512" s="38">
        <f>ROW() - 6</f>
        <v>506</v>
      </c>
      <c r="I512" s="218" t="str" cm="1">
        <f t="array" ref="I5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13" spans="1:10" x14ac:dyDescent="0.2">
      <c r="A513" s="209">
        <v>2402</v>
      </c>
      <c r="B513" s="211" t="s">
        <v>1669</v>
      </c>
      <c r="C513" s="44">
        <v>4</v>
      </c>
      <c r="D513" s="214">
        <v>45126.462021180552</v>
      </c>
      <c r="E513" s="211" t="b">
        <v>0</v>
      </c>
      <c r="F513" s="211" t="s">
        <v>1006</v>
      </c>
      <c r="G5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&lt;STX&gt;H1;o160,100;f3;c20;h1;w1;d3,Dale Thompson;&lt;ETX&gt;
&lt;STX&gt;H2;o130,100;f3;c20;h1;w1;d3,;&lt;ETX&gt;
&lt;STX&gt;H3;o100,100;f3;c20;h1;w1;d3,MES Login;&lt;ETX&gt;
&lt;STX&gt;B4;o50,30;f3;c0,3;h50;w3;d3,2402;&lt;ETX&gt;
&lt;STX&gt;R&lt;ETX&gt;
&lt;STX&gt;&lt;ESC&gt;E1;&lt;ETX&gt;
&lt;STX&gt;&lt;US&gt;4&lt;ETX&gt;
&lt;STX&gt;&lt;ETB&gt;&lt;ETX&gt;</v>
      </c>
      <c r="H513" s="38">
        <f>ROW() - 6</f>
        <v>507</v>
      </c>
      <c r="I513" s="218" t="str" cm="1">
        <f t="array" ref="I5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14" spans="1:10" x14ac:dyDescent="0.2">
      <c r="A514" s="209">
        <v>1805</v>
      </c>
      <c r="B514" s="211" t="s">
        <v>266</v>
      </c>
      <c r="C514" s="44">
        <v>2</v>
      </c>
      <c r="D514" s="214"/>
      <c r="E514" s="211" t="b">
        <v>0</v>
      </c>
      <c r="F514" s="211" t="s">
        <v>1670</v>
      </c>
      <c r="G5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&lt;STX&gt;H1;o160,100;f3;c20;h1;w1;d3,Dale Wanamaker;&lt;ETX&gt;
&lt;STX&gt;H2;o130,100;f3;c20;h1;w1;d3,Quality 2nd;&lt;ETX&gt;
&lt;STX&gt;H3;o100,100;f3;c20;h1;w1;d3,MES Login;&lt;ETX&gt;
&lt;STX&gt;B4;o50,30;f3;c0,3;h50;w3;d3,1805;&lt;ETX&gt;
&lt;STX&gt;R&lt;ETX&gt;
&lt;STX&gt;&lt;ESC&gt;E1;&lt;ETX&gt;
&lt;STX&gt;&lt;US&gt;4&lt;ETX&gt;
&lt;STX&gt;&lt;ETB&gt;&lt;ETX&gt;</v>
      </c>
      <c r="H514" s="38">
        <f>ROW() - 6</f>
        <v>508</v>
      </c>
      <c r="I514" s="218" t="str" cm="1">
        <f t="array" ref="I5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2nd</v>
      </c>
      <c r="J5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515" spans="1:10" x14ac:dyDescent="0.2">
      <c r="A515" s="209">
        <v>2446</v>
      </c>
      <c r="B515" s="211" t="s">
        <v>268</v>
      </c>
      <c r="C515" s="44">
        <v>4</v>
      </c>
      <c r="D515" s="214"/>
      <c r="E515" s="211" t="b">
        <v>0</v>
      </c>
      <c r="F515" s="211" t="s">
        <v>1671</v>
      </c>
      <c r="G5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&lt;STX&gt;H1;o160,100;f3;c20;h1;w1;d3,Damanuel Hutcherson;&lt;ETX&gt;
&lt;STX&gt;H2;o130,100;f3;c20;h1;w1;d3,T1XX C;&lt;ETX&gt;
&lt;STX&gt;H3;o100,100;f3;c20;h1;w1;d3,MES Login;&lt;ETX&gt;
&lt;STX&gt;B4;o50,30;f3;c0,3;h50;w3;d3,2446;&lt;ETX&gt;
&lt;STX&gt;R&lt;ETX&gt;
&lt;STX&gt;&lt;ESC&gt;E1;&lt;ETX&gt;
&lt;STX&gt;&lt;US&gt;4&lt;ETX&gt;
&lt;STX&gt;&lt;ETB&gt;&lt;ETX&gt;</v>
      </c>
      <c r="H515" s="38">
        <f>ROW() - 6</f>
        <v>509</v>
      </c>
      <c r="I515" s="218" t="str" cm="1">
        <f t="array" ref="I5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5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516" spans="1:10" x14ac:dyDescent="0.2">
      <c r="A516" s="209">
        <v>9884</v>
      </c>
      <c r="B516" s="211" t="s">
        <v>1672</v>
      </c>
      <c r="C516" s="44">
        <v>4</v>
      </c>
      <c r="D516" s="214">
        <v>45126.462021724539</v>
      </c>
      <c r="E516" s="211" t="b">
        <v>0</v>
      </c>
      <c r="F516" s="211" t="s">
        <v>960</v>
      </c>
      <c r="G5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&lt;STX&gt;H1;o160,100;f3;c20;h1;w1;d3,Damar Brown;&lt;ETX&gt;
&lt;STX&gt;H2;o130,100;f3;c20;h1;w1;d3,;&lt;ETX&gt;
&lt;STX&gt;H3;o100,100;f3;c20;h1;w1;d3,MES Login;&lt;ETX&gt;
&lt;STX&gt;B4;o50,30;f3;c0,3;h50;w3;d3,9884;&lt;ETX&gt;
&lt;STX&gt;R&lt;ETX&gt;
&lt;STX&gt;&lt;ESC&gt;E1;&lt;ETX&gt;
&lt;STX&gt;&lt;US&gt;4&lt;ETX&gt;
&lt;STX&gt;&lt;ETB&gt;&lt;ETX&gt;</v>
      </c>
      <c r="H516" s="38">
        <f>ROW() - 6</f>
        <v>510</v>
      </c>
      <c r="I516" s="218" t="str" cm="1">
        <f t="array" ref="I5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17" spans="1:10" x14ac:dyDescent="0.2">
      <c r="A517" s="209">
        <v>9065</v>
      </c>
      <c r="B517" s="211" t="s">
        <v>1673</v>
      </c>
      <c r="C517" s="44">
        <v>2</v>
      </c>
      <c r="D517" s="214">
        <v>45126.462022453707</v>
      </c>
      <c r="E517" s="211" t="b">
        <v>1</v>
      </c>
      <c r="F517" s="211" t="s">
        <v>1674</v>
      </c>
      <c r="G5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&lt;STX&gt;H1;o160,100;f3;c20;h1;w1;d3,Damian Derrick;&lt;ETX&gt;
&lt;STX&gt;H2;o130,100;f3;c20;h1;w1;d3,;&lt;ETX&gt;
&lt;STX&gt;H3;o100,100;f3;c20;h1;w1;d3,MES Login;&lt;ETX&gt;
&lt;STX&gt;B4;o50,30;f3;c0,3;h50;w3;d3,9065;&lt;ETX&gt;
&lt;STX&gt;R&lt;ETX&gt;
&lt;STX&gt;&lt;ESC&gt;E1;&lt;ETX&gt;
&lt;STX&gt;&lt;US&gt;4&lt;ETX&gt;
&lt;STX&gt;&lt;ETB&gt;&lt;ETX&gt;</v>
      </c>
      <c r="H517" s="38">
        <f>ROW() - 6</f>
        <v>511</v>
      </c>
      <c r="I517" s="218" t="str" cm="1">
        <f t="array" ref="I5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18" spans="1:10" x14ac:dyDescent="0.2">
      <c r="A518" s="209">
        <v>8928</v>
      </c>
      <c r="B518" s="211" t="s">
        <v>1675</v>
      </c>
      <c r="C518" s="44">
        <v>4</v>
      </c>
      <c r="D518" s="214">
        <v>45126.462023182874</v>
      </c>
      <c r="E518" s="211" t="b">
        <v>0</v>
      </c>
      <c r="F518" s="211" t="s">
        <v>1378</v>
      </c>
      <c r="G5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&lt;STX&gt;H1;o160,100;f3;c20;h1;w1;d3,Damian Lee;&lt;ETX&gt;
&lt;STX&gt;H2;o130,100;f3;c20;h1;w1;d3,;&lt;ETX&gt;
&lt;STX&gt;H3;o100,100;f3;c20;h1;w1;d3,MES Login;&lt;ETX&gt;
&lt;STX&gt;B4;o50,30;f3;c0,3;h50;w3;d3,8928;&lt;ETX&gt;
&lt;STX&gt;R&lt;ETX&gt;
&lt;STX&gt;&lt;ESC&gt;E1;&lt;ETX&gt;
&lt;STX&gt;&lt;US&gt;4&lt;ETX&gt;
&lt;STX&gt;&lt;ETB&gt;&lt;ETX&gt;</v>
      </c>
      <c r="H518" s="38">
        <f>ROW() - 6</f>
        <v>512</v>
      </c>
      <c r="I518" s="218" t="str" cm="1">
        <f t="array" ref="I5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19" spans="1:10" x14ac:dyDescent="0.2">
      <c r="A519" s="209">
        <v>9714</v>
      </c>
      <c r="B519" s="211" t="s">
        <v>1676</v>
      </c>
      <c r="C519" s="44">
        <v>4</v>
      </c>
      <c r="D519" s="214">
        <v>45126.462024270833</v>
      </c>
      <c r="E519" s="211" t="b">
        <v>0</v>
      </c>
      <c r="F519" s="211" t="s">
        <v>1677</v>
      </c>
      <c r="G5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&lt;STX&gt;H1;o160,100;f3;c20;h1;w1;d3,Damian Perkins;&lt;ETX&gt;
&lt;STX&gt;H2;o130,100;f3;c20;h1;w1;d3,;&lt;ETX&gt;
&lt;STX&gt;H3;o100,100;f3;c20;h1;w1;d3,MES Login;&lt;ETX&gt;
&lt;STX&gt;B4;o50,30;f3;c0,3;h50;w3;d3,9714;&lt;ETX&gt;
&lt;STX&gt;R&lt;ETX&gt;
&lt;STX&gt;&lt;ESC&gt;E1;&lt;ETX&gt;
&lt;STX&gt;&lt;US&gt;4&lt;ETX&gt;
&lt;STX&gt;&lt;ETB&gt;&lt;ETX&gt;</v>
      </c>
      <c r="H519" s="38">
        <f>ROW() - 6</f>
        <v>513</v>
      </c>
      <c r="I519" s="218" t="str" cm="1">
        <f t="array" ref="I5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20" spans="1:10" x14ac:dyDescent="0.2">
      <c r="A520" s="209">
        <v>9655</v>
      </c>
      <c r="B520" s="211" t="s">
        <v>1678</v>
      </c>
      <c r="C520" s="44">
        <v>4</v>
      </c>
      <c r="D520" s="214">
        <v>45126.46202554398</v>
      </c>
      <c r="E520" s="211" t="b">
        <v>0</v>
      </c>
      <c r="F520" s="211" t="s">
        <v>1440</v>
      </c>
      <c r="G5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&lt;STX&gt;H1;o160,100;f3;c20;h1;w1;d3,Damian Thomas;&lt;ETX&gt;
&lt;STX&gt;H2;o130,100;f3;c20;h1;w1;d3,;&lt;ETX&gt;
&lt;STX&gt;H3;o100,100;f3;c20;h1;w1;d3,MES Login;&lt;ETX&gt;
&lt;STX&gt;B4;o50,30;f3;c0,3;h50;w3;d3,9655;&lt;ETX&gt;
&lt;STX&gt;R&lt;ETX&gt;
&lt;STX&gt;&lt;ESC&gt;E1;&lt;ETX&gt;
&lt;STX&gt;&lt;US&gt;4&lt;ETX&gt;
&lt;STX&gt;&lt;ETB&gt;&lt;ETX&gt;</v>
      </c>
      <c r="H520" s="38">
        <f>ROW() - 6</f>
        <v>514</v>
      </c>
      <c r="I520" s="218" t="str" cm="1">
        <f t="array" ref="I5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21" spans="1:10" x14ac:dyDescent="0.2">
      <c r="A521" s="209">
        <v>1404</v>
      </c>
      <c r="B521" s="211" t="s">
        <v>1679</v>
      </c>
      <c r="C521" s="44">
        <v>4</v>
      </c>
      <c r="D521" s="214">
        <v>45126.462026076391</v>
      </c>
      <c r="E521" s="211" t="b">
        <v>0</v>
      </c>
      <c r="F521" s="211" t="s">
        <v>1680</v>
      </c>
      <c r="G5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&lt;STX&gt;H1;o160,100;f3;c20;h1;w1;d3,Damion Matsey;&lt;ETX&gt;
&lt;STX&gt;H2;o130,100;f3;c20;h1;w1;d3,;&lt;ETX&gt;
&lt;STX&gt;H3;o100,100;f3;c20;h1;w1;d3,MES Login;&lt;ETX&gt;
&lt;STX&gt;B4;o50,30;f3;c0,3;h50;w3;d3,1404;&lt;ETX&gt;
&lt;STX&gt;R&lt;ETX&gt;
&lt;STX&gt;&lt;ESC&gt;E1;&lt;ETX&gt;
&lt;STX&gt;&lt;US&gt;4&lt;ETX&gt;
&lt;STX&gt;&lt;ETB&gt;&lt;ETX&gt;</v>
      </c>
      <c r="H521" s="38">
        <f>ROW() - 6</f>
        <v>515</v>
      </c>
      <c r="I521" s="218" t="str" cm="1">
        <f t="array" ref="I5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22" spans="1:10" x14ac:dyDescent="0.2">
      <c r="A522" s="209">
        <v>1031</v>
      </c>
      <c r="B522" s="211" t="s">
        <v>1681</v>
      </c>
      <c r="C522" s="44">
        <v>4</v>
      </c>
      <c r="D522" s="214">
        <v>45126.462026620371</v>
      </c>
      <c r="E522" s="211" t="b">
        <v>0</v>
      </c>
      <c r="F522" s="211" t="s">
        <v>883</v>
      </c>
      <c r="G5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&lt;STX&gt;H1;o160,100;f3;c20;h1;w1;d3,damon;&lt;ETX&gt;
&lt;STX&gt;H2;o130,100;f3;c20;h1;w1;d3,;&lt;ETX&gt;
&lt;STX&gt;H3;o100,100;f3;c20;h1;w1;d3,MES Login;&lt;ETX&gt;
&lt;STX&gt;B4;o50,30;f3;c0,3;h50;w3;d3,1031;&lt;ETX&gt;
&lt;STX&gt;R&lt;ETX&gt;
&lt;STX&gt;&lt;ESC&gt;E1;&lt;ETX&gt;
&lt;STX&gt;&lt;US&gt;4&lt;ETX&gt;
&lt;STX&gt;&lt;ETB&gt;&lt;ETX&gt;</v>
      </c>
      <c r="H522" s="38">
        <f>ROW() - 6</f>
        <v>516</v>
      </c>
      <c r="I522" s="218" t="str" cm="1">
        <f t="array" ref="I5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23" spans="1:10" x14ac:dyDescent="0.2">
      <c r="A523" s="209">
        <v>2044</v>
      </c>
      <c r="B523" s="211" t="s">
        <v>1682</v>
      </c>
      <c r="C523" s="44">
        <v>4</v>
      </c>
      <c r="D523" s="214">
        <v>45126.462027164351</v>
      </c>
      <c r="E523" s="211" t="b">
        <v>0</v>
      </c>
      <c r="F523" s="211" t="s">
        <v>1683</v>
      </c>
      <c r="G5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&lt;STX&gt;H1;o160,100;f3;c20;h1;w1;d3,Damon Carlton;&lt;ETX&gt;
&lt;STX&gt;H2;o130,100;f3;c20;h1;w1;d3,;&lt;ETX&gt;
&lt;STX&gt;H3;o100,100;f3;c20;h1;w1;d3,MES Login;&lt;ETX&gt;
&lt;STX&gt;B4;o50,30;f3;c0,3;h50;w3;d3,2044;&lt;ETX&gt;
&lt;STX&gt;R&lt;ETX&gt;
&lt;STX&gt;&lt;ESC&gt;E1;&lt;ETX&gt;
&lt;STX&gt;&lt;US&gt;4&lt;ETX&gt;
&lt;STX&gt;&lt;ETB&gt;&lt;ETX&gt;</v>
      </c>
      <c r="H523" s="38">
        <f>ROW() - 6</f>
        <v>517</v>
      </c>
      <c r="I523" s="218" t="str" cm="1">
        <f t="array" ref="I5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24" spans="1:10" x14ac:dyDescent="0.2">
      <c r="A524" s="209">
        <v>1133</v>
      </c>
      <c r="B524" s="211" t="s">
        <v>1684</v>
      </c>
      <c r="C524" s="44">
        <v>4</v>
      </c>
      <c r="D524" s="214">
        <v>45126.462027511574</v>
      </c>
      <c r="E524" s="211" t="b">
        <v>0</v>
      </c>
      <c r="F524" s="211" t="s">
        <v>1685</v>
      </c>
      <c r="G5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&lt;STX&gt;H1;o160,100;f3;c20;h1;w1;d3,Damon Cooley;&lt;ETX&gt;
&lt;STX&gt;H2;o130,100;f3;c20;h1;w1;d3,;&lt;ETX&gt;
&lt;STX&gt;H3;o100,100;f3;c20;h1;w1;d3,MES Login;&lt;ETX&gt;
&lt;STX&gt;B4;o50,30;f3;c0,3;h50;w3;d3,1133;&lt;ETX&gt;
&lt;STX&gt;R&lt;ETX&gt;
&lt;STX&gt;&lt;ESC&gt;E1;&lt;ETX&gt;
&lt;STX&gt;&lt;US&gt;4&lt;ETX&gt;
&lt;STX&gt;&lt;ETB&gt;&lt;ETX&gt;</v>
      </c>
      <c r="H524" s="38">
        <f>ROW() - 6</f>
        <v>518</v>
      </c>
      <c r="I524" s="218" t="str" cm="1">
        <f t="array" ref="I5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25" spans="1:10" x14ac:dyDescent="0.2">
      <c r="A525" s="209">
        <v>1827</v>
      </c>
      <c r="B525" s="211" t="s">
        <v>1686</v>
      </c>
      <c r="C525" s="44">
        <v>8</v>
      </c>
      <c r="D525" s="214">
        <v>45565</v>
      </c>
      <c r="E525" s="211" t="b">
        <v>0</v>
      </c>
      <c r="F525" s="211" t="s">
        <v>1025</v>
      </c>
      <c r="G5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&lt;STX&gt;H1;o160,100;f3;c20;h1;w1;d3,Damon Jordan;&lt;ETX&gt;
&lt;STX&gt;H2;o130,100;f3;c20;h1;w1;d3,;&lt;ETX&gt;
&lt;STX&gt;H3;o100,100;f3;c20;h1;w1;d3,MES Login;&lt;ETX&gt;
&lt;STX&gt;B4;o50,30;f3;c0,3;h50;w3;d3,1827;&lt;ETX&gt;
&lt;STX&gt;R&lt;ETX&gt;
&lt;STX&gt;&lt;ESC&gt;E1;&lt;ETX&gt;
&lt;STX&gt;&lt;US&gt;4&lt;ETX&gt;
&lt;STX&gt;&lt;ETB&gt;&lt;ETX&gt;</v>
      </c>
      <c r="H525" s="38">
        <f>ROW() - 6</f>
        <v>519</v>
      </c>
      <c r="I525" s="218" t="str" cm="1">
        <f t="array" ref="I5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26" spans="1:10" x14ac:dyDescent="0.2">
      <c r="A526" s="209">
        <v>2567</v>
      </c>
      <c r="B526" s="211" t="s">
        <v>1687</v>
      </c>
      <c r="C526" s="44">
        <v>4</v>
      </c>
      <c r="D526" s="214"/>
      <c r="E526" s="211" t="b">
        <v>0</v>
      </c>
      <c r="F526" s="211" t="s">
        <v>971</v>
      </c>
      <c r="G5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&lt;STX&gt;H1;o160,100;f3;c20;h1;w1;d3,Damontae Starks;&lt;ETX&gt;
&lt;STX&gt;H2;o130,100;f3;c20;h1;w1;d3,;&lt;ETX&gt;
&lt;STX&gt;H3;o100,100;f3;c20;h1;w1;d3,MES Login;&lt;ETX&gt;
&lt;STX&gt;B4;o50,30;f3;c0,3;h50;w3;d3,2567;&lt;ETX&gt;
&lt;STX&gt;R&lt;ETX&gt;
&lt;STX&gt;&lt;ESC&gt;E1;&lt;ETX&gt;
&lt;STX&gt;&lt;US&gt;4&lt;ETX&gt;
&lt;STX&gt;&lt;ETB&gt;&lt;ETX&gt;</v>
      </c>
      <c r="H526" s="38">
        <f>ROW() - 6</f>
        <v>520</v>
      </c>
      <c r="I526" s="218" t="str" cm="1">
        <f t="array" ref="I5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27" spans="1:10" x14ac:dyDescent="0.2">
      <c r="A527" s="209">
        <v>9105</v>
      </c>
      <c r="B527" s="211" t="s">
        <v>1688</v>
      </c>
      <c r="C527" s="44">
        <v>1</v>
      </c>
      <c r="D527" s="214">
        <v>45126.462027696762</v>
      </c>
      <c r="E527" s="211" t="b">
        <v>1</v>
      </c>
      <c r="F527" s="211" t="s">
        <v>1689</v>
      </c>
      <c r="G5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 Danko;&lt;ETX&gt;
&lt;STX&gt;H2;o130,100;f3;c20;h1;w1;d3,;&lt;ETX&gt;
&lt;STX&gt;H3;o100,100;f3;c20;h1;w1;d3,MES Login;&lt;ETX&gt;
&lt;STX&gt;B4;o50,30;f3;c0,3;h50;w3;d3,9105;&lt;ETX&gt;
&lt;STX&gt;R&lt;ETX&gt;
&lt;STX&gt;&lt;ESC&gt;E1;&lt;ETX&gt;
&lt;STX&gt;&lt;US&gt;4&lt;ETX&gt;
&lt;STX&gt;&lt;ETB&gt;&lt;ETX&gt;</v>
      </c>
      <c r="H527" s="38">
        <f>ROW() - 6</f>
        <v>521</v>
      </c>
      <c r="I527" s="218" t="str" cm="1">
        <f t="array" ref="I5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28" spans="1:10" x14ac:dyDescent="0.2">
      <c r="A528" s="209">
        <v>8687</v>
      </c>
      <c r="B528" s="211" t="s">
        <v>1690</v>
      </c>
      <c r="C528" s="44">
        <v>8</v>
      </c>
      <c r="D528" s="214">
        <v>45090.630198993058</v>
      </c>
      <c r="E528" s="211" t="b">
        <v>1</v>
      </c>
      <c r="F528" s="211" t="s">
        <v>1691</v>
      </c>
      <c r="G5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 Przeslawski;&lt;ETX&gt;
&lt;STX&gt;H2;o130,100;f3;c20;h1;w1;d3,;&lt;ETX&gt;
&lt;STX&gt;H3;o100,100;f3;c20;h1;w1;d3,MES Login;&lt;ETX&gt;
&lt;STX&gt;B4;o50,30;f3;c0,3;h50;w3;d3,8687;&lt;ETX&gt;
&lt;STX&gt;R&lt;ETX&gt;
&lt;STX&gt;&lt;ESC&gt;E1;&lt;ETX&gt;
&lt;STX&gt;&lt;US&gt;4&lt;ETX&gt;
&lt;STX&gt;&lt;ETB&gt;&lt;ETX&gt;</v>
      </c>
      <c r="H528" s="38">
        <f>ROW() - 6</f>
        <v>522</v>
      </c>
      <c r="I528" s="218" t="str" cm="1">
        <f t="array" ref="I5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29" spans="1:10" x14ac:dyDescent="0.2">
      <c r="A529" s="209">
        <v>2577</v>
      </c>
      <c r="B529" s="211" t="s">
        <v>1692</v>
      </c>
      <c r="C529" s="44">
        <v>4</v>
      </c>
      <c r="D529" s="214">
        <v>45693</v>
      </c>
      <c r="E529" s="211" t="b">
        <v>0</v>
      </c>
      <c r="F529" s="211" t="s">
        <v>981</v>
      </c>
      <c r="G5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&lt;STX&gt;H1;o160,100;f3;c20;h1;w1;d3,Danario Jackson;&lt;ETX&gt;
&lt;STX&gt;H2;o130,100;f3;c20;h1;w1;d3,;&lt;ETX&gt;
&lt;STX&gt;H3;o100,100;f3;c20;h1;w1;d3,MES Login;&lt;ETX&gt;
&lt;STX&gt;B4;o50,30;f3;c0,3;h50;w3;d3,2577;&lt;ETX&gt;
&lt;STX&gt;R&lt;ETX&gt;
&lt;STX&gt;&lt;ESC&gt;E1;&lt;ETX&gt;
&lt;STX&gt;&lt;US&gt;4&lt;ETX&gt;
&lt;STX&gt;&lt;ETB&gt;&lt;ETX&gt;</v>
      </c>
      <c r="H529" s="38">
        <f>ROW() - 6</f>
        <v>523</v>
      </c>
      <c r="I529" s="218" t="str" cm="1">
        <f t="array" ref="I5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30" spans="1:10" x14ac:dyDescent="0.2">
      <c r="A530" s="209">
        <v>1709</v>
      </c>
      <c r="B530" s="211" t="s">
        <v>1693</v>
      </c>
      <c r="C530" s="44">
        <v>4</v>
      </c>
      <c r="D530" s="214">
        <v>45639</v>
      </c>
      <c r="E530" s="211" t="b">
        <v>0</v>
      </c>
      <c r="F530" s="211" t="s">
        <v>891</v>
      </c>
      <c r="G5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&lt;STX&gt;H1;o160,100;f3;c20;h1;w1;d3,Danay Johnson;&lt;ETX&gt;
&lt;STX&gt;H2;o130,100;f3;c20;h1;w1;d3,;&lt;ETX&gt;
&lt;STX&gt;H3;o100,100;f3;c20;h1;w1;d3,MES Login;&lt;ETX&gt;
&lt;STX&gt;B4;o50,30;f3;c0,3;h50;w3;d3,1709;&lt;ETX&gt;
&lt;STX&gt;R&lt;ETX&gt;
&lt;STX&gt;&lt;ESC&gt;E1;&lt;ETX&gt;
&lt;STX&gt;&lt;US&gt;4&lt;ETX&gt;
&lt;STX&gt;&lt;ETB&gt;&lt;ETX&gt;</v>
      </c>
      <c r="H530" s="38">
        <f>ROW() - 6</f>
        <v>524</v>
      </c>
      <c r="I530" s="218" t="str" cm="1">
        <f t="array" ref="I5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31" spans="1:10" x14ac:dyDescent="0.2">
      <c r="A531" s="209">
        <v>1779</v>
      </c>
      <c r="B531" s="211" t="s">
        <v>1694</v>
      </c>
      <c r="C531" s="44">
        <v>4</v>
      </c>
      <c r="D531" s="214">
        <v>45126.462028043985</v>
      </c>
      <c r="E531" s="211" t="b">
        <v>0</v>
      </c>
      <c r="F531" s="211" t="s">
        <v>1695</v>
      </c>
      <c r="G5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&lt;STX&gt;H1;o160,100;f3;c20;h1;w1;d3,Dandre williams;&lt;ETX&gt;
&lt;STX&gt;H2;o130,100;f3;c20;h1;w1;d3,;&lt;ETX&gt;
&lt;STX&gt;H3;o100,100;f3;c20;h1;w1;d3,MES Login;&lt;ETX&gt;
&lt;STX&gt;B4;o50,30;f3;c0,3;h50;w3;d3,1779;&lt;ETX&gt;
&lt;STX&gt;R&lt;ETX&gt;
&lt;STX&gt;&lt;ESC&gt;E1;&lt;ETX&gt;
&lt;STX&gt;&lt;US&gt;4&lt;ETX&gt;
&lt;STX&gt;&lt;ETB&gt;&lt;ETX&gt;</v>
      </c>
      <c r="H531" s="38">
        <f>ROW() - 6</f>
        <v>525</v>
      </c>
      <c r="I531" s="218" t="str" cm="1">
        <f t="array" ref="I5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32" spans="1:10" x14ac:dyDescent="0.2">
      <c r="A532" s="209">
        <v>8183</v>
      </c>
      <c r="B532" s="211" t="s">
        <v>1696</v>
      </c>
      <c r="C532" s="44">
        <v>4</v>
      </c>
      <c r="D532" s="214">
        <v>45126.462028437498</v>
      </c>
      <c r="E532" s="211" t="b">
        <v>0</v>
      </c>
      <c r="F532" s="211" t="s">
        <v>969</v>
      </c>
      <c r="G5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&lt;STX&gt;H1;o160,100;f3;c20;h1;w1;d3,D'andre Williams;&lt;ETX&gt;
&lt;STX&gt;H2;o130,100;f3;c20;h1;w1;d3,;&lt;ETX&gt;
&lt;STX&gt;H3;o100,100;f3;c20;h1;w1;d3,MES Login;&lt;ETX&gt;
&lt;STX&gt;B4;o50,30;f3;c0,3;h50;w3;d3,8183;&lt;ETX&gt;
&lt;STX&gt;R&lt;ETX&gt;
&lt;STX&gt;&lt;ESC&gt;E1;&lt;ETX&gt;
&lt;STX&gt;&lt;US&gt;4&lt;ETX&gt;
&lt;STX&gt;&lt;ETB&gt;&lt;ETX&gt;</v>
      </c>
      <c r="H532" s="38">
        <f>ROW() - 6</f>
        <v>526</v>
      </c>
      <c r="I532" s="218" t="str" cm="1">
        <f t="array" ref="I5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33" spans="1:10" x14ac:dyDescent="0.2">
      <c r="A533" s="209">
        <v>9269</v>
      </c>
      <c r="B533" s="211" t="s">
        <v>1697</v>
      </c>
      <c r="C533" s="44">
        <v>4</v>
      </c>
      <c r="D533" s="214">
        <v>45126.462028587965</v>
      </c>
      <c r="E533" s="211" t="b">
        <v>0</v>
      </c>
      <c r="F533" s="211" t="s">
        <v>1698</v>
      </c>
      <c r="G5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&lt;STX&gt;H1;o160,100;f3;c20;h1;w1;d3,DAngelo Gee;&lt;ETX&gt;
&lt;STX&gt;H2;o130,100;f3;c20;h1;w1;d3,;&lt;ETX&gt;
&lt;STX&gt;H3;o100,100;f3;c20;h1;w1;d3,MES Login;&lt;ETX&gt;
&lt;STX&gt;B4;o50,30;f3;c0,3;h50;w3;d3,9269;&lt;ETX&gt;
&lt;STX&gt;R&lt;ETX&gt;
&lt;STX&gt;&lt;ESC&gt;E1;&lt;ETX&gt;
&lt;STX&gt;&lt;US&gt;4&lt;ETX&gt;
&lt;STX&gt;&lt;ETB&gt;&lt;ETX&gt;</v>
      </c>
      <c r="H533" s="38">
        <f>ROW() - 6</f>
        <v>527</v>
      </c>
      <c r="I533" s="218" t="str" cm="1">
        <f t="array" ref="I5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34" spans="1:10" x14ac:dyDescent="0.2">
      <c r="A534" s="209">
        <v>9598</v>
      </c>
      <c r="B534" s="211" t="s">
        <v>1699</v>
      </c>
      <c r="C534" s="44">
        <v>4</v>
      </c>
      <c r="D534" s="214">
        <v>45126.462028784721</v>
      </c>
      <c r="E534" s="211" t="b">
        <v>0</v>
      </c>
      <c r="F534" s="211" t="s">
        <v>1700</v>
      </c>
      <c r="G5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&lt;STX&gt;H1;o160,100;f3;c20;h1;w1;d3,DAngelo Trawick;&lt;ETX&gt;
&lt;STX&gt;H2;o130,100;f3;c20;h1;w1;d3,;&lt;ETX&gt;
&lt;STX&gt;H3;o100,100;f3;c20;h1;w1;d3,MES Login;&lt;ETX&gt;
&lt;STX&gt;B4;o50,30;f3;c0,3;h50;w3;d3,9598;&lt;ETX&gt;
&lt;STX&gt;R&lt;ETX&gt;
&lt;STX&gt;&lt;ESC&gt;E1;&lt;ETX&gt;
&lt;STX&gt;&lt;US&gt;4&lt;ETX&gt;
&lt;STX&gt;&lt;ETB&gt;&lt;ETX&gt;</v>
      </c>
      <c r="H534" s="38">
        <f>ROW() - 6</f>
        <v>528</v>
      </c>
      <c r="I534" s="218" t="str" cm="1">
        <f t="array" ref="I5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35" spans="1:10" x14ac:dyDescent="0.2">
      <c r="A535" s="209">
        <v>1313</v>
      </c>
      <c r="B535" s="211" t="s">
        <v>1701</v>
      </c>
      <c r="C535" s="44">
        <v>5</v>
      </c>
      <c r="D535" s="214">
        <v>45126.462029131944</v>
      </c>
      <c r="E535" s="211" t="b">
        <v>1</v>
      </c>
      <c r="F535" s="211" t="s">
        <v>1702</v>
      </c>
      <c r="G5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 Allen Jr.;&lt;ETX&gt;
&lt;STX&gt;H2;o130,100;f3;c20;h1;w1;d3,;&lt;ETX&gt;
&lt;STX&gt;H3;o100,100;f3;c20;h1;w1;d3,MES Login;&lt;ETX&gt;
&lt;STX&gt;B4;o50,30;f3;c0,3;h50;w3;d3,1313;&lt;ETX&gt;
&lt;STX&gt;R&lt;ETX&gt;
&lt;STX&gt;&lt;ESC&gt;E1;&lt;ETX&gt;
&lt;STX&gt;&lt;US&gt;4&lt;ETX&gt;
&lt;STX&gt;&lt;ETB&gt;&lt;ETX&gt;</v>
      </c>
      <c r="H535" s="38">
        <f>ROW() - 6</f>
        <v>529</v>
      </c>
      <c r="I535" s="218" t="str" cm="1">
        <f t="array" ref="I5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36" spans="1:10" x14ac:dyDescent="0.2">
      <c r="A536" s="209">
        <v>9594</v>
      </c>
      <c r="B536" s="211" t="s">
        <v>1703</v>
      </c>
      <c r="C536" s="44">
        <v>4</v>
      </c>
      <c r="D536" s="214">
        <v>45126.462029317132</v>
      </c>
      <c r="E536" s="211" t="b">
        <v>0</v>
      </c>
      <c r="F536" s="211" t="s">
        <v>1704</v>
      </c>
      <c r="G5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 Bunn;&lt;ETX&gt;
&lt;STX&gt;H2;o130,100;f3;c20;h1;w1;d3,;&lt;ETX&gt;
&lt;STX&gt;H3;o100,100;f3;c20;h1;w1;d3,MES Login;&lt;ETX&gt;
&lt;STX&gt;B4;o50,30;f3;c0,3;h50;w3;d3,9594;&lt;ETX&gt;
&lt;STX&gt;R&lt;ETX&gt;
&lt;STX&gt;&lt;ESC&gt;E1;&lt;ETX&gt;
&lt;STX&gt;&lt;US&gt;4&lt;ETX&gt;
&lt;STX&gt;&lt;ETB&gt;&lt;ETX&gt;</v>
      </c>
      <c r="H536" s="38">
        <f>ROW() - 6</f>
        <v>530</v>
      </c>
      <c r="I536" s="218" t="str" cm="1">
        <f t="array" ref="I5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37" spans="1:10" x14ac:dyDescent="0.2">
      <c r="A537" s="209">
        <v>2387</v>
      </c>
      <c r="B537" s="211" t="s">
        <v>1705</v>
      </c>
      <c r="C537" s="44">
        <v>2</v>
      </c>
      <c r="D537" s="214">
        <v>45126.462029513888</v>
      </c>
      <c r="E537" s="211" t="b">
        <v>1</v>
      </c>
      <c r="F537" s="211" t="s">
        <v>1706</v>
      </c>
      <c r="G5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 Coleman;&lt;ETX&gt;
&lt;STX&gt;H2;o130,100;f3;c20;h1;w1;d3,;&lt;ETX&gt;
&lt;STX&gt;H3;o100,100;f3;c20;h1;w1;d3,MES Login;&lt;ETX&gt;
&lt;STX&gt;B4;o50,30;f3;c0,3;h50;w3;d3,2387;&lt;ETX&gt;
&lt;STX&gt;R&lt;ETX&gt;
&lt;STX&gt;&lt;ESC&gt;E1;&lt;ETX&gt;
&lt;STX&gt;&lt;US&gt;4&lt;ETX&gt;
&lt;STX&gt;&lt;ETB&gt;&lt;ETX&gt;</v>
      </c>
      <c r="H537" s="38">
        <f>ROW() - 6</f>
        <v>531</v>
      </c>
      <c r="I537" s="218" t="str" cm="1">
        <f t="array" ref="I5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38" spans="1:10" x14ac:dyDescent="0.2">
      <c r="A538" s="209">
        <v>1063</v>
      </c>
      <c r="B538" s="211" t="s">
        <v>1707</v>
      </c>
      <c r="C538" s="44">
        <v>4</v>
      </c>
      <c r="D538" s="214">
        <v>45126.462029664355</v>
      </c>
      <c r="E538" s="211" t="b">
        <v>0</v>
      </c>
      <c r="F538" s="211" t="s">
        <v>1126</v>
      </c>
      <c r="G5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 Davis;&lt;ETX&gt;
&lt;STX&gt;H2;o130,100;f3;c20;h1;w1;d3,;&lt;ETX&gt;
&lt;STX&gt;H3;o100,100;f3;c20;h1;w1;d3,MES Login;&lt;ETX&gt;
&lt;STX&gt;B4;o50,30;f3;c0,3;h50;w3;d3,1063;&lt;ETX&gt;
&lt;STX&gt;R&lt;ETX&gt;
&lt;STX&gt;&lt;ESC&gt;E1;&lt;ETX&gt;
&lt;STX&gt;&lt;US&gt;4&lt;ETX&gt;
&lt;STX&gt;&lt;ETB&gt;&lt;ETX&gt;</v>
      </c>
      <c r="H538" s="38">
        <f>ROW() - 6</f>
        <v>532</v>
      </c>
      <c r="I538" s="218" t="str" cm="1">
        <f t="array" ref="I5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39" spans="1:10" x14ac:dyDescent="0.2">
      <c r="A539" s="209">
        <v>9351</v>
      </c>
      <c r="B539" s="211" t="s">
        <v>1708</v>
      </c>
      <c r="C539" s="44">
        <v>4</v>
      </c>
      <c r="D539" s="214">
        <v>45126.462029861112</v>
      </c>
      <c r="E539" s="211" t="b">
        <v>0</v>
      </c>
      <c r="F539" s="211" t="s">
        <v>1709</v>
      </c>
      <c r="G5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 Delpier;&lt;ETX&gt;
&lt;STX&gt;H2;o130,100;f3;c20;h1;w1;d3,;&lt;ETX&gt;
&lt;STX&gt;H3;o100,100;f3;c20;h1;w1;d3,MES Login;&lt;ETX&gt;
&lt;STX&gt;B4;o50,30;f3;c0,3;h50;w3;d3,9351;&lt;ETX&gt;
&lt;STX&gt;R&lt;ETX&gt;
&lt;STX&gt;&lt;ESC&gt;E1;&lt;ETX&gt;
&lt;STX&gt;&lt;US&gt;4&lt;ETX&gt;
&lt;STX&gt;&lt;ETB&gt;&lt;ETX&gt;</v>
      </c>
      <c r="H539" s="38">
        <f>ROW() - 6</f>
        <v>533</v>
      </c>
      <c r="I539" s="218" t="str" cm="1">
        <f t="array" ref="I5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40" spans="1:10" x14ac:dyDescent="0.2">
      <c r="A540" s="209">
        <v>1629</v>
      </c>
      <c r="B540" s="211" t="s">
        <v>1710</v>
      </c>
      <c r="C540" s="44">
        <v>4</v>
      </c>
      <c r="D540" s="214">
        <v>45126.462030057868</v>
      </c>
      <c r="E540" s="211" t="b">
        <v>0</v>
      </c>
      <c r="F540" s="211" t="s">
        <v>1711</v>
      </c>
      <c r="G5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 Fielder;&lt;ETX&gt;
&lt;STX&gt;H2;o130,100;f3;c20;h1;w1;d3,;&lt;ETX&gt;
&lt;STX&gt;H3;o100,100;f3;c20;h1;w1;d3,MES Login;&lt;ETX&gt;
&lt;STX&gt;B4;o50,30;f3;c0,3;h50;w3;d3,1629;&lt;ETX&gt;
&lt;STX&gt;R&lt;ETX&gt;
&lt;STX&gt;&lt;ESC&gt;E1;&lt;ETX&gt;
&lt;STX&gt;&lt;US&gt;4&lt;ETX&gt;
&lt;STX&gt;&lt;ETB&gt;&lt;ETX&gt;</v>
      </c>
      <c r="H540" s="38">
        <f>ROW() - 6</f>
        <v>534</v>
      </c>
      <c r="I540" s="218" t="str" cm="1">
        <f t="array" ref="I5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41" spans="1:10" x14ac:dyDescent="0.2">
      <c r="A541" s="209">
        <v>2394</v>
      </c>
      <c r="B541" s="211" t="s">
        <v>1712</v>
      </c>
      <c r="C541" s="44">
        <v>5</v>
      </c>
      <c r="D541" s="214">
        <v>45126.462030208335</v>
      </c>
      <c r="E541" s="211" t="b">
        <v>1</v>
      </c>
      <c r="F541" s="211" t="s">
        <v>1713</v>
      </c>
      <c r="G5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 French;&lt;ETX&gt;
&lt;STX&gt;H2;o130,100;f3;c20;h1;w1;d3,;&lt;ETX&gt;
&lt;STX&gt;H3;o100,100;f3;c20;h1;w1;d3,MES Login;&lt;ETX&gt;
&lt;STX&gt;B4;o50,30;f3;c0,3;h50;w3;d3,2394;&lt;ETX&gt;
&lt;STX&gt;R&lt;ETX&gt;
&lt;STX&gt;&lt;ESC&gt;E1;&lt;ETX&gt;
&lt;STX&gt;&lt;US&gt;4&lt;ETX&gt;
&lt;STX&gt;&lt;ETB&gt;&lt;ETX&gt;</v>
      </c>
      <c r="H541" s="38">
        <f>ROW() - 6</f>
        <v>535</v>
      </c>
      <c r="I541" s="218" t="str" cm="1">
        <f t="array" ref="I5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42" spans="1:10" x14ac:dyDescent="0.2">
      <c r="A542" s="209">
        <v>2035</v>
      </c>
      <c r="B542" s="211" t="s">
        <v>1714</v>
      </c>
      <c r="C542" s="44">
        <v>4</v>
      </c>
      <c r="D542" s="214">
        <v>45126.462030405091</v>
      </c>
      <c r="E542" s="211" t="b">
        <v>0</v>
      </c>
      <c r="F542" s="211" t="s">
        <v>1715</v>
      </c>
      <c r="G5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 Guy;&lt;ETX&gt;
&lt;STX&gt;H2;o130,100;f3;c20;h1;w1;d3,;&lt;ETX&gt;
&lt;STX&gt;H3;o100,100;f3;c20;h1;w1;d3,MES Login;&lt;ETX&gt;
&lt;STX&gt;B4;o50,30;f3;c0,3;h50;w3;d3,2035;&lt;ETX&gt;
&lt;STX&gt;R&lt;ETX&gt;
&lt;STX&gt;&lt;ESC&gt;E1;&lt;ETX&gt;
&lt;STX&gt;&lt;US&gt;4&lt;ETX&gt;
&lt;STX&gt;&lt;ETB&gt;&lt;ETX&gt;</v>
      </c>
      <c r="H542" s="38">
        <f>ROW() - 6</f>
        <v>536</v>
      </c>
      <c r="I542" s="218" t="str" cm="1">
        <f t="array" ref="I5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43" spans="1:10" x14ac:dyDescent="0.2">
      <c r="A543" s="209">
        <v>1781</v>
      </c>
      <c r="B543" s="211" t="s">
        <v>1716</v>
      </c>
      <c r="C543" s="44">
        <v>4</v>
      </c>
      <c r="D543" s="214">
        <v>45126.462030590279</v>
      </c>
      <c r="E543" s="211" t="b">
        <v>0</v>
      </c>
      <c r="F543" s="211" t="s">
        <v>981</v>
      </c>
      <c r="G5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 Jackson;&lt;ETX&gt;
&lt;STX&gt;H2;o130,100;f3;c20;h1;w1;d3,;&lt;ETX&gt;
&lt;STX&gt;H3;o100,100;f3;c20;h1;w1;d3,MES Login;&lt;ETX&gt;
&lt;STX&gt;B4;o50,30;f3;c0,3;h50;w3;d3,1781;&lt;ETX&gt;
&lt;STX&gt;R&lt;ETX&gt;
&lt;STX&gt;&lt;ESC&gt;E1;&lt;ETX&gt;
&lt;STX&gt;&lt;US&gt;4&lt;ETX&gt;
&lt;STX&gt;&lt;ETB&gt;&lt;ETX&gt;</v>
      </c>
      <c r="H543" s="38">
        <f>ROW() - 6</f>
        <v>537</v>
      </c>
      <c r="I543" s="218" t="str" cm="1">
        <f t="array" ref="I5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44" spans="1:10" x14ac:dyDescent="0.2">
      <c r="A544" s="209">
        <v>2467</v>
      </c>
      <c r="B544" s="211" t="s">
        <v>270</v>
      </c>
      <c r="C544" s="44">
        <v>4</v>
      </c>
      <c r="D544" s="214"/>
      <c r="E544" s="211" t="b">
        <v>0</v>
      </c>
      <c r="F544" s="211" t="s">
        <v>1717</v>
      </c>
      <c r="G5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 Otto;&lt;ETX&gt;
&lt;STX&gt;H2;o130,100;f3;c20;h1;w1;d3,T1XX B;&lt;ETX&gt;
&lt;STX&gt;H3;o100,100;f3;c20;h1;w1;d3,MES Login;&lt;ETX&gt;
&lt;STX&gt;B4;o50,30;f3;c0,3;h50;w3;d3,2467;&lt;ETX&gt;
&lt;STX&gt;R&lt;ETX&gt;
&lt;STX&gt;&lt;ESC&gt;E1;&lt;ETX&gt;
&lt;STX&gt;&lt;US&gt;4&lt;ETX&gt;
&lt;STX&gt;&lt;ETB&gt;&lt;ETX&gt;</v>
      </c>
      <c r="H544" s="38">
        <f>ROW() - 6</f>
        <v>538</v>
      </c>
      <c r="I544" s="218" t="str" cm="1">
        <f t="array" ref="I5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5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545" spans="1:10" x14ac:dyDescent="0.2">
      <c r="A545" s="209">
        <v>8800</v>
      </c>
      <c r="B545" s="211" t="s">
        <v>1718</v>
      </c>
      <c r="C545" s="44">
        <v>4</v>
      </c>
      <c r="D545" s="214">
        <v>45126.462031481482</v>
      </c>
      <c r="E545" s="211" t="b">
        <v>0</v>
      </c>
      <c r="F545" s="211" t="s">
        <v>1719</v>
      </c>
      <c r="G5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 Platt;&lt;ETX&gt;
&lt;STX&gt;H2;o130,100;f3;c20;h1;w1;d3,;&lt;ETX&gt;
&lt;STX&gt;H3;o100,100;f3;c20;h1;w1;d3,MES Login;&lt;ETX&gt;
&lt;STX&gt;B4;o50,30;f3;c0,3;h50;w3;d3,8800;&lt;ETX&gt;
&lt;STX&gt;R&lt;ETX&gt;
&lt;STX&gt;&lt;ESC&gt;E1;&lt;ETX&gt;
&lt;STX&gt;&lt;US&gt;4&lt;ETX&gt;
&lt;STX&gt;&lt;ETB&gt;&lt;ETX&gt;</v>
      </c>
      <c r="H545" s="38">
        <f>ROW() - 6</f>
        <v>539</v>
      </c>
      <c r="I545" s="218" t="str" cm="1">
        <f t="array" ref="I5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46" spans="1:10" x14ac:dyDescent="0.2">
      <c r="A546" s="209">
        <v>1585</v>
      </c>
      <c r="B546" s="211" t="s">
        <v>272</v>
      </c>
      <c r="C546" s="44">
        <v>5</v>
      </c>
      <c r="D546" s="214"/>
      <c r="E546" s="211" t="b">
        <v>1</v>
      </c>
      <c r="F546" s="211" t="s">
        <v>1720</v>
      </c>
      <c r="G5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 Rattee;&lt;ETX&gt;
&lt;STX&gt;H2;o130,100;f3;c20;h1;w1;d3,IT 1st;&lt;ETX&gt;
&lt;STX&gt;H3;o100,100;f3;c20;h1;w1;d3,MES Login;&lt;ETX&gt;
&lt;STX&gt;B4;o50,30;f3;c0,3;h50;w3;d3,1585;&lt;ETX&gt;
&lt;STX&gt;R&lt;ETX&gt;
&lt;STX&gt;&lt;ESC&gt;E1;&lt;ETX&gt;
&lt;STX&gt;&lt;US&gt;4&lt;ETX&gt;
&lt;STX&gt;&lt;ETB&gt;&lt;ETX&gt;</v>
      </c>
      <c r="H546" s="38">
        <f>ROW() - 6</f>
        <v>540</v>
      </c>
      <c r="I546" s="218" t="str" cm="1">
        <f t="array" ref="I5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IT 1st</v>
      </c>
      <c r="J5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547" spans="1:10" x14ac:dyDescent="0.2">
      <c r="A547" s="209">
        <v>8988</v>
      </c>
      <c r="B547" s="211" t="s">
        <v>1721</v>
      </c>
      <c r="C547" s="44">
        <v>4</v>
      </c>
      <c r="D547" s="214">
        <v>45126.462032210649</v>
      </c>
      <c r="E547" s="211" t="b">
        <v>0</v>
      </c>
      <c r="F547" s="211" t="s">
        <v>1722</v>
      </c>
      <c r="G5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 Searls;&lt;ETX&gt;
&lt;STX&gt;H2;o130,100;f3;c20;h1;w1;d3,;&lt;ETX&gt;
&lt;STX&gt;H3;o100,100;f3;c20;h1;w1;d3,MES Login;&lt;ETX&gt;
&lt;STX&gt;B4;o50,30;f3;c0,3;h50;w3;d3,8988;&lt;ETX&gt;
&lt;STX&gt;R&lt;ETX&gt;
&lt;STX&gt;&lt;ESC&gt;E1;&lt;ETX&gt;
&lt;STX&gt;&lt;US&gt;4&lt;ETX&gt;
&lt;STX&gt;&lt;ETB&gt;&lt;ETX&gt;</v>
      </c>
      <c r="H547" s="38">
        <f>ROW() - 6</f>
        <v>541</v>
      </c>
      <c r="I547" s="218" t="str" cm="1">
        <f t="array" ref="I5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48" spans="1:10" x14ac:dyDescent="0.2">
      <c r="A548" s="209">
        <v>2388</v>
      </c>
      <c r="B548" s="211" t="s">
        <v>1723</v>
      </c>
      <c r="C548" s="44">
        <v>4</v>
      </c>
      <c r="D548" s="214">
        <v>45126.462032754629</v>
      </c>
      <c r="E548" s="211" t="b">
        <v>0</v>
      </c>
      <c r="F548" s="211" t="s">
        <v>1113</v>
      </c>
      <c r="G5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 Stewart;&lt;ETX&gt;
&lt;STX&gt;H2;o130,100;f3;c20;h1;w1;d3,;&lt;ETX&gt;
&lt;STX&gt;H3;o100,100;f3;c20;h1;w1;d3,MES Login;&lt;ETX&gt;
&lt;STX&gt;B4;o50,30;f3;c0,3;h50;w3;d3,2388;&lt;ETX&gt;
&lt;STX&gt;R&lt;ETX&gt;
&lt;STX&gt;&lt;ESC&gt;E1;&lt;ETX&gt;
&lt;STX&gt;&lt;US&gt;4&lt;ETX&gt;
&lt;STX&gt;&lt;ETB&gt;&lt;ETX&gt;</v>
      </c>
      <c r="H548" s="38">
        <f>ROW() - 6</f>
        <v>542</v>
      </c>
      <c r="I548" s="218" t="str" cm="1">
        <f t="array" ref="I5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49" spans="1:10" x14ac:dyDescent="0.2">
      <c r="A549" s="209">
        <v>1736</v>
      </c>
      <c r="B549" s="211" t="s">
        <v>1724</v>
      </c>
      <c r="C549" s="44">
        <v>4</v>
      </c>
      <c r="D549" s="214">
        <v>45126.462032951385</v>
      </c>
      <c r="E549" s="211" t="b">
        <v>0</v>
      </c>
      <c r="F549" s="211" t="s">
        <v>1725</v>
      </c>
      <c r="G5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 taradonia;&lt;ETX&gt;
&lt;STX&gt;H2;o130,100;f3;c20;h1;w1;d3,;&lt;ETX&gt;
&lt;STX&gt;H3;o100,100;f3;c20;h1;w1;d3,MES Login;&lt;ETX&gt;
&lt;STX&gt;B4;o50,30;f3;c0,3;h50;w3;d3,1736;&lt;ETX&gt;
&lt;STX&gt;R&lt;ETX&gt;
&lt;STX&gt;&lt;ESC&gt;E1;&lt;ETX&gt;
&lt;STX&gt;&lt;US&gt;4&lt;ETX&gt;
&lt;STX&gt;&lt;ETB&gt;&lt;ETX&gt;</v>
      </c>
      <c r="H549" s="38">
        <f>ROW() - 6</f>
        <v>543</v>
      </c>
      <c r="I549" s="218" t="str" cm="1">
        <f t="array" ref="I5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50" spans="1:10" x14ac:dyDescent="0.2">
      <c r="A550" s="209">
        <v>8195</v>
      </c>
      <c r="B550" s="211" t="s">
        <v>1726</v>
      </c>
      <c r="C550" s="44">
        <v>4</v>
      </c>
      <c r="D550" s="214">
        <v>45126.462030787035</v>
      </c>
      <c r="E550" s="211" t="b">
        <v>0</v>
      </c>
      <c r="F550" s="211" t="s">
        <v>1727</v>
      </c>
      <c r="G5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&lt;STX&gt;H1;o160,100;f3;c20;h1;w1;d3,Daniell Butts;&lt;ETX&gt;
&lt;STX&gt;H2;o130,100;f3;c20;h1;w1;d3,;&lt;ETX&gt;
&lt;STX&gt;H3;o100,100;f3;c20;h1;w1;d3,MES Login;&lt;ETX&gt;
&lt;STX&gt;B4;o50,30;f3;c0,3;h50;w3;d3,8195;&lt;ETX&gt;
&lt;STX&gt;R&lt;ETX&gt;
&lt;STX&gt;&lt;ESC&gt;E1;&lt;ETX&gt;
&lt;STX&gt;&lt;US&gt;4&lt;ETX&gt;
&lt;STX&gt;&lt;ETB&gt;&lt;ETX&gt;</v>
      </c>
      <c r="H550" s="38">
        <f>ROW() - 6</f>
        <v>544</v>
      </c>
      <c r="I550" s="218" t="str" cm="1">
        <f t="array" ref="I5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51" spans="1:10" x14ac:dyDescent="0.2">
      <c r="A551" s="209">
        <v>1033</v>
      </c>
      <c r="B551" s="211" t="s">
        <v>1728</v>
      </c>
      <c r="C551" s="44">
        <v>4</v>
      </c>
      <c r="D551" s="214">
        <v>45126.462030937502</v>
      </c>
      <c r="E551" s="211" t="b">
        <v>0</v>
      </c>
      <c r="F551" s="211" t="s">
        <v>1729</v>
      </c>
      <c r="G5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&lt;STX&gt;H1;o160,100;f3;c20;h1;w1;d3,Danielle Cochran;&lt;ETX&gt;
&lt;STX&gt;H2;o130,100;f3;c20;h1;w1;d3,;&lt;ETX&gt;
&lt;STX&gt;H3;o100,100;f3;c20;h1;w1;d3,MES Login;&lt;ETX&gt;
&lt;STX&gt;B4;o50,30;f3;c0,3;h50;w3;d3,1033;&lt;ETX&gt;
&lt;STX&gt;R&lt;ETX&gt;
&lt;STX&gt;&lt;ESC&gt;E1;&lt;ETX&gt;
&lt;STX&gt;&lt;US&gt;4&lt;ETX&gt;
&lt;STX&gt;&lt;ETB&gt;&lt;ETX&gt;</v>
      </c>
      <c r="H551" s="38">
        <f>ROW() - 6</f>
        <v>545</v>
      </c>
      <c r="I551" s="218" t="str" cm="1">
        <f t="array" ref="I5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52" spans="1:10" x14ac:dyDescent="0.2">
      <c r="A552" s="209">
        <v>1319</v>
      </c>
      <c r="B552" s="211" t="s">
        <v>1730</v>
      </c>
      <c r="C552" s="44">
        <v>4</v>
      </c>
      <c r="D552" s="214">
        <v>45126.462031134259</v>
      </c>
      <c r="E552" s="211" t="b">
        <v>0</v>
      </c>
      <c r="F552" s="211" t="s">
        <v>1731</v>
      </c>
      <c r="G5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&lt;STX&gt;H1;o160,100;f3;c20;h1;w1;d3,Danielle Goldston;&lt;ETX&gt;
&lt;STX&gt;H2;o130,100;f3;c20;h1;w1;d3,;&lt;ETX&gt;
&lt;STX&gt;H3;o100,100;f3;c20;h1;w1;d3,MES Login;&lt;ETX&gt;
&lt;STX&gt;B4;o50,30;f3;c0,3;h50;w3;d3,1319;&lt;ETX&gt;
&lt;STX&gt;R&lt;ETX&gt;
&lt;STX&gt;&lt;ESC&gt;E1;&lt;ETX&gt;
&lt;STX&gt;&lt;US&gt;4&lt;ETX&gt;
&lt;STX&gt;&lt;ETB&gt;&lt;ETX&gt;</v>
      </c>
      <c r="H552" s="38">
        <f>ROW() - 6</f>
        <v>546</v>
      </c>
      <c r="I552" s="218" t="str" cm="1">
        <f t="array" ref="I5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53" spans="1:10" x14ac:dyDescent="0.2">
      <c r="A553" s="209">
        <v>1595</v>
      </c>
      <c r="B553" s="211" t="s">
        <v>1732</v>
      </c>
      <c r="C553" s="44">
        <v>4</v>
      </c>
      <c r="D553" s="214">
        <v>45126.462031331015</v>
      </c>
      <c r="E553" s="211" t="b">
        <v>0</v>
      </c>
      <c r="F553" s="211" t="s">
        <v>1733</v>
      </c>
      <c r="G5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&lt;STX&gt;H1;o160,100;f3;c20;h1;w1;d3,Danielle McCall;&lt;ETX&gt;
&lt;STX&gt;H2;o130,100;f3;c20;h1;w1;d3,;&lt;ETX&gt;
&lt;STX&gt;H3;o100,100;f3;c20;h1;w1;d3,MES Login;&lt;ETX&gt;
&lt;STX&gt;B4;o50,30;f3;c0,3;h50;w3;d3,1595;&lt;ETX&gt;
&lt;STX&gt;R&lt;ETX&gt;
&lt;STX&gt;&lt;ESC&gt;E1;&lt;ETX&gt;
&lt;STX&gt;&lt;US&gt;4&lt;ETX&gt;
&lt;STX&gt;&lt;ETB&gt;&lt;ETX&gt;</v>
      </c>
      <c r="H553" s="38">
        <f>ROW() - 6</f>
        <v>547</v>
      </c>
      <c r="I553" s="218" t="str" cm="1">
        <f t="array" ref="I5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54" spans="1:10" x14ac:dyDescent="0.2">
      <c r="A554" s="209">
        <v>1758</v>
      </c>
      <c r="B554" s="211" t="s">
        <v>1734</v>
      </c>
      <c r="C554" s="44">
        <v>4</v>
      </c>
      <c r="D554" s="214">
        <v>45126.462033101852</v>
      </c>
      <c r="E554" s="211" t="b">
        <v>0</v>
      </c>
      <c r="F554" s="211" t="s">
        <v>1078</v>
      </c>
      <c r="G5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&lt;STX&gt;H1;o160,100;f3;c20;h1;w1;d3,DanNae Washington;&lt;ETX&gt;
&lt;STX&gt;H2;o130,100;f3;c20;h1;w1;d3,;&lt;ETX&gt;
&lt;STX&gt;H3;o100,100;f3;c20;h1;w1;d3,MES Login;&lt;ETX&gt;
&lt;STX&gt;B4;o50,30;f3;c0,3;h50;w3;d3,1758;&lt;ETX&gt;
&lt;STX&gt;R&lt;ETX&gt;
&lt;STX&gt;&lt;ESC&gt;E1;&lt;ETX&gt;
&lt;STX&gt;&lt;US&gt;4&lt;ETX&gt;
&lt;STX&gt;&lt;ETB&gt;&lt;ETX&gt;</v>
      </c>
      <c r="H554" s="38">
        <f>ROW() - 6</f>
        <v>548</v>
      </c>
      <c r="I554" s="218" t="str" cm="1">
        <f t="array" ref="I5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55" spans="1:10" x14ac:dyDescent="0.2">
      <c r="A555" s="209">
        <v>9322</v>
      </c>
      <c r="B555" s="211" t="s">
        <v>1735</v>
      </c>
      <c r="C555" s="44">
        <v>4</v>
      </c>
      <c r="D555" s="214">
        <v>45126.462033298609</v>
      </c>
      <c r="E555" s="211" t="b">
        <v>0</v>
      </c>
      <c r="F555" s="211" t="s">
        <v>1736</v>
      </c>
      <c r="G5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&lt;STX&gt;H1;o160,100;f3;c20;h1;w1;d3,Dannesha Hutchinson;&lt;ETX&gt;
&lt;STX&gt;H2;o130,100;f3;c20;h1;w1;d3,;&lt;ETX&gt;
&lt;STX&gt;H3;o100,100;f3;c20;h1;w1;d3,MES Login;&lt;ETX&gt;
&lt;STX&gt;B4;o50,30;f3;c0,3;h50;w3;d3,9322;&lt;ETX&gt;
&lt;STX&gt;R&lt;ETX&gt;
&lt;STX&gt;&lt;ESC&gt;E1;&lt;ETX&gt;
&lt;STX&gt;&lt;US&gt;4&lt;ETX&gt;
&lt;STX&gt;&lt;ETB&gt;&lt;ETX&gt;</v>
      </c>
      <c r="H555" s="38">
        <f>ROW() - 6</f>
        <v>549</v>
      </c>
      <c r="I555" s="218" t="str" cm="1">
        <f t="array" ref="I5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56" spans="1:10" x14ac:dyDescent="0.2">
      <c r="A556" s="209">
        <v>9679</v>
      </c>
      <c r="B556" s="211" t="s">
        <v>1737</v>
      </c>
      <c r="C556" s="44">
        <v>4</v>
      </c>
      <c r="D556" s="214">
        <v>45126.462033680553</v>
      </c>
      <c r="E556" s="211" t="b">
        <v>0</v>
      </c>
      <c r="F556" s="211" t="s">
        <v>1516</v>
      </c>
      <c r="G5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&lt;STX&gt;H1;o160,100;f3;c20;h1;w1;d3,Dannielle Tucker;&lt;ETX&gt;
&lt;STX&gt;H2;o130,100;f3;c20;h1;w1;d3,;&lt;ETX&gt;
&lt;STX&gt;H3;o100,100;f3;c20;h1;w1;d3,MES Login;&lt;ETX&gt;
&lt;STX&gt;B4;o50,30;f3;c0,3;h50;w3;d3,9679;&lt;ETX&gt;
&lt;STX&gt;R&lt;ETX&gt;
&lt;STX&gt;&lt;ESC&gt;E1;&lt;ETX&gt;
&lt;STX&gt;&lt;US&gt;4&lt;ETX&gt;
&lt;STX&gt;&lt;ETB&gt;&lt;ETX&gt;</v>
      </c>
      <c r="H556" s="38">
        <f>ROW() - 6</f>
        <v>550</v>
      </c>
      <c r="I556" s="218" t="str" cm="1">
        <f t="array" ref="I5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57" spans="1:10" x14ac:dyDescent="0.2">
      <c r="A557" s="209">
        <v>1464</v>
      </c>
      <c r="B557" s="211" t="s">
        <v>1738</v>
      </c>
      <c r="C557" s="44">
        <v>4</v>
      </c>
      <c r="D557" s="214">
        <v>45126.46203383102</v>
      </c>
      <c r="E557" s="211" t="b">
        <v>0</v>
      </c>
      <c r="F557" s="211" t="s">
        <v>1739</v>
      </c>
      <c r="G5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&lt;STX&gt;H1;o160,100;f3;c20;h1;w1;d3,Dante Rockingham;&lt;ETX&gt;
&lt;STX&gt;H2;o130,100;f3;c20;h1;w1;d3,;&lt;ETX&gt;
&lt;STX&gt;H3;o100,100;f3;c20;h1;w1;d3,MES Login;&lt;ETX&gt;
&lt;STX&gt;B4;o50,30;f3;c0,3;h50;w3;d3,1464;&lt;ETX&gt;
&lt;STX&gt;R&lt;ETX&gt;
&lt;STX&gt;&lt;ESC&gt;E1;&lt;ETX&gt;
&lt;STX&gt;&lt;US&gt;4&lt;ETX&gt;
&lt;STX&gt;&lt;ETB&gt;&lt;ETX&gt;</v>
      </c>
      <c r="H557" s="38">
        <f>ROW() - 6</f>
        <v>551</v>
      </c>
      <c r="I557" s="218" t="str" cm="1">
        <f t="array" ref="I5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58" spans="1:10" x14ac:dyDescent="0.2">
      <c r="A558" s="209">
        <v>9600</v>
      </c>
      <c r="B558" s="211" t="s">
        <v>1740</v>
      </c>
      <c r="C558" s="44">
        <v>4</v>
      </c>
      <c r="D558" s="214">
        <v>45126.462034027776</v>
      </c>
      <c r="E558" s="211" t="b">
        <v>0</v>
      </c>
      <c r="F558" s="211" t="s">
        <v>1741</v>
      </c>
      <c r="G5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&lt;STX&gt;H1;o160,100;f3;c20;h1;w1;d3,DAnthony Small;&lt;ETX&gt;
&lt;STX&gt;H2;o130,100;f3;c20;h1;w1;d3,;&lt;ETX&gt;
&lt;STX&gt;H3;o100,100;f3;c20;h1;w1;d3,MES Login;&lt;ETX&gt;
&lt;STX&gt;B4;o50,30;f3;c0,3;h50;w3;d3,9600;&lt;ETX&gt;
&lt;STX&gt;R&lt;ETX&gt;
&lt;STX&gt;&lt;ESC&gt;E1;&lt;ETX&gt;
&lt;STX&gt;&lt;US&gt;4&lt;ETX&gt;
&lt;STX&gt;&lt;ETB&gt;&lt;ETX&gt;</v>
      </c>
      <c r="H558" s="38">
        <f>ROW() - 6</f>
        <v>552</v>
      </c>
      <c r="I558" s="218" t="str" cm="1">
        <f t="array" ref="I5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59" spans="1:10" x14ac:dyDescent="0.2">
      <c r="A559" s="209">
        <v>1202</v>
      </c>
      <c r="B559" s="211" t="s">
        <v>1742</v>
      </c>
      <c r="C559" s="44">
        <v>4</v>
      </c>
      <c r="D559" s="214"/>
      <c r="E559" s="211" t="b">
        <v>0</v>
      </c>
      <c r="F559" s="211" t="s">
        <v>1743</v>
      </c>
      <c r="G5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&lt;STX&gt;H1;o160,100;f3;c20;h1;w1;d3,Danya Banks;&lt;ETX&gt;
&lt;STX&gt;H2;o130,100;f3;c20;h1;w1;d3,;&lt;ETX&gt;
&lt;STX&gt;H3;o100,100;f3;c20;h1;w1;d3,MES Login;&lt;ETX&gt;
&lt;STX&gt;B4;o50,30;f3;c0,3;h50;w3;d3,1202;&lt;ETX&gt;
&lt;STX&gt;R&lt;ETX&gt;
&lt;STX&gt;&lt;ESC&gt;E1;&lt;ETX&gt;
&lt;STX&gt;&lt;US&gt;4&lt;ETX&gt;
&lt;STX&gt;&lt;ETB&gt;&lt;ETX&gt;</v>
      </c>
      <c r="H559" s="38">
        <f>ROW() - 6</f>
        <v>553</v>
      </c>
      <c r="I559" s="218" t="str" cm="1">
        <f t="array" ref="I5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60" spans="1:10" x14ac:dyDescent="0.2">
      <c r="A560" s="209">
        <v>9055</v>
      </c>
      <c r="B560" s="211" t="s">
        <v>1744</v>
      </c>
      <c r="C560" s="44">
        <v>4</v>
      </c>
      <c r="D560" s="214">
        <v>45126.46203422454</v>
      </c>
      <c r="E560" s="211" t="b">
        <v>0</v>
      </c>
      <c r="F560" s="211" t="s">
        <v>938</v>
      </c>
      <c r="G5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&lt;STX&gt;H1;o160,100;f3;c20;h1;w1;d3,Dao Kue;&lt;ETX&gt;
&lt;STX&gt;H2;o130,100;f3;c20;h1;w1;d3,;&lt;ETX&gt;
&lt;STX&gt;H3;o100,100;f3;c20;h1;w1;d3,MES Login;&lt;ETX&gt;
&lt;STX&gt;B4;o50,30;f3;c0,3;h50;w3;d3,9055;&lt;ETX&gt;
&lt;STX&gt;R&lt;ETX&gt;
&lt;STX&gt;&lt;ESC&gt;E1;&lt;ETX&gt;
&lt;STX&gt;&lt;US&gt;4&lt;ETX&gt;
&lt;STX&gt;&lt;ETB&gt;&lt;ETX&gt;</v>
      </c>
      <c r="H560" s="38">
        <f>ROW() - 6</f>
        <v>554</v>
      </c>
      <c r="I560" s="218" t="str" cm="1">
        <f t="array" ref="I5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61" spans="1:10" x14ac:dyDescent="0.2">
      <c r="A561" s="209">
        <v>9022</v>
      </c>
      <c r="B561" s="211" t="s">
        <v>275</v>
      </c>
      <c r="C561" s="44">
        <v>4</v>
      </c>
      <c r="D561" s="214"/>
      <c r="E561" s="211" t="b">
        <v>0</v>
      </c>
      <c r="F561" s="211" t="s">
        <v>1745</v>
      </c>
      <c r="G5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&lt;STX&gt;H1;o160,100;f3;c20;h1;w1;d3,Daopaseud Jernnalet;&lt;ETX&gt;
&lt;STX&gt;H2;o130,100;f3;c20;h1;w1;d3,DT FEM 1st;&lt;ETX&gt;
&lt;STX&gt;H3;o100,100;f3;c20;h1;w1;d3,MES Login;&lt;ETX&gt;
&lt;STX&gt;B4;o50,30;f3;c0,3;h50;w3;d3,9022;&lt;ETX&gt;
&lt;STX&gt;R&lt;ETX&gt;
&lt;STX&gt;&lt;ESC&gt;E1;&lt;ETX&gt;
&lt;STX&gt;&lt;US&gt;4&lt;ETX&gt;
&lt;STX&gt;&lt;ETB&gt;&lt;ETX&gt;</v>
      </c>
      <c r="H561" s="38">
        <f>ROW() - 6</f>
        <v>555</v>
      </c>
      <c r="I561" s="218" t="str" cm="1">
        <f t="array" ref="I5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5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562" spans="1:10" x14ac:dyDescent="0.2">
      <c r="A562" s="209">
        <v>1384</v>
      </c>
      <c r="B562" s="211" t="s">
        <v>1746</v>
      </c>
      <c r="C562" s="44">
        <v>4</v>
      </c>
      <c r="D562" s="214">
        <v>45126.462034756943</v>
      </c>
      <c r="E562" s="211" t="b">
        <v>0</v>
      </c>
      <c r="F562" s="211" t="s">
        <v>1254</v>
      </c>
      <c r="G5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&lt;STX&gt;H1;o160,100;f3;c20;h1;w1;d3,Daquan Walker;&lt;ETX&gt;
&lt;STX&gt;H2;o130,100;f3;c20;h1;w1;d3,;&lt;ETX&gt;
&lt;STX&gt;H3;o100,100;f3;c20;h1;w1;d3,MES Login;&lt;ETX&gt;
&lt;STX&gt;B4;o50,30;f3;c0,3;h50;w3;d3,1384;&lt;ETX&gt;
&lt;STX&gt;R&lt;ETX&gt;
&lt;STX&gt;&lt;ESC&gt;E1;&lt;ETX&gt;
&lt;STX&gt;&lt;US&gt;4&lt;ETX&gt;
&lt;STX&gt;&lt;ETB&gt;&lt;ETX&gt;</v>
      </c>
      <c r="H562" s="38">
        <f>ROW() - 6</f>
        <v>556</v>
      </c>
      <c r="I562" s="218" t="str" cm="1">
        <f t="array" ref="I5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63" spans="1:10" x14ac:dyDescent="0.2">
      <c r="A563" s="209">
        <v>1765</v>
      </c>
      <c r="B563" s="211" t="s">
        <v>1747</v>
      </c>
      <c r="C563" s="44">
        <v>4</v>
      </c>
      <c r="D563" s="214">
        <v>45126.462034918979</v>
      </c>
      <c r="E563" s="211" t="b">
        <v>0</v>
      </c>
      <c r="F563" s="211" t="s">
        <v>1078</v>
      </c>
      <c r="G5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&lt;STX&gt;H1;o160,100;f3;c20;h1;w1;d3,Daquan Washington;&lt;ETX&gt;
&lt;STX&gt;H2;o130,100;f3;c20;h1;w1;d3,;&lt;ETX&gt;
&lt;STX&gt;H3;o100,100;f3;c20;h1;w1;d3,MES Login;&lt;ETX&gt;
&lt;STX&gt;B4;o50,30;f3;c0,3;h50;w3;d3,1765;&lt;ETX&gt;
&lt;STX&gt;R&lt;ETX&gt;
&lt;STX&gt;&lt;ESC&gt;E1;&lt;ETX&gt;
&lt;STX&gt;&lt;US&gt;4&lt;ETX&gt;
&lt;STX&gt;&lt;ETB&gt;&lt;ETX&gt;</v>
      </c>
      <c r="H563" s="38">
        <f>ROW() - 6</f>
        <v>557</v>
      </c>
      <c r="I563" s="218" t="str" cm="1">
        <f t="array" ref="I5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64" spans="1:10" x14ac:dyDescent="0.2">
      <c r="A564" s="209">
        <v>1798</v>
      </c>
      <c r="B564" s="211" t="s">
        <v>1748</v>
      </c>
      <c r="C564" s="44">
        <v>4</v>
      </c>
      <c r="D564" s="214">
        <v>45126.462034571756</v>
      </c>
      <c r="E564" s="211" t="b">
        <v>0</v>
      </c>
      <c r="F564" s="211" t="s">
        <v>1124</v>
      </c>
      <c r="G5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&lt;STX&gt;H1;o160,100;f3;c20;h1;w1;d3,Daquane Cross;&lt;ETX&gt;
&lt;STX&gt;H2;o130,100;f3;c20;h1;w1;d3,;&lt;ETX&gt;
&lt;STX&gt;H3;o100,100;f3;c20;h1;w1;d3,MES Login;&lt;ETX&gt;
&lt;STX&gt;B4;o50,30;f3;c0,3;h50;w3;d3,1798;&lt;ETX&gt;
&lt;STX&gt;R&lt;ETX&gt;
&lt;STX&gt;&lt;ESC&gt;E1;&lt;ETX&gt;
&lt;STX&gt;&lt;US&gt;4&lt;ETX&gt;
&lt;STX&gt;&lt;ETB&gt;&lt;ETX&gt;</v>
      </c>
      <c r="H564" s="38">
        <f>ROW() - 6</f>
        <v>558</v>
      </c>
      <c r="I564" s="218" t="str" cm="1">
        <f t="array" ref="I5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65" spans="1:10" x14ac:dyDescent="0.2">
      <c r="A565" s="209">
        <v>2531</v>
      </c>
      <c r="B565" s="211" t="s">
        <v>1749</v>
      </c>
      <c r="C565" s="44">
        <v>4</v>
      </c>
      <c r="D565" s="214">
        <v>45639</v>
      </c>
      <c r="E565" s="211" t="b">
        <v>0</v>
      </c>
      <c r="F565" s="211" t="s">
        <v>1147</v>
      </c>
      <c r="G5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 Redmond;&lt;ETX&gt;
&lt;STX&gt;H2;o130,100;f3;c20;h1;w1;d3,;&lt;ETX&gt;
&lt;STX&gt;H3;o100,100;f3;c20;h1;w1;d3,MES Login;&lt;ETX&gt;
&lt;STX&gt;B4;o50,30;f3;c0,3;h50;w3;d3,2531;&lt;ETX&gt;
&lt;STX&gt;R&lt;ETX&gt;
&lt;STX&gt;&lt;ESC&gt;E1;&lt;ETX&gt;
&lt;STX&gt;&lt;US&gt;4&lt;ETX&gt;
&lt;STX&gt;&lt;ETB&gt;&lt;ETX&gt;</v>
      </c>
      <c r="H565" s="38">
        <f>ROW() - 6</f>
        <v>559</v>
      </c>
      <c r="I565" s="218" t="str" cm="1">
        <f t="array" ref="I5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66" spans="1:10" x14ac:dyDescent="0.2">
      <c r="A566" s="209">
        <v>2495</v>
      </c>
      <c r="B566" s="211" t="s">
        <v>1750</v>
      </c>
      <c r="C566" s="44">
        <v>4</v>
      </c>
      <c r="D566" s="214">
        <v>45639</v>
      </c>
      <c r="E566" s="211" t="b">
        <v>0</v>
      </c>
      <c r="F566" s="211" t="s">
        <v>1751</v>
      </c>
      <c r="G5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&lt;STX&gt;H1;o160,100;f3;c20;h1;w1;d3,Dara Elleby;&lt;ETX&gt;
&lt;STX&gt;H2;o130,100;f3;c20;h1;w1;d3,;&lt;ETX&gt;
&lt;STX&gt;H3;o100,100;f3;c20;h1;w1;d3,MES Login;&lt;ETX&gt;
&lt;STX&gt;B4;o50,30;f3;c0,3;h50;w3;d3,2495;&lt;ETX&gt;
&lt;STX&gt;R&lt;ETX&gt;
&lt;STX&gt;&lt;ESC&gt;E1;&lt;ETX&gt;
&lt;STX&gt;&lt;US&gt;4&lt;ETX&gt;
&lt;STX&gt;&lt;ETB&gt;&lt;ETX&gt;</v>
      </c>
      <c r="H566" s="38">
        <f>ROW() - 6</f>
        <v>560</v>
      </c>
      <c r="I566" s="218" t="str" cm="1">
        <f t="array" ref="I5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67" spans="1:10" x14ac:dyDescent="0.2">
      <c r="A567" s="209">
        <v>1985</v>
      </c>
      <c r="B567" s="211" t="s">
        <v>1752</v>
      </c>
      <c r="C567" s="44">
        <v>4</v>
      </c>
      <c r="D567" s="214">
        <v>45126.462035104167</v>
      </c>
      <c r="E567" s="211" t="b">
        <v>0</v>
      </c>
      <c r="F567" s="211" t="s">
        <v>1753</v>
      </c>
      <c r="G5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&lt;STX&gt;H1;o160,100;f3;c20;h1;w1;d3,Daraille Mack;&lt;ETX&gt;
&lt;STX&gt;H2;o130,100;f3;c20;h1;w1;d3,;&lt;ETX&gt;
&lt;STX&gt;H3;o100,100;f3;c20;h1;w1;d3,MES Login;&lt;ETX&gt;
&lt;STX&gt;B4;o50,30;f3;c0,3;h50;w3;d3,1985;&lt;ETX&gt;
&lt;STX&gt;R&lt;ETX&gt;
&lt;STX&gt;&lt;ESC&gt;E1;&lt;ETX&gt;
&lt;STX&gt;&lt;US&gt;4&lt;ETX&gt;
&lt;STX&gt;&lt;ETB&gt;&lt;ETX&gt;</v>
      </c>
      <c r="H567" s="38">
        <f>ROW() - 6</f>
        <v>561</v>
      </c>
      <c r="I567" s="218" t="str" cm="1">
        <f t="array" ref="I5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68" spans="1:10" x14ac:dyDescent="0.2">
      <c r="A568" s="209">
        <v>2476</v>
      </c>
      <c r="B568" s="211" t="s">
        <v>840</v>
      </c>
      <c r="C568" s="44">
        <v>4</v>
      </c>
      <c r="D568" s="214">
        <v>45937.606745798614</v>
      </c>
      <c r="E568" s="211" t="b">
        <v>0</v>
      </c>
      <c r="F568" s="211" t="s">
        <v>1754</v>
      </c>
      <c r="G5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&lt;STX&gt;H1;o160,100;f3;c20;h1;w1;d3,Darfet Weitherspoon;&lt;ETX&gt;
&lt;STX&gt;H2;o130,100;f3;c20;h1;w1;d3,;&lt;ETX&gt;
&lt;STX&gt;H3;o100,100;f3;c20;h1;w1;d3,MES Login;&lt;ETX&gt;
&lt;STX&gt;B4;o50,30;f3;c0,3;h50;w3;d3,2476;&lt;ETX&gt;
&lt;STX&gt;R&lt;ETX&gt;
&lt;STX&gt;&lt;ESC&gt;E1;&lt;ETX&gt;
&lt;STX&gt;&lt;US&gt;4&lt;ETX&gt;
&lt;STX&gt;&lt;ETB&gt;&lt;ETX&gt;</v>
      </c>
      <c r="H568" s="38">
        <f>ROW() - 6</f>
        <v>562</v>
      </c>
      <c r="I568" s="218" t="str" cm="1">
        <f t="array" ref="I5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69" spans="1:10" x14ac:dyDescent="0.2">
      <c r="A569" s="209">
        <v>9647</v>
      </c>
      <c r="B569" s="211" t="s">
        <v>1755</v>
      </c>
      <c r="C569" s="44">
        <v>11</v>
      </c>
      <c r="D569" s="214">
        <v>45126.462035300923</v>
      </c>
      <c r="E569" s="211" t="b">
        <v>0</v>
      </c>
      <c r="F569" s="211" t="s">
        <v>1756</v>
      </c>
      <c r="G5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&lt;STX&gt;H1;o160,100;f3;c20;h1;w1;d3,Darian McKinney;&lt;ETX&gt;
&lt;STX&gt;H2;o130,100;f3;c20;h1;w1;d3,;&lt;ETX&gt;
&lt;STX&gt;H3;o100,100;f3;c20;h1;w1;d3,MES Login;&lt;ETX&gt;
&lt;STX&gt;B4;o50,30;f3;c0,3;h50;w3;d3,9647;&lt;ETX&gt;
&lt;STX&gt;R&lt;ETX&gt;
&lt;STX&gt;&lt;ESC&gt;E1;&lt;ETX&gt;
&lt;STX&gt;&lt;US&gt;4&lt;ETX&gt;
&lt;STX&gt;&lt;ETB&gt;&lt;ETX&gt;</v>
      </c>
      <c r="H569" s="38">
        <f>ROW() - 6</f>
        <v>563</v>
      </c>
      <c r="I569" s="218" t="str" cm="1">
        <f t="array" ref="I5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70" spans="1:10" x14ac:dyDescent="0.2">
      <c r="A570" s="209">
        <v>9196</v>
      </c>
      <c r="B570" s="211" t="s">
        <v>1757</v>
      </c>
      <c r="C570" s="44">
        <v>4</v>
      </c>
      <c r="D570" s="214">
        <v>45126.46203545139</v>
      </c>
      <c r="E570" s="211" t="b">
        <v>0</v>
      </c>
      <c r="F570" s="211" t="s">
        <v>1758</v>
      </c>
      <c r="G5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&lt;STX&gt;H1;o160,100;f3;c20;h1;w1;d3,Darian Reilly;&lt;ETX&gt;
&lt;STX&gt;H2;o130,100;f3;c20;h1;w1;d3,;&lt;ETX&gt;
&lt;STX&gt;H3;o100,100;f3;c20;h1;w1;d3,MES Login;&lt;ETX&gt;
&lt;STX&gt;B4;o50,30;f3;c0,3;h50;w3;d3,9196;&lt;ETX&gt;
&lt;STX&gt;R&lt;ETX&gt;
&lt;STX&gt;&lt;ESC&gt;E1;&lt;ETX&gt;
&lt;STX&gt;&lt;US&gt;4&lt;ETX&gt;
&lt;STX&gt;&lt;ETB&gt;&lt;ETX&gt;</v>
      </c>
      <c r="H570" s="38">
        <f>ROW() - 6</f>
        <v>564</v>
      </c>
      <c r="I570" s="218" t="str" cm="1">
        <f t="array" ref="I5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71" spans="1:10" x14ac:dyDescent="0.2">
      <c r="A571" s="209">
        <v>9829</v>
      </c>
      <c r="B571" s="211" t="s">
        <v>1759</v>
      </c>
      <c r="C571" s="44">
        <v>4</v>
      </c>
      <c r="D571" s="214">
        <v>45126.46203545139</v>
      </c>
      <c r="E571" s="211" t="b">
        <v>0</v>
      </c>
      <c r="F571" s="211" t="s">
        <v>1760</v>
      </c>
      <c r="G5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&lt;STX&gt;H1;o160,100;f3;c20;h1;w1;d3,Darius Brooks;&lt;ETX&gt;
&lt;STX&gt;H2;o130,100;f3;c20;h1;w1;d3,;&lt;ETX&gt;
&lt;STX&gt;H3;o100,100;f3;c20;h1;w1;d3,MES Login;&lt;ETX&gt;
&lt;STX&gt;B4;o50,30;f3;c0,3;h50;w3;d3,9829;&lt;ETX&gt;
&lt;STX&gt;R&lt;ETX&gt;
&lt;STX&gt;&lt;ESC&gt;E1;&lt;ETX&gt;
&lt;STX&gt;&lt;US&gt;4&lt;ETX&gt;
&lt;STX&gt;&lt;ETB&gt;&lt;ETX&gt;</v>
      </c>
      <c r="H571" s="38">
        <f>ROW() - 6</f>
        <v>565</v>
      </c>
      <c r="I571" s="218" t="str" cm="1">
        <f t="array" ref="I5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72" spans="1:10" x14ac:dyDescent="0.2">
      <c r="A572" s="209">
        <v>1407</v>
      </c>
      <c r="B572" s="211" t="s">
        <v>1761</v>
      </c>
      <c r="C572" s="44">
        <v>4</v>
      </c>
      <c r="D572" s="214">
        <v>45126.462035648146</v>
      </c>
      <c r="E572" s="211" t="b">
        <v>0</v>
      </c>
      <c r="F572" s="211" t="s">
        <v>1426</v>
      </c>
      <c r="G5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&lt;STX&gt;H1;o160,100;f3;c20;h1;w1;d3,Darius Chapman;&lt;ETX&gt;
&lt;STX&gt;H2;o130,100;f3;c20;h1;w1;d3,;&lt;ETX&gt;
&lt;STX&gt;H3;o100,100;f3;c20;h1;w1;d3,MES Login;&lt;ETX&gt;
&lt;STX&gt;B4;o50,30;f3;c0,3;h50;w3;d3,1407;&lt;ETX&gt;
&lt;STX&gt;R&lt;ETX&gt;
&lt;STX&gt;&lt;ESC&gt;E1;&lt;ETX&gt;
&lt;STX&gt;&lt;US&gt;4&lt;ETX&gt;
&lt;STX&gt;&lt;ETB&gt;&lt;ETX&gt;</v>
      </c>
      <c r="H572" s="38">
        <f>ROW() - 6</f>
        <v>566</v>
      </c>
      <c r="I572" s="218" t="str" cm="1">
        <f t="array" ref="I5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73" spans="1:10" x14ac:dyDescent="0.2">
      <c r="A573" s="209">
        <v>2302</v>
      </c>
      <c r="B573" s="211" t="s">
        <v>45</v>
      </c>
      <c r="C573" s="44">
        <v>3</v>
      </c>
      <c r="D573" s="214">
        <v>45778</v>
      </c>
      <c r="E573" s="211" t="b">
        <v>0</v>
      </c>
      <c r="F573" s="211" t="s">
        <v>1762</v>
      </c>
      <c r="G5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&lt;STX&gt;H1;o160,100;f3;c20;h1;w1;d3,Darius Goodwin-Siebert;&lt;ETX&gt;
&lt;STX&gt;H2;o130,100;f3;c20;h1;w1;d3,;&lt;ETX&gt;
&lt;STX&gt;H3;o100,100;f3;c20;h1;w1;d3,MES Login;&lt;ETX&gt;
&lt;STX&gt;B4;o50,30;f3;c0,3;h50;w3;d3,2302;&lt;ETX&gt;
&lt;STX&gt;R&lt;ETX&gt;
&lt;STX&gt;&lt;ESC&gt;E1;&lt;ETX&gt;
&lt;STX&gt;&lt;US&gt;4&lt;ETX&gt;
&lt;STX&gt;&lt;ETB&gt;&lt;ETX&gt;</v>
      </c>
      <c r="H573" s="38">
        <f>ROW() - 6</f>
        <v>567</v>
      </c>
      <c r="I573" s="218" t="str" cm="1">
        <f t="array" ref="I5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74" spans="1:10" x14ac:dyDescent="0.2">
      <c r="A574" s="209">
        <v>9470</v>
      </c>
      <c r="B574" s="211" t="s">
        <v>1763</v>
      </c>
      <c r="C574" s="44">
        <v>4</v>
      </c>
      <c r="D574" s="214">
        <v>45126.46203584491</v>
      </c>
      <c r="E574" s="211" t="b">
        <v>0</v>
      </c>
      <c r="F574" s="211" t="s">
        <v>1764</v>
      </c>
      <c r="G5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&lt;STX&gt;H1;o160,100;f3;c20;h1;w1;d3,Darius Gordon;&lt;ETX&gt;
&lt;STX&gt;H2;o130,100;f3;c20;h1;w1;d3,;&lt;ETX&gt;
&lt;STX&gt;H3;o100,100;f3;c20;h1;w1;d3,MES Login;&lt;ETX&gt;
&lt;STX&gt;B4;o50,30;f3;c0,3;h50;w3;d3,9470;&lt;ETX&gt;
&lt;STX&gt;R&lt;ETX&gt;
&lt;STX&gt;&lt;ESC&gt;E1;&lt;ETX&gt;
&lt;STX&gt;&lt;US&gt;4&lt;ETX&gt;
&lt;STX&gt;&lt;ETB&gt;&lt;ETX&gt;</v>
      </c>
      <c r="H574" s="38">
        <f>ROW() - 6</f>
        <v>568</v>
      </c>
      <c r="I574" s="218" t="str" cm="1">
        <f t="array" ref="I5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75" spans="1:10" x14ac:dyDescent="0.2">
      <c r="A575" s="209">
        <v>1444</v>
      </c>
      <c r="B575" s="211" t="s">
        <v>1765</v>
      </c>
      <c r="C575" s="44">
        <v>4</v>
      </c>
      <c r="D575" s="214">
        <v>45126.46203599537</v>
      </c>
      <c r="E575" s="211" t="b">
        <v>0</v>
      </c>
      <c r="F575" s="211" t="s">
        <v>1391</v>
      </c>
      <c r="G5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&lt;STX&gt;H1;o160,100;f3;c20;h1;w1;d3,Darius Hudson;&lt;ETX&gt;
&lt;STX&gt;H2;o130,100;f3;c20;h1;w1;d3,;&lt;ETX&gt;
&lt;STX&gt;H3;o100,100;f3;c20;h1;w1;d3,MES Login;&lt;ETX&gt;
&lt;STX&gt;B4;o50,30;f3;c0,3;h50;w3;d3,1444;&lt;ETX&gt;
&lt;STX&gt;R&lt;ETX&gt;
&lt;STX&gt;&lt;ESC&gt;E1;&lt;ETX&gt;
&lt;STX&gt;&lt;US&gt;4&lt;ETX&gt;
&lt;STX&gt;&lt;ETB&gt;&lt;ETX&gt;</v>
      </c>
      <c r="H575" s="38">
        <f>ROW() - 6</f>
        <v>569</v>
      </c>
      <c r="I575" s="218" t="str" cm="1">
        <f t="array" ref="I5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76" spans="1:10" x14ac:dyDescent="0.2">
      <c r="A576" s="209">
        <v>8990</v>
      </c>
      <c r="B576" s="211" t="s">
        <v>1766</v>
      </c>
      <c r="C576" s="44">
        <v>4</v>
      </c>
      <c r="D576" s="214">
        <v>45126.462036192126</v>
      </c>
      <c r="E576" s="211" t="b">
        <v>0</v>
      </c>
      <c r="F576" s="211" t="s">
        <v>1767</v>
      </c>
      <c r="G5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&lt;STX&gt;H1;o160,100;f3;c20;h1;w1;d3,Darius Mariner;&lt;ETX&gt;
&lt;STX&gt;H2;o130,100;f3;c20;h1;w1;d3,;&lt;ETX&gt;
&lt;STX&gt;H3;o100,100;f3;c20;h1;w1;d3,MES Login;&lt;ETX&gt;
&lt;STX&gt;B4;o50,30;f3;c0,3;h50;w3;d3,8990;&lt;ETX&gt;
&lt;STX&gt;R&lt;ETX&gt;
&lt;STX&gt;&lt;ESC&gt;E1;&lt;ETX&gt;
&lt;STX&gt;&lt;US&gt;4&lt;ETX&gt;
&lt;STX&gt;&lt;ETB&gt;&lt;ETX&gt;</v>
      </c>
      <c r="H576" s="38">
        <f>ROW() - 6</f>
        <v>570</v>
      </c>
      <c r="I576" s="218" t="str" cm="1">
        <f t="array" ref="I5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77" spans="1:10" x14ac:dyDescent="0.2">
      <c r="A577" s="209">
        <v>1934</v>
      </c>
      <c r="B577" s="211" t="s">
        <v>1768</v>
      </c>
      <c r="C577" s="44">
        <v>4</v>
      </c>
      <c r="D577" s="214">
        <v>45126.462036377314</v>
      </c>
      <c r="E577" s="211" t="b">
        <v>0</v>
      </c>
      <c r="F577" s="211" t="s">
        <v>1113</v>
      </c>
      <c r="G5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&lt;STX&gt;H1;o160,100;f3;c20;h1;w1;d3,Darius Stewart;&lt;ETX&gt;
&lt;STX&gt;H2;o130,100;f3;c20;h1;w1;d3,;&lt;ETX&gt;
&lt;STX&gt;H3;o100,100;f3;c20;h1;w1;d3,MES Login;&lt;ETX&gt;
&lt;STX&gt;B4;o50,30;f3;c0,3;h50;w3;d3,1934;&lt;ETX&gt;
&lt;STX&gt;R&lt;ETX&gt;
&lt;STX&gt;&lt;ESC&gt;E1;&lt;ETX&gt;
&lt;STX&gt;&lt;US&gt;4&lt;ETX&gt;
&lt;STX&gt;&lt;ETB&gt;&lt;ETX&gt;</v>
      </c>
      <c r="H577" s="38">
        <f>ROW() - 6</f>
        <v>571</v>
      </c>
      <c r="I577" s="218" t="str" cm="1">
        <f t="array" ref="I5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78" spans="1:10" x14ac:dyDescent="0.2">
      <c r="A578" s="209">
        <v>9310</v>
      </c>
      <c r="B578" s="211" t="s">
        <v>1769</v>
      </c>
      <c r="C578" s="44">
        <v>4</v>
      </c>
      <c r="D578" s="214">
        <v>45126.462036574078</v>
      </c>
      <c r="E578" s="211" t="b">
        <v>0</v>
      </c>
      <c r="F578" s="211" t="s">
        <v>1640</v>
      </c>
      <c r="G5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&lt;STX&gt;H1;o160,100;f3;c20;h1;w1;d3,Darius Turner;&lt;ETX&gt;
&lt;STX&gt;H2;o130,100;f3;c20;h1;w1;d3,;&lt;ETX&gt;
&lt;STX&gt;H3;o100,100;f3;c20;h1;w1;d3,MES Login;&lt;ETX&gt;
&lt;STX&gt;B4;o50,30;f3;c0,3;h50;w3;d3,9310;&lt;ETX&gt;
&lt;STX&gt;R&lt;ETX&gt;
&lt;STX&gt;&lt;ESC&gt;E1;&lt;ETX&gt;
&lt;STX&gt;&lt;US&gt;4&lt;ETX&gt;
&lt;STX&gt;&lt;ETB&gt;&lt;ETX&gt;</v>
      </c>
      <c r="H578" s="38">
        <f>ROW() - 6</f>
        <v>572</v>
      </c>
      <c r="I578" s="218" t="str" cm="1">
        <f t="array" ref="I5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79" spans="1:10" x14ac:dyDescent="0.2">
      <c r="A579" s="209">
        <v>2655</v>
      </c>
      <c r="B579" s="211" t="s">
        <v>96</v>
      </c>
      <c r="C579" s="44">
        <v>4</v>
      </c>
      <c r="D579" s="214">
        <v>45997.030034490737</v>
      </c>
      <c r="E579" s="211" t="b">
        <v>0</v>
      </c>
      <c r="F579" s="211" t="s">
        <v>9449</v>
      </c>
      <c r="G5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&lt;STX&gt;H1;o160,100;f3;c20;h1;w1;d3,Darjay Travis Sr;&lt;ETX&gt;
&lt;STX&gt;H2;o130,100;f3;c20;h1;w1;d3,;&lt;ETX&gt;
&lt;STX&gt;H3;o100,100;f3;c20;h1;w1;d3,MES Login;&lt;ETX&gt;
&lt;STX&gt;B4;o50,30;f3;c0,3;h50;w3;d3,2655;&lt;ETX&gt;
&lt;STX&gt;R&lt;ETX&gt;
&lt;STX&gt;&lt;ESC&gt;E1;&lt;ETX&gt;
&lt;STX&gt;&lt;US&gt;4&lt;ETX&gt;
&lt;STX&gt;&lt;ETB&gt;&lt;ETX&gt;</v>
      </c>
      <c r="H579" s="38">
        <f>ROW() - 6</f>
        <v>573</v>
      </c>
      <c r="I579" s="218" t="str" cm="1">
        <f t="array" ref="I5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80" spans="1:10" x14ac:dyDescent="0.2">
      <c r="A580" s="209">
        <v>9048</v>
      </c>
      <c r="B580" s="211" t="s">
        <v>1770</v>
      </c>
      <c r="C580" s="44">
        <v>4</v>
      </c>
      <c r="D580" s="214">
        <v>45126.462036724537</v>
      </c>
      <c r="E580" s="211" t="b">
        <v>0</v>
      </c>
      <c r="F580" s="211" t="s">
        <v>1132</v>
      </c>
      <c r="G5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&lt;STX&gt;H1;o160,100;f3;c20;h1;w1;d3,Darlene Tyler;&lt;ETX&gt;
&lt;STX&gt;H2;o130,100;f3;c20;h1;w1;d3,;&lt;ETX&gt;
&lt;STX&gt;H3;o100,100;f3;c20;h1;w1;d3,MES Login;&lt;ETX&gt;
&lt;STX&gt;B4;o50,30;f3;c0,3;h50;w3;d3,9048;&lt;ETX&gt;
&lt;STX&gt;R&lt;ETX&gt;
&lt;STX&gt;&lt;ESC&gt;E1;&lt;ETX&gt;
&lt;STX&gt;&lt;US&gt;4&lt;ETX&gt;
&lt;STX&gt;&lt;ETB&gt;&lt;ETX&gt;</v>
      </c>
      <c r="H580" s="38">
        <f>ROW() - 6</f>
        <v>574</v>
      </c>
      <c r="I580" s="218" t="str" cm="1">
        <f t="array" ref="I5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81" spans="1:10" x14ac:dyDescent="0.2">
      <c r="A581" s="209">
        <v>1706</v>
      </c>
      <c r="B581" s="211" t="s">
        <v>1771</v>
      </c>
      <c r="C581" s="44">
        <v>4</v>
      </c>
      <c r="D581" s="214">
        <v>45126.462036921293</v>
      </c>
      <c r="E581" s="211" t="b">
        <v>0</v>
      </c>
      <c r="F581" s="211" t="s">
        <v>948</v>
      </c>
      <c r="G5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&lt;STX&gt;H1;o160,100;f3;c20;h1;w1;d3,Darnell Clark;&lt;ETX&gt;
&lt;STX&gt;H2;o130,100;f3;c20;h1;w1;d3,;&lt;ETX&gt;
&lt;STX&gt;H3;o100,100;f3;c20;h1;w1;d3,MES Login;&lt;ETX&gt;
&lt;STX&gt;B4;o50,30;f3;c0,3;h50;w3;d3,1706;&lt;ETX&gt;
&lt;STX&gt;R&lt;ETX&gt;
&lt;STX&gt;&lt;ESC&gt;E1;&lt;ETX&gt;
&lt;STX&gt;&lt;US&gt;4&lt;ETX&gt;
&lt;STX&gt;&lt;ETB&gt;&lt;ETX&gt;</v>
      </c>
      <c r="H581" s="38">
        <f>ROW() - 6</f>
        <v>575</v>
      </c>
      <c r="I581" s="218" t="str" cm="1">
        <f t="array" ref="I5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82" spans="1:10" x14ac:dyDescent="0.2">
      <c r="A582" s="209">
        <v>1283</v>
      </c>
      <c r="B582" s="211" t="s">
        <v>1772</v>
      </c>
      <c r="C582" s="44">
        <v>4</v>
      </c>
      <c r="D582" s="214">
        <v>45126.462037118057</v>
      </c>
      <c r="E582" s="211" t="b">
        <v>0</v>
      </c>
      <c r="F582" s="211" t="s">
        <v>1773</v>
      </c>
      <c r="G5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&lt;STX&gt;H1;o160,100;f3;c20;h1;w1;d3,Darnell Leshore;&lt;ETX&gt;
&lt;STX&gt;H2;o130,100;f3;c20;h1;w1;d3,;&lt;ETX&gt;
&lt;STX&gt;H3;o100,100;f3;c20;h1;w1;d3,MES Login;&lt;ETX&gt;
&lt;STX&gt;B4;o50,30;f3;c0,3;h50;w3;d3,1283;&lt;ETX&gt;
&lt;STX&gt;R&lt;ETX&gt;
&lt;STX&gt;&lt;ESC&gt;E1;&lt;ETX&gt;
&lt;STX&gt;&lt;US&gt;4&lt;ETX&gt;
&lt;STX&gt;&lt;ETB&gt;&lt;ETX&gt;</v>
      </c>
      <c r="H582" s="38">
        <f>ROW() - 6</f>
        <v>576</v>
      </c>
      <c r="I582" s="218" t="str" cm="1">
        <f t="array" ref="I5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83" spans="1:10" x14ac:dyDescent="0.2">
      <c r="A583" s="209">
        <v>9493</v>
      </c>
      <c r="B583" s="211" t="s">
        <v>1774</v>
      </c>
      <c r="C583" s="44">
        <v>4</v>
      </c>
      <c r="D583" s="214">
        <v>45126.462037268517</v>
      </c>
      <c r="E583" s="211" t="b">
        <v>0</v>
      </c>
      <c r="F583" s="211" t="s">
        <v>1775</v>
      </c>
      <c r="G5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&lt;STX&gt;H1;o160,100;f3;c20;h1;w1;d3,Darrell Brown Mills;&lt;ETX&gt;
&lt;STX&gt;H2;o130,100;f3;c20;h1;w1;d3,;&lt;ETX&gt;
&lt;STX&gt;H3;o100,100;f3;c20;h1;w1;d3,MES Login;&lt;ETX&gt;
&lt;STX&gt;B4;o50,30;f3;c0,3;h50;w3;d3,9493;&lt;ETX&gt;
&lt;STX&gt;R&lt;ETX&gt;
&lt;STX&gt;&lt;ESC&gt;E1;&lt;ETX&gt;
&lt;STX&gt;&lt;US&gt;4&lt;ETX&gt;
&lt;STX&gt;&lt;ETB&gt;&lt;ETX&gt;</v>
      </c>
      <c r="H583" s="38">
        <f>ROW() - 6</f>
        <v>577</v>
      </c>
      <c r="I583" s="218" t="str" cm="1">
        <f t="array" ref="I5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84" spans="1:10" x14ac:dyDescent="0.2">
      <c r="A584" s="209">
        <v>1197</v>
      </c>
      <c r="B584" s="211" t="s">
        <v>1776</v>
      </c>
      <c r="C584" s="44">
        <v>4</v>
      </c>
      <c r="D584" s="214">
        <v>45126.46203746528</v>
      </c>
      <c r="E584" s="211" t="b">
        <v>0</v>
      </c>
      <c r="F584" s="211" t="s">
        <v>1777</v>
      </c>
      <c r="G5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&lt;STX&gt;H1;o160,100;f3;c20;h1;w1;d3,Darrell Flournoy;&lt;ETX&gt;
&lt;STX&gt;H2;o130,100;f3;c20;h1;w1;d3,;&lt;ETX&gt;
&lt;STX&gt;H3;o100,100;f3;c20;h1;w1;d3,MES Login;&lt;ETX&gt;
&lt;STX&gt;B4;o50,30;f3;c0,3;h50;w3;d3,1197;&lt;ETX&gt;
&lt;STX&gt;R&lt;ETX&gt;
&lt;STX&gt;&lt;ESC&gt;E1;&lt;ETX&gt;
&lt;STX&gt;&lt;US&gt;4&lt;ETX&gt;
&lt;STX&gt;&lt;ETB&gt;&lt;ETX&gt;</v>
      </c>
      <c r="H584" s="38">
        <f>ROW() - 6</f>
        <v>578</v>
      </c>
      <c r="I584" s="218" t="str" cm="1">
        <f t="array" ref="I5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85" spans="1:10" x14ac:dyDescent="0.2">
      <c r="A585" s="209">
        <v>8884</v>
      </c>
      <c r="B585" s="211" t="s">
        <v>1778</v>
      </c>
      <c r="C585" s="44">
        <v>3</v>
      </c>
      <c r="D585" s="214">
        <v>45126.462037650461</v>
      </c>
      <c r="E585" s="211" t="b">
        <v>1</v>
      </c>
      <c r="F585" s="211" t="s">
        <v>1779</v>
      </c>
      <c r="G5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&lt;STX&gt;H1;o160,100;f3;c20;h1;w1;d3,Darren Biernacki;&lt;ETX&gt;
&lt;STX&gt;H2;o130,100;f3;c20;h1;w1;d3,;&lt;ETX&gt;
&lt;STX&gt;H3;o100,100;f3;c20;h1;w1;d3,MES Login;&lt;ETX&gt;
&lt;STX&gt;B4;o50,30;f3;c0,3;h50;w3;d3,8884;&lt;ETX&gt;
&lt;STX&gt;R&lt;ETX&gt;
&lt;STX&gt;&lt;ESC&gt;E1;&lt;ETX&gt;
&lt;STX&gt;&lt;US&gt;4&lt;ETX&gt;
&lt;STX&gt;&lt;ETB&gt;&lt;ETX&gt;</v>
      </c>
      <c r="H585" s="38">
        <f>ROW() - 6</f>
        <v>579</v>
      </c>
      <c r="I585" s="218" t="str" cm="1">
        <f t="array" ref="I5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86" spans="1:10" x14ac:dyDescent="0.2">
      <c r="A586" s="209">
        <v>1644</v>
      </c>
      <c r="B586" s="211" t="s">
        <v>1780</v>
      </c>
      <c r="C586" s="44">
        <v>4</v>
      </c>
      <c r="D586" s="214">
        <v>45126.462037812496</v>
      </c>
      <c r="E586" s="211" t="b">
        <v>0</v>
      </c>
      <c r="F586" s="211" t="s">
        <v>1781</v>
      </c>
      <c r="G5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&lt;STX&gt;H1;o160,100;f3;c20;h1;w1;d3,Darren Morris;&lt;ETX&gt;
&lt;STX&gt;H2;o130,100;f3;c20;h1;w1;d3,;&lt;ETX&gt;
&lt;STX&gt;H3;o100,100;f3;c20;h1;w1;d3,MES Login;&lt;ETX&gt;
&lt;STX&gt;B4;o50,30;f3;c0,3;h50;w3;d3,1644;&lt;ETX&gt;
&lt;STX&gt;R&lt;ETX&gt;
&lt;STX&gt;&lt;ESC&gt;E1;&lt;ETX&gt;
&lt;STX&gt;&lt;US&gt;4&lt;ETX&gt;
&lt;STX&gt;&lt;ETB&gt;&lt;ETX&gt;</v>
      </c>
      <c r="H586" s="38">
        <f>ROW() - 6</f>
        <v>580</v>
      </c>
      <c r="I586" s="218" t="str" cm="1">
        <f t="array" ref="I5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87" spans="1:10" x14ac:dyDescent="0.2">
      <c r="A587" s="209">
        <v>8974</v>
      </c>
      <c r="B587" s="211" t="s">
        <v>1782</v>
      </c>
      <c r="C587" s="44">
        <v>4</v>
      </c>
      <c r="D587" s="214">
        <v>45126.462037997684</v>
      </c>
      <c r="E587" s="211" t="b">
        <v>0</v>
      </c>
      <c r="F587" s="211" t="s">
        <v>1783</v>
      </c>
      <c r="G5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&lt;STX&gt;H1;o160,100;f3;c20;h1;w1;d3,Darren Pruitt;&lt;ETX&gt;
&lt;STX&gt;H2;o130,100;f3;c20;h1;w1;d3,;&lt;ETX&gt;
&lt;STX&gt;H3;o100,100;f3;c20;h1;w1;d3,MES Login;&lt;ETX&gt;
&lt;STX&gt;B4;o50,30;f3;c0,3;h50;w3;d3,8974;&lt;ETX&gt;
&lt;STX&gt;R&lt;ETX&gt;
&lt;STX&gt;&lt;ESC&gt;E1;&lt;ETX&gt;
&lt;STX&gt;&lt;US&gt;4&lt;ETX&gt;
&lt;STX&gt;&lt;ETB&gt;&lt;ETX&gt;</v>
      </c>
      <c r="H587" s="38">
        <f>ROW() - 6</f>
        <v>581</v>
      </c>
      <c r="I587" s="218" t="str" cm="1">
        <f t="array" ref="I5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88" spans="1:10" x14ac:dyDescent="0.2">
      <c r="A588" s="209">
        <v>2507</v>
      </c>
      <c r="B588" s="211" t="s">
        <v>277</v>
      </c>
      <c r="C588" s="44">
        <v>4</v>
      </c>
      <c r="D588" s="214"/>
      <c r="E588" s="211" t="b">
        <v>0</v>
      </c>
      <c r="F588" s="211" t="s">
        <v>1440</v>
      </c>
      <c r="G5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&lt;STX&gt;H1;o160,100;f3;c20;h1;w1;d3,Darren Thomas;&lt;ETX&gt;
&lt;STX&gt;H2;o130,100;f3;c20;h1;w1;d3,T1XX C;&lt;ETX&gt;
&lt;STX&gt;H3;o100,100;f3;c20;h1;w1;d3,MES Login;&lt;ETX&gt;
&lt;STX&gt;B4;o50,30;f3;c0,3;h50;w3;d3,2507;&lt;ETX&gt;
&lt;STX&gt;R&lt;ETX&gt;
&lt;STX&gt;&lt;ESC&gt;E1;&lt;ETX&gt;
&lt;STX&gt;&lt;US&gt;4&lt;ETX&gt;
&lt;STX&gt;&lt;ETB&gt;&lt;ETX&gt;</v>
      </c>
      <c r="H588" s="38">
        <f>ROW() - 6</f>
        <v>582</v>
      </c>
      <c r="I588" s="218" t="str" cm="1">
        <f t="array" ref="I5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5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589" spans="1:10" x14ac:dyDescent="0.2">
      <c r="A589" s="209">
        <v>8918</v>
      </c>
      <c r="B589" s="211" t="s">
        <v>1784</v>
      </c>
      <c r="C589" s="44">
        <v>4</v>
      </c>
      <c r="D589" s="214">
        <v>45126.462037997684</v>
      </c>
      <c r="E589" s="211" t="b">
        <v>0</v>
      </c>
      <c r="F589" s="211" t="s">
        <v>1785</v>
      </c>
      <c r="G5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&lt;STX&gt;H1;o160,100;f3;c20;h1;w1;d3,Darrico Upshaw;&lt;ETX&gt;
&lt;STX&gt;H2;o130,100;f3;c20;h1;w1;d3,;&lt;ETX&gt;
&lt;STX&gt;H3;o100,100;f3;c20;h1;w1;d3,MES Login;&lt;ETX&gt;
&lt;STX&gt;B4;o50,30;f3;c0,3;h50;w3;d3,8918;&lt;ETX&gt;
&lt;STX&gt;R&lt;ETX&gt;
&lt;STX&gt;&lt;ESC&gt;E1;&lt;ETX&gt;
&lt;STX&gt;&lt;US&gt;4&lt;ETX&gt;
&lt;STX&gt;&lt;ETB&gt;&lt;ETX&gt;</v>
      </c>
      <c r="H589" s="38">
        <f>ROW() - 6</f>
        <v>583</v>
      </c>
      <c r="I589" s="218" t="str" cm="1">
        <f t="array" ref="I5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90" spans="1:10" x14ac:dyDescent="0.2">
      <c r="A590" s="209">
        <v>9870</v>
      </c>
      <c r="B590" s="211" t="s">
        <v>1786</v>
      </c>
      <c r="C590" s="44">
        <v>4</v>
      </c>
      <c r="D590" s="214">
        <v>45126.462038194448</v>
      </c>
      <c r="E590" s="211" t="b">
        <v>0</v>
      </c>
      <c r="F590" s="211" t="s">
        <v>1343</v>
      </c>
      <c r="G5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&lt;STX&gt;H1;o160,100;f3;c20;h1;w1;d3,Darrin Green;&lt;ETX&gt;
&lt;STX&gt;H2;o130,100;f3;c20;h1;w1;d3,;&lt;ETX&gt;
&lt;STX&gt;H3;o100,100;f3;c20;h1;w1;d3,MES Login;&lt;ETX&gt;
&lt;STX&gt;B4;o50,30;f3;c0,3;h50;w3;d3,9870;&lt;ETX&gt;
&lt;STX&gt;R&lt;ETX&gt;
&lt;STX&gt;&lt;ESC&gt;E1;&lt;ETX&gt;
&lt;STX&gt;&lt;US&gt;4&lt;ETX&gt;
&lt;STX&gt;&lt;ETB&gt;&lt;ETX&gt;</v>
      </c>
      <c r="H590" s="38">
        <f>ROW() - 6</f>
        <v>584</v>
      </c>
      <c r="I590" s="218" t="str" cm="1">
        <f t="array" ref="I5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91" spans="1:10" x14ac:dyDescent="0.2">
      <c r="A591" s="209">
        <v>1177</v>
      </c>
      <c r="B591" s="211" t="s">
        <v>1787</v>
      </c>
      <c r="C591" s="44">
        <v>4</v>
      </c>
      <c r="D591" s="214">
        <v>45126.462038541664</v>
      </c>
      <c r="E591" s="211" t="b">
        <v>0</v>
      </c>
      <c r="F591" s="211" t="s">
        <v>1788</v>
      </c>
      <c r="G5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&lt;STX&gt;H1;o160,100;f3;c20;h1;w1;d3,Darrin Wimbush;&lt;ETX&gt;
&lt;STX&gt;H2;o130,100;f3;c20;h1;w1;d3,;&lt;ETX&gt;
&lt;STX&gt;H3;o100,100;f3;c20;h1;w1;d3,MES Login;&lt;ETX&gt;
&lt;STX&gt;B4;o50,30;f3;c0,3;h50;w3;d3,1177;&lt;ETX&gt;
&lt;STX&gt;R&lt;ETX&gt;
&lt;STX&gt;&lt;ESC&gt;E1;&lt;ETX&gt;
&lt;STX&gt;&lt;US&gt;4&lt;ETX&gt;
&lt;STX&gt;&lt;ETB&gt;&lt;ETX&gt;</v>
      </c>
      <c r="H591" s="38">
        <f>ROW() - 6</f>
        <v>585</v>
      </c>
      <c r="I591" s="218" t="str" cm="1">
        <f t="array" ref="I5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92" spans="1:10" x14ac:dyDescent="0.2">
      <c r="A592" s="209">
        <v>2674</v>
      </c>
      <c r="B592" s="211" t="s">
        <v>9583</v>
      </c>
      <c r="C592" s="44">
        <v>3</v>
      </c>
      <c r="D592" s="214"/>
      <c r="E592" s="211" t="b">
        <v>0</v>
      </c>
      <c r="F592" s="211" t="s">
        <v>1380</v>
      </c>
      <c r="G5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&lt;STX&gt;H1;o160,100;f3;c20;h1;w1;d3,Darrius Taylor;&lt;ETX&gt;
&lt;STX&gt;H2;o130,100;f3;c20;h1;w1;d3,Materials 2nd;&lt;ETX&gt;
&lt;STX&gt;H3;o100,100;f3;c20;h1;w1;d3,MES Login;&lt;ETX&gt;
&lt;STX&gt;B4;o50,30;f3;c0,3;h50;w3;d3,2674;&lt;ETX&gt;
&lt;STX&gt;R&lt;ETX&gt;
&lt;STX&gt;&lt;ESC&gt;E1;&lt;ETX&gt;
&lt;STX&gt;&lt;US&gt;4&lt;ETX&gt;
&lt;STX&gt;&lt;ETB&gt;&lt;ETX&gt;</v>
      </c>
      <c r="H592" s="38">
        <f>ROW() - 6</f>
        <v>586</v>
      </c>
      <c r="I592" s="218" t="str" cm="1">
        <f t="array" ref="I5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2nd</v>
      </c>
      <c r="J5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593" spans="1:10" x14ac:dyDescent="0.2">
      <c r="A593" s="209">
        <v>2187</v>
      </c>
      <c r="B593" s="211" t="s">
        <v>1789</v>
      </c>
      <c r="C593" s="44">
        <v>4</v>
      </c>
      <c r="D593" s="214">
        <v>45126.462038738428</v>
      </c>
      <c r="E593" s="211" t="b">
        <v>0</v>
      </c>
      <c r="F593" s="211" t="s">
        <v>1254</v>
      </c>
      <c r="G5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&lt;STX&gt;H1;o160,100;f3;c20;h1;w1;d3,Darrius Walker;&lt;ETX&gt;
&lt;STX&gt;H2;o130,100;f3;c20;h1;w1;d3,;&lt;ETX&gt;
&lt;STX&gt;H3;o100,100;f3;c20;h1;w1;d3,MES Login;&lt;ETX&gt;
&lt;STX&gt;B4;o50,30;f3;c0,3;h50;w3;d3,2187;&lt;ETX&gt;
&lt;STX&gt;R&lt;ETX&gt;
&lt;STX&gt;&lt;ESC&gt;E1;&lt;ETX&gt;
&lt;STX&gt;&lt;US&gt;4&lt;ETX&gt;
&lt;STX&gt;&lt;ETB&gt;&lt;ETX&gt;</v>
      </c>
      <c r="H593" s="38">
        <f>ROW() - 6</f>
        <v>587</v>
      </c>
      <c r="I593" s="218" t="str" cm="1">
        <f t="array" ref="I5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94" spans="1:10" x14ac:dyDescent="0.2">
      <c r="A594" s="209">
        <v>1261</v>
      </c>
      <c r="B594" s="211" t="s">
        <v>1790</v>
      </c>
      <c r="C594" s="44">
        <v>4</v>
      </c>
      <c r="D594" s="214">
        <v>45126.462038888887</v>
      </c>
      <c r="E594" s="211" t="b">
        <v>0</v>
      </c>
      <c r="F594" s="211" t="s">
        <v>1791</v>
      </c>
      <c r="G5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&lt;STX&gt;H1;o160,100;f3;c20;h1;w1;d3,Darryl Barbier Jr;&lt;ETX&gt;
&lt;STX&gt;H2;o130,100;f3;c20;h1;w1;d3,;&lt;ETX&gt;
&lt;STX&gt;H3;o100,100;f3;c20;h1;w1;d3,MES Login;&lt;ETX&gt;
&lt;STX&gt;B4;o50,30;f3;c0,3;h50;w3;d3,1261;&lt;ETX&gt;
&lt;STX&gt;R&lt;ETX&gt;
&lt;STX&gt;&lt;ESC&gt;E1;&lt;ETX&gt;
&lt;STX&gt;&lt;US&gt;4&lt;ETX&gt;
&lt;STX&gt;&lt;ETB&gt;&lt;ETX&gt;</v>
      </c>
      <c r="H594" s="38">
        <f>ROW() - 6</f>
        <v>588</v>
      </c>
      <c r="I594" s="218" t="str" cm="1">
        <f t="array" ref="I5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95" spans="1:10" x14ac:dyDescent="0.2">
      <c r="A595" s="209">
        <v>1659</v>
      </c>
      <c r="B595" s="211" t="s">
        <v>1792</v>
      </c>
      <c r="C595" s="44">
        <v>1</v>
      </c>
      <c r="D595" s="214"/>
      <c r="E595" s="211" t="b">
        <v>1</v>
      </c>
      <c r="F595" s="211" t="s">
        <v>1793</v>
      </c>
      <c r="G5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&lt;STX&gt;H1;o160,100;f3;c20;h1;w1;d3,Darryl Cadarette;&lt;ETX&gt;
&lt;STX&gt;H2;o130,100;f3;c20;h1;w1;d3,;&lt;ETX&gt;
&lt;STX&gt;H3;o100,100;f3;c20;h1;w1;d3,MES Login;&lt;ETX&gt;
&lt;STX&gt;B4;o50,30;f3;c0,3;h50;w3;d3,1659;&lt;ETX&gt;
&lt;STX&gt;R&lt;ETX&gt;
&lt;STX&gt;&lt;ESC&gt;E1;&lt;ETX&gt;
&lt;STX&gt;&lt;US&gt;4&lt;ETX&gt;
&lt;STX&gt;&lt;ETB&gt;&lt;ETX&gt;</v>
      </c>
      <c r="H595" s="38">
        <f>ROW() - 6</f>
        <v>589</v>
      </c>
      <c r="I595" s="218" t="str" cm="1">
        <f t="array" ref="I5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96" spans="1:10" x14ac:dyDescent="0.2">
      <c r="A596" s="209">
        <v>9028</v>
      </c>
      <c r="B596" s="211" t="s">
        <v>1794</v>
      </c>
      <c r="C596" s="44">
        <v>4</v>
      </c>
      <c r="D596" s="214">
        <v>45126.462039085651</v>
      </c>
      <c r="E596" s="211" t="b">
        <v>0</v>
      </c>
      <c r="F596" s="211" t="s">
        <v>1568</v>
      </c>
      <c r="G5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&lt;STX&gt;H1;o160,100;f3;c20;h1;w1;d3,Darryl Richardson;&lt;ETX&gt;
&lt;STX&gt;H2;o130,100;f3;c20;h1;w1;d3,;&lt;ETX&gt;
&lt;STX&gt;H3;o100,100;f3;c20;h1;w1;d3,MES Login;&lt;ETX&gt;
&lt;STX&gt;B4;o50,30;f3;c0,3;h50;w3;d3,9028;&lt;ETX&gt;
&lt;STX&gt;R&lt;ETX&gt;
&lt;STX&gt;&lt;ESC&gt;E1;&lt;ETX&gt;
&lt;STX&gt;&lt;US&gt;4&lt;ETX&gt;
&lt;STX&gt;&lt;ETB&gt;&lt;ETX&gt;</v>
      </c>
      <c r="H596" s="38">
        <f>ROW() - 6</f>
        <v>590</v>
      </c>
      <c r="I596" s="218" t="str" cm="1">
        <f t="array" ref="I5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97" spans="1:10" x14ac:dyDescent="0.2">
      <c r="A597" s="209">
        <v>1251</v>
      </c>
      <c r="B597" s="211" t="s">
        <v>1795</v>
      </c>
      <c r="C597" s="44">
        <v>4</v>
      </c>
      <c r="D597" s="214">
        <v>45126.462039467595</v>
      </c>
      <c r="E597" s="211" t="b">
        <v>0</v>
      </c>
      <c r="F597" s="211" t="s">
        <v>969</v>
      </c>
      <c r="G5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&lt;STX&gt;H1;o160,100;f3;c20;h1;w1;d3,Darryl Williams;&lt;ETX&gt;
&lt;STX&gt;H2;o130,100;f3;c20;h1;w1;d3,;&lt;ETX&gt;
&lt;STX&gt;H3;o100,100;f3;c20;h1;w1;d3,MES Login;&lt;ETX&gt;
&lt;STX&gt;B4;o50,30;f3;c0,3;h50;w3;d3,1251;&lt;ETX&gt;
&lt;STX&gt;R&lt;ETX&gt;
&lt;STX&gt;&lt;ESC&gt;E1;&lt;ETX&gt;
&lt;STX&gt;&lt;US&gt;4&lt;ETX&gt;
&lt;STX&gt;&lt;ETB&gt;&lt;ETX&gt;</v>
      </c>
      <c r="H597" s="38">
        <f>ROW() - 6</f>
        <v>591</v>
      </c>
      <c r="I597" s="218" t="str" cm="1">
        <f t="array" ref="I5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98" spans="1:10" x14ac:dyDescent="0.2">
      <c r="A598" s="209">
        <v>5013</v>
      </c>
      <c r="B598" s="211" t="s">
        <v>1796</v>
      </c>
      <c r="C598" s="44">
        <v>4</v>
      </c>
      <c r="D598" s="214">
        <v>45126.462039814818</v>
      </c>
      <c r="E598" s="211" t="b">
        <v>0</v>
      </c>
      <c r="F598" s="211" t="s">
        <v>960</v>
      </c>
      <c r="G5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&lt;STX&gt;H1;o160,100;f3;c20;h1;w1;d3,Darshawn Brown;&lt;ETX&gt;
&lt;STX&gt;H2;o130,100;f3;c20;h1;w1;d3,;&lt;ETX&gt;
&lt;STX&gt;H3;o100,100;f3;c20;h1;w1;d3,MES Login;&lt;ETX&gt;
&lt;STX&gt;B4;o50,30;f3;c0,3;h50;w3;d3,5013;&lt;ETX&gt;
&lt;STX&gt;R&lt;ETX&gt;
&lt;STX&gt;&lt;ESC&gt;E1;&lt;ETX&gt;
&lt;STX&gt;&lt;US&gt;4&lt;ETX&gt;
&lt;STX&gt;&lt;ETB&gt;&lt;ETX&gt;</v>
      </c>
      <c r="H598" s="38">
        <f>ROW() - 6</f>
        <v>592</v>
      </c>
      <c r="I598" s="218" t="str" cm="1">
        <f t="array" ref="I5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599" spans="1:10" x14ac:dyDescent="0.2">
      <c r="A599" s="209">
        <v>9485</v>
      </c>
      <c r="B599" s="211" t="s">
        <v>1797</v>
      </c>
      <c r="C599" s="44">
        <v>1</v>
      </c>
      <c r="D599" s="214">
        <v>45126.462040011575</v>
      </c>
      <c r="E599" s="211" t="b">
        <v>1</v>
      </c>
      <c r="F599" s="211" t="s">
        <v>1798</v>
      </c>
      <c r="G5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&lt;STX&gt;H1;o160,100;f3;c20;h1;w1;d3,Darshil Patel;&lt;ETX&gt;
&lt;STX&gt;H2;o130,100;f3;c20;h1;w1;d3,;&lt;ETX&gt;
&lt;STX&gt;H3;o100,100;f3;c20;h1;w1;d3,MES Login;&lt;ETX&gt;
&lt;STX&gt;B4;o50,30;f3;c0,3;h50;w3;d3,9485;&lt;ETX&gt;
&lt;STX&gt;R&lt;ETX&gt;
&lt;STX&gt;&lt;ESC&gt;E1;&lt;ETX&gt;
&lt;STX&gt;&lt;US&gt;4&lt;ETX&gt;
&lt;STX&gt;&lt;ETB&gt;&lt;ETX&gt;</v>
      </c>
      <c r="H599" s="38">
        <f>ROW() - 6</f>
        <v>593</v>
      </c>
      <c r="I599" s="218" t="str" cm="1">
        <f t="array" ref="I5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5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00" spans="1:10" x14ac:dyDescent="0.2">
      <c r="A600" s="209">
        <v>9659</v>
      </c>
      <c r="B600" s="211" t="s">
        <v>1799</v>
      </c>
      <c r="C600" s="44">
        <v>3</v>
      </c>
      <c r="D600" s="214">
        <v>45126.462040162034</v>
      </c>
      <c r="E600" s="211" t="b">
        <v>0</v>
      </c>
      <c r="F600" s="211" t="s">
        <v>956</v>
      </c>
      <c r="G6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&lt;STX&gt;H1;o160,100;f3;c20;h1;w1;d3,Darvell Smith;&lt;ETX&gt;
&lt;STX&gt;H2;o130,100;f3;c20;h1;w1;d3,;&lt;ETX&gt;
&lt;STX&gt;H3;o100,100;f3;c20;h1;w1;d3,MES Login;&lt;ETX&gt;
&lt;STX&gt;B4;o50,30;f3;c0,3;h50;w3;d3,9659;&lt;ETX&gt;
&lt;STX&gt;R&lt;ETX&gt;
&lt;STX&gt;&lt;ESC&gt;E1;&lt;ETX&gt;
&lt;STX&gt;&lt;US&gt;4&lt;ETX&gt;
&lt;STX&gt;&lt;ETB&gt;&lt;ETX&gt;</v>
      </c>
      <c r="H600" s="38">
        <f>ROW() - 6</f>
        <v>594</v>
      </c>
      <c r="I600" s="218" t="str" cm="1">
        <f t="array" ref="I6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01" spans="1:10" x14ac:dyDescent="0.2">
      <c r="A601" s="209">
        <v>2464</v>
      </c>
      <c r="B601" s="211" t="s">
        <v>1800</v>
      </c>
      <c r="C601" s="44">
        <v>4</v>
      </c>
      <c r="D601" s="214">
        <v>45565</v>
      </c>
      <c r="E601" s="211" t="b">
        <v>0</v>
      </c>
      <c r="F601" s="211" t="s">
        <v>1031</v>
      </c>
      <c r="G6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&lt;STX&gt;H1;o160,100;f3;c20;h1;w1;d3,Daseur Jones;&lt;ETX&gt;
&lt;STX&gt;H2;o130,100;f3;c20;h1;w1;d3,;&lt;ETX&gt;
&lt;STX&gt;H3;o100,100;f3;c20;h1;w1;d3,MES Login;&lt;ETX&gt;
&lt;STX&gt;B4;o50,30;f3;c0,3;h50;w3;d3,2464;&lt;ETX&gt;
&lt;STX&gt;R&lt;ETX&gt;
&lt;STX&gt;&lt;ESC&gt;E1;&lt;ETX&gt;
&lt;STX&gt;&lt;US&gt;4&lt;ETX&gt;
&lt;STX&gt;&lt;ETB&gt;&lt;ETX&gt;</v>
      </c>
      <c r="H601" s="38">
        <f>ROW() - 6</f>
        <v>595</v>
      </c>
      <c r="I601" s="218" t="str" cm="1">
        <f t="array" ref="I6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02" spans="1:10" x14ac:dyDescent="0.2">
      <c r="A602" s="209">
        <v>2430</v>
      </c>
      <c r="B602" s="211" t="s">
        <v>1801</v>
      </c>
      <c r="C602" s="44">
        <v>4</v>
      </c>
      <c r="D602" s="214">
        <v>45183.99307916667</v>
      </c>
      <c r="E602" s="211" t="b">
        <v>0</v>
      </c>
      <c r="F602" s="211" t="s">
        <v>1802</v>
      </c>
      <c r="G6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&lt;STX&gt;H1;o160,100;f3;c20;h1;w1;d3,Dashaun Talton;&lt;ETX&gt;
&lt;STX&gt;H2;o130,100;f3;c20;h1;w1;d3,;&lt;ETX&gt;
&lt;STX&gt;H3;o100,100;f3;c20;h1;w1;d3,MES Login;&lt;ETX&gt;
&lt;STX&gt;B4;o50,30;f3;c0,3;h50;w3;d3,2430;&lt;ETX&gt;
&lt;STX&gt;R&lt;ETX&gt;
&lt;STX&gt;&lt;ESC&gt;E1;&lt;ETX&gt;
&lt;STX&gt;&lt;US&gt;4&lt;ETX&gt;
&lt;STX&gt;&lt;ETB&gt;&lt;ETX&gt;</v>
      </c>
      <c r="H602" s="38">
        <f>ROW() - 6</f>
        <v>596</v>
      </c>
      <c r="I602" s="218" t="str" cm="1">
        <f t="array" ref="I6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03" spans="1:10" x14ac:dyDescent="0.2">
      <c r="A603" s="209">
        <v>2672</v>
      </c>
      <c r="B603" s="211" t="s">
        <v>9581</v>
      </c>
      <c r="C603" s="44">
        <v>3</v>
      </c>
      <c r="D603" s="214"/>
      <c r="E603" s="211" t="b">
        <v>0</v>
      </c>
      <c r="F603" s="211" t="s">
        <v>1231</v>
      </c>
      <c r="G6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&lt;STX&gt;H1;o160,100;f3;c20;h1;w1;d3,Dashawn Cole;&lt;ETX&gt;
&lt;STX&gt;H2;o130,100;f3;c20;h1;w1;d3,Materials 2nd;&lt;ETX&gt;
&lt;STX&gt;H3;o100,100;f3;c20;h1;w1;d3,MES Login;&lt;ETX&gt;
&lt;STX&gt;B4;o50,30;f3;c0,3;h50;w3;d3,2672;&lt;ETX&gt;
&lt;STX&gt;R&lt;ETX&gt;
&lt;STX&gt;&lt;ESC&gt;E1;&lt;ETX&gt;
&lt;STX&gt;&lt;US&gt;4&lt;ETX&gt;
&lt;STX&gt;&lt;ETB&gt;&lt;ETX&gt;</v>
      </c>
      <c r="H603" s="38">
        <f>ROW() - 6</f>
        <v>597</v>
      </c>
      <c r="I603" s="218" t="str" cm="1">
        <f t="array" ref="I6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2nd</v>
      </c>
      <c r="J6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604" spans="1:10" x14ac:dyDescent="0.2">
      <c r="A604" s="209">
        <v>2615</v>
      </c>
      <c r="B604" s="211" t="s">
        <v>1803</v>
      </c>
      <c r="C604" s="44">
        <v>4</v>
      </c>
      <c r="D604" s="214"/>
      <c r="E604" s="211" t="b">
        <v>0</v>
      </c>
      <c r="F604" s="211" t="s">
        <v>1804</v>
      </c>
      <c r="G6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&lt;STX&gt;H1;o160,100;f3;c20;h1;w1;d3,Dashawn Nevitt;&lt;ETX&gt;
&lt;STX&gt;H2;o130,100;f3;c20;h1;w1;d3,;&lt;ETX&gt;
&lt;STX&gt;H3;o100,100;f3;c20;h1;w1;d3,MES Login;&lt;ETX&gt;
&lt;STX&gt;B4;o50,30;f3;c0,3;h50;w3;d3,2615;&lt;ETX&gt;
&lt;STX&gt;R&lt;ETX&gt;
&lt;STX&gt;&lt;ESC&gt;E1;&lt;ETX&gt;
&lt;STX&gt;&lt;US&gt;4&lt;ETX&gt;
&lt;STX&gt;&lt;ETB&gt;&lt;ETX&gt;</v>
      </c>
      <c r="H604" s="38">
        <f>ROW() - 6</f>
        <v>598</v>
      </c>
      <c r="I604" s="218" t="str" cm="1">
        <f t="array" ref="I6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05" spans="1:10" x14ac:dyDescent="0.2">
      <c r="A605" s="209">
        <v>1554</v>
      </c>
      <c r="B605" s="211" t="s">
        <v>1805</v>
      </c>
      <c r="C605" s="44">
        <v>4</v>
      </c>
      <c r="D605" s="214">
        <v>45126.462040543978</v>
      </c>
      <c r="E605" s="211" t="b">
        <v>0</v>
      </c>
      <c r="F605" s="211" t="s">
        <v>1806</v>
      </c>
      <c r="G6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&lt;STX&gt;H1;o160,100;f3;c20;h1;w1;d3,Daveion Frazier;&lt;ETX&gt;
&lt;STX&gt;H2;o130,100;f3;c20;h1;w1;d3,;&lt;ETX&gt;
&lt;STX&gt;H3;o100,100;f3;c20;h1;w1;d3,MES Login;&lt;ETX&gt;
&lt;STX&gt;B4;o50,30;f3;c0,3;h50;w3;d3,1554;&lt;ETX&gt;
&lt;STX&gt;R&lt;ETX&gt;
&lt;STX&gt;&lt;ESC&gt;E1;&lt;ETX&gt;
&lt;STX&gt;&lt;US&gt;4&lt;ETX&gt;
&lt;STX&gt;&lt;ETB&gt;&lt;ETX&gt;</v>
      </c>
      <c r="H605" s="38">
        <f>ROW() - 6</f>
        <v>599</v>
      </c>
      <c r="I605" s="218" t="str" cm="1">
        <f t="array" ref="I6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06" spans="1:10" x14ac:dyDescent="0.2">
      <c r="A606" s="209">
        <v>9882</v>
      </c>
      <c r="B606" s="211" t="s">
        <v>1807</v>
      </c>
      <c r="C606" s="44">
        <v>4</v>
      </c>
      <c r="D606" s="214">
        <v>45126.462040706021</v>
      </c>
      <c r="E606" s="211" t="b">
        <v>0</v>
      </c>
      <c r="F606" s="211" t="s">
        <v>1808</v>
      </c>
      <c r="G6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&lt;STX&gt;H1;o160,100;f3;c20;h1;w1;d3,Daveyante Douglas;&lt;ETX&gt;
&lt;STX&gt;H2;o130,100;f3;c20;h1;w1;d3,;&lt;ETX&gt;
&lt;STX&gt;H3;o100,100;f3;c20;h1;w1;d3,MES Login;&lt;ETX&gt;
&lt;STX&gt;B4;o50,30;f3;c0,3;h50;w3;d3,9882;&lt;ETX&gt;
&lt;STX&gt;R&lt;ETX&gt;
&lt;STX&gt;&lt;ESC&gt;E1;&lt;ETX&gt;
&lt;STX&gt;&lt;US&gt;4&lt;ETX&gt;
&lt;STX&gt;&lt;ETB&gt;&lt;ETX&gt;</v>
      </c>
      <c r="H606" s="38">
        <f>ROW() - 6</f>
        <v>600</v>
      </c>
      <c r="I606" s="218" t="str" cm="1">
        <f t="array" ref="I6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07" spans="1:10" x14ac:dyDescent="0.2">
      <c r="A607" s="209">
        <v>2488</v>
      </c>
      <c r="B607" s="211" t="s">
        <v>1809</v>
      </c>
      <c r="C607" s="44">
        <v>4</v>
      </c>
      <c r="D607" s="214">
        <v>45639</v>
      </c>
      <c r="E607" s="211" t="b">
        <v>0</v>
      </c>
      <c r="F607" s="211" t="s">
        <v>1397</v>
      </c>
      <c r="G6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Bailey;&lt;ETX&gt;
&lt;STX&gt;H2;o130,100;f3;c20;h1;w1;d3,;&lt;ETX&gt;
&lt;STX&gt;H3;o100,100;f3;c20;h1;w1;d3,MES Login;&lt;ETX&gt;
&lt;STX&gt;B4;o50,30;f3;c0,3;h50;w3;d3,2488;&lt;ETX&gt;
&lt;STX&gt;R&lt;ETX&gt;
&lt;STX&gt;&lt;ESC&gt;E1;&lt;ETX&gt;
&lt;STX&gt;&lt;US&gt;4&lt;ETX&gt;
&lt;STX&gt;&lt;ETB&gt;&lt;ETX&gt;</v>
      </c>
      <c r="H607" s="38">
        <f>ROW() - 6</f>
        <v>601</v>
      </c>
      <c r="I607" s="218" t="str" cm="1">
        <f t="array" ref="I6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08" spans="1:10" x14ac:dyDescent="0.2">
      <c r="A608" s="209">
        <v>2125</v>
      </c>
      <c r="B608" s="211" t="s">
        <v>1810</v>
      </c>
      <c r="C608" s="44">
        <v>4</v>
      </c>
      <c r="D608" s="214">
        <v>45126.462040891201</v>
      </c>
      <c r="E608" s="211" t="b">
        <v>0</v>
      </c>
      <c r="F608" s="211" t="s">
        <v>960</v>
      </c>
      <c r="G6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Brown;&lt;ETX&gt;
&lt;STX&gt;H2;o130,100;f3;c20;h1;w1;d3,;&lt;ETX&gt;
&lt;STX&gt;H3;o100,100;f3;c20;h1;w1;d3,MES Login;&lt;ETX&gt;
&lt;STX&gt;B4;o50,30;f3;c0,3;h50;w3;d3,2125;&lt;ETX&gt;
&lt;STX&gt;R&lt;ETX&gt;
&lt;STX&gt;&lt;ESC&gt;E1;&lt;ETX&gt;
&lt;STX&gt;&lt;US&gt;4&lt;ETX&gt;
&lt;STX&gt;&lt;ETB&gt;&lt;ETX&gt;</v>
      </c>
      <c r="H608" s="38">
        <f>ROW() - 6</f>
        <v>602</v>
      </c>
      <c r="I608" s="218" t="str" cm="1">
        <f t="array" ref="I6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09" spans="1:10" x14ac:dyDescent="0.2">
      <c r="A609" s="209">
        <v>1317</v>
      </c>
      <c r="B609" s="211" t="s">
        <v>1811</v>
      </c>
      <c r="C609" s="44">
        <v>4</v>
      </c>
      <c r="D609" s="214">
        <v>45126.462041087965</v>
      </c>
      <c r="E609" s="211" t="b">
        <v>0</v>
      </c>
      <c r="F609" s="211" t="s">
        <v>1812</v>
      </c>
      <c r="G6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Buchanon;&lt;ETX&gt;
&lt;STX&gt;H2;o130,100;f3;c20;h1;w1;d3,;&lt;ETX&gt;
&lt;STX&gt;H3;o100,100;f3;c20;h1;w1;d3,MES Login;&lt;ETX&gt;
&lt;STX&gt;B4;o50,30;f3;c0,3;h50;w3;d3,1317;&lt;ETX&gt;
&lt;STX&gt;R&lt;ETX&gt;
&lt;STX&gt;&lt;ESC&gt;E1;&lt;ETX&gt;
&lt;STX&gt;&lt;US&gt;4&lt;ETX&gt;
&lt;STX&gt;&lt;ETB&gt;&lt;ETX&gt;</v>
      </c>
      <c r="H609" s="38">
        <f>ROW() - 6</f>
        <v>603</v>
      </c>
      <c r="I609" s="218" t="str" cm="1">
        <f t="array" ref="I6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10" spans="1:10" x14ac:dyDescent="0.2">
      <c r="A610" s="209">
        <v>2038</v>
      </c>
      <c r="B610" s="211" t="s">
        <v>1813</v>
      </c>
      <c r="C610" s="44">
        <v>4</v>
      </c>
      <c r="D610" s="214">
        <v>45126.462041087965</v>
      </c>
      <c r="E610" s="211" t="b">
        <v>0</v>
      </c>
      <c r="F610" s="211" t="s">
        <v>1814</v>
      </c>
      <c r="G6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Canada;&lt;ETX&gt;
&lt;STX&gt;H2;o130,100;f3;c20;h1;w1;d3,;&lt;ETX&gt;
&lt;STX&gt;H3;o100,100;f3;c20;h1;w1;d3,MES Login;&lt;ETX&gt;
&lt;STX&gt;B4;o50,30;f3;c0,3;h50;w3;d3,2038;&lt;ETX&gt;
&lt;STX&gt;R&lt;ETX&gt;
&lt;STX&gt;&lt;ESC&gt;E1;&lt;ETX&gt;
&lt;STX&gt;&lt;US&gt;4&lt;ETX&gt;
&lt;STX&gt;&lt;ETB&gt;&lt;ETX&gt;</v>
      </c>
      <c r="H610" s="38">
        <f>ROW() - 6</f>
        <v>604</v>
      </c>
      <c r="I610" s="218" t="str" cm="1">
        <f t="array" ref="I6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11" spans="1:10" x14ac:dyDescent="0.2">
      <c r="A611" s="209">
        <v>9883</v>
      </c>
      <c r="B611" s="211" t="s">
        <v>1815</v>
      </c>
      <c r="C611" s="44">
        <v>4</v>
      </c>
      <c r="D611" s="214">
        <v>45126.462041238425</v>
      </c>
      <c r="E611" s="211" t="b">
        <v>0</v>
      </c>
      <c r="F611" s="211" t="s">
        <v>1816</v>
      </c>
      <c r="G6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Dorch;&lt;ETX&gt;
&lt;STX&gt;H2;o130,100;f3;c20;h1;w1;d3,;&lt;ETX&gt;
&lt;STX&gt;H3;o100,100;f3;c20;h1;w1;d3,MES Login;&lt;ETX&gt;
&lt;STX&gt;B4;o50,30;f3;c0,3;h50;w3;d3,9883;&lt;ETX&gt;
&lt;STX&gt;R&lt;ETX&gt;
&lt;STX&gt;&lt;ESC&gt;E1;&lt;ETX&gt;
&lt;STX&gt;&lt;US&gt;4&lt;ETX&gt;
&lt;STX&gt;&lt;ETB&gt;&lt;ETX&gt;</v>
      </c>
      <c r="H611" s="38">
        <f>ROW() - 6</f>
        <v>605</v>
      </c>
      <c r="I611" s="218" t="str" cm="1">
        <f t="array" ref="I6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12" spans="1:10" x14ac:dyDescent="0.2">
      <c r="A612" s="209">
        <v>9762</v>
      </c>
      <c r="B612" s="211" t="s">
        <v>1817</v>
      </c>
      <c r="C612" s="44">
        <v>4</v>
      </c>
      <c r="D612" s="214">
        <v>45126.462041631945</v>
      </c>
      <c r="E612" s="211" t="b">
        <v>0</v>
      </c>
      <c r="F612" s="211" t="s">
        <v>1818</v>
      </c>
      <c r="G6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Dunaway;&lt;ETX&gt;
&lt;STX&gt;H2;o130,100;f3;c20;h1;w1;d3,;&lt;ETX&gt;
&lt;STX&gt;H3;o100,100;f3;c20;h1;w1;d3,MES Login;&lt;ETX&gt;
&lt;STX&gt;B4;o50,30;f3;c0,3;h50;w3;d3,9762;&lt;ETX&gt;
&lt;STX&gt;R&lt;ETX&gt;
&lt;STX&gt;&lt;ESC&gt;E1;&lt;ETX&gt;
&lt;STX&gt;&lt;US&gt;4&lt;ETX&gt;
&lt;STX&gt;&lt;ETB&gt;&lt;ETX&gt;</v>
      </c>
      <c r="H612" s="38">
        <f>ROW() - 6</f>
        <v>606</v>
      </c>
      <c r="I612" s="218" t="str" cm="1">
        <f t="array" ref="I6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13" spans="1:10" x14ac:dyDescent="0.2">
      <c r="A613" s="209">
        <v>2307</v>
      </c>
      <c r="B613" s="211" t="s">
        <v>50</v>
      </c>
      <c r="C613" s="44">
        <v>11</v>
      </c>
      <c r="D613" s="214">
        <v>45831</v>
      </c>
      <c r="E613" s="211" t="b">
        <v>0</v>
      </c>
      <c r="F613" s="211" t="s">
        <v>1819</v>
      </c>
      <c r="G6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Ervan;&lt;ETX&gt;
&lt;STX&gt;H2;o130,100;f3;c20;h1;w1;d3,;&lt;ETX&gt;
&lt;STX&gt;H3;o100,100;f3;c20;h1;w1;d3,MES Login;&lt;ETX&gt;
&lt;STX&gt;B4;o50,30;f3;c0,3;h50;w3;d3,2307;&lt;ETX&gt;
&lt;STX&gt;R&lt;ETX&gt;
&lt;STX&gt;&lt;ESC&gt;E1;&lt;ETX&gt;
&lt;STX&gt;&lt;US&gt;4&lt;ETX&gt;
&lt;STX&gt;&lt;ETB&gt;&lt;ETX&gt;</v>
      </c>
      <c r="H613" s="38">
        <f>ROW() - 6</f>
        <v>607</v>
      </c>
      <c r="I613" s="218" t="str" cm="1">
        <f t="array" ref="I6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14" spans="1:10" x14ac:dyDescent="0.2">
      <c r="A614" s="209">
        <v>2015</v>
      </c>
      <c r="B614" s="211" t="s">
        <v>279</v>
      </c>
      <c r="C614" s="44">
        <v>4</v>
      </c>
      <c r="D614" s="214"/>
      <c r="E614" s="211" t="b">
        <v>0</v>
      </c>
      <c r="F614" s="211" t="s">
        <v>1820</v>
      </c>
      <c r="G6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Friedland;&lt;ETX&gt;
&lt;STX&gt;H2;o130,100;f3;c20;h1;w1;d3,DT FEM 1st;&lt;ETX&gt;
&lt;STX&gt;H3;o100,100;f3;c20;h1;w1;d3,MES Login;&lt;ETX&gt;
&lt;STX&gt;B4;o50,30;f3;c0,3;h50;w3;d3,2015;&lt;ETX&gt;
&lt;STX&gt;R&lt;ETX&gt;
&lt;STX&gt;&lt;ESC&gt;E1;&lt;ETX&gt;
&lt;STX&gt;&lt;US&gt;4&lt;ETX&gt;
&lt;STX&gt;&lt;ETB&gt;&lt;ETX&gt;</v>
      </c>
      <c r="H614" s="38">
        <f>ROW() - 6</f>
        <v>608</v>
      </c>
      <c r="I614" s="218" t="str" cm="1">
        <f t="array" ref="I6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6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615" spans="1:10" x14ac:dyDescent="0.2">
      <c r="A615" s="209">
        <v>2379</v>
      </c>
      <c r="B615" s="211" t="s">
        <v>1821</v>
      </c>
      <c r="C615" s="44">
        <v>4</v>
      </c>
      <c r="D615" s="214">
        <v>45126.462041782404</v>
      </c>
      <c r="E615" s="211" t="b">
        <v>0</v>
      </c>
      <c r="F615" s="211" t="s">
        <v>1511</v>
      </c>
      <c r="G6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Gray;&lt;ETX&gt;
&lt;STX&gt;H2;o130,100;f3;c20;h1;w1;d3,;&lt;ETX&gt;
&lt;STX&gt;H3;o100,100;f3;c20;h1;w1;d3,MES Login;&lt;ETX&gt;
&lt;STX&gt;B4;o50,30;f3;c0,3;h50;w3;d3,2379;&lt;ETX&gt;
&lt;STX&gt;R&lt;ETX&gt;
&lt;STX&gt;&lt;ESC&gt;E1;&lt;ETX&gt;
&lt;STX&gt;&lt;US&gt;4&lt;ETX&gt;
&lt;STX&gt;&lt;ETB&gt;&lt;ETX&gt;</v>
      </c>
      <c r="H615" s="38">
        <f>ROW() - 6</f>
        <v>609</v>
      </c>
      <c r="I615" s="218" t="str" cm="1">
        <f t="array" ref="I6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16" spans="1:10" x14ac:dyDescent="0.2">
      <c r="A616" s="209">
        <v>9042</v>
      </c>
      <c r="B616" s="211" t="s">
        <v>1822</v>
      </c>
      <c r="C616" s="44">
        <v>4</v>
      </c>
      <c r="D616" s="214">
        <v>45126.462041979168</v>
      </c>
      <c r="E616" s="211" t="b">
        <v>0</v>
      </c>
      <c r="F616" s="211" t="s">
        <v>1823</v>
      </c>
      <c r="G6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Hang;&lt;ETX&gt;
&lt;STX&gt;H2;o130,100;f3;c20;h1;w1;d3,;&lt;ETX&gt;
&lt;STX&gt;H3;o100,100;f3;c20;h1;w1;d3,MES Login;&lt;ETX&gt;
&lt;STX&gt;B4;o50,30;f3;c0,3;h50;w3;d3,9042;&lt;ETX&gt;
&lt;STX&gt;R&lt;ETX&gt;
&lt;STX&gt;&lt;ESC&gt;E1;&lt;ETX&gt;
&lt;STX&gt;&lt;US&gt;4&lt;ETX&gt;
&lt;STX&gt;&lt;ETB&gt;&lt;ETX&gt;</v>
      </c>
      <c r="H616" s="38">
        <f>ROW() - 6</f>
        <v>610</v>
      </c>
      <c r="I616" s="218" t="str" cm="1">
        <f t="array" ref="I6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17" spans="1:10" x14ac:dyDescent="0.2">
      <c r="A617" s="209">
        <v>1248</v>
      </c>
      <c r="B617" s="211" t="s">
        <v>1824</v>
      </c>
      <c r="C617" s="44">
        <v>4</v>
      </c>
      <c r="D617" s="214">
        <v>45126.462042164349</v>
      </c>
      <c r="E617" s="211" t="b">
        <v>0</v>
      </c>
      <c r="F617" s="211" t="s">
        <v>1825</v>
      </c>
      <c r="G6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Haynes;&lt;ETX&gt;
&lt;STX&gt;H2;o130,100;f3;c20;h1;w1;d3,;&lt;ETX&gt;
&lt;STX&gt;H3;o100,100;f3;c20;h1;w1;d3,MES Login;&lt;ETX&gt;
&lt;STX&gt;B4;o50,30;f3;c0,3;h50;w3;d3,1248;&lt;ETX&gt;
&lt;STX&gt;R&lt;ETX&gt;
&lt;STX&gt;&lt;ESC&gt;E1;&lt;ETX&gt;
&lt;STX&gt;&lt;US&gt;4&lt;ETX&gt;
&lt;STX&gt;&lt;ETB&gt;&lt;ETX&gt;</v>
      </c>
      <c r="H617" s="38">
        <f>ROW() - 6</f>
        <v>611</v>
      </c>
      <c r="I617" s="218" t="str" cm="1">
        <f t="array" ref="I6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18" spans="1:10" x14ac:dyDescent="0.2">
      <c r="A618" s="209">
        <v>8818</v>
      </c>
      <c r="B618" s="211" t="s">
        <v>1826</v>
      </c>
      <c r="C618" s="44">
        <v>4</v>
      </c>
      <c r="D618" s="214">
        <v>45126.462042361112</v>
      </c>
      <c r="E618" s="211" t="b">
        <v>0</v>
      </c>
      <c r="F618" s="211" t="s">
        <v>1827</v>
      </c>
      <c r="G6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Jewitt;&lt;ETX&gt;
&lt;STX&gt;H2;o130,100;f3;c20;h1;w1;d3,;&lt;ETX&gt;
&lt;STX&gt;H3;o100,100;f3;c20;h1;w1;d3,MES Login;&lt;ETX&gt;
&lt;STX&gt;B4;o50,30;f3;c0,3;h50;w3;d3,8818;&lt;ETX&gt;
&lt;STX&gt;R&lt;ETX&gt;
&lt;STX&gt;&lt;ESC&gt;E1;&lt;ETX&gt;
&lt;STX&gt;&lt;US&gt;4&lt;ETX&gt;
&lt;STX&gt;&lt;ETB&gt;&lt;ETX&gt;</v>
      </c>
      <c r="H618" s="38">
        <f>ROW() - 6</f>
        <v>612</v>
      </c>
      <c r="I618" s="218" t="str" cm="1">
        <f t="array" ref="I6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19" spans="1:10" x14ac:dyDescent="0.2">
      <c r="A619" s="209">
        <v>9503</v>
      </c>
      <c r="B619" s="211" t="s">
        <v>1828</v>
      </c>
      <c r="C619" s="44">
        <v>4</v>
      </c>
      <c r="D619" s="214">
        <v>45126.462042511572</v>
      </c>
      <c r="E619" s="211" t="b">
        <v>0</v>
      </c>
      <c r="F619" s="211" t="s">
        <v>1031</v>
      </c>
      <c r="G6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Jones;&lt;ETX&gt;
&lt;STX&gt;H2;o130,100;f3;c20;h1;w1;d3,;&lt;ETX&gt;
&lt;STX&gt;H3;o100,100;f3;c20;h1;w1;d3,MES Login;&lt;ETX&gt;
&lt;STX&gt;B4;o50,30;f3;c0,3;h50;w3;d3,9503;&lt;ETX&gt;
&lt;STX&gt;R&lt;ETX&gt;
&lt;STX&gt;&lt;ESC&gt;E1;&lt;ETX&gt;
&lt;STX&gt;&lt;US&gt;4&lt;ETX&gt;
&lt;STX&gt;&lt;ETB&gt;&lt;ETX&gt;</v>
      </c>
      <c r="H619" s="38">
        <f>ROW() - 6</f>
        <v>613</v>
      </c>
      <c r="I619" s="218" t="str" cm="1">
        <f t="array" ref="I6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20" spans="1:10" x14ac:dyDescent="0.2">
      <c r="A620" s="209">
        <v>9970</v>
      </c>
      <c r="B620" s="211" t="s">
        <v>1828</v>
      </c>
      <c r="C620" s="44">
        <v>4</v>
      </c>
      <c r="D620" s="214">
        <v>45126.462042708336</v>
      </c>
      <c r="E620" s="211" t="b">
        <v>0</v>
      </c>
      <c r="F620" s="211" t="s">
        <v>1031</v>
      </c>
      <c r="G6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Jones;&lt;ETX&gt;
&lt;STX&gt;H2;o130,100;f3;c20;h1;w1;d3,;&lt;ETX&gt;
&lt;STX&gt;H3;o100,100;f3;c20;h1;w1;d3,MES Login;&lt;ETX&gt;
&lt;STX&gt;B4;o50,30;f3;c0,3;h50;w3;d3,9970;&lt;ETX&gt;
&lt;STX&gt;R&lt;ETX&gt;
&lt;STX&gt;&lt;ESC&gt;E1;&lt;ETX&gt;
&lt;STX&gt;&lt;US&gt;4&lt;ETX&gt;
&lt;STX&gt;&lt;ETB&gt;&lt;ETX&gt;</v>
      </c>
      <c r="H620" s="38">
        <f>ROW() - 6</f>
        <v>614</v>
      </c>
      <c r="I620" s="218" t="str" cm="1">
        <f t="array" ref="I6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21" spans="1:10" x14ac:dyDescent="0.2">
      <c r="A621" s="209">
        <v>9812</v>
      </c>
      <c r="B621" s="211" t="s">
        <v>1829</v>
      </c>
      <c r="C621" s="44">
        <v>4</v>
      </c>
      <c r="D621" s="214">
        <v>45126.462043437503</v>
      </c>
      <c r="E621" s="211" t="b">
        <v>0</v>
      </c>
      <c r="F621" s="211" t="s">
        <v>1830</v>
      </c>
      <c r="G6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Martin;&lt;ETX&gt;
&lt;STX&gt;H2;o130,100;f3;c20;h1;w1;d3,;&lt;ETX&gt;
&lt;STX&gt;H3;o100,100;f3;c20;h1;w1;d3,MES Login;&lt;ETX&gt;
&lt;STX&gt;B4;o50,30;f3;c0,3;h50;w3;d3,9812;&lt;ETX&gt;
&lt;STX&gt;R&lt;ETX&gt;
&lt;STX&gt;&lt;ESC&gt;E1;&lt;ETX&gt;
&lt;STX&gt;&lt;US&gt;4&lt;ETX&gt;
&lt;STX&gt;&lt;ETB&gt;&lt;ETX&gt;</v>
      </c>
      <c r="H621" s="38">
        <f>ROW() - 6</f>
        <v>615</v>
      </c>
      <c r="I621" s="218" t="str" cm="1">
        <f t="array" ref="I6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22" spans="1:10" x14ac:dyDescent="0.2">
      <c r="A622" s="209">
        <v>2058</v>
      </c>
      <c r="B622" s="211" t="s">
        <v>1831</v>
      </c>
      <c r="C622" s="44">
        <v>4</v>
      </c>
      <c r="D622" s="214">
        <v>45126.462050844908</v>
      </c>
      <c r="E622" s="211" t="b">
        <v>0</v>
      </c>
      <c r="F622" s="211" t="s">
        <v>985</v>
      </c>
      <c r="G6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Parker;&lt;ETX&gt;
&lt;STX&gt;H2;o130,100;f3;c20;h1;w1;d3,;&lt;ETX&gt;
&lt;STX&gt;H3;o100,100;f3;c20;h1;w1;d3,MES Login;&lt;ETX&gt;
&lt;STX&gt;B4;o50,30;f3;c0,3;h50;w3;d3,2058;&lt;ETX&gt;
&lt;STX&gt;R&lt;ETX&gt;
&lt;STX&gt;&lt;ESC&gt;E1;&lt;ETX&gt;
&lt;STX&gt;&lt;US&gt;4&lt;ETX&gt;
&lt;STX&gt;&lt;ETB&gt;&lt;ETX&gt;</v>
      </c>
      <c r="H622" s="38">
        <f>ROW() - 6</f>
        <v>616</v>
      </c>
      <c r="I622" s="218" t="str" cm="1">
        <f t="array" ref="I6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23" spans="1:10" x14ac:dyDescent="0.2">
      <c r="A623" s="209">
        <v>8923</v>
      </c>
      <c r="B623" s="211" t="s">
        <v>1831</v>
      </c>
      <c r="C623" s="44">
        <v>4</v>
      </c>
      <c r="D623" s="214">
        <v>45126.462055358796</v>
      </c>
      <c r="E623" s="211" t="b">
        <v>0</v>
      </c>
      <c r="F623" s="211" t="s">
        <v>985</v>
      </c>
      <c r="G6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Parker;&lt;ETX&gt;
&lt;STX&gt;H2;o130,100;f3;c20;h1;w1;d3,;&lt;ETX&gt;
&lt;STX&gt;H3;o100,100;f3;c20;h1;w1;d3,MES Login;&lt;ETX&gt;
&lt;STX&gt;B4;o50,30;f3;c0,3;h50;w3;d3,8923;&lt;ETX&gt;
&lt;STX&gt;R&lt;ETX&gt;
&lt;STX&gt;&lt;ESC&gt;E1;&lt;ETX&gt;
&lt;STX&gt;&lt;US&gt;4&lt;ETX&gt;
&lt;STX&gt;&lt;ETB&gt;&lt;ETX&gt;</v>
      </c>
      <c r="H623" s="38">
        <f>ROW() - 6</f>
        <v>617</v>
      </c>
      <c r="I623" s="218" t="str" cm="1">
        <f t="array" ref="I6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24" spans="1:10" x14ac:dyDescent="0.2">
      <c r="A624" s="209">
        <v>2186</v>
      </c>
      <c r="B624" s="211" t="s">
        <v>1832</v>
      </c>
      <c r="C624" s="44">
        <v>4</v>
      </c>
      <c r="D624" s="214">
        <v>45126.462055555552</v>
      </c>
      <c r="E624" s="211" t="b">
        <v>0</v>
      </c>
      <c r="F624" s="211" t="s">
        <v>892</v>
      </c>
      <c r="G6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Romero;&lt;ETX&gt;
&lt;STX&gt;H2;o130,100;f3;c20;h1;w1;d3,;&lt;ETX&gt;
&lt;STX&gt;H3;o100,100;f3;c20;h1;w1;d3,MES Login;&lt;ETX&gt;
&lt;STX&gt;B4;o50,30;f3;c0,3;h50;w3;d3,2186;&lt;ETX&gt;
&lt;STX&gt;R&lt;ETX&gt;
&lt;STX&gt;&lt;ESC&gt;E1;&lt;ETX&gt;
&lt;STX&gt;&lt;US&gt;4&lt;ETX&gt;
&lt;STX&gt;&lt;ETB&gt;&lt;ETX&gt;</v>
      </c>
      <c r="H624" s="38">
        <f>ROW() - 6</f>
        <v>618</v>
      </c>
      <c r="I624" s="218" t="str" cm="1">
        <f t="array" ref="I6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25" spans="1:10" x14ac:dyDescent="0.2">
      <c r="A625" s="209">
        <v>2585</v>
      </c>
      <c r="B625" s="211" t="s">
        <v>33</v>
      </c>
      <c r="C625" s="44">
        <v>4</v>
      </c>
      <c r="D625" s="214">
        <v>45919.89736072917</v>
      </c>
      <c r="E625" s="211" t="b">
        <v>0</v>
      </c>
      <c r="F625" s="211" t="s">
        <v>1833</v>
      </c>
      <c r="G6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Sanford;&lt;ETX&gt;
&lt;STX&gt;H2;o130,100;f3;c20;h1;w1;d3,;&lt;ETX&gt;
&lt;STX&gt;H3;o100,100;f3;c20;h1;w1;d3,MES Login;&lt;ETX&gt;
&lt;STX&gt;B4;o50,30;f3;c0,3;h50;w3;d3,2585;&lt;ETX&gt;
&lt;STX&gt;R&lt;ETX&gt;
&lt;STX&gt;&lt;ESC&gt;E1;&lt;ETX&gt;
&lt;STX&gt;&lt;US&gt;4&lt;ETX&gt;
&lt;STX&gt;&lt;ETB&gt;&lt;ETX&gt;</v>
      </c>
      <c r="H625" s="38">
        <f>ROW() - 6</f>
        <v>619</v>
      </c>
      <c r="I625" s="218" t="str" cm="1">
        <f t="array" ref="I6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26" spans="1:10" x14ac:dyDescent="0.2">
      <c r="A626" s="209">
        <v>1602</v>
      </c>
      <c r="B626" s="211" t="s">
        <v>1834</v>
      </c>
      <c r="C626" s="44">
        <v>3</v>
      </c>
      <c r="D626" s="214">
        <v>45126.462055706019</v>
      </c>
      <c r="E626" s="211" t="b">
        <v>0</v>
      </c>
      <c r="F626" s="211" t="s">
        <v>1835</v>
      </c>
      <c r="G6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Sawicki;&lt;ETX&gt;
&lt;STX&gt;H2;o130,100;f3;c20;h1;w1;d3,;&lt;ETX&gt;
&lt;STX&gt;H3;o100,100;f3;c20;h1;w1;d3,MES Login;&lt;ETX&gt;
&lt;STX&gt;B4;o50,30;f3;c0,3;h50;w3;d3,1602;&lt;ETX&gt;
&lt;STX&gt;R&lt;ETX&gt;
&lt;STX&gt;&lt;ESC&gt;E1;&lt;ETX&gt;
&lt;STX&gt;&lt;US&gt;4&lt;ETX&gt;
&lt;STX&gt;&lt;ETB&gt;&lt;ETX&gt;</v>
      </c>
      <c r="H626" s="38">
        <f>ROW() - 6</f>
        <v>620</v>
      </c>
      <c r="I626" s="218" t="str" cm="1">
        <f t="array" ref="I6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27" spans="1:10" x14ac:dyDescent="0.2">
      <c r="A627" s="209">
        <v>2337</v>
      </c>
      <c r="B627" s="211" t="s">
        <v>1836</v>
      </c>
      <c r="C627" s="44">
        <v>4</v>
      </c>
      <c r="D627" s="214">
        <v>45126.462055902775</v>
      </c>
      <c r="E627" s="211" t="b">
        <v>0</v>
      </c>
      <c r="F627" s="211" t="s">
        <v>1160</v>
      </c>
      <c r="G6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Scott;&lt;ETX&gt;
&lt;STX&gt;H2;o130,100;f3;c20;h1;w1;d3,;&lt;ETX&gt;
&lt;STX&gt;H3;o100,100;f3;c20;h1;w1;d3,MES Login;&lt;ETX&gt;
&lt;STX&gt;B4;o50,30;f3;c0,3;h50;w3;d3,2337;&lt;ETX&gt;
&lt;STX&gt;R&lt;ETX&gt;
&lt;STX&gt;&lt;ESC&gt;E1;&lt;ETX&gt;
&lt;STX&gt;&lt;US&gt;4&lt;ETX&gt;
&lt;STX&gt;&lt;ETB&gt;&lt;ETX&gt;</v>
      </c>
      <c r="H627" s="38">
        <f>ROW() - 6</f>
        <v>621</v>
      </c>
      <c r="I627" s="218" t="str" cm="1">
        <f t="array" ref="I6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27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28" spans="1:10" x14ac:dyDescent="0.2">
      <c r="A628" s="209">
        <v>2123</v>
      </c>
      <c r="B628" s="211" t="s">
        <v>1837</v>
      </c>
      <c r="C628" s="44">
        <v>4</v>
      </c>
      <c r="D628" s="214">
        <v>45126.462056099539</v>
      </c>
      <c r="E628" s="211" t="b">
        <v>0</v>
      </c>
      <c r="F628" s="211" t="s">
        <v>956</v>
      </c>
      <c r="G6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Smith;&lt;ETX&gt;
&lt;STX&gt;H2;o130,100;f3;c20;h1;w1;d3,;&lt;ETX&gt;
&lt;STX&gt;H3;o100,100;f3;c20;h1;w1;d3,MES Login;&lt;ETX&gt;
&lt;STX&gt;B4;o50,30;f3;c0,3;h50;w3;d3,2123;&lt;ETX&gt;
&lt;STX&gt;R&lt;ETX&gt;
&lt;STX&gt;&lt;ESC&gt;E1;&lt;ETX&gt;
&lt;STX&gt;&lt;US&gt;4&lt;ETX&gt;
&lt;STX&gt;&lt;ETB&gt;&lt;ETX&gt;</v>
      </c>
      <c r="H628" s="38">
        <f>ROW() - 6</f>
        <v>622</v>
      </c>
      <c r="I628" s="218" t="str" cm="1">
        <f t="array" ref="I6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29" spans="1:10" x14ac:dyDescent="0.2">
      <c r="A629" s="209">
        <v>9648</v>
      </c>
      <c r="B629" s="211" t="s">
        <v>1838</v>
      </c>
      <c r="C629" s="44">
        <v>4</v>
      </c>
      <c r="D629" s="214">
        <v>45126.462056249999</v>
      </c>
      <c r="E629" s="211" t="b">
        <v>0</v>
      </c>
      <c r="F629" s="211" t="s">
        <v>1839</v>
      </c>
      <c r="G6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Summler;&lt;ETX&gt;
&lt;STX&gt;H2;o130,100;f3;c20;h1;w1;d3,;&lt;ETX&gt;
&lt;STX&gt;H3;o100,100;f3;c20;h1;w1;d3,MES Login;&lt;ETX&gt;
&lt;STX&gt;B4;o50,30;f3;c0,3;h50;w3;d3,9648;&lt;ETX&gt;
&lt;STX&gt;R&lt;ETX&gt;
&lt;STX&gt;&lt;ESC&gt;E1;&lt;ETX&gt;
&lt;STX&gt;&lt;US&gt;4&lt;ETX&gt;
&lt;STX&gt;&lt;ETB&gt;&lt;ETX&gt;</v>
      </c>
      <c r="H629" s="38">
        <f>ROW() - 6</f>
        <v>623</v>
      </c>
      <c r="I629" s="218" t="str" cm="1">
        <f t="array" ref="I6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30" spans="1:10" x14ac:dyDescent="0.2">
      <c r="A630" s="209">
        <v>9219</v>
      </c>
      <c r="B630" s="211" t="s">
        <v>109</v>
      </c>
      <c r="C630" s="44">
        <v>11</v>
      </c>
      <c r="D630" s="214"/>
      <c r="E630" s="211" t="b">
        <v>0</v>
      </c>
      <c r="F630" s="211" t="s">
        <v>969</v>
      </c>
      <c r="G6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Williams;&lt;ETX&gt;
&lt;STX&gt;H2;o130,100;f3;c20;h1;w1;d3,Molding 2nd;&lt;ETX&gt;
&lt;STX&gt;H3;o100,100;f3;c20;h1;w1;d3,MES Login;&lt;ETX&gt;
&lt;STX&gt;B4;o50,30;f3;c0,3;h50;w3;d3,9219;&lt;ETX&gt;
&lt;STX&gt;R&lt;ETX&gt;
&lt;STX&gt;&lt;ESC&gt;E1;&lt;ETX&gt;
&lt;STX&gt;&lt;US&gt;4&lt;ETX&gt;
&lt;STX&gt;&lt;ETB&gt;&lt;ETX&gt;</v>
      </c>
      <c r="H630" s="38">
        <f>ROW() - 6</f>
        <v>624</v>
      </c>
      <c r="I630" s="218" t="str" cm="1">
        <f t="array" ref="I6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Molding 2nd</v>
      </c>
      <c r="J6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631" spans="1:10" x14ac:dyDescent="0.2">
      <c r="A631" s="209">
        <v>9052</v>
      </c>
      <c r="B631" s="211" t="s">
        <v>1840</v>
      </c>
      <c r="C631" s="44">
        <v>4</v>
      </c>
      <c r="D631" s="214">
        <v>45126.462056631943</v>
      </c>
      <c r="E631" s="211" t="b">
        <v>0</v>
      </c>
      <c r="F631" s="211" t="s">
        <v>1423</v>
      </c>
      <c r="G6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&lt;STX&gt;H1;o160,100;f3;c20;h1;w1;d3,David Yang;&lt;ETX&gt;
&lt;STX&gt;H2;o130,100;f3;c20;h1;w1;d3,;&lt;ETX&gt;
&lt;STX&gt;H3;o100,100;f3;c20;h1;w1;d3,MES Login;&lt;ETX&gt;
&lt;STX&gt;B4;o50,30;f3;c0,3;h50;w3;d3,9052;&lt;ETX&gt;
&lt;STX&gt;R&lt;ETX&gt;
&lt;STX&gt;&lt;ESC&gt;E1;&lt;ETX&gt;
&lt;STX&gt;&lt;US&gt;4&lt;ETX&gt;
&lt;STX&gt;&lt;ETB&gt;&lt;ETX&gt;</v>
      </c>
      <c r="H631" s="38">
        <f>ROW() - 6</f>
        <v>625</v>
      </c>
      <c r="I631" s="218" t="str" cm="1">
        <f t="array" ref="I6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32" spans="1:10" x14ac:dyDescent="0.2">
      <c r="A632" s="209">
        <v>1664</v>
      </c>
      <c r="B632" s="211" t="s">
        <v>1841</v>
      </c>
      <c r="C632" s="44">
        <v>4</v>
      </c>
      <c r="D632" s="214">
        <v>45439.467113506944</v>
      </c>
      <c r="E632" s="211" t="b">
        <v>0</v>
      </c>
      <c r="F632" s="211" t="s">
        <v>1842</v>
      </c>
      <c r="G6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&lt;STX&gt;H1;o160,100;f3;c20;h1;w1;d3,Davion Denning;&lt;ETX&gt;
&lt;STX&gt;H2;o130,100;f3;c20;h1;w1;d3,;&lt;ETX&gt;
&lt;STX&gt;H3;o100,100;f3;c20;h1;w1;d3,MES Login;&lt;ETX&gt;
&lt;STX&gt;B4;o50,30;f3;c0,3;h50;w3;d3,1664;&lt;ETX&gt;
&lt;STX&gt;R&lt;ETX&gt;
&lt;STX&gt;&lt;ESC&gt;E1;&lt;ETX&gt;
&lt;STX&gt;&lt;US&gt;4&lt;ETX&gt;
&lt;STX&gt;&lt;ETB&gt;&lt;ETX&gt;</v>
      </c>
      <c r="H632" s="38">
        <f>ROW() - 6</f>
        <v>626</v>
      </c>
      <c r="I632" s="218" t="str" cm="1">
        <f t="array" ref="I6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33" spans="1:10" x14ac:dyDescent="0.2">
      <c r="A633" s="209">
        <v>2575</v>
      </c>
      <c r="B633" s="211" t="s">
        <v>1843</v>
      </c>
      <c r="C633" s="44">
        <v>4</v>
      </c>
      <c r="D633" s="214">
        <v>45694</v>
      </c>
      <c r="E633" s="211" t="b">
        <v>0</v>
      </c>
      <c r="F633" s="211" t="s">
        <v>1844</v>
      </c>
      <c r="G6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&lt;STX&gt;H1;o160,100;f3;c20;h1;w1;d3,Davion Fuqua;&lt;ETX&gt;
&lt;STX&gt;H2;o130,100;f3;c20;h1;w1;d3,;&lt;ETX&gt;
&lt;STX&gt;H3;o100,100;f3;c20;h1;w1;d3,MES Login;&lt;ETX&gt;
&lt;STX&gt;B4;o50,30;f3;c0,3;h50;w3;d3,2575;&lt;ETX&gt;
&lt;STX&gt;R&lt;ETX&gt;
&lt;STX&gt;&lt;ESC&gt;E1;&lt;ETX&gt;
&lt;STX&gt;&lt;US&gt;4&lt;ETX&gt;
&lt;STX&gt;&lt;ETB&gt;&lt;ETX&gt;</v>
      </c>
      <c r="H633" s="38">
        <f>ROW() - 6</f>
        <v>627</v>
      </c>
      <c r="I633" s="218" t="str" cm="1">
        <f t="array" ref="I6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34" spans="1:10" x14ac:dyDescent="0.2">
      <c r="A634" s="209">
        <v>2688</v>
      </c>
      <c r="B634" s="211" t="s">
        <v>9597</v>
      </c>
      <c r="C634" s="44">
        <v>4</v>
      </c>
      <c r="D634" s="214"/>
      <c r="E634" s="211" t="b">
        <v>0</v>
      </c>
      <c r="F634" s="211" t="s">
        <v>9610</v>
      </c>
      <c r="G6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&lt;STX&gt;H1;o160,100;f3;c20;h1;w1;d3,Davion Hollamon;&lt;ETX&gt;
&lt;STX&gt;H2;o130,100;f3;c20;h1;w1;d3,DT FEM 1st;&lt;ETX&gt;
&lt;STX&gt;H3;o100,100;f3;c20;h1;w1;d3,MES Login;&lt;ETX&gt;
&lt;STX&gt;B4;o50,30;f3;c0,3;h50;w3;d3,2688;&lt;ETX&gt;
&lt;STX&gt;R&lt;ETX&gt;
&lt;STX&gt;&lt;ESC&gt;E1;&lt;ETX&gt;
&lt;STX&gt;&lt;US&gt;4&lt;ETX&gt;
&lt;STX&gt;&lt;ETB&gt;&lt;ETX&gt;</v>
      </c>
      <c r="H634" s="38">
        <f>ROW() - 6</f>
        <v>628</v>
      </c>
      <c r="I634" s="218" t="str" cm="1">
        <f t="array" ref="I6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6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635" spans="1:10" x14ac:dyDescent="0.2">
      <c r="A635" s="209">
        <v>1744</v>
      </c>
      <c r="B635" s="211" t="s">
        <v>1845</v>
      </c>
      <c r="C635" s="44">
        <v>4</v>
      </c>
      <c r="D635" s="214">
        <v>45126.462056979166</v>
      </c>
      <c r="E635" s="211" t="b">
        <v>0</v>
      </c>
      <c r="F635" s="211" t="s">
        <v>1541</v>
      </c>
      <c r="G6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&lt;STX&gt;H1;o160,100;f3;c20;h1;w1;d3,Davion Holloway;&lt;ETX&gt;
&lt;STX&gt;H2;o130,100;f3;c20;h1;w1;d3,;&lt;ETX&gt;
&lt;STX&gt;H3;o100,100;f3;c20;h1;w1;d3,MES Login;&lt;ETX&gt;
&lt;STX&gt;B4;o50,30;f3;c0,3;h50;w3;d3,1744;&lt;ETX&gt;
&lt;STX&gt;R&lt;ETX&gt;
&lt;STX&gt;&lt;ESC&gt;E1;&lt;ETX&gt;
&lt;STX&gt;&lt;US&gt;4&lt;ETX&gt;
&lt;STX&gt;&lt;ETB&gt;&lt;ETX&gt;</v>
      </c>
      <c r="H635" s="38">
        <f>ROW() - 6</f>
        <v>629</v>
      </c>
      <c r="I635" s="218" t="str" cm="1">
        <f t="array" ref="I6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36" spans="1:10" x14ac:dyDescent="0.2">
      <c r="A636" s="209">
        <v>9849</v>
      </c>
      <c r="B636" s="211" t="s">
        <v>1846</v>
      </c>
      <c r="C636" s="44">
        <v>3</v>
      </c>
      <c r="D636" s="214">
        <v>45126.462057175922</v>
      </c>
      <c r="E636" s="211" t="b">
        <v>0</v>
      </c>
      <c r="F636" s="211" t="s">
        <v>1847</v>
      </c>
      <c r="G6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&lt;STX&gt;H1;o160,100;f3;c20;h1;w1;d3,Davon Bins;&lt;ETX&gt;
&lt;STX&gt;H2;o130,100;f3;c20;h1;w1;d3,;&lt;ETX&gt;
&lt;STX&gt;H3;o100,100;f3;c20;h1;w1;d3,MES Login;&lt;ETX&gt;
&lt;STX&gt;B4;o50,30;f3;c0,3;h50;w3;d3,9849;&lt;ETX&gt;
&lt;STX&gt;R&lt;ETX&gt;
&lt;STX&gt;&lt;ESC&gt;E1;&lt;ETX&gt;
&lt;STX&gt;&lt;US&gt;4&lt;ETX&gt;
&lt;STX&gt;&lt;ETB&gt;&lt;ETX&gt;</v>
      </c>
      <c r="H636" s="38">
        <f>ROW() - 6</f>
        <v>630</v>
      </c>
      <c r="I636" s="218" t="str" cm="1">
        <f t="array" ref="I6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37" spans="1:10" x14ac:dyDescent="0.2">
      <c r="A637" s="209">
        <v>1381</v>
      </c>
      <c r="B637" s="211" t="s">
        <v>1848</v>
      </c>
      <c r="C637" s="44">
        <v>3</v>
      </c>
      <c r="D637" s="214">
        <v>45126.462057372686</v>
      </c>
      <c r="E637" s="211" t="b">
        <v>0</v>
      </c>
      <c r="F637" s="211" t="s">
        <v>1050</v>
      </c>
      <c r="G6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&lt;STX&gt;H1;o160,100;f3;c20;h1;w1;d3,Davon Hawkins;&lt;ETX&gt;
&lt;STX&gt;H2;o130,100;f3;c20;h1;w1;d3,;&lt;ETX&gt;
&lt;STX&gt;H3;o100,100;f3;c20;h1;w1;d3,MES Login;&lt;ETX&gt;
&lt;STX&gt;B4;o50,30;f3;c0,3;h50;w3;d3,1381;&lt;ETX&gt;
&lt;STX&gt;R&lt;ETX&gt;
&lt;STX&gt;&lt;ESC&gt;E1;&lt;ETX&gt;
&lt;STX&gt;&lt;US&gt;4&lt;ETX&gt;
&lt;STX&gt;&lt;ETB&gt;&lt;ETX&gt;</v>
      </c>
      <c r="H637" s="38">
        <f>ROW() - 6</f>
        <v>631</v>
      </c>
      <c r="I637" s="218" t="str" cm="1">
        <f t="array" ref="I6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38" spans="1:10" x14ac:dyDescent="0.2">
      <c r="A638" s="209">
        <v>1249</v>
      </c>
      <c r="B638" s="211" t="s">
        <v>1849</v>
      </c>
      <c r="C638" s="44">
        <v>4</v>
      </c>
      <c r="D638" s="214">
        <v>45126.462057523146</v>
      </c>
      <c r="E638" s="211" t="b">
        <v>0</v>
      </c>
      <c r="F638" s="211" t="s">
        <v>1850</v>
      </c>
      <c r="G6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&lt;STX&gt;H1;o160,100;f3;c20;h1;w1;d3,Davonte Gaines;&lt;ETX&gt;
&lt;STX&gt;H2;o130,100;f3;c20;h1;w1;d3,;&lt;ETX&gt;
&lt;STX&gt;H3;o100,100;f3;c20;h1;w1;d3,MES Login;&lt;ETX&gt;
&lt;STX&gt;B4;o50,30;f3;c0,3;h50;w3;d3,1249;&lt;ETX&gt;
&lt;STX&gt;R&lt;ETX&gt;
&lt;STX&gt;&lt;ESC&gt;E1;&lt;ETX&gt;
&lt;STX&gt;&lt;US&gt;4&lt;ETX&gt;
&lt;STX&gt;&lt;ETB&gt;&lt;ETX&gt;</v>
      </c>
      <c r="H638" s="38">
        <f>ROW() - 6</f>
        <v>632</v>
      </c>
      <c r="I638" s="218" t="str" cm="1">
        <f t="array" ref="I6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39" spans="1:10" x14ac:dyDescent="0.2">
      <c r="A639" s="209">
        <v>1474</v>
      </c>
      <c r="B639" s="211" t="s">
        <v>1851</v>
      </c>
      <c r="C639" s="44">
        <v>4</v>
      </c>
      <c r="D639" s="214">
        <v>45126.462057719909</v>
      </c>
      <c r="E639" s="211" t="b">
        <v>0</v>
      </c>
      <c r="F639" s="211" t="s">
        <v>1852</v>
      </c>
      <c r="G6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&lt;STX&gt;H1;o160,100;f3;c20;h1;w1;d3,Dawayne Prior;&lt;ETX&gt;
&lt;STX&gt;H2;o130,100;f3;c20;h1;w1;d3,;&lt;ETX&gt;
&lt;STX&gt;H3;o100,100;f3;c20;h1;w1;d3,MES Login;&lt;ETX&gt;
&lt;STX&gt;B4;o50,30;f3;c0,3;h50;w3;d3,1474;&lt;ETX&gt;
&lt;STX&gt;R&lt;ETX&gt;
&lt;STX&gt;&lt;ESC&gt;E1;&lt;ETX&gt;
&lt;STX&gt;&lt;US&gt;4&lt;ETX&gt;
&lt;STX&gt;&lt;ETB&gt;&lt;ETX&gt;</v>
      </c>
      <c r="H639" s="38">
        <f>ROW() - 6</f>
        <v>633</v>
      </c>
      <c r="I639" s="218" t="str" cm="1">
        <f t="array" ref="I6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40" spans="1:10" x14ac:dyDescent="0.2">
      <c r="A640" s="209">
        <v>1010</v>
      </c>
      <c r="B640" s="211" t="s">
        <v>1853</v>
      </c>
      <c r="C640" s="44">
        <v>4</v>
      </c>
      <c r="D640" s="214">
        <v>45126.46205790509</v>
      </c>
      <c r="E640" s="211" t="b">
        <v>0</v>
      </c>
      <c r="F640" s="211" t="s">
        <v>1854</v>
      </c>
      <c r="G6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&lt;STX&gt;H1;o160,100;f3;c20;h1;w1;d3,Dawn Cruz;&lt;ETX&gt;
&lt;STX&gt;H2;o130,100;f3;c20;h1;w1;d3,;&lt;ETX&gt;
&lt;STX&gt;H3;o100,100;f3;c20;h1;w1;d3,MES Login;&lt;ETX&gt;
&lt;STX&gt;B4;o50,30;f3;c0,3;h50;w3;d3,1010;&lt;ETX&gt;
&lt;STX&gt;R&lt;ETX&gt;
&lt;STX&gt;&lt;ESC&gt;E1;&lt;ETX&gt;
&lt;STX&gt;&lt;US&gt;4&lt;ETX&gt;
&lt;STX&gt;&lt;ETB&gt;&lt;ETX&gt;</v>
      </c>
      <c r="H640" s="38">
        <f>ROW() - 6</f>
        <v>634</v>
      </c>
      <c r="I640" s="218" t="str" cm="1">
        <f t="array" ref="I6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41" spans="1:10" x14ac:dyDescent="0.2">
      <c r="A641" s="209">
        <v>8652</v>
      </c>
      <c r="B641" s="211" t="s">
        <v>1855</v>
      </c>
      <c r="C641" s="44">
        <v>10</v>
      </c>
      <c r="D641" s="214">
        <v>45126.462058067133</v>
      </c>
      <c r="E641" s="211" t="b">
        <v>1</v>
      </c>
      <c r="F641" s="211" t="s">
        <v>1619</v>
      </c>
      <c r="G6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&lt;STX&gt;H1;o160,100;f3;c20;h1;w1;d3,Dawn Hall;&lt;ETX&gt;
&lt;STX&gt;H2;o130,100;f3;c20;h1;w1;d3,Finance;&lt;ETX&gt;
&lt;STX&gt;H3;o100,100;f3;c20;h1;w1;d3,MES Login;&lt;ETX&gt;
&lt;STX&gt;B4;o50,30;f3;c0,3;h50;w3;d3,8652;&lt;ETX&gt;
&lt;STX&gt;R&lt;ETX&gt;
&lt;STX&gt;&lt;ESC&gt;E1;&lt;ETX&gt;
&lt;STX&gt;&lt;US&gt;4&lt;ETX&gt;
&lt;STX&gt;&lt;ETB&gt;&lt;ETX&gt;</v>
      </c>
      <c r="H641" s="38">
        <f>ROW() - 6</f>
        <v>635</v>
      </c>
      <c r="I641" s="218" t="str" cm="1">
        <f t="array" ref="I6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Finance</v>
      </c>
      <c r="J6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42" spans="1:10" x14ac:dyDescent="0.2">
      <c r="A642" s="209">
        <v>9037</v>
      </c>
      <c r="B642" s="211" t="s">
        <v>1856</v>
      </c>
      <c r="C642" s="44">
        <v>4</v>
      </c>
      <c r="D642" s="214">
        <v>45126.462058252313</v>
      </c>
      <c r="E642" s="211" t="b">
        <v>0</v>
      </c>
      <c r="F642" s="211" t="s">
        <v>1857</v>
      </c>
      <c r="G6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&lt;STX&gt;H1;o160,100;f3;c20;h1;w1;d3,Dawn Sloney;&lt;ETX&gt;
&lt;STX&gt;H2;o130,100;f3;c20;h1;w1;d3,;&lt;ETX&gt;
&lt;STX&gt;H3;o100,100;f3;c20;h1;w1;d3,MES Login;&lt;ETX&gt;
&lt;STX&gt;B4;o50,30;f3;c0,3;h50;w3;d3,9037;&lt;ETX&gt;
&lt;STX&gt;R&lt;ETX&gt;
&lt;STX&gt;&lt;ESC&gt;E1;&lt;ETX&gt;
&lt;STX&gt;&lt;US&gt;4&lt;ETX&gt;
&lt;STX&gt;&lt;ETB&gt;&lt;ETX&gt;</v>
      </c>
      <c r="H642" s="38">
        <f>ROW() - 6</f>
        <v>636</v>
      </c>
      <c r="I642" s="218" t="str" cm="1">
        <f t="array" ref="I6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43" spans="1:10" x14ac:dyDescent="0.2">
      <c r="A643" s="209">
        <v>1074</v>
      </c>
      <c r="B643" s="211" t="s">
        <v>1858</v>
      </c>
      <c r="C643" s="44">
        <v>4</v>
      </c>
      <c r="D643" s="214">
        <v>45126.462058449077</v>
      </c>
      <c r="E643" s="211" t="b">
        <v>0</v>
      </c>
      <c r="F643" s="211" t="s">
        <v>1859</v>
      </c>
      <c r="G6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&lt;STX&gt;H1;o160,100;f3;c20;h1;w1;d3,Dax Tolbert;&lt;ETX&gt;
&lt;STX&gt;H2;o130,100;f3;c20;h1;w1;d3,;&lt;ETX&gt;
&lt;STX&gt;H3;o100,100;f3;c20;h1;w1;d3,MES Login;&lt;ETX&gt;
&lt;STX&gt;B4;o50,30;f3;c0,3;h50;w3;d3,1074;&lt;ETX&gt;
&lt;STX&gt;R&lt;ETX&gt;
&lt;STX&gt;&lt;ESC&gt;E1;&lt;ETX&gt;
&lt;STX&gt;&lt;US&gt;4&lt;ETX&gt;
&lt;STX&gt;&lt;ETB&gt;&lt;ETX&gt;</v>
      </c>
      <c r="H643" s="38">
        <f>ROW() - 6</f>
        <v>637</v>
      </c>
      <c r="I643" s="218" t="str" cm="1">
        <f t="array" ref="I6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44" spans="1:10" x14ac:dyDescent="0.2">
      <c r="A644" s="209">
        <v>2686</v>
      </c>
      <c r="B644" s="211" t="s">
        <v>9595</v>
      </c>
      <c r="C644" s="44">
        <v>4</v>
      </c>
      <c r="D644" s="214"/>
      <c r="E644" s="211" t="b">
        <v>0</v>
      </c>
      <c r="F644" s="211" t="s">
        <v>2976</v>
      </c>
      <c r="G6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&lt;STX&gt;H1;o160,100;f3;c20;h1;w1;d3,Dayion Peterson;&lt;ETX&gt;
&lt;STX&gt;H2;o130,100;f3;c20;h1;w1;d3,DT FEM 1st;&lt;ETX&gt;
&lt;STX&gt;H3;o100,100;f3;c20;h1;w1;d3,MES Login;&lt;ETX&gt;
&lt;STX&gt;B4;o50,30;f3;c0,3;h50;w3;d3,2686;&lt;ETX&gt;
&lt;STX&gt;R&lt;ETX&gt;
&lt;STX&gt;&lt;ESC&gt;E1;&lt;ETX&gt;
&lt;STX&gt;&lt;US&gt;4&lt;ETX&gt;
&lt;STX&gt;&lt;ETB&gt;&lt;ETX&gt;</v>
      </c>
      <c r="H644" s="38">
        <f>ROW() - 6</f>
        <v>638</v>
      </c>
      <c r="I644" s="218" t="str" cm="1">
        <f t="array" ref="I6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6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645" spans="1:10" x14ac:dyDescent="0.2">
      <c r="A645" s="209">
        <v>1478</v>
      </c>
      <c r="B645" s="211" t="s">
        <v>1860</v>
      </c>
      <c r="C645" s="44">
        <v>4</v>
      </c>
      <c r="D645" s="214">
        <v>45126.462058599536</v>
      </c>
      <c r="E645" s="211" t="b">
        <v>0</v>
      </c>
      <c r="F645" s="211" t="s">
        <v>1861</v>
      </c>
      <c r="G6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&lt;STX&gt;H1;o160,100;f3;c20;h1;w1;d3,Daysha Denson;&lt;ETX&gt;
&lt;STX&gt;H2;o130,100;f3;c20;h1;w1;d3,;&lt;ETX&gt;
&lt;STX&gt;H3;o100,100;f3;c20;h1;w1;d3,MES Login;&lt;ETX&gt;
&lt;STX&gt;B4;o50,30;f3;c0,3;h50;w3;d3,1478;&lt;ETX&gt;
&lt;STX&gt;R&lt;ETX&gt;
&lt;STX&gt;&lt;ESC&gt;E1;&lt;ETX&gt;
&lt;STX&gt;&lt;US&gt;4&lt;ETX&gt;
&lt;STX&gt;&lt;ETB&gt;&lt;ETX&gt;</v>
      </c>
      <c r="H645" s="38">
        <f>ROW() - 6</f>
        <v>639</v>
      </c>
      <c r="I645" s="218" t="str" cm="1">
        <f t="array" ref="I6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46" spans="1:10" x14ac:dyDescent="0.2">
      <c r="A646" s="209">
        <v>2580</v>
      </c>
      <c r="B646" s="211" t="s">
        <v>29</v>
      </c>
      <c r="C646" s="44">
        <v>4</v>
      </c>
      <c r="D646" s="214"/>
      <c r="E646" s="211" t="b">
        <v>0</v>
      </c>
      <c r="F646" s="211" t="s">
        <v>1862</v>
      </c>
      <c r="G6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&lt;STX&gt;H1;o160,100;f3;c20;h1;w1;d3,Dayton Holland;&lt;ETX&gt;
&lt;STX&gt;H2;o130,100;f3;c20;h1;w1;d3,T1XX B;&lt;ETX&gt;
&lt;STX&gt;H3;o100,100;f3;c20;h1;w1;d3,MES Login;&lt;ETX&gt;
&lt;STX&gt;B4;o50,30;f3;c0,3;h50;w3;d3,2580;&lt;ETX&gt;
&lt;STX&gt;R&lt;ETX&gt;
&lt;STX&gt;&lt;ESC&gt;E1;&lt;ETX&gt;
&lt;STX&gt;&lt;US&gt;4&lt;ETX&gt;
&lt;STX&gt;&lt;ETB&gt;&lt;ETX&gt;</v>
      </c>
      <c r="H646" s="38">
        <f>ROW() - 6</f>
        <v>640</v>
      </c>
      <c r="I646" s="218" t="str" cm="1">
        <f t="array" ref="I6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6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647" spans="1:10" x14ac:dyDescent="0.2">
      <c r="A647" s="209">
        <v>1393</v>
      </c>
      <c r="B647" s="211" t="s">
        <v>1863</v>
      </c>
      <c r="C647" s="44">
        <v>4</v>
      </c>
      <c r="D647" s="214">
        <v>45126.462058796293</v>
      </c>
      <c r="E647" s="211" t="b">
        <v>0</v>
      </c>
      <c r="F647" s="211" t="s">
        <v>1382</v>
      </c>
      <c r="G6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&lt;STX&gt;H1;o160,100;f3;c20;h1;w1;d3,Deandre Collins;&lt;ETX&gt;
&lt;STX&gt;H2;o130,100;f3;c20;h1;w1;d3,;&lt;ETX&gt;
&lt;STX&gt;H3;o100,100;f3;c20;h1;w1;d3,MES Login;&lt;ETX&gt;
&lt;STX&gt;B4;o50,30;f3;c0,3;h50;w3;d3,1393;&lt;ETX&gt;
&lt;STX&gt;R&lt;ETX&gt;
&lt;STX&gt;&lt;ESC&gt;E1;&lt;ETX&gt;
&lt;STX&gt;&lt;US&gt;4&lt;ETX&gt;
&lt;STX&gt;&lt;ETB&gt;&lt;ETX&gt;</v>
      </c>
      <c r="H647" s="38">
        <f>ROW() - 6</f>
        <v>641</v>
      </c>
      <c r="I647" s="218" t="str" cm="1">
        <f t="array" ref="I6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48" spans="1:10" x14ac:dyDescent="0.2">
      <c r="A648" s="209">
        <v>8985</v>
      </c>
      <c r="B648" s="211" t="s">
        <v>1864</v>
      </c>
      <c r="C648" s="44">
        <v>4</v>
      </c>
      <c r="D648" s="214">
        <v>45126.462058993056</v>
      </c>
      <c r="E648" s="211" t="b">
        <v>0</v>
      </c>
      <c r="F648" s="211" t="s">
        <v>1054</v>
      </c>
      <c r="G6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&lt;STX&gt;H1;o160,100;f3;c20;h1;w1;d3,DeAngelo Christian;&lt;ETX&gt;
&lt;STX&gt;H2;o130,100;f3;c20;h1;w1;d3,;&lt;ETX&gt;
&lt;STX&gt;H3;o100,100;f3;c20;h1;w1;d3,MES Login;&lt;ETX&gt;
&lt;STX&gt;B4;o50,30;f3;c0,3;h50;w3;d3,8985;&lt;ETX&gt;
&lt;STX&gt;R&lt;ETX&gt;
&lt;STX&gt;&lt;ESC&gt;E1;&lt;ETX&gt;
&lt;STX&gt;&lt;US&gt;4&lt;ETX&gt;
&lt;STX&gt;&lt;ETB&gt;&lt;ETX&gt;</v>
      </c>
      <c r="H648" s="38">
        <f>ROW() - 6</f>
        <v>642</v>
      </c>
      <c r="I648" s="218" t="str" cm="1">
        <f t="array" ref="I6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49" spans="1:10" x14ac:dyDescent="0.2">
      <c r="A649" s="209">
        <v>1925</v>
      </c>
      <c r="B649" s="211" t="s">
        <v>1865</v>
      </c>
      <c r="C649" s="44">
        <v>4</v>
      </c>
      <c r="D649" s="214">
        <v>45126.462059143516</v>
      </c>
      <c r="E649" s="211" t="b">
        <v>0</v>
      </c>
      <c r="F649" s="211" t="s">
        <v>1653</v>
      </c>
      <c r="G6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&lt;STX&gt;H1;o160,100;f3;c20;h1;w1;d3,DeAngelo Ellis;&lt;ETX&gt;
&lt;STX&gt;H2;o130,100;f3;c20;h1;w1;d3,;&lt;ETX&gt;
&lt;STX&gt;H3;o100,100;f3;c20;h1;w1;d3,MES Login;&lt;ETX&gt;
&lt;STX&gt;B4;o50,30;f3;c0,3;h50;w3;d3,1925;&lt;ETX&gt;
&lt;STX&gt;R&lt;ETX&gt;
&lt;STX&gt;&lt;ESC&gt;E1;&lt;ETX&gt;
&lt;STX&gt;&lt;US&gt;4&lt;ETX&gt;
&lt;STX&gt;&lt;ETB&gt;&lt;ETX&gt;</v>
      </c>
      <c r="H649" s="38">
        <f>ROW() - 6</f>
        <v>643</v>
      </c>
      <c r="I649" s="218" t="str" cm="1">
        <f t="array" ref="I6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50" spans="1:10" x14ac:dyDescent="0.2">
      <c r="A650" s="209">
        <v>1598</v>
      </c>
      <c r="B650" s="211" t="s">
        <v>1866</v>
      </c>
      <c r="C650" s="44">
        <v>4</v>
      </c>
      <c r="D650" s="214">
        <v>45126.46205934028</v>
      </c>
      <c r="E650" s="211" t="b">
        <v>0</v>
      </c>
      <c r="F650" s="211" t="s">
        <v>1867</v>
      </c>
      <c r="G6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&lt;STX&gt;H1;o160,100;f3;c20;h1;w1;d3,Deangelo Henderson;&lt;ETX&gt;
&lt;STX&gt;H2;o130,100;f3;c20;h1;w1;d3,;&lt;ETX&gt;
&lt;STX&gt;H3;o100,100;f3;c20;h1;w1;d3,MES Login;&lt;ETX&gt;
&lt;STX&gt;B4;o50,30;f3;c0,3;h50;w3;d3,1598;&lt;ETX&gt;
&lt;STX&gt;R&lt;ETX&gt;
&lt;STX&gt;&lt;ESC&gt;E1;&lt;ETX&gt;
&lt;STX&gt;&lt;US&gt;4&lt;ETX&gt;
&lt;STX&gt;&lt;ETB&gt;&lt;ETX&gt;</v>
      </c>
      <c r="H650" s="38">
        <f>ROW() - 6</f>
        <v>644</v>
      </c>
      <c r="I650" s="218" t="str" cm="1">
        <f t="array" ref="I6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51" spans="1:10" x14ac:dyDescent="0.2">
      <c r="A651" s="209">
        <v>2468</v>
      </c>
      <c r="B651" s="211" t="s">
        <v>1868</v>
      </c>
      <c r="C651" s="44">
        <v>4</v>
      </c>
      <c r="D651" s="214">
        <v>45639</v>
      </c>
      <c r="E651" s="211" t="b">
        <v>0</v>
      </c>
      <c r="F651" s="211" t="s">
        <v>1078</v>
      </c>
      <c r="G6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&lt;STX&gt;H1;o160,100;f3;c20;h1;w1;d3,DeAngelo Washington;&lt;ETX&gt;
&lt;STX&gt;H2;o130,100;f3;c20;h1;w1;d3,;&lt;ETX&gt;
&lt;STX&gt;H3;o100,100;f3;c20;h1;w1;d3,MES Login;&lt;ETX&gt;
&lt;STX&gt;B4;o50,30;f3;c0,3;h50;w3;d3,2468;&lt;ETX&gt;
&lt;STX&gt;R&lt;ETX&gt;
&lt;STX&gt;&lt;ESC&gt;E1;&lt;ETX&gt;
&lt;STX&gt;&lt;US&gt;4&lt;ETX&gt;
&lt;STX&gt;&lt;ETB&gt;&lt;ETX&gt;</v>
      </c>
      <c r="H651" s="38">
        <f>ROW() - 6</f>
        <v>645</v>
      </c>
      <c r="I651" s="218" t="str" cm="1">
        <f t="array" ref="I6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52" spans="1:10" x14ac:dyDescent="0.2">
      <c r="A652" s="209">
        <v>1172</v>
      </c>
      <c r="B652" s="211" t="s">
        <v>1869</v>
      </c>
      <c r="C652" s="44">
        <v>4</v>
      </c>
      <c r="D652" s="214">
        <v>45126.46205952546</v>
      </c>
      <c r="E652" s="211" t="b">
        <v>0</v>
      </c>
      <c r="F652" s="211" t="s">
        <v>1870</v>
      </c>
      <c r="G6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&lt;STX&gt;H1;o160,100;f3;c20;h1;w1;d3,Deangelo Webb;&lt;ETX&gt;
&lt;STX&gt;H2;o130,100;f3;c20;h1;w1;d3,;&lt;ETX&gt;
&lt;STX&gt;H3;o100,100;f3;c20;h1;w1;d3,MES Login;&lt;ETX&gt;
&lt;STX&gt;B4;o50,30;f3;c0,3;h50;w3;d3,1172;&lt;ETX&gt;
&lt;STX&gt;R&lt;ETX&gt;
&lt;STX&gt;&lt;ESC&gt;E1;&lt;ETX&gt;
&lt;STX&gt;&lt;US&gt;4&lt;ETX&gt;
&lt;STX&gt;&lt;ETB&gt;&lt;ETX&gt;</v>
      </c>
      <c r="H652" s="38">
        <f>ROW() - 6</f>
        <v>646</v>
      </c>
      <c r="I652" s="218" t="str" cm="1">
        <f t="array" ref="I6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53" spans="1:10" x14ac:dyDescent="0.2">
      <c r="A653" s="209">
        <v>1046</v>
      </c>
      <c r="B653" s="211" t="s">
        <v>1871</v>
      </c>
      <c r="C653" s="44">
        <v>4</v>
      </c>
      <c r="D653" s="214">
        <v>45126.462059722224</v>
      </c>
      <c r="E653" s="211" t="b">
        <v>0</v>
      </c>
      <c r="F653" s="211" t="s">
        <v>1872</v>
      </c>
      <c r="G6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&lt;STX&gt;H1;o160,100;f3;c20;h1;w1;d3,Deanna Keene;&lt;ETX&gt;
&lt;STX&gt;H2;o130,100;f3;c20;h1;w1;d3,;&lt;ETX&gt;
&lt;STX&gt;H3;o100,100;f3;c20;h1;w1;d3,MES Login;&lt;ETX&gt;
&lt;STX&gt;B4;o50,30;f3;c0,3;h50;w3;d3,1046;&lt;ETX&gt;
&lt;STX&gt;R&lt;ETX&gt;
&lt;STX&gt;&lt;ESC&gt;E1;&lt;ETX&gt;
&lt;STX&gt;&lt;US&gt;4&lt;ETX&gt;
&lt;STX&gt;&lt;ETB&gt;&lt;ETX&gt;</v>
      </c>
      <c r="H653" s="38">
        <f>ROW() - 6</f>
        <v>647</v>
      </c>
      <c r="I653" s="218" t="str" cm="1">
        <f t="array" ref="I6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54" spans="1:10" x14ac:dyDescent="0.2">
      <c r="A654" s="209">
        <v>9416</v>
      </c>
      <c r="B654" s="211" t="s">
        <v>1873</v>
      </c>
      <c r="C654" s="44">
        <v>4</v>
      </c>
      <c r="D654" s="214">
        <v>45126.462059872683</v>
      </c>
      <c r="E654" s="211" t="b">
        <v>0</v>
      </c>
      <c r="F654" s="211" t="s">
        <v>1266</v>
      </c>
      <c r="G6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&lt;STX&gt;H1;o160,100;f3;c20;h1;w1;d3,DeAnna Moore;&lt;ETX&gt;
&lt;STX&gt;H2;o130,100;f3;c20;h1;w1;d3,;&lt;ETX&gt;
&lt;STX&gt;H3;o100,100;f3;c20;h1;w1;d3,MES Login;&lt;ETX&gt;
&lt;STX&gt;B4;o50,30;f3;c0,3;h50;w3;d3,9416;&lt;ETX&gt;
&lt;STX&gt;R&lt;ETX&gt;
&lt;STX&gt;&lt;ESC&gt;E1;&lt;ETX&gt;
&lt;STX&gt;&lt;US&gt;4&lt;ETX&gt;
&lt;STX&gt;&lt;ETB&gt;&lt;ETX&gt;</v>
      </c>
      <c r="H654" s="38">
        <f>ROW() - 6</f>
        <v>648</v>
      </c>
      <c r="I654" s="218" t="str" cm="1">
        <f t="array" ref="I6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55" spans="1:10" x14ac:dyDescent="0.2">
      <c r="A655" s="209">
        <v>8658</v>
      </c>
      <c r="B655" s="211" t="s">
        <v>1874</v>
      </c>
      <c r="C655" s="44">
        <v>9</v>
      </c>
      <c r="D655" s="214">
        <v>45126.462060069447</v>
      </c>
      <c r="E655" s="211" t="b">
        <v>1</v>
      </c>
      <c r="F655" s="211" t="s">
        <v>1875</v>
      </c>
      <c r="G6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&lt;STX&gt;H1;o160,100;f3;c20;h1;w1;d3,Deanne Austin;&lt;ETX&gt;
&lt;STX&gt;H2;o130,100;f3;c20;h1;w1;d3,Purchasing;&lt;ETX&gt;
&lt;STX&gt;H3;o100,100;f3;c20;h1;w1;d3,MES Login;&lt;ETX&gt;
&lt;STX&gt;B4;o50,30;f3;c0,3;h50;w3;d3,8658;&lt;ETX&gt;
&lt;STX&gt;R&lt;ETX&gt;
&lt;STX&gt;&lt;ESC&gt;E1;&lt;ETX&gt;
&lt;STX&gt;&lt;US&gt;4&lt;ETX&gt;
&lt;STX&gt;&lt;ETB&gt;&lt;ETX&gt;</v>
      </c>
      <c r="H655" s="38">
        <f>ROW() - 6</f>
        <v>649</v>
      </c>
      <c r="I655" s="218" t="str" cm="1">
        <f t="array" ref="I6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Purchasing</v>
      </c>
      <c r="J6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56" spans="1:10" x14ac:dyDescent="0.2">
      <c r="A656" s="209">
        <v>2424</v>
      </c>
      <c r="B656" s="211" t="s">
        <v>1876</v>
      </c>
      <c r="C656" s="44">
        <v>4</v>
      </c>
      <c r="D656" s="214">
        <v>45639</v>
      </c>
      <c r="E656" s="211" t="b">
        <v>0</v>
      </c>
      <c r="F656" s="211" t="s">
        <v>1877</v>
      </c>
      <c r="G6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&lt;STX&gt;H1;o160,100;f3;c20;h1;w1;d3,Deante Rhodes;&lt;ETX&gt;
&lt;STX&gt;H2;o130,100;f3;c20;h1;w1;d3,;&lt;ETX&gt;
&lt;STX&gt;H3;o100,100;f3;c20;h1;w1;d3,MES Login;&lt;ETX&gt;
&lt;STX&gt;B4;o50,30;f3;c0,3;h50;w3;d3,2424;&lt;ETX&gt;
&lt;STX&gt;R&lt;ETX&gt;
&lt;STX&gt;&lt;ESC&gt;E1;&lt;ETX&gt;
&lt;STX&gt;&lt;US&gt;4&lt;ETX&gt;
&lt;STX&gt;&lt;ETB&gt;&lt;ETX&gt;</v>
      </c>
      <c r="H656" s="38">
        <f>ROW() - 6</f>
        <v>650</v>
      </c>
      <c r="I656" s="218" t="str" cm="1">
        <f t="array" ref="I6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57" spans="1:10" x14ac:dyDescent="0.2">
      <c r="A657" s="209">
        <v>2414</v>
      </c>
      <c r="B657" s="211" t="s">
        <v>282</v>
      </c>
      <c r="C657" s="44">
        <v>4</v>
      </c>
      <c r="D657" s="214"/>
      <c r="E657" s="211" t="b">
        <v>0</v>
      </c>
      <c r="F657" s="211" t="s">
        <v>1878</v>
      </c>
      <c r="G6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&lt;STX&gt;H1;o160,100;f3;c20;h1;w1;d3,Deantwaun Tippins;&lt;ETX&gt;
&lt;STX&gt;H2;o130,100;f3;c20;h1;w1;d3,T1XX A;&lt;ETX&gt;
&lt;STX&gt;H3;o100,100;f3;c20;h1;w1;d3,MES Login;&lt;ETX&gt;
&lt;STX&gt;B4;o50,30;f3;c0,3;h50;w3;d3,2414;&lt;ETX&gt;
&lt;STX&gt;R&lt;ETX&gt;
&lt;STX&gt;&lt;ESC&gt;E1;&lt;ETX&gt;
&lt;STX&gt;&lt;US&gt;4&lt;ETX&gt;
&lt;STX&gt;&lt;ETB&gt;&lt;ETX&gt;</v>
      </c>
      <c r="H657" s="38">
        <f>ROW() - 6</f>
        <v>651</v>
      </c>
      <c r="I657" s="218" t="str" cm="1">
        <f t="array" ref="I6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6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658" spans="1:10" x14ac:dyDescent="0.2">
      <c r="A658" s="209">
        <v>1066</v>
      </c>
      <c r="B658" s="211" t="s">
        <v>1879</v>
      </c>
      <c r="C658" s="44">
        <v>4</v>
      </c>
      <c r="D658" s="214">
        <v>45126.47360578704</v>
      </c>
      <c r="E658" s="211" t="b">
        <v>0</v>
      </c>
      <c r="F658" s="211" t="s">
        <v>1254</v>
      </c>
      <c r="G6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&lt;STX&gt;H1;o160,100;f3;c20;h1;w1;d3,Deazha Walker;&lt;ETX&gt;
&lt;STX&gt;H2;o130,100;f3;c20;h1;w1;d3,;&lt;ETX&gt;
&lt;STX&gt;H3;o100,100;f3;c20;h1;w1;d3,MES Login;&lt;ETX&gt;
&lt;STX&gt;B4;o50,30;f3;c0,3;h50;w3;d3,1066;&lt;ETX&gt;
&lt;STX&gt;R&lt;ETX&gt;
&lt;STX&gt;&lt;ESC&gt;E1;&lt;ETX&gt;
&lt;STX&gt;&lt;US&gt;4&lt;ETX&gt;
&lt;STX&gt;&lt;ETB&gt;&lt;ETX&gt;</v>
      </c>
      <c r="H658" s="38">
        <f>ROW() - 6</f>
        <v>652</v>
      </c>
      <c r="I658" s="218" t="str" cm="1">
        <f t="array" ref="I6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59" spans="1:10" x14ac:dyDescent="0.2">
      <c r="A659" s="209">
        <v>1134</v>
      </c>
      <c r="B659" s="211" t="s">
        <v>1880</v>
      </c>
      <c r="C659" s="44">
        <v>4</v>
      </c>
      <c r="D659" s="214">
        <v>45126.473606863423</v>
      </c>
      <c r="E659" s="211" t="b">
        <v>0</v>
      </c>
      <c r="F659" s="211" t="s">
        <v>1881</v>
      </c>
      <c r="G6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&lt;STX&gt;H1;o160,100;f3;c20;h1;w1;d3,Deazia Simmons;&lt;ETX&gt;
&lt;STX&gt;H2;o130,100;f3;c20;h1;w1;d3,;&lt;ETX&gt;
&lt;STX&gt;H3;o100,100;f3;c20;h1;w1;d3,MES Login;&lt;ETX&gt;
&lt;STX&gt;B4;o50,30;f3;c0,3;h50;w3;d3,1134;&lt;ETX&gt;
&lt;STX&gt;R&lt;ETX&gt;
&lt;STX&gt;&lt;ESC&gt;E1;&lt;ETX&gt;
&lt;STX&gt;&lt;US&gt;4&lt;ETX&gt;
&lt;STX&gt;&lt;ETB&gt;&lt;ETX&gt;</v>
      </c>
      <c r="H659" s="38">
        <f>ROW() - 6</f>
        <v>653</v>
      </c>
      <c r="I659" s="218" t="str" cm="1">
        <f t="array" ref="I6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60" spans="1:10" x14ac:dyDescent="0.2">
      <c r="A660" s="209">
        <v>1019</v>
      </c>
      <c r="B660" s="211" t="s">
        <v>1882</v>
      </c>
      <c r="C660" s="44">
        <v>4</v>
      </c>
      <c r="D660" s="214">
        <v>45126.473608483793</v>
      </c>
      <c r="E660" s="211" t="b">
        <v>0</v>
      </c>
      <c r="F660" s="211" t="s">
        <v>1619</v>
      </c>
      <c r="G6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&lt;STX&gt;H1;o160,100;f3;c20;h1;w1;d3,Debbie Hall;&lt;ETX&gt;
&lt;STX&gt;H2;o130,100;f3;c20;h1;w1;d3,;&lt;ETX&gt;
&lt;STX&gt;H3;o100,100;f3;c20;h1;w1;d3,MES Login;&lt;ETX&gt;
&lt;STX&gt;B4;o50,30;f3;c0,3;h50;w3;d3,1019;&lt;ETX&gt;
&lt;STX&gt;R&lt;ETX&gt;
&lt;STX&gt;&lt;ESC&gt;E1;&lt;ETX&gt;
&lt;STX&gt;&lt;US&gt;4&lt;ETX&gt;
&lt;STX&gt;&lt;ETB&gt;&lt;ETX&gt;</v>
      </c>
      <c r="H660" s="38">
        <f>ROW() - 6</f>
        <v>654</v>
      </c>
      <c r="I660" s="218" t="str" cm="1">
        <f t="array" ref="I6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61" spans="1:10" x14ac:dyDescent="0.2">
      <c r="A661" s="209">
        <v>2053</v>
      </c>
      <c r="B661" s="211" t="s">
        <v>1883</v>
      </c>
      <c r="C661" s="44">
        <v>4</v>
      </c>
      <c r="D661" s="214">
        <v>45126.473609224537</v>
      </c>
      <c r="E661" s="211" t="b">
        <v>0</v>
      </c>
      <c r="F661" s="211" t="s">
        <v>1884</v>
      </c>
      <c r="G6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&lt;STX&gt;H1;o160,100;f3;c20;h1;w1;d3,Debbie Listman;&lt;ETX&gt;
&lt;STX&gt;H2;o130,100;f3;c20;h1;w1;d3,;&lt;ETX&gt;
&lt;STX&gt;H3;o100,100;f3;c20;h1;w1;d3,MES Login;&lt;ETX&gt;
&lt;STX&gt;B4;o50,30;f3;c0,3;h50;w3;d3,2053;&lt;ETX&gt;
&lt;STX&gt;R&lt;ETX&gt;
&lt;STX&gt;&lt;ESC&gt;E1;&lt;ETX&gt;
&lt;STX&gt;&lt;US&gt;4&lt;ETX&gt;
&lt;STX&gt;&lt;ETB&gt;&lt;ETX&gt;</v>
      </c>
      <c r="H661" s="38">
        <f>ROW() - 6</f>
        <v>655</v>
      </c>
      <c r="I661" s="218" t="str" cm="1">
        <f t="array" ref="I6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62" spans="1:10" x14ac:dyDescent="0.2">
      <c r="A662" s="209">
        <v>9853</v>
      </c>
      <c r="B662" s="211" t="s">
        <v>1885</v>
      </c>
      <c r="C662" s="44">
        <v>4</v>
      </c>
      <c r="D662" s="214">
        <v>45126.473609953704</v>
      </c>
      <c r="E662" s="211" t="b">
        <v>0</v>
      </c>
      <c r="F662" s="211" t="s">
        <v>1382</v>
      </c>
      <c r="G6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&lt;STX&gt;H1;o160,100;f3;c20;h1;w1;d3,Debonair Collins;&lt;ETX&gt;
&lt;STX&gt;H2;o130,100;f3;c20;h1;w1;d3,;&lt;ETX&gt;
&lt;STX&gt;H3;o100,100;f3;c20;h1;w1;d3,MES Login;&lt;ETX&gt;
&lt;STX&gt;B4;o50,30;f3;c0,3;h50;w3;d3,9853;&lt;ETX&gt;
&lt;STX&gt;R&lt;ETX&gt;
&lt;STX&gt;&lt;ESC&gt;E1;&lt;ETX&gt;
&lt;STX&gt;&lt;US&gt;4&lt;ETX&gt;
&lt;STX&gt;&lt;ETB&gt;&lt;ETX&gt;</v>
      </c>
      <c r="H662" s="38">
        <f>ROW() - 6</f>
        <v>656</v>
      </c>
      <c r="I662" s="218" t="str" cm="1">
        <f t="array" ref="I6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63" spans="1:10" x14ac:dyDescent="0.2">
      <c r="A663" s="209">
        <v>9997</v>
      </c>
      <c r="B663" s="211" t="s">
        <v>1886</v>
      </c>
      <c r="C663" s="44">
        <v>4</v>
      </c>
      <c r="D663" s="214">
        <v>45126.47361119213</v>
      </c>
      <c r="E663" s="211" t="b">
        <v>0</v>
      </c>
      <c r="F663" s="211" t="s">
        <v>1887</v>
      </c>
      <c r="G6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&lt;STX&gt;H1;o160,100;f3;c20;h1;w1;d3,Deborah Cutright;&lt;ETX&gt;
&lt;STX&gt;H2;o130,100;f3;c20;h1;w1;d3,;&lt;ETX&gt;
&lt;STX&gt;H3;o100,100;f3;c20;h1;w1;d3,MES Login;&lt;ETX&gt;
&lt;STX&gt;B4;o50,30;f3;c0,3;h50;w3;d3,9997;&lt;ETX&gt;
&lt;STX&gt;R&lt;ETX&gt;
&lt;STX&gt;&lt;ESC&gt;E1;&lt;ETX&gt;
&lt;STX&gt;&lt;US&gt;4&lt;ETX&gt;
&lt;STX&gt;&lt;ETB&gt;&lt;ETX&gt;</v>
      </c>
      <c r="H663" s="38">
        <f>ROW() - 6</f>
        <v>657</v>
      </c>
      <c r="I663" s="218" t="str" cm="1">
        <f t="array" ref="I6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64" spans="1:10" x14ac:dyDescent="0.2">
      <c r="A664" s="209">
        <v>9305</v>
      </c>
      <c r="B664" s="211" t="s">
        <v>1888</v>
      </c>
      <c r="C664" s="44">
        <v>4</v>
      </c>
      <c r="D664" s="214">
        <v>45126.473612118054</v>
      </c>
      <c r="E664" s="211" t="b">
        <v>0</v>
      </c>
      <c r="F664" s="211" t="s">
        <v>1579</v>
      </c>
      <c r="G6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&lt;STX&gt;H1;o160,100;f3;c20;h1;w1;d3,Deborah McCord;&lt;ETX&gt;
&lt;STX&gt;H2;o130,100;f3;c20;h1;w1;d3,;&lt;ETX&gt;
&lt;STX&gt;H3;o100,100;f3;c20;h1;w1;d3,MES Login;&lt;ETX&gt;
&lt;STX&gt;B4;o50,30;f3;c0,3;h50;w3;d3,9305;&lt;ETX&gt;
&lt;STX&gt;R&lt;ETX&gt;
&lt;STX&gt;&lt;ESC&gt;E1;&lt;ETX&gt;
&lt;STX&gt;&lt;US&gt;4&lt;ETX&gt;
&lt;STX&gt;&lt;ETB&gt;&lt;ETX&gt;</v>
      </c>
      <c r="H664" s="38">
        <f>ROW() - 6</f>
        <v>658</v>
      </c>
      <c r="I664" s="218" t="str" cm="1">
        <f t="array" ref="I6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65" spans="1:10" x14ac:dyDescent="0.2">
      <c r="A665" s="209">
        <v>1215</v>
      </c>
      <c r="B665" s="211" t="s">
        <v>1889</v>
      </c>
      <c r="C665" s="44">
        <v>4</v>
      </c>
      <c r="D665" s="214">
        <v>45126.473613541668</v>
      </c>
      <c r="E665" s="211" t="b">
        <v>0</v>
      </c>
      <c r="F665" s="211" t="s">
        <v>1890</v>
      </c>
      <c r="G6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&lt;STX&gt;H1;o160,100;f3;c20;h1;w1;d3,Deborah McMillion;&lt;ETX&gt;
&lt;STX&gt;H2;o130,100;f3;c20;h1;w1;d3,;&lt;ETX&gt;
&lt;STX&gt;H3;o100,100;f3;c20;h1;w1;d3,MES Login;&lt;ETX&gt;
&lt;STX&gt;B4;o50,30;f3;c0,3;h50;w3;d3,1215;&lt;ETX&gt;
&lt;STX&gt;R&lt;ETX&gt;
&lt;STX&gt;&lt;ESC&gt;E1;&lt;ETX&gt;
&lt;STX&gt;&lt;US&gt;4&lt;ETX&gt;
&lt;STX&gt;&lt;ETB&gt;&lt;ETX&gt;</v>
      </c>
      <c r="H665" s="38">
        <f>ROW() - 6</f>
        <v>659</v>
      </c>
      <c r="I665" s="218" t="str" cm="1">
        <f t="array" ref="I6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66" spans="1:10" x14ac:dyDescent="0.2">
      <c r="A666" s="209">
        <v>9859</v>
      </c>
      <c r="B666" s="211" t="s">
        <v>1891</v>
      </c>
      <c r="C666" s="44">
        <v>4</v>
      </c>
      <c r="D666" s="214">
        <v>45126.473615162038</v>
      </c>
      <c r="E666" s="211" t="b">
        <v>0</v>
      </c>
      <c r="F666" s="211" t="s">
        <v>998</v>
      </c>
      <c r="G6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&lt;STX&gt;H1;o160,100;f3;c20;h1;w1;d3,Debra Hill;&lt;ETX&gt;
&lt;STX&gt;H2;o130,100;f3;c20;h1;w1;d3,;&lt;ETX&gt;
&lt;STX&gt;H3;o100,100;f3;c20;h1;w1;d3,MES Login;&lt;ETX&gt;
&lt;STX&gt;B4;o50,30;f3;c0,3;h50;w3;d3,9859;&lt;ETX&gt;
&lt;STX&gt;R&lt;ETX&gt;
&lt;STX&gt;&lt;ESC&gt;E1;&lt;ETX&gt;
&lt;STX&gt;&lt;US&gt;4&lt;ETX&gt;
&lt;STX&gt;&lt;ETB&gt;&lt;ETX&gt;</v>
      </c>
      <c r="H666" s="38">
        <f>ROW() - 6</f>
        <v>660</v>
      </c>
      <c r="I666" s="218" t="str" cm="1">
        <f t="array" ref="I6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67" spans="1:10" x14ac:dyDescent="0.2">
      <c r="A667" s="209">
        <v>1667</v>
      </c>
      <c r="B667" s="211" t="s">
        <v>1892</v>
      </c>
      <c r="C667" s="44">
        <v>4</v>
      </c>
      <c r="D667" s="214">
        <v>45126.473617905096</v>
      </c>
      <c r="E667" s="211" t="b">
        <v>0</v>
      </c>
      <c r="F667" s="211" t="s">
        <v>1893</v>
      </c>
      <c r="G6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&lt;STX&gt;H1;o160,100;f3;c20;h1;w1;d3,Decarlo Gardner;&lt;ETX&gt;
&lt;STX&gt;H2;o130,100;f3;c20;h1;w1;d3,;&lt;ETX&gt;
&lt;STX&gt;H3;o100,100;f3;c20;h1;w1;d3,MES Login;&lt;ETX&gt;
&lt;STX&gt;B4;o50,30;f3;c0,3;h50;w3;d3,1667;&lt;ETX&gt;
&lt;STX&gt;R&lt;ETX&gt;
&lt;STX&gt;&lt;ESC&gt;E1;&lt;ETX&gt;
&lt;STX&gt;&lt;US&gt;4&lt;ETX&gt;
&lt;STX&gt;&lt;ETB&gt;&lt;ETX&gt;</v>
      </c>
      <c r="H667" s="38">
        <f>ROW() - 6</f>
        <v>661</v>
      </c>
      <c r="I667" s="218" t="str" cm="1">
        <f t="array" ref="I6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68" spans="1:10" x14ac:dyDescent="0.2">
      <c r="A668" s="209">
        <v>9316</v>
      </c>
      <c r="B668" s="211" t="s">
        <v>1894</v>
      </c>
      <c r="C668" s="44">
        <v>2</v>
      </c>
      <c r="D668" s="214">
        <v>45126.47361990741</v>
      </c>
      <c r="E668" s="211" t="b">
        <v>1</v>
      </c>
      <c r="F668" s="211" t="s">
        <v>1895</v>
      </c>
      <c r="G6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&lt;STX&gt;H1;o160,100;f3;c20;h1;w1;d3,Dee Wiegand;&lt;ETX&gt;
&lt;STX&gt;H2;o130,100;f3;c20;h1;w1;d3,;&lt;ETX&gt;
&lt;STX&gt;H3;o100,100;f3;c20;h1;w1;d3,MES Login;&lt;ETX&gt;
&lt;STX&gt;B4;o50,30;f3;c0,3;h50;w3;d3,9316;&lt;ETX&gt;
&lt;STX&gt;R&lt;ETX&gt;
&lt;STX&gt;&lt;ESC&gt;E1;&lt;ETX&gt;
&lt;STX&gt;&lt;US&gt;4&lt;ETX&gt;
&lt;STX&gt;&lt;ETB&gt;&lt;ETX&gt;</v>
      </c>
      <c r="H668" s="38">
        <f>ROW() - 6</f>
        <v>662</v>
      </c>
      <c r="I668" s="218" t="str" cm="1">
        <f t="array" ref="I6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69" spans="1:10" x14ac:dyDescent="0.2">
      <c r="A669" s="209">
        <v>9711</v>
      </c>
      <c r="B669" s="211" t="s">
        <v>1896</v>
      </c>
      <c r="C669" s="44">
        <v>4</v>
      </c>
      <c r="D669" s="214">
        <v>45134</v>
      </c>
      <c r="E669" s="211" t="b">
        <v>0</v>
      </c>
      <c r="F669" s="211" t="s">
        <v>1126</v>
      </c>
      <c r="G6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&lt;STX&gt;H1;o160,100;f3;c20;h1;w1;d3,Defontez Davis;&lt;ETX&gt;
&lt;STX&gt;H2;o130,100;f3;c20;h1;w1;d3,;&lt;ETX&gt;
&lt;STX&gt;H3;o100,100;f3;c20;h1;w1;d3,MES Login;&lt;ETX&gt;
&lt;STX&gt;B4;o50,30;f3;c0,3;h50;w3;d3,9711;&lt;ETX&gt;
&lt;STX&gt;R&lt;ETX&gt;
&lt;STX&gt;&lt;ESC&gt;E1;&lt;ETX&gt;
&lt;STX&gt;&lt;US&gt;4&lt;ETX&gt;
&lt;STX&gt;&lt;ETB&gt;&lt;ETX&gt;</v>
      </c>
      <c r="H669" s="38">
        <f>ROW() - 6</f>
        <v>663</v>
      </c>
      <c r="I669" s="218" t="str" cm="1">
        <f t="array" ref="I6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70" spans="1:10" x14ac:dyDescent="0.2">
      <c r="A670" s="209">
        <v>8180</v>
      </c>
      <c r="B670" s="211" t="s">
        <v>1897</v>
      </c>
      <c r="C670" s="44">
        <v>4</v>
      </c>
      <c r="D670" s="214">
        <v>45126.473621527781</v>
      </c>
      <c r="E670" s="211" t="b">
        <v>0</v>
      </c>
      <c r="F670" s="211" t="s">
        <v>1898</v>
      </c>
      <c r="G6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&lt;STX&gt;H1;o160,100;f3;c20;h1;w1;d3,Deja Chatam;&lt;ETX&gt;
&lt;STX&gt;H2;o130,100;f3;c20;h1;w1;d3,;&lt;ETX&gt;
&lt;STX&gt;H3;o100,100;f3;c20;h1;w1;d3,MES Login;&lt;ETX&gt;
&lt;STX&gt;B4;o50,30;f3;c0,3;h50;w3;d3,8180;&lt;ETX&gt;
&lt;STX&gt;R&lt;ETX&gt;
&lt;STX&gt;&lt;ESC&gt;E1;&lt;ETX&gt;
&lt;STX&gt;&lt;US&gt;4&lt;ETX&gt;
&lt;STX&gt;&lt;ETB&gt;&lt;ETX&gt;</v>
      </c>
      <c r="H670" s="38">
        <f>ROW() - 6</f>
        <v>664</v>
      </c>
      <c r="I670" s="218" t="str" cm="1">
        <f t="array" ref="I6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71" spans="1:10" x14ac:dyDescent="0.2">
      <c r="A671" s="209">
        <v>3039</v>
      </c>
      <c r="B671" s="211" t="s">
        <v>284</v>
      </c>
      <c r="C671" s="44">
        <v>4</v>
      </c>
      <c r="D671" s="214">
        <v>45997.001870451386</v>
      </c>
      <c r="E671" s="211" t="b">
        <v>0</v>
      </c>
      <c r="F671" s="211" t="s">
        <v>1899</v>
      </c>
      <c r="G6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&lt;STX&gt;H1;o160,100;f3;c20;h1;w1;d3,Deja Craft;&lt;ETX&gt;
&lt;STX&gt;H2;o130,100;f3;c20;h1;w1;d3,;&lt;ETX&gt;
&lt;STX&gt;H3;o100,100;f3;c20;h1;w1;d3,MES Login;&lt;ETX&gt;
&lt;STX&gt;B4;o50,30;f3;c0,3;h50;w3;d3,3039;&lt;ETX&gt;
&lt;STX&gt;R&lt;ETX&gt;
&lt;STX&gt;&lt;ESC&gt;E1;&lt;ETX&gt;
&lt;STX&gt;&lt;US&gt;4&lt;ETX&gt;
&lt;STX&gt;&lt;ETB&gt;&lt;ETX&gt;</v>
      </c>
      <c r="H671" s="38">
        <f>ROW() - 6</f>
        <v>665</v>
      </c>
      <c r="I671" s="218" t="str" cm="1">
        <f t="array" ref="I6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72" spans="1:10" x14ac:dyDescent="0.2">
      <c r="A672" s="209">
        <v>1753</v>
      </c>
      <c r="B672" s="211" t="s">
        <v>1900</v>
      </c>
      <c r="C672" s="44">
        <v>4</v>
      </c>
      <c r="D672" s="214">
        <v>45126.473630902779</v>
      </c>
      <c r="E672" s="211" t="b">
        <v>0</v>
      </c>
      <c r="F672" s="211" t="s">
        <v>1653</v>
      </c>
      <c r="G6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&lt;STX&gt;H1;o160,100;f3;c20;h1;w1;d3,Dejuan Ellis;&lt;ETX&gt;
&lt;STX&gt;H2;o130,100;f3;c20;h1;w1;d3,;&lt;ETX&gt;
&lt;STX&gt;H3;o100,100;f3;c20;h1;w1;d3,MES Login;&lt;ETX&gt;
&lt;STX&gt;B4;o50,30;f3;c0,3;h50;w3;d3,1753;&lt;ETX&gt;
&lt;STX&gt;R&lt;ETX&gt;
&lt;STX&gt;&lt;ESC&gt;E1;&lt;ETX&gt;
&lt;STX&gt;&lt;US&gt;4&lt;ETX&gt;
&lt;STX&gt;&lt;ETB&gt;&lt;ETX&gt;</v>
      </c>
      <c r="H672" s="38">
        <f>ROW() - 6</f>
        <v>666</v>
      </c>
      <c r="I672" s="218" t="str" cm="1">
        <f t="array" ref="I6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73" spans="1:10" x14ac:dyDescent="0.2">
      <c r="A673" s="209">
        <v>9929</v>
      </c>
      <c r="B673" s="211" t="s">
        <v>1901</v>
      </c>
      <c r="C673" s="44">
        <v>4</v>
      </c>
      <c r="D673" s="214">
        <v>45126.473638692129</v>
      </c>
      <c r="E673" s="211" t="b">
        <v>0</v>
      </c>
      <c r="F673" s="211" t="s">
        <v>1902</v>
      </c>
      <c r="G6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&lt;STX&gt;H1;o160,100;f3;c20;h1;w1;d3,DeJuan Shaw;&lt;ETX&gt;
&lt;STX&gt;H2;o130,100;f3;c20;h1;w1;d3,;&lt;ETX&gt;
&lt;STX&gt;H3;o100,100;f3;c20;h1;w1;d3,MES Login;&lt;ETX&gt;
&lt;STX&gt;B4;o50,30;f3;c0,3;h50;w3;d3,9929;&lt;ETX&gt;
&lt;STX&gt;R&lt;ETX&gt;
&lt;STX&gt;&lt;ESC&gt;E1;&lt;ETX&gt;
&lt;STX&gt;&lt;US&gt;4&lt;ETX&gt;
&lt;STX&gt;&lt;ETB&gt;&lt;ETX&gt;</v>
      </c>
      <c r="H673" s="38">
        <f>ROW() - 6</f>
        <v>667</v>
      </c>
      <c r="I673" s="218" t="str" cm="1">
        <f t="array" ref="I6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74" spans="1:10" x14ac:dyDescent="0.2">
      <c r="A674" s="209">
        <v>1743</v>
      </c>
      <c r="B674" s="211" t="s">
        <v>1903</v>
      </c>
      <c r="C674" s="44">
        <v>4</v>
      </c>
      <c r="D674" s="214">
        <v>45126.473639236108</v>
      </c>
      <c r="E674" s="211" t="b">
        <v>0</v>
      </c>
      <c r="F674" s="211" t="s">
        <v>1904</v>
      </c>
      <c r="G6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&lt;STX&gt;H1;o160,100;f3;c20;h1;w1;d3,Dejuan Spivey;&lt;ETX&gt;
&lt;STX&gt;H2;o130,100;f3;c20;h1;w1;d3,;&lt;ETX&gt;
&lt;STX&gt;H3;o100,100;f3;c20;h1;w1;d3,MES Login;&lt;ETX&gt;
&lt;STX&gt;B4;o50,30;f3;c0,3;h50;w3;d3,1743;&lt;ETX&gt;
&lt;STX&gt;R&lt;ETX&gt;
&lt;STX&gt;&lt;ESC&gt;E1;&lt;ETX&gt;
&lt;STX&gt;&lt;US&gt;4&lt;ETX&gt;
&lt;STX&gt;&lt;ETB&gt;&lt;ETX&gt;</v>
      </c>
      <c r="H674" s="38">
        <f>ROW() - 6</f>
        <v>668</v>
      </c>
      <c r="I674" s="218" t="str" cm="1">
        <f t="array" ref="I6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75" spans="1:10" x14ac:dyDescent="0.2">
      <c r="A675" s="209">
        <v>1702</v>
      </c>
      <c r="B675" s="211" t="s">
        <v>1905</v>
      </c>
      <c r="C675" s="44">
        <v>4</v>
      </c>
      <c r="D675" s="214">
        <v>45126.473639780095</v>
      </c>
      <c r="E675" s="211" t="b">
        <v>0</v>
      </c>
      <c r="F675" s="211" t="s">
        <v>1906</v>
      </c>
      <c r="G6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&lt;STX&gt;H1;o160,100;f3;c20;h1;w1;d3,Delando Key;&lt;ETX&gt;
&lt;STX&gt;H2;o130,100;f3;c20;h1;w1;d3,;&lt;ETX&gt;
&lt;STX&gt;H3;o100,100;f3;c20;h1;w1;d3,MES Login;&lt;ETX&gt;
&lt;STX&gt;B4;o50,30;f3;c0,3;h50;w3;d3,1702;&lt;ETX&gt;
&lt;STX&gt;R&lt;ETX&gt;
&lt;STX&gt;&lt;ESC&gt;E1;&lt;ETX&gt;
&lt;STX&gt;&lt;US&gt;4&lt;ETX&gt;
&lt;STX&gt;&lt;ETB&gt;&lt;ETX&gt;</v>
      </c>
      <c r="H675" s="38">
        <f>ROW() - 6</f>
        <v>669</v>
      </c>
      <c r="I675" s="218" t="str" cm="1">
        <f t="array" ref="I6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76" spans="1:10" x14ac:dyDescent="0.2">
      <c r="A676" s="209">
        <v>2043</v>
      </c>
      <c r="B676" s="211" t="s">
        <v>1907</v>
      </c>
      <c r="C676" s="44">
        <v>4</v>
      </c>
      <c r="D676" s="214">
        <v>45126.473640162039</v>
      </c>
      <c r="E676" s="211" t="b">
        <v>0</v>
      </c>
      <c r="F676" s="211" t="s">
        <v>1764</v>
      </c>
      <c r="G6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&lt;STX&gt;H1;o160,100;f3;c20;h1;w1;d3,Delano Gordon;&lt;ETX&gt;
&lt;STX&gt;H2;o130,100;f3;c20;h1;w1;d3,;&lt;ETX&gt;
&lt;STX&gt;H3;o100,100;f3;c20;h1;w1;d3,MES Login;&lt;ETX&gt;
&lt;STX&gt;B4;o50,30;f3;c0,3;h50;w3;d3,2043;&lt;ETX&gt;
&lt;STX&gt;R&lt;ETX&gt;
&lt;STX&gt;&lt;ESC&gt;E1;&lt;ETX&gt;
&lt;STX&gt;&lt;US&gt;4&lt;ETX&gt;
&lt;STX&gt;&lt;ETB&gt;&lt;ETX&gt;</v>
      </c>
      <c r="H676" s="38">
        <f>ROW() - 6</f>
        <v>670</v>
      </c>
      <c r="I676" s="218" t="str" cm="1">
        <f t="array" ref="I6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77" spans="1:10" x14ac:dyDescent="0.2">
      <c r="A677" s="209">
        <v>9910</v>
      </c>
      <c r="B677" s="211" t="s">
        <v>1908</v>
      </c>
      <c r="C677" s="44">
        <v>4</v>
      </c>
      <c r="D677" s="214">
        <v>45126.473641932869</v>
      </c>
      <c r="E677" s="211" t="b">
        <v>0</v>
      </c>
      <c r="F677" s="211" t="s">
        <v>1850</v>
      </c>
      <c r="G6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&lt;STX&gt;H1;o160,100;f3;c20;h1;w1;d3,Deleisha Gaines;&lt;ETX&gt;
&lt;STX&gt;H2;o130,100;f3;c20;h1;w1;d3,;&lt;ETX&gt;
&lt;STX&gt;H3;o100,100;f3;c20;h1;w1;d3,MES Login;&lt;ETX&gt;
&lt;STX&gt;B4;o50,30;f3;c0,3;h50;w3;d3,9910;&lt;ETX&gt;
&lt;STX&gt;R&lt;ETX&gt;
&lt;STX&gt;&lt;ESC&gt;E1;&lt;ETX&gt;
&lt;STX&gt;&lt;US&gt;4&lt;ETX&gt;
&lt;STX&gt;&lt;ETB&gt;&lt;ETX&gt;</v>
      </c>
      <c r="H677" s="38">
        <f>ROW() - 6</f>
        <v>671</v>
      </c>
      <c r="I677" s="218" t="str" cm="1">
        <f t="array" ref="I6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78" spans="1:10" x14ac:dyDescent="0.2">
      <c r="A678" s="209">
        <v>1606</v>
      </c>
      <c r="B678" s="211" t="s">
        <v>1909</v>
      </c>
      <c r="C678" s="44">
        <v>4</v>
      </c>
      <c r="D678" s="214">
        <v>45126.473645219907</v>
      </c>
      <c r="E678" s="211" t="b">
        <v>0</v>
      </c>
      <c r="F678" s="211" t="s">
        <v>1343</v>
      </c>
      <c r="G6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&lt;STX&gt;H1;o160,100;f3;c20;h1;w1;d3,Delrico Green;&lt;ETX&gt;
&lt;STX&gt;H2;o130,100;f3;c20;h1;w1;d3,;&lt;ETX&gt;
&lt;STX&gt;H3;o100,100;f3;c20;h1;w1;d3,MES Login;&lt;ETX&gt;
&lt;STX&gt;B4;o50,30;f3;c0,3;h50;w3;d3,1606;&lt;ETX&gt;
&lt;STX&gt;R&lt;ETX&gt;
&lt;STX&gt;&lt;ESC&gt;E1;&lt;ETX&gt;
&lt;STX&gt;&lt;US&gt;4&lt;ETX&gt;
&lt;STX&gt;&lt;ETB&gt;&lt;ETX&gt;</v>
      </c>
      <c r="H678" s="38">
        <f>ROW() - 6</f>
        <v>672</v>
      </c>
      <c r="I678" s="218" t="str" cm="1">
        <f t="array" ref="I6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79" spans="1:10" x14ac:dyDescent="0.2">
      <c r="A679" s="209">
        <v>9839</v>
      </c>
      <c r="B679" s="211" t="s">
        <v>1910</v>
      </c>
      <c r="C679" s="44">
        <v>4</v>
      </c>
      <c r="D679" s="214">
        <v>45126.473647372688</v>
      </c>
      <c r="E679" s="211" t="b">
        <v>0</v>
      </c>
      <c r="F679" s="211" t="s">
        <v>1911</v>
      </c>
      <c r="G6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&lt;STX&gt;H1;o160,100;f3;c20;h1;w1;d3,Delshia Cobb;&lt;ETX&gt;
&lt;STX&gt;H2;o130,100;f3;c20;h1;w1;d3,;&lt;ETX&gt;
&lt;STX&gt;H3;o100,100;f3;c20;h1;w1;d3,MES Login;&lt;ETX&gt;
&lt;STX&gt;B4;o50,30;f3;c0,3;h50;w3;d3,9839;&lt;ETX&gt;
&lt;STX&gt;R&lt;ETX&gt;
&lt;STX&gt;&lt;ESC&gt;E1;&lt;ETX&gt;
&lt;STX&gt;&lt;US&gt;4&lt;ETX&gt;
&lt;STX&gt;&lt;ETB&gt;&lt;ETX&gt;</v>
      </c>
      <c r="H679" s="38">
        <f>ROW() - 6</f>
        <v>673</v>
      </c>
      <c r="I679" s="218" t="str" cm="1">
        <f t="array" ref="I6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80" spans="1:10" x14ac:dyDescent="0.2">
      <c r="A680" s="209">
        <v>1079</v>
      </c>
      <c r="B680" s="211" t="s">
        <v>1912</v>
      </c>
      <c r="C680" s="44">
        <v>4</v>
      </c>
      <c r="D680" s="214">
        <v>45126.473648460647</v>
      </c>
      <c r="E680" s="211" t="b">
        <v>0</v>
      </c>
      <c r="F680" s="211" t="s">
        <v>1913</v>
      </c>
      <c r="G6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&lt;STX&gt;H1;o160,100;f3;c20;h1;w1;d3,Demarco Adams;&lt;ETX&gt;
&lt;STX&gt;H2;o130,100;f3;c20;h1;w1;d3,;&lt;ETX&gt;
&lt;STX&gt;H3;o100,100;f3;c20;h1;w1;d3,MES Login;&lt;ETX&gt;
&lt;STX&gt;B4;o50,30;f3;c0,3;h50;w3;d3,1079;&lt;ETX&gt;
&lt;STX&gt;R&lt;ETX&gt;
&lt;STX&gt;&lt;ESC&gt;E1;&lt;ETX&gt;
&lt;STX&gt;&lt;US&gt;4&lt;ETX&gt;
&lt;STX&gt;&lt;ETB&gt;&lt;ETX&gt;</v>
      </c>
      <c r="H680" s="38">
        <f>ROW() - 6</f>
        <v>674</v>
      </c>
      <c r="I680" s="218" t="str" cm="1">
        <f t="array" ref="I6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81" spans="1:10" x14ac:dyDescent="0.2">
      <c r="A681" s="209">
        <v>3041</v>
      </c>
      <c r="B681" s="211" t="s">
        <v>1914</v>
      </c>
      <c r="C681" s="44">
        <v>4</v>
      </c>
      <c r="D681" s="214">
        <v>45639</v>
      </c>
      <c r="E681" s="211" t="b">
        <v>0</v>
      </c>
      <c r="F681" s="211" t="s">
        <v>1915</v>
      </c>
      <c r="G6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&lt;STX&gt;H1;o160,100;f3;c20;h1;w1;d3,Demareio Townsend;&lt;ETX&gt;
&lt;STX&gt;H2;o130,100;f3;c20;h1;w1;d3,;&lt;ETX&gt;
&lt;STX&gt;H3;o100,100;f3;c20;h1;w1;d3,MES Login;&lt;ETX&gt;
&lt;STX&gt;B4;o50,30;f3;c0,3;h50;w3;d3,3041;&lt;ETX&gt;
&lt;STX&gt;R&lt;ETX&gt;
&lt;STX&gt;&lt;ESC&gt;E1;&lt;ETX&gt;
&lt;STX&gt;&lt;US&gt;4&lt;ETX&gt;
&lt;STX&gt;&lt;ETB&gt;&lt;ETX&gt;</v>
      </c>
      <c r="H681" s="38">
        <f>ROW() - 6</f>
        <v>675</v>
      </c>
      <c r="I681" s="218" t="str" cm="1">
        <f t="array" ref="I6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82" spans="1:10" x14ac:dyDescent="0.2">
      <c r="A682" s="209">
        <v>2633</v>
      </c>
      <c r="B682" s="211" t="s">
        <v>9374</v>
      </c>
      <c r="C682" s="44">
        <v>4</v>
      </c>
      <c r="D682" s="214">
        <v>45969.754140821758</v>
      </c>
      <c r="E682" s="211" t="b">
        <v>0</v>
      </c>
      <c r="F682" s="211" t="s">
        <v>3761</v>
      </c>
      <c r="G6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&lt;STX&gt;H1;o160,100;f3;c20;h1;w1;d3,Demario Clemons;&lt;ETX&gt;
&lt;STX&gt;H2;o130,100;f3;c20;h1;w1;d3,;&lt;ETX&gt;
&lt;STX&gt;H3;o100,100;f3;c20;h1;w1;d3,MES Login;&lt;ETX&gt;
&lt;STX&gt;B4;o50,30;f3;c0,3;h50;w3;d3,2633;&lt;ETX&gt;
&lt;STX&gt;R&lt;ETX&gt;
&lt;STX&gt;&lt;ESC&gt;E1;&lt;ETX&gt;
&lt;STX&gt;&lt;US&gt;4&lt;ETX&gt;
&lt;STX&gt;&lt;ETB&gt;&lt;ETX&gt;</v>
      </c>
      <c r="H682" s="38">
        <f>ROW() - 6</f>
        <v>676</v>
      </c>
      <c r="I682" s="218" t="str" cm="1">
        <f t="array" ref="I6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83" spans="1:10" x14ac:dyDescent="0.2">
      <c r="A683" s="209">
        <v>1401</v>
      </c>
      <c r="B683" s="211" t="s">
        <v>1916</v>
      </c>
      <c r="C683" s="44">
        <v>4</v>
      </c>
      <c r="D683" s="214">
        <v>45126.473650613429</v>
      </c>
      <c r="E683" s="211" t="b">
        <v>0</v>
      </c>
      <c r="F683" s="211" t="s">
        <v>891</v>
      </c>
      <c r="G6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&lt;STX&gt;H1;o160,100;f3;c20;h1;w1;d3,Demario Johnson;&lt;ETX&gt;
&lt;STX&gt;H2;o130,100;f3;c20;h1;w1;d3,;&lt;ETX&gt;
&lt;STX&gt;H3;o100,100;f3;c20;h1;w1;d3,MES Login;&lt;ETX&gt;
&lt;STX&gt;B4;o50,30;f3;c0,3;h50;w3;d3,1401;&lt;ETX&gt;
&lt;STX&gt;R&lt;ETX&gt;
&lt;STX&gt;&lt;ESC&gt;E1;&lt;ETX&gt;
&lt;STX&gt;&lt;US&gt;4&lt;ETX&gt;
&lt;STX&gt;&lt;ETB&gt;&lt;ETX&gt;</v>
      </c>
      <c r="H683" s="38">
        <f>ROW() - 6</f>
        <v>677</v>
      </c>
      <c r="I683" s="218" t="str" cm="1">
        <f t="array" ref="I6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84" spans="1:10" x14ac:dyDescent="0.2">
      <c r="A684" s="209">
        <v>3020</v>
      </c>
      <c r="B684" s="211" t="s">
        <v>1917</v>
      </c>
      <c r="C684" s="44">
        <v>4</v>
      </c>
      <c r="D684" s="214">
        <v>45565</v>
      </c>
      <c r="E684" s="211" t="b">
        <v>0</v>
      </c>
      <c r="F684" s="211" t="s">
        <v>1378</v>
      </c>
      <c r="G6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&lt;STX&gt;H1;o160,100;f3;c20;h1;w1;d3,Demario Lee;&lt;ETX&gt;
&lt;STX&gt;H2;o130,100;f3;c20;h1;w1;d3,;&lt;ETX&gt;
&lt;STX&gt;H3;o100,100;f3;c20;h1;w1;d3,MES Login;&lt;ETX&gt;
&lt;STX&gt;B4;o50,30;f3;c0,3;h50;w3;d3,3020;&lt;ETX&gt;
&lt;STX&gt;R&lt;ETX&gt;
&lt;STX&gt;&lt;ESC&gt;E1;&lt;ETX&gt;
&lt;STX&gt;&lt;US&gt;4&lt;ETX&gt;
&lt;STX&gt;&lt;ETB&gt;&lt;ETX&gt;</v>
      </c>
      <c r="H684" s="38">
        <f>ROW() - 6</f>
        <v>678</v>
      </c>
      <c r="I684" s="218" t="str" cm="1">
        <f t="array" ref="I6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85" spans="1:10" x14ac:dyDescent="0.2">
      <c r="A685" s="209">
        <v>2593</v>
      </c>
      <c r="B685" s="211" t="s">
        <v>1918</v>
      </c>
      <c r="C685" s="44">
        <v>4</v>
      </c>
      <c r="D685" s="214">
        <v>45726</v>
      </c>
      <c r="E685" s="211" t="b">
        <v>0</v>
      </c>
      <c r="F685" s="211" t="s">
        <v>1919</v>
      </c>
      <c r="G6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&lt;STX&gt;H1;o160,100;f3;c20;h1;w1;d3,Demarion Burns;&lt;ETX&gt;
&lt;STX&gt;H2;o130,100;f3;c20;h1;w1;d3,;&lt;ETX&gt;
&lt;STX&gt;H3;o100,100;f3;c20;h1;w1;d3,MES Login;&lt;ETX&gt;
&lt;STX&gt;B4;o50,30;f3;c0,3;h50;w3;d3,2593;&lt;ETX&gt;
&lt;STX&gt;R&lt;ETX&gt;
&lt;STX&gt;&lt;ESC&gt;E1;&lt;ETX&gt;
&lt;STX&gt;&lt;US&gt;4&lt;ETX&gt;
&lt;STX&gt;&lt;ETB&gt;&lt;ETX&gt;</v>
      </c>
      <c r="H685" s="38">
        <f>ROW() - 6</f>
        <v>679</v>
      </c>
      <c r="I685" s="218" t="str" cm="1">
        <f t="array" ref="I6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86" spans="1:10" x14ac:dyDescent="0.2">
      <c r="A686" s="209">
        <v>6024</v>
      </c>
      <c r="B686" s="211" t="s">
        <v>1918</v>
      </c>
      <c r="C686" s="44">
        <v>4</v>
      </c>
      <c r="D686" s="214"/>
      <c r="E686" s="211" t="b">
        <v>0</v>
      </c>
      <c r="F686" s="211" t="s">
        <v>1919</v>
      </c>
      <c r="G6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&lt;STX&gt;H1;o160,100;f3;c20;h1;w1;d3,Demarion Burns;&lt;ETX&gt;
&lt;STX&gt;H2;o130,100;f3;c20;h1;w1;d3,;&lt;ETX&gt;
&lt;STX&gt;H3;o100,100;f3;c20;h1;w1;d3,MES Login;&lt;ETX&gt;
&lt;STX&gt;B4;o50,30;f3;c0,3;h50;w3;d3,6024;&lt;ETX&gt;
&lt;STX&gt;R&lt;ETX&gt;
&lt;STX&gt;&lt;ESC&gt;E1;&lt;ETX&gt;
&lt;STX&gt;&lt;US&gt;4&lt;ETX&gt;
&lt;STX&gt;&lt;ETB&gt;&lt;ETX&gt;</v>
      </c>
      <c r="H686" s="38">
        <f>ROW() - 6</f>
        <v>680</v>
      </c>
      <c r="I686" s="218" t="str" cm="1">
        <f t="array" ref="I6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87" spans="1:10" x14ac:dyDescent="0.2">
      <c r="A687" s="209">
        <v>1147</v>
      </c>
      <c r="B687" s="211" t="s">
        <v>1920</v>
      </c>
      <c r="C687" s="44">
        <v>4</v>
      </c>
      <c r="D687" s="214">
        <v>45126.473650810185</v>
      </c>
      <c r="E687" s="211" t="b">
        <v>0</v>
      </c>
      <c r="F687" s="211" t="s">
        <v>1231</v>
      </c>
      <c r="G6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&lt;STX&gt;H1;o160,100;f3;c20;h1;w1;d3,Demarquill Cole;&lt;ETX&gt;
&lt;STX&gt;H2;o130,100;f3;c20;h1;w1;d3,;&lt;ETX&gt;
&lt;STX&gt;H3;o100,100;f3;c20;h1;w1;d3,MES Login;&lt;ETX&gt;
&lt;STX&gt;B4;o50,30;f3;c0,3;h50;w3;d3,1147;&lt;ETX&gt;
&lt;STX&gt;R&lt;ETX&gt;
&lt;STX&gt;&lt;ESC&gt;E1;&lt;ETX&gt;
&lt;STX&gt;&lt;US&gt;4&lt;ETX&gt;
&lt;STX&gt;&lt;ETB&gt;&lt;ETX&gt;</v>
      </c>
      <c r="H687" s="38">
        <f>ROW() - 6</f>
        <v>681</v>
      </c>
      <c r="I687" s="218" t="str" cm="1">
        <f t="array" ref="I6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88" spans="1:10" x14ac:dyDescent="0.2">
      <c r="A688" s="209">
        <v>9630</v>
      </c>
      <c r="B688" s="211" t="s">
        <v>1921</v>
      </c>
      <c r="C688" s="44">
        <v>4</v>
      </c>
      <c r="D688" s="214">
        <v>45126.473651006942</v>
      </c>
      <c r="E688" s="211" t="b">
        <v>0</v>
      </c>
      <c r="F688" s="211" t="s">
        <v>956</v>
      </c>
      <c r="G6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&lt;STX&gt;H1;o160,100;f3;c20;h1;w1;d3,Demetri Smith;&lt;ETX&gt;
&lt;STX&gt;H2;o130,100;f3;c20;h1;w1;d3,;&lt;ETX&gt;
&lt;STX&gt;H3;o100,100;f3;c20;h1;w1;d3,MES Login;&lt;ETX&gt;
&lt;STX&gt;B4;o50,30;f3;c0,3;h50;w3;d3,9630;&lt;ETX&gt;
&lt;STX&gt;R&lt;ETX&gt;
&lt;STX&gt;&lt;ESC&gt;E1;&lt;ETX&gt;
&lt;STX&gt;&lt;US&gt;4&lt;ETX&gt;
&lt;STX&gt;&lt;ETB&gt;&lt;ETX&gt;</v>
      </c>
      <c r="H688" s="38">
        <f>ROW() - 6</f>
        <v>682</v>
      </c>
      <c r="I688" s="218" t="str" cm="1">
        <f t="array" ref="I6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89" spans="1:10" x14ac:dyDescent="0.2">
      <c r="A689" s="209">
        <v>9537</v>
      </c>
      <c r="B689" s="211" t="s">
        <v>286</v>
      </c>
      <c r="C689" s="44">
        <v>4</v>
      </c>
      <c r="D689" s="214"/>
      <c r="E689" s="211" t="b">
        <v>0</v>
      </c>
      <c r="F689" s="211" t="s">
        <v>995</v>
      </c>
      <c r="G6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&lt;STX&gt;H1;o160,100;f3;c20;h1;w1;d3,Demetria Patterson;&lt;ETX&gt;
&lt;STX&gt;H2;o130,100;f3;c20;h1;w1;d3,DT FEM 3rd;&lt;ETX&gt;
&lt;STX&gt;H3;o100,100;f3;c20;h1;w1;d3,MES Login;&lt;ETX&gt;
&lt;STX&gt;B4;o50,30;f3;c0,3;h50;w3;d3,9537;&lt;ETX&gt;
&lt;STX&gt;R&lt;ETX&gt;
&lt;STX&gt;&lt;ESC&gt;E1;&lt;ETX&gt;
&lt;STX&gt;&lt;US&gt;4&lt;ETX&gt;
&lt;STX&gt;&lt;ETB&gt;&lt;ETX&gt;</v>
      </c>
      <c r="H689" s="38">
        <f>ROW() - 6</f>
        <v>683</v>
      </c>
      <c r="I689" s="218" t="str" cm="1">
        <f t="array" ref="I6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6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690" spans="1:10" x14ac:dyDescent="0.2">
      <c r="A690" s="209">
        <v>2056</v>
      </c>
      <c r="B690" s="211" t="s">
        <v>1922</v>
      </c>
      <c r="C690" s="44">
        <v>4</v>
      </c>
      <c r="D690" s="214">
        <v>45126.473651157408</v>
      </c>
      <c r="E690" s="211" t="b">
        <v>0</v>
      </c>
      <c r="F690" s="211" t="s">
        <v>1923</v>
      </c>
      <c r="G6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&lt;STX&gt;H1;o160,100;f3;c20;h1;w1;d3,Demetrius Appleton;&lt;ETX&gt;
&lt;STX&gt;H2;o130,100;f3;c20;h1;w1;d3,;&lt;ETX&gt;
&lt;STX&gt;H3;o100,100;f3;c20;h1;w1;d3,MES Login;&lt;ETX&gt;
&lt;STX&gt;B4;o50,30;f3;c0,3;h50;w3;d3,2056;&lt;ETX&gt;
&lt;STX&gt;R&lt;ETX&gt;
&lt;STX&gt;&lt;ESC&gt;E1;&lt;ETX&gt;
&lt;STX&gt;&lt;US&gt;4&lt;ETX&gt;
&lt;STX&gt;&lt;ETB&gt;&lt;ETX&gt;</v>
      </c>
      <c r="H690" s="38">
        <f>ROW() - 6</f>
        <v>684</v>
      </c>
      <c r="I690" s="218" t="str" cm="1">
        <f t="array" ref="I6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91" spans="1:10" x14ac:dyDescent="0.2">
      <c r="A691" s="209">
        <v>2410</v>
      </c>
      <c r="B691" s="211" t="s">
        <v>39</v>
      </c>
      <c r="C691" s="44">
        <v>4</v>
      </c>
      <c r="D691" s="214">
        <v>45778</v>
      </c>
      <c r="E691" s="211" t="b">
        <v>0</v>
      </c>
      <c r="F691" s="211" t="s">
        <v>1924</v>
      </c>
      <c r="G6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&lt;STX&gt;H1;o160,100;f3;c20;h1;w1;d3,Demetrius Butler;&lt;ETX&gt;
&lt;STX&gt;H2;o130,100;f3;c20;h1;w1;d3,;&lt;ETX&gt;
&lt;STX&gt;H3;o100,100;f3;c20;h1;w1;d3,MES Login;&lt;ETX&gt;
&lt;STX&gt;B4;o50,30;f3;c0,3;h50;w3;d3,2410;&lt;ETX&gt;
&lt;STX&gt;R&lt;ETX&gt;
&lt;STX&gt;&lt;ESC&gt;E1;&lt;ETX&gt;
&lt;STX&gt;&lt;US&gt;4&lt;ETX&gt;
&lt;STX&gt;&lt;ETB&gt;&lt;ETX&gt;</v>
      </c>
      <c r="H691" s="38">
        <f>ROW() - 6</f>
        <v>685</v>
      </c>
      <c r="I691" s="218" t="str" cm="1">
        <f t="array" ref="I6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92" spans="1:10" x14ac:dyDescent="0.2">
      <c r="A692" s="209">
        <v>2676</v>
      </c>
      <c r="B692" s="211" t="s">
        <v>9585</v>
      </c>
      <c r="C692" s="44">
        <v>4</v>
      </c>
      <c r="D692" s="214"/>
      <c r="E692" s="211" t="b">
        <v>0</v>
      </c>
      <c r="F692" s="211" t="s">
        <v>1231</v>
      </c>
      <c r="G6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&lt;STX&gt;H1;o160,100;f3;c20;h1;w1;d3,Demetrius Cole;&lt;ETX&gt;
&lt;STX&gt;H2;o130,100;f3;c20;h1;w1;d3,T1XX C;&lt;ETX&gt;
&lt;STX&gt;H3;o100,100;f3;c20;h1;w1;d3,MES Login;&lt;ETX&gt;
&lt;STX&gt;B4;o50,30;f3;c0,3;h50;w3;d3,2676;&lt;ETX&gt;
&lt;STX&gt;R&lt;ETX&gt;
&lt;STX&gt;&lt;ESC&gt;E1;&lt;ETX&gt;
&lt;STX&gt;&lt;US&gt;4&lt;ETX&gt;
&lt;STX&gt;&lt;ETB&gt;&lt;ETX&gt;</v>
      </c>
      <c r="H692" s="38">
        <f>ROW() - 6</f>
        <v>686</v>
      </c>
      <c r="I692" s="218" t="str" cm="1">
        <f t="array" ref="I6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6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693" spans="1:10" x14ac:dyDescent="0.2">
      <c r="A693" s="209">
        <v>2220</v>
      </c>
      <c r="B693" s="211" t="s">
        <v>1925</v>
      </c>
      <c r="C693" s="44">
        <v>4</v>
      </c>
      <c r="D693" s="214">
        <v>45126.473651886576</v>
      </c>
      <c r="E693" s="211" t="b">
        <v>0</v>
      </c>
      <c r="F693" s="211" t="s">
        <v>1126</v>
      </c>
      <c r="G6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&lt;STX&gt;H1;o160,100;f3;c20;h1;w1;d3,Demetrius Davis;&lt;ETX&gt;
&lt;STX&gt;H2;o130,100;f3;c20;h1;w1;d3,;&lt;ETX&gt;
&lt;STX&gt;H3;o100,100;f3;c20;h1;w1;d3,MES Login;&lt;ETX&gt;
&lt;STX&gt;B4;o50,30;f3;c0,3;h50;w3;d3,2220;&lt;ETX&gt;
&lt;STX&gt;R&lt;ETX&gt;
&lt;STX&gt;&lt;ESC&gt;E1;&lt;ETX&gt;
&lt;STX&gt;&lt;US&gt;4&lt;ETX&gt;
&lt;STX&gt;&lt;ETB&gt;&lt;ETX&gt;</v>
      </c>
      <c r="H693" s="38">
        <f>ROW() - 6</f>
        <v>687</v>
      </c>
      <c r="I693" s="218" t="str" cm="1">
        <f t="array" ref="I6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94" spans="1:10" x14ac:dyDescent="0.2">
      <c r="A694" s="209">
        <v>9226</v>
      </c>
      <c r="B694" s="211" t="s">
        <v>1925</v>
      </c>
      <c r="C694" s="44">
        <v>4</v>
      </c>
      <c r="D694" s="214">
        <v>45126.473652083332</v>
      </c>
      <c r="E694" s="211" t="b">
        <v>0</v>
      </c>
      <c r="F694" s="211" t="s">
        <v>1126</v>
      </c>
      <c r="G6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&lt;STX&gt;H1;o160,100;f3;c20;h1;w1;d3,Demetrius Davis;&lt;ETX&gt;
&lt;STX&gt;H2;o130,100;f3;c20;h1;w1;d3,;&lt;ETX&gt;
&lt;STX&gt;H3;o100,100;f3;c20;h1;w1;d3,MES Login;&lt;ETX&gt;
&lt;STX&gt;B4;o50,30;f3;c0,3;h50;w3;d3,9226;&lt;ETX&gt;
&lt;STX&gt;R&lt;ETX&gt;
&lt;STX&gt;&lt;ESC&gt;E1;&lt;ETX&gt;
&lt;STX&gt;&lt;US&gt;4&lt;ETX&gt;
&lt;STX&gt;&lt;ETB&gt;&lt;ETX&gt;</v>
      </c>
      <c r="H694" s="38">
        <f>ROW() - 6</f>
        <v>688</v>
      </c>
      <c r="I694" s="218" t="str" cm="1">
        <f t="array" ref="I6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95" spans="1:10" x14ac:dyDescent="0.2">
      <c r="A695" s="209">
        <v>8773</v>
      </c>
      <c r="B695" s="211" t="s">
        <v>1926</v>
      </c>
      <c r="C695" s="44">
        <v>4</v>
      </c>
      <c r="D695" s="214">
        <v>45126.473652430555</v>
      </c>
      <c r="E695" s="211" t="b">
        <v>0</v>
      </c>
      <c r="F695" s="211" t="s">
        <v>981</v>
      </c>
      <c r="G6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&lt;STX&gt;H1;o160,100;f3;c20;h1;w1;d3,Demetrius Jackson;&lt;ETX&gt;
&lt;STX&gt;H2;o130,100;f3;c20;h1;w1;d3,;&lt;ETX&gt;
&lt;STX&gt;H3;o100,100;f3;c20;h1;w1;d3,MES Login;&lt;ETX&gt;
&lt;STX&gt;B4;o50,30;f3;c0,3;h50;w3;d3,8773;&lt;ETX&gt;
&lt;STX&gt;R&lt;ETX&gt;
&lt;STX&gt;&lt;ESC&gt;E1;&lt;ETX&gt;
&lt;STX&gt;&lt;US&gt;4&lt;ETX&gt;
&lt;STX&gt;&lt;ETB&gt;&lt;ETX&gt;</v>
      </c>
      <c r="H695" s="38">
        <f>ROW() - 6</f>
        <v>689</v>
      </c>
      <c r="I695" s="218" t="str" cm="1">
        <f t="array" ref="I6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96" spans="1:10" x14ac:dyDescent="0.2">
      <c r="A696" s="209">
        <v>9025</v>
      </c>
      <c r="B696" s="211" t="s">
        <v>1927</v>
      </c>
      <c r="C696" s="44">
        <v>4</v>
      </c>
      <c r="D696" s="214">
        <v>45126.473652430555</v>
      </c>
      <c r="E696" s="211" t="b">
        <v>0</v>
      </c>
      <c r="F696" s="211" t="s">
        <v>931</v>
      </c>
      <c r="G6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&lt;STX&gt;H1;o160,100;f3;c20;h1;w1;d3,Demetrius Jenkins;&lt;ETX&gt;
&lt;STX&gt;H2;o130,100;f3;c20;h1;w1;d3,;&lt;ETX&gt;
&lt;STX&gt;H3;o100,100;f3;c20;h1;w1;d3,MES Login;&lt;ETX&gt;
&lt;STX&gt;B4;o50,30;f3;c0,3;h50;w3;d3,9025;&lt;ETX&gt;
&lt;STX&gt;R&lt;ETX&gt;
&lt;STX&gt;&lt;ESC&gt;E1;&lt;ETX&gt;
&lt;STX&gt;&lt;US&gt;4&lt;ETX&gt;
&lt;STX&gt;&lt;ETB&gt;&lt;ETX&gt;</v>
      </c>
      <c r="H696" s="38">
        <f>ROW() - 6</f>
        <v>690</v>
      </c>
      <c r="I696" s="218" t="str" cm="1">
        <f t="array" ref="I6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97" spans="1:10" x14ac:dyDescent="0.2">
      <c r="A697" s="209">
        <v>2006</v>
      </c>
      <c r="B697" s="211" t="s">
        <v>288</v>
      </c>
      <c r="C697" s="44">
        <v>3</v>
      </c>
      <c r="D697" s="214">
        <v>45698</v>
      </c>
      <c r="E697" s="211" t="b">
        <v>0</v>
      </c>
      <c r="F697" s="211" t="s">
        <v>1928</v>
      </c>
      <c r="G6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&lt;STX&gt;H1;o160,100;f3;c20;h1;w1;d3,Demetrius Loyd;&lt;ETX&gt;
&lt;STX&gt;H2;o130,100;f3;c20;h1;w1;d3,;&lt;ETX&gt;
&lt;STX&gt;H3;o100,100;f3;c20;h1;w1;d3,MES Login;&lt;ETX&gt;
&lt;STX&gt;B4;o50,30;f3;c0,3;h50;w3;d3,2006;&lt;ETX&gt;
&lt;STX&gt;R&lt;ETX&gt;
&lt;STX&gt;&lt;ESC&gt;E1;&lt;ETX&gt;
&lt;STX&gt;&lt;US&gt;4&lt;ETX&gt;
&lt;STX&gt;&lt;ETB&gt;&lt;ETX&gt;</v>
      </c>
      <c r="H697" s="38">
        <f>ROW() - 6</f>
        <v>691</v>
      </c>
      <c r="I697" s="218" t="str" cm="1">
        <f t="array" ref="I6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698" spans="1:10" x14ac:dyDescent="0.2">
      <c r="A698" s="209">
        <v>9965</v>
      </c>
      <c r="B698" s="211" t="s">
        <v>288</v>
      </c>
      <c r="C698" s="44">
        <v>3</v>
      </c>
      <c r="D698" s="214"/>
      <c r="E698" s="211" t="b">
        <v>0</v>
      </c>
      <c r="F698" s="211" t="s">
        <v>1928</v>
      </c>
      <c r="G6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&lt;STX&gt;H1;o160,100;f3;c20;h1;w1;d3,Demetrius Loyd;&lt;ETX&gt;
&lt;STX&gt;H2;o130,100;f3;c20;h1;w1;d3,Materials ;&lt;ETX&gt;
&lt;STX&gt;H3;o100,100;f3;c20;h1;w1;d3,MES Login;&lt;ETX&gt;
&lt;STX&gt;B4;o50,30;f3;c0,3;h50;w3;d3,9965;&lt;ETX&gt;
&lt;STX&gt;R&lt;ETX&gt;
&lt;STX&gt;&lt;ESC&gt;E1;&lt;ETX&gt;
&lt;STX&gt;&lt;US&gt;4&lt;ETX&gt;
&lt;STX&gt;&lt;ETB&gt;&lt;ETX&gt;</v>
      </c>
      <c r="H698" s="38">
        <f>ROW() - 6</f>
        <v>692</v>
      </c>
      <c r="I698" s="218" t="str" cm="1">
        <f t="array" ref="I6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 xml:space="preserve">Materials </v>
      </c>
      <c r="J6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699" spans="1:10" x14ac:dyDescent="0.2">
      <c r="A699" s="209">
        <v>5010</v>
      </c>
      <c r="B699" s="211" t="s">
        <v>290</v>
      </c>
      <c r="C699" s="44">
        <v>19</v>
      </c>
      <c r="D699" s="214">
        <v>46093.677852349538</v>
      </c>
      <c r="E699" s="211" t="b">
        <v>1</v>
      </c>
      <c r="F699" s="211" t="s">
        <v>1929</v>
      </c>
      <c r="G6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&lt;STX&gt;H1;o160,100;f3;c20;h1;w1;d3,Demetrius Plant;&lt;ETX&gt;
&lt;STX&gt;H2;o130,100;f3;c20;h1;w1;d3,;&lt;ETX&gt;
&lt;STX&gt;H3;o100,100;f3;c20;h1;w1;d3,MES Login;&lt;ETX&gt;
&lt;STX&gt;B4;o50,30;f3;c0,3;h50;w3;d3,5010;&lt;ETX&gt;
&lt;STX&gt;R&lt;ETX&gt;
&lt;STX&gt;&lt;ESC&gt;E1;&lt;ETX&gt;
&lt;STX&gt;&lt;US&gt;4&lt;ETX&gt;
&lt;STX&gt;&lt;ETB&gt;&lt;ETX&gt;</v>
      </c>
      <c r="H699" s="38">
        <f>ROW() - 6</f>
        <v>693</v>
      </c>
      <c r="I699" s="218" t="str" cm="1">
        <f t="array" ref="I6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6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00" spans="1:10" x14ac:dyDescent="0.2">
      <c r="A700" s="209">
        <v>2027</v>
      </c>
      <c r="B700" s="211" t="s">
        <v>1930</v>
      </c>
      <c r="C700" s="44">
        <v>4</v>
      </c>
      <c r="D700" s="214">
        <v>45126.473652627312</v>
      </c>
      <c r="E700" s="211" t="b">
        <v>0</v>
      </c>
      <c r="F700" s="211" t="s">
        <v>1343</v>
      </c>
      <c r="G7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&lt;STX&gt;H1;o160,100;f3;c20;h1;w1;d3,Demond Green;&lt;ETX&gt;
&lt;STX&gt;H2;o130,100;f3;c20;h1;w1;d3,;&lt;ETX&gt;
&lt;STX&gt;H3;o100,100;f3;c20;h1;w1;d3,MES Login;&lt;ETX&gt;
&lt;STX&gt;B4;o50,30;f3;c0,3;h50;w3;d3,2027;&lt;ETX&gt;
&lt;STX&gt;R&lt;ETX&gt;
&lt;STX&gt;&lt;ESC&gt;E1;&lt;ETX&gt;
&lt;STX&gt;&lt;US&gt;4&lt;ETX&gt;
&lt;STX&gt;&lt;ETB&gt;&lt;ETX&gt;</v>
      </c>
      <c r="H700" s="38">
        <f>ROW() - 6</f>
        <v>694</v>
      </c>
      <c r="I700" s="218" t="str" cm="1">
        <f t="array" ref="I7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01" spans="1:10" x14ac:dyDescent="0.2">
      <c r="A701" s="209">
        <v>1388</v>
      </c>
      <c r="B701" s="211" t="s">
        <v>1931</v>
      </c>
      <c r="C701" s="44">
        <v>4</v>
      </c>
      <c r="D701" s="214">
        <v>45126.473652974535</v>
      </c>
      <c r="E701" s="211" t="b">
        <v>0</v>
      </c>
      <c r="F701" s="211" t="s">
        <v>1932</v>
      </c>
      <c r="G7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&lt;STX&gt;H1;o160,100;f3;c20;h1;w1;d3,Demond Stepp;&lt;ETX&gt;
&lt;STX&gt;H2;o130,100;f3;c20;h1;w1;d3,;&lt;ETX&gt;
&lt;STX&gt;H3;o100,100;f3;c20;h1;w1;d3,MES Login;&lt;ETX&gt;
&lt;STX&gt;B4;o50,30;f3;c0,3;h50;w3;d3,1388;&lt;ETX&gt;
&lt;STX&gt;R&lt;ETX&gt;
&lt;STX&gt;&lt;ESC&gt;E1;&lt;ETX&gt;
&lt;STX&gt;&lt;US&gt;4&lt;ETX&gt;
&lt;STX&gt;&lt;ETB&gt;&lt;ETX&gt;</v>
      </c>
      <c r="H701" s="38">
        <f>ROW() - 6</f>
        <v>695</v>
      </c>
      <c r="I701" s="218" t="str" cm="1">
        <f t="array" ref="I7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02" spans="1:10" x14ac:dyDescent="0.2">
      <c r="A702" s="209">
        <v>9270</v>
      </c>
      <c r="B702" s="211" t="s">
        <v>1933</v>
      </c>
      <c r="C702" s="44">
        <v>4</v>
      </c>
      <c r="D702" s="214">
        <v>45126.473653159723</v>
      </c>
      <c r="E702" s="211" t="b">
        <v>0</v>
      </c>
      <c r="F702" s="211" t="s">
        <v>1380</v>
      </c>
      <c r="G7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&lt;STX&gt;H1;o160,100;f3;c20;h1;w1;d3,Demond Taylor;&lt;ETX&gt;
&lt;STX&gt;H2;o130,100;f3;c20;h1;w1;d3,;&lt;ETX&gt;
&lt;STX&gt;H3;o100,100;f3;c20;h1;w1;d3,MES Login;&lt;ETX&gt;
&lt;STX&gt;B4;o50,30;f3;c0,3;h50;w3;d3,9270;&lt;ETX&gt;
&lt;STX&gt;R&lt;ETX&gt;
&lt;STX&gt;&lt;ESC&gt;E1;&lt;ETX&gt;
&lt;STX&gt;&lt;US&gt;4&lt;ETX&gt;
&lt;STX&gt;&lt;ETB&gt;&lt;ETX&gt;</v>
      </c>
      <c r="H702" s="38">
        <f>ROW() - 6</f>
        <v>696</v>
      </c>
      <c r="I702" s="218" t="str" cm="1">
        <f t="array" ref="I7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03" spans="1:10" x14ac:dyDescent="0.2">
      <c r="A703" s="209">
        <v>9652</v>
      </c>
      <c r="B703" s="211" t="s">
        <v>1934</v>
      </c>
      <c r="C703" s="44">
        <v>4</v>
      </c>
      <c r="D703" s="214">
        <v>45126.473653356479</v>
      </c>
      <c r="E703" s="211" t="b">
        <v>0</v>
      </c>
      <c r="F703" s="211" t="s">
        <v>1935</v>
      </c>
      <c r="G7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&lt;STX&gt;H1;o160,100;f3;c20;h1;w1;d3,Denandre Bennett;&lt;ETX&gt;
&lt;STX&gt;H2;o130,100;f3;c20;h1;w1;d3,;&lt;ETX&gt;
&lt;STX&gt;H3;o100,100;f3;c20;h1;w1;d3,MES Login;&lt;ETX&gt;
&lt;STX&gt;B4;o50,30;f3;c0,3;h50;w3;d3,9652;&lt;ETX&gt;
&lt;STX&gt;R&lt;ETX&gt;
&lt;STX&gt;&lt;ESC&gt;E1;&lt;ETX&gt;
&lt;STX&gt;&lt;US&gt;4&lt;ETX&gt;
&lt;STX&gt;&lt;ETB&gt;&lt;ETX&gt;</v>
      </c>
      <c r="H703" s="38">
        <f>ROW() - 6</f>
        <v>697</v>
      </c>
      <c r="I703" s="218" t="str" cm="1">
        <f t="array" ref="I7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04" spans="1:10" x14ac:dyDescent="0.2">
      <c r="A704" s="209">
        <v>1933</v>
      </c>
      <c r="B704" s="211" t="s">
        <v>1936</v>
      </c>
      <c r="C704" s="44">
        <v>4</v>
      </c>
      <c r="D704" s="214">
        <v>45126.473653506946</v>
      </c>
      <c r="E704" s="211" t="b">
        <v>0</v>
      </c>
      <c r="F704" s="211" t="s">
        <v>1937</v>
      </c>
      <c r="G7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&lt;STX&gt;H1;o160,100;f3;c20;h1;w1;d3,Denee Bassett;&lt;ETX&gt;
&lt;STX&gt;H2;o130,100;f3;c20;h1;w1;d3,;&lt;ETX&gt;
&lt;STX&gt;H3;o100,100;f3;c20;h1;w1;d3,MES Login;&lt;ETX&gt;
&lt;STX&gt;B4;o50,30;f3;c0,3;h50;w3;d3,1933;&lt;ETX&gt;
&lt;STX&gt;R&lt;ETX&gt;
&lt;STX&gt;&lt;ESC&gt;E1;&lt;ETX&gt;
&lt;STX&gt;&lt;US&gt;4&lt;ETX&gt;
&lt;STX&gt;&lt;ETB&gt;&lt;ETX&gt;</v>
      </c>
      <c r="H704" s="38">
        <f>ROW() - 6</f>
        <v>698</v>
      </c>
      <c r="I704" s="218" t="str" cm="1">
        <f t="array" ref="I7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05" spans="1:10" x14ac:dyDescent="0.2">
      <c r="A705" s="209">
        <v>1680</v>
      </c>
      <c r="B705" s="211" t="s">
        <v>1938</v>
      </c>
      <c r="C705" s="44">
        <v>4</v>
      </c>
      <c r="D705" s="214">
        <v>45126.473653703702</v>
      </c>
      <c r="E705" s="211" t="b">
        <v>0</v>
      </c>
      <c r="F705" s="211" t="s">
        <v>1126</v>
      </c>
      <c r="G7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&lt;STX&gt;H1;o160,100;f3;c20;h1;w1;d3,Deniro Davis;&lt;ETX&gt;
&lt;STX&gt;H2;o130,100;f3;c20;h1;w1;d3,;&lt;ETX&gt;
&lt;STX&gt;H3;o100,100;f3;c20;h1;w1;d3,MES Login;&lt;ETX&gt;
&lt;STX&gt;B4;o50,30;f3;c0,3;h50;w3;d3,1680;&lt;ETX&gt;
&lt;STX&gt;R&lt;ETX&gt;
&lt;STX&gt;&lt;ESC&gt;E1;&lt;ETX&gt;
&lt;STX&gt;&lt;US&gt;4&lt;ETX&gt;
&lt;STX&gt;&lt;ETB&gt;&lt;ETX&gt;</v>
      </c>
      <c r="H705" s="38">
        <f>ROW() - 6</f>
        <v>699</v>
      </c>
      <c r="I705" s="218" t="str" cm="1">
        <f t="array" ref="I7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06" spans="1:10" x14ac:dyDescent="0.2">
      <c r="A706" s="209">
        <v>6021</v>
      </c>
      <c r="B706" s="211" t="s">
        <v>671</v>
      </c>
      <c r="C706" s="44">
        <v>4</v>
      </c>
      <c r="D706" s="214"/>
      <c r="E706" s="211" t="b">
        <v>0</v>
      </c>
      <c r="F706" s="211" t="s">
        <v>1939</v>
      </c>
      <c r="G7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&lt;STX&gt;H1;o160,100;f3;c20;h1;w1;d3,Denise Broxton;&lt;ETX&gt;
&lt;STX&gt;H2;o130,100;f3;c20;h1;w1;d3, ;&lt;ETX&gt;
&lt;STX&gt;H3;o100,100;f3;c20;h1;w1;d3,MES Login;&lt;ETX&gt;
&lt;STX&gt;B4;o50,30;f3;c0,3;h50;w3;d3,6021;&lt;ETX&gt;
&lt;STX&gt;R&lt;ETX&gt;
&lt;STX&gt;&lt;ESC&gt;E1;&lt;ETX&gt;
&lt;STX&gt;&lt;US&gt;4&lt;ETX&gt;
&lt;STX&gt;&lt;ETB&gt;&lt;ETX&gt;</v>
      </c>
      <c r="H706" s="38">
        <f>ROW() - 6</f>
        <v>700</v>
      </c>
      <c r="I706" s="218" t="str" cm="1">
        <f t="array" ref="I7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 xml:space="preserve"> </v>
      </c>
      <c r="J7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707" spans="1:10" x14ac:dyDescent="0.2">
      <c r="A707" s="209">
        <v>9015</v>
      </c>
      <c r="B707" s="211" t="s">
        <v>1940</v>
      </c>
      <c r="C707" s="44">
        <v>1</v>
      </c>
      <c r="D707" s="214">
        <v>45126.473653703702</v>
      </c>
      <c r="E707" s="211" t="b">
        <v>1</v>
      </c>
      <c r="F707" s="211" t="s">
        <v>1941</v>
      </c>
      <c r="G7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&lt;STX&gt;H1;o160,100;f3;c20;h1;w1;d3,Dennis Frazee;&lt;ETX&gt;
&lt;STX&gt;H2;o130,100;f3;c20;h1;w1;d3,;&lt;ETX&gt;
&lt;STX&gt;H3;o100,100;f3;c20;h1;w1;d3,MES Login;&lt;ETX&gt;
&lt;STX&gt;B4;o50,30;f3;c0,3;h50;w3;d3,9015;&lt;ETX&gt;
&lt;STX&gt;R&lt;ETX&gt;
&lt;STX&gt;&lt;ESC&gt;E1;&lt;ETX&gt;
&lt;STX&gt;&lt;US&gt;4&lt;ETX&gt;
&lt;STX&gt;&lt;ETB&gt;&lt;ETX&gt;</v>
      </c>
      <c r="H707" s="38">
        <f>ROW() - 6</f>
        <v>701</v>
      </c>
      <c r="I707" s="218" t="str" cm="1">
        <f t="array" ref="I7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08" spans="1:10" x14ac:dyDescent="0.2">
      <c r="A708" s="209">
        <v>2253</v>
      </c>
      <c r="B708" s="211" t="s">
        <v>1942</v>
      </c>
      <c r="C708" s="44">
        <v>4</v>
      </c>
      <c r="D708" s="214">
        <v>45126.473653900466</v>
      </c>
      <c r="E708" s="211" t="b">
        <v>0</v>
      </c>
      <c r="F708" s="211" t="s">
        <v>891</v>
      </c>
      <c r="G7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&lt;STX&gt;H1;o160,100;f3;c20;h1;w1;d3,Dennis Johnson;&lt;ETX&gt;
&lt;STX&gt;H2;o130,100;f3;c20;h1;w1;d3,;&lt;ETX&gt;
&lt;STX&gt;H3;o100,100;f3;c20;h1;w1;d3,MES Login;&lt;ETX&gt;
&lt;STX&gt;B4;o50,30;f3;c0,3;h50;w3;d3,2253;&lt;ETX&gt;
&lt;STX&gt;R&lt;ETX&gt;
&lt;STX&gt;&lt;ESC&gt;E1;&lt;ETX&gt;
&lt;STX&gt;&lt;US&gt;4&lt;ETX&gt;
&lt;STX&gt;&lt;ETB&gt;&lt;ETX&gt;</v>
      </c>
      <c r="H708" s="38">
        <f>ROW() - 6</f>
        <v>702</v>
      </c>
      <c r="I708" s="218" t="str" cm="1">
        <f t="array" ref="I7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09" spans="1:10" x14ac:dyDescent="0.2">
      <c r="A709" s="209">
        <v>9332</v>
      </c>
      <c r="B709" s="211" t="s">
        <v>1943</v>
      </c>
      <c r="C709" s="44">
        <v>5</v>
      </c>
      <c r="D709" s="214">
        <v>45126.473654050926</v>
      </c>
      <c r="E709" s="211" t="b">
        <v>1</v>
      </c>
      <c r="F709" s="211" t="s">
        <v>1068</v>
      </c>
      <c r="G7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&lt;STX&gt;H1;o160,100;f3;c20;h1;w1;d3,Dennis Robinson;&lt;ETX&gt;
&lt;STX&gt;H2;o130,100;f3;c20;h1;w1;d3,;&lt;ETX&gt;
&lt;STX&gt;H3;o100,100;f3;c20;h1;w1;d3,MES Login;&lt;ETX&gt;
&lt;STX&gt;B4;o50,30;f3;c0,3;h50;w3;d3,9332;&lt;ETX&gt;
&lt;STX&gt;R&lt;ETX&gt;
&lt;STX&gt;&lt;ESC&gt;E1;&lt;ETX&gt;
&lt;STX&gt;&lt;US&gt;4&lt;ETX&gt;
&lt;STX&gt;&lt;ETB&gt;&lt;ETX&gt;</v>
      </c>
      <c r="H709" s="38">
        <f>ROW() - 6</f>
        <v>703</v>
      </c>
      <c r="I709" s="218" t="str" cm="1">
        <f t="array" ref="I7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10" spans="1:10" x14ac:dyDescent="0.2">
      <c r="A710" s="209">
        <v>1675</v>
      </c>
      <c r="B710" s="211" t="s">
        <v>1944</v>
      </c>
      <c r="C710" s="44">
        <v>4</v>
      </c>
      <c r="D710" s="214">
        <v>45126.473654247682</v>
      </c>
      <c r="E710" s="211" t="b">
        <v>0</v>
      </c>
      <c r="F710" s="211" t="s">
        <v>1343</v>
      </c>
      <c r="G7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&lt;STX&gt;H1;o160,100;f3;c20;h1;w1;d3,Denson Green;&lt;ETX&gt;
&lt;STX&gt;H2;o130,100;f3;c20;h1;w1;d3,;&lt;ETX&gt;
&lt;STX&gt;H3;o100,100;f3;c20;h1;w1;d3,MES Login;&lt;ETX&gt;
&lt;STX&gt;B4;o50,30;f3;c0,3;h50;w3;d3,1675;&lt;ETX&gt;
&lt;STX&gt;R&lt;ETX&gt;
&lt;STX&gt;&lt;ESC&gt;E1;&lt;ETX&gt;
&lt;STX&gt;&lt;US&gt;4&lt;ETX&gt;
&lt;STX&gt;&lt;ETB&gt;&lt;ETX&gt;</v>
      </c>
      <c r="H710" s="38">
        <f>ROW() - 6</f>
        <v>704</v>
      </c>
      <c r="I710" s="218" t="str" cm="1">
        <f t="array" ref="I7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11" spans="1:10" x14ac:dyDescent="0.2">
      <c r="A711" s="209">
        <v>2447</v>
      </c>
      <c r="B711" s="211" t="s">
        <v>292</v>
      </c>
      <c r="C711" s="44">
        <v>4</v>
      </c>
      <c r="D711" s="214"/>
      <c r="E711" s="211" t="b">
        <v>0</v>
      </c>
      <c r="F711" s="211" t="s">
        <v>1945</v>
      </c>
      <c r="G7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&lt;STX&gt;H1;o160,100;f3;c20;h1;w1;d3,Denzel Pitts;&lt;ETX&gt;
&lt;STX&gt;H2;o130,100;f3;c20;h1;w1;d3,T1XX C;&lt;ETX&gt;
&lt;STX&gt;H3;o100,100;f3;c20;h1;w1;d3,MES Login;&lt;ETX&gt;
&lt;STX&gt;B4;o50,30;f3;c0,3;h50;w3;d3,2447;&lt;ETX&gt;
&lt;STX&gt;R&lt;ETX&gt;
&lt;STX&gt;&lt;ESC&gt;E1;&lt;ETX&gt;
&lt;STX&gt;&lt;US&gt;4&lt;ETX&gt;
&lt;STX&gt;&lt;ETB&gt;&lt;ETX&gt;</v>
      </c>
      <c r="H711" s="38">
        <f>ROW() - 6</f>
        <v>705</v>
      </c>
      <c r="I711" s="218" t="str" cm="1">
        <f t="array" ref="I7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7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712" spans="1:10" x14ac:dyDescent="0.2">
      <c r="A712" s="209">
        <v>1485</v>
      </c>
      <c r="B712" s="211" t="s">
        <v>1946</v>
      </c>
      <c r="C712" s="44">
        <v>4</v>
      </c>
      <c r="D712" s="214">
        <v>45126.47365443287</v>
      </c>
      <c r="E712" s="211" t="b">
        <v>0</v>
      </c>
      <c r="F712" s="211" t="s">
        <v>1947</v>
      </c>
      <c r="G7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&lt;STX&gt;H1;o160,100;f3;c20;h1;w1;d3,Denzel Van;&lt;ETX&gt;
&lt;STX&gt;H2;o130,100;f3;c20;h1;w1;d3,;&lt;ETX&gt;
&lt;STX&gt;H3;o100,100;f3;c20;h1;w1;d3,MES Login;&lt;ETX&gt;
&lt;STX&gt;B4;o50,30;f3;c0,3;h50;w3;d3,1485;&lt;ETX&gt;
&lt;STX&gt;R&lt;ETX&gt;
&lt;STX&gt;&lt;ESC&gt;E1;&lt;ETX&gt;
&lt;STX&gt;&lt;US&gt;4&lt;ETX&gt;
&lt;STX&gt;&lt;ETB&gt;&lt;ETX&gt;</v>
      </c>
      <c r="H712" s="38">
        <f>ROW() - 6</f>
        <v>706</v>
      </c>
      <c r="I712" s="218" t="str" cm="1">
        <f t="array" ref="I7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13" spans="1:10" x14ac:dyDescent="0.2">
      <c r="A713" s="209">
        <v>8758</v>
      </c>
      <c r="B713" s="211" t="s">
        <v>1948</v>
      </c>
      <c r="C713" s="44">
        <v>4</v>
      </c>
      <c r="D713" s="214">
        <v>45126.473654629626</v>
      </c>
      <c r="E713" s="211" t="b">
        <v>0</v>
      </c>
      <c r="F713" s="211" t="s">
        <v>1078</v>
      </c>
      <c r="G7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&lt;STX&gt;H1;o160,100;f3;c20;h1;w1;d3,Denzel Washington;&lt;ETX&gt;
&lt;STX&gt;H2;o130,100;f3;c20;h1;w1;d3,;&lt;ETX&gt;
&lt;STX&gt;H3;o100,100;f3;c20;h1;w1;d3,MES Login;&lt;ETX&gt;
&lt;STX&gt;B4;o50,30;f3;c0,3;h50;w3;d3,8758;&lt;ETX&gt;
&lt;STX&gt;R&lt;ETX&gt;
&lt;STX&gt;&lt;ESC&gt;E1;&lt;ETX&gt;
&lt;STX&gt;&lt;US&gt;4&lt;ETX&gt;
&lt;STX&gt;&lt;ETB&gt;&lt;ETX&gt;</v>
      </c>
      <c r="H713" s="38">
        <f>ROW() - 6</f>
        <v>707</v>
      </c>
      <c r="I713" s="218" t="str" cm="1">
        <f t="array" ref="I7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14" spans="1:10" x14ac:dyDescent="0.2">
      <c r="A714" s="209">
        <v>1408</v>
      </c>
      <c r="B714" s="211" t="s">
        <v>1949</v>
      </c>
      <c r="C714" s="44">
        <v>4</v>
      </c>
      <c r="D714" s="214">
        <v>45126.473654780093</v>
      </c>
      <c r="E714" s="211" t="b">
        <v>0</v>
      </c>
      <c r="F714" s="211" t="s">
        <v>948</v>
      </c>
      <c r="G7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&lt;STX&gt;H1;o160,100;f3;c20;h1;w1;d3,Deon Clark;&lt;ETX&gt;
&lt;STX&gt;H2;o130,100;f3;c20;h1;w1;d3,;&lt;ETX&gt;
&lt;STX&gt;H3;o100,100;f3;c20;h1;w1;d3,MES Login;&lt;ETX&gt;
&lt;STX&gt;B4;o50,30;f3;c0,3;h50;w3;d3,1408;&lt;ETX&gt;
&lt;STX&gt;R&lt;ETX&gt;
&lt;STX&gt;&lt;ESC&gt;E1;&lt;ETX&gt;
&lt;STX&gt;&lt;US&gt;4&lt;ETX&gt;
&lt;STX&gt;&lt;ETB&gt;&lt;ETX&gt;</v>
      </c>
      <c r="H714" s="38">
        <f>ROW() - 6</f>
        <v>708</v>
      </c>
      <c r="I714" s="218" t="str" cm="1">
        <f t="array" ref="I7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15" spans="1:10" x14ac:dyDescent="0.2">
      <c r="A715" s="209">
        <v>9297</v>
      </c>
      <c r="B715" s="211" t="s">
        <v>1950</v>
      </c>
      <c r="C715" s="44">
        <v>4</v>
      </c>
      <c r="D715" s="214">
        <v>45126.47365497685</v>
      </c>
      <c r="E715" s="211" t="b">
        <v>0</v>
      </c>
      <c r="F715" s="211" t="s">
        <v>969</v>
      </c>
      <c r="G7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&lt;STX&gt;H1;o160,100;f3;c20;h1;w1;d3,Deon Williams;&lt;ETX&gt;
&lt;STX&gt;H2;o130,100;f3;c20;h1;w1;d3,;&lt;ETX&gt;
&lt;STX&gt;H3;o100,100;f3;c20;h1;w1;d3,MES Login;&lt;ETX&gt;
&lt;STX&gt;B4;o50,30;f3;c0,3;h50;w3;d3,9297;&lt;ETX&gt;
&lt;STX&gt;R&lt;ETX&gt;
&lt;STX&gt;&lt;ESC&gt;E1;&lt;ETX&gt;
&lt;STX&gt;&lt;US&gt;4&lt;ETX&gt;
&lt;STX&gt;&lt;ETB&gt;&lt;ETX&gt;</v>
      </c>
      <c r="H715" s="38">
        <f>ROW() - 6</f>
        <v>709</v>
      </c>
      <c r="I715" s="218" t="str" cm="1">
        <f t="array" ref="I7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16" spans="1:10" x14ac:dyDescent="0.2">
      <c r="A716" s="209">
        <v>2499</v>
      </c>
      <c r="B716" s="211" t="s">
        <v>1951</v>
      </c>
      <c r="C716" s="44">
        <v>4</v>
      </c>
      <c r="D716" s="214">
        <v>45517.958823414352</v>
      </c>
      <c r="E716" s="211" t="b">
        <v>0</v>
      </c>
      <c r="F716" s="211" t="s">
        <v>1341</v>
      </c>
      <c r="G7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&lt;STX&gt;H1;o160,100;f3;c20;h1;w1;d3,Deona Belcher;&lt;ETX&gt;
&lt;STX&gt;H2;o130,100;f3;c20;h1;w1;d3,;&lt;ETX&gt;
&lt;STX&gt;H3;o100,100;f3;c20;h1;w1;d3,MES Login;&lt;ETX&gt;
&lt;STX&gt;B4;o50,30;f3;c0,3;h50;w3;d3,2499;&lt;ETX&gt;
&lt;STX&gt;R&lt;ETX&gt;
&lt;STX&gt;&lt;ESC&gt;E1;&lt;ETX&gt;
&lt;STX&gt;&lt;US&gt;4&lt;ETX&gt;
&lt;STX&gt;&lt;ETB&gt;&lt;ETX&gt;</v>
      </c>
      <c r="H716" s="38">
        <f>ROW() - 6</f>
        <v>710</v>
      </c>
      <c r="I716" s="218" t="str" cm="1">
        <f t="array" ref="I7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17" spans="1:10" x14ac:dyDescent="0.2">
      <c r="A717" s="209">
        <v>2508</v>
      </c>
      <c r="B717" s="211" t="s">
        <v>817</v>
      </c>
      <c r="C717" s="44">
        <v>4</v>
      </c>
      <c r="D717" s="214">
        <v>45853</v>
      </c>
      <c r="E717" s="211" t="b">
        <v>0</v>
      </c>
      <c r="F717" s="211" t="s">
        <v>1662</v>
      </c>
      <c r="G7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&lt;STX&gt;H1;o160,100;f3;c20;h1;w1;d3,Deondre Byrd;&lt;ETX&gt;
&lt;STX&gt;H2;o130,100;f3;c20;h1;w1;d3,;&lt;ETX&gt;
&lt;STX&gt;H3;o100,100;f3;c20;h1;w1;d3,MES Login;&lt;ETX&gt;
&lt;STX&gt;B4;o50,30;f3;c0,3;h50;w3;d3,2508;&lt;ETX&gt;
&lt;STX&gt;R&lt;ETX&gt;
&lt;STX&gt;&lt;ESC&gt;E1;&lt;ETX&gt;
&lt;STX&gt;&lt;US&gt;4&lt;ETX&gt;
&lt;STX&gt;&lt;ETB&gt;&lt;ETX&gt;</v>
      </c>
      <c r="H717" s="38">
        <f>ROW() - 6</f>
        <v>711</v>
      </c>
      <c r="I717" s="218" t="str" cm="1">
        <f t="array" ref="I7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18" spans="1:10" x14ac:dyDescent="0.2">
      <c r="A718" s="209">
        <v>2480</v>
      </c>
      <c r="B718" s="211" t="s">
        <v>1952</v>
      </c>
      <c r="C718" s="44">
        <v>4</v>
      </c>
      <c r="D718" s="214">
        <v>45639</v>
      </c>
      <c r="E718" s="211" t="b">
        <v>0</v>
      </c>
      <c r="F718" s="211" t="s">
        <v>1953</v>
      </c>
      <c r="G7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&lt;STX&gt;H1;o160,100;f3;c20;h1;w1;d3,Deonte Broom;&lt;ETX&gt;
&lt;STX&gt;H2;o130,100;f3;c20;h1;w1;d3,;&lt;ETX&gt;
&lt;STX&gt;H3;o100,100;f3;c20;h1;w1;d3,MES Login;&lt;ETX&gt;
&lt;STX&gt;B4;o50,30;f3;c0,3;h50;w3;d3,2480;&lt;ETX&gt;
&lt;STX&gt;R&lt;ETX&gt;
&lt;STX&gt;&lt;ESC&gt;E1;&lt;ETX&gt;
&lt;STX&gt;&lt;US&gt;4&lt;ETX&gt;
&lt;STX&gt;&lt;ETB&gt;&lt;ETX&gt;</v>
      </c>
      <c r="H718" s="38">
        <f>ROW() - 6</f>
        <v>712</v>
      </c>
      <c r="I718" s="218" t="str" cm="1">
        <f t="array" ref="I7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19" spans="1:10" x14ac:dyDescent="0.2">
      <c r="A719" s="209">
        <v>1305</v>
      </c>
      <c r="B719" s="211" t="s">
        <v>1954</v>
      </c>
      <c r="C719" s="44">
        <v>4</v>
      </c>
      <c r="D719" s="214">
        <v>45126.473655324073</v>
      </c>
      <c r="E719" s="211" t="b">
        <v>0</v>
      </c>
      <c r="F719" s="211" t="s">
        <v>1511</v>
      </c>
      <c r="G7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&lt;STX&gt;H1;o160,100;f3;c20;h1;w1;d3,Derek Gray;&lt;ETX&gt;
&lt;STX&gt;H2;o130,100;f3;c20;h1;w1;d3,;&lt;ETX&gt;
&lt;STX&gt;H3;o100,100;f3;c20;h1;w1;d3,MES Login;&lt;ETX&gt;
&lt;STX&gt;B4;o50,30;f3;c0,3;h50;w3;d3,1305;&lt;ETX&gt;
&lt;STX&gt;R&lt;ETX&gt;
&lt;STX&gt;&lt;ESC&gt;E1;&lt;ETX&gt;
&lt;STX&gt;&lt;US&gt;4&lt;ETX&gt;
&lt;STX&gt;&lt;ETB&gt;&lt;ETX&gt;</v>
      </c>
      <c r="H719" s="38">
        <f>ROW() - 6</f>
        <v>713</v>
      </c>
      <c r="I719" s="218" t="str" cm="1">
        <f t="array" ref="I7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20" spans="1:10" x14ac:dyDescent="0.2">
      <c r="A720" s="209">
        <v>1745</v>
      </c>
      <c r="B720" s="211" t="s">
        <v>1955</v>
      </c>
      <c r="C720" s="44">
        <v>4</v>
      </c>
      <c r="D720" s="214">
        <v>45615</v>
      </c>
      <c r="E720" s="211" t="b">
        <v>0</v>
      </c>
      <c r="F720" s="211" t="s">
        <v>1956</v>
      </c>
      <c r="G7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&lt;STX&gt;H1;o160,100;f3;c20;h1;w1;d3,Derek Mcguire;&lt;ETX&gt;
&lt;STX&gt;H2;o130,100;f3;c20;h1;w1;d3,;&lt;ETX&gt;
&lt;STX&gt;H3;o100,100;f3;c20;h1;w1;d3,MES Login;&lt;ETX&gt;
&lt;STX&gt;B4;o50,30;f3;c0,3;h50;w3;d3,1745;&lt;ETX&gt;
&lt;STX&gt;R&lt;ETX&gt;
&lt;STX&gt;&lt;ESC&gt;E1;&lt;ETX&gt;
&lt;STX&gt;&lt;US&gt;4&lt;ETX&gt;
&lt;STX&gt;&lt;ETB&gt;&lt;ETX&gt;</v>
      </c>
      <c r="H720" s="38">
        <f>ROW() - 6</f>
        <v>714</v>
      </c>
      <c r="I720" s="218" t="str" cm="1">
        <f t="array" ref="I7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21" spans="1:10" x14ac:dyDescent="0.2">
      <c r="A721" s="209">
        <v>1512</v>
      </c>
      <c r="B721" s="211" t="s">
        <v>1957</v>
      </c>
      <c r="C721" s="44">
        <v>4</v>
      </c>
      <c r="D721" s="214">
        <v>45126.473655173613</v>
      </c>
      <c r="E721" s="211" t="b">
        <v>0</v>
      </c>
      <c r="F721" s="211" t="s">
        <v>1022</v>
      </c>
      <c r="G7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&lt;STX&gt;H1;o160,100;f3;c20;h1;w1;d3,Dereke James;&lt;ETX&gt;
&lt;STX&gt;H2;o130,100;f3;c20;h1;w1;d3,;&lt;ETX&gt;
&lt;STX&gt;H3;o100,100;f3;c20;h1;w1;d3,MES Login;&lt;ETX&gt;
&lt;STX&gt;B4;o50,30;f3;c0,3;h50;w3;d3,1512;&lt;ETX&gt;
&lt;STX&gt;R&lt;ETX&gt;
&lt;STX&gt;&lt;ESC&gt;E1;&lt;ETX&gt;
&lt;STX&gt;&lt;US&gt;4&lt;ETX&gt;
&lt;STX&gt;&lt;ETB&gt;&lt;ETX&gt;</v>
      </c>
      <c r="H721" s="38">
        <f>ROW() - 6</f>
        <v>715</v>
      </c>
      <c r="I721" s="218" t="str" cm="1">
        <f t="array" ref="I7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22" spans="1:10" x14ac:dyDescent="0.2">
      <c r="A722" s="209">
        <v>9807</v>
      </c>
      <c r="B722" s="211" t="s">
        <v>1958</v>
      </c>
      <c r="C722" s="44">
        <v>4</v>
      </c>
      <c r="D722" s="214">
        <v>45126.473655520836</v>
      </c>
      <c r="E722" s="211" t="b">
        <v>0</v>
      </c>
      <c r="F722" s="211" t="s">
        <v>1959</v>
      </c>
      <c r="G7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&lt;STX&gt;H1;o160,100;f3;c20;h1;w1;d3,Dernard Waller;&lt;ETX&gt;
&lt;STX&gt;H2;o130,100;f3;c20;h1;w1;d3,;&lt;ETX&gt;
&lt;STX&gt;H3;o100,100;f3;c20;h1;w1;d3,MES Login;&lt;ETX&gt;
&lt;STX&gt;B4;o50,30;f3;c0,3;h50;w3;d3,9807;&lt;ETX&gt;
&lt;STX&gt;R&lt;ETX&gt;
&lt;STX&gt;&lt;ESC&gt;E1;&lt;ETX&gt;
&lt;STX&gt;&lt;US&gt;4&lt;ETX&gt;
&lt;STX&gt;&lt;ETB&gt;&lt;ETX&gt;</v>
      </c>
      <c r="H722" s="38">
        <f>ROW() - 6</f>
        <v>716</v>
      </c>
      <c r="I722" s="218" t="str" cm="1">
        <f t="array" ref="I7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23" spans="1:10" x14ac:dyDescent="0.2">
      <c r="A723" s="209">
        <v>1676</v>
      </c>
      <c r="B723" s="211" t="s">
        <v>1960</v>
      </c>
      <c r="C723" s="44">
        <v>4</v>
      </c>
      <c r="D723" s="214">
        <v>45126.473655671296</v>
      </c>
      <c r="E723" s="211" t="b">
        <v>0</v>
      </c>
      <c r="F723" s="211" t="s">
        <v>1961</v>
      </c>
      <c r="G7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&lt;STX&gt;H1;o160,100;f3;c20;h1;w1;d3,Derrian E Reed II;&lt;ETX&gt;
&lt;STX&gt;H2;o130,100;f3;c20;h1;w1;d3,;&lt;ETX&gt;
&lt;STX&gt;H3;o100,100;f3;c20;h1;w1;d3,MES Login;&lt;ETX&gt;
&lt;STX&gt;B4;o50,30;f3;c0,3;h50;w3;d3,1676;&lt;ETX&gt;
&lt;STX&gt;R&lt;ETX&gt;
&lt;STX&gt;&lt;ESC&gt;E1;&lt;ETX&gt;
&lt;STX&gt;&lt;US&gt;4&lt;ETX&gt;
&lt;STX&gt;&lt;ETB&gt;&lt;ETX&gt;</v>
      </c>
      <c r="H723" s="38">
        <f>ROW() - 6</f>
        <v>717</v>
      </c>
      <c r="I723" s="218" t="str" cm="1">
        <f t="array" ref="I7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24" spans="1:10" x14ac:dyDescent="0.2">
      <c r="A724" s="209">
        <v>9261</v>
      </c>
      <c r="B724" s="211" t="s">
        <v>1962</v>
      </c>
      <c r="C724" s="44">
        <v>4</v>
      </c>
      <c r="D724" s="214">
        <v>45126.473655868052</v>
      </c>
      <c r="E724" s="211" t="b">
        <v>0</v>
      </c>
      <c r="F724" s="211" t="s">
        <v>956</v>
      </c>
      <c r="G7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&lt;STX&gt;H1;o160,100;f3;c20;h1;w1;d3,Derrica Smith;&lt;ETX&gt;
&lt;STX&gt;H2;o130,100;f3;c20;h1;w1;d3,;&lt;ETX&gt;
&lt;STX&gt;H3;o100,100;f3;c20;h1;w1;d3,MES Login;&lt;ETX&gt;
&lt;STX&gt;B4;o50,30;f3;c0,3;h50;w3;d3,9261;&lt;ETX&gt;
&lt;STX&gt;R&lt;ETX&gt;
&lt;STX&gt;&lt;ESC&gt;E1;&lt;ETX&gt;
&lt;STX&gt;&lt;US&gt;4&lt;ETX&gt;
&lt;STX&gt;&lt;ETB&gt;&lt;ETX&gt;</v>
      </c>
      <c r="H724" s="38">
        <f>ROW() - 6</f>
        <v>718</v>
      </c>
      <c r="I724" s="218" t="str" cm="1">
        <f t="array" ref="I7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25" spans="1:10" x14ac:dyDescent="0.2">
      <c r="A725" s="209">
        <v>1030</v>
      </c>
      <c r="B725" s="211" t="s">
        <v>1963</v>
      </c>
      <c r="C725" s="44">
        <v>4</v>
      </c>
      <c r="D725" s="214">
        <v>45126.47365605324</v>
      </c>
      <c r="E725" s="211" t="b">
        <v>0</v>
      </c>
      <c r="F725" s="211" t="s">
        <v>883</v>
      </c>
      <c r="G7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&lt;STX&gt;H1;o160,100;f3;c20;h1;w1;d3,derrick;&lt;ETX&gt;
&lt;STX&gt;H2;o130,100;f3;c20;h1;w1;d3,;&lt;ETX&gt;
&lt;STX&gt;H3;o100,100;f3;c20;h1;w1;d3,MES Login;&lt;ETX&gt;
&lt;STX&gt;B4;o50,30;f3;c0,3;h50;w3;d3,1030;&lt;ETX&gt;
&lt;STX&gt;R&lt;ETX&gt;
&lt;STX&gt;&lt;ESC&gt;E1;&lt;ETX&gt;
&lt;STX&gt;&lt;US&gt;4&lt;ETX&gt;
&lt;STX&gt;&lt;ETB&gt;&lt;ETX&gt;</v>
      </c>
      <c r="H725" s="38">
        <f>ROW() - 6</f>
        <v>719</v>
      </c>
      <c r="I725" s="218" t="str" cm="1">
        <f t="array" ref="I7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26" spans="1:10" x14ac:dyDescent="0.2">
      <c r="A726" s="209">
        <v>2586</v>
      </c>
      <c r="B726" s="211" t="s">
        <v>1964</v>
      </c>
      <c r="C726" s="44">
        <v>4</v>
      </c>
      <c r="D726" s="214">
        <v>45760</v>
      </c>
      <c r="E726" s="211" t="b">
        <v>0</v>
      </c>
      <c r="F726" s="211" t="s">
        <v>1913</v>
      </c>
      <c r="G7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&lt;STX&gt;H1;o160,100;f3;c20;h1;w1;d3,Derrick Adams;&lt;ETX&gt;
&lt;STX&gt;H2;o130,100;f3;c20;h1;w1;d3,;&lt;ETX&gt;
&lt;STX&gt;H3;o100,100;f3;c20;h1;w1;d3,MES Login;&lt;ETX&gt;
&lt;STX&gt;B4;o50,30;f3;c0,3;h50;w3;d3,2586;&lt;ETX&gt;
&lt;STX&gt;R&lt;ETX&gt;
&lt;STX&gt;&lt;ESC&gt;E1;&lt;ETX&gt;
&lt;STX&gt;&lt;US&gt;4&lt;ETX&gt;
&lt;STX&gt;&lt;ETB&gt;&lt;ETX&gt;</v>
      </c>
      <c r="H726" s="38">
        <f>ROW() - 6</f>
        <v>720</v>
      </c>
      <c r="I726" s="218" t="str" cm="1">
        <f t="array" ref="I7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27" spans="1:10" x14ac:dyDescent="0.2">
      <c r="A727" s="209">
        <v>8783</v>
      </c>
      <c r="B727" s="211" t="s">
        <v>1965</v>
      </c>
      <c r="C727" s="44">
        <v>4</v>
      </c>
      <c r="D727" s="214">
        <v>45126.473656249997</v>
      </c>
      <c r="E727" s="211" t="b">
        <v>0</v>
      </c>
      <c r="F727" s="211" t="s">
        <v>1966</v>
      </c>
      <c r="G7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&lt;STX&gt;H1;o160,100;f3;c20;h1;w1;d3,Derrick Brinkley;&lt;ETX&gt;
&lt;STX&gt;H2;o130,100;f3;c20;h1;w1;d3,;&lt;ETX&gt;
&lt;STX&gt;H3;o100,100;f3;c20;h1;w1;d3,MES Login;&lt;ETX&gt;
&lt;STX&gt;B4;o50,30;f3;c0,3;h50;w3;d3,8783;&lt;ETX&gt;
&lt;STX&gt;R&lt;ETX&gt;
&lt;STX&gt;&lt;ESC&gt;E1;&lt;ETX&gt;
&lt;STX&gt;&lt;US&gt;4&lt;ETX&gt;
&lt;STX&gt;&lt;ETB&gt;&lt;ETX&gt;</v>
      </c>
      <c r="H727" s="38">
        <f>ROW() - 6</f>
        <v>721</v>
      </c>
      <c r="I727" s="218" t="str" cm="1">
        <f t="array" ref="I7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28" spans="1:10" x14ac:dyDescent="0.2">
      <c r="A728" s="209">
        <v>1495</v>
      </c>
      <c r="B728" s="211" t="s">
        <v>1967</v>
      </c>
      <c r="C728" s="44">
        <v>4</v>
      </c>
      <c r="D728" s="214">
        <v>45126.473656400463</v>
      </c>
      <c r="E728" s="211" t="b">
        <v>0</v>
      </c>
      <c r="F728" s="211" t="s">
        <v>1968</v>
      </c>
      <c r="G7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&lt;STX&gt;H1;o160,100;f3;c20;h1;w1;d3,Derrick Freeman;&lt;ETX&gt;
&lt;STX&gt;H2;o130,100;f3;c20;h1;w1;d3,;&lt;ETX&gt;
&lt;STX&gt;H3;o100,100;f3;c20;h1;w1;d3,MES Login;&lt;ETX&gt;
&lt;STX&gt;B4;o50,30;f3;c0,3;h50;w3;d3,1495;&lt;ETX&gt;
&lt;STX&gt;R&lt;ETX&gt;
&lt;STX&gt;&lt;ESC&gt;E1;&lt;ETX&gt;
&lt;STX&gt;&lt;US&gt;4&lt;ETX&gt;
&lt;STX&gt;&lt;ETB&gt;&lt;ETX&gt;</v>
      </c>
      <c r="H728" s="38">
        <f>ROW() - 6</f>
        <v>722</v>
      </c>
      <c r="I728" s="218" t="str" cm="1">
        <f t="array" ref="I7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29" spans="1:10" x14ac:dyDescent="0.2">
      <c r="A729" s="209">
        <v>1778</v>
      </c>
      <c r="B729" s="211" t="s">
        <v>1969</v>
      </c>
      <c r="C729" s="44">
        <v>8</v>
      </c>
      <c r="D729" s="214">
        <v>45639</v>
      </c>
      <c r="E729" s="211" t="b">
        <v>1</v>
      </c>
      <c r="F729" s="211" t="s">
        <v>1187</v>
      </c>
      <c r="G7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&lt;STX&gt;H1;o160,100;f3;c20;h1;w1;d3,Derrick Hamilton;&lt;ETX&gt;
&lt;STX&gt;H2;o130,100;f3;c20;h1;w1;d3,;&lt;ETX&gt;
&lt;STX&gt;H3;o100,100;f3;c20;h1;w1;d3,MES Login;&lt;ETX&gt;
&lt;STX&gt;B4;o50,30;f3;c0,3;h50;w3;d3,1778;&lt;ETX&gt;
&lt;STX&gt;R&lt;ETX&gt;
&lt;STX&gt;&lt;ESC&gt;E1;&lt;ETX&gt;
&lt;STX&gt;&lt;US&gt;4&lt;ETX&gt;
&lt;STX&gt;&lt;ETB&gt;&lt;ETX&gt;</v>
      </c>
      <c r="H729" s="38">
        <f>ROW() - 6</f>
        <v>723</v>
      </c>
      <c r="I729" s="218" t="str" cm="1">
        <f t="array" ref="I7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30" spans="1:10" x14ac:dyDescent="0.2">
      <c r="A730" s="209">
        <v>1218</v>
      </c>
      <c r="B730" s="211" t="s">
        <v>1970</v>
      </c>
      <c r="C730" s="44">
        <v>4</v>
      </c>
      <c r="D730" s="214">
        <v>45126.501714004633</v>
      </c>
      <c r="E730" s="211" t="b">
        <v>0</v>
      </c>
      <c r="F730" s="211" t="s">
        <v>1971</v>
      </c>
      <c r="G7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&lt;STX&gt;H1;o160,100;f3;c20;h1;w1;d3,Derrick Nicholson;&lt;ETX&gt;
&lt;STX&gt;H2;o130,100;f3;c20;h1;w1;d3,;&lt;ETX&gt;
&lt;STX&gt;H3;o100,100;f3;c20;h1;w1;d3,MES Login;&lt;ETX&gt;
&lt;STX&gt;B4;o50,30;f3;c0,3;h50;w3;d3,1218;&lt;ETX&gt;
&lt;STX&gt;R&lt;ETX&gt;
&lt;STX&gt;&lt;ESC&gt;E1;&lt;ETX&gt;
&lt;STX&gt;&lt;US&gt;4&lt;ETX&gt;
&lt;STX&gt;&lt;ETB&gt;&lt;ETX&gt;</v>
      </c>
      <c r="H730" s="38">
        <f>ROW() - 6</f>
        <v>724</v>
      </c>
      <c r="I730" s="218" t="str" cm="1">
        <f t="array" ref="I7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31" spans="1:10" x14ac:dyDescent="0.2">
      <c r="A731" s="209">
        <v>1513</v>
      </c>
      <c r="B731" s="211" t="s">
        <v>1972</v>
      </c>
      <c r="C731" s="44">
        <v>4</v>
      </c>
      <c r="D731" s="214">
        <v>46038.789717210646</v>
      </c>
      <c r="E731" s="211" t="b">
        <v>0</v>
      </c>
      <c r="F731" s="211" t="s">
        <v>1973</v>
      </c>
      <c r="G7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&lt;STX&gt;H1;o160,100;f3;c20;h1;w1;d3,Derrick Shepherd;&lt;ETX&gt;
&lt;STX&gt;H2;o130,100;f3;c20;h1;w1;d3,;&lt;ETX&gt;
&lt;STX&gt;H3;o100,100;f3;c20;h1;w1;d3,MES Login;&lt;ETX&gt;
&lt;STX&gt;B4;o50,30;f3;c0,3;h50;w3;d3,1513;&lt;ETX&gt;
&lt;STX&gt;R&lt;ETX&gt;
&lt;STX&gt;&lt;ESC&gt;E1;&lt;ETX&gt;
&lt;STX&gt;&lt;US&gt;4&lt;ETX&gt;
&lt;STX&gt;&lt;ETB&gt;&lt;ETX&gt;</v>
      </c>
      <c r="H731" s="38">
        <f>ROW() - 6</f>
        <v>725</v>
      </c>
      <c r="I731" s="218" t="str" cm="1">
        <f t="array" ref="I7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32" spans="1:10" x14ac:dyDescent="0.2">
      <c r="A732" s="209">
        <v>1658</v>
      </c>
      <c r="B732" s="211" t="s">
        <v>1974</v>
      </c>
      <c r="C732" s="44">
        <v>4</v>
      </c>
      <c r="D732" s="214">
        <v>45126.501718715277</v>
      </c>
      <c r="E732" s="211" t="b">
        <v>0</v>
      </c>
      <c r="F732" s="211" t="s">
        <v>1975</v>
      </c>
      <c r="G7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&lt;STX&gt;H1;o160,100;f3;c20;h1;w1;d3,Derrick Stanley;&lt;ETX&gt;
&lt;STX&gt;H2;o130,100;f3;c20;h1;w1;d3,;&lt;ETX&gt;
&lt;STX&gt;H3;o100,100;f3;c20;h1;w1;d3,MES Login;&lt;ETX&gt;
&lt;STX&gt;B4;o50,30;f3;c0,3;h50;w3;d3,1658;&lt;ETX&gt;
&lt;STX&gt;R&lt;ETX&gt;
&lt;STX&gt;&lt;ESC&gt;E1;&lt;ETX&gt;
&lt;STX&gt;&lt;US&gt;4&lt;ETX&gt;
&lt;STX&gt;&lt;ETB&gt;&lt;ETX&gt;</v>
      </c>
      <c r="H732" s="38">
        <f>ROW() - 6</f>
        <v>726</v>
      </c>
      <c r="I732" s="218" t="str" cm="1">
        <f t="array" ref="I7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33" spans="1:10" x14ac:dyDescent="0.2">
      <c r="A733" s="209">
        <v>8850</v>
      </c>
      <c r="B733" s="211" t="s">
        <v>294</v>
      </c>
      <c r="C733" s="44">
        <v>4</v>
      </c>
      <c r="D733" s="214"/>
      <c r="E733" s="211" t="b">
        <v>1</v>
      </c>
      <c r="F733" s="211" t="s">
        <v>1497</v>
      </c>
      <c r="G7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&lt;STX&gt;H1;o160,100;f3;c20;h1;w1;d3,Derrick Stephens;&lt;ETX&gt;
&lt;STX&gt;H2;o130,100;f3;c20;h1;w1;d3,DT FEM 3rd;&lt;ETX&gt;
&lt;STX&gt;H3;o100,100;f3;c20;h1;w1;d3,MES Login;&lt;ETX&gt;
&lt;STX&gt;B4;o50,30;f3;c0,3;h50;w3;d3,8850;&lt;ETX&gt;
&lt;STX&gt;R&lt;ETX&gt;
&lt;STX&gt;&lt;ESC&gt;E1;&lt;ETX&gt;
&lt;STX&gt;&lt;US&gt;4&lt;ETX&gt;
&lt;STX&gt;&lt;ETB&gt;&lt;ETX&gt;</v>
      </c>
      <c r="H733" s="38">
        <f>ROW() - 6</f>
        <v>727</v>
      </c>
      <c r="I733" s="218" t="str" cm="1">
        <f t="array" ref="I7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7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734" spans="1:10" x14ac:dyDescent="0.2">
      <c r="A734" s="209">
        <v>11332503</v>
      </c>
      <c r="B734" s="211" t="s">
        <v>1976</v>
      </c>
      <c r="C734" s="44">
        <v>4</v>
      </c>
      <c r="D734" s="214">
        <v>46099</v>
      </c>
      <c r="E734" s="211" t="b">
        <v>1</v>
      </c>
      <c r="F734" s="211" t="s">
        <v>1977</v>
      </c>
      <c r="G7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&lt;STX&gt;H1;o160,100;f3;c20;h1;w1;d3,Derrick Stephens-Bypass;&lt;ETX&gt;
&lt;STX&gt;H2;o130,100;f3;c20;h1;w1;d3,Bypass;&lt;ETX&gt;
&lt;STX&gt;H3;o100,100;f3;c20;h1;w1;d3,MES Login;&lt;ETX&gt;
&lt;STX&gt;B4;o50,30;f3;c0,3;h50;w3;d3,11332503;&lt;ETX&gt;
&lt;STX&gt;R&lt;ETX&gt;
&lt;STX&gt;&lt;ESC&gt;E1;&lt;ETX&gt;
&lt;STX&gt;&lt;US&gt;4&lt;ETX&gt;
&lt;STX&gt;&lt;ETB&gt;&lt;ETX&gt;</v>
      </c>
      <c r="H734" s="38">
        <f>ROW() - 6</f>
        <v>728</v>
      </c>
      <c r="I734" s="218" t="str" cm="1">
        <f t="array" ref="I7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7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735" spans="1:10" x14ac:dyDescent="0.2">
      <c r="A735" s="209">
        <v>9651</v>
      </c>
      <c r="B735" s="211" t="s">
        <v>1978</v>
      </c>
      <c r="C735" s="44">
        <v>4</v>
      </c>
      <c r="D735" s="214">
        <v>45126.501720520835</v>
      </c>
      <c r="E735" s="211" t="b">
        <v>0</v>
      </c>
      <c r="F735" s="211" t="s">
        <v>1113</v>
      </c>
      <c r="G7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&lt;STX&gt;H1;o160,100;f3;c20;h1;w1;d3,Derrick Stewart;&lt;ETX&gt;
&lt;STX&gt;H2;o130,100;f3;c20;h1;w1;d3,;&lt;ETX&gt;
&lt;STX&gt;H3;o100,100;f3;c20;h1;w1;d3,MES Login;&lt;ETX&gt;
&lt;STX&gt;B4;o50,30;f3;c0,3;h50;w3;d3,9651;&lt;ETX&gt;
&lt;STX&gt;R&lt;ETX&gt;
&lt;STX&gt;&lt;ESC&gt;E1;&lt;ETX&gt;
&lt;STX&gt;&lt;US&gt;4&lt;ETX&gt;
&lt;STX&gt;&lt;ETB&gt;&lt;ETX&gt;</v>
      </c>
      <c r="H735" s="38">
        <f>ROW() - 6</f>
        <v>729</v>
      </c>
      <c r="I735" s="218" t="str" cm="1">
        <f t="array" ref="I7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36" spans="1:10" x14ac:dyDescent="0.2">
      <c r="A736" s="209">
        <v>8935</v>
      </c>
      <c r="B736" s="211" t="s">
        <v>1979</v>
      </c>
      <c r="C736" s="44">
        <v>4</v>
      </c>
      <c r="D736" s="214">
        <v>45126.501721793982</v>
      </c>
      <c r="E736" s="211" t="b">
        <v>0</v>
      </c>
      <c r="F736" s="211" t="s">
        <v>956</v>
      </c>
      <c r="G7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&lt;STX&gt;H1;o160,100;f3;c20;h1;w1;d3,Derrika Smith;&lt;ETX&gt;
&lt;STX&gt;H2;o130,100;f3;c20;h1;w1;d3,;&lt;ETX&gt;
&lt;STX&gt;H3;o100,100;f3;c20;h1;w1;d3,MES Login;&lt;ETX&gt;
&lt;STX&gt;B4;o50,30;f3;c0,3;h50;w3;d3,8935;&lt;ETX&gt;
&lt;STX&gt;R&lt;ETX&gt;
&lt;STX&gt;&lt;ESC&gt;E1;&lt;ETX&gt;
&lt;STX&gt;&lt;US&gt;4&lt;ETX&gt;
&lt;STX&gt;&lt;ETB&gt;&lt;ETX&gt;</v>
      </c>
      <c r="H736" s="38">
        <f>ROW() - 6</f>
        <v>730</v>
      </c>
      <c r="I736" s="218" t="str" cm="1">
        <f t="array" ref="I7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37" spans="1:10" x14ac:dyDescent="0.2">
      <c r="A737" s="209">
        <v>1551</v>
      </c>
      <c r="B737" s="211" t="s">
        <v>1980</v>
      </c>
      <c r="C737" s="44">
        <v>4</v>
      </c>
      <c r="D737" s="214">
        <v>45126.501723611109</v>
      </c>
      <c r="E737" s="211" t="b">
        <v>0</v>
      </c>
      <c r="F737" s="211" t="s">
        <v>1254</v>
      </c>
      <c r="G7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&lt;STX&gt;H1;o160,100;f3;c20;h1;w1;d3,Derrion Walker;&lt;ETX&gt;
&lt;STX&gt;H2;o130,100;f3;c20;h1;w1;d3,;&lt;ETX&gt;
&lt;STX&gt;H3;o100,100;f3;c20;h1;w1;d3,MES Login;&lt;ETX&gt;
&lt;STX&gt;B4;o50,30;f3;c0,3;h50;w3;d3,1551;&lt;ETX&gt;
&lt;STX&gt;R&lt;ETX&gt;
&lt;STX&gt;&lt;ESC&gt;E1;&lt;ETX&gt;
&lt;STX&gt;&lt;US&gt;4&lt;ETX&gt;
&lt;STX&gt;&lt;ETB&gt;&lt;ETX&gt;</v>
      </c>
      <c r="H737" s="38">
        <f>ROW() - 6</f>
        <v>731</v>
      </c>
      <c r="I737" s="218" t="str" cm="1">
        <f t="array" ref="I7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38" spans="1:10" x14ac:dyDescent="0.2">
      <c r="A738" s="209">
        <v>1377</v>
      </c>
      <c r="B738" s="211" t="s">
        <v>1981</v>
      </c>
      <c r="C738" s="44">
        <v>4</v>
      </c>
      <c r="D738" s="214">
        <v>45126.501724502312</v>
      </c>
      <c r="E738" s="211" t="b">
        <v>0</v>
      </c>
      <c r="F738" s="211" t="s">
        <v>1982</v>
      </c>
      <c r="G7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&lt;STX&gt;H1;o160,100;f3;c20;h1;w1;d3,Derwyn Robinson Jr;&lt;ETX&gt;
&lt;STX&gt;H2;o130,100;f3;c20;h1;w1;d3,;&lt;ETX&gt;
&lt;STX&gt;H3;o100,100;f3;c20;h1;w1;d3,MES Login;&lt;ETX&gt;
&lt;STX&gt;B4;o50,30;f3;c0,3;h50;w3;d3,1377;&lt;ETX&gt;
&lt;STX&gt;R&lt;ETX&gt;
&lt;STX&gt;&lt;ESC&gt;E1;&lt;ETX&gt;
&lt;STX&gt;&lt;US&gt;4&lt;ETX&gt;
&lt;STX&gt;&lt;ETB&gt;&lt;ETX&gt;</v>
      </c>
      <c r="H738" s="38">
        <f>ROW() - 6</f>
        <v>732</v>
      </c>
      <c r="I738" s="218" t="str" cm="1">
        <f t="array" ref="I7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39" spans="1:10" x14ac:dyDescent="0.2">
      <c r="A739" s="209">
        <v>9561</v>
      </c>
      <c r="B739" s="211" t="s">
        <v>1983</v>
      </c>
      <c r="C739" s="44">
        <v>4</v>
      </c>
      <c r="D739" s="214">
        <v>45126.501726122682</v>
      </c>
      <c r="E739" s="211" t="b">
        <v>0</v>
      </c>
      <c r="F739" s="211" t="s">
        <v>1984</v>
      </c>
      <c r="G7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&lt;STX&gt;H1;o160,100;f3;c20;h1;w1;d3,Deshaun Apston;&lt;ETX&gt;
&lt;STX&gt;H2;o130,100;f3;c20;h1;w1;d3,;&lt;ETX&gt;
&lt;STX&gt;H3;o100,100;f3;c20;h1;w1;d3,MES Login;&lt;ETX&gt;
&lt;STX&gt;B4;o50,30;f3;c0,3;h50;w3;d3,9561;&lt;ETX&gt;
&lt;STX&gt;R&lt;ETX&gt;
&lt;STX&gt;&lt;ESC&gt;E1;&lt;ETX&gt;
&lt;STX&gt;&lt;US&gt;4&lt;ETX&gt;
&lt;STX&gt;&lt;ETB&gt;&lt;ETX&gt;</v>
      </c>
      <c r="H739" s="38">
        <f>ROW() - 6</f>
        <v>733</v>
      </c>
      <c r="I739" s="218" t="str" cm="1">
        <f t="array" ref="I7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40" spans="1:10" x14ac:dyDescent="0.2">
      <c r="A740" s="209">
        <v>9323</v>
      </c>
      <c r="B740" s="211" t="s">
        <v>1985</v>
      </c>
      <c r="C740" s="44">
        <v>4</v>
      </c>
      <c r="D740" s="214">
        <v>45126.50172792824</v>
      </c>
      <c r="E740" s="211" t="b">
        <v>0</v>
      </c>
      <c r="F740" s="211" t="s">
        <v>1986</v>
      </c>
      <c r="G7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&lt;STX&gt;H1;o160,100;f3;c20;h1;w1;d3,DeShaun Ellsberry;&lt;ETX&gt;
&lt;STX&gt;H2;o130,100;f3;c20;h1;w1;d3,;&lt;ETX&gt;
&lt;STX&gt;H3;o100,100;f3;c20;h1;w1;d3,MES Login;&lt;ETX&gt;
&lt;STX&gt;B4;o50,30;f3;c0,3;h50;w3;d3,9323;&lt;ETX&gt;
&lt;STX&gt;R&lt;ETX&gt;
&lt;STX&gt;&lt;ESC&gt;E1;&lt;ETX&gt;
&lt;STX&gt;&lt;US&gt;4&lt;ETX&gt;
&lt;STX&gt;&lt;ETB&gt;&lt;ETX&gt;</v>
      </c>
      <c r="H740" s="38">
        <f>ROW() - 6</f>
        <v>734</v>
      </c>
      <c r="I740" s="218" t="str" cm="1">
        <f t="array" ref="I7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41" spans="1:10" x14ac:dyDescent="0.2">
      <c r="A741" s="209">
        <v>2329</v>
      </c>
      <c r="B741" s="211" t="s">
        <v>77</v>
      </c>
      <c r="C741" s="44">
        <v>4</v>
      </c>
      <c r="D741" s="214">
        <v>45895.940900578702</v>
      </c>
      <c r="E741" s="211" t="b">
        <v>0</v>
      </c>
      <c r="F741" s="211" t="s">
        <v>981</v>
      </c>
      <c r="G7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&lt;STX&gt;H1;o160,100;f3;c20;h1;w1;d3,DeShaun Jackson;&lt;ETX&gt;
&lt;STX&gt;H2;o130,100;f3;c20;h1;w1;d3,;&lt;ETX&gt;
&lt;STX&gt;H3;o100,100;f3;c20;h1;w1;d3,MES Login;&lt;ETX&gt;
&lt;STX&gt;B4;o50,30;f3;c0,3;h50;w3;d3,2329;&lt;ETX&gt;
&lt;STX&gt;R&lt;ETX&gt;
&lt;STX&gt;&lt;ESC&gt;E1;&lt;ETX&gt;
&lt;STX&gt;&lt;US&gt;4&lt;ETX&gt;
&lt;STX&gt;&lt;ETB&gt;&lt;ETX&gt;</v>
      </c>
      <c r="H741" s="38">
        <f>ROW() - 6</f>
        <v>735</v>
      </c>
      <c r="I741" s="218" t="str" cm="1">
        <f t="array" ref="I7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42" spans="1:10" x14ac:dyDescent="0.2">
      <c r="A742" s="209">
        <v>1045</v>
      </c>
      <c r="B742" s="211" t="s">
        <v>1987</v>
      </c>
      <c r="C742" s="44">
        <v>4</v>
      </c>
      <c r="D742" s="214">
        <v>45126.501729201387</v>
      </c>
      <c r="E742" s="211" t="b">
        <v>0</v>
      </c>
      <c r="F742" s="211" t="s">
        <v>1988</v>
      </c>
      <c r="G7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&lt;STX&gt;H1;o160,100;f3;c20;h1;w1;d3,Deshawn Roberson;&lt;ETX&gt;
&lt;STX&gt;H2;o130,100;f3;c20;h1;w1;d3,;&lt;ETX&gt;
&lt;STX&gt;H3;o100,100;f3;c20;h1;w1;d3,MES Login;&lt;ETX&gt;
&lt;STX&gt;B4;o50,30;f3;c0,3;h50;w3;d3,1045;&lt;ETX&gt;
&lt;STX&gt;R&lt;ETX&gt;
&lt;STX&gt;&lt;ESC&gt;E1;&lt;ETX&gt;
&lt;STX&gt;&lt;US&gt;4&lt;ETX&gt;
&lt;STX&gt;&lt;ETB&gt;&lt;ETX&gt;</v>
      </c>
      <c r="H742" s="38">
        <f>ROW() - 6</f>
        <v>736</v>
      </c>
      <c r="I742" s="218" t="str" cm="1">
        <f t="array" ref="I7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43" spans="1:10" x14ac:dyDescent="0.2">
      <c r="A743" s="209">
        <v>2587</v>
      </c>
      <c r="B743" s="211" t="s">
        <v>1989</v>
      </c>
      <c r="C743" s="44">
        <v>4</v>
      </c>
      <c r="D743" s="214">
        <v>45769</v>
      </c>
      <c r="E743" s="211" t="b">
        <v>0</v>
      </c>
      <c r="F743" s="211" t="s">
        <v>960</v>
      </c>
      <c r="G7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&lt;STX&gt;H1;o160,100;f3;c20;h1;w1;d3,Deshawne Brown;&lt;ETX&gt;
&lt;STX&gt;H2;o130,100;f3;c20;h1;w1;d3,;&lt;ETX&gt;
&lt;STX&gt;H3;o100,100;f3;c20;h1;w1;d3,MES Login;&lt;ETX&gt;
&lt;STX&gt;B4;o50,30;f3;c0,3;h50;w3;d3,2587;&lt;ETX&gt;
&lt;STX&gt;R&lt;ETX&gt;
&lt;STX&gt;&lt;ESC&gt;E1;&lt;ETX&gt;
&lt;STX&gt;&lt;US&gt;4&lt;ETX&gt;
&lt;STX&gt;&lt;ETB&gt;&lt;ETX&gt;</v>
      </c>
      <c r="H743" s="38">
        <f>ROW() - 6</f>
        <v>737</v>
      </c>
      <c r="I743" s="218" t="str" cm="1">
        <f t="array" ref="I7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44" spans="1:10" x14ac:dyDescent="0.2">
      <c r="A744" s="209">
        <v>1582</v>
      </c>
      <c r="B744" s="211" t="s">
        <v>1990</v>
      </c>
      <c r="C744" s="44">
        <v>4</v>
      </c>
      <c r="D744" s="214">
        <v>45126.501729745367</v>
      </c>
      <c r="E744" s="211" t="b">
        <v>0</v>
      </c>
      <c r="F744" s="211" t="s">
        <v>1126</v>
      </c>
      <c r="G7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&lt;STX&gt;H1;o160,100;f3;c20;h1;w1;d3,Deshon Davis;&lt;ETX&gt;
&lt;STX&gt;H2;o130,100;f3;c20;h1;w1;d3,;&lt;ETX&gt;
&lt;STX&gt;H3;o100,100;f3;c20;h1;w1;d3,MES Login;&lt;ETX&gt;
&lt;STX&gt;B4;o50,30;f3;c0,3;h50;w3;d3,1582;&lt;ETX&gt;
&lt;STX&gt;R&lt;ETX&gt;
&lt;STX&gt;&lt;ESC&gt;E1;&lt;ETX&gt;
&lt;STX&gt;&lt;US&gt;4&lt;ETX&gt;
&lt;STX&gt;&lt;ETB&gt;&lt;ETX&gt;</v>
      </c>
      <c r="H744" s="38">
        <f>ROW() - 6</f>
        <v>738</v>
      </c>
      <c r="I744" s="218" t="str" cm="1">
        <f t="array" ref="I7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45" spans="1:10" x14ac:dyDescent="0.2">
      <c r="A745" s="209">
        <v>2460</v>
      </c>
      <c r="B745" s="211" t="s">
        <v>118</v>
      </c>
      <c r="C745" s="44">
        <v>4</v>
      </c>
      <c r="D745" s="214"/>
      <c r="E745" s="211" t="b">
        <v>0</v>
      </c>
      <c r="F745" s="211" t="s">
        <v>1991</v>
      </c>
      <c r="G7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&lt;STX&gt;H1;o160,100;f3;c20;h1;w1;d3,Deshone Terry;&lt;ETX&gt;
&lt;STX&gt;H2;o130,100;f3;c20;h1;w1;d3,T1XX B;&lt;ETX&gt;
&lt;STX&gt;H3;o100,100;f3;c20;h1;w1;d3,MES Login;&lt;ETX&gt;
&lt;STX&gt;B4;o50,30;f3;c0,3;h50;w3;d3,2460;&lt;ETX&gt;
&lt;STX&gt;R&lt;ETX&gt;
&lt;STX&gt;&lt;ESC&gt;E1;&lt;ETX&gt;
&lt;STX&gt;&lt;US&gt;4&lt;ETX&gt;
&lt;STX&gt;&lt;ETB&gt;&lt;ETX&gt;</v>
      </c>
      <c r="H745" s="38">
        <f>ROW() - 6</f>
        <v>739</v>
      </c>
      <c r="I745" s="218" t="str" cm="1">
        <f t="array" ref="I7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7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746" spans="1:10" x14ac:dyDescent="0.2">
      <c r="A746" s="209">
        <v>9509</v>
      </c>
      <c r="B746" s="211" t="s">
        <v>1992</v>
      </c>
      <c r="C746" s="44">
        <v>4</v>
      </c>
      <c r="D746" s="214">
        <v>45126.501730671298</v>
      </c>
      <c r="E746" s="211" t="b">
        <v>0</v>
      </c>
      <c r="F746" s="211" t="s">
        <v>1993</v>
      </c>
      <c r="G7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&lt;STX&gt;H1;o160,100;f3;c20;h1;w1;d3,Deshun Abston;&lt;ETX&gt;
&lt;STX&gt;H2;o130,100;f3;c20;h1;w1;d3,;&lt;ETX&gt;
&lt;STX&gt;H3;o100,100;f3;c20;h1;w1;d3,MES Login;&lt;ETX&gt;
&lt;STX&gt;B4;o50,30;f3;c0,3;h50;w3;d3,9509;&lt;ETX&gt;
&lt;STX&gt;R&lt;ETX&gt;
&lt;STX&gt;&lt;ESC&gt;E1;&lt;ETX&gt;
&lt;STX&gt;&lt;US&gt;4&lt;ETX&gt;
&lt;STX&gt;&lt;ETB&gt;&lt;ETX&gt;</v>
      </c>
      <c r="H746" s="38">
        <f>ROW() - 6</f>
        <v>740</v>
      </c>
      <c r="I746" s="218" t="str" cm="1">
        <f t="array" ref="I7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47" spans="1:10" x14ac:dyDescent="0.2">
      <c r="A747" s="209">
        <v>1952</v>
      </c>
      <c r="B747" s="211" t="s">
        <v>1994</v>
      </c>
      <c r="C747" s="44">
        <v>4</v>
      </c>
      <c r="D747" s="214">
        <v>45126.501731215278</v>
      </c>
      <c r="E747" s="211" t="b">
        <v>0</v>
      </c>
      <c r="F747" s="211" t="s">
        <v>1995</v>
      </c>
      <c r="G7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&lt;STX&gt;H1;o160,100;f3;c20;h1;w1;d3,Desirae Brewer;&lt;ETX&gt;
&lt;STX&gt;H2;o130,100;f3;c20;h1;w1;d3,;&lt;ETX&gt;
&lt;STX&gt;H3;o100,100;f3;c20;h1;w1;d3,MES Login;&lt;ETX&gt;
&lt;STX&gt;B4;o50,30;f3;c0,3;h50;w3;d3,1952;&lt;ETX&gt;
&lt;STX&gt;R&lt;ETX&gt;
&lt;STX&gt;&lt;ESC&gt;E1;&lt;ETX&gt;
&lt;STX&gt;&lt;US&gt;4&lt;ETX&gt;
&lt;STX&gt;&lt;ETB&gt;&lt;ETX&gt;</v>
      </c>
      <c r="H747" s="38">
        <f>ROW() - 6</f>
        <v>741</v>
      </c>
      <c r="I747" s="218" t="str" cm="1">
        <f t="array" ref="I7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48" spans="1:10" x14ac:dyDescent="0.2">
      <c r="A748" s="209">
        <v>9167</v>
      </c>
      <c r="B748" s="211" t="s">
        <v>1996</v>
      </c>
      <c r="C748" s="44">
        <v>4</v>
      </c>
      <c r="D748" s="214">
        <v>45126.501731562501</v>
      </c>
      <c r="E748" s="211" t="b">
        <v>0</v>
      </c>
      <c r="F748" s="211" t="s">
        <v>1997</v>
      </c>
      <c r="G7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&lt;STX&gt;H1;o160,100;f3;c20;h1;w1;d3,Desmond Eubanks;&lt;ETX&gt;
&lt;STX&gt;H2;o130,100;f3;c20;h1;w1;d3,;&lt;ETX&gt;
&lt;STX&gt;H3;o100,100;f3;c20;h1;w1;d3,MES Login;&lt;ETX&gt;
&lt;STX&gt;B4;o50,30;f3;c0,3;h50;w3;d3,9167;&lt;ETX&gt;
&lt;STX&gt;R&lt;ETX&gt;
&lt;STX&gt;&lt;ESC&gt;E1;&lt;ETX&gt;
&lt;STX&gt;&lt;US&gt;4&lt;ETX&gt;
&lt;STX&gt;&lt;ETB&gt;&lt;ETX&gt;</v>
      </c>
      <c r="H748" s="38">
        <f>ROW() - 6</f>
        <v>742</v>
      </c>
      <c r="I748" s="218" t="str" cm="1">
        <f t="array" ref="I7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49" spans="1:10" x14ac:dyDescent="0.2">
      <c r="A749" s="209">
        <v>2454</v>
      </c>
      <c r="B749" s="211" t="s">
        <v>1998</v>
      </c>
      <c r="C749" s="44">
        <v>4</v>
      </c>
      <c r="D749" s="214">
        <v>45639</v>
      </c>
      <c r="E749" s="211" t="b">
        <v>0</v>
      </c>
      <c r="F749" s="211" t="s">
        <v>1999</v>
      </c>
      <c r="G7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&lt;STX&gt;H1;o160,100;f3;c20;h1;w1;d3,DesRee Anthony;&lt;ETX&gt;
&lt;STX&gt;H2;o130,100;f3;c20;h1;w1;d3,;&lt;ETX&gt;
&lt;STX&gt;H3;o100,100;f3;c20;h1;w1;d3,MES Login;&lt;ETX&gt;
&lt;STX&gt;B4;o50,30;f3;c0,3;h50;w3;d3,2454;&lt;ETX&gt;
&lt;STX&gt;R&lt;ETX&gt;
&lt;STX&gt;&lt;ESC&gt;E1;&lt;ETX&gt;
&lt;STX&gt;&lt;US&gt;4&lt;ETX&gt;
&lt;STX&gt;&lt;ETB&gt;&lt;ETX&gt;</v>
      </c>
      <c r="H749" s="38">
        <f>ROW() - 6</f>
        <v>743</v>
      </c>
      <c r="I749" s="218" t="str" cm="1">
        <f t="array" ref="I7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50" spans="1:10" x14ac:dyDescent="0.2">
      <c r="A750" s="209">
        <v>2683</v>
      </c>
      <c r="B750" s="211" t="s">
        <v>9592</v>
      </c>
      <c r="C750" s="44">
        <v>4</v>
      </c>
      <c r="D750" s="214"/>
      <c r="E750" s="211" t="b">
        <v>0</v>
      </c>
      <c r="F750" s="211" t="s">
        <v>1280</v>
      </c>
      <c r="G7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&lt;STX&gt;H1;o160,100;f3;c20;h1;w1;d3,Destiney Miller;&lt;ETX&gt;
&lt;STX&gt;H2;o130,100;f3;c20;h1;w1;d3,WS 1st;&lt;ETX&gt;
&lt;STX&gt;H3;o100,100;f3;c20;h1;w1;d3,MES Login;&lt;ETX&gt;
&lt;STX&gt;B4;o50,30;f3;c0,3;h50;w3;d3,2683;&lt;ETX&gt;
&lt;STX&gt;R&lt;ETX&gt;
&lt;STX&gt;&lt;ESC&gt;E1;&lt;ETX&gt;
&lt;STX&gt;&lt;US&gt;4&lt;ETX&gt;
&lt;STX&gt;&lt;ETB&gt;&lt;ETX&gt;</v>
      </c>
      <c r="H750" s="38">
        <f>ROW() - 6</f>
        <v>744</v>
      </c>
      <c r="I750" s="218" t="str" cm="1">
        <f t="array" ref="I7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WS 1st</v>
      </c>
      <c r="J7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751" spans="1:10" x14ac:dyDescent="0.2">
      <c r="A751" s="209">
        <v>1352</v>
      </c>
      <c r="B751" s="211" t="s">
        <v>2000</v>
      </c>
      <c r="C751" s="44">
        <v>4</v>
      </c>
      <c r="D751" s="214">
        <v>45126.50173171296</v>
      </c>
      <c r="E751" s="211" t="b">
        <v>0</v>
      </c>
      <c r="F751" s="211" t="s">
        <v>2001</v>
      </c>
      <c r="G7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&lt;STX&gt;H1;o160,100;f3;c20;h1;w1;d3,Destiny Clay;&lt;ETX&gt;
&lt;STX&gt;H2;o130,100;f3;c20;h1;w1;d3,;&lt;ETX&gt;
&lt;STX&gt;H3;o100,100;f3;c20;h1;w1;d3,MES Login;&lt;ETX&gt;
&lt;STX&gt;B4;o50,30;f3;c0,3;h50;w3;d3,1352;&lt;ETX&gt;
&lt;STX&gt;R&lt;ETX&gt;
&lt;STX&gt;&lt;ESC&gt;E1;&lt;ETX&gt;
&lt;STX&gt;&lt;US&gt;4&lt;ETX&gt;
&lt;STX&gt;&lt;ETB&gt;&lt;ETX&gt;</v>
      </c>
      <c r="H751" s="38">
        <f>ROW() - 6</f>
        <v>745</v>
      </c>
      <c r="I751" s="218" t="str" cm="1">
        <f t="array" ref="I7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52" spans="1:10" x14ac:dyDescent="0.2">
      <c r="A752" s="209">
        <v>9129</v>
      </c>
      <c r="B752" s="211" t="s">
        <v>2002</v>
      </c>
      <c r="C752" s="44">
        <v>4</v>
      </c>
      <c r="D752" s="214">
        <v>45126.501731909724</v>
      </c>
      <c r="E752" s="211" t="b">
        <v>0</v>
      </c>
      <c r="F752" s="211" t="s">
        <v>2003</v>
      </c>
      <c r="G7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&lt;STX&gt;H1;o160,100;f3;c20;h1;w1;d3,Destiny Gaskin;&lt;ETX&gt;
&lt;STX&gt;H2;o130,100;f3;c20;h1;w1;d3,;&lt;ETX&gt;
&lt;STX&gt;H3;o100,100;f3;c20;h1;w1;d3,MES Login;&lt;ETX&gt;
&lt;STX&gt;B4;o50,30;f3;c0,3;h50;w3;d3,9129;&lt;ETX&gt;
&lt;STX&gt;R&lt;ETX&gt;
&lt;STX&gt;&lt;ESC&gt;E1;&lt;ETX&gt;
&lt;STX&gt;&lt;US&gt;4&lt;ETX&gt;
&lt;STX&gt;&lt;ETB&gt;&lt;ETX&gt;</v>
      </c>
      <c r="H752" s="38">
        <f>ROW() - 6</f>
        <v>746</v>
      </c>
      <c r="I752" s="218" t="str" cm="1">
        <f t="array" ref="I7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53" spans="1:10" x14ac:dyDescent="0.2">
      <c r="A753" s="209">
        <v>2693</v>
      </c>
      <c r="B753" s="211" t="s">
        <v>9602</v>
      </c>
      <c r="C753" s="44">
        <v>4</v>
      </c>
      <c r="D753" s="214"/>
      <c r="E753" s="211" t="b">
        <v>0</v>
      </c>
      <c r="F753" s="211" t="s">
        <v>4529</v>
      </c>
      <c r="G7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&lt;STX&gt;H1;o160,100;f3;c20;h1;w1;d3,Destiny Rogers;&lt;ETX&gt;
&lt;STX&gt;H2;o130,100;f3;c20;h1;w1;d3,DT FEM 3rd;&lt;ETX&gt;
&lt;STX&gt;H3;o100,100;f3;c20;h1;w1;d3,MES Login;&lt;ETX&gt;
&lt;STX&gt;B4;o50,30;f3;c0,3;h50;w3;d3,2693;&lt;ETX&gt;
&lt;STX&gt;R&lt;ETX&gt;
&lt;STX&gt;&lt;ESC&gt;E1;&lt;ETX&gt;
&lt;STX&gt;&lt;US&gt;4&lt;ETX&gt;
&lt;STX&gt;&lt;ETB&gt;&lt;ETX&gt;</v>
      </c>
      <c r="H753" s="38">
        <f>ROW() - 6</f>
        <v>747</v>
      </c>
      <c r="I753" s="218" t="str" cm="1">
        <f t="array" ref="I7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7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754" spans="1:10" x14ac:dyDescent="0.2">
      <c r="A754" s="209">
        <v>9601</v>
      </c>
      <c r="B754" s="211" t="s">
        <v>2004</v>
      </c>
      <c r="C754" s="44">
        <v>4</v>
      </c>
      <c r="D754" s="214">
        <v>45126.501732094905</v>
      </c>
      <c r="E754" s="211" t="b">
        <v>0</v>
      </c>
      <c r="F754" s="211" t="s">
        <v>956</v>
      </c>
      <c r="G7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&lt;STX&gt;H1;o160,100;f3;c20;h1;w1;d3,Destiny Smith;&lt;ETX&gt;
&lt;STX&gt;H2;o130,100;f3;c20;h1;w1;d3,;&lt;ETX&gt;
&lt;STX&gt;H3;o100,100;f3;c20;h1;w1;d3,MES Login;&lt;ETX&gt;
&lt;STX&gt;B4;o50,30;f3;c0,3;h50;w3;d3,9601;&lt;ETX&gt;
&lt;STX&gt;R&lt;ETX&gt;
&lt;STX&gt;&lt;ESC&gt;E1;&lt;ETX&gt;
&lt;STX&gt;&lt;US&gt;4&lt;ETX&gt;
&lt;STX&gt;&lt;ETB&gt;&lt;ETX&gt;</v>
      </c>
      <c r="H754" s="38">
        <f>ROW() - 6</f>
        <v>748</v>
      </c>
      <c r="I754" s="218" t="str" cm="1">
        <f t="array" ref="I7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55" spans="1:10" x14ac:dyDescent="0.2">
      <c r="A755" s="209">
        <v>2466</v>
      </c>
      <c r="B755" s="211" t="s">
        <v>2005</v>
      </c>
      <c r="C755" s="44">
        <v>4</v>
      </c>
      <c r="D755" s="214">
        <v>45639</v>
      </c>
      <c r="E755" s="211" t="b">
        <v>0</v>
      </c>
      <c r="F755" s="211" t="s">
        <v>969</v>
      </c>
      <c r="G7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&lt;STX&gt;H1;o160,100;f3;c20;h1;w1;d3,Devante Williams;&lt;ETX&gt;
&lt;STX&gt;H2;o130,100;f3;c20;h1;w1;d3,;&lt;ETX&gt;
&lt;STX&gt;H3;o100,100;f3;c20;h1;w1;d3,MES Login;&lt;ETX&gt;
&lt;STX&gt;B4;o50,30;f3;c0,3;h50;w3;d3,2466;&lt;ETX&gt;
&lt;STX&gt;R&lt;ETX&gt;
&lt;STX&gt;&lt;ESC&gt;E1;&lt;ETX&gt;
&lt;STX&gt;&lt;US&gt;4&lt;ETX&gt;
&lt;STX&gt;&lt;ETB&gt;&lt;ETX&gt;</v>
      </c>
      <c r="H755" s="38">
        <f>ROW() - 6</f>
        <v>749</v>
      </c>
      <c r="I755" s="218" t="str" cm="1">
        <f t="array" ref="I7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56" spans="1:10" x14ac:dyDescent="0.2">
      <c r="A756" s="209">
        <v>1091</v>
      </c>
      <c r="B756" s="211" t="s">
        <v>2006</v>
      </c>
      <c r="C756" s="44">
        <v>4</v>
      </c>
      <c r="D756" s="214">
        <v>45126.501732442128</v>
      </c>
      <c r="E756" s="211" t="b">
        <v>0</v>
      </c>
      <c r="F756" s="211" t="s">
        <v>998</v>
      </c>
      <c r="G7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&lt;STX&gt;H1;o160,100;f3;c20;h1;w1;d3,Deveron Hill;&lt;ETX&gt;
&lt;STX&gt;H2;o130,100;f3;c20;h1;w1;d3,;&lt;ETX&gt;
&lt;STX&gt;H3;o100,100;f3;c20;h1;w1;d3,MES Login;&lt;ETX&gt;
&lt;STX&gt;B4;o50,30;f3;c0,3;h50;w3;d3,1091;&lt;ETX&gt;
&lt;STX&gt;R&lt;ETX&gt;
&lt;STX&gt;&lt;ESC&gt;E1;&lt;ETX&gt;
&lt;STX&gt;&lt;US&gt;4&lt;ETX&gt;
&lt;STX&gt;&lt;ETB&gt;&lt;ETX&gt;</v>
      </c>
      <c r="H756" s="38">
        <f>ROW() - 6</f>
        <v>750</v>
      </c>
      <c r="I756" s="218" t="str" cm="1">
        <f t="array" ref="I7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57" spans="1:10" x14ac:dyDescent="0.2">
      <c r="A757" s="209">
        <v>2435</v>
      </c>
      <c r="B757" s="211" t="s">
        <v>107</v>
      </c>
      <c r="C757" s="44">
        <v>4</v>
      </c>
      <c r="D757" s="214"/>
      <c r="E757" s="211" t="b">
        <v>0</v>
      </c>
      <c r="F757" s="211" t="s">
        <v>2007</v>
      </c>
      <c r="G7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&lt;STX&gt;H1;o160,100;f3;c20;h1;w1;d3,Devin Choice;&lt;ETX&gt;
&lt;STX&gt;H2;o130,100;f3;c20;h1;w1;d3,DT FEM 2nd;&lt;ETX&gt;
&lt;STX&gt;H3;o100,100;f3;c20;h1;w1;d3,MES Login;&lt;ETX&gt;
&lt;STX&gt;B4;o50,30;f3;c0,3;h50;w3;d3,2435;&lt;ETX&gt;
&lt;STX&gt;R&lt;ETX&gt;
&lt;STX&gt;&lt;ESC&gt;E1;&lt;ETX&gt;
&lt;STX&gt;&lt;US&gt;4&lt;ETX&gt;
&lt;STX&gt;&lt;ETB&gt;&lt;ETX&gt;</v>
      </c>
      <c r="H757" s="38">
        <f>ROW() - 6</f>
        <v>751</v>
      </c>
      <c r="I757" s="218" t="str" cm="1">
        <f t="array" ref="I7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7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758" spans="1:10" x14ac:dyDescent="0.2">
      <c r="A758" s="209">
        <v>2072</v>
      </c>
      <c r="B758" s="211" t="s">
        <v>2008</v>
      </c>
      <c r="C758" s="44">
        <v>4</v>
      </c>
      <c r="D758" s="214">
        <v>45126.501732835648</v>
      </c>
      <c r="E758" s="211" t="b">
        <v>0</v>
      </c>
      <c r="F758" s="211" t="s">
        <v>891</v>
      </c>
      <c r="G7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&lt;STX&gt;H1;o160,100;f3;c20;h1;w1;d3,Devin Johnson;&lt;ETX&gt;
&lt;STX&gt;H2;o130,100;f3;c20;h1;w1;d3,;&lt;ETX&gt;
&lt;STX&gt;H3;o100,100;f3;c20;h1;w1;d3,MES Login;&lt;ETX&gt;
&lt;STX&gt;B4;o50,30;f3;c0,3;h50;w3;d3,2072;&lt;ETX&gt;
&lt;STX&gt;R&lt;ETX&gt;
&lt;STX&gt;&lt;ESC&gt;E1;&lt;ETX&gt;
&lt;STX&gt;&lt;US&gt;4&lt;ETX&gt;
&lt;STX&gt;&lt;ETB&gt;&lt;ETX&gt;</v>
      </c>
      <c r="H758" s="38">
        <f>ROW() - 6</f>
        <v>752</v>
      </c>
      <c r="I758" s="218" t="str" cm="1">
        <f t="array" ref="I7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59" spans="1:10" x14ac:dyDescent="0.2">
      <c r="A759" s="209">
        <v>9400</v>
      </c>
      <c r="B759" s="211" t="s">
        <v>2009</v>
      </c>
      <c r="C759" s="44">
        <v>4</v>
      </c>
      <c r="D759" s="214">
        <v>45126.501732986108</v>
      </c>
      <c r="E759" s="211" t="b">
        <v>0</v>
      </c>
      <c r="F759" s="211" t="s">
        <v>1859</v>
      </c>
      <c r="G7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&lt;STX&gt;H1;o160,100;f3;c20;h1;w1;d3,Devin Tolbert;&lt;ETX&gt;
&lt;STX&gt;H2;o130,100;f3;c20;h1;w1;d3,;&lt;ETX&gt;
&lt;STX&gt;H3;o100,100;f3;c20;h1;w1;d3,MES Login;&lt;ETX&gt;
&lt;STX&gt;B4;o50,30;f3;c0,3;h50;w3;d3,9400;&lt;ETX&gt;
&lt;STX&gt;R&lt;ETX&gt;
&lt;STX&gt;&lt;ESC&gt;E1;&lt;ETX&gt;
&lt;STX&gt;&lt;US&gt;4&lt;ETX&gt;
&lt;STX&gt;&lt;ETB&gt;&lt;ETX&gt;</v>
      </c>
      <c r="H759" s="38">
        <f>ROW() - 6</f>
        <v>753</v>
      </c>
      <c r="I759" s="218" t="str" cm="1">
        <f t="array" ref="I7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60" spans="1:10" x14ac:dyDescent="0.2">
      <c r="A760" s="209">
        <v>1490</v>
      </c>
      <c r="B760" s="211" t="s">
        <v>2010</v>
      </c>
      <c r="C760" s="44">
        <v>4</v>
      </c>
      <c r="D760" s="214">
        <v>45639</v>
      </c>
      <c r="E760" s="211" t="b">
        <v>0</v>
      </c>
      <c r="F760" s="211" t="s">
        <v>2011</v>
      </c>
      <c r="G7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&lt;STX&gt;H1;o160,100;f3;c20;h1;w1;d3,Devon Smiles;&lt;ETX&gt;
&lt;STX&gt;H2;o130,100;f3;c20;h1;w1;d3,;&lt;ETX&gt;
&lt;STX&gt;H3;o100,100;f3;c20;h1;w1;d3,MES Login;&lt;ETX&gt;
&lt;STX&gt;B4;o50,30;f3;c0,3;h50;w3;d3,1490;&lt;ETX&gt;
&lt;STX&gt;R&lt;ETX&gt;
&lt;STX&gt;&lt;ESC&gt;E1;&lt;ETX&gt;
&lt;STX&gt;&lt;US&gt;4&lt;ETX&gt;
&lt;STX&gt;&lt;ETB&gt;&lt;ETX&gt;</v>
      </c>
      <c r="H760" s="38">
        <f>ROW() - 6</f>
        <v>754</v>
      </c>
      <c r="I760" s="218" t="str" cm="1">
        <f t="array" ref="I7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61" spans="1:10" x14ac:dyDescent="0.2">
      <c r="A761" s="209">
        <v>1219</v>
      </c>
      <c r="B761" s="211" t="s">
        <v>2012</v>
      </c>
      <c r="C761" s="44">
        <v>4</v>
      </c>
      <c r="D761" s="214">
        <v>45126.501733182871</v>
      </c>
      <c r="E761" s="211" t="b">
        <v>0</v>
      </c>
      <c r="F761" s="211" t="s">
        <v>1031</v>
      </c>
      <c r="G7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&lt;STX&gt;H1;o160,100;f3;c20;h1;w1;d3,Devonta Jones;&lt;ETX&gt;
&lt;STX&gt;H2;o130,100;f3;c20;h1;w1;d3,;&lt;ETX&gt;
&lt;STX&gt;H3;o100,100;f3;c20;h1;w1;d3,MES Login;&lt;ETX&gt;
&lt;STX&gt;B4;o50,30;f3;c0,3;h50;w3;d3,1219;&lt;ETX&gt;
&lt;STX&gt;R&lt;ETX&gt;
&lt;STX&gt;&lt;ESC&gt;E1;&lt;ETX&gt;
&lt;STX&gt;&lt;US&gt;4&lt;ETX&gt;
&lt;STX&gt;&lt;ETB&gt;&lt;ETX&gt;</v>
      </c>
      <c r="H761" s="38">
        <f>ROW() - 6</f>
        <v>755</v>
      </c>
      <c r="I761" s="218" t="str" cm="1">
        <f t="array" ref="I7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62" spans="1:10" x14ac:dyDescent="0.2">
      <c r="A762" s="209">
        <v>1531</v>
      </c>
      <c r="B762" s="211" t="s">
        <v>2013</v>
      </c>
      <c r="C762" s="44">
        <v>4</v>
      </c>
      <c r="D762" s="214">
        <v>45639</v>
      </c>
      <c r="E762" s="211" t="b">
        <v>0</v>
      </c>
      <c r="F762" s="211" t="s">
        <v>2014</v>
      </c>
      <c r="G7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&lt;STX&gt;H1;o160,100;f3;c20;h1;w1;d3,Devontae Russell;&lt;ETX&gt;
&lt;STX&gt;H2;o130,100;f3;c20;h1;w1;d3,;&lt;ETX&gt;
&lt;STX&gt;H3;o100,100;f3;c20;h1;w1;d3,MES Login;&lt;ETX&gt;
&lt;STX&gt;B4;o50,30;f3;c0,3;h50;w3;d3,1531;&lt;ETX&gt;
&lt;STX&gt;R&lt;ETX&gt;
&lt;STX&gt;&lt;ESC&gt;E1;&lt;ETX&gt;
&lt;STX&gt;&lt;US&gt;4&lt;ETX&gt;
&lt;STX&gt;&lt;ETB&gt;&lt;ETX&gt;</v>
      </c>
      <c r="H762" s="38">
        <f>ROW() - 6</f>
        <v>756</v>
      </c>
      <c r="I762" s="218" t="str" cm="1">
        <f t="array" ref="I7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63" spans="1:10" x14ac:dyDescent="0.2">
      <c r="A763" s="209">
        <v>3019</v>
      </c>
      <c r="B763" s="211" t="s">
        <v>2015</v>
      </c>
      <c r="C763" s="44">
        <v>4</v>
      </c>
      <c r="D763" s="214">
        <v>45639</v>
      </c>
      <c r="E763" s="211" t="b">
        <v>0</v>
      </c>
      <c r="F763" s="211" t="s">
        <v>2016</v>
      </c>
      <c r="G7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&lt;STX&gt;H1;o160,100;f3;c20;h1;w1;d3,Devonte Long;&lt;ETX&gt;
&lt;STX&gt;H2;o130,100;f3;c20;h1;w1;d3,;&lt;ETX&gt;
&lt;STX&gt;H3;o100,100;f3;c20;h1;w1;d3,MES Login;&lt;ETX&gt;
&lt;STX&gt;B4;o50,30;f3;c0,3;h50;w3;d3,3019;&lt;ETX&gt;
&lt;STX&gt;R&lt;ETX&gt;
&lt;STX&gt;&lt;ESC&gt;E1;&lt;ETX&gt;
&lt;STX&gt;&lt;US&gt;4&lt;ETX&gt;
&lt;STX&gt;&lt;ETB&gt;&lt;ETX&gt;</v>
      </c>
      <c r="H763" s="38">
        <f>ROW() - 6</f>
        <v>757</v>
      </c>
      <c r="I763" s="218" t="str" cm="1">
        <f t="array" ref="I7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64" spans="1:10" x14ac:dyDescent="0.2">
      <c r="A764" s="209">
        <v>8921</v>
      </c>
      <c r="B764" s="211" t="s">
        <v>2017</v>
      </c>
      <c r="C764" s="44">
        <v>4</v>
      </c>
      <c r="D764" s="214">
        <v>45126.501733368059</v>
      </c>
      <c r="E764" s="211" t="b">
        <v>0</v>
      </c>
      <c r="F764" s="211" t="s">
        <v>2018</v>
      </c>
      <c r="G7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&lt;STX&gt;H1;o160,100;f3;c20;h1;w1;d3,DeVonte Richards;&lt;ETX&gt;
&lt;STX&gt;H2;o130,100;f3;c20;h1;w1;d3,;&lt;ETX&gt;
&lt;STX&gt;H3;o100,100;f3;c20;h1;w1;d3,MES Login;&lt;ETX&gt;
&lt;STX&gt;B4;o50,30;f3;c0,3;h50;w3;d3,8921;&lt;ETX&gt;
&lt;STX&gt;R&lt;ETX&gt;
&lt;STX&gt;&lt;ESC&gt;E1;&lt;ETX&gt;
&lt;STX&gt;&lt;US&gt;4&lt;ETX&gt;
&lt;STX&gt;&lt;ETB&gt;&lt;ETX&gt;</v>
      </c>
      <c r="H764" s="38">
        <f>ROW() - 6</f>
        <v>758</v>
      </c>
      <c r="I764" s="218" t="str" cm="1">
        <f t="array" ref="I7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65" spans="1:10" x14ac:dyDescent="0.2">
      <c r="A765" s="209">
        <v>2550</v>
      </c>
      <c r="B765" s="211" t="s">
        <v>2019</v>
      </c>
      <c r="C765" s="44">
        <v>4</v>
      </c>
      <c r="D765" s="214">
        <v>45639</v>
      </c>
      <c r="E765" s="211" t="b">
        <v>0</v>
      </c>
      <c r="F765" s="211" t="s">
        <v>956</v>
      </c>
      <c r="G7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&lt;STX&gt;H1;o160,100;f3;c20;h1;w1;d3,Devonte Smith;&lt;ETX&gt;
&lt;STX&gt;H2;o130,100;f3;c20;h1;w1;d3,;&lt;ETX&gt;
&lt;STX&gt;H3;o100,100;f3;c20;h1;w1;d3,MES Login;&lt;ETX&gt;
&lt;STX&gt;B4;o50,30;f3;c0,3;h50;w3;d3,2550;&lt;ETX&gt;
&lt;STX&gt;R&lt;ETX&gt;
&lt;STX&gt;&lt;ESC&gt;E1;&lt;ETX&gt;
&lt;STX&gt;&lt;US&gt;4&lt;ETX&gt;
&lt;STX&gt;&lt;ETB&gt;&lt;ETX&gt;</v>
      </c>
      <c r="H765" s="38">
        <f>ROW() - 6</f>
        <v>759</v>
      </c>
      <c r="I765" s="218" t="str" cm="1">
        <f t="array" ref="I7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66" spans="1:10" x14ac:dyDescent="0.2">
      <c r="A766" s="209">
        <v>2545</v>
      </c>
      <c r="B766" s="211" t="s">
        <v>2020</v>
      </c>
      <c r="C766" s="44">
        <v>4</v>
      </c>
      <c r="D766" s="214">
        <v>45615</v>
      </c>
      <c r="E766" s="211" t="b">
        <v>0</v>
      </c>
      <c r="F766" s="211" t="s">
        <v>2021</v>
      </c>
      <c r="G7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&lt;STX&gt;H1;o160,100;f3;c20;h1;w1;d3,Dewayne Edwards;&lt;ETX&gt;
&lt;STX&gt;H2;o130,100;f3;c20;h1;w1;d3,;&lt;ETX&gt;
&lt;STX&gt;H3;o100,100;f3;c20;h1;w1;d3,MES Login;&lt;ETX&gt;
&lt;STX&gt;B4;o50,30;f3;c0,3;h50;w3;d3,2545;&lt;ETX&gt;
&lt;STX&gt;R&lt;ETX&gt;
&lt;STX&gt;&lt;ESC&gt;E1;&lt;ETX&gt;
&lt;STX&gt;&lt;US&gt;4&lt;ETX&gt;
&lt;STX&gt;&lt;ETB&gt;&lt;ETX&gt;</v>
      </c>
      <c r="H766" s="38">
        <f>ROW() - 6</f>
        <v>760</v>
      </c>
      <c r="I766" s="218" t="str" cm="1">
        <f t="array" ref="I7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67" spans="1:10" x14ac:dyDescent="0.2">
      <c r="A767" s="209">
        <v>9095</v>
      </c>
      <c r="B767" s="211" t="s">
        <v>2022</v>
      </c>
      <c r="C767" s="44">
        <v>4</v>
      </c>
      <c r="D767" s="214">
        <v>45126.501733564815</v>
      </c>
      <c r="E767" s="211" t="b">
        <v>0</v>
      </c>
      <c r="F767" s="211" t="s">
        <v>1609</v>
      </c>
      <c r="G7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&lt;STX&gt;H1;o160,100;f3;c20;h1;w1;d3,Dewayne Shelton;&lt;ETX&gt;
&lt;STX&gt;H2;o130,100;f3;c20;h1;w1;d3,;&lt;ETX&gt;
&lt;STX&gt;H3;o100,100;f3;c20;h1;w1;d3,MES Login;&lt;ETX&gt;
&lt;STX&gt;B4;o50,30;f3;c0,3;h50;w3;d3,9095;&lt;ETX&gt;
&lt;STX&gt;R&lt;ETX&gt;
&lt;STX&gt;&lt;ESC&gt;E1;&lt;ETX&gt;
&lt;STX&gt;&lt;US&gt;4&lt;ETX&gt;
&lt;STX&gt;&lt;ETB&gt;&lt;ETX&gt;</v>
      </c>
      <c r="H767" s="38">
        <f>ROW() - 6</f>
        <v>761</v>
      </c>
      <c r="I767" s="218" t="str" cm="1">
        <f t="array" ref="I7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68" spans="1:10" x14ac:dyDescent="0.2">
      <c r="A768" s="209">
        <v>1788</v>
      </c>
      <c r="B768" s="211" t="s">
        <v>2023</v>
      </c>
      <c r="C768" s="44">
        <v>4</v>
      </c>
      <c r="D768" s="214">
        <v>45126.501733715275</v>
      </c>
      <c r="E768" s="211" t="b">
        <v>0</v>
      </c>
      <c r="F768" s="211" t="s">
        <v>2024</v>
      </c>
      <c r="G7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&lt;STX&gt;H1;o160,100;f3;c20;h1;w1;d3,Dewonda Wagner;&lt;ETX&gt;
&lt;STX&gt;H2;o130,100;f3;c20;h1;w1;d3,;&lt;ETX&gt;
&lt;STX&gt;H3;o100,100;f3;c20;h1;w1;d3,MES Login;&lt;ETX&gt;
&lt;STX&gt;B4;o50,30;f3;c0,3;h50;w3;d3,1788;&lt;ETX&gt;
&lt;STX&gt;R&lt;ETX&gt;
&lt;STX&gt;&lt;ESC&gt;E1;&lt;ETX&gt;
&lt;STX&gt;&lt;US&gt;4&lt;ETX&gt;
&lt;STX&gt;&lt;ETB&gt;&lt;ETX&gt;</v>
      </c>
      <c r="H768" s="38">
        <f>ROW() - 6</f>
        <v>762</v>
      </c>
      <c r="I768" s="218" t="str" cm="1">
        <f t="array" ref="I7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69" spans="1:10" x14ac:dyDescent="0.2">
      <c r="A769" s="209">
        <v>2690</v>
      </c>
      <c r="B769" s="211" t="s">
        <v>9599</v>
      </c>
      <c r="C769" s="44">
        <v>11</v>
      </c>
      <c r="D769" s="214"/>
      <c r="E769" s="211" t="b">
        <v>0</v>
      </c>
      <c r="F769" s="211" t="s">
        <v>2309</v>
      </c>
      <c r="G7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&lt;STX&gt;H1;o160,100;f3;c20;h1;w1;d3,Dexter House;&lt;ETX&gt;
&lt;STX&gt;H2;o130,100;f3;c20;h1;w1;d3,Molding 1st;&lt;ETX&gt;
&lt;STX&gt;H3;o100,100;f3;c20;h1;w1;d3,MES Login;&lt;ETX&gt;
&lt;STX&gt;B4;o50,30;f3;c0,3;h50;w3;d3,2690;&lt;ETX&gt;
&lt;STX&gt;R&lt;ETX&gt;
&lt;STX&gt;&lt;ESC&gt;E1;&lt;ETX&gt;
&lt;STX&gt;&lt;US&gt;4&lt;ETX&gt;
&lt;STX&gt;&lt;ETB&gt;&lt;ETX&gt;</v>
      </c>
      <c r="H769" s="38">
        <f>ROW() - 6</f>
        <v>763</v>
      </c>
      <c r="I769" s="218" t="str" cm="1">
        <f t="array" ref="I7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Molding 1st</v>
      </c>
      <c r="J7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770" spans="1:10" x14ac:dyDescent="0.2">
      <c r="A770" s="209">
        <v>1297</v>
      </c>
      <c r="B770" s="211" t="s">
        <v>2025</v>
      </c>
      <c r="C770" s="44">
        <v>4</v>
      </c>
      <c r="D770" s="214">
        <v>45126.501733912039</v>
      </c>
      <c r="E770" s="211" t="b">
        <v>0</v>
      </c>
      <c r="F770" s="211" t="s">
        <v>1440</v>
      </c>
      <c r="G7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&lt;STX&gt;H1;o160,100;f3;c20;h1;w1;d3,Dexter Thomas;&lt;ETX&gt;
&lt;STX&gt;H2;o130,100;f3;c20;h1;w1;d3,;&lt;ETX&gt;
&lt;STX&gt;H3;o100,100;f3;c20;h1;w1;d3,MES Login;&lt;ETX&gt;
&lt;STX&gt;B4;o50,30;f3;c0,3;h50;w3;d3,1297;&lt;ETX&gt;
&lt;STX&gt;R&lt;ETX&gt;
&lt;STX&gt;&lt;ESC&gt;E1;&lt;ETX&gt;
&lt;STX&gt;&lt;US&gt;4&lt;ETX&gt;
&lt;STX&gt;&lt;ETB&gt;&lt;ETX&gt;</v>
      </c>
      <c r="H770" s="38">
        <f>ROW() - 6</f>
        <v>764</v>
      </c>
      <c r="I770" s="218" t="str" cm="1">
        <f t="array" ref="I7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71" spans="1:10" x14ac:dyDescent="0.2">
      <c r="A771" s="209">
        <v>2492</v>
      </c>
      <c r="B771" s="211" t="s">
        <v>2026</v>
      </c>
      <c r="C771" s="44">
        <v>4</v>
      </c>
      <c r="D771" s="214">
        <v>45639</v>
      </c>
      <c r="E771" s="211" t="b">
        <v>0</v>
      </c>
      <c r="F771" s="211" t="s">
        <v>918</v>
      </c>
      <c r="G7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&lt;STX&gt;H1;o160,100;f3;c20;h1;w1;d3,Deyvion Jefferson;&lt;ETX&gt;
&lt;STX&gt;H2;o130,100;f3;c20;h1;w1;d3,;&lt;ETX&gt;
&lt;STX&gt;H3;o100,100;f3;c20;h1;w1;d3,MES Login;&lt;ETX&gt;
&lt;STX&gt;B4;o50,30;f3;c0,3;h50;w3;d3,2492;&lt;ETX&gt;
&lt;STX&gt;R&lt;ETX&gt;
&lt;STX&gt;&lt;ESC&gt;E1;&lt;ETX&gt;
&lt;STX&gt;&lt;US&gt;4&lt;ETX&gt;
&lt;STX&gt;&lt;ETB&gt;&lt;ETX&gt;</v>
      </c>
      <c r="H771" s="38">
        <f>ROW() - 6</f>
        <v>765</v>
      </c>
      <c r="I771" s="218" t="str" cm="1">
        <f t="array" ref="I7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72" spans="1:10" x14ac:dyDescent="0.2">
      <c r="A772" s="209">
        <v>2309</v>
      </c>
      <c r="B772" s="211" t="s">
        <v>52</v>
      </c>
      <c r="C772" s="44">
        <v>4</v>
      </c>
      <c r="D772" s="214">
        <v>45796</v>
      </c>
      <c r="E772" s="211" t="b">
        <v>0</v>
      </c>
      <c r="F772" s="211" t="s">
        <v>1068</v>
      </c>
      <c r="G7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&lt;STX&gt;H1;o160,100;f3;c20;h1;w1;d3,Dezmond Robinson;&lt;ETX&gt;
&lt;STX&gt;H2;o130,100;f3;c20;h1;w1;d3,;&lt;ETX&gt;
&lt;STX&gt;H3;o100,100;f3;c20;h1;w1;d3,MES Login;&lt;ETX&gt;
&lt;STX&gt;B4;o50,30;f3;c0,3;h50;w3;d3,2309;&lt;ETX&gt;
&lt;STX&gt;R&lt;ETX&gt;
&lt;STX&gt;&lt;ESC&gt;E1;&lt;ETX&gt;
&lt;STX&gt;&lt;US&gt;4&lt;ETX&gt;
&lt;STX&gt;&lt;ETB&gt;&lt;ETX&gt;</v>
      </c>
      <c r="H772" s="38">
        <f>ROW() - 6</f>
        <v>766</v>
      </c>
      <c r="I772" s="218" t="str" cm="1">
        <f t="array" ref="I7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73" spans="1:10" x14ac:dyDescent="0.2">
      <c r="A773" s="209">
        <v>5555</v>
      </c>
      <c r="B773" s="211" t="s">
        <v>2027</v>
      </c>
      <c r="C773" s="44">
        <v>4</v>
      </c>
      <c r="D773" s="214">
        <v>45126.501734108795</v>
      </c>
      <c r="E773" s="211" t="b">
        <v>0</v>
      </c>
      <c r="F773" s="211" t="s">
        <v>883</v>
      </c>
      <c r="G7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&lt;STX&gt;H1;o160,100;f3;c20;h1;w1;d3,dfdfdfdfdf;&lt;ETX&gt;
&lt;STX&gt;H2;o130,100;f3;c20;h1;w1;d3,;&lt;ETX&gt;
&lt;STX&gt;H3;o100,100;f3;c20;h1;w1;d3,MES Login;&lt;ETX&gt;
&lt;STX&gt;B4;o50,30;f3;c0,3;h50;w3;d3,5555;&lt;ETX&gt;
&lt;STX&gt;R&lt;ETX&gt;
&lt;STX&gt;&lt;ESC&gt;E1;&lt;ETX&gt;
&lt;STX&gt;&lt;US&gt;4&lt;ETX&gt;
&lt;STX&gt;&lt;ETB&gt;&lt;ETX&gt;</v>
      </c>
      <c r="H773" s="38">
        <f>ROW() - 6</f>
        <v>767</v>
      </c>
      <c r="I773" s="218" t="str" cm="1">
        <f t="array" ref="I7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74" spans="1:10" x14ac:dyDescent="0.2">
      <c r="A774" s="209">
        <v>1279</v>
      </c>
      <c r="B774" s="211" t="s">
        <v>2028</v>
      </c>
      <c r="C774" s="44">
        <v>4</v>
      </c>
      <c r="D774" s="214">
        <v>45126.501734259262</v>
      </c>
      <c r="E774" s="211" t="b">
        <v>0</v>
      </c>
      <c r="F774" s="211" t="s">
        <v>1281</v>
      </c>
      <c r="G7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&lt;STX&gt;H1;o160,100;f3;c20;h1;w1;d3,Diallo Alexander;&lt;ETX&gt;
&lt;STX&gt;H2;o130,100;f3;c20;h1;w1;d3,;&lt;ETX&gt;
&lt;STX&gt;H3;o100,100;f3;c20;h1;w1;d3,MES Login;&lt;ETX&gt;
&lt;STX&gt;B4;o50,30;f3;c0,3;h50;w3;d3,1279;&lt;ETX&gt;
&lt;STX&gt;R&lt;ETX&gt;
&lt;STX&gt;&lt;ESC&gt;E1;&lt;ETX&gt;
&lt;STX&gt;&lt;US&gt;4&lt;ETX&gt;
&lt;STX&gt;&lt;ETB&gt;&lt;ETX&gt;</v>
      </c>
      <c r="H774" s="38">
        <f>ROW() - 6</f>
        <v>768</v>
      </c>
      <c r="I774" s="218" t="str" cm="1">
        <f t="array" ref="I7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75" spans="1:10" x14ac:dyDescent="0.2">
      <c r="A775" s="209">
        <v>2413</v>
      </c>
      <c r="B775" s="211" t="s">
        <v>2029</v>
      </c>
      <c r="C775" s="44">
        <v>4</v>
      </c>
      <c r="D775" s="214">
        <v>45615</v>
      </c>
      <c r="E775" s="211" t="b">
        <v>0</v>
      </c>
      <c r="F775" s="211" t="s">
        <v>2030</v>
      </c>
      <c r="G7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&lt;STX&gt;H1;o160,100;f3;c20;h1;w1;d3,Diamond Bolden;&lt;ETX&gt;
&lt;STX&gt;H2;o130,100;f3;c20;h1;w1;d3,;&lt;ETX&gt;
&lt;STX&gt;H3;o100,100;f3;c20;h1;w1;d3,MES Login;&lt;ETX&gt;
&lt;STX&gt;B4;o50,30;f3;c0,3;h50;w3;d3,2413;&lt;ETX&gt;
&lt;STX&gt;R&lt;ETX&gt;
&lt;STX&gt;&lt;ESC&gt;E1;&lt;ETX&gt;
&lt;STX&gt;&lt;US&gt;4&lt;ETX&gt;
&lt;STX&gt;&lt;ETB&gt;&lt;ETX&gt;</v>
      </c>
      <c r="H775" s="38">
        <f>ROW() - 6</f>
        <v>769</v>
      </c>
      <c r="I775" s="218" t="str" cm="1">
        <f t="array" ref="I7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76" spans="1:10" x14ac:dyDescent="0.2">
      <c r="A776" s="209">
        <v>9457</v>
      </c>
      <c r="B776" s="211" t="s">
        <v>2031</v>
      </c>
      <c r="C776" s="44">
        <v>4</v>
      </c>
      <c r="D776" s="214">
        <v>45126.501734456018</v>
      </c>
      <c r="E776" s="211" t="b">
        <v>0</v>
      </c>
      <c r="F776" s="211" t="s">
        <v>2032</v>
      </c>
      <c r="G7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&lt;STX&gt;H1;o160,100;f3;c20;h1;w1;d3,Diamond Ford;&lt;ETX&gt;
&lt;STX&gt;H2;o130,100;f3;c20;h1;w1;d3,;&lt;ETX&gt;
&lt;STX&gt;H3;o100,100;f3;c20;h1;w1;d3,MES Login;&lt;ETX&gt;
&lt;STX&gt;B4;o50,30;f3;c0,3;h50;w3;d3,9457;&lt;ETX&gt;
&lt;STX&gt;R&lt;ETX&gt;
&lt;STX&gt;&lt;ESC&gt;E1;&lt;ETX&gt;
&lt;STX&gt;&lt;US&gt;4&lt;ETX&gt;
&lt;STX&gt;&lt;ETB&gt;&lt;ETX&gt;</v>
      </c>
      <c r="H776" s="38">
        <f>ROW() - 6</f>
        <v>770</v>
      </c>
      <c r="I776" s="218" t="str" cm="1">
        <f t="array" ref="I7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77" spans="1:10" x14ac:dyDescent="0.2">
      <c r="A777" s="209">
        <v>9209</v>
      </c>
      <c r="B777" s="211" t="s">
        <v>2033</v>
      </c>
      <c r="C777" s="44">
        <v>4</v>
      </c>
      <c r="D777" s="214">
        <v>45126.501734606485</v>
      </c>
      <c r="E777" s="211" t="b">
        <v>0</v>
      </c>
      <c r="F777" s="211" t="s">
        <v>2034</v>
      </c>
      <c r="G7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&lt;STX&gt;H1;o160,100;f3;c20;h1;w1;d3,Diamond Horn;&lt;ETX&gt;
&lt;STX&gt;H2;o130,100;f3;c20;h1;w1;d3,;&lt;ETX&gt;
&lt;STX&gt;H3;o100,100;f3;c20;h1;w1;d3,MES Login;&lt;ETX&gt;
&lt;STX&gt;B4;o50,30;f3;c0,3;h50;w3;d3,9209;&lt;ETX&gt;
&lt;STX&gt;R&lt;ETX&gt;
&lt;STX&gt;&lt;ESC&gt;E1;&lt;ETX&gt;
&lt;STX&gt;&lt;US&gt;4&lt;ETX&gt;
&lt;STX&gt;&lt;ETB&gt;&lt;ETX&gt;</v>
      </c>
      <c r="H777" s="38">
        <f>ROW() - 6</f>
        <v>771</v>
      </c>
      <c r="I777" s="218" t="str" cm="1">
        <f t="array" ref="I7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78" spans="1:10" x14ac:dyDescent="0.2">
      <c r="A778" s="209">
        <v>1412</v>
      </c>
      <c r="B778" s="211" t="s">
        <v>2035</v>
      </c>
      <c r="C778" s="44">
        <v>4</v>
      </c>
      <c r="D778" s="214">
        <v>45126.501734988429</v>
      </c>
      <c r="E778" s="211" t="b">
        <v>0</v>
      </c>
      <c r="F778" s="211" t="s">
        <v>2036</v>
      </c>
      <c r="G7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&lt;STX&gt;H1;o160,100;f3;c20;h1;w1;d3,Diamond McGee;&lt;ETX&gt;
&lt;STX&gt;H2;o130,100;f3;c20;h1;w1;d3,;&lt;ETX&gt;
&lt;STX&gt;H3;o100,100;f3;c20;h1;w1;d3,MES Login;&lt;ETX&gt;
&lt;STX&gt;B4;o50,30;f3;c0,3;h50;w3;d3,1412;&lt;ETX&gt;
&lt;STX&gt;R&lt;ETX&gt;
&lt;STX&gt;&lt;ESC&gt;E1;&lt;ETX&gt;
&lt;STX&gt;&lt;US&gt;4&lt;ETX&gt;
&lt;STX&gt;&lt;ETB&gt;&lt;ETX&gt;</v>
      </c>
      <c r="H778" s="38">
        <f>ROW() - 6</f>
        <v>772</v>
      </c>
      <c r="I778" s="218" t="str" cm="1">
        <f t="array" ref="I7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79" spans="1:10" x14ac:dyDescent="0.2">
      <c r="A779" s="209">
        <v>9872</v>
      </c>
      <c r="B779" s="211" t="s">
        <v>2037</v>
      </c>
      <c r="C779" s="44">
        <v>4</v>
      </c>
      <c r="D779" s="214">
        <v>45126.501734988429</v>
      </c>
      <c r="E779" s="211" t="b">
        <v>0</v>
      </c>
      <c r="F779" s="211" t="s">
        <v>1106</v>
      </c>
      <c r="G7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&lt;STX&gt;H1;o160,100;f3;c20;h1;w1;d3,Diamond Nelson;&lt;ETX&gt;
&lt;STX&gt;H2;o130,100;f3;c20;h1;w1;d3,;&lt;ETX&gt;
&lt;STX&gt;H3;o100,100;f3;c20;h1;w1;d3,MES Login;&lt;ETX&gt;
&lt;STX&gt;B4;o50,30;f3;c0,3;h50;w3;d3,9872;&lt;ETX&gt;
&lt;STX&gt;R&lt;ETX&gt;
&lt;STX&gt;&lt;ESC&gt;E1;&lt;ETX&gt;
&lt;STX&gt;&lt;US&gt;4&lt;ETX&gt;
&lt;STX&gt;&lt;ETB&gt;&lt;ETX&gt;</v>
      </c>
      <c r="H779" s="38">
        <f>ROW() - 6</f>
        <v>773</v>
      </c>
      <c r="I779" s="218" t="str" cm="1">
        <f t="array" ref="I7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80" spans="1:10" x14ac:dyDescent="0.2">
      <c r="A780" s="209">
        <v>9195</v>
      </c>
      <c r="B780" s="211" t="s">
        <v>2038</v>
      </c>
      <c r="C780" s="44">
        <v>4</v>
      </c>
      <c r="D780" s="214">
        <v>45126.501735335645</v>
      </c>
      <c r="E780" s="211" t="b">
        <v>0</v>
      </c>
      <c r="F780" s="211" t="s">
        <v>2039</v>
      </c>
      <c r="G7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&lt;STX&gt;H1;o160,100;f3;c20;h1;w1;d3,Diamond Pulham;&lt;ETX&gt;
&lt;STX&gt;H2;o130,100;f3;c20;h1;w1;d3,;&lt;ETX&gt;
&lt;STX&gt;H3;o100,100;f3;c20;h1;w1;d3,MES Login;&lt;ETX&gt;
&lt;STX&gt;B4;o50,30;f3;c0,3;h50;w3;d3,9195;&lt;ETX&gt;
&lt;STX&gt;R&lt;ETX&gt;
&lt;STX&gt;&lt;ESC&gt;E1;&lt;ETX&gt;
&lt;STX&gt;&lt;US&gt;4&lt;ETX&gt;
&lt;STX&gt;&lt;ETB&gt;&lt;ETX&gt;</v>
      </c>
      <c r="H780" s="38">
        <f>ROW() - 6</f>
        <v>774</v>
      </c>
      <c r="I780" s="218" t="str" cm="1">
        <f t="array" ref="I7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81" spans="1:10" x14ac:dyDescent="0.2">
      <c r="A781" s="209">
        <v>9716</v>
      </c>
      <c r="B781" s="211" t="s">
        <v>2040</v>
      </c>
      <c r="C781" s="44">
        <v>4</v>
      </c>
      <c r="D781" s="214">
        <v>45126.501735532409</v>
      </c>
      <c r="E781" s="211" t="b">
        <v>0</v>
      </c>
      <c r="F781" s="211" t="s">
        <v>1299</v>
      </c>
      <c r="G7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&lt;STX&gt;H1;o160,100;f3;c20;h1;w1;d3,Diamond Seals;&lt;ETX&gt;
&lt;STX&gt;H2;o130,100;f3;c20;h1;w1;d3,;&lt;ETX&gt;
&lt;STX&gt;H3;o100,100;f3;c20;h1;w1;d3,MES Login;&lt;ETX&gt;
&lt;STX&gt;B4;o50,30;f3;c0,3;h50;w3;d3,9716;&lt;ETX&gt;
&lt;STX&gt;R&lt;ETX&gt;
&lt;STX&gt;&lt;ESC&gt;E1;&lt;ETX&gt;
&lt;STX&gt;&lt;US&gt;4&lt;ETX&gt;
&lt;STX&gt;&lt;ETB&gt;&lt;ETX&gt;</v>
      </c>
      <c r="H781" s="38">
        <f>ROW() - 6</f>
        <v>775</v>
      </c>
      <c r="I781" s="218" t="str" cm="1">
        <f t="array" ref="I7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82" spans="1:10" x14ac:dyDescent="0.2">
      <c r="A782" s="209">
        <v>9873</v>
      </c>
      <c r="B782" s="211" t="s">
        <v>2041</v>
      </c>
      <c r="C782" s="44">
        <v>4</v>
      </c>
      <c r="D782" s="214">
        <v>45126.501735729165</v>
      </c>
      <c r="E782" s="211" t="b">
        <v>0</v>
      </c>
      <c r="F782" s="211" t="s">
        <v>1314</v>
      </c>
      <c r="G7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&lt;STX&gt;H1;o160,100;f3;c20;h1;w1;d3,Diamond White;&lt;ETX&gt;
&lt;STX&gt;H2;o130,100;f3;c20;h1;w1;d3,;&lt;ETX&gt;
&lt;STX&gt;H3;o100,100;f3;c20;h1;w1;d3,MES Login;&lt;ETX&gt;
&lt;STX&gt;B4;o50,30;f3;c0,3;h50;w3;d3,9873;&lt;ETX&gt;
&lt;STX&gt;R&lt;ETX&gt;
&lt;STX&gt;&lt;ESC&gt;E1;&lt;ETX&gt;
&lt;STX&gt;&lt;US&gt;4&lt;ETX&gt;
&lt;STX&gt;&lt;ETB&gt;&lt;ETX&gt;</v>
      </c>
      <c r="H782" s="38">
        <f>ROW() - 6</f>
        <v>776</v>
      </c>
      <c r="I782" s="218" t="str" cm="1">
        <f t="array" ref="I7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83" spans="1:10" x14ac:dyDescent="0.2">
      <c r="A783" s="209">
        <v>8897</v>
      </c>
      <c r="B783" s="211" t="s">
        <v>2042</v>
      </c>
      <c r="C783" s="44">
        <v>4</v>
      </c>
      <c r="D783" s="214">
        <v>45126.501735879632</v>
      </c>
      <c r="E783" s="211" t="b">
        <v>0</v>
      </c>
      <c r="F783" s="211" t="s">
        <v>1064</v>
      </c>
      <c r="G7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&lt;STX&gt;H1;o160,100;f3;c20;h1;w1;d3,Diane Baker;&lt;ETX&gt;
&lt;STX&gt;H2;o130,100;f3;c20;h1;w1;d3,;&lt;ETX&gt;
&lt;STX&gt;H3;o100,100;f3;c20;h1;w1;d3,MES Login;&lt;ETX&gt;
&lt;STX&gt;B4;o50,30;f3;c0,3;h50;w3;d3,8897;&lt;ETX&gt;
&lt;STX&gt;R&lt;ETX&gt;
&lt;STX&gt;&lt;ESC&gt;E1;&lt;ETX&gt;
&lt;STX&gt;&lt;US&gt;4&lt;ETX&gt;
&lt;STX&gt;&lt;ETB&gt;&lt;ETX&gt;</v>
      </c>
      <c r="H783" s="38">
        <f>ROW() - 6</f>
        <v>777</v>
      </c>
      <c r="I783" s="218" t="str" cm="1">
        <f t="array" ref="I7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84" spans="1:10" x14ac:dyDescent="0.2">
      <c r="A784" s="209">
        <v>8722</v>
      </c>
      <c r="B784" s="211" t="s">
        <v>297</v>
      </c>
      <c r="C784" s="44">
        <v>2</v>
      </c>
      <c r="D784" s="214"/>
      <c r="E784" s="211" t="b">
        <v>1</v>
      </c>
      <c r="F784" s="211" t="s">
        <v>960</v>
      </c>
      <c r="G7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&lt;STX&gt;H1;o160,100;f3;c20;h1;w1;d3,Dianne Brown;&lt;ETX&gt;
&lt;STX&gt;H2;o130,100;f3;c20;h1;w1;d3,Quality 1st;&lt;ETX&gt;
&lt;STX&gt;H3;o100,100;f3;c20;h1;w1;d3,MES Login;&lt;ETX&gt;
&lt;STX&gt;B4;o50,30;f3;c0,3;h50;w3;d3,8722;&lt;ETX&gt;
&lt;STX&gt;R&lt;ETX&gt;
&lt;STX&gt;&lt;ESC&gt;E1;&lt;ETX&gt;
&lt;STX&gt;&lt;US&gt;4&lt;ETX&gt;
&lt;STX&gt;&lt;ETB&gt;&lt;ETX&gt;</v>
      </c>
      <c r="H784" s="38">
        <f>ROW() - 6</f>
        <v>778</v>
      </c>
      <c r="I784" s="218" t="str" cm="1">
        <f t="array" ref="I7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1st</v>
      </c>
      <c r="J7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785" spans="1:10" x14ac:dyDescent="0.2">
      <c r="A785" s="209">
        <v>1610</v>
      </c>
      <c r="B785" s="211" t="s">
        <v>2043</v>
      </c>
      <c r="C785" s="44">
        <v>4</v>
      </c>
      <c r="D785" s="214">
        <v>45126.501736458333</v>
      </c>
      <c r="E785" s="211" t="b">
        <v>0</v>
      </c>
      <c r="F785" s="211" t="s">
        <v>2044</v>
      </c>
      <c r="G7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&lt;STX&gt;H1;o160,100;f3;c20;h1;w1;d3,Dieon Harrell;&lt;ETX&gt;
&lt;STX&gt;H2;o130,100;f3;c20;h1;w1;d3,;&lt;ETX&gt;
&lt;STX&gt;H3;o100,100;f3;c20;h1;w1;d3,MES Login;&lt;ETX&gt;
&lt;STX&gt;B4;o50,30;f3;c0,3;h50;w3;d3,1610;&lt;ETX&gt;
&lt;STX&gt;R&lt;ETX&gt;
&lt;STX&gt;&lt;ESC&gt;E1;&lt;ETX&gt;
&lt;STX&gt;&lt;US&gt;4&lt;ETX&gt;
&lt;STX&gt;&lt;ETB&gt;&lt;ETX&gt;</v>
      </c>
      <c r="H785" s="38">
        <f>ROW() - 6</f>
        <v>779</v>
      </c>
      <c r="I785" s="218" t="str" cm="1">
        <f t="array" ref="I7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86" spans="1:10" x14ac:dyDescent="0.2">
      <c r="A786" s="209">
        <v>9524</v>
      </c>
      <c r="B786" s="211" t="s">
        <v>299</v>
      </c>
      <c r="C786" s="44">
        <v>4</v>
      </c>
      <c r="D786" s="214"/>
      <c r="E786" s="211" t="b">
        <v>0</v>
      </c>
      <c r="F786" s="211" t="s">
        <v>1244</v>
      </c>
      <c r="G7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&lt;STX&gt;H1;o160,100;f3;c20;h1;w1;d3,DiGiorgio Jacobs;&lt;ETX&gt;
&lt;STX&gt;H2;o130,100;f3;c20;h1;w1;d3,T1XX A;&lt;ETX&gt;
&lt;STX&gt;H3;o100,100;f3;c20;h1;w1;d3,MES Login;&lt;ETX&gt;
&lt;STX&gt;B4;o50,30;f3;c0,3;h50;w3;d3,9524;&lt;ETX&gt;
&lt;STX&gt;R&lt;ETX&gt;
&lt;STX&gt;&lt;ESC&gt;E1;&lt;ETX&gt;
&lt;STX&gt;&lt;US&gt;4&lt;ETX&gt;
&lt;STX&gt;&lt;ETB&gt;&lt;ETX&gt;</v>
      </c>
      <c r="H786" s="38">
        <f>ROW() - 6</f>
        <v>780</v>
      </c>
      <c r="I786" s="218" t="str" cm="1">
        <f t="array" ref="I7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7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787" spans="1:10" x14ac:dyDescent="0.2">
      <c r="A787" s="209">
        <v>1723</v>
      </c>
      <c r="B787" s="211" t="s">
        <v>2045</v>
      </c>
      <c r="C787" s="44">
        <v>4</v>
      </c>
      <c r="D787" s="214">
        <v>45726</v>
      </c>
      <c r="E787" s="211" t="b">
        <v>0</v>
      </c>
      <c r="F787" s="211" t="s">
        <v>1244</v>
      </c>
      <c r="G7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&lt;STX&gt;H1;o160,100;f3;c20;h1;w1;d3,DiJiorgio Jacobs;&lt;ETX&gt;
&lt;STX&gt;H2;o130,100;f3;c20;h1;w1;d3,;&lt;ETX&gt;
&lt;STX&gt;H3;o100,100;f3;c20;h1;w1;d3,MES Login;&lt;ETX&gt;
&lt;STX&gt;B4;o50,30;f3;c0,3;h50;w3;d3,1723;&lt;ETX&gt;
&lt;STX&gt;R&lt;ETX&gt;
&lt;STX&gt;&lt;ESC&gt;E1;&lt;ETX&gt;
&lt;STX&gt;&lt;US&gt;4&lt;ETX&gt;
&lt;STX&gt;&lt;ETB&gt;&lt;ETX&gt;</v>
      </c>
      <c r="H787" s="38">
        <f>ROW() - 6</f>
        <v>781</v>
      </c>
      <c r="I787" s="218" t="str" cm="1">
        <f t="array" ref="I7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88" spans="1:10" x14ac:dyDescent="0.2">
      <c r="A788" s="209">
        <v>1870</v>
      </c>
      <c r="B788" s="211" t="s">
        <v>2045</v>
      </c>
      <c r="C788" s="44">
        <v>4</v>
      </c>
      <c r="D788" s="214">
        <v>45726</v>
      </c>
      <c r="E788" s="211" t="b">
        <v>0</v>
      </c>
      <c r="F788" s="211" t="s">
        <v>1244</v>
      </c>
      <c r="G7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&lt;STX&gt;H1;o160,100;f3;c20;h1;w1;d3,DiJiorgio Jacobs;&lt;ETX&gt;
&lt;STX&gt;H2;o130,100;f3;c20;h1;w1;d3,;&lt;ETX&gt;
&lt;STX&gt;H3;o100,100;f3;c20;h1;w1;d3,MES Login;&lt;ETX&gt;
&lt;STX&gt;B4;o50,30;f3;c0,3;h50;w3;d3,1870;&lt;ETX&gt;
&lt;STX&gt;R&lt;ETX&gt;
&lt;STX&gt;&lt;ESC&gt;E1;&lt;ETX&gt;
&lt;STX&gt;&lt;US&gt;4&lt;ETX&gt;
&lt;STX&gt;&lt;ETB&gt;&lt;ETX&gt;</v>
      </c>
      <c r="H788" s="38">
        <f>ROW() - 6</f>
        <v>782</v>
      </c>
      <c r="I788" s="218" t="str" cm="1">
        <f t="array" ref="I7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89" spans="1:10" x14ac:dyDescent="0.2">
      <c r="A789" s="209">
        <v>2395</v>
      </c>
      <c r="B789" s="211" t="s">
        <v>2046</v>
      </c>
      <c r="C789" s="44">
        <v>4</v>
      </c>
      <c r="D789" s="214">
        <v>45126.516631053244</v>
      </c>
      <c r="E789" s="211" t="b">
        <v>0</v>
      </c>
      <c r="F789" s="211" t="s">
        <v>2047</v>
      </c>
      <c r="G7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&lt;STX&gt;H1;o160,100;f3;c20;h1;w1;d3,Dilan Bush;&lt;ETX&gt;
&lt;STX&gt;H2;o130,100;f3;c20;h1;w1;d3,;&lt;ETX&gt;
&lt;STX&gt;H3;o100,100;f3;c20;h1;w1;d3,MES Login;&lt;ETX&gt;
&lt;STX&gt;B4;o50,30;f3;c0,3;h50;w3;d3,2395;&lt;ETX&gt;
&lt;STX&gt;R&lt;ETX&gt;
&lt;STX&gt;&lt;ESC&gt;E1;&lt;ETX&gt;
&lt;STX&gt;&lt;US&gt;4&lt;ETX&gt;
&lt;STX&gt;&lt;ETB&gt;&lt;ETX&gt;</v>
      </c>
      <c r="H789" s="38">
        <f>ROW() - 6</f>
        <v>783</v>
      </c>
      <c r="I789" s="218" t="str" cm="1">
        <f t="array" ref="I7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90" spans="1:10" x14ac:dyDescent="0.2">
      <c r="A790" s="209">
        <v>1564</v>
      </c>
      <c r="B790" s="211" t="s">
        <v>2048</v>
      </c>
      <c r="C790" s="44">
        <v>4</v>
      </c>
      <c r="D790" s="214">
        <v>45639</v>
      </c>
      <c r="E790" s="211" t="b">
        <v>0</v>
      </c>
      <c r="F790" s="211" t="s">
        <v>2049</v>
      </c>
      <c r="G7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&lt;STX&gt;H1;o160,100;f3;c20;h1;w1;d3,Dillan Hemphill;&lt;ETX&gt;
&lt;STX&gt;H2;o130,100;f3;c20;h1;w1;d3,;&lt;ETX&gt;
&lt;STX&gt;H3;o100,100;f3;c20;h1;w1;d3,MES Login;&lt;ETX&gt;
&lt;STX&gt;B4;o50,30;f3;c0,3;h50;w3;d3,1564;&lt;ETX&gt;
&lt;STX&gt;R&lt;ETX&gt;
&lt;STX&gt;&lt;ESC&gt;E1;&lt;ETX&gt;
&lt;STX&gt;&lt;US&gt;4&lt;ETX&gt;
&lt;STX&gt;&lt;ETB&gt;&lt;ETX&gt;</v>
      </c>
      <c r="H790" s="38">
        <f>ROW() - 6</f>
        <v>784</v>
      </c>
      <c r="I790" s="218" t="str" cm="1">
        <f t="array" ref="I7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91" spans="1:10" x14ac:dyDescent="0.2">
      <c r="A791" s="209">
        <v>6011</v>
      </c>
      <c r="B791" s="211" t="s">
        <v>2050</v>
      </c>
      <c r="C791" s="44">
        <v>4</v>
      </c>
      <c r="D791" s="214">
        <v>45126.516638807872</v>
      </c>
      <c r="E791" s="211" t="b">
        <v>0</v>
      </c>
      <c r="F791" s="211" t="s">
        <v>1039</v>
      </c>
      <c r="G7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&lt;STX&gt;H1;o160,100;f3;c20;h1;w1;d3,Dimitrius Wilson;&lt;ETX&gt;
&lt;STX&gt;H2;o130,100;f3;c20;h1;w1;d3,;&lt;ETX&gt;
&lt;STX&gt;H3;o100,100;f3;c20;h1;w1;d3,MES Login;&lt;ETX&gt;
&lt;STX&gt;B4;o50,30;f3;c0,3;h50;w3;d3,6011;&lt;ETX&gt;
&lt;STX&gt;R&lt;ETX&gt;
&lt;STX&gt;&lt;ESC&gt;E1;&lt;ETX&gt;
&lt;STX&gt;&lt;US&gt;4&lt;ETX&gt;
&lt;STX&gt;&lt;ETB&gt;&lt;ETX&gt;</v>
      </c>
      <c r="H791" s="38">
        <f>ROW() - 6</f>
        <v>785</v>
      </c>
      <c r="I791" s="218" t="str" cm="1">
        <f t="array" ref="I7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92" spans="1:10" x14ac:dyDescent="0.2">
      <c r="A792" s="209">
        <v>1905</v>
      </c>
      <c r="B792" s="211" t="s">
        <v>2051</v>
      </c>
      <c r="C792" s="44">
        <v>4</v>
      </c>
      <c r="D792" s="214">
        <v>45126.516641898146</v>
      </c>
      <c r="E792" s="211" t="b">
        <v>0</v>
      </c>
      <c r="F792" s="211" t="s">
        <v>1695</v>
      </c>
      <c r="G7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&lt;STX&gt;H1;o160,100;f3;c20;h1;w1;d3,Diontae williams;&lt;ETX&gt;
&lt;STX&gt;H2;o130,100;f3;c20;h1;w1;d3,;&lt;ETX&gt;
&lt;STX&gt;H3;o100,100;f3;c20;h1;w1;d3,MES Login;&lt;ETX&gt;
&lt;STX&gt;B4;o50,30;f3;c0,3;h50;w3;d3,1905;&lt;ETX&gt;
&lt;STX&gt;R&lt;ETX&gt;
&lt;STX&gt;&lt;ESC&gt;E1;&lt;ETX&gt;
&lt;STX&gt;&lt;US&gt;4&lt;ETX&gt;
&lt;STX&gt;&lt;ETB&gt;&lt;ETX&gt;</v>
      </c>
      <c r="H792" s="38">
        <f>ROW() - 6</f>
        <v>786</v>
      </c>
      <c r="I792" s="218" t="str" cm="1">
        <f t="array" ref="I7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93" spans="1:10" x14ac:dyDescent="0.2">
      <c r="A793" s="209">
        <v>1457</v>
      </c>
      <c r="B793" s="211" t="s">
        <v>2052</v>
      </c>
      <c r="C793" s="44">
        <v>4</v>
      </c>
      <c r="D793" s="214">
        <v>45126.516643368057</v>
      </c>
      <c r="E793" s="211" t="b">
        <v>0</v>
      </c>
      <c r="F793" s="211" t="s">
        <v>2001</v>
      </c>
      <c r="G7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&lt;STX&gt;H1;o160,100;f3;c20;h1;w1;d3,Dior Clay;&lt;ETX&gt;
&lt;STX&gt;H2;o130,100;f3;c20;h1;w1;d3,;&lt;ETX&gt;
&lt;STX&gt;H3;o100,100;f3;c20;h1;w1;d3,MES Login;&lt;ETX&gt;
&lt;STX&gt;B4;o50,30;f3;c0,3;h50;w3;d3,1457;&lt;ETX&gt;
&lt;STX&gt;R&lt;ETX&gt;
&lt;STX&gt;&lt;ESC&gt;E1;&lt;ETX&gt;
&lt;STX&gt;&lt;US&gt;4&lt;ETX&gt;
&lt;STX&gt;&lt;ETB&gt;&lt;ETX&gt;</v>
      </c>
      <c r="H793" s="38">
        <f>ROW() - 6</f>
        <v>787</v>
      </c>
      <c r="I793" s="218" t="str" cm="1">
        <f t="array" ref="I7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94" spans="1:10" x14ac:dyDescent="0.2">
      <c r="A794" s="209">
        <v>9433</v>
      </c>
      <c r="B794" s="211" t="s">
        <v>2053</v>
      </c>
      <c r="C794" s="44">
        <v>4</v>
      </c>
      <c r="D794" s="214">
        <v>45126.516644444448</v>
      </c>
      <c r="E794" s="211" t="b">
        <v>0</v>
      </c>
      <c r="F794" s="211" t="s">
        <v>2054</v>
      </c>
      <c r="G7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&lt;STX&gt;H1;o160,100;f3;c20;h1;w1;d3,Divon Lott;&lt;ETX&gt;
&lt;STX&gt;H2;o130,100;f3;c20;h1;w1;d3,;&lt;ETX&gt;
&lt;STX&gt;H3;o100,100;f3;c20;h1;w1;d3,MES Login;&lt;ETX&gt;
&lt;STX&gt;B4;o50,30;f3;c0,3;h50;w3;d3,9433;&lt;ETX&gt;
&lt;STX&gt;R&lt;ETX&gt;
&lt;STX&gt;&lt;ESC&gt;E1;&lt;ETX&gt;
&lt;STX&gt;&lt;US&gt;4&lt;ETX&gt;
&lt;STX&gt;&lt;ETB&gt;&lt;ETX&gt;</v>
      </c>
      <c r="H794" s="38">
        <f>ROW() - 6</f>
        <v>788</v>
      </c>
      <c r="I794" s="218" t="str" cm="1">
        <f t="array" ref="I7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95" spans="1:10" x14ac:dyDescent="0.2">
      <c r="A795" s="209">
        <v>9738</v>
      </c>
      <c r="B795" s="211" t="s">
        <v>2055</v>
      </c>
      <c r="C795" s="44">
        <v>4</v>
      </c>
      <c r="D795" s="214">
        <v>45639</v>
      </c>
      <c r="E795" s="211" t="b">
        <v>0</v>
      </c>
      <c r="F795" s="211" t="s">
        <v>995</v>
      </c>
      <c r="G7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&lt;STX&gt;H1;o160,100;f3;c20;h1;w1;d3,Djaun Patterson;&lt;ETX&gt;
&lt;STX&gt;H2;o130,100;f3;c20;h1;w1;d3,;&lt;ETX&gt;
&lt;STX&gt;H3;o100,100;f3;c20;h1;w1;d3,MES Login;&lt;ETX&gt;
&lt;STX&gt;B4;o50,30;f3;c0,3;h50;w3;d3,9738;&lt;ETX&gt;
&lt;STX&gt;R&lt;ETX&gt;
&lt;STX&gt;&lt;ESC&gt;E1;&lt;ETX&gt;
&lt;STX&gt;&lt;US&gt;4&lt;ETX&gt;
&lt;STX&gt;&lt;ETB&gt;&lt;ETX&gt;</v>
      </c>
      <c r="H795" s="38">
        <f>ROW() - 6</f>
        <v>789</v>
      </c>
      <c r="I795" s="218" t="str" cm="1">
        <f t="array" ref="I7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96" spans="1:10" x14ac:dyDescent="0.2">
      <c r="A796" s="209">
        <v>2181</v>
      </c>
      <c r="B796" s="211" t="s">
        <v>2056</v>
      </c>
      <c r="C796" s="44">
        <v>4</v>
      </c>
      <c r="D796" s="214">
        <v>45126.516645138887</v>
      </c>
      <c r="E796" s="211" t="b">
        <v>0</v>
      </c>
      <c r="F796" s="211" t="s">
        <v>1814</v>
      </c>
      <c r="G7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&lt;STX&gt;H1;o160,100;f3;c20;h1;w1;d3,DJuan Canada;&lt;ETX&gt;
&lt;STX&gt;H2;o130,100;f3;c20;h1;w1;d3,;&lt;ETX&gt;
&lt;STX&gt;H3;o100,100;f3;c20;h1;w1;d3,MES Login;&lt;ETX&gt;
&lt;STX&gt;B4;o50,30;f3;c0,3;h50;w3;d3,2181;&lt;ETX&gt;
&lt;STX&gt;R&lt;ETX&gt;
&lt;STX&gt;&lt;ESC&gt;E1;&lt;ETX&gt;
&lt;STX&gt;&lt;US&gt;4&lt;ETX&gt;
&lt;STX&gt;&lt;ETB&gt;&lt;ETX&gt;</v>
      </c>
      <c r="H796" s="38">
        <f>ROW() - 6</f>
        <v>790</v>
      </c>
      <c r="I796" s="218" t="str" cm="1">
        <f t="array" ref="I7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97" spans="1:10" x14ac:dyDescent="0.2">
      <c r="A797" s="209">
        <v>9076</v>
      </c>
      <c r="B797" s="211" t="s">
        <v>2057</v>
      </c>
      <c r="C797" s="44">
        <v>4</v>
      </c>
      <c r="D797" s="214">
        <v>45126.516645868054</v>
      </c>
      <c r="E797" s="211" t="b">
        <v>0</v>
      </c>
      <c r="F797" s="211" t="s">
        <v>981</v>
      </c>
      <c r="G7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&lt;STX&gt;H1;o160,100;f3;c20;h1;w1;d3,Djuan Jackson;&lt;ETX&gt;
&lt;STX&gt;H2;o130,100;f3;c20;h1;w1;d3,;&lt;ETX&gt;
&lt;STX&gt;H3;o100,100;f3;c20;h1;w1;d3,MES Login;&lt;ETX&gt;
&lt;STX&gt;B4;o50,30;f3;c0,3;h50;w3;d3,9076;&lt;ETX&gt;
&lt;STX&gt;R&lt;ETX&gt;
&lt;STX&gt;&lt;ESC&gt;E1;&lt;ETX&gt;
&lt;STX&gt;&lt;US&gt;4&lt;ETX&gt;
&lt;STX&gt;&lt;ETB&gt;&lt;ETX&gt;</v>
      </c>
      <c r="H797" s="38">
        <f>ROW() - 6</f>
        <v>791</v>
      </c>
      <c r="I797" s="218" t="str" cm="1">
        <f t="array" ref="I7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98" spans="1:10" x14ac:dyDescent="0.2">
      <c r="A798" s="209">
        <v>9223</v>
      </c>
      <c r="B798" s="211" t="s">
        <v>2058</v>
      </c>
      <c r="C798" s="44">
        <v>4</v>
      </c>
      <c r="D798" s="214">
        <v>45126.516646608798</v>
      </c>
      <c r="E798" s="211" t="b">
        <v>0</v>
      </c>
      <c r="F798" s="211" t="s">
        <v>2059</v>
      </c>
      <c r="G7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&lt;STX&gt;H1;o160,100;f3;c20;h1;w1;d3,Djuan Morton;&lt;ETX&gt;
&lt;STX&gt;H2;o130,100;f3;c20;h1;w1;d3,;&lt;ETX&gt;
&lt;STX&gt;H3;o100,100;f3;c20;h1;w1;d3,MES Login;&lt;ETX&gt;
&lt;STX&gt;B4;o50,30;f3;c0,3;h50;w3;d3,9223;&lt;ETX&gt;
&lt;STX&gt;R&lt;ETX&gt;
&lt;STX&gt;&lt;ESC&gt;E1;&lt;ETX&gt;
&lt;STX&gt;&lt;US&gt;4&lt;ETX&gt;
&lt;STX&gt;&lt;ETB&gt;&lt;ETX&gt;</v>
      </c>
      <c r="H798" s="38">
        <f>ROW() - 6</f>
        <v>792</v>
      </c>
      <c r="I798" s="218" t="str" cm="1">
        <f t="array" ref="I7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799" spans="1:10" x14ac:dyDescent="0.2">
      <c r="A799" s="209">
        <v>9431</v>
      </c>
      <c r="B799" s="211" t="s">
        <v>2060</v>
      </c>
      <c r="C799" s="44">
        <v>4</v>
      </c>
      <c r="D799" s="214">
        <v>45126.516647488424</v>
      </c>
      <c r="E799" s="211" t="b">
        <v>0</v>
      </c>
      <c r="F799" s="211" t="s">
        <v>995</v>
      </c>
      <c r="G7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&lt;STX&gt;H1;o160,100;f3;c20;h1;w1;d3,Djuan Patterson;&lt;ETX&gt;
&lt;STX&gt;H2;o130,100;f3;c20;h1;w1;d3,;&lt;ETX&gt;
&lt;STX&gt;H3;o100,100;f3;c20;h1;w1;d3,MES Login;&lt;ETX&gt;
&lt;STX&gt;B4;o50,30;f3;c0,3;h50;w3;d3,9431;&lt;ETX&gt;
&lt;STX&gt;R&lt;ETX&gt;
&lt;STX&gt;&lt;ESC&gt;E1;&lt;ETX&gt;
&lt;STX&gt;&lt;US&gt;4&lt;ETX&gt;
&lt;STX&gt;&lt;ETB&gt;&lt;ETX&gt;</v>
      </c>
      <c r="H799" s="38">
        <f>ROW() - 6</f>
        <v>793</v>
      </c>
      <c r="I799" s="218" t="str" cm="1">
        <f t="array" ref="I7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7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00" spans="1:10" x14ac:dyDescent="0.2">
      <c r="A800" s="209">
        <v>1775</v>
      </c>
      <c r="B800" s="211" t="s">
        <v>2061</v>
      </c>
      <c r="C800" s="44">
        <v>4</v>
      </c>
      <c r="D800" s="214">
        <v>45126.516648032404</v>
      </c>
      <c r="E800" s="211" t="b">
        <v>0</v>
      </c>
      <c r="F800" s="211" t="s">
        <v>1904</v>
      </c>
      <c r="G8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&lt;STX&gt;H1;o160,100;f3;c20;h1;w1;d3,Djuan Spivey;&lt;ETX&gt;
&lt;STX&gt;H2;o130,100;f3;c20;h1;w1;d3,;&lt;ETX&gt;
&lt;STX&gt;H3;o100,100;f3;c20;h1;w1;d3,MES Login;&lt;ETX&gt;
&lt;STX&gt;B4;o50,30;f3;c0,3;h50;w3;d3,1775;&lt;ETX&gt;
&lt;STX&gt;R&lt;ETX&gt;
&lt;STX&gt;&lt;ESC&gt;E1;&lt;ETX&gt;
&lt;STX&gt;&lt;US&gt;4&lt;ETX&gt;
&lt;STX&gt;&lt;ETB&gt;&lt;ETX&gt;</v>
      </c>
      <c r="H800" s="38">
        <f>ROW() - 6</f>
        <v>794</v>
      </c>
      <c r="I800" s="218" t="str" cm="1">
        <f t="array" ref="I8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01" spans="1:10" x14ac:dyDescent="0.2">
      <c r="A801" s="209">
        <v>9073</v>
      </c>
      <c r="B801" s="211" t="s">
        <v>2062</v>
      </c>
      <c r="C801" s="44">
        <v>4</v>
      </c>
      <c r="D801" s="214">
        <v>45126.516648611112</v>
      </c>
      <c r="E801" s="211" t="b">
        <v>0</v>
      </c>
      <c r="F801" s="211" t="s">
        <v>1187</v>
      </c>
      <c r="G8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&lt;STX&gt;H1;o160,100;f3;c20;h1;w1;d3,Dolan Hamilton;&lt;ETX&gt;
&lt;STX&gt;H2;o130,100;f3;c20;h1;w1;d3,;&lt;ETX&gt;
&lt;STX&gt;H3;o100,100;f3;c20;h1;w1;d3,MES Login;&lt;ETX&gt;
&lt;STX&gt;B4;o50,30;f3;c0,3;h50;w3;d3,9073;&lt;ETX&gt;
&lt;STX&gt;R&lt;ETX&gt;
&lt;STX&gt;&lt;ESC&gt;E1;&lt;ETX&gt;
&lt;STX&gt;&lt;US&gt;4&lt;ETX&gt;
&lt;STX&gt;&lt;ETB&gt;&lt;ETX&gt;</v>
      </c>
      <c r="H801" s="38">
        <f>ROW() - 6</f>
        <v>795</v>
      </c>
      <c r="I801" s="218" t="str" cm="1">
        <f t="array" ref="I8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02" spans="1:10" x14ac:dyDescent="0.2">
      <c r="A802" s="209">
        <v>2493</v>
      </c>
      <c r="B802" s="211" t="s">
        <v>2063</v>
      </c>
      <c r="C802" s="44">
        <v>4</v>
      </c>
      <c r="D802" s="214">
        <v>45733</v>
      </c>
      <c r="E802" s="211" t="b">
        <v>0</v>
      </c>
      <c r="F802" s="211" t="s">
        <v>2064</v>
      </c>
      <c r="G8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&lt;STX&gt;H1;o160,100;f3;c20;h1;w1;d3,Dolul Ahmed;&lt;ETX&gt;
&lt;STX&gt;H2;o130,100;f3;c20;h1;w1;d3,;&lt;ETX&gt;
&lt;STX&gt;H3;o100,100;f3;c20;h1;w1;d3,MES Login;&lt;ETX&gt;
&lt;STX&gt;B4;o50,30;f3;c0,3;h50;w3;d3,2493;&lt;ETX&gt;
&lt;STX&gt;R&lt;ETX&gt;
&lt;STX&gt;&lt;ESC&gt;E1;&lt;ETX&gt;
&lt;STX&gt;&lt;US&gt;4&lt;ETX&gt;
&lt;STX&gt;&lt;ETB&gt;&lt;ETX&gt;</v>
      </c>
      <c r="H802" s="38">
        <f>ROW() - 6</f>
        <v>796</v>
      </c>
      <c r="I802" s="218" t="str" cm="1">
        <f t="array" ref="I8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03" spans="1:10" x14ac:dyDescent="0.2">
      <c r="A803" s="209">
        <v>8951</v>
      </c>
      <c r="B803" s="211" t="s">
        <v>2065</v>
      </c>
      <c r="C803" s="44">
        <v>4</v>
      </c>
      <c r="D803" s="214">
        <v>45126.516648958335</v>
      </c>
      <c r="E803" s="211" t="b">
        <v>0</v>
      </c>
      <c r="F803" s="211" t="s">
        <v>1343</v>
      </c>
      <c r="G8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&lt;STX&gt;H1;o160,100;f3;c20;h1;w1;d3,Dominick Green;&lt;ETX&gt;
&lt;STX&gt;H2;o130,100;f3;c20;h1;w1;d3,;&lt;ETX&gt;
&lt;STX&gt;H3;o100,100;f3;c20;h1;w1;d3,MES Login;&lt;ETX&gt;
&lt;STX&gt;B4;o50,30;f3;c0,3;h50;w3;d3,8951;&lt;ETX&gt;
&lt;STX&gt;R&lt;ETX&gt;
&lt;STX&gt;&lt;ESC&gt;E1;&lt;ETX&gt;
&lt;STX&gt;&lt;US&gt;4&lt;ETX&gt;
&lt;STX&gt;&lt;ETB&gt;&lt;ETX&gt;</v>
      </c>
      <c r="H803" s="38">
        <f>ROW() - 6</f>
        <v>797</v>
      </c>
      <c r="I803" s="218" t="str" cm="1">
        <f t="array" ref="I8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04" spans="1:10" x14ac:dyDescent="0.2">
      <c r="A804" s="209">
        <v>1792</v>
      </c>
      <c r="B804" s="211" t="s">
        <v>2066</v>
      </c>
      <c r="C804" s="44">
        <v>4</v>
      </c>
      <c r="D804" s="214">
        <v>45126.516649155092</v>
      </c>
      <c r="E804" s="211" t="b">
        <v>0</v>
      </c>
      <c r="F804" s="211" t="s">
        <v>2067</v>
      </c>
      <c r="G8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&lt;STX&gt;H1;o160,100;f3;c20;h1;w1;d3,Dominique Burton;&lt;ETX&gt;
&lt;STX&gt;H2;o130,100;f3;c20;h1;w1;d3,;&lt;ETX&gt;
&lt;STX&gt;H3;o100,100;f3;c20;h1;w1;d3,MES Login;&lt;ETX&gt;
&lt;STX&gt;B4;o50,30;f3;c0,3;h50;w3;d3,1792;&lt;ETX&gt;
&lt;STX&gt;R&lt;ETX&gt;
&lt;STX&gt;&lt;ESC&gt;E1;&lt;ETX&gt;
&lt;STX&gt;&lt;US&gt;4&lt;ETX&gt;
&lt;STX&gt;&lt;ETB&gt;&lt;ETX&gt;</v>
      </c>
      <c r="H804" s="38">
        <f>ROW() - 6</f>
        <v>798</v>
      </c>
      <c r="I804" s="218" t="str" cm="1">
        <f t="array" ref="I8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05" spans="1:10" x14ac:dyDescent="0.2">
      <c r="A805" s="209">
        <v>9254</v>
      </c>
      <c r="B805" s="211" t="s">
        <v>2068</v>
      </c>
      <c r="C805" s="44">
        <v>4</v>
      </c>
      <c r="D805" s="214">
        <v>45126.516649502315</v>
      </c>
      <c r="E805" s="211" t="b">
        <v>0</v>
      </c>
      <c r="F805" s="211" t="s">
        <v>1126</v>
      </c>
      <c r="G8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&lt;STX&gt;H1;o160,100;f3;c20;h1;w1;d3,Dominique Davis;&lt;ETX&gt;
&lt;STX&gt;H2;o130,100;f3;c20;h1;w1;d3,;&lt;ETX&gt;
&lt;STX&gt;H3;o100,100;f3;c20;h1;w1;d3,MES Login;&lt;ETX&gt;
&lt;STX&gt;B4;o50,30;f3;c0,3;h50;w3;d3,9254;&lt;ETX&gt;
&lt;STX&gt;R&lt;ETX&gt;
&lt;STX&gt;&lt;ESC&gt;E1;&lt;ETX&gt;
&lt;STX&gt;&lt;US&gt;4&lt;ETX&gt;
&lt;STX&gt;&lt;ETB&gt;&lt;ETX&gt;</v>
      </c>
      <c r="H805" s="38">
        <f>ROW() - 6</f>
        <v>799</v>
      </c>
      <c r="I805" s="218" t="str" cm="1">
        <f t="array" ref="I8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06" spans="1:10" x14ac:dyDescent="0.2">
      <c r="A806" s="209">
        <v>2164</v>
      </c>
      <c r="B806" s="211" t="s">
        <v>2069</v>
      </c>
      <c r="C806" s="44">
        <v>4</v>
      </c>
      <c r="D806" s="214">
        <v>45126.516649687503</v>
      </c>
      <c r="E806" s="211" t="b">
        <v>0</v>
      </c>
      <c r="F806" s="211" t="s">
        <v>1010</v>
      </c>
      <c r="G8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&lt;STX&gt;H1;o160,100;f3;c20;h1;w1;d3,Dominique Holmes;&lt;ETX&gt;
&lt;STX&gt;H2;o130,100;f3;c20;h1;w1;d3,;&lt;ETX&gt;
&lt;STX&gt;H3;o100,100;f3;c20;h1;w1;d3,MES Login;&lt;ETX&gt;
&lt;STX&gt;B4;o50,30;f3;c0,3;h50;w3;d3,2164;&lt;ETX&gt;
&lt;STX&gt;R&lt;ETX&gt;
&lt;STX&gt;&lt;ESC&gt;E1;&lt;ETX&gt;
&lt;STX&gt;&lt;US&gt;4&lt;ETX&gt;
&lt;STX&gt;&lt;ETB&gt;&lt;ETX&gt;</v>
      </c>
      <c r="H806" s="38">
        <f>ROW() - 6</f>
        <v>800</v>
      </c>
      <c r="I806" s="218" t="str" cm="1">
        <f t="array" ref="I8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07" spans="1:10" x14ac:dyDescent="0.2">
      <c r="A807" s="209">
        <v>1106</v>
      </c>
      <c r="B807" s="211" t="s">
        <v>2070</v>
      </c>
      <c r="C807" s="44">
        <v>4</v>
      </c>
      <c r="D807" s="214">
        <v>45126.516649849538</v>
      </c>
      <c r="E807" s="211" t="b">
        <v>0</v>
      </c>
      <c r="F807" s="211" t="s">
        <v>891</v>
      </c>
      <c r="G8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&lt;STX&gt;H1;o160,100;f3;c20;h1;w1;d3,Dominique Johnson;&lt;ETX&gt;
&lt;STX&gt;H2;o130,100;f3;c20;h1;w1;d3,;&lt;ETX&gt;
&lt;STX&gt;H3;o100,100;f3;c20;h1;w1;d3,MES Login;&lt;ETX&gt;
&lt;STX&gt;B4;o50,30;f3;c0,3;h50;w3;d3,1106;&lt;ETX&gt;
&lt;STX&gt;R&lt;ETX&gt;
&lt;STX&gt;&lt;ESC&gt;E1;&lt;ETX&gt;
&lt;STX&gt;&lt;US&gt;4&lt;ETX&gt;
&lt;STX&gt;&lt;ETB&gt;&lt;ETX&gt;</v>
      </c>
      <c r="H807" s="38">
        <f>ROW() - 6</f>
        <v>801</v>
      </c>
      <c r="I807" s="218" t="str" cm="1">
        <f t="array" ref="I8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08" spans="1:10" x14ac:dyDescent="0.2">
      <c r="A808" s="209">
        <v>1086</v>
      </c>
      <c r="B808" s="211" t="s">
        <v>2071</v>
      </c>
      <c r="C808" s="44">
        <v>4</v>
      </c>
      <c r="D808" s="214">
        <v>45126.516650231482</v>
      </c>
      <c r="E808" s="211" t="b">
        <v>0</v>
      </c>
      <c r="F808" s="211" t="s">
        <v>1031</v>
      </c>
      <c r="G8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&lt;STX&gt;H1;o160,100;f3;c20;h1;w1;d3,Dominique Jones;&lt;ETX&gt;
&lt;STX&gt;H2;o130,100;f3;c20;h1;w1;d3,;&lt;ETX&gt;
&lt;STX&gt;H3;o100,100;f3;c20;h1;w1;d3,MES Login;&lt;ETX&gt;
&lt;STX&gt;B4;o50,30;f3;c0,3;h50;w3;d3,1086;&lt;ETX&gt;
&lt;STX&gt;R&lt;ETX&gt;
&lt;STX&gt;&lt;ESC&gt;E1;&lt;ETX&gt;
&lt;STX&gt;&lt;US&gt;4&lt;ETX&gt;
&lt;STX&gt;&lt;ETB&gt;&lt;ETX&gt;</v>
      </c>
      <c r="H808" s="38">
        <f>ROW() - 6</f>
        <v>802</v>
      </c>
      <c r="I808" s="218" t="str" cm="1">
        <f t="array" ref="I8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09" spans="1:10" x14ac:dyDescent="0.2">
      <c r="A809" s="209">
        <v>9754</v>
      </c>
      <c r="B809" s="211" t="s">
        <v>2072</v>
      </c>
      <c r="C809" s="44">
        <v>4</v>
      </c>
      <c r="D809" s="214">
        <v>45126.516650381942</v>
      </c>
      <c r="E809" s="211" t="b">
        <v>0</v>
      </c>
      <c r="F809" s="211" t="s">
        <v>1906</v>
      </c>
      <c r="G8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&lt;STX&gt;H1;o160,100;f3;c20;h1;w1;d3,Dominique Key;&lt;ETX&gt;
&lt;STX&gt;H2;o130,100;f3;c20;h1;w1;d3,;&lt;ETX&gt;
&lt;STX&gt;H3;o100,100;f3;c20;h1;w1;d3,MES Login;&lt;ETX&gt;
&lt;STX&gt;B4;o50,30;f3;c0,3;h50;w3;d3,9754;&lt;ETX&gt;
&lt;STX&gt;R&lt;ETX&gt;
&lt;STX&gt;&lt;ESC&gt;E1;&lt;ETX&gt;
&lt;STX&gt;&lt;US&gt;4&lt;ETX&gt;
&lt;STX&gt;&lt;ETB&gt;&lt;ETX&gt;</v>
      </c>
      <c r="H809" s="38">
        <f>ROW() - 6</f>
        <v>803</v>
      </c>
      <c r="I809" s="218" t="str" cm="1">
        <f t="array" ref="I8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10" spans="1:10" x14ac:dyDescent="0.2">
      <c r="A810" s="209">
        <v>1356</v>
      </c>
      <c r="B810" s="211" t="s">
        <v>2073</v>
      </c>
      <c r="C810" s="44">
        <v>4</v>
      </c>
      <c r="D810" s="214">
        <v>45126.516650775462</v>
      </c>
      <c r="E810" s="211" t="b">
        <v>0</v>
      </c>
      <c r="F810" s="211" t="s">
        <v>2074</v>
      </c>
      <c r="G8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&lt;STX&gt;H1;o160,100;f3;c20;h1;w1;d3,Dominique Moore-Pruitt;&lt;ETX&gt;
&lt;STX&gt;H2;o130,100;f3;c20;h1;w1;d3,;&lt;ETX&gt;
&lt;STX&gt;H3;o100,100;f3;c20;h1;w1;d3,MES Login;&lt;ETX&gt;
&lt;STX&gt;B4;o50,30;f3;c0,3;h50;w3;d3,1356;&lt;ETX&gt;
&lt;STX&gt;R&lt;ETX&gt;
&lt;STX&gt;&lt;ESC&gt;E1;&lt;ETX&gt;
&lt;STX&gt;&lt;US&gt;4&lt;ETX&gt;
&lt;STX&gt;&lt;ETB&gt;&lt;ETX&gt;</v>
      </c>
      <c r="H810" s="38">
        <f>ROW() - 6</f>
        <v>804</v>
      </c>
      <c r="I810" s="218" t="str" cm="1">
        <f t="array" ref="I8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11" spans="1:10" x14ac:dyDescent="0.2">
      <c r="A811" s="209">
        <v>1425</v>
      </c>
      <c r="B811" s="211" t="s">
        <v>2075</v>
      </c>
      <c r="C811" s="44">
        <v>4</v>
      </c>
      <c r="D811" s="214">
        <v>45126.516650925929</v>
      </c>
      <c r="E811" s="211" t="b">
        <v>0</v>
      </c>
      <c r="F811" s="211" t="s">
        <v>2076</v>
      </c>
      <c r="G8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&lt;STX&gt;H1;o160,100;f3;c20;h1;w1;d3,Dominique Moultrie;&lt;ETX&gt;
&lt;STX&gt;H2;o130,100;f3;c20;h1;w1;d3,;&lt;ETX&gt;
&lt;STX&gt;H3;o100,100;f3;c20;h1;w1;d3,MES Login;&lt;ETX&gt;
&lt;STX&gt;B4;o50,30;f3;c0,3;h50;w3;d3,1425;&lt;ETX&gt;
&lt;STX&gt;R&lt;ETX&gt;
&lt;STX&gt;&lt;ESC&gt;E1;&lt;ETX&gt;
&lt;STX&gt;&lt;US&gt;4&lt;ETX&gt;
&lt;STX&gt;&lt;ETB&gt;&lt;ETX&gt;</v>
      </c>
      <c r="H811" s="38">
        <f>ROW() - 6</f>
        <v>805</v>
      </c>
      <c r="I811" s="218" t="str" cm="1">
        <f t="array" ref="I8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12" spans="1:10" x14ac:dyDescent="0.2">
      <c r="A812" s="209">
        <v>1374</v>
      </c>
      <c r="B812" s="211" t="s">
        <v>2077</v>
      </c>
      <c r="C812" s="44">
        <v>4</v>
      </c>
      <c r="D812" s="214">
        <v>45126.516651122685</v>
      </c>
      <c r="E812" s="211" t="b">
        <v>0</v>
      </c>
      <c r="F812" s="211" t="s">
        <v>2078</v>
      </c>
      <c r="G8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&lt;STX&gt;H1;o160,100;f3;c20;h1;w1;d3,Domnick Givens;&lt;ETX&gt;
&lt;STX&gt;H2;o130,100;f3;c20;h1;w1;d3,;&lt;ETX&gt;
&lt;STX&gt;H3;o100,100;f3;c20;h1;w1;d3,MES Login;&lt;ETX&gt;
&lt;STX&gt;B4;o50,30;f3;c0,3;h50;w3;d3,1374;&lt;ETX&gt;
&lt;STX&gt;R&lt;ETX&gt;
&lt;STX&gt;&lt;ESC&gt;E1;&lt;ETX&gt;
&lt;STX&gt;&lt;US&gt;4&lt;ETX&gt;
&lt;STX&gt;&lt;ETB&gt;&lt;ETX&gt;</v>
      </c>
      <c r="H812" s="38">
        <f>ROW() - 6</f>
        <v>806</v>
      </c>
      <c r="I812" s="218" t="str" cm="1">
        <f t="array" ref="I8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13" spans="1:10" x14ac:dyDescent="0.2">
      <c r="A813" s="209">
        <v>2497</v>
      </c>
      <c r="B813" s="211" t="s">
        <v>2079</v>
      </c>
      <c r="C813" s="44">
        <v>4</v>
      </c>
      <c r="D813" s="214">
        <v>45639</v>
      </c>
      <c r="E813" s="211" t="b">
        <v>0</v>
      </c>
      <c r="F813" s="211" t="s">
        <v>1825</v>
      </c>
      <c r="G8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&lt;STX&gt;H1;o160,100;f3;c20;h1;w1;d3,Domonique Haynes;&lt;ETX&gt;
&lt;STX&gt;H2;o130,100;f3;c20;h1;w1;d3,;&lt;ETX&gt;
&lt;STX&gt;H3;o100,100;f3;c20;h1;w1;d3,MES Login;&lt;ETX&gt;
&lt;STX&gt;B4;o50,30;f3;c0,3;h50;w3;d3,2497;&lt;ETX&gt;
&lt;STX&gt;R&lt;ETX&gt;
&lt;STX&gt;&lt;ESC&gt;E1;&lt;ETX&gt;
&lt;STX&gt;&lt;US&gt;4&lt;ETX&gt;
&lt;STX&gt;&lt;ETB&gt;&lt;ETX&gt;</v>
      </c>
      <c r="H813" s="38">
        <f>ROW() - 6</f>
        <v>807</v>
      </c>
      <c r="I813" s="218" t="str" cm="1">
        <f t="array" ref="I8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14" spans="1:10" x14ac:dyDescent="0.2">
      <c r="A814" s="209">
        <v>8772</v>
      </c>
      <c r="B814" s="211" t="s">
        <v>2080</v>
      </c>
      <c r="C814" s="44">
        <v>4</v>
      </c>
      <c r="D814" s="214">
        <v>45126.516651504629</v>
      </c>
      <c r="E814" s="211" t="b">
        <v>1</v>
      </c>
      <c r="F814" s="211" t="s">
        <v>2081</v>
      </c>
      <c r="G8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&lt;STX&gt;H1;o160,100;f3;c20;h1;w1;d3,Donald Harp;&lt;ETX&gt;
&lt;STX&gt;H2;o130,100;f3;c20;h1;w1;d3,;&lt;ETX&gt;
&lt;STX&gt;H3;o100,100;f3;c20;h1;w1;d3,MES Login;&lt;ETX&gt;
&lt;STX&gt;B4;o50,30;f3;c0,3;h50;w3;d3,8772;&lt;ETX&gt;
&lt;STX&gt;R&lt;ETX&gt;
&lt;STX&gt;&lt;ESC&gt;E1;&lt;ETX&gt;
&lt;STX&gt;&lt;US&gt;4&lt;ETX&gt;
&lt;STX&gt;&lt;ETB&gt;&lt;ETX&gt;</v>
      </c>
      <c r="H814" s="38">
        <f>ROW() - 6</f>
        <v>808</v>
      </c>
      <c r="I814" s="218" t="str" cm="1">
        <f t="array" ref="I8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15" spans="1:10" x14ac:dyDescent="0.2">
      <c r="A815" s="209">
        <v>1459</v>
      </c>
      <c r="B815" s="211" t="s">
        <v>2082</v>
      </c>
      <c r="C815" s="44">
        <v>4</v>
      </c>
      <c r="D815" s="214">
        <v>45126.516651655096</v>
      </c>
      <c r="E815" s="211" t="b">
        <v>0</v>
      </c>
      <c r="F815" s="211" t="s">
        <v>2083</v>
      </c>
      <c r="G8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&lt;STX&gt;H1;o160,100;f3;c20;h1;w1;d3,Donald Hinds Jr;&lt;ETX&gt;
&lt;STX&gt;H2;o130,100;f3;c20;h1;w1;d3,;&lt;ETX&gt;
&lt;STX&gt;H3;o100,100;f3;c20;h1;w1;d3,MES Login;&lt;ETX&gt;
&lt;STX&gt;B4;o50,30;f3;c0,3;h50;w3;d3,1459;&lt;ETX&gt;
&lt;STX&gt;R&lt;ETX&gt;
&lt;STX&gt;&lt;ESC&gt;E1;&lt;ETX&gt;
&lt;STX&gt;&lt;US&gt;4&lt;ETX&gt;
&lt;STX&gt;&lt;ETB&gt;&lt;ETX&gt;</v>
      </c>
      <c r="H815" s="38">
        <f>ROW() - 6</f>
        <v>809</v>
      </c>
      <c r="I815" s="218" t="str" cm="1">
        <f t="array" ref="I8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16" spans="1:10" x14ac:dyDescent="0.2">
      <c r="A816" s="209">
        <v>9067</v>
      </c>
      <c r="B816" s="211" t="s">
        <v>2084</v>
      </c>
      <c r="C816" s="44">
        <v>4</v>
      </c>
      <c r="D816" s="214">
        <v>45126.516651851853</v>
      </c>
      <c r="E816" s="211" t="b">
        <v>0</v>
      </c>
      <c r="F816" s="211" t="s">
        <v>2085</v>
      </c>
      <c r="G8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&lt;STX&gt;H1;o160,100;f3;c20;h1;w1;d3,Donald Prather;&lt;ETX&gt;
&lt;STX&gt;H2;o130,100;f3;c20;h1;w1;d3,;&lt;ETX&gt;
&lt;STX&gt;H3;o100,100;f3;c20;h1;w1;d3,MES Login;&lt;ETX&gt;
&lt;STX&gt;B4;o50,30;f3;c0,3;h50;w3;d3,9067;&lt;ETX&gt;
&lt;STX&gt;R&lt;ETX&gt;
&lt;STX&gt;&lt;ESC&gt;E1;&lt;ETX&gt;
&lt;STX&gt;&lt;US&gt;4&lt;ETX&gt;
&lt;STX&gt;&lt;ETB&gt;&lt;ETX&gt;</v>
      </c>
      <c r="H816" s="38">
        <f>ROW() - 6</f>
        <v>810</v>
      </c>
      <c r="I816" s="218" t="str" cm="1">
        <f t="array" ref="I8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17" spans="1:10" x14ac:dyDescent="0.2">
      <c r="A817" s="209">
        <v>1600</v>
      </c>
      <c r="B817" s="211" t="s">
        <v>2086</v>
      </c>
      <c r="C817" s="44">
        <v>4</v>
      </c>
      <c r="D817" s="214">
        <v>45126.516652199076</v>
      </c>
      <c r="E817" s="211" t="b">
        <v>0</v>
      </c>
      <c r="F817" s="211" t="s">
        <v>956</v>
      </c>
      <c r="G8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&lt;STX&gt;H1;o160,100;f3;c20;h1;w1;d3,Donathan Smith;&lt;ETX&gt;
&lt;STX&gt;H2;o130,100;f3;c20;h1;w1;d3,;&lt;ETX&gt;
&lt;STX&gt;H3;o100,100;f3;c20;h1;w1;d3,MES Login;&lt;ETX&gt;
&lt;STX&gt;B4;o50,30;f3;c0,3;h50;w3;d3,1600;&lt;ETX&gt;
&lt;STX&gt;R&lt;ETX&gt;
&lt;STX&gt;&lt;ESC&gt;E1;&lt;ETX&gt;
&lt;STX&gt;&lt;US&gt;4&lt;ETX&gt;
&lt;STX&gt;&lt;ETB&gt;&lt;ETX&gt;</v>
      </c>
      <c r="H817" s="38">
        <f>ROW() - 6</f>
        <v>811</v>
      </c>
      <c r="I817" s="218" t="str" cm="1">
        <f t="array" ref="I8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18" spans="1:10" x14ac:dyDescent="0.2">
      <c r="A818" s="209">
        <v>2227</v>
      </c>
      <c r="B818" s="211" t="s">
        <v>2087</v>
      </c>
      <c r="C818" s="44">
        <v>4</v>
      </c>
      <c r="D818" s="214">
        <v>45126.516652395832</v>
      </c>
      <c r="E818" s="211" t="b">
        <v>0</v>
      </c>
      <c r="F818" s="211" t="s">
        <v>1913</v>
      </c>
      <c r="G8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&lt;STX&gt;H1;o160,100;f3;c20;h1;w1;d3,Dondiego Adams;&lt;ETX&gt;
&lt;STX&gt;H2;o130,100;f3;c20;h1;w1;d3,;&lt;ETX&gt;
&lt;STX&gt;H3;o100,100;f3;c20;h1;w1;d3,MES Login;&lt;ETX&gt;
&lt;STX&gt;B4;o50,30;f3;c0,3;h50;w3;d3,2227;&lt;ETX&gt;
&lt;STX&gt;R&lt;ETX&gt;
&lt;STX&gt;&lt;ESC&gt;E1;&lt;ETX&gt;
&lt;STX&gt;&lt;US&gt;4&lt;ETX&gt;
&lt;STX&gt;&lt;ETB&gt;&lt;ETX&gt;</v>
      </c>
      <c r="H818" s="38">
        <f>ROW() - 6</f>
        <v>812</v>
      </c>
      <c r="I818" s="218" t="str" cm="1">
        <f t="array" ref="I8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19" spans="1:10" x14ac:dyDescent="0.2">
      <c r="A819" s="209">
        <v>2090</v>
      </c>
      <c r="B819" s="211" t="s">
        <v>2088</v>
      </c>
      <c r="C819" s="44">
        <v>4</v>
      </c>
      <c r="D819" s="214">
        <v>45126.51665258102</v>
      </c>
      <c r="E819" s="211" t="b">
        <v>0</v>
      </c>
      <c r="F819" s="211" t="s">
        <v>2089</v>
      </c>
      <c r="G8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&lt;STX&gt;H1;o160,100;f3;c20;h1;w1;d3,Dondre Knight;&lt;ETX&gt;
&lt;STX&gt;H2;o130,100;f3;c20;h1;w1;d3,;&lt;ETX&gt;
&lt;STX&gt;H3;o100,100;f3;c20;h1;w1;d3,MES Login;&lt;ETX&gt;
&lt;STX&gt;B4;o50,30;f3;c0,3;h50;w3;d3,2090;&lt;ETX&gt;
&lt;STX&gt;R&lt;ETX&gt;
&lt;STX&gt;&lt;ESC&gt;E1;&lt;ETX&gt;
&lt;STX&gt;&lt;US&gt;4&lt;ETX&gt;
&lt;STX&gt;&lt;ETB&gt;&lt;ETX&gt;</v>
      </c>
      <c r="H819" s="38">
        <f>ROW() - 6</f>
        <v>813</v>
      </c>
      <c r="I819" s="218" t="str" cm="1">
        <f t="array" ref="I8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20" spans="1:10" x14ac:dyDescent="0.2">
      <c r="A820" s="209">
        <v>9860</v>
      </c>
      <c r="B820" s="211" t="s">
        <v>2090</v>
      </c>
      <c r="C820" s="44">
        <v>4</v>
      </c>
      <c r="D820" s="214">
        <v>45126.516652743056</v>
      </c>
      <c r="E820" s="211" t="b">
        <v>0</v>
      </c>
      <c r="F820" s="211" t="s">
        <v>2091</v>
      </c>
      <c r="G8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&lt;STX&gt;H1;o160,100;f3;c20;h1;w1;d3,Donille Doster;&lt;ETX&gt;
&lt;STX&gt;H2;o130,100;f3;c20;h1;w1;d3,;&lt;ETX&gt;
&lt;STX&gt;H3;o100,100;f3;c20;h1;w1;d3,MES Login;&lt;ETX&gt;
&lt;STX&gt;B4;o50,30;f3;c0,3;h50;w3;d3,9860;&lt;ETX&gt;
&lt;STX&gt;R&lt;ETX&gt;
&lt;STX&gt;&lt;ESC&gt;E1;&lt;ETX&gt;
&lt;STX&gt;&lt;US&gt;4&lt;ETX&gt;
&lt;STX&gt;&lt;ETB&gt;&lt;ETX&gt;</v>
      </c>
      <c r="H820" s="38">
        <f>ROW() - 6</f>
        <v>814</v>
      </c>
      <c r="I820" s="218" t="str" cm="1">
        <f t="array" ref="I8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21" spans="1:10" x14ac:dyDescent="0.2">
      <c r="A821" s="209">
        <v>8911</v>
      </c>
      <c r="B821" s="211" t="s">
        <v>2092</v>
      </c>
      <c r="C821" s="44">
        <v>9</v>
      </c>
      <c r="D821" s="214">
        <v>45126.516652928243</v>
      </c>
      <c r="E821" s="211" t="b">
        <v>1</v>
      </c>
      <c r="F821" s="211" t="s">
        <v>2093</v>
      </c>
      <c r="G8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&lt;STX&gt;H1;o160,100;f3;c20;h1;w1;d3,Donna Keblaitis;&lt;ETX&gt;
&lt;STX&gt;H2;o130,100;f3;c20;h1;w1;d3,Purchasing;&lt;ETX&gt;
&lt;STX&gt;H3;o100,100;f3;c20;h1;w1;d3,MES Login;&lt;ETX&gt;
&lt;STX&gt;B4;o50,30;f3;c0,3;h50;w3;d3,8911;&lt;ETX&gt;
&lt;STX&gt;R&lt;ETX&gt;
&lt;STX&gt;&lt;ESC&gt;E1;&lt;ETX&gt;
&lt;STX&gt;&lt;US&gt;4&lt;ETX&gt;
&lt;STX&gt;&lt;ETB&gt;&lt;ETX&gt;</v>
      </c>
      <c r="H821" s="38">
        <f>ROW() - 6</f>
        <v>815</v>
      </c>
      <c r="I821" s="218" t="str" cm="1">
        <f t="array" ref="I8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Purchasing</v>
      </c>
      <c r="J8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22" spans="1:10" x14ac:dyDescent="0.2">
      <c r="A822" s="209">
        <v>9813</v>
      </c>
      <c r="B822" s="211" t="s">
        <v>2094</v>
      </c>
      <c r="C822" s="44">
        <v>4</v>
      </c>
      <c r="D822" s="214">
        <v>45126.516653125</v>
      </c>
      <c r="E822" s="211" t="b">
        <v>0</v>
      </c>
      <c r="F822" s="211" t="s">
        <v>2095</v>
      </c>
      <c r="G8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&lt;STX&gt;H1;o160,100;f3;c20;h1;w1;d3,Donna McMeekins;&lt;ETX&gt;
&lt;STX&gt;H2;o130,100;f3;c20;h1;w1;d3,;&lt;ETX&gt;
&lt;STX&gt;H3;o100,100;f3;c20;h1;w1;d3,MES Login;&lt;ETX&gt;
&lt;STX&gt;B4;o50,30;f3;c0,3;h50;w3;d3,9813;&lt;ETX&gt;
&lt;STX&gt;R&lt;ETX&gt;
&lt;STX&gt;&lt;ESC&gt;E1;&lt;ETX&gt;
&lt;STX&gt;&lt;US&gt;4&lt;ETX&gt;
&lt;STX&gt;&lt;ETB&gt;&lt;ETX&gt;</v>
      </c>
      <c r="H822" s="38">
        <f>ROW() - 6</f>
        <v>816</v>
      </c>
      <c r="I822" s="218" t="str" cm="1">
        <f t="array" ref="I8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23" spans="1:10" x14ac:dyDescent="0.2">
      <c r="A823" s="209">
        <v>1173</v>
      </c>
      <c r="B823" s="211" t="s">
        <v>2096</v>
      </c>
      <c r="C823" s="44">
        <v>4</v>
      </c>
      <c r="D823" s="214">
        <v>45126.516653275467</v>
      </c>
      <c r="E823" s="211" t="b">
        <v>0</v>
      </c>
      <c r="F823" s="211" t="s">
        <v>2097</v>
      </c>
      <c r="G8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&lt;STX&gt;H1;o160,100;f3;c20;h1;w1;d3,Donna Rosen;&lt;ETX&gt;
&lt;STX&gt;H2;o130,100;f3;c20;h1;w1;d3,;&lt;ETX&gt;
&lt;STX&gt;H3;o100,100;f3;c20;h1;w1;d3,MES Login;&lt;ETX&gt;
&lt;STX&gt;B4;o50,30;f3;c0,3;h50;w3;d3,1173;&lt;ETX&gt;
&lt;STX&gt;R&lt;ETX&gt;
&lt;STX&gt;&lt;ESC&gt;E1;&lt;ETX&gt;
&lt;STX&gt;&lt;US&gt;4&lt;ETX&gt;
&lt;STX&gt;&lt;ETB&gt;&lt;ETX&gt;</v>
      </c>
      <c r="H823" s="38">
        <f>ROW() - 6</f>
        <v>817</v>
      </c>
      <c r="I823" s="218" t="str" cm="1">
        <f t="array" ref="I8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24" spans="1:10" x14ac:dyDescent="0.2">
      <c r="A824" s="209">
        <v>9449</v>
      </c>
      <c r="B824" s="211" t="s">
        <v>2098</v>
      </c>
      <c r="C824" s="44">
        <v>4</v>
      </c>
      <c r="D824" s="214">
        <v>45126.516653668979</v>
      </c>
      <c r="E824" s="211" t="b">
        <v>0</v>
      </c>
      <c r="F824" s="211" t="s">
        <v>2099</v>
      </c>
      <c r="G8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&lt;STX&gt;H1;o160,100;f3;c20;h1;w1;d3,Donna Rossan;&lt;ETX&gt;
&lt;STX&gt;H2;o130,100;f3;c20;h1;w1;d3,;&lt;ETX&gt;
&lt;STX&gt;H3;o100,100;f3;c20;h1;w1;d3,MES Login;&lt;ETX&gt;
&lt;STX&gt;B4;o50,30;f3;c0,3;h50;w3;d3,9449;&lt;ETX&gt;
&lt;STX&gt;R&lt;ETX&gt;
&lt;STX&gt;&lt;ESC&gt;E1;&lt;ETX&gt;
&lt;STX&gt;&lt;US&gt;4&lt;ETX&gt;
&lt;STX&gt;&lt;ETB&gt;&lt;ETX&gt;</v>
      </c>
      <c r="H824" s="38">
        <f>ROW() - 6</f>
        <v>818</v>
      </c>
      <c r="I824" s="218" t="str" cm="1">
        <f t="array" ref="I8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25" spans="1:10" x14ac:dyDescent="0.2">
      <c r="A825" s="209">
        <v>2536</v>
      </c>
      <c r="B825" s="211" t="s">
        <v>2100</v>
      </c>
      <c r="C825" s="44">
        <v>4</v>
      </c>
      <c r="D825" s="214">
        <v>45579</v>
      </c>
      <c r="E825" s="211" t="b">
        <v>0</v>
      </c>
      <c r="F825" s="211" t="s">
        <v>2101</v>
      </c>
      <c r="G8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&lt;STX&gt;H1;o160,100;f3;c20;h1;w1;d3,Donnell Adkins;&lt;ETX&gt;
&lt;STX&gt;H2;o130,100;f3;c20;h1;w1;d3,;&lt;ETX&gt;
&lt;STX&gt;H3;o100,100;f3;c20;h1;w1;d3,MES Login;&lt;ETX&gt;
&lt;STX&gt;B4;o50,30;f3;c0,3;h50;w3;d3,2536;&lt;ETX&gt;
&lt;STX&gt;R&lt;ETX&gt;
&lt;STX&gt;&lt;ESC&gt;E1;&lt;ETX&gt;
&lt;STX&gt;&lt;US&gt;4&lt;ETX&gt;
&lt;STX&gt;&lt;ETB&gt;&lt;ETX&gt;</v>
      </c>
      <c r="H825" s="38">
        <f>ROW() - 6</f>
        <v>819</v>
      </c>
      <c r="I825" s="218" t="str" cm="1">
        <f t="array" ref="I8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26" spans="1:10" x14ac:dyDescent="0.2">
      <c r="A826" s="209">
        <v>1653</v>
      </c>
      <c r="B826" s="211" t="s">
        <v>2102</v>
      </c>
      <c r="C826" s="44">
        <v>4</v>
      </c>
      <c r="D826" s="214">
        <v>45126.516653819446</v>
      </c>
      <c r="E826" s="211" t="b">
        <v>0</v>
      </c>
      <c r="F826" s="211" t="s">
        <v>2103</v>
      </c>
      <c r="G8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&lt;STX&gt;H1;o160,100;f3;c20;h1;w1;d3,Donnie Montgomey;&lt;ETX&gt;
&lt;STX&gt;H2;o130,100;f3;c20;h1;w1;d3,;&lt;ETX&gt;
&lt;STX&gt;H3;o100,100;f3;c20;h1;w1;d3,MES Login;&lt;ETX&gt;
&lt;STX&gt;B4;o50,30;f3;c0,3;h50;w3;d3,1653;&lt;ETX&gt;
&lt;STX&gt;R&lt;ETX&gt;
&lt;STX&gt;&lt;ESC&gt;E1;&lt;ETX&gt;
&lt;STX&gt;&lt;US&gt;4&lt;ETX&gt;
&lt;STX&gt;&lt;ETB&gt;&lt;ETX&gt;</v>
      </c>
      <c r="H826" s="38">
        <f>ROW() - 6</f>
        <v>820</v>
      </c>
      <c r="I826" s="218" t="str" cm="1">
        <f t="array" ref="I8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27" spans="1:10" x14ac:dyDescent="0.2">
      <c r="A827" s="209">
        <v>8968</v>
      </c>
      <c r="B827" s="211" t="s">
        <v>2104</v>
      </c>
      <c r="C827" s="44">
        <v>4</v>
      </c>
      <c r="D827" s="214">
        <v>45126.516654016203</v>
      </c>
      <c r="E827" s="211" t="b">
        <v>0</v>
      </c>
      <c r="F827" s="211" t="s">
        <v>2105</v>
      </c>
      <c r="G8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&lt;STX&gt;H1;o160,100;f3;c20;h1;w1;d3,Donovan Hallums;&lt;ETX&gt;
&lt;STX&gt;H2;o130,100;f3;c20;h1;w1;d3,;&lt;ETX&gt;
&lt;STX&gt;H3;o100,100;f3;c20;h1;w1;d3,MES Login;&lt;ETX&gt;
&lt;STX&gt;B4;o50,30;f3;c0,3;h50;w3;d3,8968;&lt;ETX&gt;
&lt;STX&gt;R&lt;ETX&gt;
&lt;STX&gt;&lt;ESC&gt;E1;&lt;ETX&gt;
&lt;STX&gt;&lt;US&gt;4&lt;ETX&gt;
&lt;STX&gt;&lt;ETB&gt;&lt;ETX&gt;</v>
      </c>
      <c r="H827" s="38">
        <f>ROW() - 6</f>
        <v>821</v>
      </c>
      <c r="I827" s="218" t="str" cm="1">
        <f t="array" ref="I8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28" spans="1:10" x14ac:dyDescent="0.2">
      <c r="A828" s="209">
        <v>2509</v>
      </c>
      <c r="B828" s="211" t="s">
        <v>2106</v>
      </c>
      <c r="C828" s="44">
        <v>4</v>
      </c>
      <c r="D828" s="214">
        <v>45615</v>
      </c>
      <c r="E828" s="211" t="b">
        <v>0</v>
      </c>
      <c r="F828" s="211" t="s">
        <v>2107</v>
      </c>
      <c r="G8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&lt;STX&gt;H1;o160,100;f3;c20;h1;w1;d3,Donta Jamerson;&lt;ETX&gt;
&lt;STX&gt;H2;o130,100;f3;c20;h1;w1;d3,;&lt;ETX&gt;
&lt;STX&gt;H3;o100,100;f3;c20;h1;w1;d3,MES Login;&lt;ETX&gt;
&lt;STX&gt;B4;o50,30;f3;c0,3;h50;w3;d3,2509;&lt;ETX&gt;
&lt;STX&gt;R&lt;ETX&gt;
&lt;STX&gt;&lt;ESC&gt;E1;&lt;ETX&gt;
&lt;STX&gt;&lt;US&gt;4&lt;ETX&gt;
&lt;STX&gt;&lt;ETB&gt;&lt;ETX&gt;</v>
      </c>
      <c r="H828" s="38">
        <f>ROW() - 6</f>
        <v>822</v>
      </c>
      <c r="I828" s="218" t="str" cm="1">
        <f t="array" ref="I8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29" spans="1:10" x14ac:dyDescent="0.2">
      <c r="A829" s="209">
        <v>9685</v>
      </c>
      <c r="B829" s="211" t="s">
        <v>2108</v>
      </c>
      <c r="C829" s="44">
        <v>4</v>
      </c>
      <c r="D829" s="214">
        <v>45126.516654398147</v>
      </c>
      <c r="E829" s="211" t="b">
        <v>0</v>
      </c>
      <c r="F829" s="211" t="s">
        <v>2016</v>
      </c>
      <c r="G8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&lt;STX&gt;H1;o160,100;f3;c20;h1;w1;d3,Dontay Long;&lt;ETX&gt;
&lt;STX&gt;H2;o130,100;f3;c20;h1;w1;d3,;&lt;ETX&gt;
&lt;STX&gt;H3;o100,100;f3;c20;h1;w1;d3,MES Login;&lt;ETX&gt;
&lt;STX&gt;B4;o50,30;f3;c0,3;h50;w3;d3,9685;&lt;ETX&gt;
&lt;STX&gt;R&lt;ETX&gt;
&lt;STX&gt;&lt;ESC&gt;E1;&lt;ETX&gt;
&lt;STX&gt;&lt;US&gt;4&lt;ETX&gt;
&lt;STX&gt;&lt;ETB&gt;&lt;ETX&gt;</v>
      </c>
      <c r="H829" s="38">
        <f>ROW() - 6</f>
        <v>823</v>
      </c>
      <c r="I829" s="218" t="str" cm="1">
        <f t="array" ref="I8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30" spans="1:10" x14ac:dyDescent="0.2">
      <c r="A830" s="209">
        <v>9757</v>
      </c>
      <c r="B830" s="211" t="s">
        <v>2109</v>
      </c>
      <c r="C830" s="44">
        <v>4</v>
      </c>
      <c r="D830" s="214">
        <v>45126.516654548614</v>
      </c>
      <c r="E830" s="211" t="b">
        <v>0</v>
      </c>
      <c r="F830" s="211" t="s">
        <v>914</v>
      </c>
      <c r="G8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&lt;STX&gt;H1;o160,100;f3;c20;h1;w1;d3,Donte Anderson;&lt;ETX&gt;
&lt;STX&gt;H2;o130,100;f3;c20;h1;w1;d3,;&lt;ETX&gt;
&lt;STX&gt;H3;o100,100;f3;c20;h1;w1;d3,MES Login;&lt;ETX&gt;
&lt;STX&gt;B4;o50,30;f3;c0,3;h50;w3;d3,9757;&lt;ETX&gt;
&lt;STX&gt;R&lt;ETX&gt;
&lt;STX&gt;&lt;ESC&gt;E1;&lt;ETX&gt;
&lt;STX&gt;&lt;US&gt;4&lt;ETX&gt;
&lt;STX&gt;&lt;ETB&gt;&lt;ETX&gt;</v>
      </c>
      <c r="H830" s="38">
        <f>ROW() - 6</f>
        <v>824</v>
      </c>
      <c r="I830" s="218" t="str" cm="1">
        <f t="array" ref="I8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31" spans="1:10" x14ac:dyDescent="0.2">
      <c r="A831" s="209">
        <v>9201</v>
      </c>
      <c r="B831" s="211" t="s">
        <v>2110</v>
      </c>
      <c r="C831" s="44">
        <v>4</v>
      </c>
      <c r="D831" s="214">
        <v>45126.51665474537</v>
      </c>
      <c r="E831" s="211" t="b">
        <v>0</v>
      </c>
      <c r="F831" s="211" t="s">
        <v>2111</v>
      </c>
      <c r="G8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&lt;STX&gt;H1;o160,100;f3;c20;h1;w1;d3,Donte Boyd;&lt;ETX&gt;
&lt;STX&gt;H2;o130,100;f3;c20;h1;w1;d3,;&lt;ETX&gt;
&lt;STX&gt;H3;o100,100;f3;c20;h1;w1;d3,MES Login;&lt;ETX&gt;
&lt;STX&gt;B4;o50,30;f3;c0,3;h50;w3;d3,9201;&lt;ETX&gt;
&lt;STX&gt;R&lt;ETX&gt;
&lt;STX&gt;&lt;ESC&gt;E1;&lt;ETX&gt;
&lt;STX&gt;&lt;US&gt;4&lt;ETX&gt;
&lt;STX&gt;&lt;ETB&gt;&lt;ETX&gt;</v>
      </c>
      <c r="H831" s="38">
        <f>ROW() - 6</f>
        <v>825</v>
      </c>
      <c r="I831" s="218" t="str" cm="1">
        <f t="array" ref="I8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32" spans="1:10" x14ac:dyDescent="0.2">
      <c r="A832" s="209">
        <v>9709</v>
      </c>
      <c r="B832" s="211" t="s">
        <v>2110</v>
      </c>
      <c r="C832" s="44">
        <v>4</v>
      </c>
      <c r="D832" s="214">
        <v>45126.516654942126</v>
      </c>
      <c r="E832" s="211" t="b">
        <v>0</v>
      </c>
      <c r="F832" s="211" t="s">
        <v>2111</v>
      </c>
      <c r="G8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&lt;STX&gt;H1;o160,100;f3;c20;h1;w1;d3,Donte Boyd;&lt;ETX&gt;
&lt;STX&gt;H2;o130,100;f3;c20;h1;w1;d3,;&lt;ETX&gt;
&lt;STX&gt;H3;o100,100;f3;c20;h1;w1;d3,MES Login;&lt;ETX&gt;
&lt;STX&gt;B4;o50,30;f3;c0,3;h50;w3;d3,9709;&lt;ETX&gt;
&lt;STX&gt;R&lt;ETX&gt;
&lt;STX&gt;&lt;ESC&gt;E1;&lt;ETX&gt;
&lt;STX&gt;&lt;US&gt;4&lt;ETX&gt;
&lt;STX&gt;&lt;ETB&gt;&lt;ETX&gt;</v>
      </c>
      <c r="H832" s="38">
        <f>ROW() - 6</f>
        <v>826</v>
      </c>
      <c r="I832" s="218" t="str" cm="1">
        <f t="array" ref="I8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33" spans="1:10" x14ac:dyDescent="0.2">
      <c r="A833" s="209">
        <v>9775</v>
      </c>
      <c r="B833" s="211" t="s">
        <v>2112</v>
      </c>
      <c r="C833" s="44">
        <v>4</v>
      </c>
      <c r="D833" s="214">
        <v>45126.516655092593</v>
      </c>
      <c r="E833" s="211" t="b">
        <v>0</v>
      </c>
      <c r="F833" s="211" t="s">
        <v>2113</v>
      </c>
      <c r="G8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&lt;STX&gt;H1;o160,100;f3;c20;h1;w1;d3,Donte Guyton;&lt;ETX&gt;
&lt;STX&gt;H2;o130,100;f3;c20;h1;w1;d3,;&lt;ETX&gt;
&lt;STX&gt;H3;o100,100;f3;c20;h1;w1;d3,MES Login;&lt;ETX&gt;
&lt;STX&gt;B4;o50,30;f3;c0,3;h50;w3;d3,9775;&lt;ETX&gt;
&lt;STX&gt;R&lt;ETX&gt;
&lt;STX&gt;&lt;ESC&gt;E1;&lt;ETX&gt;
&lt;STX&gt;&lt;US&gt;4&lt;ETX&gt;
&lt;STX&gt;&lt;ETB&gt;&lt;ETX&gt;</v>
      </c>
      <c r="H833" s="38">
        <f>ROW() - 6</f>
        <v>827</v>
      </c>
      <c r="I833" s="218" t="str" cm="1">
        <f t="array" ref="I8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34" spans="1:10" x14ac:dyDescent="0.2">
      <c r="A834" s="209">
        <v>9763</v>
      </c>
      <c r="B834" s="211" t="s">
        <v>2114</v>
      </c>
      <c r="C834" s="44">
        <v>4</v>
      </c>
      <c r="D834" s="214">
        <v>45126.51665528935</v>
      </c>
      <c r="E834" s="211" t="b">
        <v>0</v>
      </c>
      <c r="F834" s="211" t="s">
        <v>1154</v>
      </c>
      <c r="G8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&lt;STX&gt;H1;o160,100;f3;c20;h1;w1;d3,Donte Harris;&lt;ETX&gt;
&lt;STX&gt;H2;o130,100;f3;c20;h1;w1;d3,;&lt;ETX&gt;
&lt;STX&gt;H3;o100,100;f3;c20;h1;w1;d3,MES Login;&lt;ETX&gt;
&lt;STX&gt;B4;o50,30;f3;c0,3;h50;w3;d3,9763;&lt;ETX&gt;
&lt;STX&gt;R&lt;ETX&gt;
&lt;STX&gt;&lt;ESC&gt;E1;&lt;ETX&gt;
&lt;STX&gt;&lt;US&gt;4&lt;ETX&gt;
&lt;STX&gt;&lt;ETB&gt;&lt;ETX&gt;</v>
      </c>
      <c r="H834" s="38">
        <f>ROW() - 6</f>
        <v>828</v>
      </c>
      <c r="I834" s="218" t="str" cm="1">
        <f t="array" ref="I8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35" spans="1:10" x14ac:dyDescent="0.2">
      <c r="A835" s="209">
        <v>9773</v>
      </c>
      <c r="B835" s="211" t="s">
        <v>2115</v>
      </c>
      <c r="C835" s="44">
        <v>4</v>
      </c>
      <c r="D835" s="214">
        <v>45126.516655636573</v>
      </c>
      <c r="E835" s="211" t="b">
        <v>0</v>
      </c>
      <c r="F835" s="211" t="s">
        <v>2116</v>
      </c>
      <c r="G8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&lt;STX&gt;H1;o160,100;f3;c20;h1;w1;d3,Donte Stinnett;&lt;ETX&gt;
&lt;STX&gt;H2;o130,100;f3;c20;h1;w1;d3,;&lt;ETX&gt;
&lt;STX&gt;H3;o100,100;f3;c20;h1;w1;d3,MES Login;&lt;ETX&gt;
&lt;STX&gt;B4;o50,30;f3;c0,3;h50;w3;d3,9773;&lt;ETX&gt;
&lt;STX&gt;R&lt;ETX&gt;
&lt;STX&gt;&lt;ESC&gt;E1;&lt;ETX&gt;
&lt;STX&gt;&lt;US&gt;4&lt;ETX&gt;
&lt;STX&gt;&lt;ETB&gt;&lt;ETX&gt;</v>
      </c>
      <c r="H835" s="38">
        <f>ROW() - 6</f>
        <v>829</v>
      </c>
      <c r="I835" s="218" t="str" cm="1">
        <f t="array" ref="I8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36" spans="1:10" x14ac:dyDescent="0.2">
      <c r="A836" s="209">
        <v>9380</v>
      </c>
      <c r="B836" s="211" t="s">
        <v>2117</v>
      </c>
      <c r="C836" s="44">
        <v>4</v>
      </c>
      <c r="D836" s="214">
        <v>45126.516655821761</v>
      </c>
      <c r="E836" s="211" t="b">
        <v>0</v>
      </c>
      <c r="F836" s="211" t="s">
        <v>2118</v>
      </c>
      <c r="G8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&lt;STX&gt;H1;o160,100;f3;c20;h1;w1;d3,Dontez Currington;&lt;ETX&gt;
&lt;STX&gt;H2;o130,100;f3;c20;h1;w1;d3,;&lt;ETX&gt;
&lt;STX&gt;H3;o100,100;f3;c20;h1;w1;d3,MES Login;&lt;ETX&gt;
&lt;STX&gt;B4;o50,30;f3;c0,3;h50;w3;d3,9380;&lt;ETX&gt;
&lt;STX&gt;R&lt;ETX&gt;
&lt;STX&gt;&lt;ESC&gt;E1;&lt;ETX&gt;
&lt;STX&gt;&lt;US&gt;4&lt;ETX&gt;
&lt;STX&gt;&lt;ETB&gt;&lt;ETX&gt;</v>
      </c>
      <c r="H836" s="38">
        <f>ROW() - 6</f>
        <v>830</v>
      </c>
      <c r="I836" s="218" t="str" cm="1">
        <f t="array" ref="I8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37" spans="1:10" x14ac:dyDescent="0.2">
      <c r="A837" s="209">
        <v>9793</v>
      </c>
      <c r="B837" s="211" t="s">
        <v>2119</v>
      </c>
      <c r="C837" s="44">
        <v>4</v>
      </c>
      <c r="D837" s="214"/>
      <c r="E837" s="211" t="b">
        <v>0</v>
      </c>
      <c r="F837" s="211" t="s">
        <v>1185</v>
      </c>
      <c r="G8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&lt;STX&gt;H1;o160,100;f3;c20;h1;w1;d3,Doreen Garrett;&lt;ETX&gt;
&lt;STX&gt;H2;o130,100;f3;c20;h1;w1;d3,;&lt;ETX&gt;
&lt;STX&gt;H3;o100,100;f3;c20;h1;w1;d3,MES Login;&lt;ETX&gt;
&lt;STX&gt;B4;o50,30;f3;c0,3;h50;w3;d3,9793;&lt;ETX&gt;
&lt;STX&gt;R&lt;ETX&gt;
&lt;STX&gt;&lt;ESC&gt;E1;&lt;ETX&gt;
&lt;STX&gt;&lt;US&gt;4&lt;ETX&gt;
&lt;STX&gt;&lt;ETB&gt;&lt;ETX&gt;</v>
      </c>
      <c r="H837" s="38">
        <f>ROW() - 6</f>
        <v>831</v>
      </c>
      <c r="I837" s="218" t="str" cm="1">
        <f t="array" ref="I8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38" spans="1:10" x14ac:dyDescent="0.2">
      <c r="A838" s="209">
        <v>1625</v>
      </c>
      <c r="B838" s="211" t="s">
        <v>2120</v>
      </c>
      <c r="C838" s="44">
        <v>4</v>
      </c>
      <c r="D838" s="214">
        <v>45126.516656018517</v>
      </c>
      <c r="E838" s="211" t="b">
        <v>0</v>
      </c>
      <c r="F838" s="211" t="s">
        <v>2121</v>
      </c>
      <c r="G8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&lt;STX&gt;H1;o160,100;f3;c20;h1;w1;d3,Dorian Lile;&lt;ETX&gt;
&lt;STX&gt;H2;o130,100;f3;c20;h1;w1;d3,;&lt;ETX&gt;
&lt;STX&gt;H3;o100,100;f3;c20;h1;w1;d3,MES Login;&lt;ETX&gt;
&lt;STX&gt;B4;o50,30;f3;c0,3;h50;w3;d3,1625;&lt;ETX&gt;
&lt;STX&gt;R&lt;ETX&gt;
&lt;STX&gt;&lt;ESC&gt;E1;&lt;ETX&gt;
&lt;STX&gt;&lt;US&gt;4&lt;ETX&gt;
&lt;STX&gt;&lt;ETB&gt;&lt;ETX&gt;</v>
      </c>
      <c r="H838" s="38">
        <f>ROW() - 6</f>
        <v>832</v>
      </c>
      <c r="I838" s="218" t="str" cm="1">
        <f t="array" ref="I8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39" spans="1:10" x14ac:dyDescent="0.2">
      <c r="A839" s="209">
        <v>2554</v>
      </c>
      <c r="B839" s="211" t="s">
        <v>2122</v>
      </c>
      <c r="C839" s="44">
        <v>4</v>
      </c>
      <c r="D839" s="214">
        <v>45670</v>
      </c>
      <c r="E839" s="211" t="b">
        <v>0</v>
      </c>
      <c r="F839" s="211" t="s">
        <v>1078</v>
      </c>
      <c r="G8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&lt;STX&gt;H1;o160,100;f3;c20;h1;w1;d3,Dorian Washington;&lt;ETX&gt;
&lt;STX&gt;H2;o130,100;f3;c20;h1;w1;d3,;&lt;ETX&gt;
&lt;STX&gt;H3;o100,100;f3;c20;h1;w1;d3,MES Login;&lt;ETX&gt;
&lt;STX&gt;B4;o50,30;f3;c0,3;h50;w3;d3,2554;&lt;ETX&gt;
&lt;STX&gt;R&lt;ETX&gt;
&lt;STX&gt;&lt;ESC&gt;E1;&lt;ETX&gt;
&lt;STX&gt;&lt;US&gt;4&lt;ETX&gt;
&lt;STX&gt;&lt;ETB&gt;&lt;ETX&gt;</v>
      </c>
      <c r="H839" s="38">
        <f>ROW() - 6</f>
        <v>833</v>
      </c>
      <c r="I839" s="218" t="str" cm="1">
        <f t="array" ref="I8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40" spans="1:10" x14ac:dyDescent="0.2">
      <c r="A840" s="209">
        <v>2675</v>
      </c>
      <c r="B840" s="211" t="s">
        <v>9584</v>
      </c>
      <c r="C840" s="44">
        <v>3</v>
      </c>
      <c r="D840" s="214"/>
      <c r="E840" s="211" t="b">
        <v>0</v>
      </c>
      <c r="F840" s="211" t="s">
        <v>1274</v>
      </c>
      <c r="G8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&lt;STX&gt;H1;o160,100;f3;c20;h1;w1;d3,Dorian Watson;&lt;ETX&gt;
&lt;STX&gt;H2;o130,100;f3;c20;h1;w1;d3,Materials 2nd;&lt;ETX&gt;
&lt;STX&gt;H3;o100,100;f3;c20;h1;w1;d3,MES Login;&lt;ETX&gt;
&lt;STX&gt;B4;o50,30;f3;c0,3;h50;w3;d3,2675;&lt;ETX&gt;
&lt;STX&gt;R&lt;ETX&gt;
&lt;STX&gt;&lt;ESC&gt;E1;&lt;ETX&gt;
&lt;STX&gt;&lt;US&gt;4&lt;ETX&gt;
&lt;STX&gt;&lt;ETB&gt;&lt;ETX&gt;</v>
      </c>
      <c r="H840" s="38">
        <f>ROW() - 6</f>
        <v>834</v>
      </c>
      <c r="I840" s="218" t="str" cm="1">
        <f t="array" ref="I8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2nd</v>
      </c>
      <c r="J8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841" spans="1:10" x14ac:dyDescent="0.2">
      <c r="A841" s="209">
        <v>9347</v>
      </c>
      <c r="B841" s="211" t="s">
        <v>2123</v>
      </c>
      <c r="C841" s="44">
        <v>2</v>
      </c>
      <c r="D841" s="214">
        <v>45126.516656168984</v>
      </c>
      <c r="E841" s="211" t="b">
        <v>1</v>
      </c>
      <c r="F841" s="211" t="s">
        <v>2124</v>
      </c>
      <c r="G8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&lt;STX&gt;H1;o160,100;f3;c20;h1;w1;d3,Doris Leigh;&lt;ETX&gt;
&lt;STX&gt;H2;o130,100;f3;c20;h1;w1;d3,;&lt;ETX&gt;
&lt;STX&gt;H3;o100,100;f3;c20;h1;w1;d3,MES Login;&lt;ETX&gt;
&lt;STX&gt;B4;o50,30;f3;c0,3;h50;w3;d3,9347;&lt;ETX&gt;
&lt;STX&gt;R&lt;ETX&gt;
&lt;STX&gt;&lt;ESC&gt;E1;&lt;ETX&gt;
&lt;STX&gt;&lt;US&gt;4&lt;ETX&gt;
&lt;STX&gt;&lt;ETB&gt;&lt;ETX&gt;</v>
      </c>
      <c r="H841" s="38">
        <f>ROW() - 6</f>
        <v>835</v>
      </c>
      <c r="I841" s="218" t="str" cm="1">
        <f t="array" ref="I8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42" spans="1:10" x14ac:dyDescent="0.2">
      <c r="A842" s="209">
        <v>1182</v>
      </c>
      <c r="B842" s="211" t="s">
        <v>2125</v>
      </c>
      <c r="C842" s="44">
        <v>4</v>
      </c>
      <c r="D842" s="214">
        <v>45126.51665636574</v>
      </c>
      <c r="E842" s="211" t="b">
        <v>0</v>
      </c>
      <c r="F842" s="211" t="s">
        <v>2126</v>
      </c>
      <c r="G8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&lt;STX&gt;H1;o160,100;f3;c20;h1;w1;d3,Dorlus Dessin;&lt;ETX&gt;
&lt;STX&gt;H2;o130,100;f3;c20;h1;w1;d3,;&lt;ETX&gt;
&lt;STX&gt;H3;o100,100;f3;c20;h1;w1;d3,MES Login;&lt;ETX&gt;
&lt;STX&gt;B4;o50,30;f3;c0,3;h50;w3;d3,1182;&lt;ETX&gt;
&lt;STX&gt;R&lt;ETX&gt;
&lt;STX&gt;&lt;ESC&gt;E1;&lt;ETX&gt;
&lt;STX&gt;&lt;US&gt;4&lt;ETX&gt;
&lt;STX&gt;&lt;ETB&gt;&lt;ETX&gt;</v>
      </c>
      <c r="H842" s="38">
        <f>ROW() - 6</f>
        <v>836</v>
      </c>
      <c r="I842" s="218" t="str" cm="1">
        <f t="array" ref="I8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43" spans="1:10" x14ac:dyDescent="0.2">
      <c r="A843" s="209">
        <v>8799</v>
      </c>
      <c r="B843" s="211" t="s">
        <v>2127</v>
      </c>
      <c r="C843" s="44">
        <v>4</v>
      </c>
      <c r="D843" s="214">
        <v>45126.516656562497</v>
      </c>
      <c r="E843" s="211" t="b">
        <v>0</v>
      </c>
      <c r="F843" s="211" t="s">
        <v>1254</v>
      </c>
      <c r="G8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&lt;STX&gt;H1;o160,100;f3;c20;h1;w1;d3,Dorothy Walker;&lt;ETX&gt;
&lt;STX&gt;H2;o130,100;f3;c20;h1;w1;d3,;&lt;ETX&gt;
&lt;STX&gt;H3;o100,100;f3;c20;h1;w1;d3,MES Login;&lt;ETX&gt;
&lt;STX&gt;B4;o50,30;f3;c0,3;h50;w3;d3,8799;&lt;ETX&gt;
&lt;STX&gt;R&lt;ETX&gt;
&lt;STX&gt;&lt;ESC&gt;E1;&lt;ETX&gt;
&lt;STX&gt;&lt;US&gt;4&lt;ETX&gt;
&lt;STX&gt;&lt;ETB&gt;&lt;ETX&gt;</v>
      </c>
      <c r="H843" s="38">
        <f>ROW() - 6</f>
        <v>837</v>
      </c>
      <c r="I843" s="218" t="str" cm="1">
        <f t="array" ref="I8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44" spans="1:10" x14ac:dyDescent="0.2">
      <c r="A844" s="209">
        <v>6000</v>
      </c>
      <c r="B844" s="211" t="s">
        <v>2128</v>
      </c>
      <c r="C844" s="44">
        <v>4</v>
      </c>
      <c r="D844" s="214">
        <v>45126.516656712964</v>
      </c>
      <c r="E844" s="211" t="b">
        <v>0</v>
      </c>
      <c r="F844" s="211" t="s">
        <v>1156</v>
      </c>
      <c r="G8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&lt;STX&gt;H1;o160,100;f3;c20;h1;w1;d3,Dorthy Little;&lt;ETX&gt;
&lt;STX&gt;H2;o130,100;f3;c20;h1;w1;d3,;&lt;ETX&gt;
&lt;STX&gt;H3;o100,100;f3;c20;h1;w1;d3,MES Login;&lt;ETX&gt;
&lt;STX&gt;B4;o50,30;f3;c0,3;h50;w3;d3,6000;&lt;ETX&gt;
&lt;STX&gt;R&lt;ETX&gt;
&lt;STX&gt;&lt;ESC&gt;E1;&lt;ETX&gt;
&lt;STX&gt;&lt;US&gt;4&lt;ETX&gt;
&lt;STX&gt;&lt;ETB&gt;&lt;ETX&gt;</v>
      </c>
      <c r="H844" s="38">
        <f>ROW() - 6</f>
        <v>838</v>
      </c>
      <c r="I844" s="218" t="str" cm="1">
        <f t="array" ref="I8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45" spans="1:10" x14ac:dyDescent="0.2">
      <c r="A845" s="209">
        <v>1507</v>
      </c>
      <c r="B845" s="211" t="s">
        <v>2129</v>
      </c>
      <c r="C845" s="44">
        <v>4</v>
      </c>
      <c r="D845" s="214">
        <v>45126.51665690972</v>
      </c>
      <c r="E845" s="211" t="b">
        <v>0</v>
      </c>
      <c r="F845" s="211" t="s">
        <v>2130</v>
      </c>
      <c r="G8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&lt;STX&gt;H1;o160,100;f3;c20;h1;w1;d3,Douglas Harvey;&lt;ETX&gt;
&lt;STX&gt;H2;o130,100;f3;c20;h1;w1;d3,;&lt;ETX&gt;
&lt;STX&gt;H3;o100,100;f3;c20;h1;w1;d3,MES Login;&lt;ETX&gt;
&lt;STX&gt;B4;o50,30;f3;c0,3;h50;w3;d3,1507;&lt;ETX&gt;
&lt;STX&gt;R&lt;ETX&gt;
&lt;STX&gt;&lt;ESC&gt;E1;&lt;ETX&gt;
&lt;STX&gt;&lt;US&gt;4&lt;ETX&gt;
&lt;STX&gt;&lt;ETB&gt;&lt;ETX&gt;</v>
      </c>
      <c r="H845" s="38">
        <f>ROW() - 6</f>
        <v>839</v>
      </c>
      <c r="I845" s="218" t="str" cm="1">
        <f t="array" ref="I8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46" spans="1:10" x14ac:dyDescent="0.2">
      <c r="A846" s="209">
        <v>8688</v>
      </c>
      <c r="B846" s="211" t="s">
        <v>2131</v>
      </c>
      <c r="C846" s="44">
        <v>11</v>
      </c>
      <c r="D846" s="214">
        <v>45126.516657442131</v>
      </c>
      <c r="E846" s="211" t="b">
        <v>1</v>
      </c>
      <c r="F846" s="211" t="s">
        <v>2132</v>
      </c>
      <c r="G8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&lt;STX&gt;H1;o160,100;f3;c20;h1;w1;d3,Douglas Thornburg;&lt;ETX&gt;
&lt;STX&gt;H2;o130,100;f3;c20;h1;w1;d3,;&lt;ETX&gt;
&lt;STX&gt;H3;o100,100;f3;c20;h1;w1;d3,MES Login;&lt;ETX&gt;
&lt;STX&gt;B4;o50,30;f3;c0,3;h50;w3;d3,8688;&lt;ETX&gt;
&lt;STX&gt;R&lt;ETX&gt;
&lt;STX&gt;&lt;ESC&gt;E1;&lt;ETX&gt;
&lt;STX&gt;&lt;US&gt;4&lt;ETX&gt;
&lt;STX&gt;&lt;ETB&gt;&lt;ETX&gt;</v>
      </c>
      <c r="H846" s="38">
        <f>ROW() - 6</f>
        <v>840</v>
      </c>
      <c r="I846" s="218" t="str" cm="1">
        <f t="array" ref="I8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47" spans="1:10" x14ac:dyDescent="0.2">
      <c r="A847" s="209">
        <v>1274</v>
      </c>
      <c r="B847" s="211" t="s">
        <v>2133</v>
      </c>
      <c r="C847" s="44">
        <v>4</v>
      </c>
      <c r="D847" s="214">
        <v>45126.516657638887</v>
      </c>
      <c r="E847" s="211" t="b">
        <v>0</v>
      </c>
      <c r="F847" s="211" t="s">
        <v>2134</v>
      </c>
      <c r="G8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&lt;STX&gt;H1;o160,100;f3;c20;h1;w1;d3,Drake Raphael;&lt;ETX&gt;
&lt;STX&gt;H2;o130,100;f3;c20;h1;w1;d3,;&lt;ETX&gt;
&lt;STX&gt;H3;o100,100;f3;c20;h1;w1;d3,MES Login;&lt;ETX&gt;
&lt;STX&gt;B4;o50,30;f3;c0,3;h50;w3;d3,1274;&lt;ETX&gt;
&lt;STX&gt;R&lt;ETX&gt;
&lt;STX&gt;&lt;ESC&gt;E1;&lt;ETX&gt;
&lt;STX&gt;&lt;US&gt;4&lt;ETX&gt;
&lt;STX&gt;&lt;ETB&gt;&lt;ETX&gt;</v>
      </c>
      <c r="H847" s="38">
        <f>ROW() - 6</f>
        <v>841</v>
      </c>
      <c r="I847" s="218" t="str" cm="1">
        <f t="array" ref="I8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48" spans="1:10" x14ac:dyDescent="0.2">
      <c r="A848" s="209">
        <v>1694</v>
      </c>
      <c r="B848" s="211" t="s">
        <v>301</v>
      </c>
      <c r="C848" s="44">
        <v>4</v>
      </c>
      <c r="D848" s="214"/>
      <c r="E848" s="211" t="b">
        <v>0</v>
      </c>
      <c r="F848" s="211" t="s">
        <v>1384</v>
      </c>
      <c r="G8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&lt;STX&gt;H1;o160,100;f3;c20;h1;w1;d3,Drakkar Crosby;&lt;ETX&gt;
&lt;STX&gt;H2;o130,100;f3;c20;h1;w1;d3,T1XX A;&lt;ETX&gt;
&lt;STX&gt;H3;o100,100;f3;c20;h1;w1;d3,MES Login;&lt;ETX&gt;
&lt;STX&gt;B4;o50,30;f3;c0,3;h50;w3;d3,1694;&lt;ETX&gt;
&lt;STX&gt;R&lt;ETX&gt;
&lt;STX&gt;&lt;ESC&gt;E1;&lt;ETX&gt;
&lt;STX&gt;&lt;US&gt;4&lt;ETX&gt;
&lt;STX&gt;&lt;ETB&gt;&lt;ETX&gt;</v>
      </c>
      <c r="H848" s="38">
        <f>ROW() - 6</f>
        <v>842</v>
      </c>
      <c r="I848" s="218" t="str" cm="1">
        <f t="array" ref="I8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8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849" spans="1:10" x14ac:dyDescent="0.2">
      <c r="A849" s="209">
        <v>2439</v>
      </c>
      <c r="B849" s="211" t="s">
        <v>2135</v>
      </c>
      <c r="C849" s="44">
        <v>4</v>
      </c>
      <c r="D849" s="214">
        <v>45639</v>
      </c>
      <c r="E849" s="211" t="b">
        <v>0</v>
      </c>
      <c r="F849" s="211" t="s">
        <v>1833</v>
      </c>
      <c r="G8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&lt;STX&gt;H1;o160,100;f3;c20;h1;w1;d3,Dream Sanford;&lt;ETX&gt;
&lt;STX&gt;H2;o130,100;f3;c20;h1;w1;d3,;&lt;ETX&gt;
&lt;STX&gt;H3;o100,100;f3;c20;h1;w1;d3,MES Login;&lt;ETX&gt;
&lt;STX&gt;B4;o50,30;f3;c0,3;h50;w3;d3,2439;&lt;ETX&gt;
&lt;STX&gt;R&lt;ETX&gt;
&lt;STX&gt;&lt;ESC&gt;E1;&lt;ETX&gt;
&lt;STX&gt;&lt;US&gt;4&lt;ETX&gt;
&lt;STX&gt;&lt;ETB&gt;&lt;ETX&gt;</v>
      </c>
      <c r="H849" s="38">
        <f>ROW() - 6</f>
        <v>843</v>
      </c>
      <c r="I849" s="218" t="str" cm="1">
        <f t="array" ref="I8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50" spans="1:10" x14ac:dyDescent="0.2">
      <c r="A850" s="209">
        <v>2340</v>
      </c>
      <c r="B850" s="211" t="s">
        <v>2136</v>
      </c>
      <c r="C850" s="44">
        <v>4</v>
      </c>
      <c r="D850" s="214">
        <v>45126.516657835651</v>
      </c>
      <c r="E850" s="211" t="b">
        <v>0</v>
      </c>
      <c r="F850" s="211" t="s">
        <v>2047</v>
      </c>
      <c r="G8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&lt;STX&gt;H1;o160,100;f3;c20;h1;w1;d3,Drew Bush;&lt;ETX&gt;
&lt;STX&gt;H2;o130,100;f3;c20;h1;w1;d3,;&lt;ETX&gt;
&lt;STX&gt;H3;o100,100;f3;c20;h1;w1;d3,MES Login;&lt;ETX&gt;
&lt;STX&gt;B4;o50,30;f3;c0,3;h50;w3;d3,2340;&lt;ETX&gt;
&lt;STX&gt;R&lt;ETX&gt;
&lt;STX&gt;&lt;ESC&gt;E1;&lt;ETX&gt;
&lt;STX&gt;&lt;US&gt;4&lt;ETX&gt;
&lt;STX&gt;&lt;ETB&gt;&lt;ETX&gt;</v>
      </c>
      <c r="H850" s="38">
        <f>ROW() - 6</f>
        <v>844</v>
      </c>
      <c r="I850" s="218" t="str" cm="1">
        <f t="array" ref="I8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51" spans="1:10" x14ac:dyDescent="0.2">
      <c r="A851" s="209">
        <v>8798</v>
      </c>
      <c r="B851" s="211" t="s">
        <v>2137</v>
      </c>
      <c r="C851" s="44">
        <v>4</v>
      </c>
      <c r="D851" s="214">
        <v>45126.516657986111</v>
      </c>
      <c r="E851" s="211" t="b">
        <v>0</v>
      </c>
      <c r="F851" s="211" t="s">
        <v>2138</v>
      </c>
      <c r="G8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&lt;STX&gt;H1;o160,100;f3;c20;h1;w1;d3,Drew Hitchcock;&lt;ETX&gt;
&lt;STX&gt;H2;o130,100;f3;c20;h1;w1;d3,;&lt;ETX&gt;
&lt;STX&gt;H3;o100,100;f3;c20;h1;w1;d3,MES Login;&lt;ETX&gt;
&lt;STX&gt;B4;o50,30;f3;c0,3;h50;w3;d3,8798;&lt;ETX&gt;
&lt;STX&gt;R&lt;ETX&gt;
&lt;STX&gt;&lt;ESC&gt;E1;&lt;ETX&gt;
&lt;STX&gt;&lt;US&gt;4&lt;ETX&gt;
&lt;STX&gt;&lt;ETB&gt;&lt;ETX&gt;</v>
      </c>
      <c r="H851" s="38">
        <f>ROW() - 6</f>
        <v>845</v>
      </c>
      <c r="I851" s="218" t="str" cm="1">
        <f t="array" ref="I8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52" spans="1:10" x14ac:dyDescent="0.2">
      <c r="A852" s="209">
        <v>1960</v>
      </c>
      <c r="B852" s="211" t="s">
        <v>2139</v>
      </c>
      <c r="C852" s="44">
        <v>4</v>
      </c>
      <c r="D852" s="214">
        <v>45639</v>
      </c>
      <c r="E852" s="211" t="b">
        <v>0</v>
      </c>
      <c r="F852" s="211" t="s">
        <v>1254</v>
      </c>
      <c r="G8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&lt;STX&gt;H1;o160,100;f3;c20;h1;w1;d3,Drew Walker;&lt;ETX&gt;
&lt;STX&gt;H2;o130,100;f3;c20;h1;w1;d3,;&lt;ETX&gt;
&lt;STX&gt;H3;o100,100;f3;c20;h1;w1;d3,MES Login;&lt;ETX&gt;
&lt;STX&gt;B4;o50,30;f3;c0,3;h50;w3;d3,1960;&lt;ETX&gt;
&lt;STX&gt;R&lt;ETX&gt;
&lt;STX&gt;&lt;ESC&gt;E1;&lt;ETX&gt;
&lt;STX&gt;&lt;US&gt;4&lt;ETX&gt;
&lt;STX&gt;&lt;ETB&gt;&lt;ETX&gt;</v>
      </c>
      <c r="H852" s="38">
        <f>ROW() - 6</f>
        <v>846</v>
      </c>
      <c r="I852" s="218" t="str" cm="1">
        <f t="array" ref="I8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53" spans="1:10" x14ac:dyDescent="0.2">
      <c r="A853" s="209">
        <v>1187</v>
      </c>
      <c r="B853" s="211" t="s">
        <v>2140</v>
      </c>
      <c r="C853" s="44">
        <v>4</v>
      </c>
      <c r="D853" s="214">
        <v>45126.516658368055</v>
      </c>
      <c r="E853" s="211" t="b">
        <v>0</v>
      </c>
      <c r="F853" s="211" t="s">
        <v>2141</v>
      </c>
      <c r="G8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&lt;STX&gt;H1;o160,100;f3;c20;h1;w1;d3,Duane Brumm;&lt;ETX&gt;
&lt;STX&gt;H2;o130,100;f3;c20;h1;w1;d3,;&lt;ETX&gt;
&lt;STX&gt;H3;o100,100;f3;c20;h1;w1;d3,MES Login;&lt;ETX&gt;
&lt;STX&gt;B4;o50,30;f3;c0,3;h50;w3;d3,1187;&lt;ETX&gt;
&lt;STX&gt;R&lt;ETX&gt;
&lt;STX&gt;&lt;ESC&gt;E1;&lt;ETX&gt;
&lt;STX&gt;&lt;US&gt;4&lt;ETX&gt;
&lt;STX&gt;&lt;ETB&gt;&lt;ETX&gt;</v>
      </c>
      <c r="H853" s="38">
        <f>ROW() - 6</f>
        <v>847</v>
      </c>
      <c r="I853" s="218" t="str" cm="1">
        <f t="array" ref="I8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54" spans="1:10" x14ac:dyDescent="0.2">
      <c r="A854" s="209">
        <v>1632</v>
      </c>
      <c r="B854" s="211" t="s">
        <v>2142</v>
      </c>
      <c r="C854" s="44">
        <v>4</v>
      </c>
      <c r="D854" s="214">
        <v>45126.51665853009</v>
      </c>
      <c r="E854" s="211" t="b">
        <v>1</v>
      </c>
      <c r="F854" s="211" t="s">
        <v>1357</v>
      </c>
      <c r="G8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&lt;STX&gt;H1;o160,100;f3;c20;h1;w1;d3,Durell Lewis;&lt;ETX&gt;
&lt;STX&gt;H2;o130,100;f3;c20;h1;w1;d3,;&lt;ETX&gt;
&lt;STX&gt;H3;o100,100;f3;c20;h1;w1;d3,MES Login;&lt;ETX&gt;
&lt;STX&gt;B4;o50,30;f3;c0,3;h50;w3;d3,1632;&lt;ETX&gt;
&lt;STX&gt;R&lt;ETX&gt;
&lt;STX&gt;&lt;ESC&gt;E1;&lt;ETX&gt;
&lt;STX&gt;&lt;US&gt;4&lt;ETX&gt;
&lt;STX&gt;&lt;ETB&gt;&lt;ETX&gt;</v>
      </c>
      <c r="H854" s="38">
        <f>ROW() - 6</f>
        <v>848</v>
      </c>
      <c r="I854" s="218" t="str" cm="1">
        <f t="array" ref="I8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55" spans="1:10" x14ac:dyDescent="0.2">
      <c r="A855" s="209">
        <v>1351</v>
      </c>
      <c r="B855" s="211" t="s">
        <v>2143</v>
      </c>
      <c r="C855" s="44">
        <v>4</v>
      </c>
      <c r="D855" s="214">
        <v>45126.516658715278</v>
      </c>
      <c r="E855" s="211" t="b">
        <v>0</v>
      </c>
      <c r="F855" s="211" t="s">
        <v>2144</v>
      </c>
      <c r="G8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&lt;STX&gt;H1;o160,100;f3;c20;h1;w1;d3,Duwayne Lunsford;&lt;ETX&gt;
&lt;STX&gt;H2;o130,100;f3;c20;h1;w1;d3,;&lt;ETX&gt;
&lt;STX&gt;H3;o100,100;f3;c20;h1;w1;d3,MES Login;&lt;ETX&gt;
&lt;STX&gt;B4;o50,30;f3;c0,3;h50;w3;d3,1351;&lt;ETX&gt;
&lt;STX&gt;R&lt;ETX&gt;
&lt;STX&gt;&lt;ESC&gt;E1;&lt;ETX&gt;
&lt;STX&gt;&lt;US&gt;4&lt;ETX&gt;
&lt;STX&gt;&lt;ETB&gt;&lt;ETX&gt;</v>
      </c>
      <c r="H855" s="38">
        <f>ROW() - 6</f>
        <v>849</v>
      </c>
      <c r="I855" s="218" t="str" cm="1">
        <f t="array" ref="I8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56" spans="1:10" x14ac:dyDescent="0.2">
      <c r="A856" s="209">
        <v>1186</v>
      </c>
      <c r="B856" s="211" t="s">
        <v>2145</v>
      </c>
      <c r="C856" s="44">
        <v>4</v>
      </c>
      <c r="D856" s="214">
        <v>45126.516658912034</v>
      </c>
      <c r="E856" s="211" t="b">
        <v>0</v>
      </c>
      <c r="F856" s="211" t="s">
        <v>2146</v>
      </c>
      <c r="G8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&lt;STX&gt;H1;o160,100;f3;c20;h1;w1;d3,Duwaysia Tarver;&lt;ETX&gt;
&lt;STX&gt;H2;o130,100;f3;c20;h1;w1;d3,;&lt;ETX&gt;
&lt;STX&gt;H3;o100,100;f3;c20;h1;w1;d3,MES Login;&lt;ETX&gt;
&lt;STX&gt;B4;o50,30;f3;c0,3;h50;w3;d3,1186;&lt;ETX&gt;
&lt;STX&gt;R&lt;ETX&gt;
&lt;STX&gt;&lt;ESC&gt;E1;&lt;ETX&gt;
&lt;STX&gt;&lt;US&gt;4&lt;ETX&gt;
&lt;STX&gt;&lt;ETB&gt;&lt;ETX&gt;</v>
      </c>
      <c r="H856" s="38">
        <f>ROW() - 6</f>
        <v>850</v>
      </c>
      <c r="I856" s="218" t="str" cm="1">
        <f t="array" ref="I8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57" spans="1:10" x14ac:dyDescent="0.2">
      <c r="A857" s="209">
        <v>1340</v>
      </c>
      <c r="B857" s="211" t="s">
        <v>2147</v>
      </c>
      <c r="C857" s="44">
        <v>4</v>
      </c>
      <c r="D857" s="214">
        <v>45126.516659259258</v>
      </c>
      <c r="E857" s="211" t="b">
        <v>0</v>
      </c>
      <c r="F857" s="211" t="s">
        <v>2144</v>
      </c>
      <c r="G8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&lt;STX&gt;H1;o160,100;f3;c20;h1;w1;d3,Duwyane Lunsford;&lt;ETX&gt;
&lt;STX&gt;H2;o130,100;f3;c20;h1;w1;d3,;&lt;ETX&gt;
&lt;STX&gt;H3;o100,100;f3;c20;h1;w1;d3,MES Login;&lt;ETX&gt;
&lt;STX&gt;B4;o50,30;f3;c0,3;h50;w3;d3,1340;&lt;ETX&gt;
&lt;STX&gt;R&lt;ETX&gt;
&lt;STX&gt;&lt;ESC&gt;E1;&lt;ETX&gt;
&lt;STX&gt;&lt;US&gt;4&lt;ETX&gt;
&lt;STX&gt;&lt;ETB&gt;&lt;ETX&gt;</v>
      </c>
      <c r="H857" s="38">
        <f>ROW() - 6</f>
        <v>851</v>
      </c>
      <c r="I857" s="218" t="str" cm="1">
        <f t="array" ref="I8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58" spans="1:10" x14ac:dyDescent="0.2">
      <c r="A858" s="209">
        <v>1122</v>
      </c>
      <c r="B858" s="211" t="s">
        <v>2148</v>
      </c>
      <c r="C858" s="44">
        <v>4</v>
      </c>
      <c r="D858" s="214">
        <v>45126.516659456021</v>
      </c>
      <c r="E858" s="211" t="b">
        <v>0</v>
      </c>
      <c r="F858" s="211" t="s">
        <v>1524</v>
      </c>
      <c r="G8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&lt;STX&gt;H1;o160,100;f3;c20;h1;w1;d3,Dwann Underwood;&lt;ETX&gt;
&lt;STX&gt;H2;o130,100;f3;c20;h1;w1;d3,;&lt;ETX&gt;
&lt;STX&gt;H3;o100,100;f3;c20;h1;w1;d3,MES Login;&lt;ETX&gt;
&lt;STX&gt;B4;o50,30;f3;c0,3;h50;w3;d3,1122;&lt;ETX&gt;
&lt;STX&gt;R&lt;ETX&gt;
&lt;STX&gt;&lt;ESC&gt;E1;&lt;ETX&gt;
&lt;STX&gt;&lt;US&gt;4&lt;ETX&gt;
&lt;STX&gt;&lt;ETB&gt;&lt;ETX&gt;</v>
      </c>
      <c r="H858" s="38">
        <f>ROW() - 6</f>
        <v>852</v>
      </c>
      <c r="I858" s="218" t="str" cm="1">
        <f t="array" ref="I8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59" spans="1:10" x14ac:dyDescent="0.2">
      <c r="A859" s="209">
        <v>9865</v>
      </c>
      <c r="B859" s="211" t="s">
        <v>2149</v>
      </c>
      <c r="C859" s="44">
        <v>4</v>
      </c>
      <c r="D859" s="214">
        <v>45126.516659606481</v>
      </c>
      <c r="E859" s="211" t="b">
        <v>0</v>
      </c>
      <c r="F859" s="211" t="s">
        <v>2150</v>
      </c>
      <c r="G8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&lt;STX&gt;H1;o160,100;f3;c20;h1;w1;d3,Dwayne Mainor;&lt;ETX&gt;
&lt;STX&gt;H2;o130,100;f3;c20;h1;w1;d3,;&lt;ETX&gt;
&lt;STX&gt;H3;o100,100;f3;c20;h1;w1;d3,MES Login;&lt;ETX&gt;
&lt;STX&gt;B4;o50,30;f3;c0,3;h50;w3;d3,9865;&lt;ETX&gt;
&lt;STX&gt;R&lt;ETX&gt;
&lt;STX&gt;&lt;ESC&gt;E1;&lt;ETX&gt;
&lt;STX&gt;&lt;US&gt;4&lt;ETX&gt;
&lt;STX&gt;&lt;ETB&gt;&lt;ETX&gt;</v>
      </c>
      <c r="H859" s="38">
        <f>ROW() - 6</f>
        <v>853</v>
      </c>
      <c r="I859" s="218" t="str" cm="1">
        <f t="array" ref="I8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60" spans="1:10" x14ac:dyDescent="0.2">
      <c r="A860" s="209">
        <v>1942</v>
      </c>
      <c r="B860" s="211" t="s">
        <v>2151</v>
      </c>
      <c r="C860" s="44">
        <v>4</v>
      </c>
      <c r="D860" s="214">
        <v>45126.516659988425</v>
      </c>
      <c r="E860" s="211" t="b">
        <v>0</v>
      </c>
      <c r="F860" s="211" t="s">
        <v>2152</v>
      </c>
      <c r="G8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&lt;STX&gt;H1;o160,100;f3;c20;h1;w1;d3,Dwight Browning;&lt;ETX&gt;
&lt;STX&gt;H2;o130,100;f3;c20;h1;w1;d3,;&lt;ETX&gt;
&lt;STX&gt;H3;o100,100;f3;c20;h1;w1;d3,MES Login;&lt;ETX&gt;
&lt;STX&gt;B4;o50,30;f3;c0,3;h50;w3;d3,1942;&lt;ETX&gt;
&lt;STX&gt;R&lt;ETX&gt;
&lt;STX&gt;&lt;ESC&gt;E1;&lt;ETX&gt;
&lt;STX&gt;&lt;US&gt;4&lt;ETX&gt;
&lt;STX&gt;&lt;ETB&gt;&lt;ETX&gt;</v>
      </c>
      <c r="H860" s="38">
        <f>ROW() - 6</f>
        <v>854</v>
      </c>
      <c r="I860" s="218" t="str" cm="1">
        <f t="array" ref="I8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61" spans="1:10" x14ac:dyDescent="0.2">
      <c r="A861" s="209">
        <v>1896</v>
      </c>
      <c r="B861" s="211" t="s">
        <v>2153</v>
      </c>
      <c r="C861" s="44">
        <v>4</v>
      </c>
      <c r="D861" s="214">
        <v>45126.516660185189</v>
      </c>
      <c r="E861" s="211" t="b">
        <v>0</v>
      </c>
      <c r="F861" s="211" t="s">
        <v>2154</v>
      </c>
      <c r="G8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&lt;STX&gt;H1;o160,100;f3;c20;h1;w1;d3,Dwight Browning Jr.;&lt;ETX&gt;
&lt;STX&gt;H2;o130,100;f3;c20;h1;w1;d3,;&lt;ETX&gt;
&lt;STX&gt;H3;o100,100;f3;c20;h1;w1;d3,MES Login;&lt;ETX&gt;
&lt;STX&gt;B4;o50,30;f3;c0,3;h50;w3;d3,1896;&lt;ETX&gt;
&lt;STX&gt;R&lt;ETX&gt;
&lt;STX&gt;&lt;ESC&gt;E1;&lt;ETX&gt;
&lt;STX&gt;&lt;US&gt;4&lt;ETX&gt;
&lt;STX&gt;&lt;ETB&gt;&lt;ETX&gt;</v>
      </c>
      <c r="H861" s="38">
        <f>ROW() - 6</f>
        <v>855</v>
      </c>
      <c r="I861" s="218" t="str" cm="1">
        <f t="array" ref="I8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62" spans="1:10" x14ac:dyDescent="0.2">
      <c r="A862" s="209">
        <v>1931</v>
      </c>
      <c r="B862" s="211" t="s">
        <v>2153</v>
      </c>
      <c r="C862" s="44">
        <v>4</v>
      </c>
      <c r="D862" s="214">
        <v>45126.516660335648</v>
      </c>
      <c r="E862" s="211" t="b">
        <v>0</v>
      </c>
      <c r="F862" s="211" t="s">
        <v>2154</v>
      </c>
      <c r="G8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&lt;STX&gt;H1;o160,100;f3;c20;h1;w1;d3,Dwight Browning Jr.;&lt;ETX&gt;
&lt;STX&gt;H2;o130,100;f3;c20;h1;w1;d3,;&lt;ETX&gt;
&lt;STX&gt;H3;o100,100;f3;c20;h1;w1;d3,MES Login;&lt;ETX&gt;
&lt;STX&gt;B4;o50,30;f3;c0,3;h50;w3;d3,1931;&lt;ETX&gt;
&lt;STX&gt;R&lt;ETX&gt;
&lt;STX&gt;&lt;ESC&gt;E1;&lt;ETX&gt;
&lt;STX&gt;&lt;US&gt;4&lt;ETX&gt;
&lt;STX&gt;&lt;ETB&gt;&lt;ETX&gt;</v>
      </c>
      <c r="H862" s="38">
        <f>ROW() - 6</f>
        <v>856</v>
      </c>
      <c r="I862" s="218" t="str" cm="1">
        <f t="array" ref="I8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63" spans="1:10" x14ac:dyDescent="0.2">
      <c r="A863" s="209">
        <v>1924</v>
      </c>
      <c r="B863" s="211" t="s">
        <v>2155</v>
      </c>
      <c r="C863" s="44">
        <v>4</v>
      </c>
      <c r="D863" s="214">
        <v>45072</v>
      </c>
      <c r="E863" s="211" t="b">
        <v>0</v>
      </c>
      <c r="F863" s="211" t="s">
        <v>1440</v>
      </c>
      <c r="G8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&lt;STX&gt;H1;o160,100;f3;c20;h1;w1;d3,Dwight Thomas;&lt;ETX&gt;
&lt;STX&gt;H2;o130,100;f3;c20;h1;w1;d3,;&lt;ETX&gt;
&lt;STX&gt;H3;o100,100;f3;c20;h1;w1;d3,MES Login;&lt;ETX&gt;
&lt;STX&gt;B4;o50,30;f3;c0,3;h50;w3;d3,1924;&lt;ETX&gt;
&lt;STX&gt;R&lt;ETX&gt;
&lt;STX&gt;&lt;ESC&gt;E1;&lt;ETX&gt;
&lt;STX&gt;&lt;US&gt;4&lt;ETX&gt;
&lt;STX&gt;&lt;ETB&gt;&lt;ETX&gt;</v>
      </c>
      <c r="H863" s="38">
        <f>ROW() - 6</f>
        <v>857</v>
      </c>
      <c r="I863" s="218" t="str" cm="1">
        <f t="array" ref="I8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64" spans="1:10" x14ac:dyDescent="0.2">
      <c r="A864" s="209">
        <v>8792</v>
      </c>
      <c r="B864" s="211" t="s">
        <v>2156</v>
      </c>
      <c r="C864" s="44">
        <v>4</v>
      </c>
      <c r="D864" s="214">
        <v>45126.516660532405</v>
      </c>
      <c r="E864" s="211" t="b">
        <v>0</v>
      </c>
      <c r="F864" s="211" t="s">
        <v>2157</v>
      </c>
      <c r="G8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&lt;STX&gt;H1;o160,100;f3;c20;h1;w1;d3,Dylan Carvey;&lt;ETX&gt;
&lt;STX&gt;H2;o130,100;f3;c20;h1;w1;d3,;&lt;ETX&gt;
&lt;STX&gt;H3;o100,100;f3;c20;h1;w1;d3,MES Login;&lt;ETX&gt;
&lt;STX&gt;B4;o50,30;f3;c0,3;h50;w3;d3,8792;&lt;ETX&gt;
&lt;STX&gt;R&lt;ETX&gt;
&lt;STX&gt;&lt;ESC&gt;E1;&lt;ETX&gt;
&lt;STX&gt;&lt;US&gt;4&lt;ETX&gt;
&lt;STX&gt;&lt;ETB&gt;&lt;ETX&gt;</v>
      </c>
      <c r="H864" s="38">
        <f>ROW() - 6</f>
        <v>858</v>
      </c>
      <c r="I864" s="218" t="str" cm="1">
        <f t="array" ref="I8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65" spans="1:10" x14ac:dyDescent="0.2">
      <c r="A865" s="209">
        <v>1347</v>
      </c>
      <c r="B865" s="211" t="s">
        <v>2158</v>
      </c>
      <c r="C865" s="44">
        <v>4</v>
      </c>
      <c r="D865" s="214">
        <v>45126.516660879628</v>
      </c>
      <c r="E865" s="211" t="b">
        <v>0</v>
      </c>
      <c r="F865" s="211" t="s">
        <v>2159</v>
      </c>
      <c r="G8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&lt;STX&gt;H1;o160,100;f3;c20;h1;w1;d3,Dymeion Spencer;&lt;ETX&gt;
&lt;STX&gt;H2;o130,100;f3;c20;h1;w1;d3,;&lt;ETX&gt;
&lt;STX&gt;H3;o100,100;f3;c20;h1;w1;d3,MES Login;&lt;ETX&gt;
&lt;STX&gt;B4;o50,30;f3;c0,3;h50;w3;d3,1347;&lt;ETX&gt;
&lt;STX&gt;R&lt;ETX&gt;
&lt;STX&gt;&lt;ESC&gt;E1;&lt;ETX&gt;
&lt;STX&gt;&lt;US&gt;4&lt;ETX&gt;
&lt;STX&gt;&lt;ETB&gt;&lt;ETX&gt;</v>
      </c>
      <c r="H865" s="38">
        <f>ROW() - 6</f>
        <v>859</v>
      </c>
      <c r="I865" s="218" t="str" cm="1">
        <f t="array" ref="I8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66" spans="1:10" x14ac:dyDescent="0.2">
      <c r="A866" s="209">
        <v>9975</v>
      </c>
      <c r="B866" s="211" t="s">
        <v>2160</v>
      </c>
      <c r="C866" s="44">
        <v>4</v>
      </c>
      <c r="D866" s="214">
        <v>45126.516660879628</v>
      </c>
      <c r="E866" s="211" t="b">
        <v>0</v>
      </c>
      <c r="F866" s="211" t="s">
        <v>2161</v>
      </c>
      <c r="G8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&lt;STX&gt;H1;o160,100;f3;c20;h1;w1;d3,Dymon Hershey;&lt;ETX&gt;
&lt;STX&gt;H2;o130,100;f3;c20;h1;w1;d3,;&lt;ETX&gt;
&lt;STX&gt;H3;o100,100;f3;c20;h1;w1;d3,MES Login;&lt;ETX&gt;
&lt;STX&gt;B4;o50,30;f3;c0,3;h50;w3;d3,9975;&lt;ETX&gt;
&lt;STX&gt;R&lt;ETX&gt;
&lt;STX&gt;&lt;ESC&gt;E1;&lt;ETX&gt;
&lt;STX&gt;&lt;US&gt;4&lt;ETX&gt;
&lt;STX&gt;&lt;ETB&gt;&lt;ETX&gt;</v>
      </c>
      <c r="H866" s="38">
        <f>ROW() - 6</f>
        <v>860</v>
      </c>
      <c r="I866" s="218" t="str" cm="1">
        <f t="array" ref="I8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67" spans="1:10" x14ac:dyDescent="0.2">
      <c r="A867" s="209">
        <v>9318</v>
      </c>
      <c r="B867" s="211" t="s">
        <v>2162</v>
      </c>
      <c r="C867" s="44">
        <v>4</v>
      </c>
      <c r="D867" s="214">
        <v>45126.516661261572</v>
      </c>
      <c r="E867" s="211" t="b">
        <v>0</v>
      </c>
      <c r="F867" s="211" t="s">
        <v>1154</v>
      </c>
      <c r="G8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&lt;STX&gt;H1;o160,100;f3;c20;h1;w1;d3,Earl Harris;&lt;ETX&gt;
&lt;STX&gt;H2;o130,100;f3;c20;h1;w1;d3,;&lt;ETX&gt;
&lt;STX&gt;H3;o100,100;f3;c20;h1;w1;d3,MES Login;&lt;ETX&gt;
&lt;STX&gt;B4;o50,30;f3;c0,3;h50;w3;d3,9318;&lt;ETX&gt;
&lt;STX&gt;R&lt;ETX&gt;
&lt;STX&gt;&lt;ESC&gt;E1;&lt;ETX&gt;
&lt;STX&gt;&lt;US&gt;4&lt;ETX&gt;
&lt;STX&gt;&lt;ETB&gt;&lt;ETX&gt;</v>
      </c>
      <c r="H867" s="38">
        <f>ROW() - 6</f>
        <v>861</v>
      </c>
      <c r="I867" s="218" t="str" cm="1">
        <f t="array" ref="I8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68" spans="1:10" x14ac:dyDescent="0.2">
      <c r="A868" s="209">
        <v>1235</v>
      </c>
      <c r="B868" s="211" t="s">
        <v>2163</v>
      </c>
      <c r="C868" s="44">
        <v>4</v>
      </c>
      <c r="D868" s="214">
        <v>45126.516661423608</v>
      </c>
      <c r="E868" s="211" t="b">
        <v>0</v>
      </c>
      <c r="F868" s="211" t="s">
        <v>2164</v>
      </c>
      <c r="G8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&lt;STX&gt;H1;o160,100;f3;c20;h1;w1;d3,Earl Owens;&lt;ETX&gt;
&lt;STX&gt;H2;o130,100;f3;c20;h1;w1;d3,;&lt;ETX&gt;
&lt;STX&gt;H3;o100,100;f3;c20;h1;w1;d3,MES Login;&lt;ETX&gt;
&lt;STX&gt;B4;o50,30;f3;c0,3;h50;w3;d3,1235;&lt;ETX&gt;
&lt;STX&gt;R&lt;ETX&gt;
&lt;STX&gt;&lt;ESC&gt;E1;&lt;ETX&gt;
&lt;STX&gt;&lt;US&gt;4&lt;ETX&gt;
&lt;STX&gt;&lt;ETB&gt;&lt;ETX&gt;</v>
      </c>
      <c r="H868" s="38">
        <f>ROW() - 6</f>
        <v>862</v>
      </c>
      <c r="I868" s="218" t="str" cm="1">
        <f t="array" ref="I8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69" spans="1:10" x14ac:dyDescent="0.2">
      <c r="A869" s="209">
        <v>2392</v>
      </c>
      <c r="B869" s="211" t="s">
        <v>303</v>
      </c>
      <c r="C869" s="44">
        <v>4</v>
      </c>
      <c r="D869" s="214"/>
      <c r="E869" s="211" t="b">
        <v>0</v>
      </c>
      <c r="F869" s="211" t="s">
        <v>924</v>
      </c>
      <c r="G8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&lt;STX&gt;H1;o160,100;f3;c20;h1;w1;d3,Early Wright;&lt;ETX&gt;
&lt;STX&gt;H2;o130,100;f3;c20;h1;w1;d3,DT FEM 1st;&lt;ETX&gt;
&lt;STX&gt;H3;o100,100;f3;c20;h1;w1;d3,MES Login;&lt;ETX&gt;
&lt;STX&gt;B4;o50,30;f3;c0,3;h50;w3;d3,2392;&lt;ETX&gt;
&lt;STX&gt;R&lt;ETX&gt;
&lt;STX&gt;&lt;ESC&gt;E1;&lt;ETX&gt;
&lt;STX&gt;&lt;US&gt;4&lt;ETX&gt;
&lt;STX&gt;&lt;ETB&gt;&lt;ETX&gt;</v>
      </c>
      <c r="H869" s="38">
        <f>ROW() - 6</f>
        <v>863</v>
      </c>
      <c r="I869" s="218" t="str" cm="1">
        <f t="array" ref="I8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8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870" spans="1:10" x14ac:dyDescent="0.2">
      <c r="A870" s="209">
        <v>9846</v>
      </c>
      <c r="B870" s="211" t="s">
        <v>2165</v>
      </c>
      <c r="C870" s="44">
        <v>11</v>
      </c>
      <c r="D870" s="214">
        <v>45126.65554753472</v>
      </c>
      <c r="E870" s="211" t="b">
        <v>0</v>
      </c>
      <c r="F870" s="211" t="s">
        <v>2166</v>
      </c>
      <c r="G8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&lt;STX&gt;H1;o160,100;f3;c20;h1;w1;d3,Ebony Almond;&lt;ETX&gt;
&lt;STX&gt;H2;o130,100;f3;c20;h1;w1;d3,;&lt;ETX&gt;
&lt;STX&gt;H3;o100,100;f3;c20;h1;w1;d3,MES Login;&lt;ETX&gt;
&lt;STX&gt;B4;o50,30;f3;c0,3;h50;w3;d3,9846;&lt;ETX&gt;
&lt;STX&gt;R&lt;ETX&gt;
&lt;STX&gt;&lt;ESC&gt;E1;&lt;ETX&gt;
&lt;STX&gt;&lt;US&gt;4&lt;ETX&gt;
&lt;STX&gt;&lt;ETB&gt;&lt;ETX&gt;</v>
      </c>
      <c r="H870" s="38">
        <f>ROW() - 6</f>
        <v>864</v>
      </c>
      <c r="I870" s="218" t="str" cm="1">
        <f t="array" ref="I8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71" spans="1:10" x14ac:dyDescent="0.2">
      <c r="A871" s="209">
        <v>9925</v>
      </c>
      <c r="B871" s="211" t="s">
        <v>2167</v>
      </c>
      <c r="C871" s="44">
        <v>4</v>
      </c>
      <c r="D871" s="214">
        <v>45126.655547719907</v>
      </c>
      <c r="E871" s="211" t="b">
        <v>0</v>
      </c>
      <c r="F871" s="211" t="s">
        <v>2168</v>
      </c>
      <c r="G8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&lt;STX&gt;H1;o160,100;f3;c20;h1;w1;d3,Ebony Curry;&lt;ETX&gt;
&lt;STX&gt;H2;o130,100;f3;c20;h1;w1;d3,;&lt;ETX&gt;
&lt;STX&gt;H3;o100,100;f3;c20;h1;w1;d3,MES Login;&lt;ETX&gt;
&lt;STX&gt;B4;o50,30;f3;c0,3;h50;w3;d3,9925;&lt;ETX&gt;
&lt;STX&gt;R&lt;ETX&gt;
&lt;STX&gt;&lt;ESC&gt;E1;&lt;ETX&gt;
&lt;STX&gt;&lt;US&gt;4&lt;ETX&gt;
&lt;STX&gt;&lt;ETB&gt;&lt;ETX&gt;</v>
      </c>
      <c r="H871" s="38">
        <f>ROW() - 6</f>
        <v>865</v>
      </c>
      <c r="I871" s="218" t="str" cm="1">
        <f t="array" ref="I8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72" spans="1:10" x14ac:dyDescent="0.2">
      <c r="A872" s="209">
        <v>2510</v>
      </c>
      <c r="B872" s="211" t="s">
        <v>305</v>
      </c>
      <c r="C872" s="44">
        <v>4</v>
      </c>
      <c r="D872" s="214"/>
      <c r="E872" s="211" t="b">
        <v>0</v>
      </c>
      <c r="F872" s="211" t="s">
        <v>2169</v>
      </c>
      <c r="G8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&lt;STX&gt;H1;o160,100;f3;c20;h1;w1;d3,Ebony Hubbard;&lt;ETX&gt;
&lt;STX&gt;H2;o130,100;f3;c20;h1;w1;d3,T1XX A;&lt;ETX&gt;
&lt;STX&gt;H3;o100,100;f3;c20;h1;w1;d3,MES Login;&lt;ETX&gt;
&lt;STX&gt;B4;o50,30;f3;c0,3;h50;w3;d3,2510;&lt;ETX&gt;
&lt;STX&gt;R&lt;ETX&gt;
&lt;STX&gt;&lt;ESC&gt;E1;&lt;ETX&gt;
&lt;STX&gt;&lt;US&gt;4&lt;ETX&gt;
&lt;STX&gt;&lt;ETB&gt;&lt;ETX&gt;</v>
      </c>
      <c r="H872" s="38">
        <f>ROW() - 6</f>
        <v>866</v>
      </c>
      <c r="I872" s="218" t="str" cm="1">
        <f t="array" ref="I8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8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873" spans="1:10" x14ac:dyDescent="0.2">
      <c r="A873" s="209">
        <v>1196</v>
      </c>
      <c r="B873" s="211" t="s">
        <v>2170</v>
      </c>
      <c r="C873" s="44">
        <v>4</v>
      </c>
      <c r="D873" s="214">
        <v>45126.655547916664</v>
      </c>
      <c r="E873" s="211" t="b">
        <v>0</v>
      </c>
      <c r="F873" s="211" t="s">
        <v>1031</v>
      </c>
      <c r="G8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&lt;STX&gt;H1;o160,100;f3;c20;h1;w1;d3,Ebony Jones;&lt;ETX&gt;
&lt;STX&gt;H2;o130,100;f3;c20;h1;w1;d3,;&lt;ETX&gt;
&lt;STX&gt;H3;o100,100;f3;c20;h1;w1;d3,MES Login;&lt;ETX&gt;
&lt;STX&gt;B4;o50,30;f3;c0,3;h50;w3;d3,1196;&lt;ETX&gt;
&lt;STX&gt;R&lt;ETX&gt;
&lt;STX&gt;&lt;ESC&gt;E1;&lt;ETX&gt;
&lt;STX&gt;&lt;US&gt;4&lt;ETX&gt;
&lt;STX&gt;&lt;ETB&gt;&lt;ETX&gt;</v>
      </c>
      <c r="H873" s="38">
        <f>ROW() - 6</f>
        <v>867</v>
      </c>
      <c r="I873" s="218" t="str" cm="1">
        <f t="array" ref="I8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74" spans="1:10" x14ac:dyDescent="0.2">
      <c r="A874" s="209">
        <v>2373</v>
      </c>
      <c r="B874" s="211" t="s">
        <v>2171</v>
      </c>
      <c r="C874" s="44">
        <v>4</v>
      </c>
      <c r="D874" s="214">
        <v>45126.655548807874</v>
      </c>
      <c r="E874" s="211" t="b">
        <v>0</v>
      </c>
      <c r="F874" s="211" t="s">
        <v>2172</v>
      </c>
      <c r="G8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&lt;STX&gt;H1;o160,100;f3;c20;h1;w1;d3,Ed Maddough;&lt;ETX&gt;
&lt;STX&gt;H2;o130,100;f3;c20;h1;w1;d3,;&lt;ETX&gt;
&lt;STX&gt;H3;o100,100;f3;c20;h1;w1;d3,MES Login;&lt;ETX&gt;
&lt;STX&gt;B4;o50,30;f3;c0,3;h50;w3;d3,2373;&lt;ETX&gt;
&lt;STX&gt;R&lt;ETX&gt;
&lt;STX&gt;&lt;ESC&gt;E1;&lt;ETX&gt;
&lt;STX&gt;&lt;US&gt;4&lt;ETX&gt;
&lt;STX&gt;&lt;ETB&gt;&lt;ETX&gt;</v>
      </c>
      <c r="H874" s="38">
        <f>ROW() - 6</f>
        <v>868</v>
      </c>
      <c r="I874" s="218" t="str" cm="1">
        <f t="array" ref="I8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75" spans="1:10" x14ac:dyDescent="0.2">
      <c r="A875" s="209">
        <v>8910</v>
      </c>
      <c r="B875" s="211" t="s">
        <v>2173</v>
      </c>
      <c r="C875" s="44">
        <v>4</v>
      </c>
      <c r="D875" s="214">
        <v>45126.65554806713</v>
      </c>
      <c r="E875" s="211" t="b">
        <v>0</v>
      </c>
      <c r="F875" s="211" t="s">
        <v>1706</v>
      </c>
      <c r="G8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&lt;STX&gt;H1;o160,100;f3;c20;h1;w1;d3,Eddie Coleman;&lt;ETX&gt;
&lt;STX&gt;H2;o130,100;f3;c20;h1;w1;d3,;&lt;ETX&gt;
&lt;STX&gt;H3;o100,100;f3;c20;h1;w1;d3,MES Login;&lt;ETX&gt;
&lt;STX&gt;B4;o50,30;f3;c0,3;h50;w3;d3,8910;&lt;ETX&gt;
&lt;STX&gt;R&lt;ETX&gt;
&lt;STX&gt;&lt;ESC&gt;E1;&lt;ETX&gt;
&lt;STX&gt;&lt;US&gt;4&lt;ETX&gt;
&lt;STX&gt;&lt;ETB&gt;&lt;ETX&gt;</v>
      </c>
      <c r="H875" s="38">
        <f>ROW() - 6</f>
        <v>869</v>
      </c>
      <c r="I875" s="218" t="str" cm="1">
        <f t="array" ref="I8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76" spans="1:10" x14ac:dyDescent="0.2">
      <c r="A876" s="209">
        <v>9455</v>
      </c>
      <c r="B876" s="211" t="s">
        <v>2174</v>
      </c>
      <c r="C876" s="44">
        <v>4</v>
      </c>
      <c r="D876" s="214">
        <v>45126.655548460651</v>
      </c>
      <c r="E876" s="211" t="b">
        <v>0</v>
      </c>
      <c r="F876" s="211" t="s">
        <v>2175</v>
      </c>
      <c r="G8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&lt;STX&gt;H1;o160,100;f3;c20;h1;w1;d3,Eddie Knuckles;&lt;ETX&gt;
&lt;STX&gt;H2;o130,100;f3;c20;h1;w1;d3,;&lt;ETX&gt;
&lt;STX&gt;H3;o100,100;f3;c20;h1;w1;d3,MES Login;&lt;ETX&gt;
&lt;STX&gt;B4;o50,30;f3;c0,3;h50;w3;d3,9455;&lt;ETX&gt;
&lt;STX&gt;R&lt;ETX&gt;
&lt;STX&gt;&lt;ESC&gt;E1;&lt;ETX&gt;
&lt;STX&gt;&lt;US&gt;4&lt;ETX&gt;
&lt;STX&gt;&lt;ETB&gt;&lt;ETX&gt;</v>
      </c>
      <c r="H876" s="38">
        <f>ROW() - 6</f>
        <v>870</v>
      </c>
      <c r="I876" s="218" t="str" cm="1">
        <f t="array" ref="I8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77" spans="1:10" x14ac:dyDescent="0.2">
      <c r="A877" s="209">
        <v>1312</v>
      </c>
      <c r="B877" s="211" t="s">
        <v>2176</v>
      </c>
      <c r="C877" s="44">
        <v>4</v>
      </c>
      <c r="D877" s="214">
        <v>45126.65554861111</v>
      </c>
      <c r="E877" s="211" t="b">
        <v>0</v>
      </c>
      <c r="F877" s="211" t="s">
        <v>2177</v>
      </c>
      <c r="G8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&lt;STX&gt;H1;o160,100;f3;c20;h1;w1;d3,Edgar Sosa;&lt;ETX&gt;
&lt;STX&gt;H2;o130,100;f3;c20;h1;w1;d3,;&lt;ETX&gt;
&lt;STX&gt;H3;o100,100;f3;c20;h1;w1;d3,MES Login;&lt;ETX&gt;
&lt;STX&gt;B4;o50,30;f3;c0,3;h50;w3;d3,1312;&lt;ETX&gt;
&lt;STX&gt;R&lt;ETX&gt;
&lt;STX&gt;&lt;ESC&gt;E1;&lt;ETX&gt;
&lt;STX&gt;&lt;US&gt;4&lt;ETX&gt;
&lt;STX&gt;&lt;ETB&gt;&lt;ETX&gt;</v>
      </c>
      <c r="H877" s="38">
        <f>ROW() - 6</f>
        <v>871</v>
      </c>
      <c r="I877" s="218" t="str" cm="1">
        <f t="array" ref="I8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78" spans="1:10" x14ac:dyDescent="0.2">
      <c r="A878" s="209">
        <v>1556</v>
      </c>
      <c r="B878" s="211" t="s">
        <v>2178</v>
      </c>
      <c r="C878" s="44">
        <v>4</v>
      </c>
      <c r="D878" s="214">
        <v>45126.655548993054</v>
      </c>
      <c r="E878" s="211" t="b">
        <v>0</v>
      </c>
      <c r="F878" s="211" t="s">
        <v>2179</v>
      </c>
      <c r="G8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&lt;STX&gt;H1;o160,100;f3;c20;h1;w1;d3,Edmond Weaver;&lt;ETX&gt;
&lt;STX&gt;H2;o130,100;f3;c20;h1;w1;d3,;&lt;ETX&gt;
&lt;STX&gt;H3;o100,100;f3;c20;h1;w1;d3,MES Login;&lt;ETX&gt;
&lt;STX&gt;B4;o50,30;f3;c0,3;h50;w3;d3,1556;&lt;ETX&gt;
&lt;STX&gt;R&lt;ETX&gt;
&lt;STX&gt;&lt;ESC&gt;E1;&lt;ETX&gt;
&lt;STX&gt;&lt;US&gt;4&lt;ETX&gt;
&lt;STX&gt;&lt;ETB&gt;&lt;ETX&gt;</v>
      </c>
      <c r="H878" s="38">
        <f>ROW() - 6</f>
        <v>872</v>
      </c>
      <c r="I878" s="218" t="str" cm="1">
        <f t="array" ref="I8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79" spans="1:10" x14ac:dyDescent="0.2">
      <c r="A879" s="209">
        <v>1385</v>
      </c>
      <c r="B879" s="211" t="s">
        <v>2180</v>
      </c>
      <c r="C879" s="44">
        <v>4</v>
      </c>
      <c r="D879" s="214">
        <v>45126.65554915509</v>
      </c>
      <c r="E879" s="211" t="b">
        <v>0</v>
      </c>
      <c r="F879" s="211" t="s">
        <v>2181</v>
      </c>
      <c r="G8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&lt;STX&gt;H1;o160,100;f3;c20;h1;w1;d3,Edris Johnston-Canty;&lt;ETX&gt;
&lt;STX&gt;H2;o130,100;f3;c20;h1;w1;d3,;&lt;ETX&gt;
&lt;STX&gt;H3;o100,100;f3;c20;h1;w1;d3,MES Login;&lt;ETX&gt;
&lt;STX&gt;B4;o50,30;f3;c0,3;h50;w3;d3,1385;&lt;ETX&gt;
&lt;STX&gt;R&lt;ETX&gt;
&lt;STX&gt;&lt;ESC&gt;E1;&lt;ETX&gt;
&lt;STX&gt;&lt;US&gt;4&lt;ETX&gt;
&lt;STX&gt;&lt;ETB&gt;&lt;ETX&gt;</v>
      </c>
      <c r="H879" s="38">
        <f>ROW() - 6</f>
        <v>873</v>
      </c>
      <c r="I879" s="218" t="str" cm="1">
        <f t="array" ref="I8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80" spans="1:10" x14ac:dyDescent="0.2">
      <c r="A880" s="209">
        <v>9566</v>
      </c>
      <c r="B880" s="211" t="s">
        <v>2182</v>
      </c>
      <c r="C880" s="44">
        <v>4</v>
      </c>
      <c r="D880" s="214">
        <v>45126.655549340278</v>
      </c>
      <c r="E880" s="211" t="b">
        <v>0</v>
      </c>
      <c r="F880" s="211" t="s">
        <v>1893</v>
      </c>
      <c r="G8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&lt;STX&gt;H1;o160,100;f3;c20;h1;w1;d3,Edward Gardner;&lt;ETX&gt;
&lt;STX&gt;H2;o130,100;f3;c20;h1;w1;d3,;&lt;ETX&gt;
&lt;STX&gt;H3;o100,100;f3;c20;h1;w1;d3,MES Login;&lt;ETX&gt;
&lt;STX&gt;B4;o50,30;f3;c0,3;h50;w3;d3,9566;&lt;ETX&gt;
&lt;STX&gt;R&lt;ETX&gt;
&lt;STX&gt;&lt;ESC&gt;E1;&lt;ETX&gt;
&lt;STX&gt;&lt;US&gt;4&lt;ETX&gt;
&lt;STX&gt;&lt;ETB&gt;&lt;ETX&gt;</v>
      </c>
      <c r="H880" s="38">
        <f>ROW() - 6</f>
        <v>874</v>
      </c>
      <c r="I880" s="218" t="str" cm="1">
        <f t="array" ref="I8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81" spans="1:10" x14ac:dyDescent="0.2">
      <c r="A881" s="209">
        <v>2562</v>
      </c>
      <c r="B881" s="211" t="s">
        <v>307</v>
      </c>
      <c r="C881" s="44">
        <v>4</v>
      </c>
      <c r="D881" s="214">
        <v>45958.843183136574</v>
      </c>
      <c r="E881" s="211" t="b">
        <v>0</v>
      </c>
      <c r="F881" s="211" t="s">
        <v>2183</v>
      </c>
      <c r="G8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&lt;STX&gt;H1;o160,100;f3;c20;h1;w1;d3,Edward Gregory;&lt;ETX&gt;
&lt;STX&gt;H2;o130,100;f3;c20;h1;w1;d3,;&lt;ETX&gt;
&lt;STX&gt;H3;o100,100;f3;c20;h1;w1;d3,MES Login;&lt;ETX&gt;
&lt;STX&gt;B4;o50,30;f3;c0,3;h50;w3;d3,2562;&lt;ETX&gt;
&lt;STX&gt;R&lt;ETX&gt;
&lt;STX&gt;&lt;ESC&gt;E1;&lt;ETX&gt;
&lt;STX&gt;&lt;US&gt;4&lt;ETX&gt;
&lt;STX&gt;&lt;ETB&gt;&lt;ETX&gt;</v>
      </c>
      <c r="H881" s="38">
        <f>ROW() - 6</f>
        <v>875</v>
      </c>
      <c r="I881" s="218" t="str" cm="1">
        <f t="array" ref="I8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82" spans="1:10" x14ac:dyDescent="0.2">
      <c r="A882" s="209">
        <v>2223</v>
      </c>
      <c r="B882" s="211" t="s">
        <v>2184</v>
      </c>
      <c r="C882" s="44">
        <v>4</v>
      </c>
      <c r="D882" s="214">
        <v>45639</v>
      </c>
      <c r="E882" s="211" t="b">
        <v>0</v>
      </c>
      <c r="F882" s="211" t="s">
        <v>1187</v>
      </c>
      <c r="G8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&lt;STX&gt;H1;o160,100;f3;c20;h1;w1;d3,Edward Hamilton;&lt;ETX&gt;
&lt;STX&gt;H2;o130,100;f3;c20;h1;w1;d3,;&lt;ETX&gt;
&lt;STX&gt;H3;o100,100;f3;c20;h1;w1;d3,MES Login;&lt;ETX&gt;
&lt;STX&gt;B4;o50,30;f3;c0,3;h50;w3;d3,2223;&lt;ETX&gt;
&lt;STX&gt;R&lt;ETX&gt;
&lt;STX&gt;&lt;ESC&gt;E1;&lt;ETX&gt;
&lt;STX&gt;&lt;US&gt;4&lt;ETX&gt;
&lt;STX&gt;&lt;ETB&gt;&lt;ETX&gt;</v>
      </c>
      <c r="H882" s="38">
        <f>ROW() - 6</f>
        <v>876</v>
      </c>
      <c r="I882" s="218" t="str" cm="1">
        <f t="array" ref="I8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83" spans="1:10" x14ac:dyDescent="0.2">
      <c r="A883" s="209">
        <v>9967</v>
      </c>
      <c r="B883" s="211" t="s">
        <v>2184</v>
      </c>
      <c r="C883" s="44">
        <v>3</v>
      </c>
      <c r="D883" s="214">
        <v>45639</v>
      </c>
      <c r="E883" s="211" t="b">
        <v>0</v>
      </c>
      <c r="F883" s="211" t="s">
        <v>1187</v>
      </c>
      <c r="G8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&lt;STX&gt;H1;o160,100;f3;c20;h1;w1;d3,Edward Hamilton;&lt;ETX&gt;
&lt;STX&gt;H2;o130,100;f3;c20;h1;w1;d3,;&lt;ETX&gt;
&lt;STX&gt;H3;o100,100;f3;c20;h1;w1;d3,MES Login;&lt;ETX&gt;
&lt;STX&gt;B4;o50,30;f3;c0,3;h50;w3;d3,9967;&lt;ETX&gt;
&lt;STX&gt;R&lt;ETX&gt;
&lt;STX&gt;&lt;ESC&gt;E1;&lt;ETX&gt;
&lt;STX&gt;&lt;US&gt;4&lt;ETX&gt;
&lt;STX&gt;&lt;ETB&gt;&lt;ETX&gt;</v>
      </c>
      <c r="H883" s="38">
        <f>ROW() - 6</f>
        <v>877</v>
      </c>
      <c r="I883" s="218" t="str" cm="1">
        <f t="array" ref="I8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84" spans="1:10" x14ac:dyDescent="0.2">
      <c r="A884" s="209">
        <v>9982</v>
      </c>
      <c r="B884" s="211" t="s">
        <v>2185</v>
      </c>
      <c r="C884" s="44">
        <v>4</v>
      </c>
      <c r="D884" s="214">
        <v>45126.655549537034</v>
      </c>
      <c r="E884" s="211" t="b">
        <v>0</v>
      </c>
      <c r="F884" s="211" t="s">
        <v>2186</v>
      </c>
      <c r="G8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&lt;STX&gt;H1;o160,100;f3;c20;h1;w1;d3,Edward Peoples;&lt;ETX&gt;
&lt;STX&gt;H2;o130,100;f3;c20;h1;w1;d3,;&lt;ETX&gt;
&lt;STX&gt;H3;o100,100;f3;c20;h1;w1;d3,MES Login;&lt;ETX&gt;
&lt;STX&gt;B4;o50,30;f3;c0,3;h50;w3;d3,9982;&lt;ETX&gt;
&lt;STX&gt;R&lt;ETX&gt;
&lt;STX&gt;&lt;ESC&gt;E1;&lt;ETX&gt;
&lt;STX&gt;&lt;US&gt;4&lt;ETX&gt;
&lt;STX&gt;&lt;ETB&gt;&lt;ETX&gt;</v>
      </c>
      <c r="H884" s="38">
        <f>ROW() - 6</f>
        <v>878</v>
      </c>
      <c r="I884" s="218" t="str" cm="1">
        <f t="array" ref="I8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85" spans="1:10" x14ac:dyDescent="0.2">
      <c r="A885" s="209">
        <v>1828</v>
      </c>
      <c r="B885" s="211" t="s">
        <v>2187</v>
      </c>
      <c r="C885" s="44">
        <v>1</v>
      </c>
      <c r="D885" s="214">
        <v>45126.655549687501</v>
      </c>
      <c r="E885" s="211" t="b">
        <v>1</v>
      </c>
      <c r="F885" s="211" t="s">
        <v>2188</v>
      </c>
      <c r="G8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&lt;STX&gt;H1;o160,100;f3;c20;h1;w1;d3,Edward Pulhuj;&lt;ETX&gt;
&lt;STX&gt;H2;o130,100;f3;c20;h1;w1;d3,;&lt;ETX&gt;
&lt;STX&gt;H3;o100,100;f3;c20;h1;w1;d3,MES Login;&lt;ETX&gt;
&lt;STX&gt;B4;o50,30;f3;c0,3;h50;w3;d3,1828;&lt;ETX&gt;
&lt;STX&gt;R&lt;ETX&gt;
&lt;STX&gt;&lt;ESC&gt;E1;&lt;ETX&gt;
&lt;STX&gt;&lt;US&gt;4&lt;ETX&gt;
&lt;STX&gt;&lt;ETB&gt;&lt;ETX&gt;</v>
      </c>
      <c r="H885" s="38">
        <f>ROW() - 6</f>
        <v>879</v>
      </c>
      <c r="I885" s="218" t="str" cm="1">
        <f t="array" ref="I8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86" spans="1:10" x14ac:dyDescent="0.2">
      <c r="A886" s="209">
        <v>1652</v>
      </c>
      <c r="B886" s="211" t="s">
        <v>2189</v>
      </c>
      <c r="C886" s="44">
        <v>4</v>
      </c>
      <c r="D886" s="214">
        <v>45126.655549687501</v>
      </c>
      <c r="E886" s="211" t="b">
        <v>0</v>
      </c>
      <c r="F886" s="211" t="s">
        <v>2190</v>
      </c>
      <c r="G8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&lt;STX&gt;H1;o160,100;f3;c20;h1;w1;d3,Edward Richerson;&lt;ETX&gt;
&lt;STX&gt;H2;o130,100;f3;c20;h1;w1;d3,;&lt;ETX&gt;
&lt;STX&gt;H3;o100,100;f3;c20;h1;w1;d3,MES Login;&lt;ETX&gt;
&lt;STX&gt;B4;o50,30;f3;c0,3;h50;w3;d3,1652;&lt;ETX&gt;
&lt;STX&gt;R&lt;ETX&gt;
&lt;STX&gt;&lt;ESC&gt;E1;&lt;ETX&gt;
&lt;STX&gt;&lt;US&gt;4&lt;ETX&gt;
&lt;STX&gt;&lt;ETB&gt;&lt;ETX&gt;</v>
      </c>
      <c r="H886" s="38">
        <f>ROW() - 6</f>
        <v>880</v>
      </c>
      <c r="I886" s="218" t="str" cm="1">
        <f t="array" ref="I8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87" spans="1:10" x14ac:dyDescent="0.2">
      <c r="A887" s="209">
        <v>9665</v>
      </c>
      <c r="B887" s="211" t="s">
        <v>2191</v>
      </c>
      <c r="C887" s="44">
        <v>4</v>
      </c>
      <c r="D887" s="214">
        <v>45126.655549884257</v>
      </c>
      <c r="E887" s="211" t="b">
        <v>0</v>
      </c>
      <c r="F887" s="211" t="s">
        <v>2192</v>
      </c>
      <c r="G8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&lt;STX&gt;H1;o160,100;f3;c20;h1;w1;d3,Ejae May;&lt;ETX&gt;
&lt;STX&gt;H2;o130,100;f3;c20;h1;w1;d3,;&lt;ETX&gt;
&lt;STX&gt;H3;o100,100;f3;c20;h1;w1;d3,MES Login;&lt;ETX&gt;
&lt;STX&gt;B4;o50,30;f3;c0,3;h50;w3;d3,9665;&lt;ETX&gt;
&lt;STX&gt;R&lt;ETX&gt;
&lt;STX&gt;&lt;ESC&gt;E1;&lt;ETX&gt;
&lt;STX&gt;&lt;US&gt;4&lt;ETX&gt;
&lt;STX&gt;&lt;ETB&gt;&lt;ETX&gt;</v>
      </c>
      <c r="H887" s="38">
        <f>ROW() - 6</f>
        <v>881</v>
      </c>
      <c r="I887" s="218" t="str" cm="1">
        <f t="array" ref="I8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88" spans="1:10" x14ac:dyDescent="0.2">
      <c r="A888" s="209">
        <v>1741</v>
      </c>
      <c r="B888" s="211" t="s">
        <v>2193</v>
      </c>
      <c r="C888" s="44">
        <v>4</v>
      </c>
      <c r="D888" s="214">
        <v>45126.65555023148</v>
      </c>
      <c r="E888" s="211" t="b">
        <v>0</v>
      </c>
      <c r="F888" s="211" t="s">
        <v>998</v>
      </c>
      <c r="G8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&lt;STX&gt;H1;o160,100;f3;c20;h1;w1;d3,Elantra Hill;&lt;ETX&gt;
&lt;STX&gt;H2;o130,100;f3;c20;h1;w1;d3,;&lt;ETX&gt;
&lt;STX&gt;H3;o100,100;f3;c20;h1;w1;d3,MES Login;&lt;ETX&gt;
&lt;STX&gt;B4;o50,30;f3;c0,3;h50;w3;d3,1741;&lt;ETX&gt;
&lt;STX&gt;R&lt;ETX&gt;
&lt;STX&gt;&lt;ESC&gt;E1;&lt;ETX&gt;
&lt;STX&gt;&lt;US&gt;4&lt;ETX&gt;
&lt;STX&gt;&lt;ETB&gt;&lt;ETX&gt;</v>
      </c>
      <c r="H888" s="38">
        <f>ROW() - 6</f>
        <v>882</v>
      </c>
      <c r="I888" s="218" t="str" cm="1">
        <f t="array" ref="I8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89" spans="1:10" x14ac:dyDescent="0.2">
      <c r="A889" s="209">
        <v>8837</v>
      </c>
      <c r="B889" s="211" t="s">
        <v>2194</v>
      </c>
      <c r="C889" s="44">
        <v>4</v>
      </c>
      <c r="D889" s="214">
        <v>45126.655550428244</v>
      </c>
      <c r="E889" s="211" t="b">
        <v>0</v>
      </c>
      <c r="F889" s="211" t="s">
        <v>915</v>
      </c>
      <c r="G8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&lt;STX&gt;H1;o160,100;f3;c20;h1;w1;d3,Eldridge Carr;&lt;ETX&gt;
&lt;STX&gt;H2;o130,100;f3;c20;h1;w1;d3,;&lt;ETX&gt;
&lt;STX&gt;H3;o100,100;f3;c20;h1;w1;d3,MES Login;&lt;ETX&gt;
&lt;STX&gt;B4;o50,30;f3;c0,3;h50;w3;d3,8837;&lt;ETX&gt;
&lt;STX&gt;R&lt;ETX&gt;
&lt;STX&gt;&lt;ESC&gt;E1;&lt;ETX&gt;
&lt;STX&gt;&lt;US&gt;4&lt;ETX&gt;
&lt;STX&gt;&lt;ETB&gt;&lt;ETX&gt;</v>
      </c>
      <c r="H889" s="38">
        <f>ROW() - 6</f>
        <v>883</v>
      </c>
      <c r="I889" s="218" t="str" cm="1">
        <f t="array" ref="I8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90" spans="1:10" x14ac:dyDescent="0.2">
      <c r="A890" s="209">
        <v>9428</v>
      </c>
      <c r="B890" s="211" t="s">
        <v>2195</v>
      </c>
      <c r="C890" s="44">
        <v>4</v>
      </c>
      <c r="D890" s="214">
        <v>45126.655550613425</v>
      </c>
      <c r="E890" s="211" t="b">
        <v>0</v>
      </c>
      <c r="F890" s="211" t="s">
        <v>1084</v>
      </c>
      <c r="G8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&lt;STX&gt;H1;o160,100;f3;c20;h1;w1;d3,Elijah Black;&lt;ETX&gt;
&lt;STX&gt;H2;o130,100;f3;c20;h1;w1;d3,;&lt;ETX&gt;
&lt;STX&gt;H3;o100,100;f3;c20;h1;w1;d3,MES Login;&lt;ETX&gt;
&lt;STX&gt;B4;o50,30;f3;c0,3;h50;w3;d3,9428;&lt;ETX&gt;
&lt;STX&gt;R&lt;ETX&gt;
&lt;STX&gt;&lt;ESC&gt;E1;&lt;ETX&gt;
&lt;STX&gt;&lt;US&gt;4&lt;ETX&gt;
&lt;STX&gt;&lt;ETB&gt;&lt;ETX&gt;</v>
      </c>
      <c r="H890" s="38">
        <f>ROW() - 6</f>
        <v>884</v>
      </c>
      <c r="I890" s="218" t="str" cm="1">
        <f t="array" ref="I8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91" spans="1:10" x14ac:dyDescent="0.2">
      <c r="A891" s="209">
        <v>1028</v>
      </c>
      <c r="B891" s="211" t="s">
        <v>309</v>
      </c>
      <c r="C891" s="44">
        <v>4</v>
      </c>
      <c r="D891" s="214"/>
      <c r="E891" s="211" t="b">
        <v>0</v>
      </c>
      <c r="F891" s="211" t="s">
        <v>906</v>
      </c>
      <c r="G8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&lt;STX&gt;H1;o160,100;f3;c20;h1;w1;d3,Elijah Vang;&lt;ETX&gt;
&lt;STX&gt;H2;o130,100;f3;c20;h1;w1;d3,T1XX A;&lt;ETX&gt;
&lt;STX&gt;H3;o100,100;f3;c20;h1;w1;d3,MES Login;&lt;ETX&gt;
&lt;STX&gt;B4;o50,30;f3;c0,3;h50;w3;d3,1028;&lt;ETX&gt;
&lt;STX&gt;R&lt;ETX&gt;
&lt;STX&gt;&lt;ESC&gt;E1;&lt;ETX&gt;
&lt;STX&gt;&lt;US&gt;4&lt;ETX&gt;
&lt;STX&gt;&lt;ETB&gt;&lt;ETX&gt;</v>
      </c>
      <c r="H891" s="38">
        <f>ROW() - 6</f>
        <v>885</v>
      </c>
      <c r="I891" s="218" t="str" cm="1">
        <f t="array" ref="I8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8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892" spans="1:10" x14ac:dyDescent="0.2">
      <c r="A892" s="209">
        <v>8852</v>
      </c>
      <c r="B892" s="211" t="s">
        <v>2196</v>
      </c>
      <c r="C892" s="44">
        <v>4</v>
      </c>
      <c r="D892" s="214">
        <v>45126.655550810188</v>
      </c>
      <c r="E892" s="211" t="b">
        <v>0</v>
      </c>
      <c r="F892" s="211" t="s">
        <v>969</v>
      </c>
      <c r="G8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&lt;STX&gt;H1;o160,100;f3;c20;h1;w1;d3,Elijah Williams;&lt;ETX&gt;
&lt;STX&gt;H2;o130,100;f3;c20;h1;w1;d3,;&lt;ETX&gt;
&lt;STX&gt;H3;o100,100;f3;c20;h1;w1;d3,MES Login;&lt;ETX&gt;
&lt;STX&gt;B4;o50,30;f3;c0,3;h50;w3;d3,8852;&lt;ETX&gt;
&lt;STX&gt;R&lt;ETX&gt;
&lt;STX&gt;&lt;ESC&gt;E1;&lt;ETX&gt;
&lt;STX&gt;&lt;US&gt;4&lt;ETX&gt;
&lt;STX&gt;&lt;ETB&gt;&lt;ETX&gt;</v>
      </c>
      <c r="H892" s="38">
        <f>ROW() - 6</f>
        <v>886</v>
      </c>
      <c r="I892" s="218" t="str" cm="1">
        <f t="array" ref="I8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93" spans="1:10" x14ac:dyDescent="0.2">
      <c r="A893" s="209">
        <v>2563</v>
      </c>
      <c r="B893" s="211" t="s">
        <v>796</v>
      </c>
      <c r="C893" s="44">
        <v>4</v>
      </c>
      <c r="D893" s="214">
        <v>45783</v>
      </c>
      <c r="E893" s="211" t="b">
        <v>0</v>
      </c>
      <c r="F893" s="211" t="s">
        <v>2197</v>
      </c>
      <c r="G8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&lt;STX&gt;H1;o160,100;f3;c20;h1;w1;d3,Elisnea Claybrooks;&lt;ETX&gt;
&lt;STX&gt;H2;o130,100;f3;c20;h1;w1;d3,;&lt;ETX&gt;
&lt;STX&gt;H3;o100,100;f3;c20;h1;w1;d3,MES Login;&lt;ETX&gt;
&lt;STX&gt;B4;o50,30;f3;c0,3;h50;w3;d3,2563;&lt;ETX&gt;
&lt;STX&gt;R&lt;ETX&gt;
&lt;STX&gt;&lt;ESC&gt;E1;&lt;ETX&gt;
&lt;STX&gt;&lt;US&gt;4&lt;ETX&gt;
&lt;STX&gt;&lt;ETB&gt;&lt;ETX&gt;</v>
      </c>
      <c r="H893" s="38">
        <f>ROW() - 6</f>
        <v>887</v>
      </c>
      <c r="I893" s="218" t="str" cm="1">
        <f t="array" ref="I8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94" spans="1:10" x14ac:dyDescent="0.2">
      <c r="A894" s="209">
        <v>9543</v>
      </c>
      <c r="B894" s="211" t="s">
        <v>2198</v>
      </c>
      <c r="C894" s="44">
        <v>4</v>
      </c>
      <c r="D894" s="214">
        <v>45126.655550960648</v>
      </c>
      <c r="E894" s="211" t="b">
        <v>0</v>
      </c>
      <c r="F894" s="211" t="s">
        <v>1031</v>
      </c>
      <c r="G8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&lt;STX&gt;H1;o160,100;f3;c20;h1;w1;d3,Elizabeth Jones;&lt;ETX&gt;
&lt;STX&gt;H2;o130,100;f3;c20;h1;w1;d3,;&lt;ETX&gt;
&lt;STX&gt;H3;o100,100;f3;c20;h1;w1;d3,MES Login;&lt;ETX&gt;
&lt;STX&gt;B4;o50,30;f3;c0,3;h50;w3;d3,9543;&lt;ETX&gt;
&lt;STX&gt;R&lt;ETX&gt;
&lt;STX&gt;&lt;ESC&gt;E1;&lt;ETX&gt;
&lt;STX&gt;&lt;US&gt;4&lt;ETX&gt;
&lt;STX&gt;&lt;ETB&gt;&lt;ETX&gt;</v>
      </c>
      <c r="H894" s="38">
        <f>ROW() - 6</f>
        <v>888</v>
      </c>
      <c r="I894" s="218" t="str" cm="1">
        <f t="array" ref="I8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95" spans="1:10" x14ac:dyDescent="0.2">
      <c r="A895" s="209">
        <v>9790</v>
      </c>
      <c r="B895" s="211" t="s">
        <v>2199</v>
      </c>
      <c r="C895" s="44">
        <v>4</v>
      </c>
      <c r="D895" s="214">
        <v>45126.655551157404</v>
      </c>
      <c r="E895" s="211" t="b">
        <v>0</v>
      </c>
      <c r="F895" s="211" t="s">
        <v>2200</v>
      </c>
      <c r="G8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&lt;STX&gt;H1;o160,100;f3;c20;h1;w1;d3,Elizabeth Shelly;&lt;ETX&gt;
&lt;STX&gt;H2;o130,100;f3;c20;h1;w1;d3,;&lt;ETX&gt;
&lt;STX&gt;H3;o100,100;f3;c20;h1;w1;d3,MES Login;&lt;ETX&gt;
&lt;STX&gt;B4;o50,30;f3;c0,3;h50;w3;d3,9790;&lt;ETX&gt;
&lt;STX&gt;R&lt;ETX&gt;
&lt;STX&gt;&lt;ESC&gt;E1;&lt;ETX&gt;
&lt;STX&gt;&lt;US&gt;4&lt;ETX&gt;
&lt;STX&gt;&lt;ETB&gt;&lt;ETX&gt;</v>
      </c>
      <c r="H895" s="38">
        <f>ROW() - 6</f>
        <v>889</v>
      </c>
      <c r="I895" s="218" t="str" cm="1">
        <f t="array" ref="I8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96" spans="1:10" x14ac:dyDescent="0.2">
      <c r="A896" s="209">
        <v>1053</v>
      </c>
      <c r="B896" s="211" t="s">
        <v>2201</v>
      </c>
      <c r="C896" s="44">
        <v>4</v>
      </c>
      <c r="D896" s="214">
        <v>45126.655551354168</v>
      </c>
      <c r="E896" s="211" t="b">
        <v>0</v>
      </c>
      <c r="F896" s="211" t="s">
        <v>2202</v>
      </c>
      <c r="G8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&lt;STX&gt;H1;o160,100;f3;c20;h1;w1;d3,Elizabeth Ware;&lt;ETX&gt;
&lt;STX&gt;H2;o130,100;f3;c20;h1;w1;d3,;&lt;ETX&gt;
&lt;STX&gt;H3;o100,100;f3;c20;h1;w1;d3,MES Login;&lt;ETX&gt;
&lt;STX&gt;B4;o50,30;f3;c0,3;h50;w3;d3,1053;&lt;ETX&gt;
&lt;STX&gt;R&lt;ETX&gt;
&lt;STX&gt;&lt;ESC&gt;E1;&lt;ETX&gt;
&lt;STX&gt;&lt;US&gt;4&lt;ETX&gt;
&lt;STX&gt;&lt;ETB&gt;&lt;ETX&gt;</v>
      </c>
      <c r="H896" s="38">
        <f>ROW() - 6</f>
        <v>890</v>
      </c>
      <c r="I896" s="218" t="str" cm="1">
        <f t="array" ref="I8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97" spans="1:10" x14ac:dyDescent="0.2">
      <c r="A897" s="209">
        <v>2249</v>
      </c>
      <c r="B897" s="211" t="s">
        <v>2203</v>
      </c>
      <c r="C897" s="44">
        <v>4</v>
      </c>
      <c r="D897" s="214">
        <v>45126.655551504628</v>
      </c>
      <c r="E897" s="211" t="b">
        <v>0</v>
      </c>
      <c r="F897" s="211" t="s">
        <v>2204</v>
      </c>
      <c r="G8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&lt;STX&gt;H1;o160,100;f3;c20;h1;w1;d3,Ella Hollingsworth;&lt;ETX&gt;
&lt;STX&gt;H2;o130,100;f3;c20;h1;w1;d3,;&lt;ETX&gt;
&lt;STX&gt;H3;o100,100;f3;c20;h1;w1;d3,MES Login;&lt;ETX&gt;
&lt;STX&gt;B4;o50,30;f3;c0,3;h50;w3;d3,2249;&lt;ETX&gt;
&lt;STX&gt;R&lt;ETX&gt;
&lt;STX&gt;&lt;ESC&gt;E1;&lt;ETX&gt;
&lt;STX&gt;&lt;US&gt;4&lt;ETX&gt;
&lt;STX&gt;&lt;ETB&gt;&lt;ETX&gt;</v>
      </c>
      <c r="H897" s="38">
        <f>ROW() - 6</f>
        <v>891</v>
      </c>
      <c r="I897" s="218" t="str" cm="1">
        <f t="array" ref="I8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898" spans="1:10" x14ac:dyDescent="0.2">
      <c r="A898" s="209">
        <v>2318</v>
      </c>
      <c r="B898" s="211" t="s">
        <v>66</v>
      </c>
      <c r="C898" s="44">
        <v>15</v>
      </c>
      <c r="D898" s="214"/>
      <c r="E898" s="211" t="b">
        <v>0</v>
      </c>
      <c r="F898" s="211" t="s">
        <v>2205</v>
      </c>
      <c r="G8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&lt;STX&gt;H1;o160,100;f3;c20;h1;w1;d3,Ellis Young;&lt;ETX&gt;
&lt;STX&gt;H2;o130,100;f3;c20;h1;w1;d3,Service 1st;&lt;ETX&gt;
&lt;STX&gt;H3;o100,100;f3;c20;h1;w1;d3,MES Login;&lt;ETX&gt;
&lt;STX&gt;B4;o50,30;f3;c0,3;h50;w3;d3,2318;&lt;ETX&gt;
&lt;STX&gt;R&lt;ETX&gt;
&lt;STX&gt;&lt;ESC&gt;E1;&lt;ETX&gt;
&lt;STX&gt;&lt;US&gt;4&lt;ETX&gt;
&lt;STX&gt;&lt;ETB&gt;&lt;ETX&gt;</v>
      </c>
      <c r="H898" s="38">
        <f>ROW() - 6</f>
        <v>892</v>
      </c>
      <c r="I898" s="218" t="str" cm="1">
        <f t="array" ref="I8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Service 1st</v>
      </c>
      <c r="J8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899" spans="1:10" x14ac:dyDescent="0.2">
      <c r="A899" s="209">
        <v>5018</v>
      </c>
      <c r="B899" s="211" t="s">
        <v>66</v>
      </c>
      <c r="C899" s="44">
        <v>4</v>
      </c>
      <c r="D899" s="214"/>
      <c r="E899" s="211" t="b">
        <v>0</v>
      </c>
      <c r="F899" s="211" t="s">
        <v>2205</v>
      </c>
      <c r="G8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&lt;STX&gt;H1;o160,100;f3;c20;h1;w1;d3,Ellis Young;&lt;ETX&gt;
&lt;STX&gt;H2;o130,100;f3;c20;h1;w1;d3,;&lt;ETX&gt;
&lt;STX&gt;H3;o100,100;f3;c20;h1;w1;d3,MES Login;&lt;ETX&gt;
&lt;STX&gt;B4;o50,30;f3;c0,3;h50;w3;d3,5018;&lt;ETX&gt;
&lt;STX&gt;R&lt;ETX&gt;
&lt;STX&gt;&lt;ESC&gt;E1;&lt;ETX&gt;
&lt;STX&gt;&lt;US&gt;4&lt;ETX&gt;
&lt;STX&gt;&lt;ETB&gt;&lt;ETX&gt;</v>
      </c>
      <c r="H899" s="38">
        <f>ROW() - 6</f>
        <v>893</v>
      </c>
      <c r="I899" s="218" t="str" cm="1">
        <f t="array" ref="I8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8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00" spans="1:10" x14ac:dyDescent="0.2">
      <c r="A900" s="209">
        <v>1277</v>
      </c>
      <c r="B900" s="211" t="s">
        <v>2206</v>
      </c>
      <c r="C900" s="44">
        <v>4</v>
      </c>
      <c r="D900" s="214">
        <v>45126.655551701391</v>
      </c>
      <c r="E900" s="211" t="b">
        <v>0</v>
      </c>
      <c r="F900" s="211" t="s">
        <v>1031</v>
      </c>
      <c r="G9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&lt;STX&gt;H1;o160,100;f3;c20;h1;w1;d3,Elyjah Jones;&lt;ETX&gt;
&lt;STX&gt;H2;o130,100;f3;c20;h1;w1;d3,;&lt;ETX&gt;
&lt;STX&gt;H3;o100,100;f3;c20;h1;w1;d3,MES Login;&lt;ETX&gt;
&lt;STX&gt;B4;o50,30;f3;c0,3;h50;w3;d3,1277;&lt;ETX&gt;
&lt;STX&gt;R&lt;ETX&gt;
&lt;STX&gt;&lt;ESC&gt;E1;&lt;ETX&gt;
&lt;STX&gt;&lt;US&gt;4&lt;ETX&gt;
&lt;STX&gt;&lt;ETB&gt;&lt;ETX&gt;</v>
      </c>
      <c r="H900" s="38">
        <f>ROW() - 6</f>
        <v>894</v>
      </c>
      <c r="I900" s="218" t="str" cm="1">
        <f t="array" ref="I9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01" spans="1:10" x14ac:dyDescent="0.2">
      <c r="A901" s="209">
        <v>8944</v>
      </c>
      <c r="B901" s="211" t="s">
        <v>2207</v>
      </c>
      <c r="C901" s="44">
        <v>6</v>
      </c>
      <c r="D901" s="214">
        <v>45126.655552048614</v>
      </c>
      <c r="E901" s="211" t="b">
        <v>1</v>
      </c>
      <c r="F901" s="211" t="s">
        <v>2208</v>
      </c>
      <c r="G9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&lt;STX&gt;H1;o160,100;f3;c20;h1;w1;d3,Emily Krysinski;&lt;ETX&gt;
&lt;STX&gt;H2;o130,100;f3;c20;h1;w1;d3,HR Dept;&lt;ETX&gt;
&lt;STX&gt;H3;o100,100;f3;c20;h1;w1;d3,MES Login;&lt;ETX&gt;
&lt;STX&gt;B4;o50,30;f3;c0,3;h50;w3;d3,8944;&lt;ETX&gt;
&lt;STX&gt;R&lt;ETX&gt;
&lt;STX&gt;&lt;ESC&gt;E1;&lt;ETX&gt;
&lt;STX&gt;&lt;US&gt;4&lt;ETX&gt;
&lt;STX&gt;&lt;ETB&gt;&lt;ETX&gt;</v>
      </c>
      <c r="H901" s="38">
        <f>ROW() - 6</f>
        <v>895</v>
      </c>
      <c r="I901" s="218" t="str" cm="1">
        <f t="array" ref="I9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9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02" spans="1:10" x14ac:dyDescent="0.2">
      <c r="A902" s="209">
        <v>1817</v>
      </c>
      <c r="B902" s="211" t="s">
        <v>2209</v>
      </c>
      <c r="C902" s="44">
        <v>4</v>
      </c>
      <c r="D902" s="214">
        <v>45126.655552233795</v>
      </c>
      <c r="E902" s="211" t="b">
        <v>0</v>
      </c>
      <c r="F902" s="211" t="s">
        <v>987</v>
      </c>
      <c r="G9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&lt;STX&gt;H1;o160,100;f3;c20;h1;w1;d3,Enijah King;&lt;ETX&gt;
&lt;STX&gt;H2;o130,100;f3;c20;h1;w1;d3,;&lt;ETX&gt;
&lt;STX&gt;H3;o100,100;f3;c20;h1;w1;d3,MES Login;&lt;ETX&gt;
&lt;STX&gt;B4;o50,30;f3;c0,3;h50;w3;d3,1817;&lt;ETX&gt;
&lt;STX&gt;R&lt;ETX&gt;
&lt;STX&gt;&lt;ESC&gt;E1;&lt;ETX&gt;
&lt;STX&gt;&lt;US&gt;4&lt;ETX&gt;
&lt;STX&gt;&lt;ETB&gt;&lt;ETX&gt;</v>
      </c>
      <c r="H902" s="38">
        <f>ROW() - 6</f>
        <v>896</v>
      </c>
      <c r="I902" s="218" t="str" cm="1">
        <f t="array" ref="I9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03" spans="1:10" x14ac:dyDescent="0.2">
      <c r="A903" s="209">
        <v>8815</v>
      </c>
      <c r="B903" s="211" t="s">
        <v>2210</v>
      </c>
      <c r="C903" s="44">
        <v>4</v>
      </c>
      <c r="D903" s="214">
        <v>45126.655553506942</v>
      </c>
      <c r="E903" s="211" t="b">
        <v>0</v>
      </c>
      <c r="F903" s="211" t="s">
        <v>2211</v>
      </c>
      <c r="G9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Craig;&lt;ETX&gt;
&lt;STX&gt;H2;o130,100;f3;c20;h1;w1;d3,;&lt;ETX&gt;
&lt;STX&gt;H3;o100,100;f3;c20;h1;w1;d3,MES Login;&lt;ETX&gt;
&lt;STX&gt;B4;o50,30;f3;c0,3;h50;w3;d3,8815;&lt;ETX&gt;
&lt;STX&gt;R&lt;ETX&gt;
&lt;STX&gt;&lt;ESC&gt;E1;&lt;ETX&gt;
&lt;STX&gt;&lt;US&gt;4&lt;ETX&gt;
&lt;STX&gt;&lt;ETB&gt;&lt;ETX&gt;</v>
      </c>
      <c r="H903" s="38">
        <f>ROW() - 6</f>
        <v>897</v>
      </c>
      <c r="I903" s="218" t="str" cm="1">
        <f t="array" ref="I9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04" spans="1:10" x14ac:dyDescent="0.2">
      <c r="A904" s="209">
        <v>1327</v>
      </c>
      <c r="B904" s="211" t="s">
        <v>2212</v>
      </c>
      <c r="C904" s="44">
        <v>4</v>
      </c>
      <c r="D904" s="214">
        <v>45126.655553854165</v>
      </c>
      <c r="E904" s="211" t="b">
        <v>0</v>
      </c>
      <c r="F904" s="211" t="s">
        <v>2213</v>
      </c>
      <c r="G9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Dailey;&lt;ETX&gt;
&lt;STX&gt;H2;o130,100;f3;c20;h1;w1;d3,;&lt;ETX&gt;
&lt;STX&gt;H3;o100,100;f3;c20;h1;w1;d3,MES Login;&lt;ETX&gt;
&lt;STX&gt;B4;o50,30;f3;c0,3;h50;w3;d3,1327;&lt;ETX&gt;
&lt;STX&gt;R&lt;ETX&gt;
&lt;STX&gt;&lt;ESC&gt;E1;&lt;ETX&gt;
&lt;STX&gt;&lt;US&gt;4&lt;ETX&gt;
&lt;STX&gt;&lt;ETB&gt;&lt;ETX&gt;</v>
      </c>
      <c r="H904" s="38">
        <f>ROW() - 6</f>
        <v>898</v>
      </c>
      <c r="I904" s="218" t="str" cm="1">
        <f t="array" ref="I9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05" spans="1:10" x14ac:dyDescent="0.2">
      <c r="A905" s="209">
        <v>2228</v>
      </c>
      <c r="B905" s="211" t="s">
        <v>2214</v>
      </c>
      <c r="C905" s="44">
        <v>4</v>
      </c>
      <c r="D905" s="214">
        <v>45126.655554050929</v>
      </c>
      <c r="E905" s="211" t="b">
        <v>0</v>
      </c>
      <c r="F905" s="211" t="s">
        <v>1126</v>
      </c>
      <c r="G9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Davis;&lt;ETX&gt;
&lt;STX&gt;H2;o130,100;f3;c20;h1;w1;d3,;&lt;ETX&gt;
&lt;STX&gt;H3;o100,100;f3;c20;h1;w1;d3,MES Login;&lt;ETX&gt;
&lt;STX&gt;B4;o50,30;f3;c0,3;h50;w3;d3,2228;&lt;ETX&gt;
&lt;STX&gt;R&lt;ETX&gt;
&lt;STX&gt;&lt;ESC&gt;E1;&lt;ETX&gt;
&lt;STX&gt;&lt;US&gt;4&lt;ETX&gt;
&lt;STX&gt;&lt;ETB&gt;&lt;ETX&gt;</v>
      </c>
      <c r="H905" s="38">
        <f>ROW() - 6</f>
        <v>899</v>
      </c>
      <c r="I905" s="218" t="str" cm="1">
        <f t="array" ref="I9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06" spans="1:10" x14ac:dyDescent="0.2">
      <c r="A906" s="209">
        <v>1915</v>
      </c>
      <c r="B906" s="211" t="s">
        <v>2215</v>
      </c>
      <c r="C906" s="44">
        <v>4</v>
      </c>
      <c r="D906" s="214">
        <v>45126.655554247685</v>
      </c>
      <c r="E906" s="211" t="b">
        <v>0</v>
      </c>
      <c r="F906" s="211" t="s">
        <v>2216</v>
      </c>
      <c r="G9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Gandy;&lt;ETX&gt;
&lt;STX&gt;H2;o130,100;f3;c20;h1;w1;d3,;&lt;ETX&gt;
&lt;STX&gt;H3;o100,100;f3;c20;h1;w1;d3,MES Login;&lt;ETX&gt;
&lt;STX&gt;B4;o50,30;f3;c0,3;h50;w3;d3,1915;&lt;ETX&gt;
&lt;STX&gt;R&lt;ETX&gt;
&lt;STX&gt;&lt;ESC&gt;E1;&lt;ETX&gt;
&lt;STX&gt;&lt;US&gt;4&lt;ETX&gt;
&lt;STX&gt;&lt;ETB&gt;&lt;ETX&gt;</v>
      </c>
      <c r="H906" s="38">
        <f>ROW() - 6</f>
        <v>900</v>
      </c>
      <c r="I906" s="218" t="str" cm="1">
        <f t="array" ref="I9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07" spans="1:10" x14ac:dyDescent="0.2">
      <c r="A907" s="209">
        <v>9782</v>
      </c>
      <c r="B907" s="211" t="s">
        <v>2217</v>
      </c>
      <c r="C907" s="44">
        <v>4</v>
      </c>
      <c r="D907" s="214">
        <v>45126.655554398145</v>
      </c>
      <c r="E907" s="211" t="b">
        <v>0</v>
      </c>
      <c r="F907" s="211" t="s">
        <v>2218</v>
      </c>
      <c r="G9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Giles;&lt;ETX&gt;
&lt;STX&gt;H2;o130,100;f3;c20;h1;w1;d3,;&lt;ETX&gt;
&lt;STX&gt;H3;o100,100;f3;c20;h1;w1;d3,MES Login;&lt;ETX&gt;
&lt;STX&gt;B4;o50,30;f3;c0,3;h50;w3;d3,9782;&lt;ETX&gt;
&lt;STX&gt;R&lt;ETX&gt;
&lt;STX&gt;&lt;ESC&gt;E1;&lt;ETX&gt;
&lt;STX&gt;&lt;US&gt;4&lt;ETX&gt;
&lt;STX&gt;&lt;ETB&gt;&lt;ETX&gt;</v>
      </c>
      <c r="H907" s="38">
        <f>ROW() - 6</f>
        <v>901</v>
      </c>
      <c r="I907" s="218" t="str" cm="1">
        <f t="array" ref="I9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08" spans="1:10" x14ac:dyDescent="0.2">
      <c r="A908" s="209">
        <v>9973</v>
      </c>
      <c r="B908" s="211" t="s">
        <v>2219</v>
      </c>
      <c r="C908" s="44">
        <v>4</v>
      </c>
      <c r="D908" s="214">
        <v>45126.655554594909</v>
      </c>
      <c r="E908" s="211" t="b">
        <v>0</v>
      </c>
      <c r="F908" s="211" t="s">
        <v>1179</v>
      </c>
      <c r="G9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Heard;&lt;ETX&gt;
&lt;STX&gt;H2;o130,100;f3;c20;h1;w1;d3,;&lt;ETX&gt;
&lt;STX&gt;H3;o100,100;f3;c20;h1;w1;d3,MES Login;&lt;ETX&gt;
&lt;STX&gt;B4;o50,30;f3;c0,3;h50;w3;d3,9973;&lt;ETX&gt;
&lt;STX&gt;R&lt;ETX&gt;
&lt;STX&gt;&lt;ESC&gt;E1;&lt;ETX&gt;
&lt;STX&gt;&lt;US&gt;4&lt;ETX&gt;
&lt;STX&gt;&lt;ETB&gt;&lt;ETX&gt;</v>
      </c>
      <c r="H908" s="38">
        <f>ROW() - 6</f>
        <v>902</v>
      </c>
      <c r="I908" s="218" t="str" cm="1">
        <f t="array" ref="I9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09" spans="1:10" x14ac:dyDescent="0.2">
      <c r="A909" s="209">
        <v>9315</v>
      </c>
      <c r="B909" s="211" t="s">
        <v>2220</v>
      </c>
      <c r="C909" s="44">
        <v>4</v>
      </c>
      <c r="D909" s="214">
        <v>45126.655554942132</v>
      </c>
      <c r="E909" s="211" t="b">
        <v>0</v>
      </c>
      <c r="F909" s="211" t="s">
        <v>1010</v>
      </c>
      <c r="G9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Holmes;&lt;ETX&gt;
&lt;STX&gt;H2;o130,100;f3;c20;h1;w1;d3,;&lt;ETX&gt;
&lt;STX&gt;H3;o100,100;f3;c20;h1;w1;d3,MES Login;&lt;ETX&gt;
&lt;STX&gt;B4;o50,30;f3;c0,3;h50;w3;d3,9315;&lt;ETX&gt;
&lt;STX&gt;R&lt;ETX&gt;
&lt;STX&gt;&lt;ESC&gt;E1;&lt;ETX&gt;
&lt;STX&gt;&lt;US&gt;4&lt;ETX&gt;
&lt;STX&gt;&lt;ETB&gt;&lt;ETX&gt;</v>
      </c>
      <c r="H909" s="38">
        <f>ROW() - 6</f>
        <v>903</v>
      </c>
      <c r="I909" s="218" t="str" cm="1">
        <f t="array" ref="I9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10" spans="1:10" x14ac:dyDescent="0.2">
      <c r="A910" s="209">
        <v>2369</v>
      </c>
      <c r="B910" s="211" t="s">
        <v>2221</v>
      </c>
      <c r="C910" s="44">
        <v>4</v>
      </c>
      <c r="D910" s="214">
        <v>45126.655555324076</v>
      </c>
      <c r="E910" s="211" t="b">
        <v>0</v>
      </c>
      <c r="F910" s="211" t="s">
        <v>2222</v>
      </c>
      <c r="G9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Klingenberg;&lt;ETX&gt;
&lt;STX&gt;H2;o130,100;f3;c20;h1;w1;d3,;&lt;ETX&gt;
&lt;STX&gt;H3;o100,100;f3;c20;h1;w1;d3,MES Login;&lt;ETX&gt;
&lt;STX&gt;B4;o50,30;f3;c0,3;h50;w3;d3,2369;&lt;ETX&gt;
&lt;STX&gt;R&lt;ETX&gt;
&lt;STX&gt;&lt;ESC&gt;E1;&lt;ETX&gt;
&lt;STX&gt;&lt;US&gt;4&lt;ETX&gt;
&lt;STX&gt;&lt;ETB&gt;&lt;ETX&gt;</v>
      </c>
      <c r="H910" s="38">
        <f>ROW() - 6</f>
        <v>904</v>
      </c>
      <c r="I910" s="218" t="str" cm="1">
        <f t="array" ref="I9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11" spans="1:10" x14ac:dyDescent="0.2">
      <c r="A911" s="209">
        <v>1636</v>
      </c>
      <c r="B911" s="211" t="s">
        <v>2223</v>
      </c>
      <c r="C911" s="44">
        <v>4</v>
      </c>
      <c r="D911" s="214">
        <v>45126.655555474536</v>
      </c>
      <c r="E911" s="211" t="b">
        <v>0</v>
      </c>
      <c r="F911" s="211" t="s">
        <v>2224</v>
      </c>
      <c r="G9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Leavy;&lt;ETX&gt;
&lt;STX&gt;H2;o130,100;f3;c20;h1;w1;d3,;&lt;ETX&gt;
&lt;STX&gt;H3;o100,100;f3;c20;h1;w1;d3,MES Login;&lt;ETX&gt;
&lt;STX&gt;B4;o50,30;f3;c0,3;h50;w3;d3,1636;&lt;ETX&gt;
&lt;STX&gt;R&lt;ETX&gt;
&lt;STX&gt;&lt;ESC&gt;E1;&lt;ETX&gt;
&lt;STX&gt;&lt;US&gt;4&lt;ETX&gt;
&lt;STX&gt;&lt;ETB&gt;&lt;ETX&gt;</v>
      </c>
      <c r="H911" s="38">
        <f>ROW() - 6</f>
        <v>905</v>
      </c>
      <c r="I911" s="218" t="str" cm="1">
        <f t="array" ref="I9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12" spans="1:10" x14ac:dyDescent="0.2">
      <c r="A912" s="209">
        <v>2605</v>
      </c>
      <c r="B912" s="211" t="s">
        <v>2225</v>
      </c>
      <c r="C912" s="44">
        <v>4</v>
      </c>
      <c r="D912" s="214">
        <v>45983.59104525463</v>
      </c>
      <c r="E912" s="211" t="b">
        <v>0</v>
      </c>
      <c r="F912" s="211" t="s">
        <v>1513</v>
      </c>
      <c r="G9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Morgan;&lt;ETX&gt;
&lt;STX&gt;H2;o130,100;f3;c20;h1;w1;d3,;&lt;ETX&gt;
&lt;STX&gt;H3;o100,100;f3;c20;h1;w1;d3,MES Login;&lt;ETX&gt;
&lt;STX&gt;B4;o50,30;f3;c0,3;h50;w3;d3,2605;&lt;ETX&gt;
&lt;STX&gt;R&lt;ETX&gt;
&lt;STX&gt;&lt;ESC&gt;E1;&lt;ETX&gt;
&lt;STX&gt;&lt;US&gt;4&lt;ETX&gt;
&lt;STX&gt;&lt;ETB&gt;&lt;ETX&gt;</v>
      </c>
      <c r="H912" s="38">
        <f>ROW() - 6</f>
        <v>906</v>
      </c>
      <c r="I912" s="218" t="str" cm="1">
        <f t="array" ref="I9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13" spans="1:10" x14ac:dyDescent="0.2">
      <c r="A913" s="209">
        <v>1227</v>
      </c>
      <c r="B913" s="211" t="s">
        <v>69</v>
      </c>
      <c r="C913" s="44">
        <v>4</v>
      </c>
      <c r="D913" s="214"/>
      <c r="E913" s="211" t="b">
        <v>1</v>
      </c>
      <c r="F913" s="211" t="s">
        <v>2226</v>
      </c>
      <c r="G9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Nader;&lt;ETX&gt;
&lt;STX&gt;H2;o130,100;f3;c20;h1;w1;d3,;&lt;ETX&gt;
&lt;STX&gt;H3;o100,100;f3;c20;h1;w1;d3,MES Login;&lt;ETX&gt;
&lt;STX&gt;B4;o50,30;f3;c0,3;h50;w3;d3,1227;&lt;ETX&gt;
&lt;STX&gt;R&lt;ETX&gt;
&lt;STX&gt;&lt;ESC&gt;E1;&lt;ETX&gt;
&lt;STX&gt;&lt;US&gt;4&lt;ETX&gt;
&lt;STX&gt;&lt;ETB&gt;&lt;ETX&gt;</v>
      </c>
      <c r="H913" s="38">
        <f>ROW() - 6</f>
        <v>907</v>
      </c>
      <c r="I913" s="218" t="str" cm="1">
        <f t="array" ref="I9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14" spans="1:10" x14ac:dyDescent="0.2">
      <c r="A914" s="209">
        <v>2607</v>
      </c>
      <c r="B914" s="211" t="s">
        <v>2227</v>
      </c>
      <c r="C914" s="44">
        <v>4</v>
      </c>
      <c r="D914" s="214">
        <v>45775</v>
      </c>
      <c r="E914" s="211" t="b">
        <v>0</v>
      </c>
      <c r="F914" s="211" t="s">
        <v>1068</v>
      </c>
      <c r="G9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Robinson;&lt;ETX&gt;
&lt;STX&gt;H2;o130,100;f3;c20;h1;w1;d3,;&lt;ETX&gt;
&lt;STX&gt;H3;o100,100;f3;c20;h1;w1;d3,MES Login;&lt;ETX&gt;
&lt;STX&gt;B4;o50,30;f3;c0,3;h50;w3;d3,2607;&lt;ETX&gt;
&lt;STX&gt;R&lt;ETX&gt;
&lt;STX&gt;&lt;ESC&gt;E1;&lt;ETX&gt;
&lt;STX&gt;&lt;US&gt;4&lt;ETX&gt;
&lt;STX&gt;&lt;ETB&gt;&lt;ETX&gt;</v>
      </c>
      <c r="H914" s="38">
        <f>ROW() - 6</f>
        <v>908</v>
      </c>
      <c r="I914" s="218" t="str" cm="1">
        <f t="array" ref="I9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15" spans="1:10" x14ac:dyDescent="0.2">
      <c r="A915" s="209">
        <v>2611</v>
      </c>
      <c r="B915" s="211" t="s">
        <v>2227</v>
      </c>
      <c r="C915" s="44">
        <v>4</v>
      </c>
      <c r="D915" s="214">
        <v>45769</v>
      </c>
      <c r="E915" s="211" t="b">
        <v>0</v>
      </c>
      <c r="F915" s="211" t="s">
        <v>1068</v>
      </c>
      <c r="G9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Robinson;&lt;ETX&gt;
&lt;STX&gt;H2;o130,100;f3;c20;h1;w1;d3,;&lt;ETX&gt;
&lt;STX&gt;H3;o100,100;f3;c20;h1;w1;d3,MES Login;&lt;ETX&gt;
&lt;STX&gt;B4;o50,30;f3;c0,3;h50;w3;d3,2611;&lt;ETX&gt;
&lt;STX&gt;R&lt;ETX&gt;
&lt;STX&gt;&lt;ESC&gt;E1;&lt;ETX&gt;
&lt;STX&gt;&lt;US&gt;4&lt;ETX&gt;
&lt;STX&gt;&lt;ETB&gt;&lt;ETX&gt;</v>
      </c>
      <c r="H915" s="38">
        <f>ROW() - 6</f>
        <v>909</v>
      </c>
      <c r="I915" s="218" t="str" cm="1">
        <f t="array" ref="I9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16" spans="1:10" x14ac:dyDescent="0.2">
      <c r="A916" s="209">
        <v>1503</v>
      </c>
      <c r="B916" s="211" t="s">
        <v>2228</v>
      </c>
      <c r="C916" s="44">
        <v>4</v>
      </c>
      <c r="D916" s="214">
        <v>45126.655555671299</v>
      </c>
      <c r="E916" s="211" t="b">
        <v>0</v>
      </c>
      <c r="F916" s="211" t="s">
        <v>956</v>
      </c>
      <c r="G9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Smith;&lt;ETX&gt;
&lt;STX&gt;H2;o130,100;f3;c20;h1;w1;d3,;&lt;ETX&gt;
&lt;STX&gt;H3;o100,100;f3;c20;h1;w1;d3,MES Login;&lt;ETX&gt;
&lt;STX&gt;B4;o50,30;f3;c0,3;h50;w3;d3,1503;&lt;ETX&gt;
&lt;STX&gt;R&lt;ETX&gt;
&lt;STX&gt;&lt;ESC&gt;E1;&lt;ETX&gt;
&lt;STX&gt;&lt;US&gt;4&lt;ETX&gt;
&lt;STX&gt;&lt;ETB&gt;&lt;ETX&gt;</v>
      </c>
      <c r="H916" s="38">
        <f>ROW() - 6</f>
        <v>910</v>
      </c>
      <c r="I916" s="218" t="str" cm="1">
        <f t="array" ref="I9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17" spans="1:10" x14ac:dyDescent="0.2">
      <c r="A917" s="209">
        <v>9245</v>
      </c>
      <c r="B917" s="211" t="s">
        <v>2229</v>
      </c>
      <c r="C917" s="44">
        <v>11</v>
      </c>
      <c r="D917" s="214">
        <v>45126.655556018515</v>
      </c>
      <c r="E917" s="211" t="b">
        <v>0</v>
      </c>
      <c r="F917" s="211" t="s">
        <v>2230</v>
      </c>
      <c r="G9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Thurman;&lt;ETX&gt;
&lt;STX&gt;H2;o130,100;f3;c20;h1;w1;d3,;&lt;ETX&gt;
&lt;STX&gt;H3;o100,100;f3;c20;h1;w1;d3,MES Login;&lt;ETX&gt;
&lt;STX&gt;B4;o50,30;f3;c0,3;h50;w3;d3,9245;&lt;ETX&gt;
&lt;STX&gt;R&lt;ETX&gt;
&lt;STX&gt;&lt;ESC&gt;E1;&lt;ETX&gt;
&lt;STX&gt;&lt;US&gt;4&lt;ETX&gt;
&lt;STX&gt;&lt;ETB&gt;&lt;ETX&gt;</v>
      </c>
      <c r="H917" s="38">
        <f>ROW() - 6</f>
        <v>911</v>
      </c>
      <c r="I917" s="218" t="str" cm="1">
        <f t="array" ref="I9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18" spans="1:10" x14ac:dyDescent="0.2">
      <c r="A918" s="209">
        <v>2570</v>
      </c>
      <c r="B918" s="211" t="s">
        <v>59</v>
      </c>
      <c r="C918" s="44">
        <v>4</v>
      </c>
      <c r="D918" s="214">
        <v>45919.89736072917</v>
      </c>
      <c r="E918" s="211" t="b">
        <v>0</v>
      </c>
      <c r="F918" s="211" t="s">
        <v>1363</v>
      </c>
      <c r="G9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Webster;&lt;ETX&gt;
&lt;STX&gt;H2;o130,100;f3;c20;h1;w1;d3,;&lt;ETX&gt;
&lt;STX&gt;H3;o100,100;f3;c20;h1;w1;d3,MES Login;&lt;ETX&gt;
&lt;STX&gt;B4;o50,30;f3;c0,3;h50;w3;d3,2570;&lt;ETX&gt;
&lt;STX&gt;R&lt;ETX&gt;
&lt;STX&gt;&lt;ESC&gt;E1;&lt;ETX&gt;
&lt;STX&gt;&lt;US&gt;4&lt;ETX&gt;
&lt;STX&gt;&lt;ETB&gt;&lt;ETX&gt;</v>
      </c>
      <c r="H918" s="38">
        <f>ROW() - 6</f>
        <v>912</v>
      </c>
      <c r="I918" s="218" t="str" cm="1">
        <f t="array" ref="I9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19" spans="1:10" x14ac:dyDescent="0.2">
      <c r="A919" s="209">
        <v>3030</v>
      </c>
      <c r="B919" s="211" t="s">
        <v>59</v>
      </c>
      <c r="C919" s="44">
        <v>4</v>
      </c>
      <c r="D919" s="214">
        <v>45698</v>
      </c>
      <c r="E919" s="211" t="b">
        <v>0</v>
      </c>
      <c r="F919" s="211" t="s">
        <v>1363</v>
      </c>
      <c r="G9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Webster;&lt;ETX&gt;
&lt;STX&gt;H2;o130,100;f3;c20;h1;w1;d3,;&lt;ETX&gt;
&lt;STX&gt;H3;o100,100;f3;c20;h1;w1;d3,MES Login;&lt;ETX&gt;
&lt;STX&gt;B4;o50,30;f3;c0,3;h50;w3;d3,3030;&lt;ETX&gt;
&lt;STX&gt;R&lt;ETX&gt;
&lt;STX&gt;&lt;ESC&gt;E1;&lt;ETX&gt;
&lt;STX&gt;&lt;US&gt;4&lt;ETX&gt;
&lt;STX&gt;&lt;ETB&gt;&lt;ETX&gt;</v>
      </c>
      <c r="H919" s="38">
        <f>ROW() - 6</f>
        <v>913</v>
      </c>
      <c r="I919" s="218" t="str" cm="1">
        <f t="array" ref="I9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20" spans="1:10" x14ac:dyDescent="0.2">
      <c r="A920" s="209">
        <v>8957</v>
      </c>
      <c r="B920" s="211" t="s">
        <v>2231</v>
      </c>
      <c r="C920" s="44">
        <v>4</v>
      </c>
      <c r="D920" s="214">
        <v>45126.655556215279</v>
      </c>
      <c r="E920" s="211" t="b">
        <v>0</v>
      </c>
      <c r="F920" s="211" t="s">
        <v>2232</v>
      </c>
      <c r="G9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Wilkens;&lt;ETX&gt;
&lt;STX&gt;H2;o130,100;f3;c20;h1;w1;d3,;&lt;ETX&gt;
&lt;STX&gt;H3;o100,100;f3;c20;h1;w1;d3,MES Login;&lt;ETX&gt;
&lt;STX&gt;B4;o50,30;f3;c0,3;h50;w3;d3,8957;&lt;ETX&gt;
&lt;STX&gt;R&lt;ETX&gt;
&lt;STX&gt;&lt;ESC&gt;E1;&lt;ETX&gt;
&lt;STX&gt;&lt;US&gt;4&lt;ETX&gt;
&lt;STX&gt;&lt;ETB&gt;&lt;ETX&gt;</v>
      </c>
      <c r="H920" s="38">
        <f>ROW() - 6</f>
        <v>914</v>
      </c>
      <c r="I920" s="218" t="str" cm="1">
        <f t="array" ref="I9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21" spans="1:10" x14ac:dyDescent="0.2">
      <c r="A921" s="209">
        <v>9461</v>
      </c>
      <c r="B921" s="211" t="s">
        <v>2233</v>
      </c>
      <c r="C921" s="44">
        <v>4</v>
      </c>
      <c r="D921" s="214">
        <v>45126.655556400467</v>
      </c>
      <c r="E921" s="211" t="b">
        <v>0</v>
      </c>
      <c r="F921" s="211" t="s">
        <v>1421</v>
      </c>
      <c r="G9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 Willis;&lt;ETX&gt;
&lt;STX&gt;H2;o130,100;f3;c20;h1;w1;d3,;&lt;ETX&gt;
&lt;STX&gt;H3;o100,100;f3;c20;h1;w1;d3,MES Login;&lt;ETX&gt;
&lt;STX&gt;B4;o50,30;f3;c0,3;h50;w3;d3,9461;&lt;ETX&gt;
&lt;STX&gt;R&lt;ETX&gt;
&lt;STX&gt;&lt;ESC&gt;E1;&lt;ETX&gt;
&lt;STX&gt;&lt;US&gt;4&lt;ETX&gt;
&lt;STX&gt;&lt;ETB&gt;&lt;ETX&gt;</v>
      </c>
      <c r="H921" s="38">
        <f>ROW() - 6</f>
        <v>915</v>
      </c>
      <c r="I921" s="218" t="str" cm="1">
        <f t="array" ref="I9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22" spans="1:10" x14ac:dyDescent="0.2">
      <c r="A922" s="209">
        <v>9828</v>
      </c>
      <c r="B922" s="211" t="s">
        <v>2234</v>
      </c>
      <c r="C922" s="44">
        <v>4</v>
      </c>
      <c r="D922" s="214">
        <v>45126.655552430559</v>
      </c>
      <c r="E922" s="211" t="b">
        <v>0</v>
      </c>
      <c r="F922" s="211" t="s">
        <v>2235</v>
      </c>
      <c r="G9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&lt;STX&gt;H1;o160,100;f3;c20;h1;w1;d3,Erica Bynum;&lt;ETX&gt;
&lt;STX&gt;H2;o130,100;f3;c20;h1;w1;d3,;&lt;ETX&gt;
&lt;STX&gt;H3;o100,100;f3;c20;h1;w1;d3,MES Login;&lt;ETX&gt;
&lt;STX&gt;B4;o50,30;f3;c0,3;h50;w3;d3,9828;&lt;ETX&gt;
&lt;STX&gt;R&lt;ETX&gt;
&lt;STX&gt;&lt;ESC&gt;E1;&lt;ETX&gt;
&lt;STX&gt;&lt;US&gt;4&lt;ETX&gt;
&lt;STX&gt;&lt;ETB&gt;&lt;ETX&gt;</v>
      </c>
      <c r="H922" s="38">
        <f>ROW() - 6</f>
        <v>916</v>
      </c>
      <c r="I922" s="218" t="str" cm="1">
        <f t="array" ref="I9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23" spans="1:10" x14ac:dyDescent="0.2">
      <c r="A923" s="209">
        <v>1947</v>
      </c>
      <c r="B923" s="211" t="s">
        <v>2236</v>
      </c>
      <c r="C923" s="44">
        <v>4</v>
      </c>
      <c r="D923" s="214">
        <v>45124</v>
      </c>
      <c r="E923" s="211" t="b">
        <v>0</v>
      </c>
      <c r="F923" s="211" t="s">
        <v>2237</v>
      </c>
      <c r="G9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&lt;STX&gt;H1;o160,100;f3;c20;h1;w1;d3,Erica Darrell;&lt;ETX&gt;
&lt;STX&gt;H2;o130,100;f3;c20;h1;w1;d3,;&lt;ETX&gt;
&lt;STX&gt;H3;o100,100;f3;c20;h1;w1;d3,MES Login;&lt;ETX&gt;
&lt;STX&gt;B4;o50,30;f3;c0,3;h50;w3;d3,1947;&lt;ETX&gt;
&lt;STX&gt;R&lt;ETX&gt;
&lt;STX&gt;&lt;ESC&gt;E1;&lt;ETX&gt;
&lt;STX&gt;&lt;US&gt;4&lt;ETX&gt;
&lt;STX&gt;&lt;ETB&gt;&lt;ETX&gt;</v>
      </c>
      <c r="H923" s="38">
        <f>ROW() - 6</f>
        <v>917</v>
      </c>
      <c r="I923" s="218" t="str" cm="1">
        <f t="array" ref="I9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24" spans="1:10" x14ac:dyDescent="0.2">
      <c r="A924" s="209">
        <v>9722</v>
      </c>
      <c r="B924" s="211" t="s">
        <v>312</v>
      </c>
      <c r="C924" s="44">
        <v>15</v>
      </c>
      <c r="D924" s="214"/>
      <c r="E924" s="211" t="b">
        <v>1</v>
      </c>
      <c r="F924" s="211" t="s">
        <v>2238</v>
      </c>
      <c r="G9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&lt;STX&gt;H1;o160,100;f3;c20;h1;w1;d3,Erica Evans;&lt;ETX&gt;
&lt;STX&gt;H2;o130,100;f3;c20;h1;w1;d3,Service 1st;&lt;ETX&gt;
&lt;STX&gt;H3;o100,100;f3;c20;h1;w1;d3,MES Login;&lt;ETX&gt;
&lt;STX&gt;B4;o50,30;f3;c0,3;h50;w3;d3,9722;&lt;ETX&gt;
&lt;STX&gt;R&lt;ETX&gt;
&lt;STX&gt;&lt;ESC&gt;E1;&lt;ETX&gt;
&lt;STX&gt;&lt;US&gt;4&lt;ETX&gt;
&lt;STX&gt;&lt;ETB&gt;&lt;ETX&gt;</v>
      </c>
      <c r="H924" s="38">
        <f>ROW() - 6</f>
        <v>918</v>
      </c>
      <c r="I924" s="218" t="str" cm="1">
        <f t="array" ref="I9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Service 1st</v>
      </c>
      <c r="J9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925" spans="1:10" x14ac:dyDescent="0.2">
      <c r="A925" s="209">
        <v>9696</v>
      </c>
      <c r="B925" s="211" t="s">
        <v>2239</v>
      </c>
      <c r="C925" s="44">
        <v>4</v>
      </c>
      <c r="D925" s="214">
        <v>45126.655552581018</v>
      </c>
      <c r="E925" s="211" t="b">
        <v>0</v>
      </c>
      <c r="F925" s="211" t="s">
        <v>1242</v>
      </c>
      <c r="G9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&lt;STX&gt;H1;o160,100;f3;c20;h1;w1;d3,Erica Horton;&lt;ETX&gt;
&lt;STX&gt;H2;o130,100;f3;c20;h1;w1;d3,;&lt;ETX&gt;
&lt;STX&gt;H3;o100,100;f3;c20;h1;w1;d3,MES Login;&lt;ETX&gt;
&lt;STX&gt;B4;o50,30;f3;c0,3;h50;w3;d3,9696;&lt;ETX&gt;
&lt;STX&gt;R&lt;ETX&gt;
&lt;STX&gt;&lt;ESC&gt;E1;&lt;ETX&gt;
&lt;STX&gt;&lt;US&gt;4&lt;ETX&gt;
&lt;STX&gt;&lt;ETB&gt;&lt;ETX&gt;</v>
      </c>
      <c r="H925" s="38">
        <f>ROW() - 6</f>
        <v>919</v>
      </c>
      <c r="I925" s="218" t="str" cm="1">
        <f t="array" ref="I9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26" spans="1:10" x14ac:dyDescent="0.2">
      <c r="A926" s="209">
        <v>9336</v>
      </c>
      <c r="B926" s="211" t="s">
        <v>2240</v>
      </c>
      <c r="C926" s="44">
        <v>4</v>
      </c>
      <c r="D926" s="214">
        <v>45126.655552777775</v>
      </c>
      <c r="E926" s="211" t="b">
        <v>0</v>
      </c>
      <c r="F926" s="211" t="s">
        <v>891</v>
      </c>
      <c r="G9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&lt;STX&gt;H1;o160,100;f3;c20;h1;w1;d3,Erica Johnson;&lt;ETX&gt;
&lt;STX&gt;H2;o130,100;f3;c20;h1;w1;d3,;&lt;ETX&gt;
&lt;STX&gt;H3;o100,100;f3;c20;h1;w1;d3,MES Login;&lt;ETX&gt;
&lt;STX&gt;B4;o50,30;f3;c0,3;h50;w3;d3,9336;&lt;ETX&gt;
&lt;STX&gt;R&lt;ETX&gt;
&lt;STX&gt;&lt;ESC&gt;E1;&lt;ETX&gt;
&lt;STX&gt;&lt;US&gt;4&lt;ETX&gt;
&lt;STX&gt;&lt;ETB&gt;&lt;ETX&gt;</v>
      </c>
      <c r="H926" s="38">
        <f>ROW() - 6</f>
        <v>920</v>
      </c>
      <c r="I926" s="218" t="str" cm="1">
        <f t="array" ref="I9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27" spans="1:10" x14ac:dyDescent="0.2">
      <c r="A927" s="209">
        <v>8958</v>
      </c>
      <c r="B927" s="211" t="s">
        <v>2241</v>
      </c>
      <c r="C927" s="44">
        <v>4</v>
      </c>
      <c r="D927" s="214">
        <v>45126.655552974538</v>
      </c>
      <c r="E927" s="211" t="b">
        <v>0</v>
      </c>
      <c r="F927" s="211" t="s">
        <v>2242</v>
      </c>
      <c r="G9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&lt;STX&gt;H1;o160,100;f3;c20;h1;w1;d3,Erica Shaver;&lt;ETX&gt;
&lt;STX&gt;H2;o130,100;f3;c20;h1;w1;d3,;&lt;ETX&gt;
&lt;STX&gt;H3;o100,100;f3;c20;h1;w1;d3,MES Login;&lt;ETX&gt;
&lt;STX&gt;B4;o50,30;f3;c0,3;h50;w3;d3,8958;&lt;ETX&gt;
&lt;STX&gt;R&lt;ETX&gt;
&lt;STX&gt;&lt;ESC&gt;E1;&lt;ETX&gt;
&lt;STX&gt;&lt;US&gt;4&lt;ETX&gt;
&lt;STX&gt;&lt;ETB&gt;&lt;ETX&gt;</v>
      </c>
      <c r="H927" s="38">
        <f>ROW() - 6</f>
        <v>921</v>
      </c>
      <c r="I927" s="218" t="str" cm="1">
        <f t="array" ref="I9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28" spans="1:10" x14ac:dyDescent="0.2">
      <c r="A928" s="209">
        <v>2490</v>
      </c>
      <c r="B928" s="211" t="s">
        <v>2243</v>
      </c>
      <c r="C928" s="44">
        <v>4</v>
      </c>
      <c r="D928" s="214">
        <v>45639</v>
      </c>
      <c r="E928" s="211" t="b">
        <v>0</v>
      </c>
      <c r="F928" s="211" t="s">
        <v>2244</v>
      </c>
      <c r="G9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&lt;STX&gt;H1;o160,100;f3;c20;h1;w1;d3,Erick Kowalski;&lt;ETX&gt;
&lt;STX&gt;H2;o130,100;f3;c20;h1;w1;d3,;&lt;ETX&gt;
&lt;STX&gt;H3;o100,100;f3;c20;h1;w1;d3,MES Login;&lt;ETX&gt;
&lt;STX&gt;B4;o50,30;f3;c0,3;h50;w3;d3,2490;&lt;ETX&gt;
&lt;STX&gt;R&lt;ETX&gt;
&lt;STX&gt;&lt;ESC&gt;E1;&lt;ETX&gt;
&lt;STX&gt;&lt;US&gt;4&lt;ETX&gt;
&lt;STX&gt;&lt;ETB&gt;&lt;ETX&gt;</v>
      </c>
      <c r="H928" s="38">
        <f>ROW() - 6</f>
        <v>922</v>
      </c>
      <c r="I928" s="218" t="str" cm="1">
        <f t="array" ref="I9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29" spans="1:10" x14ac:dyDescent="0.2">
      <c r="A929" s="209">
        <v>9837</v>
      </c>
      <c r="B929" s="211" t="s">
        <v>2245</v>
      </c>
      <c r="C929" s="44">
        <v>4</v>
      </c>
      <c r="D929" s="214">
        <v>45126.655555127312</v>
      </c>
      <c r="E929" s="211" t="b">
        <v>0</v>
      </c>
      <c r="F929" s="211" t="s">
        <v>2246</v>
      </c>
      <c r="G9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&lt;STX&gt;H1;o160,100;f3;c20;h1;w1;d3,Ericka Montgomery;&lt;ETX&gt;
&lt;STX&gt;H2;o130,100;f3;c20;h1;w1;d3,;&lt;ETX&gt;
&lt;STX&gt;H3;o100,100;f3;c20;h1;w1;d3,MES Login;&lt;ETX&gt;
&lt;STX&gt;B4;o50,30;f3;c0,3;h50;w3;d3,9837;&lt;ETX&gt;
&lt;STX&gt;R&lt;ETX&gt;
&lt;STX&gt;&lt;ESC&gt;E1;&lt;ETX&gt;
&lt;STX&gt;&lt;US&gt;4&lt;ETX&gt;
&lt;STX&gt;&lt;ETB&gt;&lt;ETX&gt;</v>
      </c>
      <c r="H929" s="38">
        <f>ROW() - 6</f>
        <v>923</v>
      </c>
      <c r="I929" s="218" t="str" cm="1">
        <f t="array" ref="I9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30" spans="1:10" x14ac:dyDescent="0.2">
      <c r="A930" s="209">
        <v>2300</v>
      </c>
      <c r="B930" s="211" t="s">
        <v>43</v>
      </c>
      <c r="C930" s="44">
        <v>4</v>
      </c>
      <c r="D930" s="214">
        <v>46058.906666168979</v>
      </c>
      <c r="E930" s="211" t="b">
        <v>0</v>
      </c>
      <c r="F930" s="211" t="s">
        <v>2247</v>
      </c>
      <c r="G9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&lt;STX&gt;H1;o160,100;f3;c20;h1;w1;d3,Erik Barker;&lt;ETX&gt;
&lt;STX&gt;H2;o130,100;f3;c20;h1;w1;d3,;&lt;ETX&gt;
&lt;STX&gt;H3;o100,100;f3;c20;h1;w1;d3,MES Login;&lt;ETX&gt;
&lt;STX&gt;B4;o50,30;f3;c0,3;h50;w3;d3,2300;&lt;ETX&gt;
&lt;STX&gt;R&lt;ETX&gt;
&lt;STX&gt;&lt;ESC&gt;E1;&lt;ETX&gt;
&lt;STX&gt;&lt;US&gt;4&lt;ETX&gt;
&lt;STX&gt;&lt;ETB&gt;&lt;ETX&gt;</v>
      </c>
      <c r="H930" s="38">
        <f>ROW() - 6</f>
        <v>924</v>
      </c>
      <c r="I930" s="218" t="str" cm="1">
        <f t="array" ref="I9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31" spans="1:10" x14ac:dyDescent="0.2">
      <c r="A931" s="209">
        <v>2159</v>
      </c>
      <c r="B931" s="211" t="s">
        <v>2248</v>
      </c>
      <c r="C931" s="44">
        <v>4</v>
      </c>
      <c r="D931" s="214">
        <v>45126.655556944446</v>
      </c>
      <c r="E931" s="211" t="b">
        <v>0</v>
      </c>
      <c r="F931" s="211" t="s">
        <v>1380</v>
      </c>
      <c r="G9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&lt;STX&gt;H1;o160,100;f3;c20;h1;w1;d3,Erik Taylor;&lt;ETX&gt;
&lt;STX&gt;H2;o130,100;f3;c20;h1;w1;d3,;&lt;ETX&gt;
&lt;STX&gt;H3;o100,100;f3;c20;h1;w1;d3,MES Login;&lt;ETX&gt;
&lt;STX&gt;B4;o50,30;f3;c0,3;h50;w3;d3,2159;&lt;ETX&gt;
&lt;STX&gt;R&lt;ETX&gt;
&lt;STX&gt;&lt;ESC&gt;E1;&lt;ETX&gt;
&lt;STX&gt;&lt;US&gt;4&lt;ETX&gt;
&lt;STX&gt;&lt;ETB&gt;&lt;ETX&gt;</v>
      </c>
      <c r="H931" s="38">
        <f>ROW() - 6</f>
        <v>925</v>
      </c>
      <c r="I931" s="218" t="str" cm="1">
        <f t="array" ref="I9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32" spans="1:10" x14ac:dyDescent="0.2">
      <c r="A932" s="209">
        <v>1521</v>
      </c>
      <c r="B932" s="211" t="s">
        <v>2249</v>
      </c>
      <c r="C932" s="44">
        <v>4</v>
      </c>
      <c r="D932" s="214">
        <v>45126.655556597223</v>
      </c>
      <c r="E932" s="211" t="b">
        <v>0</v>
      </c>
      <c r="F932" s="211" t="s">
        <v>1391</v>
      </c>
      <c r="G9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&lt;STX&gt;H1;o160,100;f3;c20;h1;w1;d3,Erika Hudson;&lt;ETX&gt;
&lt;STX&gt;H2;o130,100;f3;c20;h1;w1;d3,;&lt;ETX&gt;
&lt;STX&gt;H3;o100,100;f3;c20;h1;w1;d3,MES Login;&lt;ETX&gt;
&lt;STX&gt;B4;o50,30;f3;c0,3;h50;w3;d3,1521;&lt;ETX&gt;
&lt;STX&gt;R&lt;ETX&gt;
&lt;STX&gt;&lt;ESC&gt;E1;&lt;ETX&gt;
&lt;STX&gt;&lt;US&gt;4&lt;ETX&gt;
&lt;STX&gt;&lt;ETB&gt;&lt;ETX&gt;</v>
      </c>
      <c r="H932" s="38">
        <f>ROW() - 6</f>
        <v>926</v>
      </c>
      <c r="I932" s="218" t="str" cm="1">
        <f t="array" ref="I9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33" spans="1:10" x14ac:dyDescent="0.2">
      <c r="A933" s="209">
        <v>2070</v>
      </c>
      <c r="B933" s="211" t="s">
        <v>2250</v>
      </c>
      <c r="C933" s="44">
        <v>4</v>
      </c>
      <c r="D933" s="214">
        <v>45126.655557141203</v>
      </c>
      <c r="E933" s="211" t="b">
        <v>0</v>
      </c>
      <c r="F933" s="211" t="s">
        <v>944</v>
      </c>
      <c r="G9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&lt;STX&gt;H1;o160,100;f3;c20;h1;w1;d3,Errol Bell;&lt;ETX&gt;
&lt;STX&gt;H2;o130,100;f3;c20;h1;w1;d3,;&lt;ETX&gt;
&lt;STX&gt;H3;o100,100;f3;c20;h1;w1;d3,MES Login;&lt;ETX&gt;
&lt;STX&gt;B4;o50,30;f3;c0,3;h50;w3;d3,2070;&lt;ETX&gt;
&lt;STX&gt;R&lt;ETX&gt;
&lt;STX&gt;&lt;ESC&gt;E1;&lt;ETX&gt;
&lt;STX&gt;&lt;US&gt;4&lt;ETX&gt;
&lt;STX&gt;&lt;ETB&gt;&lt;ETX&gt;</v>
      </c>
      <c r="H933" s="38">
        <f>ROW() - 6</f>
        <v>927</v>
      </c>
      <c r="I933" s="218" t="str" cm="1">
        <f t="array" ref="I9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34" spans="1:10" x14ac:dyDescent="0.2">
      <c r="A934" s="209">
        <v>6017</v>
      </c>
      <c r="B934" s="211" t="s">
        <v>2251</v>
      </c>
      <c r="C934" s="44">
        <v>1</v>
      </c>
      <c r="D934" s="214">
        <v>45726</v>
      </c>
      <c r="E934" s="211" t="b">
        <v>1</v>
      </c>
      <c r="F934" s="211" t="s">
        <v>2252</v>
      </c>
      <c r="G9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&lt;STX&gt;H1;o160,100;f3;c20;h1;w1;d3,Ethan Flannery;&lt;ETX&gt;
&lt;STX&gt;H2;o130,100;f3;c20;h1;w1;d3,;&lt;ETX&gt;
&lt;STX&gt;H3;o100,100;f3;c20;h1;w1;d3,MES Login;&lt;ETX&gt;
&lt;STX&gt;B4;o50,30;f3;c0,3;h50;w3;d3,6017;&lt;ETX&gt;
&lt;STX&gt;R&lt;ETX&gt;
&lt;STX&gt;&lt;ESC&gt;E1;&lt;ETX&gt;
&lt;STX&gt;&lt;US&gt;4&lt;ETX&gt;
&lt;STX&gt;&lt;ETB&gt;&lt;ETX&gt;</v>
      </c>
      <c r="H934" s="38">
        <f>ROW() - 6</f>
        <v>928</v>
      </c>
      <c r="I934" s="218" t="str" cm="1">
        <f t="array" ref="I9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35" spans="1:10" x14ac:dyDescent="0.2">
      <c r="A935" s="209">
        <v>1624</v>
      </c>
      <c r="B935" s="211" t="s">
        <v>2253</v>
      </c>
      <c r="C935" s="44">
        <v>4</v>
      </c>
      <c r="D935" s="214">
        <v>45126.65555729167</v>
      </c>
      <c r="E935" s="211" t="b">
        <v>0</v>
      </c>
      <c r="F935" s="211" t="s">
        <v>1380</v>
      </c>
      <c r="G9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&lt;STX&gt;H1;o160,100;f3;c20;h1;w1;d3,Ethan Taylor;&lt;ETX&gt;
&lt;STX&gt;H2;o130,100;f3;c20;h1;w1;d3,;&lt;ETX&gt;
&lt;STX&gt;H3;o100,100;f3;c20;h1;w1;d3,MES Login;&lt;ETX&gt;
&lt;STX&gt;B4;o50,30;f3;c0,3;h50;w3;d3,1624;&lt;ETX&gt;
&lt;STX&gt;R&lt;ETX&gt;
&lt;STX&gt;&lt;ESC&gt;E1;&lt;ETX&gt;
&lt;STX&gt;&lt;US&gt;4&lt;ETX&gt;
&lt;STX&gt;&lt;ETB&gt;&lt;ETX&gt;</v>
      </c>
      <c r="H935" s="38">
        <f>ROW() - 6</f>
        <v>929</v>
      </c>
      <c r="I935" s="218" t="str" cm="1">
        <f t="array" ref="I9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36" spans="1:10" x14ac:dyDescent="0.2">
      <c r="A936" s="209">
        <v>1881</v>
      </c>
      <c r="B936" s="211" t="s">
        <v>2254</v>
      </c>
      <c r="C936" s="44">
        <v>4</v>
      </c>
      <c r="D936" s="214">
        <v>45126.65555729167</v>
      </c>
      <c r="E936" s="211" t="b">
        <v>0</v>
      </c>
      <c r="F936" s="211" t="s">
        <v>2255</v>
      </c>
      <c r="G9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&lt;STX&gt;H1;o160,100;f3;c20;h1;w1;d3,Eurania Buggs;&lt;ETX&gt;
&lt;STX&gt;H2;o130,100;f3;c20;h1;w1;d3,;&lt;ETX&gt;
&lt;STX&gt;H3;o100,100;f3;c20;h1;w1;d3,MES Login;&lt;ETX&gt;
&lt;STX&gt;B4;o50,30;f3;c0,3;h50;w3;d3,1881;&lt;ETX&gt;
&lt;STX&gt;R&lt;ETX&gt;
&lt;STX&gt;&lt;ESC&gt;E1;&lt;ETX&gt;
&lt;STX&gt;&lt;US&gt;4&lt;ETX&gt;
&lt;STX&gt;&lt;ETB&gt;&lt;ETX&gt;</v>
      </c>
      <c r="H936" s="38">
        <f>ROW() - 6</f>
        <v>930</v>
      </c>
      <c r="I936" s="218" t="str" cm="1">
        <f t="array" ref="I9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37" spans="1:10" x14ac:dyDescent="0.2">
      <c r="A937" s="209">
        <v>9023</v>
      </c>
      <c r="B937" s="211" t="s">
        <v>2256</v>
      </c>
      <c r="C937" s="44">
        <v>4</v>
      </c>
      <c r="D937" s="214">
        <v>45126.655557673614</v>
      </c>
      <c r="E937" s="211" t="b">
        <v>0</v>
      </c>
      <c r="F937" s="211" t="s">
        <v>1130</v>
      </c>
      <c r="G9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&lt;STX&gt;H1;o160,100;f3;c20;h1;w1;d3,Evan Pierce;&lt;ETX&gt;
&lt;STX&gt;H2;o130,100;f3;c20;h1;w1;d3,;&lt;ETX&gt;
&lt;STX&gt;H3;o100,100;f3;c20;h1;w1;d3,MES Login;&lt;ETX&gt;
&lt;STX&gt;B4;o50,30;f3;c0,3;h50;w3;d3,9023;&lt;ETX&gt;
&lt;STX&gt;R&lt;ETX&gt;
&lt;STX&gt;&lt;ESC&gt;E1;&lt;ETX&gt;
&lt;STX&gt;&lt;US&gt;4&lt;ETX&gt;
&lt;STX&gt;&lt;ETB&gt;&lt;ETX&gt;</v>
      </c>
      <c r="H937" s="38">
        <f>ROW() - 6</f>
        <v>931</v>
      </c>
      <c r="I937" s="218" t="str" cm="1">
        <f t="array" ref="I9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38" spans="1:10" x14ac:dyDescent="0.2">
      <c r="A938" s="209">
        <v>8697</v>
      </c>
      <c r="B938" s="211" t="s">
        <v>2257</v>
      </c>
      <c r="C938" s="44">
        <v>2</v>
      </c>
      <c r="D938" s="214">
        <v>45126.655557835649</v>
      </c>
      <c r="E938" s="211" t="b">
        <v>1</v>
      </c>
      <c r="F938" s="211" t="s">
        <v>1440</v>
      </c>
      <c r="G9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&lt;STX&gt;H1;o160,100;f3;c20;h1;w1;d3,Evan Thomas;&lt;ETX&gt;
&lt;STX&gt;H2;o130,100;f3;c20;h1;w1;d3,;&lt;ETX&gt;
&lt;STX&gt;H3;o100,100;f3;c20;h1;w1;d3,MES Login;&lt;ETX&gt;
&lt;STX&gt;B4;o50,30;f3;c0,3;h50;w3;d3,8697;&lt;ETX&gt;
&lt;STX&gt;R&lt;ETX&gt;
&lt;STX&gt;&lt;ESC&gt;E1;&lt;ETX&gt;
&lt;STX&gt;&lt;US&gt;4&lt;ETX&gt;
&lt;STX&gt;&lt;ETB&gt;&lt;ETX&gt;</v>
      </c>
      <c r="H938" s="38">
        <f>ROW() - 6</f>
        <v>932</v>
      </c>
      <c r="I938" s="218" t="str" cm="1">
        <f t="array" ref="I9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39" spans="1:10" x14ac:dyDescent="0.2">
      <c r="A939" s="209">
        <v>9407</v>
      </c>
      <c r="B939" s="211" t="s">
        <v>2258</v>
      </c>
      <c r="C939" s="44">
        <v>11</v>
      </c>
      <c r="D939" s="214">
        <v>45126.655558020837</v>
      </c>
      <c r="E939" s="211" t="b">
        <v>0</v>
      </c>
      <c r="F939" s="211" t="s">
        <v>1266</v>
      </c>
      <c r="G9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&lt;STX&gt;H1;o160,100;f3;c20;h1;w1;d3,Evelyn Moore;&lt;ETX&gt;
&lt;STX&gt;H2;o130,100;f3;c20;h1;w1;d3,;&lt;ETX&gt;
&lt;STX&gt;H3;o100,100;f3;c20;h1;w1;d3,MES Login;&lt;ETX&gt;
&lt;STX&gt;B4;o50,30;f3;c0,3;h50;w3;d3,9407;&lt;ETX&gt;
&lt;STX&gt;R&lt;ETX&gt;
&lt;STX&gt;&lt;ESC&gt;E1;&lt;ETX&gt;
&lt;STX&gt;&lt;US&gt;4&lt;ETX&gt;
&lt;STX&gt;&lt;ETB&gt;&lt;ETX&gt;</v>
      </c>
      <c r="H939" s="38">
        <f>ROW() - 6</f>
        <v>933</v>
      </c>
      <c r="I939" s="218" t="str" cm="1">
        <f t="array" ref="I9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40" spans="1:10" x14ac:dyDescent="0.2">
      <c r="A940" s="209">
        <v>9822</v>
      </c>
      <c r="B940" s="211" t="s">
        <v>2259</v>
      </c>
      <c r="C940" s="44">
        <v>4</v>
      </c>
      <c r="D940" s="214">
        <v>45126.655558564817</v>
      </c>
      <c r="E940" s="211" t="b">
        <v>0</v>
      </c>
      <c r="F940" s="211" t="s">
        <v>2260</v>
      </c>
      <c r="G9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&lt;STX&gt;H1;o160,100;f3;c20;h1;w1;d3,Faith Judkins;&lt;ETX&gt;
&lt;STX&gt;H2;o130,100;f3;c20;h1;w1;d3,;&lt;ETX&gt;
&lt;STX&gt;H3;o100,100;f3;c20;h1;w1;d3,MES Login;&lt;ETX&gt;
&lt;STX&gt;B4;o50,30;f3;c0,3;h50;w3;d3,9822;&lt;ETX&gt;
&lt;STX&gt;R&lt;ETX&gt;
&lt;STX&gt;&lt;ESC&gt;E1;&lt;ETX&gt;
&lt;STX&gt;&lt;US&gt;4&lt;ETX&gt;
&lt;STX&gt;&lt;ETB&gt;&lt;ETX&gt;</v>
      </c>
      <c r="H940" s="38">
        <f>ROW() - 6</f>
        <v>934</v>
      </c>
      <c r="I940" s="218" t="str" cm="1">
        <f t="array" ref="I9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41" spans="1:10" x14ac:dyDescent="0.2">
      <c r="A941" s="209">
        <v>9140</v>
      </c>
      <c r="B941" s="211" t="s">
        <v>2261</v>
      </c>
      <c r="C941" s="44">
        <v>4</v>
      </c>
      <c r="D941" s="214">
        <v>45126.655558761573</v>
      </c>
      <c r="E941" s="211" t="b">
        <v>0</v>
      </c>
      <c r="F941" s="211" t="s">
        <v>2262</v>
      </c>
      <c r="G9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&lt;STX&gt;H1;o160,100;f3;c20;h1;w1;d3,Faith Maholmes;&lt;ETX&gt;
&lt;STX&gt;H2;o130,100;f3;c20;h1;w1;d3,;&lt;ETX&gt;
&lt;STX&gt;H3;o100,100;f3;c20;h1;w1;d3,MES Login;&lt;ETX&gt;
&lt;STX&gt;B4;o50,30;f3;c0,3;h50;w3;d3,9140;&lt;ETX&gt;
&lt;STX&gt;R&lt;ETX&gt;
&lt;STX&gt;&lt;ESC&gt;E1;&lt;ETX&gt;
&lt;STX&gt;&lt;US&gt;4&lt;ETX&gt;
&lt;STX&gt;&lt;ETB&gt;&lt;ETX&gt;</v>
      </c>
      <c r="H941" s="38">
        <f>ROW() - 6</f>
        <v>935</v>
      </c>
      <c r="I941" s="218" t="str" cm="1">
        <f t="array" ref="I9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42" spans="1:10" x14ac:dyDescent="0.2">
      <c r="A942" s="209">
        <v>5015</v>
      </c>
      <c r="B942" s="211" t="s">
        <v>315</v>
      </c>
      <c r="C942" s="44">
        <v>1</v>
      </c>
      <c r="D942" s="214"/>
      <c r="E942" s="211" t="b">
        <v>1</v>
      </c>
      <c r="F942" s="211" t="s">
        <v>2263</v>
      </c>
      <c r="G9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&lt;STX&gt;H1;o160,100;f3;c20;h1;w1;d3,Farrah Richardson Gillette;&lt;ETX&gt;
&lt;STX&gt;H2;o130,100;f3;c20;h1;w1;d3,Engineering 1st;&lt;ETX&gt;
&lt;STX&gt;H3;o100,100;f3;c20;h1;w1;d3,MES Login;&lt;ETX&gt;
&lt;STX&gt;B4;o50,30;f3;c0,3;h50;w3;d3,5015;&lt;ETX&gt;
&lt;STX&gt;R&lt;ETX&gt;
&lt;STX&gt;&lt;ESC&gt;E1;&lt;ETX&gt;
&lt;STX&gt;&lt;US&gt;4&lt;ETX&gt;
&lt;STX&gt;&lt;ETB&gt;&lt;ETX&gt;</v>
      </c>
      <c r="H942" s="38">
        <f>ROW() - 6</f>
        <v>936</v>
      </c>
      <c r="I942" s="218" t="str" cm="1">
        <f t="array" ref="I9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Engineering 1st</v>
      </c>
      <c r="J9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943" spans="1:10" x14ac:dyDescent="0.2">
      <c r="A943" s="209">
        <v>1127</v>
      </c>
      <c r="B943" s="211" t="s">
        <v>2264</v>
      </c>
      <c r="C943" s="44">
        <v>4</v>
      </c>
      <c r="D943" s="214">
        <v>45126.65555891204</v>
      </c>
      <c r="E943" s="211" t="b">
        <v>0</v>
      </c>
      <c r="F943" s="211" t="s">
        <v>2265</v>
      </c>
      <c r="G9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&lt;STX&gt;H1;o160,100;f3;c20;h1;w1;d3,Fayth Wilcher;&lt;ETX&gt;
&lt;STX&gt;H2;o130,100;f3;c20;h1;w1;d3,;&lt;ETX&gt;
&lt;STX&gt;H3;o100,100;f3;c20;h1;w1;d3,MES Login;&lt;ETX&gt;
&lt;STX&gt;B4;o50,30;f3;c0,3;h50;w3;d3,1127;&lt;ETX&gt;
&lt;STX&gt;R&lt;ETX&gt;
&lt;STX&gt;&lt;ESC&gt;E1;&lt;ETX&gt;
&lt;STX&gt;&lt;US&gt;4&lt;ETX&gt;
&lt;STX&gt;&lt;ETB&gt;&lt;ETX&gt;</v>
      </c>
      <c r="H943" s="38">
        <f>ROW() - 6</f>
        <v>937</v>
      </c>
      <c r="I943" s="218" t="str" cm="1">
        <f t="array" ref="I9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44" spans="1:10" x14ac:dyDescent="0.2">
      <c r="A944" s="209">
        <v>1232</v>
      </c>
      <c r="B944" s="211" t="s">
        <v>2266</v>
      </c>
      <c r="C944" s="44">
        <v>4</v>
      </c>
      <c r="D944" s="214">
        <v>45126.655559108796</v>
      </c>
      <c r="E944" s="211" t="b">
        <v>0</v>
      </c>
      <c r="F944" s="211" t="s">
        <v>2267</v>
      </c>
      <c r="G9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&lt;STX&gt;H1;o160,100;f3;c20;h1;w1;d3,Fazal Choudhurry;&lt;ETX&gt;
&lt;STX&gt;H2;o130,100;f3;c20;h1;w1;d3,;&lt;ETX&gt;
&lt;STX&gt;H3;o100,100;f3;c20;h1;w1;d3,MES Login;&lt;ETX&gt;
&lt;STX&gt;B4;o50,30;f3;c0,3;h50;w3;d3,1232;&lt;ETX&gt;
&lt;STX&gt;R&lt;ETX&gt;
&lt;STX&gt;&lt;ESC&gt;E1;&lt;ETX&gt;
&lt;STX&gt;&lt;US&gt;4&lt;ETX&gt;
&lt;STX&gt;&lt;ETB&gt;&lt;ETX&gt;</v>
      </c>
      <c r="H944" s="38">
        <f>ROW() - 6</f>
        <v>938</v>
      </c>
      <c r="I944" s="218" t="str" cm="1">
        <f t="array" ref="I9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45" spans="1:10" x14ac:dyDescent="0.2">
      <c r="A945" s="209">
        <v>9117</v>
      </c>
      <c r="B945" s="211" t="s">
        <v>319</v>
      </c>
      <c r="C945" s="44">
        <v>4</v>
      </c>
      <c r="D945" s="214"/>
      <c r="E945" s="211" t="b">
        <v>0</v>
      </c>
      <c r="F945" s="211" t="s">
        <v>2268</v>
      </c>
      <c r="G9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&lt;STX&gt;H1;o160,100;f3;c20;h1;w1;d3,Felicia OLeary;&lt;ETX&gt;
&lt;STX&gt;H2;o130,100;f3;c20;h1;w1;d3,T1XX A;&lt;ETX&gt;
&lt;STX&gt;H3;o100,100;f3;c20;h1;w1;d3,MES Login;&lt;ETX&gt;
&lt;STX&gt;B4;o50,30;f3;c0,3;h50;w3;d3,9117;&lt;ETX&gt;
&lt;STX&gt;R&lt;ETX&gt;
&lt;STX&gt;&lt;ESC&gt;E1;&lt;ETX&gt;
&lt;STX&gt;&lt;US&gt;4&lt;ETX&gt;
&lt;STX&gt;&lt;ETB&gt;&lt;ETX&gt;</v>
      </c>
      <c r="H945" s="38">
        <f>ROW() - 6</f>
        <v>939</v>
      </c>
      <c r="I945" s="218" t="str" cm="1">
        <f t="array" ref="I9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9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946" spans="1:10" x14ac:dyDescent="0.2">
      <c r="A946" s="209">
        <v>2574</v>
      </c>
      <c r="B946" s="211" t="s">
        <v>2269</v>
      </c>
      <c r="C946" s="44">
        <v>4</v>
      </c>
      <c r="D946" s="214"/>
      <c r="E946" s="211" t="b">
        <v>0</v>
      </c>
      <c r="F946" s="211" t="s">
        <v>2146</v>
      </c>
      <c r="G9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&lt;STX&gt;H1;o160,100;f3;c20;h1;w1;d3,Felicia Tarver;&lt;ETX&gt;
&lt;STX&gt;H2;o130,100;f3;c20;h1;w1;d3,;&lt;ETX&gt;
&lt;STX&gt;H3;o100,100;f3;c20;h1;w1;d3,MES Login;&lt;ETX&gt;
&lt;STX&gt;B4;o50,30;f3;c0,3;h50;w3;d3,2574;&lt;ETX&gt;
&lt;STX&gt;R&lt;ETX&gt;
&lt;STX&gt;&lt;ESC&gt;E1;&lt;ETX&gt;
&lt;STX&gt;&lt;US&gt;4&lt;ETX&gt;
&lt;STX&gt;&lt;ETB&gt;&lt;ETX&gt;</v>
      </c>
      <c r="H946" s="38">
        <f>ROW() - 6</f>
        <v>940</v>
      </c>
      <c r="I946" s="218" t="str" cm="1">
        <f t="array" ref="I9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47" spans="1:10" x14ac:dyDescent="0.2">
      <c r="A947" s="209">
        <v>2149</v>
      </c>
      <c r="B947" s="211" t="s">
        <v>2270</v>
      </c>
      <c r="C947" s="44">
        <v>4</v>
      </c>
      <c r="D947" s="214">
        <v>45126.655559293984</v>
      </c>
      <c r="E947" s="211" t="b">
        <v>0</v>
      </c>
      <c r="F947" s="211" t="s">
        <v>2271</v>
      </c>
      <c r="G9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&lt;STX&gt;H1;o160,100;f3;c20;h1;w1;d3,Felix Samon;&lt;ETX&gt;
&lt;STX&gt;H2;o130,100;f3;c20;h1;w1;d3,;&lt;ETX&gt;
&lt;STX&gt;H3;o100,100;f3;c20;h1;w1;d3,MES Login;&lt;ETX&gt;
&lt;STX&gt;B4;o50,30;f3;c0,3;h50;w3;d3,2149;&lt;ETX&gt;
&lt;STX&gt;R&lt;ETX&gt;
&lt;STX&gt;&lt;ESC&gt;E1;&lt;ETX&gt;
&lt;STX&gt;&lt;US&gt;4&lt;ETX&gt;
&lt;STX&gt;&lt;ETB&gt;&lt;ETX&gt;</v>
      </c>
      <c r="H947" s="38">
        <f>ROW() - 6</f>
        <v>941</v>
      </c>
      <c r="I947" s="218" t="str" cm="1">
        <f t="array" ref="I9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48" spans="1:10" x14ac:dyDescent="0.2">
      <c r="A948" s="209">
        <v>2666</v>
      </c>
      <c r="B948" s="211" t="s">
        <v>9572</v>
      </c>
      <c r="C948" s="44">
        <v>4</v>
      </c>
      <c r="D948" s="214">
        <v>46107.901335879629</v>
      </c>
      <c r="E948" s="211" t="b">
        <v>0</v>
      </c>
      <c r="F948" s="211" t="s">
        <v>3400</v>
      </c>
      <c r="G9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&lt;STX&gt;H1;o160,100;f3;c20;h1;w1;d3,Ferdousi Chowdhury;&lt;ETX&gt;
&lt;STX&gt;H2;o130,100;f3;c20;h1;w1;d3,;&lt;ETX&gt;
&lt;STX&gt;H3;o100,100;f3;c20;h1;w1;d3,MES Login;&lt;ETX&gt;
&lt;STX&gt;B4;o50,30;f3;c0,3;h50;w3;d3,2666;&lt;ETX&gt;
&lt;STX&gt;R&lt;ETX&gt;
&lt;STX&gt;&lt;ESC&gt;E1;&lt;ETX&gt;
&lt;STX&gt;&lt;US&gt;4&lt;ETX&gt;
&lt;STX&gt;&lt;ETB&gt;&lt;ETX&gt;</v>
      </c>
      <c r="H948" s="38">
        <f>ROW() - 6</f>
        <v>942</v>
      </c>
      <c r="I948" s="218" t="str" cm="1">
        <f t="array" ref="I9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49" spans="1:10" x14ac:dyDescent="0.2">
      <c r="A949" s="209">
        <v>9642</v>
      </c>
      <c r="B949" s="211" t="s">
        <v>2272</v>
      </c>
      <c r="C949" s="44">
        <v>4</v>
      </c>
      <c r="D949" s="214">
        <v>45126.65555949074</v>
      </c>
      <c r="E949" s="211" t="b">
        <v>0</v>
      </c>
      <c r="F949" s="211" t="s">
        <v>2273</v>
      </c>
      <c r="G9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&lt;STX&gt;H1;o160,100;f3;c20;h1;w1;d3,Fernando Early;&lt;ETX&gt;
&lt;STX&gt;H2;o130,100;f3;c20;h1;w1;d3,;&lt;ETX&gt;
&lt;STX&gt;H3;o100,100;f3;c20;h1;w1;d3,MES Login;&lt;ETX&gt;
&lt;STX&gt;B4;o50,30;f3;c0,3;h50;w3;d3,9642;&lt;ETX&gt;
&lt;STX&gt;R&lt;ETX&gt;
&lt;STX&gt;&lt;ESC&gt;E1;&lt;ETX&gt;
&lt;STX&gt;&lt;US&gt;4&lt;ETX&gt;
&lt;STX&gt;&lt;ETB&gt;&lt;ETX&gt;</v>
      </c>
      <c r="H949" s="38">
        <f>ROW() - 6</f>
        <v>943</v>
      </c>
      <c r="I949" s="218" t="str" cm="1">
        <f t="array" ref="I9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50" spans="1:10" x14ac:dyDescent="0.2">
      <c r="A950" s="209">
        <v>9375</v>
      </c>
      <c r="B950" s="211" t="s">
        <v>2274</v>
      </c>
      <c r="C950" s="44">
        <v>1</v>
      </c>
      <c r="D950" s="214">
        <v>45126.655559641207</v>
      </c>
      <c r="E950" s="211" t="b">
        <v>1</v>
      </c>
      <c r="F950" s="211" t="s">
        <v>892</v>
      </c>
      <c r="G9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&lt;STX&gt;H1;o160,100;f3;c20;h1;w1;d3,Fernando Romero;&lt;ETX&gt;
&lt;STX&gt;H2;o130,100;f3;c20;h1;w1;d3,;&lt;ETX&gt;
&lt;STX&gt;H3;o100,100;f3;c20;h1;w1;d3,MES Login;&lt;ETX&gt;
&lt;STX&gt;B4;o50,30;f3;c0,3;h50;w3;d3,9375;&lt;ETX&gt;
&lt;STX&gt;R&lt;ETX&gt;
&lt;STX&gt;&lt;ESC&gt;E1;&lt;ETX&gt;
&lt;STX&gt;&lt;US&gt;4&lt;ETX&gt;
&lt;STX&gt;&lt;ETB&gt;&lt;ETX&gt;</v>
      </c>
      <c r="H950" s="38">
        <f>ROW() - 6</f>
        <v>944</v>
      </c>
      <c r="I950" s="218" t="str" cm="1">
        <f t="array" ref="I9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51" spans="1:10" x14ac:dyDescent="0.2">
      <c r="A951" s="209">
        <v>6005</v>
      </c>
      <c r="B951" s="211" t="s">
        <v>2275</v>
      </c>
      <c r="C951" s="44">
        <v>4</v>
      </c>
      <c r="D951" s="214">
        <v>45126.655559837964</v>
      </c>
      <c r="E951" s="211" t="b">
        <v>0</v>
      </c>
      <c r="F951" s="211" t="s">
        <v>2276</v>
      </c>
      <c r="G9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&lt;STX&gt;H1;o160,100;f3;c20;h1;w1;d3,Fidel Kinsey;&lt;ETX&gt;
&lt;STX&gt;H2;o130,100;f3;c20;h1;w1;d3,;&lt;ETX&gt;
&lt;STX&gt;H3;o100,100;f3;c20;h1;w1;d3,MES Login;&lt;ETX&gt;
&lt;STX&gt;B4;o50,30;f3;c0,3;h50;w3;d3,6005;&lt;ETX&gt;
&lt;STX&gt;R&lt;ETX&gt;
&lt;STX&gt;&lt;ESC&gt;E1;&lt;ETX&gt;
&lt;STX&gt;&lt;US&gt;4&lt;ETX&gt;
&lt;STX&gt;&lt;ETB&gt;&lt;ETX&gt;</v>
      </c>
      <c r="H951" s="38">
        <f>ROW() - 6</f>
        <v>945</v>
      </c>
      <c r="I951" s="218" t="str" cm="1">
        <f t="array" ref="I9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52" spans="1:10" x14ac:dyDescent="0.2">
      <c r="A952" s="209">
        <v>6007</v>
      </c>
      <c r="B952" s="211" t="s">
        <v>2277</v>
      </c>
      <c r="C952" s="44">
        <v>4</v>
      </c>
      <c r="D952" s="214">
        <v>45126.65556003472</v>
      </c>
      <c r="E952" s="211" t="b">
        <v>0</v>
      </c>
      <c r="F952" s="211" t="s">
        <v>2278</v>
      </c>
      <c r="G9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&lt;STX&gt;H1;o160,100;f3;c20;h1;w1;d3,Fidel Kinsey Jr;&lt;ETX&gt;
&lt;STX&gt;H2;o130,100;f3;c20;h1;w1;d3,;&lt;ETX&gt;
&lt;STX&gt;H3;o100,100;f3;c20;h1;w1;d3,MES Login;&lt;ETX&gt;
&lt;STX&gt;B4;o50,30;f3;c0,3;h50;w3;d3,6007;&lt;ETX&gt;
&lt;STX&gt;R&lt;ETX&gt;
&lt;STX&gt;&lt;ESC&gt;E1;&lt;ETX&gt;
&lt;STX&gt;&lt;US&gt;4&lt;ETX&gt;
&lt;STX&gt;&lt;ETB&gt;&lt;ETX&gt;</v>
      </c>
      <c r="H952" s="38">
        <f>ROW() - 6</f>
        <v>946</v>
      </c>
      <c r="I952" s="218" t="str" cm="1">
        <f t="array" ref="I9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53" spans="1:10" x14ac:dyDescent="0.2">
      <c r="A953" s="209">
        <v>1017</v>
      </c>
      <c r="B953" s="211" t="s">
        <v>2279</v>
      </c>
      <c r="C953" s="44">
        <v>4</v>
      </c>
      <c r="D953" s="214">
        <v>45126.655560185187</v>
      </c>
      <c r="E953" s="211" t="b">
        <v>0</v>
      </c>
      <c r="F953" s="211" t="s">
        <v>2280</v>
      </c>
      <c r="G9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&lt;STX&gt;H1;o160,100;f3;c20;h1;w1;d3,Florence Dixon;&lt;ETX&gt;
&lt;STX&gt;H2;o130,100;f3;c20;h1;w1;d3,;&lt;ETX&gt;
&lt;STX&gt;H3;o100,100;f3;c20;h1;w1;d3,MES Login;&lt;ETX&gt;
&lt;STX&gt;B4;o50,30;f3;c0,3;h50;w3;d3,1017;&lt;ETX&gt;
&lt;STX&gt;R&lt;ETX&gt;
&lt;STX&gt;&lt;ESC&gt;E1;&lt;ETX&gt;
&lt;STX&gt;&lt;US&gt;4&lt;ETX&gt;
&lt;STX&gt;&lt;ETB&gt;&lt;ETX&gt;</v>
      </c>
      <c r="H953" s="38">
        <f>ROW() - 6</f>
        <v>947</v>
      </c>
      <c r="I953" s="218" t="str" cm="1">
        <f t="array" ref="I9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54" spans="1:10" x14ac:dyDescent="0.2">
      <c r="A954" s="209">
        <v>8931</v>
      </c>
      <c r="B954" s="211" t="s">
        <v>2281</v>
      </c>
      <c r="C954" s="44">
        <v>4</v>
      </c>
      <c r="D954" s="214">
        <v>45126.655566516201</v>
      </c>
      <c r="E954" s="211" t="b">
        <v>0</v>
      </c>
      <c r="F954" s="211" t="s">
        <v>938</v>
      </c>
      <c r="G9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&lt;STX&gt;H1;o160,100;f3;c20;h1;w1;d3,Fong Kue;&lt;ETX&gt;
&lt;STX&gt;H2;o130,100;f3;c20;h1;w1;d3,;&lt;ETX&gt;
&lt;STX&gt;H3;o100,100;f3;c20;h1;w1;d3,MES Login;&lt;ETX&gt;
&lt;STX&gt;B4;o50,30;f3;c0,3;h50;w3;d3,8931;&lt;ETX&gt;
&lt;STX&gt;R&lt;ETX&gt;
&lt;STX&gt;&lt;ESC&gt;E1;&lt;ETX&gt;
&lt;STX&gt;&lt;US&gt;4&lt;ETX&gt;
&lt;STX&gt;&lt;ETB&gt;&lt;ETX&gt;</v>
      </c>
      <c r="H954" s="38">
        <f>ROW() - 6</f>
        <v>948</v>
      </c>
      <c r="I954" s="218" t="str" cm="1">
        <f t="array" ref="I9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55" spans="1:10" x14ac:dyDescent="0.2">
      <c r="A955" s="209">
        <v>8774</v>
      </c>
      <c r="B955" s="211" t="s">
        <v>2282</v>
      </c>
      <c r="C955" s="44">
        <v>4</v>
      </c>
      <c r="D955" s="214">
        <v>45126.655572685188</v>
      </c>
      <c r="E955" s="211" t="b">
        <v>0</v>
      </c>
      <c r="F955" s="211" t="s">
        <v>2283</v>
      </c>
      <c r="G9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&lt;STX&gt;H1;o160,100;f3;c20;h1;w1;d3,Frank Barrow;&lt;ETX&gt;
&lt;STX&gt;H2;o130,100;f3;c20;h1;w1;d3,;&lt;ETX&gt;
&lt;STX&gt;H3;o100,100;f3;c20;h1;w1;d3,MES Login;&lt;ETX&gt;
&lt;STX&gt;B4;o50,30;f3;c0,3;h50;w3;d3,8774;&lt;ETX&gt;
&lt;STX&gt;R&lt;ETX&gt;
&lt;STX&gt;&lt;ESC&gt;E1;&lt;ETX&gt;
&lt;STX&gt;&lt;US&gt;4&lt;ETX&gt;
&lt;STX&gt;&lt;ETB&gt;&lt;ETX&gt;</v>
      </c>
      <c r="H955" s="38">
        <f>ROW() - 6</f>
        <v>949</v>
      </c>
      <c r="I955" s="218" t="str" cm="1">
        <f t="array" ref="I9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56" spans="1:10" x14ac:dyDescent="0.2">
      <c r="A956" s="209">
        <v>9109</v>
      </c>
      <c r="B956" s="211" t="s">
        <v>2284</v>
      </c>
      <c r="C956" s="44">
        <v>9</v>
      </c>
      <c r="D956" s="214">
        <v>45126.655572835647</v>
      </c>
      <c r="E956" s="211" t="b">
        <v>1</v>
      </c>
      <c r="F956" s="211" t="s">
        <v>1231</v>
      </c>
      <c r="G9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&lt;STX&gt;H1;o160,100;f3;c20;h1;w1;d3,Frank Cole;&lt;ETX&gt;
&lt;STX&gt;H2;o130,100;f3;c20;h1;w1;d3,Purchasing;&lt;ETX&gt;
&lt;STX&gt;H3;o100,100;f3;c20;h1;w1;d3,MES Login;&lt;ETX&gt;
&lt;STX&gt;B4;o50,30;f3;c0,3;h50;w3;d3,9109;&lt;ETX&gt;
&lt;STX&gt;R&lt;ETX&gt;
&lt;STX&gt;&lt;ESC&gt;E1;&lt;ETX&gt;
&lt;STX&gt;&lt;US&gt;4&lt;ETX&gt;
&lt;STX&gt;&lt;ETB&gt;&lt;ETX&gt;</v>
      </c>
      <c r="H956" s="38">
        <f>ROW() - 6</f>
        <v>950</v>
      </c>
      <c r="I956" s="218" t="str" cm="1">
        <f t="array" ref="I9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Purchasing</v>
      </c>
      <c r="J9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57" spans="1:10" x14ac:dyDescent="0.2">
      <c r="A957" s="209">
        <v>2473</v>
      </c>
      <c r="B957" s="211" t="s">
        <v>2285</v>
      </c>
      <c r="C957" s="44">
        <v>4</v>
      </c>
      <c r="D957" s="214">
        <v>45639</v>
      </c>
      <c r="E957" s="211" t="b">
        <v>0</v>
      </c>
      <c r="F957" s="211" t="s">
        <v>2286</v>
      </c>
      <c r="G9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&lt;STX&gt;H1;o160,100;f3;c20;h1;w1;d3,Frank Luyckx;&lt;ETX&gt;
&lt;STX&gt;H2;o130,100;f3;c20;h1;w1;d3,;&lt;ETX&gt;
&lt;STX&gt;H3;o100,100;f3;c20;h1;w1;d3,MES Login;&lt;ETX&gt;
&lt;STX&gt;B4;o50,30;f3;c0,3;h50;w3;d3,2473;&lt;ETX&gt;
&lt;STX&gt;R&lt;ETX&gt;
&lt;STX&gt;&lt;ESC&gt;E1;&lt;ETX&gt;
&lt;STX&gt;&lt;US&gt;4&lt;ETX&gt;
&lt;STX&gt;&lt;ETB&gt;&lt;ETX&gt;</v>
      </c>
      <c r="H957" s="38">
        <f>ROW() - 6</f>
        <v>951</v>
      </c>
      <c r="I957" s="218" t="str" cm="1">
        <f t="array" ref="I9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58" spans="1:10" x14ac:dyDescent="0.2">
      <c r="A958" s="209">
        <v>1534</v>
      </c>
      <c r="B958" s="211" t="s">
        <v>2287</v>
      </c>
      <c r="C958" s="44">
        <v>4</v>
      </c>
      <c r="D958" s="214">
        <v>45126.655573032411</v>
      </c>
      <c r="E958" s="211" t="b">
        <v>1</v>
      </c>
      <c r="F958" s="211" t="s">
        <v>2288</v>
      </c>
      <c r="G9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&lt;STX&gt;H1;o160,100;f3;c20;h1;w1;d3,Frank Potenza;&lt;ETX&gt;
&lt;STX&gt;H2;o130,100;f3;c20;h1;w1;d3,;&lt;ETX&gt;
&lt;STX&gt;H3;o100,100;f3;c20;h1;w1;d3,MES Login;&lt;ETX&gt;
&lt;STX&gt;B4;o50,30;f3;c0,3;h50;w3;d3,1534;&lt;ETX&gt;
&lt;STX&gt;R&lt;ETX&gt;
&lt;STX&gt;&lt;ESC&gt;E1;&lt;ETX&gt;
&lt;STX&gt;&lt;US&gt;4&lt;ETX&gt;
&lt;STX&gt;&lt;ETB&gt;&lt;ETX&gt;</v>
      </c>
      <c r="H958" s="38">
        <f>ROW() - 6</f>
        <v>952</v>
      </c>
      <c r="I958" s="218" t="str" cm="1">
        <f t="array" ref="I9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59" spans="1:10" x14ac:dyDescent="0.2">
      <c r="A959" s="209">
        <v>2051</v>
      </c>
      <c r="B959" s="211" t="s">
        <v>2289</v>
      </c>
      <c r="C959" s="44">
        <v>8</v>
      </c>
      <c r="D959" s="214">
        <v>45090.630198993058</v>
      </c>
      <c r="E959" s="211" t="b">
        <v>1</v>
      </c>
      <c r="F959" s="211" t="s">
        <v>2290</v>
      </c>
      <c r="G9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&lt;STX&gt;H1;o160,100;f3;c20;h1;w1;d3,Frank Ulch;&lt;ETX&gt;
&lt;STX&gt;H2;o130,100;f3;c20;h1;w1;d3,;&lt;ETX&gt;
&lt;STX&gt;H3;o100,100;f3;c20;h1;w1;d3,MES Login;&lt;ETX&gt;
&lt;STX&gt;B4;o50,30;f3;c0,3;h50;w3;d3,2051;&lt;ETX&gt;
&lt;STX&gt;R&lt;ETX&gt;
&lt;STX&gt;&lt;ESC&gt;E1;&lt;ETX&gt;
&lt;STX&gt;&lt;US&gt;4&lt;ETX&gt;
&lt;STX&gt;&lt;ETB&gt;&lt;ETX&gt;</v>
      </c>
      <c r="H959" s="38">
        <f>ROW() - 6</f>
        <v>953</v>
      </c>
      <c r="I959" s="218" t="str" cm="1">
        <f t="array" ref="I9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60" spans="1:10" x14ac:dyDescent="0.2">
      <c r="A960" s="209">
        <v>1816</v>
      </c>
      <c r="B960" s="211" t="s">
        <v>321</v>
      </c>
      <c r="C960" s="44">
        <v>4</v>
      </c>
      <c r="D960" s="214"/>
      <c r="E960" s="211" t="b">
        <v>0</v>
      </c>
      <c r="F960" s="211" t="s">
        <v>1322</v>
      </c>
      <c r="G9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&lt;STX&gt;H1;o160,100;f3;c20;h1;w1;d3,Fred Daniels;&lt;ETX&gt;
&lt;STX&gt;H2;o130,100;f3;c20;h1;w1;d3,WS 1st;&lt;ETX&gt;
&lt;STX&gt;H3;o100,100;f3;c20;h1;w1;d3,MES Login;&lt;ETX&gt;
&lt;STX&gt;B4;o50,30;f3;c0,3;h50;w3;d3,1816;&lt;ETX&gt;
&lt;STX&gt;R&lt;ETX&gt;
&lt;STX&gt;&lt;ESC&gt;E1;&lt;ETX&gt;
&lt;STX&gt;&lt;US&gt;4&lt;ETX&gt;
&lt;STX&gt;&lt;ETB&gt;&lt;ETX&gt;</v>
      </c>
      <c r="H960" s="38">
        <f>ROW() - 6</f>
        <v>954</v>
      </c>
      <c r="I960" s="218" t="str" cm="1">
        <f t="array" ref="I9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WS 1st</v>
      </c>
      <c r="J9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961" spans="1:10" x14ac:dyDescent="0.2">
      <c r="A961" s="209">
        <v>1360</v>
      </c>
      <c r="B961" s="211" t="s">
        <v>2291</v>
      </c>
      <c r="C961" s="44">
        <v>4</v>
      </c>
      <c r="D961" s="214">
        <v>45126.65557357639</v>
      </c>
      <c r="E961" s="211" t="b">
        <v>0</v>
      </c>
      <c r="F961" s="211" t="s">
        <v>2292</v>
      </c>
      <c r="G9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&lt;STX&gt;H1;o160,100;f3;c20;h1;w1;d3,Freddie McGhee Jr;&lt;ETX&gt;
&lt;STX&gt;H2;o130,100;f3;c20;h1;w1;d3,;&lt;ETX&gt;
&lt;STX&gt;H3;o100,100;f3;c20;h1;w1;d3,MES Login;&lt;ETX&gt;
&lt;STX&gt;B4;o50,30;f3;c0,3;h50;w3;d3,1360;&lt;ETX&gt;
&lt;STX&gt;R&lt;ETX&gt;
&lt;STX&gt;&lt;ESC&gt;E1;&lt;ETX&gt;
&lt;STX&gt;&lt;US&gt;4&lt;ETX&gt;
&lt;STX&gt;&lt;ETB&gt;&lt;ETX&gt;</v>
      </c>
      <c r="H961" s="38">
        <f>ROW() - 6</f>
        <v>955</v>
      </c>
      <c r="I961" s="218" t="str" cm="1">
        <f t="array" ref="I9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62" spans="1:10" x14ac:dyDescent="0.2">
      <c r="A962" s="209">
        <v>9621</v>
      </c>
      <c r="B962" s="211" t="s">
        <v>2293</v>
      </c>
      <c r="C962" s="44">
        <v>4</v>
      </c>
      <c r="D962" s="214">
        <v>45126.655573958335</v>
      </c>
      <c r="E962" s="211" t="b">
        <v>0</v>
      </c>
      <c r="F962" s="211" t="s">
        <v>1462</v>
      </c>
      <c r="G9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&lt;STX&gt;H1;o160,100;f3;c20;h1;w1;d3,Fue Her;&lt;ETX&gt;
&lt;STX&gt;H2;o130,100;f3;c20;h1;w1;d3,;&lt;ETX&gt;
&lt;STX&gt;H3;o100,100;f3;c20;h1;w1;d3,MES Login;&lt;ETX&gt;
&lt;STX&gt;B4;o50,30;f3;c0,3;h50;w3;d3,9621;&lt;ETX&gt;
&lt;STX&gt;R&lt;ETX&gt;
&lt;STX&gt;&lt;ESC&gt;E1;&lt;ETX&gt;
&lt;STX&gt;&lt;US&gt;4&lt;ETX&gt;
&lt;STX&gt;&lt;ETB&gt;&lt;ETX&gt;</v>
      </c>
      <c r="H962" s="38">
        <f>ROW() - 6</f>
        <v>956</v>
      </c>
      <c r="I962" s="218" t="str" cm="1">
        <f t="array" ref="I9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63" spans="1:10" x14ac:dyDescent="0.2">
      <c r="A963" s="209">
        <v>8878</v>
      </c>
      <c r="B963" s="211" t="s">
        <v>324</v>
      </c>
      <c r="C963" s="44">
        <v>8</v>
      </c>
      <c r="D963" s="214"/>
      <c r="E963" s="211" t="b">
        <v>1</v>
      </c>
      <c r="F963" s="211" t="s">
        <v>1378</v>
      </c>
      <c r="G9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&lt;STX&gt;H1;o160,100;f3;c20;h1;w1;d3,Fue Lee;&lt;ETX&gt;
&lt;STX&gt;H2;o130,100;f3;c20;h1;w1;d3,Maintenance 2nd;&lt;ETX&gt;
&lt;STX&gt;H3;o100,100;f3;c20;h1;w1;d3,MES Login;&lt;ETX&gt;
&lt;STX&gt;B4;o50,30;f3;c0,3;h50;w3;d3,8878;&lt;ETX&gt;
&lt;STX&gt;R&lt;ETX&gt;
&lt;STX&gt;&lt;ESC&gt;E1;&lt;ETX&gt;
&lt;STX&gt;&lt;US&gt;4&lt;ETX&gt;
&lt;STX&gt;&lt;ETB&gt;&lt;ETX&gt;</v>
      </c>
      <c r="H963" s="38">
        <f>ROW() - 6</f>
        <v>957</v>
      </c>
      <c r="I963" s="218" t="str" cm="1">
        <f t="array" ref="I9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Maintenance 2nd</v>
      </c>
      <c r="J9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964" spans="1:10" x14ac:dyDescent="0.2">
      <c r="A964" s="209">
        <v>9473</v>
      </c>
      <c r="B964" s="211" t="s">
        <v>2294</v>
      </c>
      <c r="C964" s="44">
        <v>1</v>
      </c>
      <c r="D964" s="214">
        <v>45126.655574108794</v>
      </c>
      <c r="E964" s="211" t="b">
        <v>1</v>
      </c>
      <c r="F964" s="211" t="s">
        <v>2295</v>
      </c>
      <c r="G9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&lt;STX&gt;H1;o160,100;f3;c20;h1;w1;d3,Gabriel Akasheh;&lt;ETX&gt;
&lt;STX&gt;H2;o130,100;f3;c20;h1;w1;d3,;&lt;ETX&gt;
&lt;STX&gt;H3;o100,100;f3;c20;h1;w1;d3,MES Login;&lt;ETX&gt;
&lt;STX&gt;B4;o50,30;f3;c0,3;h50;w3;d3,9473;&lt;ETX&gt;
&lt;STX&gt;R&lt;ETX&gt;
&lt;STX&gt;&lt;ESC&gt;E1;&lt;ETX&gt;
&lt;STX&gt;&lt;US&gt;4&lt;ETX&gt;
&lt;STX&gt;&lt;ETB&gt;&lt;ETX&gt;</v>
      </c>
      <c r="H964" s="38">
        <f>ROW() - 6</f>
        <v>958</v>
      </c>
      <c r="I964" s="218" t="str" cm="1">
        <f t="array" ref="I9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65" spans="1:10" x14ac:dyDescent="0.2">
      <c r="A965" s="209">
        <v>2436</v>
      </c>
      <c r="B965" s="211" t="s">
        <v>110</v>
      </c>
      <c r="C965" s="44">
        <v>11</v>
      </c>
      <c r="D965" s="214"/>
      <c r="E965" s="211" t="b">
        <v>0</v>
      </c>
      <c r="F965" s="211" t="s">
        <v>2296</v>
      </c>
      <c r="G9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&lt;STX&gt;H1;o160,100;f3;c20;h1;w1;d3,Gabrielle Gordon-Brooks;&lt;ETX&gt;
&lt;STX&gt;H2;o130,100;f3;c20;h1;w1;d3,Molding 1st;&lt;ETX&gt;
&lt;STX&gt;H3;o100,100;f3;c20;h1;w1;d3,MES Login;&lt;ETX&gt;
&lt;STX&gt;B4;o50,30;f3;c0,3;h50;w3;d3,2436;&lt;ETX&gt;
&lt;STX&gt;R&lt;ETX&gt;
&lt;STX&gt;&lt;ESC&gt;E1;&lt;ETX&gt;
&lt;STX&gt;&lt;US&gt;4&lt;ETX&gt;
&lt;STX&gt;&lt;ETB&gt;&lt;ETX&gt;</v>
      </c>
      <c r="H965" s="38">
        <f>ROW() - 6</f>
        <v>959</v>
      </c>
      <c r="I965" s="218" t="str" cm="1">
        <f t="array" ref="I9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Molding 1st</v>
      </c>
      <c r="J9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966" spans="1:10" x14ac:dyDescent="0.2">
      <c r="A966" s="209">
        <v>2239</v>
      </c>
      <c r="B966" s="211" t="s">
        <v>2297</v>
      </c>
      <c r="C966" s="44">
        <v>4</v>
      </c>
      <c r="D966" s="214">
        <v>45126.655574305558</v>
      </c>
      <c r="E966" s="211" t="b">
        <v>0</v>
      </c>
      <c r="F966" s="211" t="s">
        <v>2183</v>
      </c>
      <c r="G9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&lt;STX&gt;H1;o160,100;f3;c20;h1;w1;d3,Gabrielle Gregory;&lt;ETX&gt;
&lt;STX&gt;H2;o130,100;f3;c20;h1;w1;d3,;&lt;ETX&gt;
&lt;STX&gt;H3;o100,100;f3;c20;h1;w1;d3,MES Login;&lt;ETX&gt;
&lt;STX&gt;B4;o50,30;f3;c0,3;h50;w3;d3,2239;&lt;ETX&gt;
&lt;STX&gt;R&lt;ETX&gt;
&lt;STX&gt;&lt;ESC&gt;E1;&lt;ETX&gt;
&lt;STX&gt;&lt;US&gt;4&lt;ETX&gt;
&lt;STX&gt;&lt;ETB&gt;&lt;ETX&gt;</v>
      </c>
      <c r="H966" s="38">
        <f>ROW() - 6</f>
        <v>960</v>
      </c>
      <c r="I966" s="218" t="str" cm="1">
        <f t="array" ref="I9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67" spans="1:10" x14ac:dyDescent="0.2">
      <c r="A967" s="209">
        <v>9358</v>
      </c>
      <c r="B967" s="211" t="s">
        <v>2298</v>
      </c>
      <c r="C967" s="44">
        <v>4</v>
      </c>
      <c r="D967" s="214">
        <v>45126.655574502314</v>
      </c>
      <c r="E967" s="211" t="b">
        <v>0</v>
      </c>
      <c r="F967" s="211" t="s">
        <v>2299</v>
      </c>
      <c r="G9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&lt;STX&gt;H1;o160,100;f3;c20;h1;w1;d3,Gabrielle Ross;&lt;ETX&gt;
&lt;STX&gt;H2;o130,100;f3;c20;h1;w1;d3,;&lt;ETX&gt;
&lt;STX&gt;H3;o100,100;f3;c20;h1;w1;d3,MES Login;&lt;ETX&gt;
&lt;STX&gt;B4;o50,30;f3;c0,3;h50;w3;d3,9358;&lt;ETX&gt;
&lt;STX&gt;R&lt;ETX&gt;
&lt;STX&gt;&lt;ESC&gt;E1;&lt;ETX&gt;
&lt;STX&gt;&lt;US&gt;4&lt;ETX&gt;
&lt;STX&gt;&lt;ETB&gt;&lt;ETX&gt;</v>
      </c>
      <c r="H967" s="38">
        <f>ROW() - 6</f>
        <v>961</v>
      </c>
      <c r="I967" s="218" t="str" cm="1">
        <f t="array" ref="I9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68" spans="1:10" x14ac:dyDescent="0.2">
      <c r="A968" s="209">
        <v>2052</v>
      </c>
      <c r="B968" s="211" t="s">
        <v>2300</v>
      </c>
      <c r="C968" s="44">
        <v>4</v>
      </c>
      <c r="D968" s="214">
        <v>45126.655574849538</v>
      </c>
      <c r="E968" s="211" t="b">
        <v>0</v>
      </c>
      <c r="F968" s="211" t="s">
        <v>2301</v>
      </c>
      <c r="G9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&lt;STX&gt;H1;o160,100;f3;c20;h1;w1;d3,Gail Harold;&lt;ETX&gt;
&lt;STX&gt;H2;o130,100;f3;c20;h1;w1;d3,;&lt;ETX&gt;
&lt;STX&gt;H3;o100,100;f3;c20;h1;w1;d3,MES Login;&lt;ETX&gt;
&lt;STX&gt;B4;o50,30;f3;c0,3;h50;w3;d3,2052;&lt;ETX&gt;
&lt;STX&gt;R&lt;ETX&gt;
&lt;STX&gt;&lt;ESC&gt;E1;&lt;ETX&gt;
&lt;STX&gt;&lt;US&gt;4&lt;ETX&gt;
&lt;STX&gt;&lt;ETB&gt;&lt;ETX&gt;</v>
      </c>
      <c r="H968" s="38">
        <f>ROW() - 6</f>
        <v>962</v>
      </c>
      <c r="I968" s="218" t="str" cm="1">
        <f t="array" ref="I9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69" spans="1:10" x14ac:dyDescent="0.2">
      <c r="A969" s="209">
        <v>9555</v>
      </c>
      <c r="B969" s="211" t="s">
        <v>2302</v>
      </c>
      <c r="C969" s="44">
        <v>4</v>
      </c>
      <c r="D969" s="214">
        <v>45126.655575034725</v>
      </c>
      <c r="E969" s="211" t="b">
        <v>0</v>
      </c>
      <c r="F969" s="211" t="s">
        <v>2303</v>
      </c>
      <c r="G9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&lt;STX&gt;H1;o160,100;f3;c20;h1;w1;d3,Gaise Albile;&lt;ETX&gt;
&lt;STX&gt;H2;o130,100;f3;c20;h1;w1;d3,;&lt;ETX&gt;
&lt;STX&gt;H3;o100,100;f3;c20;h1;w1;d3,MES Login;&lt;ETX&gt;
&lt;STX&gt;B4;o50,30;f3;c0,3;h50;w3;d3,9555;&lt;ETX&gt;
&lt;STX&gt;R&lt;ETX&gt;
&lt;STX&gt;&lt;ESC&gt;E1;&lt;ETX&gt;
&lt;STX&gt;&lt;US&gt;4&lt;ETX&gt;
&lt;STX&gt;&lt;ETB&gt;&lt;ETX&gt;</v>
      </c>
      <c r="H969" s="38">
        <f>ROW() - 6</f>
        <v>963</v>
      </c>
      <c r="I969" s="218" t="str" cm="1">
        <f t="array" ref="I9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70" spans="1:10" x14ac:dyDescent="0.2">
      <c r="A970" s="209">
        <v>1380</v>
      </c>
      <c r="B970" s="211" t="s">
        <v>326</v>
      </c>
      <c r="C970" s="44">
        <v>4</v>
      </c>
      <c r="D970" s="214"/>
      <c r="E970" s="211" t="b">
        <v>0</v>
      </c>
      <c r="F970" s="211" t="s">
        <v>1084</v>
      </c>
      <c r="G9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&lt;STX&gt;H1;o160,100;f3;c20;h1;w1;d3,Gamar Black;&lt;ETX&gt;
&lt;STX&gt;H2;o130,100;f3;c20;h1;w1;d3,T1XX C;&lt;ETX&gt;
&lt;STX&gt;H3;o100,100;f3;c20;h1;w1;d3,MES Login;&lt;ETX&gt;
&lt;STX&gt;B4;o50,30;f3;c0,3;h50;w3;d3,1380;&lt;ETX&gt;
&lt;STX&gt;R&lt;ETX&gt;
&lt;STX&gt;&lt;ESC&gt;E1;&lt;ETX&gt;
&lt;STX&gt;&lt;US&gt;4&lt;ETX&gt;
&lt;STX&gt;&lt;ETB&gt;&lt;ETX&gt;</v>
      </c>
      <c r="H970" s="38">
        <f>ROW() - 6</f>
        <v>964</v>
      </c>
      <c r="I970" s="218" t="str" cm="1">
        <f t="array" ref="I9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9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971" spans="1:10" x14ac:dyDescent="0.2">
      <c r="A971" s="209">
        <v>2172</v>
      </c>
      <c r="B971" s="211" t="s">
        <v>2304</v>
      </c>
      <c r="C971" s="44">
        <v>4</v>
      </c>
      <c r="D971" s="214">
        <v>45126.655575381941</v>
      </c>
      <c r="E971" s="211" t="b">
        <v>0</v>
      </c>
      <c r="F971" s="211" t="s">
        <v>2305</v>
      </c>
      <c r="G9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&lt;STX&gt;H1;o160,100;f3;c20;h1;w1;d3,Garrett Pinkley;&lt;ETX&gt;
&lt;STX&gt;H2;o130,100;f3;c20;h1;w1;d3,;&lt;ETX&gt;
&lt;STX&gt;H3;o100,100;f3;c20;h1;w1;d3,MES Login;&lt;ETX&gt;
&lt;STX&gt;B4;o50,30;f3;c0,3;h50;w3;d3,2172;&lt;ETX&gt;
&lt;STX&gt;R&lt;ETX&gt;
&lt;STX&gt;&lt;ESC&gt;E1;&lt;ETX&gt;
&lt;STX&gt;&lt;US&gt;4&lt;ETX&gt;
&lt;STX&gt;&lt;ETB&gt;&lt;ETX&gt;</v>
      </c>
      <c r="H971" s="38">
        <f>ROW() - 6</f>
        <v>965</v>
      </c>
      <c r="I971" s="218" t="str" cm="1">
        <f t="array" ref="I9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72" spans="1:10" x14ac:dyDescent="0.2">
      <c r="A972" s="209">
        <v>1181</v>
      </c>
      <c r="B972" s="211" t="s">
        <v>2306</v>
      </c>
      <c r="C972" s="44">
        <v>4</v>
      </c>
      <c r="D972" s="214">
        <v>45126.655575578705</v>
      </c>
      <c r="E972" s="211" t="b">
        <v>0</v>
      </c>
      <c r="F972" s="211" t="s">
        <v>2307</v>
      </c>
      <c r="G9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&lt;STX&gt;H1;o160,100;f3;c20;h1;w1;d3,Garrick Rhymes;&lt;ETX&gt;
&lt;STX&gt;H2;o130,100;f3;c20;h1;w1;d3,;&lt;ETX&gt;
&lt;STX&gt;H3;o100,100;f3;c20;h1;w1;d3,MES Login;&lt;ETX&gt;
&lt;STX&gt;B4;o50,30;f3;c0,3;h50;w3;d3,1181;&lt;ETX&gt;
&lt;STX&gt;R&lt;ETX&gt;
&lt;STX&gt;&lt;ESC&gt;E1;&lt;ETX&gt;
&lt;STX&gt;&lt;US&gt;4&lt;ETX&gt;
&lt;STX&gt;&lt;ETB&gt;&lt;ETX&gt;</v>
      </c>
      <c r="H972" s="38">
        <f>ROW() - 6</f>
        <v>966</v>
      </c>
      <c r="I972" s="218" t="str" cm="1">
        <f t="array" ref="I9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73" spans="1:10" x14ac:dyDescent="0.2">
      <c r="A973" s="209">
        <v>9306</v>
      </c>
      <c r="B973" s="211" t="s">
        <v>2308</v>
      </c>
      <c r="C973" s="44">
        <v>4</v>
      </c>
      <c r="D973" s="214">
        <v>45126.655575925928</v>
      </c>
      <c r="E973" s="211" t="b">
        <v>0</v>
      </c>
      <c r="F973" s="211" t="s">
        <v>1054</v>
      </c>
      <c r="G9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&lt;STX&gt;H1;o160,100;f3;c20;h1;w1;d3,Gary Christian;&lt;ETX&gt;
&lt;STX&gt;H2;o130,100;f3;c20;h1;w1;d3,;&lt;ETX&gt;
&lt;STX&gt;H3;o100,100;f3;c20;h1;w1;d3,MES Login;&lt;ETX&gt;
&lt;STX&gt;B4;o50,30;f3;c0,3;h50;w3;d3,9306;&lt;ETX&gt;
&lt;STX&gt;R&lt;ETX&gt;
&lt;STX&gt;&lt;ESC&gt;E1;&lt;ETX&gt;
&lt;STX&gt;&lt;US&gt;4&lt;ETX&gt;
&lt;STX&gt;&lt;ETB&gt;&lt;ETX&gt;</v>
      </c>
      <c r="H973" s="38">
        <f>ROW() - 6</f>
        <v>967</v>
      </c>
      <c r="I973" s="218" t="str" cm="1">
        <f t="array" ref="I9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74" spans="1:10" x14ac:dyDescent="0.2">
      <c r="A974" s="209">
        <v>8769</v>
      </c>
      <c r="B974" s="211" t="s">
        <v>328</v>
      </c>
      <c r="C974" s="44">
        <v>19</v>
      </c>
      <c r="D974" s="214"/>
      <c r="E974" s="211" t="b">
        <v>1</v>
      </c>
      <c r="F974" s="211" t="s">
        <v>902</v>
      </c>
      <c r="G9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&lt;STX&gt;H1;o160,100;f3;c20;h1;w1;d3,Gary Hifko;&lt;ETX&gt;
&lt;STX&gt;H2;o130,100;f3;c20;h1;w1;d3,Automation 1st;&lt;ETX&gt;
&lt;STX&gt;H3;o100,100;f3;c20;h1;w1;d3,MES Login;&lt;ETX&gt;
&lt;STX&gt;B4;o50,30;f3;c0,3;h50;w3;d3,8769;&lt;ETX&gt;
&lt;STX&gt;R&lt;ETX&gt;
&lt;STX&gt;&lt;ESC&gt;E1;&lt;ETX&gt;
&lt;STX&gt;&lt;US&gt;4&lt;ETX&gt;
&lt;STX&gt;&lt;ETB&gt;&lt;ETX&gt;</v>
      </c>
      <c r="H974" s="38">
        <f>ROW() - 6</f>
        <v>968</v>
      </c>
      <c r="I974" s="218" t="str" cm="1">
        <f t="array" ref="I9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Automation 1st</v>
      </c>
      <c r="J9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975" spans="1:10" x14ac:dyDescent="0.2">
      <c r="A975" s="209">
        <v>5659522</v>
      </c>
      <c r="B975" s="211" t="s">
        <v>9432</v>
      </c>
      <c r="C975" s="44">
        <v>4</v>
      </c>
      <c r="D975" s="214">
        <v>45669</v>
      </c>
      <c r="E975" s="211" t="b">
        <v>0</v>
      </c>
      <c r="F975" s="211" t="s">
        <v>9433</v>
      </c>
      <c r="G9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&lt;STX&gt;H1;o160,100;f3;c20;h1;w1;d3,Gary Hifko-Bypass;&lt;ETX&gt;
&lt;STX&gt;H2;o130,100;f3;c20;h1;w1;d3,Bypass;&lt;ETX&gt;
&lt;STX&gt;H3;o100,100;f3;c20;h1;w1;d3,MES Login;&lt;ETX&gt;
&lt;STX&gt;B4;o50,30;f3;c0,3;h50;w3;d3,5659522;&lt;ETX&gt;
&lt;STX&gt;R&lt;ETX&gt;
&lt;STX&gt;&lt;ESC&gt;E1;&lt;ETX&gt;
&lt;STX&gt;&lt;US&gt;4&lt;ETX&gt;
&lt;STX&gt;&lt;ETB&gt;&lt;ETX&gt;</v>
      </c>
      <c r="H975" s="38">
        <f>ROW() - 6</f>
        <v>969</v>
      </c>
      <c r="I975" s="218" t="str" cm="1">
        <f t="array" ref="I9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975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976" spans="1:10" x14ac:dyDescent="0.2">
      <c r="A976" s="209">
        <v>2198</v>
      </c>
      <c r="B976" s="211" t="s">
        <v>330</v>
      </c>
      <c r="C976" s="44">
        <v>4</v>
      </c>
      <c r="D976" s="214"/>
      <c r="E976" s="211" t="b">
        <v>0</v>
      </c>
      <c r="F976" s="211" t="s">
        <v>2309</v>
      </c>
      <c r="G9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&lt;STX&gt;H1;o160,100;f3;c20;h1;w1;d3,Gary House;&lt;ETX&gt;
&lt;STX&gt;H2;o130,100;f3;c20;h1;w1;d3,T1XX B;&lt;ETX&gt;
&lt;STX&gt;H3;o100,100;f3;c20;h1;w1;d3,MES Login;&lt;ETX&gt;
&lt;STX&gt;B4;o50,30;f3;c0,3;h50;w3;d3,2198;&lt;ETX&gt;
&lt;STX&gt;R&lt;ETX&gt;
&lt;STX&gt;&lt;ESC&gt;E1;&lt;ETX&gt;
&lt;STX&gt;&lt;US&gt;4&lt;ETX&gt;
&lt;STX&gt;&lt;ETB&gt;&lt;ETX&gt;</v>
      </c>
      <c r="H976" s="38">
        <f>ROW() - 6</f>
        <v>970</v>
      </c>
      <c r="I976" s="218" t="str" cm="1">
        <f t="array" ref="I9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9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977" spans="1:10" x14ac:dyDescent="0.2">
      <c r="A977" s="209">
        <v>8786</v>
      </c>
      <c r="B977" s="211" t="s">
        <v>2310</v>
      </c>
      <c r="C977" s="44">
        <v>4</v>
      </c>
      <c r="D977" s="214">
        <v>45126.655576469908</v>
      </c>
      <c r="E977" s="211" t="b">
        <v>0</v>
      </c>
      <c r="F977" s="211" t="s">
        <v>2311</v>
      </c>
      <c r="G9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&lt;STX&gt;H1;o160,100;f3;c20;h1;w1;d3,Gary Wilberton;&lt;ETX&gt;
&lt;STX&gt;H2;o130,100;f3;c20;h1;w1;d3,;&lt;ETX&gt;
&lt;STX&gt;H3;o100,100;f3;c20;h1;w1;d3,MES Login;&lt;ETX&gt;
&lt;STX&gt;B4;o50,30;f3;c0,3;h50;w3;d3,8786;&lt;ETX&gt;
&lt;STX&gt;R&lt;ETX&gt;
&lt;STX&gt;&lt;ESC&gt;E1;&lt;ETX&gt;
&lt;STX&gt;&lt;US&gt;4&lt;ETX&gt;
&lt;STX&gt;&lt;ETB&gt;&lt;ETX&gt;</v>
      </c>
      <c r="H977" s="38">
        <f>ROW() - 6</f>
        <v>971</v>
      </c>
      <c r="I977" s="218" t="str" cm="1">
        <f t="array" ref="I9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78" spans="1:10" x14ac:dyDescent="0.2">
      <c r="A978" s="209">
        <v>1116</v>
      </c>
      <c r="B978" s="211" t="s">
        <v>332</v>
      </c>
      <c r="C978" s="44">
        <v>8</v>
      </c>
      <c r="D978" s="214"/>
      <c r="E978" s="211" t="b">
        <v>1</v>
      </c>
      <c r="F978" s="211" t="s">
        <v>2312</v>
      </c>
      <c r="G9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&lt;STX&gt;H1;o160,100;f3;c20;h1;w1;d3,Gaurav Mathur;&lt;ETX&gt;
&lt;STX&gt;H2;o130,100;f3;c20;h1;w1;d3,Maintenance 1st;&lt;ETX&gt;
&lt;STX&gt;H3;o100,100;f3;c20;h1;w1;d3,MES Login;&lt;ETX&gt;
&lt;STX&gt;B4;o50,30;f3;c0,3;h50;w3;d3,1116;&lt;ETX&gt;
&lt;STX&gt;R&lt;ETX&gt;
&lt;STX&gt;&lt;ESC&gt;E1;&lt;ETX&gt;
&lt;STX&gt;&lt;US&gt;4&lt;ETX&gt;
&lt;STX&gt;&lt;ETB&gt;&lt;ETX&gt;</v>
      </c>
      <c r="H978" s="38">
        <f>ROW() - 6</f>
        <v>972</v>
      </c>
      <c r="I978" s="218" t="str" cm="1">
        <f t="array" ref="I9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Maintenance 1st</v>
      </c>
      <c r="J9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979" spans="1:10" x14ac:dyDescent="0.2">
      <c r="A979" s="209">
        <v>8964</v>
      </c>
      <c r="B979" s="211" t="s">
        <v>2313</v>
      </c>
      <c r="C979" s="44">
        <v>4</v>
      </c>
      <c r="D979" s="214">
        <v>45126.655576851852</v>
      </c>
      <c r="E979" s="211" t="b">
        <v>0</v>
      </c>
      <c r="F979" s="211" t="s">
        <v>1378</v>
      </c>
      <c r="G9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&lt;STX&gt;H1;o160,100;f3;c20;h1;w1;d3,Ge Lee;&lt;ETX&gt;
&lt;STX&gt;H2;o130,100;f3;c20;h1;w1;d3,;&lt;ETX&gt;
&lt;STX&gt;H3;o100,100;f3;c20;h1;w1;d3,MES Login;&lt;ETX&gt;
&lt;STX&gt;B4;o50,30;f3;c0,3;h50;w3;d3,8964;&lt;ETX&gt;
&lt;STX&gt;R&lt;ETX&gt;
&lt;STX&gt;&lt;ESC&gt;E1;&lt;ETX&gt;
&lt;STX&gt;&lt;US&gt;4&lt;ETX&gt;
&lt;STX&gt;&lt;ETB&gt;&lt;ETX&gt;</v>
      </c>
      <c r="H979" s="38">
        <f>ROW() - 6</f>
        <v>973</v>
      </c>
      <c r="I979" s="218" t="str" cm="1">
        <f t="array" ref="I9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80" spans="1:10" x14ac:dyDescent="0.2">
      <c r="A980" s="209">
        <v>9643</v>
      </c>
      <c r="B980" s="211" t="s">
        <v>2314</v>
      </c>
      <c r="C980" s="44">
        <v>4</v>
      </c>
      <c r="D980" s="214">
        <v>45126.655576655096</v>
      </c>
      <c r="E980" s="211" t="b">
        <v>0</v>
      </c>
      <c r="F980" s="211" t="s">
        <v>1378</v>
      </c>
      <c r="G9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&lt;STX&gt;H1;o160,100;f3;c20;h1;w1;d3,Gee Lee;&lt;ETX&gt;
&lt;STX&gt;H2;o130,100;f3;c20;h1;w1;d3,;&lt;ETX&gt;
&lt;STX&gt;H3;o100,100;f3;c20;h1;w1;d3,MES Login;&lt;ETX&gt;
&lt;STX&gt;B4;o50,30;f3;c0,3;h50;w3;d3,9643;&lt;ETX&gt;
&lt;STX&gt;R&lt;ETX&gt;
&lt;STX&gt;&lt;ESC&gt;E1;&lt;ETX&gt;
&lt;STX&gt;&lt;US&gt;4&lt;ETX&gt;
&lt;STX&gt;&lt;ETB&gt;&lt;ETX&gt;</v>
      </c>
      <c r="H980" s="38">
        <f>ROW() - 6</f>
        <v>974</v>
      </c>
      <c r="I980" s="218" t="str" cm="1">
        <f t="array" ref="I9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81" spans="1:10" x14ac:dyDescent="0.2">
      <c r="A981" s="209">
        <v>2481</v>
      </c>
      <c r="B981" s="211" t="s">
        <v>2315</v>
      </c>
      <c r="C981" s="44">
        <v>4</v>
      </c>
      <c r="D981" s="214">
        <v>45639</v>
      </c>
      <c r="E981" s="211" t="b">
        <v>0</v>
      </c>
      <c r="F981" s="211" t="s">
        <v>2316</v>
      </c>
      <c r="G9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&lt;STX&gt;H1;o160,100;f3;c20;h1;w1;d3,George Braggs;&lt;ETX&gt;
&lt;STX&gt;H2;o130,100;f3;c20;h1;w1;d3,;&lt;ETX&gt;
&lt;STX&gt;H3;o100,100;f3;c20;h1;w1;d3,MES Login;&lt;ETX&gt;
&lt;STX&gt;B4;o50,30;f3;c0,3;h50;w3;d3,2481;&lt;ETX&gt;
&lt;STX&gt;R&lt;ETX&gt;
&lt;STX&gt;&lt;ESC&gt;E1;&lt;ETX&gt;
&lt;STX&gt;&lt;US&gt;4&lt;ETX&gt;
&lt;STX&gt;&lt;ETB&gt;&lt;ETX&gt;</v>
      </c>
      <c r="H981" s="38">
        <f>ROW() - 6</f>
        <v>975</v>
      </c>
      <c r="I981" s="218" t="str" cm="1">
        <f t="array" ref="I9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82" spans="1:10" x14ac:dyDescent="0.2">
      <c r="A982" s="209">
        <v>2189</v>
      </c>
      <c r="B982" s="211" t="s">
        <v>2317</v>
      </c>
      <c r="C982" s="44">
        <v>4</v>
      </c>
      <c r="D982" s="214">
        <v>45126.655577002311</v>
      </c>
      <c r="E982" s="211" t="b">
        <v>0</v>
      </c>
      <c r="F982" s="211" t="s">
        <v>2318</v>
      </c>
      <c r="G9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&lt;STX&gt;H1;o160,100;f3;c20;h1;w1;d3,George Heidt;&lt;ETX&gt;
&lt;STX&gt;H2;o130,100;f3;c20;h1;w1;d3,;&lt;ETX&gt;
&lt;STX&gt;H3;o100,100;f3;c20;h1;w1;d3,MES Login;&lt;ETX&gt;
&lt;STX&gt;B4;o50,30;f3;c0,3;h50;w3;d3,2189;&lt;ETX&gt;
&lt;STX&gt;R&lt;ETX&gt;
&lt;STX&gt;&lt;ESC&gt;E1;&lt;ETX&gt;
&lt;STX&gt;&lt;US&gt;4&lt;ETX&gt;
&lt;STX&gt;&lt;ETB&gt;&lt;ETX&gt;</v>
      </c>
      <c r="H982" s="38">
        <f>ROW() - 6</f>
        <v>976</v>
      </c>
      <c r="I982" s="218" t="str" cm="1">
        <f t="array" ref="I9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83" spans="1:10" x14ac:dyDescent="0.2">
      <c r="A983" s="209">
        <v>8999</v>
      </c>
      <c r="B983" s="211" t="s">
        <v>2319</v>
      </c>
      <c r="C983" s="44">
        <v>11</v>
      </c>
      <c r="D983" s="214">
        <v>45639</v>
      </c>
      <c r="E983" s="211" t="b">
        <v>1</v>
      </c>
      <c r="F983" s="211" t="s">
        <v>2320</v>
      </c>
      <c r="G9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&lt;STX&gt;H1;o160,100;f3;c20;h1;w1;d3,George Pomeroy;&lt;ETX&gt;
&lt;STX&gt;H2;o130,100;f3;c20;h1;w1;d3,;&lt;ETX&gt;
&lt;STX&gt;H3;o100,100;f3;c20;h1;w1;d3,MES Login;&lt;ETX&gt;
&lt;STX&gt;B4;o50,30;f3;c0,3;h50;w3;d3,8999;&lt;ETX&gt;
&lt;STX&gt;R&lt;ETX&gt;
&lt;STX&gt;&lt;ESC&gt;E1;&lt;ETX&gt;
&lt;STX&gt;&lt;US&gt;4&lt;ETX&gt;
&lt;STX&gt;&lt;ETB&gt;&lt;ETX&gt;</v>
      </c>
      <c r="H983" s="38">
        <f>ROW() - 6</f>
        <v>977</v>
      </c>
      <c r="I983" s="218" t="str" cm="1">
        <f t="array" ref="I9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84" spans="1:10" x14ac:dyDescent="0.2">
      <c r="A984" s="209">
        <v>8789</v>
      </c>
      <c r="B984" s="211" t="s">
        <v>2321</v>
      </c>
      <c r="C984" s="44">
        <v>4</v>
      </c>
      <c r="D984" s="214">
        <v>45126.655577546298</v>
      </c>
      <c r="E984" s="211" t="b">
        <v>0</v>
      </c>
      <c r="F984" s="211" t="s">
        <v>1378</v>
      </c>
      <c r="G9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&lt;STX&gt;H1;o160,100;f3;c20;h1;w1;d3,Ger Lee;&lt;ETX&gt;
&lt;STX&gt;H2;o130,100;f3;c20;h1;w1;d3,;&lt;ETX&gt;
&lt;STX&gt;H3;o100,100;f3;c20;h1;w1;d3,MES Login;&lt;ETX&gt;
&lt;STX&gt;B4;o50,30;f3;c0,3;h50;w3;d3,8789;&lt;ETX&gt;
&lt;STX&gt;R&lt;ETX&gt;
&lt;STX&gt;&lt;ESC&gt;E1;&lt;ETX&gt;
&lt;STX&gt;&lt;US&gt;4&lt;ETX&gt;
&lt;STX&gt;&lt;ETB&gt;&lt;ETX&gt;</v>
      </c>
      <c r="H984" s="38">
        <f>ROW() - 6</f>
        <v>978</v>
      </c>
      <c r="I984" s="218" t="str" cm="1">
        <f t="array" ref="I9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85" spans="1:10" x14ac:dyDescent="0.2">
      <c r="A985" s="209">
        <v>8765</v>
      </c>
      <c r="B985" s="211" t="s">
        <v>2322</v>
      </c>
      <c r="C985" s="44">
        <v>11</v>
      </c>
      <c r="D985" s="214">
        <v>45126.655577199075</v>
      </c>
      <c r="E985" s="211" t="b">
        <v>1</v>
      </c>
      <c r="F985" s="211" t="s">
        <v>2323</v>
      </c>
      <c r="G9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&lt;STX&gt;H1;o160,100;f3;c20;h1;w1;d3,Gerald Dusseau;&lt;ETX&gt;
&lt;STX&gt;H2;o130,100;f3;c20;h1;w1;d3,;&lt;ETX&gt;
&lt;STX&gt;H3;o100,100;f3;c20;h1;w1;d3,MES Login;&lt;ETX&gt;
&lt;STX&gt;B4;o50,30;f3;c0,3;h50;w3;d3,8765;&lt;ETX&gt;
&lt;STX&gt;R&lt;ETX&gt;
&lt;STX&gt;&lt;ESC&gt;E1;&lt;ETX&gt;
&lt;STX&gt;&lt;US&gt;4&lt;ETX&gt;
&lt;STX&gt;&lt;ETB&gt;&lt;ETX&gt;</v>
      </c>
      <c r="H985" s="38">
        <f>ROW() - 6</f>
        <v>979</v>
      </c>
      <c r="I985" s="218" t="str" cm="1">
        <f t="array" ref="I9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86" spans="1:10" x14ac:dyDescent="0.2">
      <c r="A986" s="209">
        <v>2135</v>
      </c>
      <c r="B986" s="211" t="s">
        <v>2324</v>
      </c>
      <c r="C986" s="44">
        <v>8</v>
      </c>
      <c r="D986" s="214">
        <v>45090.630198993058</v>
      </c>
      <c r="E986" s="211" t="b">
        <v>1</v>
      </c>
      <c r="F986" s="211" t="s">
        <v>1511</v>
      </c>
      <c r="G9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&lt;STX&gt;H1;o160,100;f3;c20;h1;w1;d3,Gerald Gray;&lt;ETX&gt;
&lt;STX&gt;H2;o130,100;f3;c20;h1;w1;d3,;&lt;ETX&gt;
&lt;STX&gt;H3;o100,100;f3;c20;h1;w1;d3,MES Login;&lt;ETX&gt;
&lt;STX&gt;B4;o50,30;f3;c0,3;h50;w3;d3,2135;&lt;ETX&gt;
&lt;STX&gt;R&lt;ETX&gt;
&lt;STX&gt;&lt;ESC&gt;E1;&lt;ETX&gt;
&lt;STX&gt;&lt;US&gt;4&lt;ETX&gt;
&lt;STX&gt;&lt;ETB&gt;&lt;ETX&gt;</v>
      </c>
      <c r="H986" s="38">
        <f>ROW() - 6</f>
        <v>980</v>
      </c>
      <c r="I986" s="218" t="str" cm="1">
        <f t="array" ref="I9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87" spans="1:10" x14ac:dyDescent="0.2">
      <c r="A987" s="209">
        <v>1580</v>
      </c>
      <c r="B987" s="211" t="s">
        <v>2325</v>
      </c>
      <c r="C987" s="44">
        <v>7</v>
      </c>
      <c r="D987" s="214">
        <v>45444</v>
      </c>
      <c r="E987" s="211" t="b">
        <v>1</v>
      </c>
      <c r="F987" s="211" t="s">
        <v>2326</v>
      </c>
      <c r="G9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&lt;STX&gt;H1;o160,100;f3;c20;h1;w1;d3,Gerald Uhrig;&lt;ETX&gt;
&lt;STX&gt;H2;o130,100;f3;c20;h1;w1;d3,;&lt;ETX&gt;
&lt;STX&gt;H3;o100,100;f3;c20;h1;w1;d3,MES Login;&lt;ETX&gt;
&lt;STX&gt;B4;o50,30;f3;c0,3;h50;w3;d3,1580;&lt;ETX&gt;
&lt;STX&gt;R&lt;ETX&gt;
&lt;STX&gt;&lt;ESC&gt;E1;&lt;ETX&gt;
&lt;STX&gt;&lt;US&gt;4&lt;ETX&gt;
&lt;STX&gt;&lt;ETB&gt;&lt;ETX&gt;</v>
      </c>
      <c r="H987" s="38">
        <f>ROW() - 6</f>
        <v>981</v>
      </c>
      <c r="I987" s="218" t="str" cm="1">
        <f t="array" ref="I9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88" spans="1:10" x14ac:dyDescent="0.2">
      <c r="A988" s="209">
        <v>9393</v>
      </c>
      <c r="B988" s="211" t="s">
        <v>2327</v>
      </c>
      <c r="C988" s="44">
        <v>4</v>
      </c>
      <c r="D988" s="214">
        <v>45639</v>
      </c>
      <c r="E988" s="211" t="b">
        <v>0</v>
      </c>
      <c r="F988" s="211" t="s">
        <v>2328</v>
      </c>
      <c r="G9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&lt;STX&gt;H1;o160,100;f3;c20;h1;w1;d3,Geraldine Rupert;&lt;ETX&gt;
&lt;STX&gt;H2;o130,100;f3;c20;h1;w1;d3,;&lt;ETX&gt;
&lt;STX&gt;H3;o100,100;f3;c20;h1;w1;d3,MES Login;&lt;ETX&gt;
&lt;STX&gt;B4;o50,30;f3;c0,3;h50;w3;d3,9393;&lt;ETX&gt;
&lt;STX&gt;R&lt;ETX&gt;
&lt;STX&gt;&lt;ESC&gt;E1;&lt;ETX&gt;
&lt;STX&gt;&lt;US&gt;4&lt;ETX&gt;
&lt;STX&gt;&lt;ETB&gt;&lt;ETX&gt;</v>
      </c>
      <c r="H988" s="38">
        <f>ROW() - 6</f>
        <v>982</v>
      </c>
      <c r="I988" s="218" t="str" cm="1">
        <f t="array" ref="I9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89" spans="1:10" x14ac:dyDescent="0.2">
      <c r="A989" s="209">
        <v>1771</v>
      </c>
      <c r="B989" s="211" t="s">
        <v>2329</v>
      </c>
      <c r="C989" s="44">
        <v>4</v>
      </c>
      <c r="D989" s="214">
        <v>45126.655577395832</v>
      </c>
      <c r="E989" s="211" t="b">
        <v>0</v>
      </c>
      <c r="F989" s="211" t="s">
        <v>2168</v>
      </c>
      <c r="G9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&lt;STX&gt;H1;o160,100;f3;c20;h1;w1;d3,Gerard Curry;&lt;ETX&gt;
&lt;STX&gt;H2;o130,100;f3;c20;h1;w1;d3,;&lt;ETX&gt;
&lt;STX&gt;H3;o100,100;f3;c20;h1;w1;d3,MES Login;&lt;ETX&gt;
&lt;STX&gt;B4;o50,30;f3;c0,3;h50;w3;d3,1771;&lt;ETX&gt;
&lt;STX&gt;R&lt;ETX&gt;
&lt;STX&gt;&lt;ESC&gt;E1;&lt;ETX&gt;
&lt;STX&gt;&lt;US&gt;4&lt;ETX&gt;
&lt;STX&gt;&lt;ETB&gt;&lt;ETX&gt;</v>
      </c>
      <c r="H989" s="38">
        <f>ROW() - 6</f>
        <v>983</v>
      </c>
      <c r="I989" s="218" t="str" cm="1">
        <f t="array" ref="I9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90" spans="1:10" x14ac:dyDescent="0.2">
      <c r="A990" s="209">
        <v>1499</v>
      </c>
      <c r="B990" s="211" t="s">
        <v>2330</v>
      </c>
      <c r="C990" s="44">
        <v>4</v>
      </c>
      <c r="D990" s="214">
        <v>45126.655577743055</v>
      </c>
      <c r="E990" s="211" t="b">
        <v>0</v>
      </c>
      <c r="F990" s="211" t="s">
        <v>2331</v>
      </c>
      <c r="G9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&lt;STX&gt;H1;o160,100;f3;c20;h1;w1;d3,Germaine McFarland;&lt;ETX&gt;
&lt;STX&gt;H2;o130,100;f3;c20;h1;w1;d3,;&lt;ETX&gt;
&lt;STX&gt;H3;o100,100;f3;c20;h1;w1;d3,MES Login;&lt;ETX&gt;
&lt;STX&gt;B4;o50,30;f3;c0,3;h50;w3;d3,1499;&lt;ETX&gt;
&lt;STX&gt;R&lt;ETX&gt;
&lt;STX&gt;&lt;ESC&gt;E1;&lt;ETX&gt;
&lt;STX&gt;&lt;US&gt;4&lt;ETX&gt;
&lt;STX&gt;&lt;ETB&gt;&lt;ETX&gt;</v>
      </c>
      <c r="H990" s="38">
        <f>ROW() - 6</f>
        <v>984</v>
      </c>
      <c r="I990" s="218" t="str" cm="1">
        <f t="array" ref="I9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91" spans="1:10" x14ac:dyDescent="0.2">
      <c r="A991" s="209">
        <v>1400</v>
      </c>
      <c r="B991" s="211" t="s">
        <v>2332</v>
      </c>
      <c r="C991" s="44">
        <v>4</v>
      </c>
      <c r="D991" s="214">
        <v>45126.655577928243</v>
      </c>
      <c r="E991" s="211" t="b">
        <v>0</v>
      </c>
      <c r="F991" s="211" t="s">
        <v>1296</v>
      </c>
      <c r="G9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&lt;STX&gt;H1;o160,100;f3;c20;h1;w1;d3,Germaul Cooper;&lt;ETX&gt;
&lt;STX&gt;H2;o130,100;f3;c20;h1;w1;d3,;&lt;ETX&gt;
&lt;STX&gt;H3;o100,100;f3;c20;h1;w1;d3,MES Login;&lt;ETX&gt;
&lt;STX&gt;B4;o50,30;f3;c0,3;h50;w3;d3,1400;&lt;ETX&gt;
&lt;STX&gt;R&lt;ETX&gt;
&lt;STX&gt;&lt;ESC&gt;E1;&lt;ETX&gt;
&lt;STX&gt;&lt;US&gt;4&lt;ETX&gt;
&lt;STX&gt;&lt;ETB&gt;&lt;ETX&gt;</v>
      </c>
      <c r="H991" s="38">
        <f>ROW() - 6</f>
        <v>985</v>
      </c>
      <c r="I991" s="218" t="str" cm="1">
        <f t="array" ref="I9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92" spans="1:10" x14ac:dyDescent="0.2">
      <c r="A992" s="209">
        <v>8924</v>
      </c>
      <c r="B992" s="211" t="s">
        <v>2333</v>
      </c>
      <c r="C992" s="44">
        <v>9</v>
      </c>
      <c r="D992" s="214">
        <v>45126.655578090278</v>
      </c>
      <c r="E992" s="211" t="b">
        <v>1</v>
      </c>
      <c r="F992" s="211" t="s">
        <v>2334</v>
      </c>
      <c r="G9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&lt;STX&gt;H1;o160,100;f3;c20;h1;w1;d3,Gerrie Springer;&lt;ETX&gt;
&lt;STX&gt;H2;o130,100;f3;c20;h1;w1;d3,Purchasing;&lt;ETX&gt;
&lt;STX&gt;H3;o100,100;f3;c20;h1;w1;d3,MES Login;&lt;ETX&gt;
&lt;STX&gt;B4;o50,30;f3;c0,3;h50;w3;d3,8924;&lt;ETX&gt;
&lt;STX&gt;R&lt;ETX&gt;
&lt;STX&gt;&lt;ESC&gt;E1;&lt;ETX&gt;
&lt;STX&gt;&lt;US&gt;4&lt;ETX&gt;
&lt;STX&gt;&lt;ETB&gt;&lt;ETX&gt;</v>
      </c>
      <c r="H992" s="38">
        <f>ROW() - 6</f>
        <v>986</v>
      </c>
      <c r="I992" s="218" t="str" cm="1">
        <f t="array" ref="I9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Purchasing</v>
      </c>
      <c r="J9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93" spans="1:10" x14ac:dyDescent="0.2">
      <c r="A993" s="209">
        <v>8791</v>
      </c>
      <c r="B993" s="211" t="s">
        <v>2335</v>
      </c>
      <c r="C993" s="44">
        <v>4</v>
      </c>
      <c r="D993" s="214">
        <v>45126.655578275466</v>
      </c>
      <c r="E993" s="211" t="b">
        <v>0</v>
      </c>
      <c r="F993" s="211" t="s">
        <v>2336</v>
      </c>
      <c r="G9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&lt;STX&gt;H1;o160,100;f3;c20;h1;w1;d3,Gino Compagnoni;&lt;ETX&gt;
&lt;STX&gt;H2;o130,100;f3;c20;h1;w1;d3,;&lt;ETX&gt;
&lt;STX&gt;H3;o100,100;f3;c20;h1;w1;d3,MES Login;&lt;ETX&gt;
&lt;STX&gt;B4;o50,30;f3;c0,3;h50;w3;d3,8791;&lt;ETX&gt;
&lt;STX&gt;R&lt;ETX&gt;
&lt;STX&gt;&lt;ESC&gt;E1;&lt;ETX&gt;
&lt;STX&gt;&lt;US&gt;4&lt;ETX&gt;
&lt;STX&gt;&lt;ETB&gt;&lt;ETX&gt;</v>
      </c>
      <c r="H993" s="38">
        <f>ROW() - 6</f>
        <v>987</v>
      </c>
      <c r="I993" s="218" t="str" cm="1">
        <f t="array" ref="I9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94" spans="1:10" x14ac:dyDescent="0.2">
      <c r="A994" s="209">
        <v>9877</v>
      </c>
      <c r="B994" s="211" t="s">
        <v>2337</v>
      </c>
      <c r="C994" s="44">
        <v>4</v>
      </c>
      <c r="D994" s="214">
        <v>45126.655578472222</v>
      </c>
      <c r="E994" s="211" t="b">
        <v>0</v>
      </c>
      <c r="F994" s="211" t="s">
        <v>2338</v>
      </c>
      <c r="G9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&lt;STX&gt;H1;o160,100;f3;c20;h1;w1;d3,Gjon Gjonaj;&lt;ETX&gt;
&lt;STX&gt;H2;o130,100;f3;c20;h1;w1;d3,;&lt;ETX&gt;
&lt;STX&gt;H3;o100,100;f3;c20;h1;w1;d3,MES Login;&lt;ETX&gt;
&lt;STX&gt;B4;o50,30;f3;c0,3;h50;w3;d3,9877;&lt;ETX&gt;
&lt;STX&gt;R&lt;ETX&gt;
&lt;STX&gt;&lt;ESC&gt;E1;&lt;ETX&gt;
&lt;STX&gt;&lt;US&gt;4&lt;ETX&gt;
&lt;STX&gt;&lt;ETB&gt;&lt;ETX&gt;</v>
      </c>
      <c r="H994" s="38">
        <f>ROW() - 6</f>
        <v>988</v>
      </c>
      <c r="I994" s="218" t="str" cm="1">
        <f t="array" ref="I9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95" spans="1:10" x14ac:dyDescent="0.2">
      <c r="A995" s="209">
        <v>9147</v>
      </c>
      <c r="B995" s="211" t="s">
        <v>2339</v>
      </c>
      <c r="C995" s="44">
        <v>4</v>
      </c>
      <c r="D995" s="214">
        <v>45126.655578622682</v>
      </c>
      <c r="E995" s="211" t="b">
        <v>0</v>
      </c>
      <c r="F995" s="211" t="s">
        <v>2340</v>
      </c>
      <c r="G9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&lt;STX&gt;H1;o160,100;f3;c20;h1;w1;d3,Glendora Lowery;&lt;ETX&gt;
&lt;STX&gt;H2;o130,100;f3;c20;h1;w1;d3,;&lt;ETX&gt;
&lt;STX&gt;H3;o100,100;f3;c20;h1;w1;d3,MES Login;&lt;ETX&gt;
&lt;STX&gt;B4;o50,30;f3;c0,3;h50;w3;d3,9147;&lt;ETX&gt;
&lt;STX&gt;R&lt;ETX&gt;
&lt;STX&gt;&lt;ESC&gt;E1;&lt;ETX&gt;
&lt;STX&gt;&lt;US&gt;4&lt;ETX&gt;
&lt;STX&gt;&lt;ETB&gt;&lt;ETX&gt;</v>
      </c>
      <c r="H995" s="38">
        <f>ROW() - 6</f>
        <v>989</v>
      </c>
      <c r="I995" s="218" t="str" cm="1">
        <f t="array" ref="I9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96" spans="1:10" x14ac:dyDescent="0.2">
      <c r="A996" s="209">
        <v>1802</v>
      </c>
      <c r="B996" s="211" t="s">
        <v>2341</v>
      </c>
      <c r="C996" s="44">
        <v>1</v>
      </c>
      <c r="D996" s="214">
        <v>45126.655578819446</v>
      </c>
      <c r="E996" s="211" t="b">
        <v>1</v>
      </c>
      <c r="F996" s="211" t="s">
        <v>2342</v>
      </c>
      <c r="G9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&lt;STX&gt;H1;o160,100;f3;c20;h1;w1;d3,Glenn Ingram;&lt;ETX&gt;
&lt;STX&gt;H2;o130,100;f3;c20;h1;w1;d3,;&lt;ETX&gt;
&lt;STX&gt;H3;o100,100;f3;c20;h1;w1;d3,MES Login;&lt;ETX&gt;
&lt;STX&gt;B4;o50,30;f3;c0,3;h50;w3;d3,1802;&lt;ETX&gt;
&lt;STX&gt;R&lt;ETX&gt;
&lt;STX&gt;&lt;ESC&gt;E1;&lt;ETX&gt;
&lt;STX&gt;&lt;US&gt;4&lt;ETX&gt;
&lt;STX&gt;&lt;ETB&gt;&lt;ETX&gt;</v>
      </c>
      <c r="H996" s="38">
        <f>ROW() - 6</f>
        <v>990</v>
      </c>
      <c r="I996" s="218" t="str" cm="1">
        <f t="array" ref="I9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97" spans="1:10" x14ac:dyDescent="0.2">
      <c r="A997" s="209">
        <v>1647</v>
      </c>
      <c r="B997" s="211" t="s">
        <v>2343</v>
      </c>
      <c r="C997" s="44">
        <v>4</v>
      </c>
      <c r="D997" s="214">
        <v>45126.655579166669</v>
      </c>
      <c r="E997" s="211" t="b">
        <v>0</v>
      </c>
      <c r="F997" s="211" t="s">
        <v>1513</v>
      </c>
      <c r="G9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&lt;STX&gt;H1;o160,100;f3;c20;h1;w1;d3,Gloria Morgan;&lt;ETX&gt;
&lt;STX&gt;H2;o130,100;f3;c20;h1;w1;d3,;&lt;ETX&gt;
&lt;STX&gt;H3;o100,100;f3;c20;h1;w1;d3,MES Login;&lt;ETX&gt;
&lt;STX&gt;B4;o50,30;f3;c0,3;h50;w3;d3,1647;&lt;ETX&gt;
&lt;STX&gt;R&lt;ETX&gt;
&lt;STX&gt;&lt;ESC&gt;E1;&lt;ETX&gt;
&lt;STX&gt;&lt;US&gt;4&lt;ETX&gt;
&lt;STX&gt;&lt;ETB&gt;&lt;ETX&gt;</v>
      </c>
      <c r="H997" s="38">
        <f>ROW() - 6</f>
        <v>991</v>
      </c>
      <c r="I997" s="218" t="str" cm="1">
        <f t="array" ref="I9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98" spans="1:10" x14ac:dyDescent="0.2">
      <c r="A998" s="209">
        <v>1007</v>
      </c>
      <c r="B998" s="211" t="s">
        <v>2344</v>
      </c>
      <c r="C998" s="44">
        <v>4</v>
      </c>
      <c r="D998" s="214">
        <v>45126.655579363425</v>
      </c>
      <c r="E998" s="211" t="b">
        <v>1</v>
      </c>
      <c r="F998" s="211" t="s">
        <v>2345</v>
      </c>
      <c r="G9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&lt;STX&gt;H1;o160,100;f3;c20;h1;w1;d3,Godfrey Ramos;&lt;ETX&gt;
&lt;STX&gt;H2;o130,100;f3;c20;h1;w1;d3,;&lt;ETX&gt;
&lt;STX&gt;H3;o100,100;f3;c20;h1;w1;d3,MES Login;&lt;ETX&gt;
&lt;STX&gt;B4;o50,30;f3;c0,3;h50;w3;d3,1007;&lt;ETX&gt;
&lt;STX&gt;R&lt;ETX&gt;
&lt;STX&gt;&lt;ESC&gt;E1;&lt;ETX&gt;
&lt;STX&gt;&lt;US&gt;4&lt;ETX&gt;
&lt;STX&gt;&lt;ETB&gt;&lt;ETX&gt;</v>
      </c>
      <c r="H998" s="38">
        <f>ROW() - 6</f>
        <v>992</v>
      </c>
      <c r="I998" s="218" t="str" cm="1">
        <f t="array" ref="I9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999" spans="1:10" x14ac:dyDescent="0.2">
      <c r="A999" s="209">
        <v>1752</v>
      </c>
      <c r="B999" s="211" t="s">
        <v>2346</v>
      </c>
      <c r="C999" s="44">
        <v>4</v>
      </c>
      <c r="D999" s="214">
        <v>45126.655579895836</v>
      </c>
      <c r="E999" s="211" t="b">
        <v>0</v>
      </c>
      <c r="F999" s="211" t="s">
        <v>2347</v>
      </c>
      <c r="G9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&lt;STX&gt;H1;o160,100;f3;c20;h1;w1;d3,Golden Furgeson;&lt;ETX&gt;
&lt;STX&gt;H2;o130,100;f3;c20;h1;w1;d3,;&lt;ETX&gt;
&lt;STX&gt;H3;o100,100;f3;c20;h1;w1;d3,MES Login;&lt;ETX&gt;
&lt;STX&gt;B4;o50,30;f3;c0,3;h50;w3;d3,1752;&lt;ETX&gt;
&lt;STX&gt;R&lt;ETX&gt;
&lt;STX&gt;&lt;ESC&gt;E1;&lt;ETX&gt;
&lt;STX&gt;&lt;US&gt;4&lt;ETX&gt;
&lt;STX&gt;&lt;ETB&gt;&lt;ETX&gt;</v>
      </c>
      <c r="H999" s="38">
        <f>ROW() - 6</f>
        <v>993</v>
      </c>
      <c r="I999" s="218" t="str" cm="1">
        <f t="array" ref="I9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9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00" spans="1:10" x14ac:dyDescent="0.2">
      <c r="A1000" s="209">
        <v>2405</v>
      </c>
      <c r="B1000" s="211" t="s">
        <v>2348</v>
      </c>
      <c r="C1000" s="44">
        <v>4</v>
      </c>
      <c r="D1000" s="214">
        <v>45126.655581712963</v>
      </c>
      <c r="E1000" s="211" t="b">
        <v>0</v>
      </c>
      <c r="F1000" s="211" t="s">
        <v>2349</v>
      </c>
      <c r="G10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&lt;STX&gt;H1;o160,100;f3;c20;h1;w1;d3,Gordon Waterworth;&lt;ETX&gt;
&lt;STX&gt;H2;o130,100;f3;c20;h1;w1;d3,;&lt;ETX&gt;
&lt;STX&gt;H3;o100,100;f3;c20;h1;w1;d3,MES Login;&lt;ETX&gt;
&lt;STX&gt;B4;o50,30;f3;c0,3;h50;w3;d3,2405;&lt;ETX&gt;
&lt;STX&gt;R&lt;ETX&gt;
&lt;STX&gt;&lt;ESC&gt;E1;&lt;ETX&gt;
&lt;STX&gt;&lt;US&gt;4&lt;ETX&gt;
&lt;STX&gt;&lt;ETB&gt;&lt;ETX&gt;</v>
      </c>
      <c r="H1000" s="38">
        <f>ROW() - 6</f>
        <v>994</v>
      </c>
      <c r="I1000" s="218" t="str" cm="1">
        <f t="array" ref="I10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01" spans="1:10" x14ac:dyDescent="0.2">
      <c r="A1001" s="209">
        <v>2327</v>
      </c>
      <c r="B1001" s="211" t="s">
        <v>80</v>
      </c>
      <c r="C1001" s="44">
        <v>3</v>
      </c>
      <c r="D1001" s="214"/>
      <c r="E1001" s="211" t="b">
        <v>0</v>
      </c>
      <c r="F1001" s="211" t="s">
        <v>1000</v>
      </c>
      <c r="G10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&lt;STX&gt;H1;o160,100;f3;c20;h1;w1;d3,Grant Carter;&lt;ETX&gt;
&lt;STX&gt;H2;o130,100;f3;c20;h1;w1;d3,Materials 1st;&lt;ETX&gt;
&lt;STX&gt;H3;o100,100;f3;c20;h1;w1;d3,MES Login;&lt;ETX&gt;
&lt;STX&gt;B4;o50,30;f3;c0,3;h50;w3;d3,2327;&lt;ETX&gt;
&lt;STX&gt;R&lt;ETX&gt;
&lt;STX&gt;&lt;ESC&gt;E1;&lt;ETX&gt;
&lt;STX&gt;&lt;US&gt;4&lt;ETX&gt;
&lt;STX&gt;&lt;ETB&gt;&lt;ETX&gt;</v>
      </c>
      <c r="H1001" s="38">
        <f>ROW() - 6</f>
        <v>995</v>
      </c>
      <c r="I1001" s="218" t="str" cm="1">
        <f t="array" ref="I10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1st</v>
      </c>
      <c r="J10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002" spans="1:10" x14ac:dyDescent="0.2">
      <c r="A1002" s="209">
        <v>1808</v>
      </c>
      <c r="B1002" s="211" t="s">
        <v>2350</v>
      </c>
      <c r="C1002" s="44">
        <v>1</v>
      </c>
      <c r="D1002" s="214">
        <v>45716</v>
      </c>
      <c r="E1002" s="211" t="b">
        <v>1</v>
      </c>
      <c r="F1002" s="211" t="s">
        <v>2351</v>
      </c>
      <c r="G10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&lt;STX&gt;H1;o160,100;f3;c20;h1;w1;d3,Grant Corbat;&lt;ETX&gt;
&lt;STX&gt;H2;o130,100;f3;c20;h1;w1;d3,;&lt;ETX&gt;
&lt;STX&gt;H3;o100,100;f3;c20;h1;w1;d3,MES Login;&lt;ETX&gt;
&lt;STX&gt;B4;o50,30;f3;c0,3;h50;w3;d3,1808;&lt;ETX&gt;
&lt;STX&gt;R&lt;ETX&gt;
&lt;STX&gt;&lt;ESC&gt;E1;&lt;ETX&gt;
&lt;STX&gt;&lt;US&gt;4&lt;ETX&gt;
&lt;STX&gt;&lt;ETB&gt;&lt;ETX&gt;</v>
      </c>
      <c r="H1002" s="38">
        <f>ROW() - 6</f>
        <v>996</v>
      </c>
      <c r="I1002" s="218" t="str" cm="1">
        <f t="array" ref="I10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03" spans="1:10" x14ac:dyDescent="0.2">
      <c r="A1003" s="209">
        <v>2230</v>
      </c>
      <c r="B1003" s="211" t="s">
        <v>2352</v>
      </c>
      <c r="C1003" s="44">
        <v>4</v>
      </c>
      <c r="D1003" s="214">
        <v>45126.65558244213</v>
      </c>
      <c r="E1003" s="211" t="b">
        <v>0</v>
      </c>
      <c r="F1003" s="211" t="s">
        <v>2353</v>
      </c>
      <c r="G10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&lt;STX&gt;H1;o160,100;f3;c20;h1;w1;d3,Grant Prebee;&lt;ETX&gt;
&lt;STX&gt;H2;o130,100;f3;c20;h1;w1;d3,;&lt;ETX&gt;
&lt;STX&gt;H3;o100,100;f3;c20;h1;w1;d3,MES Login;&lt;ETX&gt;
&lt;STX&gt;B4;o50,30;f3;c0,3;h50;w3;d3,2230;&lt;ETX&gt;
&lt;STX&gt;R&lt;ETX&gt;
&lt;STX&gt;&lt;ESC&gt;E1;&lt;ETX&gt;
&lt;STX&gt;&lt;US&gt;4&lt;ETX&gt;
&lt;STX&gt;&lt;ETB&gt;&lt;ETX&gt;</v>
      </c>
      <c r="H1003" s="38">
        <f>ROW() - 6</f>
        <v>997</v>
      </c>
      <c r="I1003" s="218" t="str" cm="1">
        <f t="array" ref="I10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04" spans="1:10" x14ac:dyDescent="0.2">
      <c r="A1004" s="209">
        <v>1806</v>
      </c>
      <c r="B1004" s="211" t="s">
        <v>2354</v>
      </c>
      <c r="C1004" s="44">
        <v>4</v>
      </c>
      <c r="D1004" s="214">
        <v>45126.65558353009</v>
      </c>
      <c r="E1004" s="211" t="b">
        <v>1</v>
      </c>
      <c r="F1004" s="211" t="s">
        <v>1126</v>
      </c>
      <c r="G10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&lt;STX&gt;H1;o160,100;f3;c20;h1;w1;d3,Greg Davis;&lt;ETX&gt;
&lt;STX&gt;H2;o130,100;f3;c20;h1;w1;d3,;&lt;ETX&gt;
&lt;STX&gt;H3;o100,100;f3;c20;h1;w1;d3,MES Login;&lt;ETX&gt;
&lt;STX&gt;B4;o50,30;f3;c0,3;h50;w3;d3,1806;&lt;ETX&gt;
&lt;STX&gt;R&lt;ETX&gt;
&lt;STX&gt;&lt;ESC&gt;E1;&lt;ETX&gt;
&lt;STX&gt;&lt;US&gt;4&lt;ETX&gt;
&lt;STX&gt;&lt;ETB&gt;&lt;ETX&gt;</v>
      </c>
      <c r="H1004" s="38">
        <f>ROW() - 6</f>
        <v>998</v>
      </c>
      <c r="I1004" s="218" t="str" cm="1">
        <f t="array" ref="I10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05" spans="1:10" x14ac:dyDescent="0.2">
      <c r="A1005" s="209">
        <v>9954</v>
      </c>
      <c r="B1005" s="211" t="s">
        <v>2355</v>
      </c>
      <c r="C1005" s="44">
        <v>4</v>
      </c>
      <c r="D1005" s="214">
        <v>45126.65558515046</v>
      </c>
      <c r="E1005" s="211" t="b">
        <v>0</v>
      </c>
      <c r="F1005" s="211" t="s">
        <v>2356</v>
      </c>
      <c r="G10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&lt;STX&gt;H1;o160,100;f3;c20;h1;w1;d3,Greg Friday;&lt;ETX&gt;
&lt;STX&gt;H2;o130,100;f3;c20;h1;w1;d3,;&lt;ETX&gt;
&lt;STX&gt;H3;o100,100;f3;c20;h1;w1;d3,MES Login;&lt;ETX&gt;
&lt;STX&gt;B4;o50,30;f3;c0,3;h50;w3;d3,9954;&lt;ETX&gt;
&lt;STX&gt;R&lt;ETX&gt;
&lt;STX&gt;&lt;ESC&gt;E1;&lt;ETX&gt;
&lt;STX&gt;&lt;US&gt;4&lt;ETX&gt;
&lt;STX&gt;&lt;ETB&gt;&lt;ETX&gt;</v>
      </c>
      <c r="H1005" s="38">
        <f>ROW() - 6</f>
        <v>999</v>
      </c>
      <c r="I1005" s="218" t="str" cm="1">
        <f t="array" ref="I10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06" spans="1:10" x14ac:dyDescent="0.2">
      <c r="A1006" s="209">
        <v>1959</v>
      </c>
      <c r="B1006" s="211" t="s">
        <v>2357</v>
      </c>
      <c r="C1006" s="44">
        <v>4</v>
      </c>
      <c r="D1006" s="214">
        <v>45124</v>
      </c>
      <c r="E1006" s="211" t="b">
        <v>0</v>
      </c>
      <c r="F1006" s="211" t="s">
        <v>1480</v>
      </c>
      <c r="G10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&lt;STX&gt;H1;o160,100;f3;c20;h1;w1;d3,Gregory Bryant;&lt;ETX&gt;
&lt;STX&gt;H2;o130,100;f3;c20;h1;w1;d3,;&lt;ETX&gt;
&lt;STX&gt;H3;o100,100;f3;c20;h1;w1;d3,MES Login;&lt;ETX&gt;
&lt;STX&gt;B4;o50,30;f3;c0,3;h50;w3;d3,1959;&lt;ETX&gt;
&lt;STX&gt;R&lt;ETX&gt;
&lt;STX&gt;&lt;ESC&gt;E1;&lt;ETX&gt;
&lt;STX&gt;&lt;US&gt;4&lt;ETX&gt;
&lt;STX&gt;&lt;ETB&gt;&lt;ETX&gt;</v>
      </c>
      <c r="H1006" s="38">
        <f>ROW() - 6</f>
        <v>1000</v>
      </c>
      <c r="I1006" s="218" t="str" cm="1">
        <f t="array" ref="I10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07" spans="1:10" x14ac:dyDescent="0.2">
      <c r="A1007" s="209">
        <v>9435</v>
      </c>
      <c r="B1007" s="211" t="s">
        <v>2358</v>
      </c>
      <c r="C1007" s="44">
        <v>2</v>
      </c>
      <c r="D1007" s="214">
        <v>45126.655586608795</v>
      </c>
      <c r="E1007" s="211" t="b">
        <v>1</v>
      </c>
      <c r="F1007" s="211" t="s">
        <v>2359</v>
      </c>
      <c r="G10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&lt;STX&gt;H1;o160,100;f3;c20;h1;w1;d3,Gregory Gregg;&lt;ETX&gt;
&lt;STX&gt;H2;o130,100;f3;c20;h1;w1;d3,;&lt;ETX&gt;
&lt;STX&gt;H3;o100,100;f3;c20;h1;w1;d3,MES Login;&lt;ETX&gt;
&lt;STX&gt;B4;o50,30;f3;c0,3;h50;w3;d3,9435;&lt;ETX&gt;
&lt;STX&gt;R&lt;ETX&gt;
&lt;STX&gt;&lt;ESC&gt;E1;&lt;ETX&gt;
&lt;STX&gt;&lt;US&gt;4&lt;ETX&gt;
&lt;STX&gt;&lt;ETB&gt;&lt;ETX&gt;</v>
      </c>
      <c r="H1007" s="38">
        <f>ROW() - 6</f>
        <v>1001</v>
      </c>
      <c r="I1007" s="218" t="str" cm="1">
        <f t="array" ref="I10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08" spans="1:10" x14ac:dyDescent="0.2">
      <c r="A1008" s="209">
        <v>1373</v>
      </c>
      <c r="B1008" s="211" t="s">
        <v>2360</v>
      </c>
      <c r="C1008" s="44">
        <v>4</v>
      </c>
      <c r="D1008" s="214">
        <v>45126.655587303241</v>
      </c>
      <c r="E1008" s="211" t="b">
        <v>0</v>
      </c>
      <c r="F1008" s="211" t="s">
        <v>1733</v>
      </c>
      <c r="G10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&lt;STX&gt;H1;o160,100;f3;c20;h1;w1;d3,Gregory McCall;&lt;ETX&gt;
&lt;STX&gt;H2;o130,100;f3;c20;h1;w1;d3,;&lt;ETX&gt;
&lt;STX&gt;H3;o100,100;f3;c20;h1;w1;d3,MES Login;&lt;ETX&gt;
&lt;STX&gt;B4;o50,30;f3;c0,3;h50;w3;d3,1373;&lt;ETX&gt;
&lt;STX&gt;R&lt;ETX&gt;
&lt;STX&gt;&lt;ESC&gt;E1;&lt;ETX&gt;
&lt;STX&gt;&lt;US&gt;4&lt;ETX&gt;
&lt;STX&gt;&lt;ETB&gt;&lt;ETX&gt;</v>
      </c>
      <c r="H1008" s="38">
        <f>ROW() - 6</f>
        <v>1002</v>
      </c>
      <c r="I1008" s="218" t="str" cm="1">
        <f t="array" ref="I10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09" spans="1:10" x14ac:dyDescent="0.2">
      <c r="A1009" s="209">
        <v>8807</v>
      </c>
      <c r="B1009" s="211" t="s">
        <v>2361</v>
      </c>
      <c r="C1009" s="44">
        <v>8</v>
      </c>
      <c r="D1009" s="214">
        <v>45090.630198993058</v>
      </c>
      <c r="E1009" s="211" t="b">
        <v>0</v>
      </c>
      <c r="F1009" s="211" t="s">
        <v>2362</v>
      </c>
      <c r="G10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&lt;STX&gt;H1;o160,100;f3;c20;h1;w1;d3,Gregory Rea;&lt;ETX&gt;
&lt;STX&gt;H2;o130,100;f3;c20;h1;w1;d3,;&lt;ETX&gt;
&lt;STX&gt;H3;o100,100;f3;c20;h1;w1;d3,MES Login;&lt;ETX&gt;
&lt;STX&gt;B4;o50,30;f3;c0,3;h50;w3;d3,8807;&lt;ETX&gt;
&lt;STX&gt;R&lt;ETX&gt;
&lt;STX&gt;&lt;ESC&gt;E1;&lt;ETX&gt;
&lt;STX&gt;&lt;US&gt;4&lt;ETX&gt;
&lt;STX&gt;&lt;ETB&gt;&lt;ETX&gt;</v>
      </c>
      <c r="H1009" s="38">
        <f>ROW() - 6</f>
        <v>1003</v>
      </c>
      <c r="I1009" s="218" t="str" cm="1">
        <f t="array" ref="I10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10" spans="1:10" x14ac:dyDescent="0.2">
      <c r="A1010" s="209">
        <v>9345</v>
      </c>
      <c r="B1010" s="211" t="s">
        <v>2363</v>
      </c>
      <c r="C1010" s="44">
        <v>4</v>
      </c>
      <c r="D1010" s="214">
        <v>45126.655587847221</v>
      </c>
      <c r="E1010" s="211" t="b">
        <v>0</v>
      </c>
      <c r="F1010" s="211" t="s">
        <v>1455</v>
      </c>
      <c r="G10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&lt;STX&gt;H1;o160,100;f3;c20;h1;w1;d3,Griffen Herr;&lt;ETX&gt;
&lt;STX&gt;H2;o130,100;f3;c20;h1;w1;d3,;&lt;ETX&gt;
&lt;STX&gt;H3;o100,100;f3;c20;h1;w1;d3,MES Login;&lt;ETX&gt;
&lt;STX&gt;B4;o50,30;f3;c0,3;h50;w3;d3,9345;&lt;ETX&gt;
&lt;STX&gt;R&lt;ETX&gt;
&lt;STX&gt;&lt;ESC&gt;E1;&lt;ETX&gt;
&lt;STX&gt;&lt;US&gt;4&lt;ETX&gt;
&lt;STX&gt;&lt;ETB&gt;&lt;ETX&gt;</v>
      </c>
      <c r="H1010" s="38">
        <f>ROW() - 6</f>
        <v>1004</v>
      </c>
      <c r="I1010" s="218" t="str" cm="1">
        <f t="array" ref="I10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11" spans="1:10" x14ac:dyDescent="0.2">
      <c r="A1011" s="209">
        <v>9814</v>
      </c>
      <c r="B1011" s="211" t="s">
        <v>2364</v>
      </c>
      <c r="C1011" s="44">
        <v>4</v>
      </c>
      <c r="D1011" s="214">
        <v>45126.655588773145</v>
      </c>
      <c r="E1011" s="211" t="b">
        <v>0</v>
      </c>
      <c r="F1011" s="211" t="s">
        <v>2365</v>
      </c>
      <c r="G10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&lt;STX&gt;H1;o160,100;f3;c20;h1;w1;d3,Gunther Chneada;&lt;ETX&gt;
&lt;STX&gt;H2;o130,100;f3;c20;h1;w1;d3,;&lt;ETX&gt;
&lt;STX&gt;H3;o100,100;f3;c20;h1;w1;d3,MES Login;&lt;ETX&gt;
&lt;STX&gt;B4;o50,30;f3;c0,3;h50;w3;d3,9814;&lt;ETX&gt;
&lt;STX&gt;R&lt;ETX&gt;
&lt;STX&gt;&lt;ESC&gt;E1;&lt;ETX&gt;
&lt;STX&gt;&lt;US&gt;4&lt;ETX&gt;
&lt;STX&gt;&lt;ETB&gt;&lt;ETX&gt;</v>
      </c>
      <c r="H1011" s="38">
        <f>ROW() - 6</f>
        <v>1005</v>
      </c>
      <c r="I1011" s="218" t="str" cm="1">
        <f t="array" ref="I10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12" spans="1:10" x14ac:dyDescent="0.2">
      <c r="A1012" s="209">
        <v>2657</v>
      </c>
      <c r="B1012" s="211" t="s">
        <v>9556</v>
      </c>
      <c r="C1012" s="44">
        <v>4</v>
      </c>
      <c r="D1012" s="214"/>
      <c r="E1012" s="211" t="b">
        <v>0</v>
      </c>
      <c r="F1012" s="211" t="s">
        <v>9562</v>
      </c>
      <c r="G10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&lt;STX&gt;H1;o160,100;f3;c20;h1;w1;d3,Hailey Metcalf;&lt;ETX&gt;
&lt;STX&gt;H2;o130,100;f3;c20;h1;w1;d3,T1XX B;&lt;ETX&gt;
&lt;STX&gt;H3;o100,100;f3;c20;h1;w1;d3,MES Login;&lt;ETX&gt;
&lt;STX&gt;B4;o50,30;f3;c0,3;h50;w3;d3,2657;&lt;ETX&gt;
&lt;STX&gt;R&lt;ETX&gt;
&lt;STX&gt;&lt;ESC&gt;E1;&lt;ETX&gt;
&lt;STX&gt;&lt;US&gt;4&lt;ETX&gt;
&lt;STX&gt;&lt;ETB&gt;&lt;ETX&gt;</v>
      </c>
      <c r="H1012" s="38">
        <f>ROW() - 6</f>
        <v>1006</v>
      </c>
      <c r="I1012" s="218" t="str" cm="1">
        <f t="array" ref="I10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0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013" spans="1:10" x14ac:dyDescent="0.2">
      <c r="A1013" s="209">
        <v>1596</v>
      </c>
      <c r="B1013" s="211" t="s">
        <v>2366</v>
      </c>
      <c r="C1013" s="44">
        <v>4</v>
      </c>
      <c r="D1013" s="214">
        <v>45126.655589664355</v>
      </c>
      <c r="E1013" s="211" t="b">
        <v>0</v>
      </c>
      <c r="F1013" s="211" t="s">
        <v>2367</v>
      </c>
      <c r="G10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&lt;STX&gt;H1;o160,100;f3;c20;h1;w1;d3,Hailey Woodward;&lt;ETX&gt;
&lt;STX&gt;H2;o130,100;f3;c20;h1;w1;d3,;&lt;ETX&gt;
&lt;STX&gt;H3;o100,100;f3;c20;h1;w1;d3,MES Login;&lt;ETX&gt;
&lt;STX&gt;B4;o50,30;f3;c0,3;h50;w3;d3,1596;&lt;ETX&gt;
&lt;STX&gt;R&lt;ETX&gt;
&lt;STX&gt;&lt;ESC&gt;E1;&lt;ETX&gt;
&lt;STX&gt;&lt;US&gt;4&lt;ETX&gt;
&lt;STX&gt;&lt;ETB&gt;&lt;ETX&gt;</v>
      </c>
      <c r="H1013" s="38">
        <f>ROW() - 6</f>
        <v>1007</v>
      </c>
      <c r="I1013" s="218" t="str" cm="1">
        <f t="array" ref="I10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14" spans="1:10" x14ac:dyDescent="0.2">
      <c r="A1014" s="209">
        <v>1672</v>
      </c>
      <c r="B1014" s="211" t="s">
        <v>2368</v>
      </c>
      <c r="C1014" s="44">
        <v>4</v>
      </c>
      <c r="D1014" s="214">
        <v>45126.655590590279</v>
      </c>
      <c r="E1014" s="211" t="b">
        <v>0</v>
      </c>
      <c r="F1014" s="211" t="s">
        <v>2369</v>
      </c>
      <c r="G10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&lt;STX&gt;H1;o160,100;f3;c20;h1;w1;d3,Hakeem Allen;&lt;ETX&gt;
&lt;STX&gt;H2;o130,100;f3;c20;h1;w1;d3,;&lt;ETX&gt;
&lt;STX&gt;H3;o100,100;f3;c20;h1;w1;d3,MES Login;&lt;ETX&gt;
&lt;STX&gt;B4;o50,30;f3;c0,3;h50;w3;d3,1672;&lt;ETX&gt;
&lt;STX&gt;R&lt;ETX&gt;
&lt;STX&gt;&lt;ESC&gt;E1;&lt;ETX&gt;
&lt;STX&gt;&lt;US&gt;4&lt;ETX&gt;
&lt;STX&gt;&lt;ETB&gt;&lt;ETX&gt;</v>
      </c>
      <c r="H1014" s="38">
        <f>ROW() - 6</f>
        <v>1008</v>
      </c>
      <c r="I1014" s="218" t="str" cm="1">
        <f t="array" ref="I10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15" spans="1:10" x14ac:dyDescent="0.2">
      <c r="A1015" s="209">
        <v>8898</v>
      </c>
      <c r="B1015" s="211" t="s">
        <v>2370</v>
      </c>
      <c r="C1015" s="44">
        <v>3</v>
      </c>
      <c r="D1015" s="214">
        <v>45639</v>
      </c>
      <c r="E1015" s="211" t="b">
        <v>1</v>
      </c>
      <c r="F1015" s="211" t="s">
        <v>2371</v>
      </c>
      <c r="G10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&lt;STX&gt;H1;o160,100;f3;c20;h1;w1;d3,Hakeem Whitehead;&lt;ETX&gt;
&lt;STX&gt;H2;o130,100;f3;c20;h1;w1;d3,;&lt;ETX&gt;
&lt;STX&gt;H3;o100,100;f3;c20;h1;w1;d3,MES Login;&lt;ETX&gt;
&lt;STX&gt;B4;o50,30;f3;c0,3;h50;w3;d3,8898;&lt;ETX&gt;
&lt;STX&gt;R&lt;ETX&gt;
&lt;STX&gt;&lt;ESC&gt;E1;&lt;ETX&gt;
&lt;STX&gt;&lt;US&gt;4&lt;ETX&gt;
&lt;STX&gt;&lt;ETB&gt;&lt;ETX&gt;</v>
      </c>
      <c r="H1015" s="38">
        <f>ROW() - 6</f>
        <v>1009</v>
      </c>
      <c r="I1015" s="218" t="str" cm="1">
        <f t="array" ref="I10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16" spans="1:10" x14ac:dyDescent="0.2">
      <c r="A1016" s="209">
        <v>1506</v>
      </c>
      <c r="B1016" s="211" t="s">
        <v>2372</v>
      </c>
      <c r="C1016" s="44">
        <v>4</v>
      </c>
      <c r="D1016" s="214">
        <v>45126.655591666669</v>
      </c>
      <c r="E1016" s="211" t="b">
        <v>0</v>
      </c>
      <c r="F1016" s="211" t="s">
        <v>2373</v>
      </c>
      <c r="G10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&lt;STX&gt;H1;o160,100;f3;c20;h1;w1;d3,Haleanna Abare;&lt;ETX&gt;
&lt;STX&gt;H2;o130,100;f3;c20;h1;w1;d3,;&lt;ETX&gt;
&lt;STX&gt;H3;o100,100;f3;c20;h1;w1;d3,MES Login;&lt;ETX&gt;
&lt;STX&gt;B4;o50,30;f3;c0,3;h50;w3;d3,1506;&lt;ETX&gt;
&lt;STX&gt;R&lt;ETX&gt;
&lt;STX&gt;&lt;ESC&gt;E1;&lt;ETX&gt;
&lt;STX&gt;&lt;US&gt;4&lt;ETX&gt;
&lt;STX&gt;&lt;ETB&gt;&lt;ETX&gt;</v>
      </c>
      <c r="H1016" s="38">
        <f>ROW() - 6</f>
        <v>1010</v>
      </c>
      <c r="I1016" s="218" t="str" cm="1">
        <f t="array" ref="I10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17" spans="1:10" x14ac:dyDescent="0.2">
      <c r="A1017" s="209">
        <v>9477</v>
      </c>
      <c r="B1017" s="211" t="s">
        <v>2374</v>
      </c>
      <c r="C1017" s="44">
        <v>1</v>
      </c>
      <c r="D1017" s="214">
        <v>45126.655592395837</v>
      </c>
      <c r="E1017" s="211" t="b">
        <v>1</v>
      </c>
      <c r="F1017" s="211" t="s">
        <v>2375</v>
      </c>
      <c r="G10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&lt;STX&gt;H1;o160,100;f3;c20;h1;w1;d3,Hamze Merhi;&lt;ETX&gt;
&lt;STX&gt;H2;o130,100;f3;c20;h1;w1;d3,;&lt;ETX&gt;
&lt;STX&gt;H3;o100,100;f3;c20;h1;w1;d3,MES Login;&lt;ETX&gt;
&lt;STX&gt;B4;o50,30;f3;c0,3;h50;w3;d3,9477;&lt;ETX&gt;
&lt;STX&gt;R&lt;ETX&gt;
&lt;STX&gt;&lt;ESC&gt;E1;&lt;ETX&gt;
&lt;STX&gt;&lt;US&gt;4&lt;ETX&gt;
&lt;STX&gt;&lt;ETB&gt;&lt;ETX&gt;</v>
      </c>
      <c r="H1017" s="38">
        <f>ROW() - 6</f>
        <v>1011</v>
      </c>
      <c r="I1017" s="218" t="str" cm="1">
        <f t="array" ref="I10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17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18" spans="1:10" x14ac:dyDescent="0.2">
      <c r="A1018" s="209">
        <v>4006</v>
      </c>
      <c r="B1018" s="211" t="s">
        <v>2376</v>
      </c>
      <c r="C1018" s="44">
        <v>4</v>
      </c>
      <c r="D1018" s="214">
        <v>45126.655593090276</v>
      </c>
      <c r="E1018" s="211" t="b">
        <v>0</v>
      </c>
      <c r="F1018" s="211" t="s">
        <v>906</v>
      </c>
      <c r="G10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&lt;STX&gt;H1;o160,100;f3;c20;h1;w1;d3,Hang Vang;&lt;ETX&gt;
&lt;STX&gt;H2;o130,100;f3;c20;h1;w1;d3,;&lt;ETX&gt;
&lt;STX&gt;H3;o100,100;f3;c20;h1;w1;d3,MES Login;&lt;ETX&gt;
&lt;STX&gt;B4;o50,30;f3;c0,3;h50;w3;d3,4006;&lt;ETX&gt;
&lt;STX&gt;R&lt;ETX&gt;
&lt;STX&gt;&lt;ESC&gt;E1;&lt;ETX&gt;
&lt;STX&gt;&lt;US&gt;4&lt;ETX&gt;
&lt;STX&gt;&lt;ETB&gt;&lt;ETX&gt;</v>
      </c>
      <c r="H1018" s="38">
        <f>ROW() - 6</f>
        <v>1012</v>
      </c>
      <c r="I1018" s="218" t="str" cm="1">
        <f t="array" ref="I10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19" spans="1:10" x14ac:dyDescent="0.2">
      <c r="A1019" s="209">
        <v>1572</v>
      </c>
      <c r="B1019" s="211" t="s">
        <v>2377</v>
      </c>
      <c r="C1019" s="44">
        <v>4</v>
      </c>
      <c r="D1019" s="214">
        <v>45126.655594560187</v>
      </c>
      <c r="E1019" s="211" t="b">
        <v>0</v>
      </c>
      <c r="F1019" s="211" t="s">
        <v>985</v>
      </c>
      <c r="G10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&lt;STX&gt;H1;o160,100;f3;c20;h1;w1;d3,Hannah Parker;&lt;ETX&gt;
&lt;STX&gt;H2;o130,100;f3;c20;h1;w1;d3,;&lt;ETX&gt;
&lt;STX&gt;H3;o100,100;f3;c20;h1;w1;d3,MES Login;&lt;ETX&gt;
&lt;STX&gt;B4;o50,30;f3;c0,3;h50;w3;d3,1572;&lt;ETX&gt;
&lt;STX&gt;R&lt;ETX&gt;
&lt;STX&gt;&lt;ESC&gt;E1;&lt;ETX&gt;
&lt;STX&gt;&lt;US&gt;4&lt;ETX&gt;
&lt;STX&gt;&lt;ETB&gt;&lt;ETX&gt;</v>
      </c>
      <c r="H1019" s="38">
        <f>ROW() - 6</f>
        <v>1013</v>
      </c>
      <c r="I1019" s="218" t="str" cm="1">
        <f t="array" ref="I10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20" spans="1:10" x14ac:dyDescent="0.2">
      <c r="A1020" s="209">
        <v>1307</v>
      </c>
      <c r="B1020" s="211" t="s">
        <v>2378</v>
      </c>
      <c r="C1020" s="44">
        <v>4</v>
      </c>
      <c r="D1020" s="214">
        <v>45126.655595636577</v>
      </c>
      <c r="E1020" s="211" t="b">
        <v>0</v>
      </c>
      <c r="F1020" s="211" t="s">
        <v>2379</v>
      </c>
      <c r="G10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&lt;STX&gt;H1;o160,100;f3;c20;h1;w1;d3,Harold Jamison;&lt;ETX&gt;
&lt;STX&gt;H2;o130,100;f3;c20;h1;w1;d3,;&lt;ETX&gt;
&lt;STX&gt;H3;o100,100;f3;c20;h1;w1;d3,MES Login;&lt;ETX&gt;
&lt;STX&gt;B4;o50,30;f3;c0,3;h50;w3;d3,1307;&lt;ETX&gt;
&lt;STX&gt;R&lt;ETX&gt;
&lt;STX&gt;&lt;ESC&gt;E1;&lt;ETX&gt;
&lt;STX&gt;&lt;US&gt;4&lt;ETX&gt;
&lt;STX&gt;&lt;ETB&gt;&lt;ETX&gt;</v>
      </c>
      <c r="H1020" s="38">
        <f>ROW() - 6</f>
        <v>1014</v>
      </c>
      <c r="I1020" s="218" t="str" cm="1">
        <f t="array" ref="I10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21" spans="1:10" x14ac:dyDescent="0.2">
      <c r="A1021" s="209">
        <v>1882</v>
      </c>
      <c r="B1021" s="211" t="s">
        <v>2380</v>
      </c>
      <c r="C1021" s="44">
        <v>4</v>
      </c>
      <c r="D1021" s="214">
        <v>45126.655596724537</v>
      </c>
      <c r="E1021" s="211" t="b">
        <v>0</v>
      </c>
      <c r="F1021" s="211" t="s">
        <v>2381</v>
      </c>
      <c r="G10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&lt;STX&gt;H1;o160,100;f3;c20;h1;w1;d3,Heather Miles;&lt;ETX&gt;
&lt;STX&gt;H2;o130,100;f3;c20;h1;w1;d3,;&lt;ETX&gt;
&lt;STX&gt;H3;o100,100;f3;c20;h1;w1;d3,MES Login;&lt;ETX&gt;
&lt;STX&gt;B4;o50,30;f3;c0,3;h50;w3;d3,1882;&lt;ETX&gt;
&lt;STX&gt;R&lt;ETX&gt;
&lt;STX&gt;&lt;ESC&gt;E1;&lt;ETX&gt;
&lt;STX&gt;&lt;US&gt;4&lt;ETX&gt;
&lt;STX&gt;&lt;ETB&gt;&lt;ETX&gt;</v>
      </c>
      <c r="H1021" s="38">
        <f>ROW() - 6</f>
        <v>1015</v>
      </c>
      <c r="I1021" s="218" t="str" cm="1">
        <f t="array" ref="I10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22" spans="1:10" x14ac:dyDescent="0.2">
      <c r="A1022" s="209">
        <v>9094</v>
      </c>
      <c r="B1022" s="211" t="s">
        <v>2382</v>
      </c>
      <c r="C1022" s="44">
        <v>11</v>
      </c>
      <c r="D1022" s="214">
        <v>45126.655604513886</v>
      </c>
      <c r="E1022" s="211" t="b">
        <v>0</v>
      </c>
      <c r="F1022" s="211" t="s">
        <v>2383</v>
      </c>
      <c r="G10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&lt;STX&gt;H1;o160,100;f3;c20;h1;w1;d3,Hector Medina;&lt;ETX&gt;
&lt;STX&gt;H2;o130,100;f3;c20;h1;w1;d3,;&lt;ETX&gt;
&lt;STX&gt;H3;o100,100;f3;c20;h1;w1;d3,MES Login;&lt;ETX&gt;
&lt;STX&gt;B4;o50,30;f3;c0,3;h50;w3;d3,9094;&lt;ETX&gt;
&lt;STX&gt;R&lt;ETX&gt;
&lt;STX&gt;&lt;ESC&gt;E1;&lt;ETX&gt;
&lt;STX&gt;&lt;US&gt;4&lt;ETX&gt;
&lt;STX&gt;&lt;ETB&gt;&lt;ETX&gt;</v>
      </c>
      <c r="H1022" s="38">
        <f>ROW() - 6</f>
        <v>1016</v>
      </c>
      <c r="I1022" s="218" t="str" cm="1">
        <f t="array" ref="I10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23" spans="1:10" x14ac:dyDescent="0.2">
      <c r="A1023" s="209">
        <v>9164</v>
      </c>
      <c r="B1023" s="211" t="s">
        <v>2384</v>
      </c>
      <c r="C1023" s="44">
        <v>6</v>
      </c>
      <c r="D1023" s="214">
        <v>45126.65560795139</v>
      </c>
      <c r="E1023" s="211" t="b">
        <v>1</v>
      </c>
      <c r="F1023" s="211" t="s">
        <v>2299</v>
      </c>
      <c r="G10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&lt;STX&gt;H1;o160,100;f3;c20;h1;w1;d3,Heide Ross;&lt;ETX&gt;
&lt;STX&gt;H2;o130,100;f3;c20;h1;w1;d3,HR Dept;&lt;ETX&gt;
&lt;STX&gt;H3;o100,100;f3;c20;h1;w1;d3,MES Login;&lt;ETX&gt;
&lt;STX&gt;B4;o50,30;f3;c0,3;h50;w3;d3,9164;&lt;ETX&gt;
&lt;STX&gt;R&lt;ETX&gt;
&lt;STX&gt;&lt;ESC&gt;E1;&lt;ETX&gt;
&lt;STX&gt;&lt;US&gt;4&lt;ETX&gt;
&lt;STX&gt;&lt;ETB&gt;&lt;ETX&gt;</v>
      </c>
      <c r="H1023" s="38">
        <f>ROW() - 6</f>
        <v>1017</v>
      </c>
      <c r="I1023" s="218" t="str" cm="1">
        <f t="array" ref="I10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0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24" spans="1:10" x14ac:dyDescent="0.2">
      <c r="A1024" s="209">
        <v>9962</v>
      </c>
      <c r="B1024" s="211" t="s">
        <v>2385</v>
      </c>
      <c r="C1024" s="44">
        <v>10</v>
      </c>
      <c r="D1024" s="214">
        <v>45126.65560810185</v>
      </c>
      <c r="E1024" s="211" t="b">
        <v>1</v>
      </c>
      <c r="F1024" s="211" t="s">
        <v>960</v>
      </c>
      <c r="G10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&lt;STX&gt;H1;o160,100;f3;c20;h1;w1;d3,Helen Brown;&lt;ETX&gt;
&lt;STX&gt;H2;o130,100;f3;c20;h1;w1;d3,Finance;&lt;ETX&gt;
&lt;STX&gt;H3;o100,100;f3;c20;h1;w1;d3,MES Login;&lt;ETX&gt;
&lt;STX&gt;B4;o50,30;f3;c0,3;h50;w3;d3,9962;&lt;ETX&gt;
&lt;STX&gt;R&lt;ETX&gt;
&lt;STX&gt;&lt;ESC&gt;E1;&lt;ETX&gt;
&lt;STX&gt;&lt;US&gt;4&lt;ETX&gt;
&lt;STX&gt;&lt;ETB&gt;&lt;ETX&gt;</v>
      </c>
      <c r="H1024" s="38">
        <f>ROW() - 6</f>
        <v>1018</v>
      </c>
      <c r="I1024" s="218" t="str" cm="1">
        <f t="array" ref="I10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Finance</v>
      </c>
      <c r="J10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25" spans="1:10" x14ac:dyDescent="0.2">
      <c r="A1025" s="209">
        <v>2404</v>
      </c>
      <c r="B1025" s="211" t="s">
        <v>38</v>
      </c>
      <c r="C1025" s="44">
        <v>4</v>
      </c>
      <c r="D1025" s="214">
        <v>45821</v>
      </c>
      <c r="E1025" s="211" t="b">
        <v>0</v>
      </c>
      <c r="F1025" s="211" t="s">
        <v>2386</v>
      </c>
      <c r="G10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&lt;STX&gt;H1;o160,100;f3;c20;h1;w1;d3,Henry Copeland;&lt;ETX&gt;
&lt;STX&gt;H2;o130,100;f3;c20;h1;w1;d3,;&lt;ETX&gt;
&lt;STX&gt;H3;o100,100;f3;c20;h1;w1;d3,MES Login;&lt;ETX&gt;
&lt;STX&gt;B4;o50,30;f3;c0,3;h50;w3;d3,2404;&lt;ETX&gt;
&lt;STX&gt;R&lt;ETX&gt;
&lt;STX&gt;&lt;ESC&gt;E1;&lt;ETX&gt;
&lt;STX&gt;&lt;US&gt;4&lt;ETX&gt;
&lt;STX&gt;&lt;ETB&gt;&lt;ETX&gt;</v>
      </c>
      <c r="H1025" s="38">
        <f>ROW() - 6</f>
        <v>1019</v>
      </c>
      <c r="I1025" s="218" t="str" cm="1">
        <f t="array" ref="I10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26" spans="1:10" x14ac:dyDescent="0.2">
      <c r="A1026" s="209">
        <v>8738</v>
      </c>
      <c r="B1026" s="211" t="s">
        <v>2387</v>
      </c>
      <c r="C1026" s="44">
        <v>4</v>
      </c>
      <c r="D1026" s="214"/>
      <c r="E1026" s="211" t="b">
        <v>0</v>
      </c>
      <c r="F1026" s="211" t="s">
        <v>1823</v>
      </c>
      <c r="G10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&lt;STX&gt;H1;o160,100;f3;c20;h1;w1;d3,Henry Hang;&lt;ETX&gt;
&lt;STX&gt;H2;o130,100;f3;c20;h1;w1;d3,;&lt;ETX&gt;
&lt;STX&gt;H3;o100,100;f3;c20;h1;w1;d3,MES Login;&lt;ETX&gt;
&lt;STX&gt;B4;o50,30;f3;c0,3;h50;w3;d3,8738;&lt;ETX&gt;
&lt;STX&gt;R&lt;ETX&gt;
&lt;STX&gt;&lt;ESC&gt;E1;&lt;ETX&gt;
&lt;STX&gt;&lt;US&gt;4&lt;ETX&gt;
&lt;STX&gt;&lt;ETB&gt;&lt;ETX&gt;</v>
      </c>
      <c r="H1026" s="38">
        <f>ROW() - 6</f>
        <v>1020</v>
      </c>
      <c r="I1026" s="218" t="str" cm="1">
        <f t="array" ref="I10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27" spans="1:10" x14ac:dyDescent="0.2">
      <c r="A1027" s="209">
        <v>1586</v>
      </c>
      <c r="B1027" s="211" t="s">
        <v>2388</v>
      </c>
      <c r="C1027" s="44">
        <v>4</v>
      </c>
      <c r="D1027" s="214">
        <v>45126.655608298614</v>
      </c>
      <c r="E1027" s="211" t="b">
        <v>0</v>
      </c>
      <c r="F1027" s="211" t="s">
        <v>2389</v>
      </c>
      <c r="G10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&lt;STX&gt;H1;o160,100;f3;c20;h1;w1;d3,Henry James Underwood;&lt;ETX&gt;
&lt;STX&gt;H2;o130,100;f3;c20;h1;w1;d3,;&lt;ETX&gt;
&lt;STX&gt;H3;o100,100;f3;c20;h1;w1;d3,MES Login;&lt;ETX&gt;
&lt;STX&gt;B4;o50,30;f3;c0,3;h50;w3;d3,1586;&lt;ETX&gt;
&lt;STX&gt;R&lt;ETX&gt;
&lt;STX&gt;&lt;ESC&gt;E1;&lt;ETX&gt;
&lt;STX&gt;&lt;US&gt;4&lt;ETX&gt;
&lt;STX&gt;&lt;ETB&gt;&lt;ETX&gt;</v>
      </c>
      <c r="H1027" s="38">
        <f>ROW() - 6</f>
        <v>1021</v>
      </c>
      <c r="I1027" s="218" t="str" cm="1">
        <f t="array" ref="I10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28" spans="1:10" x14ac:dyDescent="0.2">
      <c r="A1028" s="209">
        <v>1562</v>
      </c>
      <c r="B1028" s="211" t="s">
        <v>2390</v>
      </c>
      <c r="C1028" s="44">
        <v>4</v>
      </c>
      <c r="D1028" s="214">
        <v>45126.655608483794</v>
      </c>
      <c r="E1028" s="211" t="b">
        <v>0</v>
      </c>
      <c r="F1028" s="211" t="s">
        <v>1524</v>
      </c>
      <c r="G10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&lt;STX&gt;H1;o160,100;f3;c20;h1;w1;d3,Henry-James Underwood;&lt;ETX&gt;
&lt;STX&gt;H2;o130,100;f3;c20;h1;w1;d3,;&lt;ETX&gt;
&lt;STX&gt;H3;o100,100;f3;c20;h1;w1;d3,MES Login;&lt;ETX&gt;
&lt;STX&gt;B4;o50,30;f3;c0,3;h50;w3;d3,1562;&lt;ETX&gt;
&lt;STX&gt;R&lt;ETX&gt;
&lt;STX&gt;&lt;ESC&gt;E1;&lt;ETX&gt;
&lt;STX&gt;&lt;US&gt;4&lt;ETX&gt;
&lt;STX&gt;&lt;ETB&gt;&lt;ETX&gt;</v>
      </c>
      <c r="H1028" s="38">
        <f>ROW() - 6</f>
        <v>1022</v>
      </c>
      <c r="I1028" s="218" t="str" cm="1">
        <f t="array" ref="I10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29" spans="1:10" x14ac:dyDescent="0.2">
      <c r="A1029" s="209">
        <v>1509</v>
      </c>
      <c r="B1029" s="211" t="s">
        <v>2391</v>
      </c>
      <c r="C1029" s="44">
        <v>4</v>
      </c>
      <c r="D1029" s="214">
        <v>45126.655608831017</v>
      </c>
      <c r="E1029" s="211" t="b">
        <v>0</v>
      </c>
      <c r="F1029" s="211" t="s">
        <v>2392</v>
      </c>
      <c r="G10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&lt;STX&gt;H1;o160,100;f3;c20;h1;w1;d3,Herbert Richter;&lt;ETX&gt;
&lt;STX&gt;H2;o130,100;f3;c20;h1;w1;d3,;&lt;ETX&gt;
&lt;STX&gt;H3;o100,100;f3;c20;h1;w1;d3,MES Login;&lt;ETX&gt;
&lt;STX&gt;B4;o50,30;f3;c0,3;h50;w3;d3,1509;&lt;ETX&gt;
&lt;STX&gt;R&lt;ETX&gt;
&lt;STX&gt;&lt;ESC&gt;E1;&lt;ETX&gt;
&lt;STX&gt;&lt;US&gt;4&lt;ETX&gt;
&lt;STX&gt;&lt;ETB&gt;&lt;ETX&gt;</v>
      </c>
      <c r="H1029" s="38">
        <f>ROW() - 6</f>
        <v>1023</v>
      </c>
      <c r="I1029" s="218" t="str" cm="1">
        <f t="array" ref="I10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30" spans="1:10" x14ac:dyDescent="0.2">
      <c r="A1030" s="209">
        <v>9426</v>
      </c>
      <c r="B1030" s="211" t="s">
        <v>2393</v>
      </c>
      <c r="C1030" s="44">
        <v>2</v>
      </c>
      <c r="D1030" s="214">
        <v>45126.655609027781</v>
      </c>
      <c r="E1030" s="211" t="b">
        <v>1</v>
      </c>
      <c r="F1030" s="211" t="s">
        <v>969</v>
      </c>
      <c r="G10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&lt;STX&gt;H1;o160,100;f3;c20;h1;w1;d3,Herbert Williams;&lt;ETX&gt;
&lt;STX&gt;H2;o130,100;f3;c20;h1;w1;d3,;&lt;ETX&gt;
&lt;STX&gt;H3;o100,100;f3;c20;h1;w1;d3,MES Login;&lt;ETX&gt;
&lt;STX&gt;B4;o50,30;f3;c0,3;h50;w3;d3,9426;&lt;ETX&gt;
&lt;STX&gt;R&lt;ETX&gt;
&lt;STX&gt;&lt;ESC&gt;E1;&lt;ETX&gt;
&lt;STX&gt;&lt;US&gt;4&lt;ETX&gt;
&lt;STX&gt;&lt;ETB&gt;&lt;ETX&gt;</v>
      </c>
      <c r="H1030" s="38">
        <f>ROW() - 6</f>
        <v>1024</v>
      </c>
      <c r="I1030" s="218" t="str" cm="1">
        <f t="array" ref="I10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31" spans="1:10" x14ac:dyDescent="0.2">
      <c r="A1031" s="209">
        <v>4003</v>
      </c>
      <c r="B1031" s="211" t="s">
        <v>2394</v>
      </c>
      <c r="C1031" s="44">
        <v>4</v>
      </c>
      <c r="D1031" s="214">
        <v>45126.655609224537</v>
      </c>
      <c r="E1031" s="211" t="b">
        <v>0</v>
      </c>
      <c r="F1031" s="211" t="s">
        <v>944</v>
      </c>
      <c r="G10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&lt;STX&gt;H1;o160,100;f3;c20;h1;w1;d3,Herman Bell;&lt;ETX&gt;
&lt;STX&gt;H2;o130,100;f3;c20;h1;w1;d3,;&lt;ETX&gt;
&lt;STX&gt;H3;o100,100;f3;c20;h1;w1;d3,MES Login;&lt;ETX&gt;
&lt;STX&gt;B4;o50,30;f3;c0,3;h50;w3;d3,4003;&lt;ETX&gt;
&lt;STX&gt;R&lt;ETX&gt;
&lt;STX&gt;&lt;ESC&gt;E1;&lt;ETX&gt;
&lt;STX&gt;&lt;US&gt;4&lt;ETX&gt;
&lt;STX&gt;&lt;ETB&gt;&lt;ETX&gt;</v>
      </c>
      <c r="H1031" s="38">
        <f>ROW() - 6</f>
        <v>1025</v>
      </c>
      <c r="I1031" s="218" t="str" cm="1">
        <f t="array" ref="I10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32" spans="1:10" x14ac:dyDescent="0.2">
      <c r="A1032" s="209">
        <v>9994</v>
      </c>
      <c r="B1032" s="211" t="s">
        <v>2395</v>
      </c>
      <c r="C1032" s="44">
        <v>4</v>
      </c>
      <c r="D1032" s="214">
        <v>45126.655609374997</v>
      </c>
      <c r="E1032" s="211" t="b">
        <v>1</v>
      </c>
      <c r="F1032" s="211" t="s">
        <v>2396</v>
      </c>
      <c r="G10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&lt;STX&gt;H1;o160,100;f3;c20;h1;w1;d3,Heysam Salami1;&lt;ETX&gt;
&lt;STX&gt;H2;o130,100;f3;c20;h1;w1;d3,;&lt;ETX&gt;
&lt;STX&gt;H3;o100,100;f3;c20;h1;w1;d3,MES Login;&lt;ETX&gt;
&lt;STX&gt;B4;o50,30;f3;c0,3;h50;w3;d3,9994;&lt;ETX&gt;
&lt;STX&gt;R&lt;ETX&gt;
&lt;STX&gt;&lt;ESC&gt;E1;&lt;ETX&gt;
&lt;STX&gt;&lt;US&gt;4&lt;ETX&gt;
&lt;STX&gt;&lt;ETB&gt;&lt;ETX&gt;</v>
      </c>
      <c r="H1032" s="38">
        <f>ROW() - 6</f>
        <v>1026</v>
      </c>
      <c r="I1032" s="218" t="str" cm="1">
        <f t="array" ref="I10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33" spans="1:10" x14ac:dyDescent="0.2">
      <c r="A1033" s="209">
        <v>1697</v>
      </c>
      <c r="B1033" s="211" t="s">
        <v>2397</v>
      </c>
      <c r="C1033" s="44">
        <v>4</v>
      </c>
      <c r="D1033" s="214">
        <v>45126.655609571761</v>
      </c>
      <c r="E1033" s="211" t="b">
        <v>0</v>
      </c>
      <c r="F1033" s="211" t="s">
        <v>883</v>
      </c>
      <c r="G10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&lt;STX&gt;H1;o160,100;f3;c20;h1;w1;d3,hinkle;&lt;ETX&gt;
&lt;STX&gt;H2;o130,100;f3;c20;h1;w1;d3,;&lt;ETX&gt;
&lt;STX&gt;H3;o100,100;f3;c20;h1;w1;d3,MES Login;&lt;ETX&gt;
&lt;STX&gt;B4;o50,30;f3;c0,3;h50;w3;d3,1697;&lt;ETX&gt;
&lt;STX&gt;R&lt;ETX&gt;
&lt;STX&gt;&lt;ESC&gt;E1;&lt;ETX&gt;
&lt;STX&gt;&lt;US&gt;4&lt;ETX&gt;
&lt;STX&gt;&lt;ETB&gt;&lt;ETX&gt;</v>
      </c>
      <c r="H1033" s="38">
        <f>ROW() - 6</f>
        <v>1027</v>
      </c>
      <c r="I1033" s="218" t="str" cm="1">
        <f t="array" ref="I10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34" spans="1:10" x14ac:dyDescent="0.2">
      <c r="A1034" s="209">
        <v>9653</v>
      </c>
      <c r="B1034" s="211" t="s">
        <v>2398</v>
      </c>
      <c r="C1034" s="44">
        <v>3</v>
      </c>
      <c r="D1034" s="214">
        <v>45126.655609756941</v>
      </c>
      <c r="E1034" s="211" t="b">
        <v>0</v>
      </c>
      <c r="F1034" s="211" t="s">
        <v>2399</v>
      </c>
      <c r="G10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&lt;STX&gt;H1;o160,100;f3;c20;h1;w1;d3,Hollis Jr Lawrence;&lt;ETX&gt;
&lt;STX&gt;H2;o130,100;f3;c20;h1;w1;d3,;&lt;ETX&gt;
&lt;STX&gt;H3;o100,100;f3;c20;h1;w1;d3,MES Login;&lt;ETX&gt;
&lt;STX&gt;B4;o50,30;f3;c0,3;h50;w3;d3,9653;&lt;ETX&gt;
&lt;STX&gt;R&lt;ETX&gt;
&lt;STX&gt;&lt;ESC&gt;E1;&lt;ETX&gt;
&lt;STX&gt;&lt;US&gt;4&lt;ETX&gt;
&lt;STX&gt;&lt;ETB&gt;&lt;ETX&gt;</v>
      </c>
      <c r="H1034" s="38">
        <f>ROW() - 6</f>
        <v>1028</v>
      </c>
      <c r="I1034" s="218" t="str" cm="1">
        <f t="array" ref="I10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35" spans="1:10" x14ac:dyDescent="0.2">
      <c r="A1035" s="209">
        <v>9674</v>
      </c>
      <c r="B1035" s="211" t="s">
        <v>2400</v>
      </c>
      <c r="C1035" s="44">
        <v>4</v>
      </c>
      <c r="D1035" s="214">
        <v>45126.655610104164</v>
      </c>
      <c r="E1035" s="211" t="b">
        <v>0</v>
      </c>
      <c r="F1035" s="211" t="s">
        <v>2401</v>
      </c>
      <c r="G10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&lt;STX&gt;H1;o160,100;f3;c20;h1;w1;d3,Hope Pettis;&lt;ETX&gt;
&lt;STX&gt;H2;o130,100;f3;c20;h1;w1;d3,;&lt;ETX&gt;
&lt;STX&gt;H3;o100,100;f3;c20;h1;w1;d3,MES Login;&lt;ETX&gt;
&lt;STX&gt;B4;o50,30;f3;c0,3;h50;w3;d3,9674;&lt;ETX&gt;
&lt;STX&gt;R&lt;ETX&gt;
&lt;STX&gt;&lt;ESC&gt;E1;&lt;ETX&gt;
&lt;STX&gt;&lt;US&gt;4&lt;ETX&gt;
&lt;STX&gt;&lt;ETB&gt;&lt;ETX&gt;</v>
      </c>
      <c r="H1035" s="38">
        <f>ROW() - 6</f>
        <v>1029</v>
      </c>
      <c r="I1035" s="218" t="str" cm="1">
        <f t="array" ref="I10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36" spans="1:10" x14ac:dyDescent="0.2">
      <c r="A1036" s="209">
        <v>8899</v>
      </c>
      <c r="B1036" s="211" t="s">
        <v>2402</v>
      </c>
      <c r="C1036" s="44">
        <v>4</v>
      </c>
      <c r="D1036" s="214">
        <v>45126.655610300928</v>
      </c>
      <c r="E1036" s="211" t="b">
        <v>0</v>
      </c>
      <c r="F1036" s="211" t="s">
        <v>1378</v>
      </c>
      <c r="G10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&lt;STX&gt;H1;o160,100;f3;c20;h1;w1;d3,Houa Lee;&lt;ETX&gt;
&lt;STX&gt;H2;o130,100;f3;c20;h1;w1;d3,;&lt;ETX&gt;
&lt;STX&gt;H3;o100,100;f3;c20;h1;w1;d3,MES Login;&lt;ETX&gt;
&lt;STX&gt;B4;o50,30;f3;c0,3;h50;w3;d3,8899;&lt;ETX&gt;
&lt;STX&gt;R&lt;ETX&gt;
&lt;STX&gt;&lt;ESC&gt;E1;&lt;ETX&gt;
&lt;STX&gt;&lt;US&gt;4&lt;ETX&gt;
&lt;STX&gt;&lt;ETB&gt;&lt;ETX&gt;</v>
      </c>
      <c r="H1036" s="38">
        <f>ROW() - 6</f>
        <v>1030</v>
      </c>
      <c r="I1036" s="218" t="str" cm="1">
        <f t="array" ref="I10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37" spans="1:10" x14ac:dyDescent="0.2">
      <c r="A1037" s="209">
        <v>1885</v>
      </c>
      <c r="B1037" s="211" t="s">
        <v>2403</v>
      </c>
      <c r="C1037" s="44">
        <v>4</v>
      </c>
      <c r="D1037" s="214">
        <v>45126.655610300928</v>
      </c>
      <c r="E1037" s="211" t="b">
        <v>0</v>
      </c>
      <c r="F1037" s="211" t="s">
        <v>1010</v>
      </c>
      <c r="G10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&lt;STX&gt;H1;o160,100;f3;c20;h1;w1;d3,Howard Holmes;&lt;ETX&gt;
&lt;STX&gt;H2;o130,100;f3;c20;h1;w1;d3,;&lt;ETX&gt;
&lt;STX&gt;H3;o100,100;f3;c20;h1;w1;d3,MES Login;&lt;ETX&gt;
&lt;STX&gt;B4;o50,30;f3;c0,3;h50;w3;d3,1885;&lt;ETX&gt;
&lt;STX&gt;R&lt;ETX&gt;
&lt;STX&gt;&lt;ESC&gt;E1;&lt;ETX&gt;
&lt;STX&gt;&lt;US&gt;4&lt;ETX&gt;
&lt;STX&gt;&lt;ETB&gt;&lt;ETX&gt;</v>
      </c>
      <c r="H1037" s="38">
        <f>ROW() - 6</f>
        <v>1031</v>
      </c>
      <c r="I1037" s="218" t="str" cm="1">
        <f t="array" ref="I10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38" spans="1:10" x14ac:dyDescent="0.2">
      <c r="A1038" s="209">
        <v>2039</v>
      </c>
      <c r="B1038" s="211" t="s">
        <v>2404</v>
      </c>
      <c r="C1038" s="44">
        <v>4</v>
      </c>
      <c r="D1038" s="214">
        <v>45126.655610648151</v>
      </c>
      <c r="E1038" s="211" t="b">
        <v>0</v>
      </c>
      <c r="F1038" s="211" t="s">
        <v>1314</v>
      </c>
      <c r="G10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&lt;STX&gt;H1;o160,100;f3;c20;h1;w1;d3,Howard White;&lt;ETX&gt;
&lt;STX&gt;H2;o130,100;f3;c20;h1;w1;d3,;&lt;ETX&gt;
&lt;STX&gt;H3;o100,100;f3;c20;h1;w1;d3,MES Login;&lt;ETX&gt;
&lt;STX&gt;B4;o50,30;f3;c0,3;h50;w3;d3,2039;&lt;ETX&gt;
&lt;STX&gt;R&lt;ETX&gt;
&lt;STX&gt;&lt;ESC&gt;E1;&lt;ETX&gt;
&lt;STX&gt;&lt;US&gt;4&lt;ETX&gt;
&lt;STX&gt;&lt;ETB&gt;&lt;ETX&gt;</v>
      </c>
      <c r="H1038" s="38">
        <f>ROW() - 6</f>
        <v>1032</v>
      </c>
      <c r="I1038" s="218" t="str" cm="1">
        <f t="array" ref="I10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39" spans="1:10" x14ac:dyDescent="0.2">
      <c r="A1039" s="209">
        <v>9267</v>
      </c>
      <c r="B1039" s="211" t="s">
        <v>2405</v>
      </c>
      <c r="C1039" s="44">
        <v>4</v>
      </c>
      <c r="D1039" s="214">
        <v>45126.655610844908</v>
      </c>
      <c r="E1039" s="211" t="b">
        <v>0</v>
      </c>
      <c r="F1039" s="211" t="s">
        <v>1378</v>
      </c>
      <c r="G10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&lt;STX&gt;H1;o160,100;f3;c20;h1;w1;d3,Huawang Lee;&lt;ETX&gt;
&lt;STX&gt;H2;o130,100;f3;c20;h1;w1;d3,;&lt;ETX&gt;
&lt;STX&gt;H3;o100,100;f3;c20;h1;w1;d3,MES Login;&lt;ETX&gt;
&lt;STX&gt;B4;o50,30;f3;c0,3;h50;w3;d3,9267;&lt;ETX&gt;
&lt;STX&gt;R&lt;ETX&gt;
&lt;STX&gt;&lt;ESC&gt;E1;&lt;ETX&gt;
&lt;STX&gt;&lt;US&gt;4&lt;ETX&gt;
&lt;STX&gt;&lt;ETB&gt;&lt;ETX&gt;</v>
      </c>
      <c r="H1039" s="38">
        <f>ROW() - 6</f>
        <v>1033</v>
      </c>
      <c r="I1039" s="218" t="str" cm="1">
        <f t="array" ref="I10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40" spans="1:10" x14ac:dyDescent="0.2">
      <c r="A1040" s="209">
        <v>9835</v>
      </c>
      <c r="B1040" s="211" t="s">
        <v>2406</v>
      </c>
      <c r="C1040" s="44">
        <v>1</v>
      </c>
      <c r="D1040" s="214">
        <v>45126.655610844908</v>
      </c>
      <c r="E1040" s="211" t="b">
        <v>1</v>
      </c>
      <c r="F1040" s="211" t="s">
        <v>2407</v>
      </c>
      <c r="G10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&lt;STX&gt;H1;o160,100;f3;c20;h1;w1;d3,Ian Deittrick;&lt;ETX&gt;
&lt;STX&gt;H2;o130,100;f3;c20;h1;w1;d3,;&lt;ETX&gt;
&lt;STX&gt;H3;o100,100;f3;c20;h1;w1;d3,MES Login;&lt;ETX&gt;
&lt;STX&gt;B4;o50,30;f3;c0,3;h50;w3;d3,9835;&lt;ETX&gt;
&lt;STX&gt;R&lt;ETX&gt;
&lt;STX&gt;&lt;ESC&gt;E1;&lt;ETX&gt;
&lt;STX&gt;&lt;US&gt;4&lt;ETX&gt;
&lt;STX&gt;&lt;ETB&gt;&lt;ETX&gt;</v>
      </c>
      <c r="H1040" s="38">
        <f>ROW() - 6</f>
        <v>1034</v>
      </c>
      <c r="I1040" s="218" t="str" cm="1">
        <f t="array" ref="I10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41" spans="1:10" x14ac:dyDescent="0.2">
      <c r="A1041" s="209">
        <v>995</v>
      </c>
      <c r="B1041" s="211" t="s">
        <v>335</v>
      </c>
      <c r="C1041" s="44">
        <v>19</v>
      </c>
      <c r="D1041" s="214"/>
      <c r="E1041" s="211" t="b">
        <v>1</v>
      </c>
      <c r="F1041" s="211" t="s">
        <v>2408</v>
      </c>
      <c r="G10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&lt;STX&gt;H1;o160,100;f3;c20;h1;w1;d3,Ian Lovell;&lt;ETX&gt;
&lt;STX&gt;H2;o130,100;f3;c20;h1;w1;d3,Automation 1st;&lt;ETX&gt;
&lt;STX&gt;H3;o100,100;f3;c20;h1;w1;d3,MES Login;&lt;ETX&gt;
&lt;STX&gt;B4;o50,30;f3;c0,3;h50;w3;d3,995;&lt;ETX&gt;
&lt;STX&gt;R&lt;ETX&gt;
&lt;STX&gt;&lt;ESC&gt;E1;&lt;ETX&gt;
&lt;STX&gt;&lt;US&gt;4&lt;ETX&gt;
&lt;STX&gt;&lt;ETB&gt;&lt;ETX&gt;</v>
      </c>
      <c r="H1041" s="38">
        <f>ROW() - 6</f>
        <v>1035</v>
      </c>
      <c r="I1041" s="218" t="str" cm="1">
        <f t="array" ref="I10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Automation 1st</v>
      </c>
      <c r="J10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042" spans="1:10" x14ac:dyDescent="0.2">
      <c r="A1042" s="209">
        <v>2158</v>
      </c>
      <c r="B1042" s="211" t="s">
        <v>2409</v>
      </c>
      <c r="C1042" s="44">
        <v>4</v>
      </c>
      <c r="D1042" s="214">
        <v>45126.655611192131</v>
      </c>
      <c r="E1042" s="211" t="b">
        <v>0</v>
      </c>
      <c r="F1042" s="211" t="s">
        <v>2410</v>
      </c>
      <c r="G10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&lt;STX&gt;H1;o160,100;f3;c20;h1;w1;d3,Ian Zinderman;&lt;ETX&gt;
&lt;STX&gt;H2;o130,100;f3;c20;h1;w1;d3,;&lt;ETX&gt;
&lt;STX&gt;H3;o100,100;f3;c20;h1;w1;d3,MES Login;&lt;ETX&gt;
&lt;STX&gt;B4;o50,30;f3;c0,3;h50;w3;d3,2158;&lt;ETX&gt;
&lt;STX&gt;R&lt;ETX&gt;
&lt;STX&gt;&lt;ESC&gt;E1;&lt;ETX&gt;
&lt;STX&gt;&lt;US&gt;4&lt;ETX&gt;
&lt;STX&gt;&lt;ETB&gt;&lt;ETX&gt;</v>
      </c>
      <c r="H1042" s="38">
        <f>ROW() - 6</f>
        <v>1036</v>
      </c>
      <c r="I1042" s="218" t="str" cm="1">
        <f t="array" ref="I10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43" spans="1:10" x14ac:dyDescent="0.2">
      <c r="A1043" s="209">
        <v>9838</v>
      </c>
      <c r="B1043" s="211" t="s">
        <v>2411</v>
      </c>
      <c r="C1043" s="44">
        <v>4</v>
      </c>
      <c r="D1043" s="214">
        <v>45126.655611377311</v>
      </c>
      <c r="E1043" s="211" t="b">
        <v>0</v>
      </c>
      <c r="F1043" s="211" t="s">
        <v>2412</v>
      </c>
      <c r="G10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&lt;STX&gt;H1;o160,100;f3;c20;h1;w1;d3,Iesha Bass;&lt;ETX&gt;
&lt;STX&gt;H2;o130,100;f3;c20;h1;w1;d3,;&lt;ETX&gt;
&lt;STX&gt;H3;o100,100;f3;c20;h1;w1;d3,MES Login;&lt;ETX&gt;
&lt;STX&gt;B4;o50,30;f3;c0,3;h50;w3;d3,9838;&lt;ETX&gt;
&lt;STX&gt;R&lt;ETX&gt;
&lt;STX&gt;&lt;ESC&gt;E1;&lt;ETX&gt;
&lt;STX&gt;&lt;US&gt;4&lt;ETX&gt;
&lt;STX&gt;&lt;ETB&gt;&lt;ETX&gt;</v>
      </c>
      <c r="H1043" s="38">
        <f>ROW() - 6</f>
        <v>1037</v>
      </c>
      <c r="I1043" s="218" t="str" cm="1">
        <f t="array" ref="I10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44" spans="1:10" x14ac:dyDescent="0.2">
      <c r="A1044" s="209">
        <v>9101</v>
      </c>
      <c r="B1044" s="211" t="s">
        <v>2413</v>
      </c>
      <c r="C1044" s="44">
        <v>11</v>
      </c>
      <c r="D1044" s="214">
        <v>45126.655611574075</v>
      </c>
      <c r="E1044" s="211" t="b">
        <v>0</v>
      </c>
      <c r="F1044" s="211" t="s">
        <v>960</v>
      </c>
      <c r="G10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&lt;STX&gt;H1;o160,100;f3;c20;h1;w1;d3,Iesha Brown;&lt;ETX&gt;
&lt;STX&gt;H2;o130,100;f3;c20;h1;w1;d3,;&lt;ETX&gt;
&lt;STX&gt;H3;o100,100;f3;c20;h1;w1;d3,MES Login;&lt;ETX&gt;
&lt;STX&gt;B4;o50,30;f3;c0,3;h50;w3;d3,9101;&lt;ETX&gt;
&lt;STX&gt;R&lt;ETX&gt;
&lt;STX&gt;&lt;ESC&gt;E1;&lt;ETX&gt;
&lt;STX&gt;&lt;US&gt;4&lt;ETX&gt;
&lt;STX&gt;&lt;ETB&gt;&lt;ETX&gt;</v>
      </c>
      <c r="H1044" s="38">
        <f>ROW() - 6</f>
        <v>1038</v>
      </c>
      <c r="I1044" s="218" t="str" cm="1">
        <f t="array" ref="I10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45" spans="1:10" x14ac:dyDescent="0.2">
      <c r="A1045" s="209">
        <v>1083</v>
      </c>
      <c r="B1045" s="211" t="s">
        <v>2414</v>
      </c>
      <c r="C1045" s="44">
        <v>4</v>
      </c>
      <c r="D1045" s="214">
        <v>45126.655611574075</v>
      </c>
      <c r="E1045" s="211" t="b">
        <v>0</v>
      </c>
      <c r="F1045" s="211" t="s">
        <v>2064</v>
      </c>
      <c r="G10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&lt;STX&gt;H1;o160,100;f3;c20;h1;w1;d3,Ifjal Ahmed;&lt;ETX&gt;
&lt;STX&gt;H2;o130,100;f3;c20;h1;w1;d3,;&lt;ETX&gt;
&lt;STX&gt;H3;o100,100;f3;c20;h1;w1;d3,MES Login;&lt;ETX&gt;
&lt;STX&gt;B4;o50,30;f3;c0,3;h50;w3;d3,1083;&lt;ETX&gt;
&lt;STX&gt;R&lt;ETX&gt;
&lt;STX&gt;&lt;ESC&gt;E1;&lt;ETX&gt;
&lt;STX&gt;&lt;US&gt;4&lt;ETX&gt;
&lt;STX&gt;&lt;ETB&gt;&lt;ETX&gt;</v>
      </c>
      <c r="H1045" s="38">
        <f>ROW() - 6</f>
        <v>1039</v>
      </c>
      <c r="I1045" s="218" t="str" cm="1">
        <f t="array" ref="I10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46" spans="1:10" x14ac:dyDescent="0.2">
      <c r="A1046" s="209">
        <v>1797</v>
      </c>
      <c r="B1046" s="211" t="s">
        <v>836</v>
      </c>
      <c r="C1046" s="44">
        <v>4</v>
      </c>
      <c r="D1046" s="214">
        <v>45943.144963043982</v>
      </c>
      <c r="E1046" s="211" t="b">
        <v>0</v>
      </c>
      <c r="F1046" s="211" t="s">
        <v>2415</v>
      </c>
      <c r="G10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&lt;STX&gt;H1;o160,100;f3;c20;h1;w1;d3,Ijamun Travis;&lt;ETX&gt;
&lt;STX&gt;H2;o130,100;f3;c20;h1;w1;d3,;&lt;ETX&gt;
&lt;STX&gt;H3;o100,100;f3;c20;h1;w1;d3,MES Login;&lt;ETX&gt;
&lt;STX&gt;B4;o50,30;f3;c0,3;h50;w3;d3,1797;&lt;ETX&gt;
&lt;STX&gt;R&lt;ETX&gt;
&lt;STX&gt;&lt;ESC&gt;E1;&lt;ETX&gt;
&lt;STX&gt;&lt;US&gt;4&lt;ETX&gt;
&lt;STX&gt;&lt;ETB&gt;&lt;ETX&gt;</v>
      </c>
      <c r="H1046" s="38">
        <f>ROW() - 6</f>
        <v>1040</v>
      </c>
      <c r="I1046" s="218" t="str" cm="1">
        <f t="array" ref="I10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47" spans="1:10" x14ac:dyDescent="0.2">
      <c r="A1047" s="209">
        <v>9187</v>
      </c>
      <c r="B1047" s="211" t="s">
        <v>2416</v>
      </c>
      <c r="C1047" s="44">
        <v>4</v>
      </c>
      <c r="D1047" s="214">
        <v>45126.655611921298</v>
      </c>
      <c r="E1047" s="211" t="b">
        <v>0</v>
      </c>
      <c r="F1047" s="211" t="s">
        <v>2417</v>
      </c>
      <c r="G10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&lt;STX&gt;H1;o160,100;f3;c20;h1;w1;d3,Ikeisha Cornelius;&lt;ETX&gt;
&lt;STX&gt;H2;o130,100;f3;c20;h1;w1;d3,;&lt;ETX&gt;
&lt;STX&gt;H3;o100,100;f3;c20;h1;w1;d3,MES Login;&lt;ETX&gt;
&lt;STX&gt;B4;o50,30;f3;c0,3;h50;w3;d3,9187;&lt;ETX&gt;
&lt;STX&gt;R&lt;ETX&gt;
&lt;STX&gt;&lt;ESC&gt;E1;&lt;ETX&gt;
&lt;STX&gt;&lt;US&gt;4&lt;ETX&gt;
&lt;STX&gt;&lt;ETB&gt;&lt;ETX&gt;</v>
      </c>
      <c r="H1047" s="38">
        <f>ROW() - 6</f>
        <v>1041</v>
      </c>
      <c r="I1047" s="218" t="str" cm="1">
        <f t="array" ref="I10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48" spans="1:10" x14ac:dyDescent="0.2">
      <c r="A1048" s="209">
        <v>1563</v>
      </c>
      <c r="B1048" s="211" t="s">
        <v>2418</v>
      </c>
      <c r="C1048" s="44">
        <v>4</v>
      </c>
      <c r="D1048" s="214">
        <v>45126.655612118055</v>
      </c>
      <c r="E1048" s="211" t="b">
        <v>0</v>
      </c>
      <c r="F1048" s="211" t="s">
        <v>1068</v>
      </c>
      <c r="G10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&lt;STX&gt;H1;o160,100;f3;c20;h1;w1;d3,Iman Robinson;&lt;ETX&gt;
&lt;STX&gt;H2;o130,100;f3;c20;h1;w1;d3,;&lt;ETX&gt;
&lt;STX&gt;H3;o100,100;f3;c20;h1;w1;d3,MES Login;&lt;ETX&gt;
&lt;STX&gt;B4;o50,30;f3;c0,3;h50;w3;d3,1563;&lt;ETX&gt;
&lt;STX&gt;R&lt;ETX&gt;
&lt;STX&gt;&lt;ESC&gt;E1;&lt;ETX&gt;
&lt;STX&gt;&lt;US&gt;4&lt;ETX&gt;
&lt;STX&gt;&lt;ETB&gt;&lt;ETX&gt;</v>
      </c>
      <c r="H1048" s="38">
        <f>ROW() - 6</f>
        <v>1042</v>
      </c>
      <c r="I1048" s="218" t="str" cm="1">
        <f t="array" ref="I10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49" spans="1:10" x14ac:dyDescent="0.2">
      <c r="A1049" s="209">
        <v>9329</v>
      </c>
      <c r="B1049" s="211" t="s">
        <v>2419</v>
      </c>
      <c r="C1049" s="44">
        <v>4</v>
      </c>
      <c r="D1049" s="214">
        <v>45126.655612268522</v>
      </c>
      <c r="E1049" s="211" t="b">
        <v>0</v>
      </c>
      <c r="F1049" s="211" t="s">
        <v>2420</v>
      </c>
      <c r="G10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&lt;STX&gt;H1;o160,100;f3;c20;h1;w1;d3,India Joseph;&lt;ETX&gt;
&lt;STX&gt;H2;o130,100;f3;c20;h1;w1;d3,;&lt;ETX&gt;
&lt;STX&gt;H3;o100,100;f3;c20;h1;w1;d3,MES Login;&lt;ETX&gt;
&lt;STX&gt;B4;o50,30;f3;c0,3;h50;w3;d3,9329;&lt;ETX&gt;
&lt;STX&gt;R&lt;ETX&gt;
&lt;STX&gt;&lt;ESC&gt;E1;&lt;ETX&gt;
&lt;STX&gt;&lt;US&gt;4&lt;ETX&gt;
&lt;STX&gt;&lt;ETB&gt;&lt;ETX&gt;</v>
      </c>
      <c r="H1049" s="38">
        <f>ROW() - 6</f>
        <v>1043</v>
      </c>
      <c r="I1049" s="218" t="str" cm="1">
        <f t="array" ref="I10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50" spans="1:10" x14ac:dyDescent="0.2">
      <c r="A1050" s="209">
        <v>1379</v>
      </c>
      <c r="B1050" s="211" t="s">
        <v>2421</v>
      </c>
      <c r="C1050" s="44">
        <v>4</v>
      </c>
      <c r="D1050" s="214">
        <v>45126.655612650466</v>
      </c>
      <c r="E1050" s="211" t="b">
        <v>0</v>
      </c>
      <c r="F1050" s="211" t="s">
        <v>2422</v>
      </c>
      <c r="G10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&lt;STX&gt;H1;o160,100;f3;c20;h1;w1;d3,India Pouncey;&lt;ETX&gt;
&lt;STX&gt;H2;o130,100;f3;c20;h1;w1;d3,;&lt;ETX&gt;
&lt;STX&gt;H3;o100,100;f3;c20;h1;w1;d3,MES Login;&lt;ETX&gt;
&lt;STX&gt;B4;o50,30;f3;c0,3;h50;w3;d3,1379;&lt;ETX&gt;
&lt;STX&gt;R&lt;ETX&gt;
&lt;STX&gt;&lt;ESC&gt;E1;&lt;ETX&gt;
&lt;STX&gt;&lt;US&gt;4&lt;ETX&gt;
&lt;STX&gt;&lt;ETB&gt;&lt;ETX&gt;</v>
      </c>
      <c r="H1050" s="38">
        <f>ROW() - 6</f>
        <v>1044</v>
      </c>
      <c r="I1050" s="218" t="str" cm="1">
        <f t="array" ref="I10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51" spans="1:10" x14ac:dyDescent="0.2">
      <c r="A1051" s="209">
        <v>9312</v>
      </c>
      <c r="B1051" s="211" t="s">
        <v>2423</v>
      </c>
      <c r="C1051" s="44">
        <v>4</v>
      </c>
      <c r="D1051" s="214">
        <v>45126.655612812501</v>
      </c>
      <c r="E1051" s="211" t="b">
        <v>0</v>
      </c>
      <c r="F1051" s="211" t="s">
        <v>2424</v>
      </c>
      <c r="G10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&lt;STX&gt;H1;o160,100;f3;c20;h1;w1;d3,Iniquia Snell;&lt;ETX&gt;
&lt;STX&gt;H2;o130,100;f3;c20;h1;w1;d3,;&lt;ETX&gt;
&lt;STX&gt;H3;o100,100;f3;c20;h1;w1;d3,MES Login;&lt;ETX&gt;
&lt;STX&gt;B4;o50,30;f3;c0,3;h50;w3;d3,9312;&lt;ETX&gt;
&lt;STX&gt;R&lt;ETX&gt;
&lt;STX&gt;&lt;ESC&gt;E1;&lt;ETX&gt;
&lt;STX&gt;&lt;US&gt;4&lt;ETX&gt;
&lt;STX&gt;&lt;ETB&gt;&lt;ETX&gt;</v>
      </c>
      <c r="H1051" s="38">
        <f>ROW() - 6</f>
        <v>1045</v>
      </c>
      <c r="I1051" s="218" t="str" cm="1">
        <f t="array" ref="I10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52" spans="1:10" x14ac:dyDescent="0.2">
      <c r="A1052" s="209">
        <v>9783</v>
      </c>
      <c r="B1052" s="211" t="s">
        <v>2425</v>
      </c>
      <c r="C1052" s="44">
        <v>11</v>
      </c>
      <c r="D1052" s="214">
        <v>45126.655612997682</v>
      </c>
      <c r="E1052" s="211" t="b">
        <v>0</v>
      </c>
      <c r="F1052" s="211" t="s">
        <v>2235</v>
      </c>
      <c r="G10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&lt;STX&gt;H1;o160,100;f3;c20;h1;w1;d3,Inndia Bynum;&lt;ETX&gt;
&lt;STX&gt;H2;o130,100;f3;c20;h1;w1;d3,;&lt;ETX&gt;
&lt;STX&gt;H3;o100,100;f3;c20;h1;w1;d3,MES Login;&lt;ETX&gt;
&lt;STX&gt;B4;o50,30;f3;c0,3;h50;w3;d3,9783;&lt;ETX&gt;
&lt;STX&gt;R&lt;ETX&gt;
&lt;STX&gt;&lt;ESC&gt;E1;&lt;ETX&gt;
&lt;STX&gt;&lt;US&gt;4&lt;ETX&gt;
&lt;STX&gt;&lt;ETB&gt;&lt;ETX&gt;</v>
      </c>
      <c r="H1052" s="38">
        <f>ROW() - 6</f>
        <v>1046</v>
      </c>
      <c r="I1052" s="218" t="str" cm="1">
        <f t="array" ref="I10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53" spans="1:10" x14ac:dyDescent="0.2">
      <c r="A1053" s="209">
        <v>1071</v>
      </c>
      <c r="B1053" s="211" t="s">
        <v>337</v>
      </c>
      <c r="C1053" s="44">
        <v>4</v>
      </c>
      <c r="D1053" s="214"/>
      <c r="E1053" s="211" t="b">
        <v>0</v>
      </c>
      <c r="F1053" s="211" t="s">
        <v>2426</v>
      </c>
      <c r="G10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&lt;STX&gt;H1;o160,100;f3;c20;h1;w1;d3,Inpone Phothisane;&lt;ETX&gt;
&lt;STX&gt;H2;o130,100;f3;c20;h1;w1;d3,T1XX C;&lt;ETX&gt;
&lt;STX&gt;H3;o100,100;f3;c20;h1;w1;d3,MES Login;&lt;ETX&gt;
&lt;STX&gt;B4;o50,30;f3;c0,3;h50;w3;d3,1071;&lt;ETX&gt;
&lt;STX&gt;R&lt;ETX&gt;
&lt;STX&gt;&lt;ESC&gt;E1;&lt;ETX&gt;
&lt;STX&gt;&lt;US&gt;4&lt;ETX&gt;
&lt;STX&gt;&lt;ETB&gt;&lt;ETX&gt;</v>
      </c>
      <c r="H1053" s="38">
        <f>ROW() - 6</f>
        <v>1047</v>
      </c>
      <c r="I1053" s="218" t="str" cm="1">
        <f t="array" ref="I10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10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054" spans="1:10" x14ac:dyDescent="0.2">
      <c r="A1054" s="209">
        <v>2412</v>
      </c>
      <c r="B1054" s="211" t="s">
        <v>2427</v>
      </c>
      <c r="C1054" s="44">
        <v>4</v>
      </c>
      <c r="D1054" s="214">
        <v>45639</v>
      </c>
      <c r="E1054" s="211" t="b">
        <v>0</v>
      </c>
      <c r="F1054" s="211" t="s">
        <v>2014</v>
      </c>
      <c r="G10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&lt;STX&gt;H1;o160,100;f3;c20;h1;w1;d3,Irick Russell;&lt;ETX&gt;
&lt;STX&gt;H2;o130,100;f3;c20;h1;w1;d3,;&lt;ETX&gt;
&lt;STX&gt;H3;o100,100;f3;c20;h1;w1;d3,MES Login;&lt;ETX&gt;
&lt;STX&gt;B4;o50,30;f3;c0,3;h50;w3;d3,2412;&lt;ETX&gt;
&lt;STX&gt;R&lt;ETX&gt;
&lt;STX&gt;&lt;ESC&gt;E1;&lt;ETX&gt;
&lt;STX&gt;&lt;US&gt;4&lt;ETX&gt;
&lt;STX&gt;&lt;ETB&gt;&lt;ETX&gt;</v>
      </c>
      <c r="H1054" s="38">
        <f>ROW() - 6</f>
        <v>1048</v>
      </c>
      <c r="I1054" s="218" t="str" cm="1">
        <f t="array" ref="I10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55" spans="1:10" x14ac:dyDescent="0.2">
      <c r="A1055" s="209">
        <v>9744</v>
      </c>
      <c r="B1055" s="211" t="s">
        <v>2428</v>
      </c>
      <c r="C1055" s="44">
        <v>4</v>
      </c>
      <c r="D1055" s="214">
        <v>45126.655613194445</v>
      </c>
      <c r="E1055" s="211" t="b">
        <v>0</v>
      </c>
      <c r="F1055" s="211" t="s">
        <v>931</v>
      </c>
      <c r="G10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&lt;STX&gt;H1;o160,100;f3;c20;h1;w1;d3,Isaiiah Jenkins;&lt;ETX&gt;
&lt;STX&gt;H2;o130,100;f3;c20;h1;w1;d3,;&lt;ETX&gt;
&lt;STX&gt;H3;o100,100;f3;c20;h1;w1;d3,MES Login;&lt;ETX&gt;
&lt;STX&gt;B4;o50,30;f3;c0,3;h50;w3;d3,9744;&lt;ETX&gt;
&lt;STX&gt;R&lt;ETX&gt;
&lt;STX&gt;&lt;ESC&gt;E1;&lt;ETX&gt;
&lt;STX&gt;&lt;US&gt;4&lt;ETX&gt;
&lt;STX&gt;&lt;ETB&gt;&lt;ETX&gt;</v>
      </c>
      <c r="H1055" s="38">
        <f>ROW() - 6</f>
        <v>1049</v>
      </c>
      <c r="I1055" s="218" t="str" cm="1">
        <f t="array" ref="I10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56" spans="1:10" x14ac:dyDescent="0.2">
      <c r="A1056" s="209">
        <v>1176</v>
      </c>
      <c r="B1056" s="211" t="s">
        <v>2429</v>
      </c>
      <c r="C1056" s="44">
        <v>4</v>
      </c>
      <c r="D1056" s="214">
        <v>45126.655613344905</v>
      </c>
      <c r="E1056" s="211" t="b">
        <v>0</v>
      </c>
      <c r="F1056" s="211" t="s">
        <v>2430</v>
      </c>
      <c r="G10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&lt;STX&gt;H1;o160,100;f3;c20;h1;w1;d3,Isiah Ishamel;&lt;ETX&gt;
&lt;STX&gt;H2;o130,100;f3;c20;h1;w1;d3,;&lt;ETX&gt;
&lt;STX&gt;H3;o100,100;f3;c20;h1;w1;d3,MES Login;&lt;ETX&gt;
&lt;STX&gt;B4;o50,30;f3;c0,3;h50;w3;d3,1176;&lt;ETX&gt;
&lt;STX&gt;R&lt;ETX&gt;
&lt;STX&gt;&lt;ESC&gt;E1;&lt;ETX&gt;
&lt;STX&gt;&lt;US&gt;4&lt;ETX&gt;
&lt;STX&gt;&lt;ETB&gt;&lt;ETX&gt;</v>
      </c>
      <c r="H1056" s="38">
        <f>ROW() - 6</f>
        <v>1050</v>
      </c>
      <c r="I1056" s="218" t="str" cm="1">
        <f t="array" ref="I10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57" spans="1:10" x14ac:dyDescent="0.2">
      <c r="A1057" s="209">
        <v>2511</v>
      </c>
      <c r="B1057" s="211" t="s">
        <v>2431</v>
      </c>
      <c r="C1057" s="44">
        <v>4</v>
      </c>
      <c r="D1057" s="214">
        <v>45565</v>
      </c>
      <c r="E1057" s="211" t="b">
        <v>0</v>
      </c>
      <c r="F1057" s="211" t="s">
        <v>2432</v>
      </c>
      <c r="G10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&lt;STX&gt;H1;o160,100;f3;c20;h1;w1;d3,Isiah Lasure;&lt;ETX&gt;
&lt;STX&gt;H2;o130,100;f3;c20;h1;w1;d3,;&lt;ETX&gt;
&lt;STX&gt;H3;o100,100;f3;c20;h1;w1;d3,MES Login;&lt;ETX&gt;
&lt;STX&gt;B4;o50,30;f3;c0,3;h50;w3;d3,2511;&lt;ETX&gt;
&lt;STX&gt;R&lt;ETX&gt;
&lt;STX&gt;&lt;ESC&gt;E1;&lt;ETX&gt;
&lt;STX&gt;&lt;US&gt;4&lt;ETX&gt;
&lt;STX&gt;&lt;ETB&gt;&lt;ETX&gt;</v>
      </c>
      <c r="H1057" s="38">
        <f>ROW() - 6</f>
        <v>1051</v>
      </c>
      <c r="I1057" s="218" t="str" cm="1">
        <f t="array" ref="I10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58" spans="1:10" x14ac:dyDescent="0.2">
      <c r="A1058" s="209">
        <v>9976</v>
      </c>
      <c r="B1058" s="211" t="s">
        <v>2433</v>
      </c>
      <c r="C1058" s="44">
        <v>4</v>
      </c>
      <c r="D1058" s="214">
        <v>45126.655613738425</v>
      </c>
      <c r="E1058" s="211" t="b">
        <v>0</v>
      </c>
      <c r="F1058" s="211" t="s">
        <v>2434</v>
      </c>
      <c r="G10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&lt;STX&gt;H1;o160,100;f3;c20;h1;w1;d3,Israel Solomon;&lt;ETX&gt;
&lt;STX&gt;H2;o130,100;f3;c20;h1;w1;d3,;&lt;ETX&gt;
&lt;STX&gt;H3;o100,100;f3;c20;h1;w1;d3,MES Login;&lt;ETX&gt;
&lt;STX&gt;B4;o50,30;f3;c0,3;h50;w3;d3,9976;&lt;ETX&gt;
&lt;STX&gt;R&lt;ETX&gt;
&lt;STX&gt;&lt;ESC&gt;E1;&lt;ETX&gt;
&lt;STX&gt;&lt;US&gt;4&lt;ETX&gt;
&lt;STX&gt;&lt;ETB&gt;&lt;ETX&gt;</v>
      </c>
      <c r="H1058" s="38">
        <f>ROW() - 6</f>
        <v>1052</v>
      </c>
      <c r="I1058" s="218" t="str" cm="1">
        <f t="array" ref="I10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59" spans="1:10" x14ac:dyDescent="0.2">
      <c r="A1059" s="209">
        <v>9383</v>
      </c>
      <c r="B1059" s="211" t="s">
        <v>2435</v>
      </c>
      <c r="C1059" s="44">
        <v>4</v>
      </c>
      <c r="D1059" s="214">
        <v>45126.655613888892</v>
      </c>
      <c r="E1059" s="211" t="b">
        <v>0</v>
      </c>
      <c r="F1059" s="211" t="s">
        <v>1314</v>
      </c>
      <c r="G10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&lt;STX&gt;H1;o160,100;f3;c20;h1;w1;d3,Issac White;&lt;ETX&gt;
&lt;STX&gt;H2;o130,100;f3;c20;h1;w1;d3,;&lt;ETX&gt;
&lt;STX&gt;H3;o100,100;f3;c20;h1;w1;d3,MES Login;&lt;ETX&gt;
&lt;STX&gt;B4;o50,30;f3;c0,3;h50;w3;d3,9383;&lt;ETX&gt;
&lt;STX&gt;R&lt;ETX&gt;
&lt;STX&gt;&lt;ESC&gt;E1;&lt;ETX&gt;
&lt;STX&gt;&lt;US&gt;4&lt;ETX&gt;
&lt;STX&gt;&lt;ETB&gt;&lt;ETX&gt;</v>
      </c>
      <c r="H1059" s="38">
        <f>ROW() - 6</f>
        <v>1053</v>
      </c>
      <c r="I1059" s="218" t="str" cm="1">
        <f t="array" ref="I10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60" spans="1:10" x14ac:dyDescent="0.2">
      <c r="A1060" s="209">
        <v>8178</v>
      </c>
      <c r="B1060" s="211" t="s">
        <v>2436</v>
      </c>
      <c r="C1060" s="44">
        <v>4</v>
      </c>
      <c r="D1060" s="214">
        <v>45126.655614085648</v>
      </c>
      <c r="E1060" s="211" t="b">
        <v>0</v>
      </c>
      <c r="F1060" s="211" t="s">
        <v>2437</v>
      </c>
      <c r="G10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&lt;STX&gt;H1;o160,100;f3;c20;h1;w1;d3,Ivory Cunning;&lt;ETX&gt;
&lt;STX&gt;H2;o130,100;f3;c20;h1;w1;d3,;&lt;ETX&gt;
&lt;STX&gt;H3;o100,100;f3;c20;h1;w1;d3,MES Login;&lt;ETX&gt;
&lt;STX&gt;B4;o50,30;f3;c0,3;h50;w3;d3,8178;&lt;ETX&gt;
&lt;STX&gt;R&lt;ETX&gt;
&lt;STX&gt;&lt;ESC&gt;E1;&lt;ETX&gt;
&lt;STX&gt;&lt;US&gt;4&lt;ETX&gt;
&lt;STX&gt;&lt;ETB&gt;&lt;ETX&gt;</v>
      </c>
      <c r="H1060" s="38">
        <f>ROW() - 6</f>
        <v>1054</v>
      </c>
      <c r="I1060" s="218" t="str" cm="1">
        <f t="array" ref="I10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61" spans="1:10" x14ac:dyDescent="0.2">
      <c r="A1061" s="209">
        <v>2031</v>
      </c>
      <c r="B1061" s="211" t="s">
        <v>339</v>
      </c>
      <c r="C1061" s="44">
        <v>4</v>
      </c>
      <c r="D1061" s="214"/>
      <c r="E1061" s="211" t="b">
        <v>0</v>
      </c>
      <c r="F1061" s="211" t="s">
        <v>981</v>
      </c>
      <c r="G10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&lt;STX&gt;H1;o160,100;f3;c20;h1;w1;d3,Ivory Jackson;&lt;ETX&gt;
&lt;STX&gt;H2;o130,100;f3;c20;h1;w1;d3,DT FEM 1st;&lt;ETX&gt;
&lt;STX&gt;H3;o100,100;f3;c20;h1;w1;d3,MES Login;&lt;ETX&gt;
&lt;STX&gt;B4;o50,30;f3;c0,3;h50;w3;d3,2031;&lt;ETX&gt;
&lt;STX&gt;R&lt;ETX&gt;
&lt;STX&gt;&lt;ESC&gt;E1;&lt;ETX&gt;
&lt;STX&gt;&lt;US&gt;4&lt;ETX&gt;
&lt;STX&gt;&lt;ETB&gt;&lt;ETX&gt;</v>
      </c>
      <c r="H1061" s="38">
        <f>ROW() - 6</f>
        <v>1055</v>
      </c>
      <c r="I1061" s="218" t="str" cm="1">
        <f t="array" ref="I10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10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062" spans="1:10" x14ac:dyDescent="0.2">
      <c r="A1062" s="209">
        <v>9602</v>
      </c>
      <c r="B1062" s="211" t="s">
        <v>2438</v>
      </c>
      <c r="C1062" s="44">
        <v>4</v>
      </c>
      <c r="D1062" s="214">
        <v>45126.655614270836</v>
      </c>
      <c r="E1062" s="211" t="b">
        <v>0</v>
      </c>
      <c r="F1062" s="211" t="s">
        <v>2439</v>
      </c>
      <c r="G10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&lt;STX&gt;H1;o160,100;f3;c20;h1;w1;d3,Ivy Manning;&lt;ETX&gt;
&lt;STX&gt;H2;o130,100;f3;c20;h1;w1;d3,;&lt;ETX&gt;
&lt;STX&gt;H3;o100,100;f3;c20;h1;w1;d3,MES Login;&lt;ETX&gt;
&lt;STX&gt;B4;o50,30;f3;c0,3;h50;w3;d3,9602;&lt;ETX&gt;
&lt;STX&gt;R&lt;ETX&gt;
&lt;STX&gt;&lt;ESC&gt;E1;&lt;ETX&gt;
&lt;STX&gt;&lt;US&gt;4&lt;ETX&gt;
&lt;STX&gt;&lt;ETB&gt;&lt;ETX&gt;</v>
      </c>
      <c r="H1062" s="38">
        <f>ROW() - 6</f>
        <v>1056</v>
      </c>
      <c r="I1062" s="218" t="str" cm="1">
        <f t="array" ref="I10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63" spans="1:10" x14ac:dyDescent="0.2">
      <c r="A1063" s="209">
        <v>2485</v>
      </c>
      <c r="B1063" s="211" t="s">
        <v>2440</v>
      </c>
      <c r="C1063" s="44">
        <v>4</v>
      </c>
      <c r="D1063" s="214">
        <v>45742</v>
      </c>
      <c r="E1063" s="211" t="b">
        <v>0</v>
      </c>
      <c r="F1063" s="211" t="s">
        <v>2168</v>
      </c>
      <c r="G10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&lt;STX&gt;H1;o160,100;f3;c20;h1;w1;d3,Iyania Curry;&lt;ETX&gt;
&lt;STX&gt;H2;o130,100;f3;c20;h1;w1;d3,;&lt;ETX&gt;
&lt;STX&gt;H3;o100,100;f3;c20;h1;w1;d3,MES Login;&lt;ETX&gt;
&lt;STX&gt;B4;o50,30;f3;c0,3;h50;w3;d3,2485;&lt;ETX&gt;
&lt;STX&gt;R&lt;ETX&gt;
&lt;STX&gt;&lt;ESC&gt;E1;&lt;ETX&gt;
&lt;STX&gt;&lt;US&gt;4&lt;ETX&gt;
&lt;STX&gt;&lt;ETB&gt;&lt;ETX&gt;</v>
      </c>
      <c r="H1063" s="38">
        <f>ROW() - 6</f>
        <v>1057</v>
      </c>
      <c r="I1063" s="218" t="str" cm="1">
        <f t="array" ref="I10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64" spans="1:10" x14ac:dyDescent="0.2">
      <c r="A1064" s="209">
        <v>1505</v>
      </c>
      <c r="B1064" s="211" t="s">
        <v>2441</v>
      </c>
      <c r="C1064" s="44">
        <v>4</v>
      </c>
      <c r="D1064" s="214">
        <v>45126.655614618059</v>
      </c>
      <c r="E1064" s="211" t="b">
        <v>0</v>
      </c>
      <c r="F1064" s="211" t="s">
        <v>2442</v>
      </c>
      <c r="G10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&lt;STX&gt;H1;o160,100;f3;c20;h1;w1;d3,Izekiel Dozier;&lt;ETX&gt;
&lt;STX&gt;H2;o130,100;f3;c20;h1;w1;d3,;&lt;ETX&gt;
&lt;STX&gt;H3;o100,100;f3;c20;h1;w1;d3,MES Login;&lt;ETX&gt;
&lt;STX&gt;B4;o50,30;f3;c0,3;h50;w3;d3,1505;&lt;ETX&gt;
&lt;STX&gt;R&lt;ETX&gt;
&lt;STX&gt;&lt;ESC&gt;E1;&lt;ETX&gt;
&lt;STX&gt;&lt;US&gt;4&lt;ETX&gt;
&lt;STX&gt;&lt;ETB&gt;&lt;ETX&gt;</v>
      </c>
      <c r="H1064" s="38">
        <f>ROW() - 6</f>
        <v>1058</v>
      </c>
      <c r="I1064" s="218" t="str" cm="1">
        <f t="array" ref="I10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65" spans="1:10" x14ac:dyDescent="0.2">
      <c r="A1065" s="209">
        <v>8785</v>
      </c>
      <c r="B1065" s="211" t="s">
        <v>341</v>
      </c>
      <c r="C1065" s="44">
        <v>4</v>
      </c>
      <c r="D1065" s="214"/>
      <c r="E1065" s="211" t="b">
        <v>1</v>
      </c>
      <c r="F1065" s="211" t="s">
        <v>965</v>
      </c>
      <c r="G10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 Lor;&lt;ETX&gt;
&lt;STX&gt;H2;o130,100;f3;c20;h1;w1;d3, 3rd;&lt;ETX&gt;
&lt;STX&gt;H3;o100,100;f3;c20;h1;w1;d3,MES Login;&lt;ETX&gt;
&lt;STX&gt;B4;o50,30;f3;c0,3;h50;w3;d3,8785;&lt;ETX&gt;
&lt;STX&gt;R&lt;ETX&gt;
&lt;STX&gt;&lt;ESC&gt;E1;&lt;ETX&gt;
&lt;STX&gt;&lt;US&gt;4&lt;ETX&gt;
&lt;STX&gt;&lt;ETB&gt;&lt;ETX&gt;</v>
      </c>
      <c r="H1065" s="38">
        <f>ROW() - 6</f>
        <v>1059</v>
      </c>
      <c r="I1065" s="218" t="str" cm="1">
        <f t="array" ref="I10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 xml:space="preserve"> 3rd</v>
      </c>
      <c r="J10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066" spans="1:10" x14ac:dyDescent="0.2">
      <c r="A1066" s="209">
        <v>11142192</v>
      </c>
      <c r="B1066" s="211" t="s">
        <v>2443</v>
      </c>
      <c r="C1066" s="44">
        <v>4</v>
      </c>
      <c r="D1066" s="214"/>
      <c r="E1066" s="211" t="b">
        <v>0</v>
      </c>
      <c r="F1066" s="211" t="s">
        <v>2444</v>
      </c>
      <c r="G10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 Lor-Bypass;&lt;ETX&gt;
&lt;STX&gt;H2;o130,100;f3;c20;h1;w1;d3,Bypass;&lt;ETX&gt;
&lt;STX&gt;H3;o100,100;f3;c20;h1;w1;d3,MES Login;&lt;ETX&gt;
&lt;STX&gt;B4;o50,30;f3;c0,3;h50;w3;d3,11142192;&lt;ETX&gt;
&lt;STX&gt;R&lt;ETX&gt;
&lt;STX&gt;&lt;ESC&gt;E1;&lt;ETX&gt;
&lt;STX&gt;&lt;US&gt;4&lt;ETX&gt;
&lt;STX&gt;&lt;ETB&gt;&lt;ETX&gt;</v>
      </c>
      <c r="H1066" s="38">
        <f>ROW() - 6</f>
        <v>1060</v>
      </c>
      <c r="I1066" s="218" t="str" cm="1">
        <f t="array" ref="I10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10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067" spans="1:10" x14ac:dyDescent="0.2">
      <c r="A1067" s="209">
        <v>1282</v>
      </c>
      <c r="B1067" s="211" t="s">
        <v>2445</v>
      </c>
      <c r="C1067" s="44">
        <v>4</v>
      </c>
      <c r="D1067" s="214">
        <v>45126.655614814816</v>
      </c>
      <c r="E1067" s="211" t="b">
        <v>0</v>
      </c>
      <c r="F1067" s="211" t="s">
        <v>2446</v>
      </c>
      <c r="G10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&lt;STX&gt;H1;o160,100;f3;c20;h1;w1;d3,Jabrea McNeal;&lt;ETX&gt;
&lt;STX&gt;H2;o130,100;f3;c20;h1;w1;d3,;&lt;ETX&gt;
&lt;STX&gt;H3;o100,100;f3;c20;h1;w1;d3,MES Login;&lt;ETX&gt;
&lt;STX&gt;B4;o50,30;f3;c0,3;h50;w3;d3,1282;&lt;ETX&gt;
&lt;STX&gt;R&lt;ETX&gt;
&lt;STX&gt;&lt;ESC&gt;E1;&lt;ETX&gt;
&lt;STX&gt;&lt;US&gt;4&lt;ETX&gt;
&lt;STX&gt;&lt;ETB&gt;&lt;ETX&gt;</v>
      </c>
      <c r="H1067" s="38">
        <f>ROW() - 6</f>
        <v>1061</v>
      </c>
      <c r="I1067" s="218" t="str" cm="1">
        <f t="array" ref="I10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68" spans="1:10" x14ac:dyDescent="0.2">
      <c r="A1068" s="209">
        <v>1183</v>
      </c>
      <c r="B1068" s="211" t="s">
        <v>2447</v>
      </c>
      <c r="C1068" s="44">
        <v>4</v>
      </c>
      <c r="D1068" s="214">
        <v>45126.655615011572</v>
      </c>
      <c r="E1068" s="211" t="b">
        <v>0</v>
      </c>
      <c r="F1068" s="211" t="s">
        <v>2448</v>
      </c>
      <c r="G10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&lt;STX&gt;H1;o160,100;f3;c20;h1;w1;d3,Jabril Muhammad;&lt;ETX&gt;
&lt;STX&gt;H2;o130,100;f3;c20;h1;w1;d3,;&lt;ETX&gt;
&lt;STX&gt;H3;o100,100;f3;c20;h1;w1;d3,MES Login;&lt;ETX&gt;
&lt;STX&gt;B4;o50,30;f3;c0,3;h50;w3;d3,1183;&lt;ETX&gt;
&lt;STX&gt;R&lt;ETX&gt;
&lt;STX&gt;&lt;ESC&gt;E1;&lt;ETX&gt;
&lt;STX&gt;&lt;US&gt;4&lt;ETX&gt;
&lt;STX&gt;&lt;ETB&gt;&lt;ETX&gt;</v>
      </c>
      <c r="H1068" s="38">
        <f>ROW() - 6</f>
        <v>1062</v>
      </c>
      <c r="I1068" s="218" t="str" cm="1">
        <f t="array" ref="I10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69" spans="1:10" x14ac:dyDescent="0.2">
      <c r="A1069" s="209">
        <v>1783</v>
      </c>
      <c r="B1069" s="211" t="s">
        <v>2449</v>
      </c>
      <c r="C1069" s="44">
        <v>4</v>
      </c>
      <c r="D1069" s="214">
        <v>45126.655615162039</v>
      </c>
      <c r="E1069" s="211" t="b">
        <v>0</v>
      </c>
      <c r="F1069" s="211" t="s">
        <v>2450</v>
      </c>
      <c r="G10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&lt;STX&gt;H1;o160,100;f3;c20;h1;w1;d3,Jackee Jones-Howard;&lt;ETX&gt;
&lt;STX&gt;H2;o130,100;f3;c20;h1;w1;d3,;&lt;ETX&gt;
&lt;STX&gt;H3;o100,100;f3;c20;h1;w1;d3,MES Login;&lt;ETX&gt;
&lt;STX&gt;B4;o50,30;f3;c0,3;h50;w3;d3,1783;&lt;ETX&gt;
&lt;STX&gt;R&lt;ETX&gt;
&lt;STX&gt;&lt;ESC&gt;E1;&lt;ETX&gt;
&lt;STX&gt;&lt;US&gt;4&lt;ETX&gt;
&lt;STX&gt;&lt;ETB&gt;&lt;ETX&gt;</v>
      </c>
      <c r="H1069" s="38">
        <f>ROW() - 6</f>
        <v>1063</v>
      </c>
      <c r="I1069" s="218" t="str" cm="1">
        <f t="array" ref="I10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70" spans="1:10" x14ac:dyDescent="0.2">
      <c r="A1070" s="209">
        <v>1508</v>
      </c>
      <c r="B1070" s="211" t="s">
        <v>2451</v>
      </c>
      <c r="C1070" s="44">
        <v>4</v>
      </c>
      <c r="D1070" s="214">
        <v>45126.655615358795</v>
      </c>
      <c r="E1070" s="211" t="b">
        <v>0</v>
      </c>
      <c r="F1070" s="211" t="s">
        <v>1296</v>
      </c>
      <c r="G10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&lt;STX&gt;H1;o160,100;f3;c20;h1;w1;d3,Jackelina Cooper;&lt;ETX&gt;
&lt;STX&gt;H2;o130,100;f3;c20;h1;w1;d3,;&lt;ETX&gt;
&lt;STX&gt;H3;o100,100;f3;c20;h1;w1;d3,MES Login;&lt;ETX&gt;
&lt;STX&gt;B4;o50,30;f3;c0,3;h50;w3;d3,1508;&lt;ETX&gt;
&lt;STX&gt;R&lt;ETX&gt;
&lt;STX&gt;&lt;ESC&gt;E1;&lt;ETX&gt;
&lt;STX&gt;&lt;US&gt;4&lt;ETX&gt;
&lt;STX&gt;&lt;ETB&gt;&lt;ETX&gt;</v>
      </c>
      <c r="H1070" s="38">
        <f>ROW() - 6</f>
        <v>1064</v>
      </c>
      <c r="I1070" s="218" t="str" cm="1">
        <f t="array" ref="I10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71" spans="1:10" x14ac:dyDescent="0.2">
      <c r="A1071" s="209">
        <v>9467</v>
      </c>
      <c r="B1071" s="211" t="s">
        <v>2452</v>
      </c>
      <c r="C1071" s="44">
        <v>4</v>
      </c>
      <c r="D1071" s="214">
        <v>45126.655615543983</v>
      </c>
      <c r="E1071" s="211" t="b">
        <v>0</v>
      </c>
      <c r="F1071" s="211" t="s">
        <v>1369</v>
      </c>
      <c r="G10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&lt;STX&gt;H1;o160,100;f3;c20;h1;w1;d3,Jackie Fletcher;&lt;ETX&gt;
&lt;STX&gt;H2;o130,100;f3;c20;h1;w1;d3,;&lt;ETX&gt;
&lt;STX&gt;H3;o100,100;f3;c20;h1;w1;d3,MES Login;&lt;ETX&gt;
&lt;STX&gt;B4;o50,30;f3;c0,3;h50;w3;d3,9467;&lt;ETX&gt;
&lt;STX&gt;R&lt;ETX&gt;
&lt;STX&gt;&lt;ESC&gt;E1;&lt;ETX&gt;
&lt;STX&gt;&lt;US&gt;4&lt;ETX&gt;
&lt;STX&gt;&lt;ETB&gt;&lt;ETX&gt;</v>
      </c>
      <c r="H1071" s="38">
        <f>ROW() - 6</f>
        <v>1065</v>
      </c>
      <c r="I1071" s="218" t="str" cm="1">
        <f t="array" ref="I10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72" spans="1:10" x14ac:dyDescent="0.2">
      <c r="A1072" s="209">
        <v>2003</v>
      </c>
      <c r="B1072" s="211" t="s">
        <v>9525</v>
      </c>
      <c r="C1072" s="44">
        <v>11</v>
      </c>
      <c r="D1072" s="214"/>
      <c r="E1072" s="211" t="b">
        <v>1</v>
      </c>
      <c r="F1072" s="211" t="s">
        <v>9526</v>
      </c>
      <c r="G10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&lt;STX&gt;H1;o160,100;f3;c20;h1;w1;d3,Jackie Jackson - Bypass;&lt;ETX&gt;
&lt;STX&gt;H2;o130,100;f3;c20;h1;w1;d3,Bypass;&lt;ETX&gt;
&lt;STX&gt;H3;o100,100;f3;c20;h1;w1;d3,MES Login;&lt;ETX&gt;
&lt;STX&gt;B4;o50,30;f3;c0,3;h50;w3;d3,2003;&lt;ETX&gt;
&lt;STX&gt;R&lt;ETX&gt;
&lt;STX&gt;&lt;ESC&gt;E1;&lt;ETX&gt;
&lt;STX&gt;&lt;US&gt;4&lt;ETX&gt;
&lt;STX&gt;&lt;ETB&gt;&lt;ETX&gt;</v>
      </c>
      <c r="H1072" s="38">
        <f>ROW() - 6</f>
        <v>1066</v>
      </c>
      <c r="I1072" s="218" t="str" cm="1">
        <f t="array" ref="I10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10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073" spans="1:10" x14ac:dyDescent="0.2">
      <c r="A1073" s="209">
        <v>3032</v>
      </c>
      <c r="B1073" s="211" t="s">
        <v>2453</v>
      </c>
      <c r="C1073" s="44">
        <v>4</v>
      </c>
      <c r="D1073" s="214">
        <v>45639</v>
      </c>
      <c r="E1073" s="211" t="b">
        <v>0</v>
      </c>
      <c r="F1073" s="211" t="s">
        <v>2454</v>
      </c>
      <c r="G10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&lt;STX&gt;H1;o160,100;f3;c20;h1;w1;d3,Jacob Coy;&lt;ETX&gt;
&lt;STX&gt;H2;o130,100;f3;c20;h1;w1;d3,;&lt;ETX&gt;
&lt;STX&gt;H3;o100,100;f3;c20;h1;w1;d3,MES Login;&lt;ETX&gt;
&lt;STX&gt;B4;o50,30;f3;c0,3;h50;w3;d3,3032;&lt;ETX&gt;
&lt;STX&gt;R&lt;ETX&gt;
&lt;STX&gt;&lt;ESC&gt;E1;&lt;ETX&gt;
&lt;STX&gt;&lt;US&gt;4&lt;ETX&gt;
&lt;STX&gt;&lt;ETB&gt;&lt;ETX&gt;</v>
      </c>
      <c r="H1073" s="38">
        <f>ROW() - 6</f>
        <v>1067</v>
      </c>
      <c r="I1073" s="218" t="str" cm="1">
        <f t="array" ref="I10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74" spans="1:10" x14ac:dyDescent="0.2">
      <c r="A1074" s="209">
        <v>2608</v>
      </c>
      <c r="B1074" s="211" t="s">
        <v>2455</v>
      </c>
      <c r="C1074" s="44">
        <v>4</v>
      </c>
      <c r="D1074" s="214"/>
      <c r="E1074" s="211" t="b">
        <v>0</v>
      </c>
      <c r="F1074" s="211" t="s">
        <v>2456</v>
      </c>
      <c r="G10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&lt;STX&gt;H1;o160,100;f3;c20;h1;w1;d3,Jacob Duzan;&lt;ETX&gt;
&lt;STX&gt;H2;o130,100;f3;c20;h1;w1;d3,;&lt;ETX&gt;
&lt;STX&gt;H3;o100,100;f3;c20;h1;w1;d3,MES Login;&lt;ETX&gt;
&lt;STX&gt;B4;o50,30;f3;c0,3;h50;w3;d3,2608;&lt;ETX&gt;
&lt;STX&gt;R&lt;ETX&gt;
&lt;STX&gt;&lt;ESC&gt;E1;&lt;ETX&gt;
&lt;STX&gt;&lt;US&gt;4&lt;ETX&gt;
&lt;STX&gt;&lt;ETB&gt;&lt;ETX&gt;</v>
      </c>
      <c r="H1074" s="38">
        <f>ROW() - 6</f>
        <v>1068</v>
      </c>
      <c r="I1074" s="218" t="str" cm="1">
        <f t="array" ref="I10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75" spans="1:10" x14ac:dyDescent="0.2">
      <c r="A1075" s="209">
        <v>8803</v>
      </c>
      <c r="B1075" s="211" t="s">
        <v>2457</v>
      </c>
      <c r="C1075" s="44">
        <v>4</v>
      </c>
      <c r="D1075" s="214">
        <v>45126.655615891206</v>
      </c>
      <c r="E1075" s="211" t="b">
        <v>0</v>
      </c>
      <c r="F1075" s="211" t="s">
        <v>2458</v>
      </c>
      <c r="G10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&lt;STX&gt;H1;o160,100;f3;c20;h1;w1;d3,Jacob Fisher;&lt;ETX&gt;
&lt;STX&gt;H2;o130,100;f3;c20;h1;w1;d3,;&lt;ETX&gt;
&lt;STX&gt;H3;o100,100;f3;c20;h1;w1;d3,MES Login;&lt;ETX&gt;
&lt;STX&gt;B4;o50,30;f3;c0,3;h50;w3;d3,8803;&lt;ETX&gt;
&lt;STX&gt;R&lt;ETX&gt;
&lt;STX&gt;&lt;ESC&gt;E1;&lt;ETX&gt;
&lt;STX&gt;&lt;US&gt;4&lt;ETX&gt;
&lt;STX&gt;&lt;ETB&gt;&lt;ETX&gt;</v>
      </c>
      <c r="H1075" s="38">
        <f>ROW() - 6</f>
        <v>1069</v>
      </c>
      <c r="I1075" s="218" t="str" cm="1">
        <f t="array" ref="I10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76" spans="1:10" x14ac:dyDescent="0.2">
      <c r="A1076" s="209">
        <v>8749</v>
      </c>
      <c r="B1076" s="211" t="s">
        <v>2459</v>
      </c>
      <c r="C1076" s="44">
        <v>4</v>
      </c>
      <c r="D1076" s="214">
        <v>45126.655616087963</v>
      </c>
      <c r="E1076" s="211" t="b">
        <v>0</v>
      </c>
      <c r="F1076" s="211" t="s">
        <v>2460</v>
      </c>
      <c r="G10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&lt;STX&gt;H1;o160,100;f3;c20;h1;w1;d3,Jacob Halprin;&lt;ETX&gt;
&lt;STX&gt;H2;o130,100;f3;c20;h1;w1;d3,;&lt;ETX&gt;
&lt;STX&gt;H3;o100,100;f3;c20;h1;w1;d3,MES Login;&lt;ETX&gt;
&lt;STX&gt;B4;o50,30;f3;c0,3;h50;w3;d3,8749;&lt;ETX&gt;
&lt;STX&gt;R&lt;ETX&gt;
&lt;STX&gt;&lt;ESC&gt;E1;&lt;ETX&gt;
&lt;STX&gt;&lt;US&gt;4&lt;ETX&gt;
&lt;STX&gt;&lt;ETB&gt;&lt;ETX&gt;</v>
      </c>
      <c r="H1076" s="38">
        <f>ROW() - 6</f>
        <v>1070</v>
      </c>
      <c r="I1076" s="218" t="str" cm="1">
        <f t="array" ref="I10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77" spans="1:10" x14ac:dyDescent="0.2">
      <c r="A1077" s="209">
        <v>8760</v>
      </c>
      <c r="B1077" s="211" t="s">
        <v>2461</v>
      </c>
      <c r="C1077" s="44">
        <v>4</v>
      </c>
      <c r="D1077" s="214">
        <v>45126.65561623843</v>
      </c>
      <c r="E1077" s="211" t="b">
        <v>0</v>
      </c>
      <c r="F1077" s="211" t="s">
        <v>2462</v>
      </c>
      <c r="G10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&lt;STX&gt;H1;o160,100;f3;c20;h1;w1;d3,Jacob Lockemy;&lt;ETX&gt;
&lt;STX&gt;H2;o130,100;f3;c20;h1;w1;d3,;&lt;ETX&gt;
&lt;STX&gt;H3;o100,100;f3;c20;h1;w1;d3,MES Login;&lt;ETX&gt;
&lt;STX&gt;B4;o50,30;f3;c0,3;h50;w3;d3,8760;&lt;ETX&gt;
&lt;STX&gt;R&lt;ETX&gt;
&lt;STX&gt;&lt;ESC&gt;E1;&lt;ETX&gt;
&lt;STX&gt;&lt;US&gt;4&lt;ETX&gt;
&lt;STX&gt;&lt;ETB&gt;&lt;ETX&gt;</v>
      </c>
      <c r="H1077" s="38">
        <f>ROW() - 6</f>
        <v>1071</v>
      </c>
      <c r="I1077" s="218" t="str" cm="1">
        <f t="array" ref="I10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78" spans="1:10" x14ac:dyDescent="0.2">
      <c r="A1078" s="209">
        <v>2236</v>
      </c>
      <c r="B1078" s="211" t="s">
        <v>2463</v>
      </c>
      <c r="C1078" s="44">
        <v>4</v>
      </c>
      <c r="D1078" s="214">
        <v>45126.655616435186</v>
      </c>
      <c r="E1078" s="211" t="b">
        <v>1</v>
      </c>
      <c r="F1078" s="211" t="s">
        <v>2464</v>
      </c>
      <c r="G10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&lt;STX&gt;H1;o160,100;f3;c20;h1;w1;d3,Jacob Magnes;&lt;ETX&gt;
&lt;STX&gt;H2;o130,100;f3;c20;h1;w1;d3,;&lt;ETX&gt;
&lt;STX&gt;H3;o100,100;f3;c20;h1;w1;d3,MES Login;&lt;ETX&gt;
&lt;STX&gt;B4;o50,30;f3;c0,3;h50;w3;d3,2236;&lt;ETX&gt;
&lt;STX&gt;R&lt;ETX&gt;
&lt;STX&gt;&lt;ESC&gt;E1;&lt;ETX&gt;
&lt;STX&gt;&lt;US&gt;4&lt;ETX&gt;
&lt;STX&gt;&lt;ETB&gt;&lt;ETX&gt;</v>
      </c>
      <c r="H1078" s="38">
        <f>ROW() - 6</f>
        <v>1072</v>
      </c>
      <c r="I1078" s="218" t="str" cm="1">
        <f t="array" ref="I10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79" spans="1:10" x14ac:dyDescent="0.2">
      <c r="A1079" s="209">
        <v>2350</v>
      </c>
      <c r="B1079" s="211" t="s">
        <v>801</v>
      </c>
      <c r="C1079" s="44">
        <v>4</v>
      </c>
      <c r="D1079" s="214">
        <v>45639</v>
      </c>
      <c r="E1079" s="211" t="b">
        <v>0</v>
      </c>
      <c r="F1079" s="211" t="s">
        <v>2465</v>
      </c>
      <c r="G10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&lt;STX&gt;H1;o160,100;f3;c20;h1;w1;d3,Jacob Mitchum;&lt;ETX&gt;
&lt;STX&gt;H2;o130,100;f3;c20;h1;w1;d3,;&lt;ETX&gt;
&lt;STX&gt;H3;o100,100;f3;c20;h1;w1;d3,MES Login;&lt;ETX&gt;
&lt;STX&gt;B4;o50,30;f3;c0,3;h50;w3;d3,2350;&lt;ETX&gt;
&lt;STX&gt;R&lt;ETX&gt;
&lt;STX&gt;&lt;ESC&gt;E1;&lt;ETX&gt;
&lt;STX&gt;&lt;US&gt;4&lt;ETX&gt;
&lt;STX&gt;&lt;ETB&gt;&lt;ETX&gt;</v>
      </c>
      <c r="H1079" s="38">
        <f>ROW() - 6</f>
        <v>1073</v>
      </c>
      <c r="I1079" s="218" t="str" cm="1">
        <f t="array" ref="I10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80" spans="1:10" x14ac:dyDescent="0.2">
      <c r="A1080" s="209">
        <v>8829</v>
      </c>
      <c r="B1080" s="211" t="s">
        <v>2466</v>
      </c>
      <c r="C1080" s="44">
        <v>4</v>
      </c>
      <c r="D1080" s="214">
        <v>45126.655616631942</v>
      </c>
      <c r="E1080" s="211" t="b">
        <v>0</v>
      </c>
      <c r="F1080" s="211" t="s">
        <v>2467</v>
      </c>
      <c r="G10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&lt;STX&gt;H1;o160,100;f3;c20;h1;w1;d3,Jacob Roths;&lt;ETX&gt;
&lt;STX&gt;H2;o130,100;f3;c20;h1;w1;d3,;&lt;ETX&gt;
&lt;STX&gt;H3;o100,100;f3;c20;h1;w1;d3,MES Login;&lt;ETX&gt;
&lt;STX&gt;B4;o50,30;f3;c0,3;h50;w3;d3,8829;&lt;ETX&gt;
&lt;STX&gt;R&lt;ETX&gt;
&lt;STX&gt;&lt;ESC&gt;E1;&lt;ETX&gt;
&lt;STX&gt;&lt;US&gt;4&lt;ETX&gt;
&lt;STX&gt;&lt;ETB&gt;&lt;ETX&gt;</v>
      </c>
      <c r="H1080" s="38">
        <f>ROW() - 6</f>
        <v>1074</v>
      </c>
      <c r="I1080" s="218" t="str" cm="1">
        <f t="array" ref="I10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81" spans="1:10" x14ac:dyDescent="0.2">
      <c r="A1081" s="209">
        <v>8842</v>
      </c>
      <c r="B1081" s="211" t="s">
        <v>2466</v>
      </c>
      <c r="C1081" s="44">
        <v>4</v>
      </c>
      <c r="D1081" s="214">
        <v>45126.655616782409</v>
      </c>
      <c r="E1081" s="211" t="b">
        <v>0</v>
      </c>
      <c r="F1081" s="211" t="s">
        <v>2467</v>
      </c>
      <c r="G10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&lt;STX&gt;H1;o160,100;f3;c20;h1;w1;d3,Jacob Roths;&lt;ETX&gt;
&lt;STX&gt;H2;o130,100;f3;c20;h1;w1;d3,;&lt;ETX&gt;
&lt;STX&gt;H3;o100,100;f3;c20;h1;w1;d3,MES Login;&lt;ETX&gt;
&lt;STX&gt;B4;o50,30;f3;c0,3;h50;w3;d3,8842;&lt;ETX&gt;
&lt;STX&gt;R&lt;ETX&gt;
&lt;STX&gt;&lt;ESC&gt;E1;&lt;ETX&gt;
&lt;STX&gt;&lt;US&gt;4&lt;ETX&gt;
&lt;STX&gt;&lt;ETB&gt;&lt;ETX&gt;</v>
      </c>
      <c r="H1081" s="38">
        <f>ROW() - 6</f>
        <v>1075</v>
      </c>
      <c r="I1081" s="218" t="str" cm="1">
        <f t="array" ref="I10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82" spans="1:10" x14ac:dyDescent="0.2">
      <c r="A1082" s="209">
        <v>2345</v>
      </c>
      <c r="B1082" s="211" t="s">
        <v>2468</v>
      </c>
      <c r="C1082" s="44">
        <v>4</v>
      </c>
      <c r="D1082" s="214">
        <v>45126.655616979166</v>
      </c>
      <c r="E1082" s="211" t="b">
        <v>0</v>
      </c>
      <c r="F1082" s="211" t="s">
        <v>2469</v>
      </c>
      <c r="G10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&lt;STX&gt;H1;o160,100;f3;c20;h1;w1;d3,Jacob Wood;&lt;ETX&gt;
&lt;STX&gt;H2;o130,100;f3;c20;h1;w1;d3,;&lt;ETX&gt;
&lt;STX&gt;H3;o100,100;f3;c20;h1;w1;d3,MES Login;&lt;ETX&gt;
&lt;STX&gt;B4;o50,30;f3;c0,3;h50;w3;d3,2345;&lt;ETX&gt;
&lt;STX&gt;R&lt;ETX&gt;
&lt;STX&gt;&lt;ESC&gt;E1;&lt;ETX&gt;
&lt;STX&gt;&lt;US&gt;4&lt;ETX&gt;
&lt;STX&gt;&lt;ETB&gt;&lt;ETX&gt;</v>
      </c>
      <c r="H1082" s="38">
        <f>ROW() - 6</f>
        <v>1076</v>
      </c>
      <c r="I1082" s="218" t="str" cm="1">
        <f t="array" ref="I10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83" spans="1:10" x14ac:dyDescent="0.2">
      <c r="A1083" s="209">
        <v>1719</v>
      </c>
      <c r="B1083" s="211" t="s">
        <v>2470</v>
      </c>
      <c r="C1083" s="44">
        <v>4</v>
      </c>
      <c r="D1083" s="214">
        <v>45126.65561736111</v>
      </c>
      <c r="E1083" s="211" t="b">
        <v>0</v>
      </c>
      <c r="F1083" s="211" t="s">
        <v>1022</v>
      </c>
      <c r="G10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&lt;STX&gt;H1;o160,100;f3;c20;h1;w1;d3,Jacolby James;&lt;ETX&gt;
&lt;STX&gt;H2;o130,100;f3;c20;h1;w1;d3,;&lt;ETX&gt;
&lt;STX&gt;H3;o100,100;f3;c20;h1;w1;d3,MES Login;&lt;ETX&gt;
&lt;STX&gt;B4;o50,30;f3;c0,3;h50;w3;d3,1719;&lt;ETX&gt;
&lt;STX&gt;R&lt;ETX&gt;
&lt;STX&gt;&lt;ESC&gt;E1;&lt;ETX&gt;
&lt;STX&gt;&lt;US&gt;4&lt;ETX&gt;
&lt;STX&gt;&lt;ETB&gt;&lt;ETX&gt;</v>
      </c>
      <c r="H1083" s="38">
        <f>ROW() - 6</f>
        <v>1077</v>
      </c>
      <c r="I1083" s="218" t="str" cm="1">
        <f t="array" ref="I10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84" spans="1:10" x14ac:dyDescent="0.2">
      <c r="A1084" s="209">
        <v>9039</v>
      </c>
      <c r="B1084" s="211" t="s">
        <v>2471</v>
      </c>
      <c r="C1084" s="44">
        <v>4</v>
      </c>
      <c r="D1084" s="214">
        <v>45126.655617708333</v>
      </c>
      <c r="E1084" s="211" t="b">
        <v>0</v>
      </c>
      <c r="F1084" s="211" t="s">
        <v>1082</v>
      </c>
      <c r="G10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&lt;STX&gt;H1;o160,100;f3;c20;h1;w1;d3,Jacqueline Andrews;&lt;ETX&gt;
&lt;STX&gt;H2;o130,100;f3;c20;h1;w1;d3,;&lt;ETX&gt;
&lt;STX&gt;H3;o100,100;f3;c20;h1;w1;d3,MES Login;&lt;ETX&gt;
&lt;STX&gt;B4;o50,30;f3;c0,3;h50;w3;d3,9039;&lt;ETX&gt;
&lt;STX&gt;R&lt;ETX&gt;
&lt;STX&gt;&lt;ESC&gt;E1;&lt;ETX&gt;
&lt;STX&gt;&lt;US&gt;4&lt;ETX&gt;
&lt;STX&gt;&lt;ETB&gt;&lt;ETX&gt;</v>
      </c>
      <c r="H1084" s="38">
        <f>ROW() - 6</f>
        <v>1078</v>
      </c>
      <c r="I1084" s="218" t="str" cm="1">
        <f t="array" ref="I10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85" spans="1:10" x14ac:dyDescent="0.2">
      <c r="A1085" s="209">
        <v>9533</v>
      </c>
      <c r="B1085" s="211" t="s">
        <v>2472</v>
      </c>
      <c r="C1085" s="44">
        <v>4</v>
      </c>
      <c r="D1085" s="214">
        <v>45126.655618055556</v>
      </c>
      <c r="E1085" s="211" t="b">
        <v>0</v>
      </c>
      <c r="F1085" s="211" t="s">
        <v>1010</v>
      </c>
      <c r="G10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&lt;STX&gt;H1;o160,100;f3;c20;h1;w1;d3,Jacqueline Holmes;&lt;ETX&gt;
&lt;STX&gt;H2;o130,100;f3;c20;h1;w1;d3,;&lt;ETX&gt;
&lt;STX&gt;H3;o100,100;f3;c20;h1;w1;d3,MES Login;&lt;ETX&gt;
&lt;STX&gt;B4;o50,30;f3;c0,3;h50;w3;d3,9533;&lt;ETX&gt;
&lt;STX&gt;R&lt;ETX&gt;
&lt;STX&gt;&lt;ESC&gt;E1;&lt;ETX&gt;
&lt;STX&gt;&lt;US&gt;4&lt;ETX&gt;
&lt;STX&gt;&lt;ETB&gt;&lt;ETX&gt;</v>
      </c>
      <c r="H1085" s="38">
        <f>ROW() - 6</f>
        <v>1079</v>
      </c>
      <c r="I1085" s="218" t="str" cm="1">
        <f t="array" ref="I10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86" spans="1:10" x14ac:dyDescent="0.2">
      <c r="A1086" s="209">
        <v>1957</v>
      </c>
      <c r="B1086" s="211" t="s">
        <v>2473</v>
      </c>
      <c r="C1086" s="44">
        <v>4</v>
      </c>
      <c r="D1086" s="214">
        <v>45670</v>
      </c>
      <c r="E1086" s="211" t="b">
        <v>0</v>
      </c>
      <c r="F1086" s="211" t="s">
        <v>2018</v>
      </c>
      <c r="G10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&lt;STX&gt;H1;o160,100;f3;c20;h1;w1;d3,Jacquoia Richards;&lt;ETX&gt;
&lt;STX&gt;H2;o130,100;f3;c20;h1;w1;d3,;&lt;ETX&gt;
&lt;STX&gt;H3;o100,100;f3;c20;h1;w1;d3,MES Login;&lt;ETX&gt;
&lt;STX&gt;B4;o50,30;f3;c0,3;h50;w3;d3,1957;&lt;ETX&gt;
&lt;STX&gt;R&lt;ETX&gt;
&lt;STX&gt;&lt;ESC&gt;E1;&lt;ETX&gt;
&lt;STX&gt;&lt;US&gt;4&lt;ETX&gt;
&lt;STX&gt;&lt;ETB&gt;&lt;ETX&gt;</v>
      </c>
      <c r="H1086" s="38">
        <f>ROW() - 6</f>
        <v>1080</v>
      </c>
      <c r="I1086" s="218" t="str" cm="1">
        <f t="array" ref="I10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87" spans="1:10" x14ac:dyDescent="0.2">
      <c r="A1087" s="209">
        <v>1911</v>
      </c>
      <c r="B1087" s="211" t="s">
        <v>2474</v>
      </c>
      <c r="C1087" s="44">
        <v>4</v>
      </c>
      <c r="D1087" s="214">
        <v>45126.655618599536</v>
      </c>
      <c r="E1087" s="211" t="b">
        <v>0</v>
      </c>
      <c r="F1087" s="211" t="s">
        <v>2475</v>
      </c>
      <c r="G10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&lt;STX&gt;H1;o160,100;f3;c20;h1;w1;d3,Jada Broadus;&lt;ETX&gt;
&lt;STX&gt;H2;o130,100;f3;c20;h1;w1;d3,;&lt;ETX&gt;
&lt;STX&gt;H3;o100,100;f3;c20;h1;w1;d3,MES Login;&lt;ETX&gt;
&lt;STX&gt;B4;o50,30;f3;c0,3;h50;w3;d3,1911;&lt;ETX&gt;
&lt;STX&gt;R&lt;ETX&gt;
&lt;STX&gt;&lt;ESC&gt;E1;&lt;ETX&gt;
&lt;STX&gt;&lt;US&gt;4&lt;ETX&gt;
&lt;STX&gt;&lt;ETB&gt;&lt;ETX&gt;</v>
      </c>
      <c r="H1087" s="38">
        <f>ROW() - 6</f>
        <v>1081</v>
      </c>
      <c r="I1087" s="218" t="str" cm="1">
        <f t="array" ref="I10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88" spans="1:10" x14ac:dyDescent="0.2">
      <c r="A1088" s="209">
        <v>6030</v>
      </c>
      <c r="B1088" s="211" t="s">
        <v>9529</v>
      </c>
      <c r="C1088" s="44">
        <v>4</v>
      </c>
      <c r="D1088" s="214"/>
      <c r="E1088" s="211" t="b">
        <v>0</v>
      </c>
      <c r="F1088" s="211" t="s">
        <v>5885</v>
      </c>
      <c r="G10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&lt;STX&gt;H1;o160,100;f3;c20;h1;w1;d3,Jaden Halloway;&lt;ETX&gt;
&lt;STX&gt;H2;o130,100;f3;c20;h1;w1;d3,;&lt;ETX&gt;
&lt;STX&gt;H3;o100,100;f3;c20;h1;w1;d3,MES Login;&lt;ETX&gt;
&lt;STX&gt;B4;o50,30;f3;c0,3;h50;w3;d3,6030;&lt;ETX&gt;
&lt;STX&gt;R&lt;ETX&gt;
&lt;STX&gt;&lt;ESC&gt;E1;&lt;ETX&gt;
&lt;STX&gt;&lt;US&gt;4&lt;ETX&gt;
&lt;STX&gt;&lt;ETB&gt;&lt;ETX&gt;</v>
      </c>
      <c r="H1088" s="38">
        <f>ROW() - 6</f>
        <v>1082</v>
      </c>
      <c r="I1088" s="218" t="str" cm="1">
        <f t="array" ref="I10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89" spans="1:10" x14ac:dyDescent="0.2">
      <c r="A1089" s="209">
        <v>2681</v>
      </c>
      <c r="B1089" s="211" t="s">
        <v>9590</v>
      </c>
      <c r="C1089" s="44">
        <v>4</v>
      </c>
      <c r="D1089" s="214"/>
      <c r="E1089" s="211" t="b">
        <v>0</v>
      </c>
      <c r="F1089" s="211" t="s">
        <v>1541</v>
      </c>
      <c r="G10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&lt;STX&gt;H1;o160,100;f3;c20;h1;w1;d3,Jaden Holloway;&lt;ETX&gt;
&lt;STX&gt;H2;o130,100;f3;c20;h1;w1;d3,DT FEM 2nd;&lt;ETX&gt;
&lt;STX&gt;H3;o100,100;f3;c20;h1;w1;d3,MES Login;&lt;ETX&gt;
&lt;STX&gt;B4;o50,30;f3;c0,3;h50;w3;d3,2681;&lt;ETX&gt;
&lt;STX&gt;R&lt;ETX&gt;
&lt;STX&gt;&lt;ESC&gt;E1;&lt;ETX&gt;
&lt;STX&gt;&lt;US&gt;4&lt;ETX&gt;
&lt;STX&gt;&lt;ETB&gt;&lt;ETX&gt;</v>
      </c>
      <c r="H1089" s="38">
        <f>ROW() - 6</f>
        <v>1083</v>
      </c>
      <c r="I1089" s="218" t="str" cm="1">
        <f t="array" ref="I10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10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090" spans="1:10" x14ac:dyDescent="0.2">
      <c r="A1090" s="209">
        <v>1603</v>
      </c>
      <c r="B1090" s="211" t="s">
        <v>2476</v>
      </c>
      <c r="C1090" s="44">
        <v>4</v>
      </c>
      <c r="D1090" s="214">
        <v>45126.655618784724</v>
      </c>
      <c r="E1090" s="211" t="b">
        <v>0</v>
      </c>
      <c r="F1090" s="211" t="s">
        <v>1760</v>
      </c>
      <c r="G10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&lt;STX&gt;H1;o160,100;f3;c20;h1;w1;d3,Jaela Brooks;&lt;ETX&gt;
&lt;STX&gt;H2;o130,100;f3;c20;h1;w1;d3,;&lt;ETX&gt;
&lt;STX&gt;H3;o100,100;f3;c20;h1;w1;d3,MES Login;&lt;ETX&gt;
&lt;STX&gt;B4;o50,30;f3;c0,3;h50;w3;d3,1603;&lt;ETX&gt;
&lt;STX&gt;R&lt;ETX&gt;
&lt;STX&gt;&lt;ESC&gt;E1;&lt;ETX&gt;
&lt;STX&gt;&lt;US&gt;4&lt;ETX&gt;
&lt;STX&gt;&lt;ETB&gt;&lt;ETX&gt;</v>
      </c>
      <c r="H1090" s="38">
        <f>ROW() - 6</f>
        <v>1084</v>
      </c>
      <c r="I1090" s="218" t="str" cm="1">
        <f t="array" ref="I10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91" spans="1:10" x14ac:dyDescent="0.2">
      <c r="A1091" s="209">
        <v>9385</v>
      </c>
      <c r="B1091" s="211" t="s">
        <v>2477</v>
      </c>
      <c r="C1091" s="44">
        <v>4</v>
      </c>
      <c r="D1091" s="214">
        <v>45126.655619328703</v>
      </c>
      <c r="E1091" s="211" t="b">
        <v>0</v>
      </c>
      <c r="F1091" s="211" t="s">
        <v>2478</v>
      </c>
      <c r="G10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&lt;STX&gt;H1;o160,100;f3;c20;h1;w1;d3,Jake Elliot;&lt;ETX&gt;
&lt;STX&gt;H2;o130,100;f3;c20;h1;w1;d3,;&lt;ETX&gt;
&lt;STX&gt;H3;o100,100;f3;c20;h1;w1;d3,MES Login;&lt;ETX&gt;
&lt;STX&gt;B4;o50,30;f3;c0,3;h50;w3;d3,9385;&lt;ETX&gt;
&lt;STX&gt;R&lt;ETX&gt;
&lt;STX&gt;&lt;ESC&gt;E1;&lt;ETX&gt;
&lt;STX&gt;&lt;US&gt;4&lt;ETX&gt;
&lt;STX&gt;&lt;ETB&gt;&lt;ETX&gt;</v>
      </c>
      <c r="H1091" s="38">
        <f>ROW() - 6</f>
        <v>1085</v>
      </c>
      <c r="I1091" s="218" t="str" cm="1">
        <f t="array" ref="I10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92" spans="1:10" x14ac:dyDescent="0.2">
      <c r="A1092" s="209">
        <v>2561</v>
      </c>
      <c r="B1092" s="211" t="s">
        <v>2479</v>
      </c>
      <c r="C1092" s="44">
        <v>4</v>
      </c>
      <c r="D1092" s="214">
        <v>45670</v>
      </c>
      <c r="E1092" s="211" t="b">
        <v>0</v>
      </c>
      <c r="F1092" s="211" t="s">
        <v>1881</v>
      </c>
      <c r="G10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&lt;STX&gt;H1;o160,100;f3;c20;h1;w1;d3,Jakhari Simmons;&lt;ETX&gt;
&lt;STX&gt;H2;o130,100;f3;c20;h1;w1;d3,;&lt;ETX&gt;
&lt;STX&gt;H3;o100,100;f3;c20;h1;w1;d3,MES Login;&lt;ETX&gt;
&lt;STX&gt;B4;o50,30;f3;c0,3;h50;w3;d3,2561;&lt;ETX&gt;
&lt;STX&gt;R&lt;ETX&gt;
&lt;STX&gt;&lt;ESC&gt;E1;&lt;ETX&gt;
&lt;STX&gt;&lt;US&gt;4&lt;ETX&gt;
&lt;STX&gt;&lt;ETB&gt;&lt;ETX&gt;</v>
      </c>
      <c r="H1092" s="38">
        <f>ROW() - 6</f>
        <v>1086</v>
      </c>
      <c r="I1092" s="218" t="str" cm="1">
        <f t="array" ref="I10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93" spans="1:10" x14ac:dyDescent="0.2">
      <c r="A1093" s="209">
        <v>2512</v>
      </c>
      <c r="B1093" s="211" t="s">
        <v>2480</v>
      </c>
      <c r="C1093" s="44">
        <v>4</v>
      </c>
      <c r="D1093" s="214">
        <v>45630</v>
      </c>
      <c r="E1093" s="211" t="b">
        <v>0</v>
      </c>
      <c r="F1093" s="211" t="s">
        <v>1242</v>
      </c>
      <c r="G10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&lt;STX&gt;H1;o160,100;f3;c20;h1;w1;d3,Jakira Horton;&lt;ETX&gt;
&lt;STX&gt;H2;o130,100;f3;c20;h1;w1;d3,;&lt;ETX&gt;
&lt;STX&gt;H3;o100,100;f3;c20;h1;w1;d3,MES Login;&lt;ETX&gt;
&lt;STX&gt;B4;o50,30;f3;c0,3;h50;w3;d3,2512;&lt;ETX&gt;
&lt;STX&gt;R&lt;ETX&gt;
&lt;STX&gt;&lt;ESC&gt;E1;&lt;ETX&gt;
&lt;STX&gt;&lt;US&gt;4&lt;ETX&gt;
&lt;STX&gt;&lt;ETB&gt;&lt;ETX&gt;</v>
      </c>
      <c r="H1093" s="38">
        <f>ROW() - 6</f>
        <v>1087</v>
      </c>
      <c r="I1093" s="218" t="str" cm="1">
        <f t="array" ref="I10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94" spans="1:10" x14ac:dyDescent="0.2">
      <c r="A1094" s="209">
        <v>9241</v>
      </c>
      <c r="B1094" s="211" t="s">
        <v>2481</v>
      </c>
      <c r="C1094" s="44">
        <v>4</v>
      </c>
      <c r="D1094" s="214">
        <v>45126.655619872683</v>
      </c>
      <c r="E1094" s="211" t="b">
        <v>0</v>
      </c>
      <c r="F1094" s="211" t="s">
        <v>1357</v>
      </c>
      <c r="G10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&lt;STX&gt;H1;o160,100;f3;c20;h1;w1;d3,Jalaunda Lewis;&lt;ETX&gt;
&lt;STX&gt;H2;o130,100;f3;c20;h1;w1;d3,;&lt;ETX&gt;
&lt;STX&gt;H3;o100,100;f3;c20;h1;w1;d3,MES Login;&lt;ETX&gt;
&lt;STX&gt;B4;o50,30;f3;c0,3;h50;w3;d3,9241;&lt;ETX&gt;
&lt;STX&gt;R&lt;ETX&gt;
&lt;STX&gt;&lt;ESC&gt;E1;&lt;ETX&gt;
&lt;STX&gt;&lt;US&gt;4&lt;ETX&gt;
&lt;STX&gt;&lt;ETB&gt;&lt;ETX&gt;</v>
      </c>
      <c r="H1094" s="38">
        <f>ROW() - 6</f>
        <v>1088</v>
      </c>
      <c r="I1094" s="218" t="str" cm="1">
        <f t="array" ref="I10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95" spans="1:10" x14ac:dyDescent="0.2">
      <c r="A1095" s="209">
        <v>9694</v>
      </c>
      <c r="B1095" s="211" t="s">
        <v>2482</v>
      </c>
      <c r="C1095" s="44">
        <v>4</v>
      </c>
      <c r="D1095" s="214">
        <v>45126.655620057871</v>
      </c>
      <c r="E1095" s="211" t="b">
        <v>0</v>
      </c>
      <c r="F1095" s="211" t="s">
        <v>2483</v>
      </c>
      <c r="G10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&lt;STX&gt;H1;o160,100;f3;c20;h1;w1;d3,Jaleen Day;&lt;ETX&gt;
&lt;STX&gt;H2;o130,100;f3;c20;h1;w1;d3,;&lt;ETX&gt;
&lt;STX&gt;H3;o100,100;f3;c20;h1;w1;d3,MES Login;&lt;ETX&gt;
&lt;STX&gt;B4;o50,30;f3;c0,3;h50;w3;d3,9694;&lt;ETX&gt;
&lt;STX&gt;R&lt;ETX&gt;
&lt;STX&gt;&lt;ESC&gt;E1;&lt;ETX&gt;
&lt;STX&gt;&lt;US&gt;4&lt;ETX&gt;
&lt;STX&gt;&lt;ETB&gt;&lt;ETX&gt;</v>
      </c>
      <c r="H1095" s="38">
        <f>ROW() - 6</f>
        <v>1089</v>
      </c>
      <c r="I1095" s="218" t="str" cm="1">
        <f t="array" ref="I10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96" spans="1:10" x14ac:dyDescent="0.2">
      <c r="A1096" s="209">
        <v>2684</v>
      </c>
      <c r="B1096" s="211" t="s">
        <v>9593</v>
      </c>
      <c r="C1096" s="44">
        <v>4</v>
      </c>
      <c r="D1096" s="214"/>
      <c r="E1096" s="211" t="b">
        <v>0</v>
      </c>
      <c r="F1096" s="211" t="s">
        <v>3938</v>
      </c>
      <c r="G10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&lt;STX&gt;H1;o160,100;f3;c20;h1;w1;d3,Jalen Drake;&lt;ETX&gt;
&lt;STX&gt;H2;o130,100;f3;c20;h1;w1;d3,WS 1st;&lt;ETX&gt;
&lt;STX&gt;H3;o100,100;f3;c20;h1;w1;d3,MES Login;&lt;ETX&gt;
&lt;STX&gt;B4;o50,30;f3;c0,3;h50;w3;d3,2684;&lt;ETX&gt;
&lt;STX&gt;R&lt;ETX&gt;
&lt;STX&gt;&lt;ESC&gt;E1;&lt;ETX&gt;
&lt;STX&gt;&lt;US&gt;4&lt;ETX&gt;
&lt;STX&gt;&lt;ETB&gt;&lt;ETX&gt;</v>
      </c>
      <c r="H1096" s="38">
        <f>ROW() - 6</f>
        <v>1090</v>
      </c>
      <c r="I1096" s="218" t="str" cm="1">
        <f t="array" ref="I10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WS 1st</v>
      </c>
      <c r="J10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097" spans="1:10" x14ac:dyDescent="0.2">
      <c r="A1097" s="209">
        <v>9452</v>
      </c>
      <c r="B1097" s="211" t="s">
        <v>2484</v>
      </c>
      <c r="C1097" s="44">
        <v>4</v>
      </c>
      <c r="D1097" s="214">
        <v>45126.655620405094</v>
      </c>
      <c r="E1097" s="211" t="b">
        <v>0</v>
      </c>
      <c r="F1097" s="211" t="s">
        <v>2485</v>
      </c>
      <c r="G10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&lt;STX&gt;H1;o160,100;f3;c20;h1;w1;d3,Jalen McGhee;&lt;ETX&gt;
&lt;STX&gt;H2;o130,100;f3;c20;h1;w1;d3,;&lt;ETX&gt;
&lt;STX&gt;H3;o100,100;f3;c20;h1;w1;d3,MES Login;&lt;ETX&gt;
&lt;STX&gt;B4;o50,30;f3;c0,3;h50;w3;d3,9452;&lt;ETX&gt;
&lt;STX&gt;R&lt;ETX&gt;
&lt;STX&gt;&lt;ESC&gt;E1;&lt;ETX&gt;
&lt;STX&gt;&lt;US&gt;4&lt;ETX&gt;
&lt;STX&gt;&lt;ETB&gt;&lt;ETX&gt;</v>
      </c>
      <c r="H1097" s="38">
        <f>ROW() - 6</f>
        <v>1091</v>
      </c>
      <c r="I1097" s="218" t="str" cm="1">
        <f t="array" ref="I10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98" spans="1:10" x14ac:dyDescent="0.2">
      <c r="A1098" s="209">
        <v>9328</v>
      </c>
      <c r="B1098" s="211" t="s">
        <v>56</v>
      </c>
      <c r="C1098" s="44">
        <v>3</v>
      </c>
      <c r="D1098" s="214">
        <v>45804</v>
      </c>
      <c r="E1098" s="211" t="b">
        <v>0</v>
      </c>
      <c r="F1098" s="211" t="s">
        <v>1068</v>
      </c>
      <c r="G10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&lt;STX&gt;H1;o160,100;f3;c20;h1;w1;d3,Jalen Robinson;&lt;ETX&gt;
&lt;STX&gt;H2;o130,100;f3;c20;h1;w1;d3,;&lt;ETX&gt;
&lt;STX&gt;H3;o100,100;f3;c20;h1;w1;d3,MES Login;&lt;ETX&gt;
&lt;STX&gt;B4;o50,30;f3;c0,3;h50;w3;d3,9328;&lt;ETX&gt;
&lt;STX&gt;R&lt;ETX&gt;
&lt;STX&gt;&lt;ESC&gt;E1;&lt;ETX&gt;
&lt;STX&gt;&lt;US&gt;4&lt;ETX&gt;
&lt;STX&gt;&lt;ETB&gt;&lt;ETX&gt;</v>
      </c>
      <c r="H1098" s="38">
        <f>ROW() - 6</f>
        <v>1092</v>
      </c>
      <c r="I1098" s="218" t="str" cm="1">
        <f t="array" ref="I10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099" spans="1:10" x14ac:dyDescent="0.2">
      <c r="A1099" s="209">
        <v>8721</v>
      </c>
      <c r="B1099" s="211" t="s">
        <v>2486</v>
      </c>
      <c r="C1099" s="44">
        <v>4</v>
      </c>
      <c r="D1099" s="214">
        <v>45126.655620798614</v>
      </c>
      <c r="E1099" s="211" t="b">
        <v>0</v>
      </c>
      <c r="F1099" s="211" t="s">
        <v>2487</v>
      </c>
      <c r="G10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&lt;STX&gt;H1;o160,100;f3;c20;h1;w1;d3,Jalen Spicer;&lt;ETX&gt;
&lt;STX&gt;H2;o130,100;f3;c20;h1;w1;d3,;&lt;ETX&gt;
&lt;STX&gt;H3;o100,100;f3;c20;h1;w1;d3,MES Login;&lt;ETX&gt;
&lt;STX&gt;B4;o50,30;f3;c0,3;h50;w3;d3,8721;&lt;ETX&gt;
&lt;STX&gt;R&lt;ETX&gt;
&lt;STX&gt;&lt;ESC&gt;E1;&lt;ETX&gt;
&lt;STX&gt;&lt;US&gt;4&lt;ETX&gt;
&lt;STX&gt;&lt;ETB&gt;&lt;ETX&gt;</v>
      </c>
      <c r="H1099" s="38">
        <f>ROW() - 6</f>
        <v>1093</v>
      </c>
      <c r="I1099" s="218" t="str" cm="1">
        <f t="array" ref="I10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0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00" spans="1:10" x14ac:dyDescent="0.2">
      <c r="A1100" s="209">
        <v>2312</v>
      </c>
      <c r="B1100" s="211" t="s">
        <v>55</v>
      </c>
      <c r="C1100" s="44">
        <v>3</v>
      </c>
      <c r="D1100" s="214">
        <v>45821</v>
      </c>
      <c r="E1100" s="211" t="b">
        <v>0</v>
      </c>
      <c r="F1100" s="211" t="s">
        <v>2488</v>
      </c>
      <c r="G11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&lt;STX&gt;H1;o160,100;f3;c20;h1;w1;d3,Jalen Vines;&lt;ETX&gt;
&lt;STX&gt;H2;o130,100;f3;c20;h1;w1;d3,;&lt;ETX&gt;
&lt;STX&gt;H3;o100,100;f3;c20;h1;w1;d3,MES Login;&lt;ETX&gt;
&lt;STX&gt;B4;o50,30;f3;c0,3;h50;w3;d3,2312;&lt;ETX&gt;
&lt;STX&gt;R&lt;ETX&gt;
&lt;STX&gt;&lt;ESC&gt;E1;&lt;ETX&gt;
&lt;STX&gt;&lt;US&gt;4&lt;ETX&gt;
&lt;STX&gt;&lt;ETB&gt;&lt;ETX&gt;</v>
      </c>
      <c r="H1100" s="38">
        <f>ROW() - 6</f>
        <v>1094</v>
      </c>
      <c r="I1100" s="218" t="str" cm="1">
        <f t="array" ref="I11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01" spans="1:10" x14ac:dyDescent="0.2">
      <c r="A1101" s="209">
        <v>1084</v>
      </c>
      <c r="B1101" s="211" t="s">
        <v>2489</v>
      </c>
      <c r="C1101" s="44">
        <v>4</v>
      </c>
      <c r="D1101" s="214">
        <v>45126.655620949074</v>
      </c>
      <c r="E1101" s="211" t="b">
        <v>0</v>
      </c>
      <c r="F1101" s="211" t="s">
        <v>944</v>
      </c>
      <c r="G11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&lt;STX&gt;H1;o160,100;f3;c20;h1;w1;d3,Jalesa Bell;&lt;ETX&gt;
&lt;STX&gt;H2;o130,100;f3;c20;h1;w1;d3,;&lt;ETX&gt;
&lt;STX&gt;H3;o100,100;f3;c20;h1;w1;d3,MES Login;&lt;ETX&gt;
&lt;STX&gt;B4;o50,30;f3;c0,3;h50;w3;d3,1084;&lt;ETX&gt;
&lt;STX&gt;R&lt;ETX&gt;
&lt;STX&gt;&lt;ESC&gt;E1;&lt;ETX&gt;
&lt;STX&gt;&lt;US&gt;4&lt;ETX&gt;
&lt;STX&gt;&lt;ETB&gt;&lt;ETX&gt;</v>
      </c>
      <c r="H1101" s="38">
        <f>ROW() - 6</f>
        <v>1095</v>
      </c>
      <c r="I1101" s="218" t="str" cm="1">
        <f t="array" ref="I11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02" spans="1:10" x14ac:dyDescent="0.2">
      <c r="A1102" s="209">
        <v>2945</v>
      </c>
      <c r="B1102" s="211" t="s">
        <v>2490</v>
      </c>
      <c r="C1102" s="44">
        <v>4</v>
      </c>
      <c r="D1102" s="214">
        <v>45126.65562114583</v>
      </c>
      <c r="E1102" s="211" t="b">
        <v>0</v>
      </c>
      <c r="F1102" s="211" t="s">
        <v>2164</v>
      </c>
      <c r="G11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&lt;STX&gt;H1;o160,100;f3;c20;h1;w1;d3,Jaletta Owens;&lt;ETX&gt;
&lt;STX&gt;H2;o130,100;f3;c20;h1;w1;d3,;&lt;ETX&gt;
&lt;STX&gt;H3;o100,100;f3;c20;h1;w1;d3,MES Login;&lt;ETX&gt;
&lt;STX&gt;B4;o50,30;f3;c0,3;h50;w3;d3,2945;&lt;ETX&gt;
&lt;STX&gt;R&lt;ETX&gt;
&lt;STX&gt;&lt;ESC&gt;E1;&lt;ETX&gt;
&lt;STX&gt;&lt;US&gt;4&lt;ETX&gt;
&lt;STX&gt;&lt;ETB&gt;&lt;ETX&gt;</v>
      </c>
      <c r="H1102" s="38">
        <f>ROW() - 6</f>
        <v>1096</v>
      </c>
      <c r="I1102" s="218" t="str" cm="1">
        <f t="array" ref="I11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03" spans="1:10" x14ac:dyDescent="0.2">
      <c r="A1103" s="209">
        <v>1155</v>
      </c>
      <c r="B1103" s="211" t="s">
        <v>2491</v>
      </c>
      <c r="C1103" s="44">
        <v>4</v>
      </c>
      <c r="D1103" s="214">
        <v>45126.655621331018</v>
      </c>
      <c r="E1103" s="211" t="b">
        <v>0</v>
      </c>
      <c r="F1103" s="211" t="s">
        <v>1126</v>
      </c>
      <c r="G11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&lt;STX&gt;H1;o160,100;f3;c20;h1;w1;d3,Jalice Davis;&lt;ETX&gt;
&lt;STX&gt;H2;o130,100;f3;c20;h1;w1;d3,;&lt;ETX&gt;
&lt;STX&gt;H3;o100,100;f3;c20;h1;w1;d3,MES Login;&lt;ETX&gt;
&lt;STX&gt;B4;o50,30;f3;c0,3;h50;w3;d3,1155;&lt;ETX&gt;
&lt;STX&gt;R&lt;ETX&gt;
&lt;STX&gt;&lt;ESC&gt;E1;&lt;ETX&gt;
&lt;STX&gt;&lt;US&gt;4&lt;ETX&gt;
&lt;STX&gt;&lt;ETB&gt;&lt;ETX&gt;</v>
      </c>
      <c r="H1103" s="38">
        <f>ROW() - 6</f>
        <v>1097</v>
      </c>
      <c r="I1103" s="218" t="str" cm="1">
        <f t="array" ref="I11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04" spans="1:10" x14ac:dyDescent="0.2">
      <c r="A1104" s="209">
        <v>1417</v>
      </c>
      <c r="B1104" s="211" t="s">
        <v>2492</v>
      </c>
      <c r="C1104" s="44">
        <v>4</v>
      </c>
      <c r="D1104" s="214">
        <v>45126.655621493053</v>
      </c>
      <c r="E1104" s="211" t="b">
        <v>0</v>
      </c>
      <c r="F1104" s="211" t="s">
        <v>944</v>
      </c>
      <c r="G11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&lt;STX&gt;H1;o160,100;f3;c20;h1;w1;d3,Jalil Bell;&lt;ETX&gt;
&lt;STX&gt;H2;o130,100;f3;c20;h1;w1;d3,;&lt;ETX&gt;
&lt;STX&gt;H3;o100,100;f3;c20;h1;w1;d3,MES Login;&lt;ETX&gt;
&lt;STX&gt;B4;o50,30;f3;c0,3;h50;w3;d3,1417;&lt;ETX&gt;
&lt;STX&gt;R&lt;ETX&gt;
&lt;STX&gt;&lt;ESC&gt;E1;&lt;ETX&gt;
&lt;STX&gt;&lt;US&gt;4&lt;ETX&gt;
&lt;STX&gt;&lt;ETB&gt;&lt;ETX&gt;</v>
      </c>
      <c r="H1104" s="38">
        <f>ROW() - 6</f>
        <v>1098</v>
      </c>
      <c r="I1104" s="218" t="str" cm="1">
        <f t="array" ref="I11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05" spans="1:10" x14ac:dyDescent="0.2">
      <c r="A1105" s="209">
        <v>9286</v>
      </c>
      <c r="B1105" s="211" t="s">
        <v>2493</v>
      </c>
      <c r="C1105" s="44">
        <v>4</v>
      </c>
      <c r="D1105" s="214"/>
      <c r="E1105" s="211" t="b">
        <v>0</v>
      </c>
      <c r="F1105" s="211" t="s">
        <v>2494</v>
      </c>
      <c r="G11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&lt;STX&gt;H1;o160,100;f3;c20;h1;w1;d3,Jamaal Mulligan;&lt;ETX&gt;
&lt;STX&gt;H2;o130,100;f3;c20;h1;w1;d3,T1XX B;&lt;ETX&gt;
&lt;STX&gt;H3;o100,100;f3;c20;h1;w1;d3,MES Login;&lt;ETX&gt;
&lt;STX&gt;B4;o50,30;f3;c0,3;h50;w3;d3,9286;&lt;ETX&gt;
&lt;STX&gt;R&lt;ETX&gt;
&lt;STX&gt;&lt;ESC&gt;E1;&lt;ETX&gt;
&lt;STX&gt;&lt;US&gt;4&lt;ETX&gt;
&lt;STX&gt;&lt;ETB&gt;&lt;ETX&gt;</v>
      </c>
      <c r="H1105" s="38">
        <f>ROW() - 6</f>
        <v>1099</v>
      </c>
      <c r="I1105" s="218" t="str" cm="1">
        <f t="array" ref="I11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1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106" spans="1:10" x14ac:dyDescent="0.2">
      <c r="A1106" s="209">
        <v>2694</v>
      </c>
      <c r="B1106" s="211" t="s">
        <v>9603</v>
      </c>
      <c r="C1106" s="44">
        <v>4</v>
      </c>
      <c r="D1106" s="214"/>
      <c r="E1106" s="211" t="b">
        <v>0</v>
      </c>
      <c r="F1106" s="211" t="s">
        <v>9612</v>
      </c>
      <c r="G11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&lt;STX&gt;H1;o160,100;f3;c20;h1;w1;d3,Jamaal Mulligan Jr;&lt;ETX&gt;
&lt;STX&gt;H2;o130,100;f3;c20;h1;w1;d3,T1XX B;&lt;ETX&gt;
&lt;STX&gt;H3;o100,100;f3;c20;h1;w1;d3,MES Login;&lt;ETX&gt;
&lt;STX&gt;B4;o50,30;f3;c0,3;h50;w3;d3,2694;&lt;ETX&gt;
&lt;STX&gt;R&lt;ETX&gt;
&lt;STX&gt;&lt;ESC&gt;E1;&lt;ETX&gt;
&lt;STX&gt;&lt;US&gt;4&lt;ETX&gt;
&lt;STX&gt;&lt;ETB&gt;&lt;ETX&gt;</v>
      </c>
      <c r="H1106" s="38">
        <f>ROW() - 6</f>
        <v>1100</v>
      </c>
      <c r="I1106" s="218" t="str" cm="1">
        <f t="array" ref="I11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1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107" spans="1:10" x14ac:dyDescent="0.2">
      <c r="A1107" s="209">
        <v>2651</v>
      </c>
      <c r="B1107" s="211" t="s">
        <v>9438</v>
      </c>
      <c r="C1107" s="44">
        <v>4</v>
      </c>
      <c r="D1107" s="214"/>
      <c r="E1107" s="211" t="b">
        <v>0</v>
      </c>
      <c r="F1107" s="211" t="s">
        <v>9443</v>
      </c>
      <c r="G11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&lt;STX&gt;H1;o160,100;f3;c20;h1;w1;d3,Jamal Perry Jr;&lt;ETX&gt;
&lt;STX&gt;H2;o130,100;f3;c20;h1;w1;d3,T1XX C;&lt;ETX&gt;
&lt;STX&gt;H3;o100,100;f3;c20;h1;w1;d3,MES Login;&lt;ETX&gt;
&lt;STX&gt;B4;o50,30;f3;c0,3;h50;w3;d3,2651;&lt;ETX&gt;
&lt;STX&gt;R&lt;ETX&gt;
&lt;STX&gt;&lt;ESC&gt;E1;&lt;ETX&gt;
&lt;STX&gt;&lt;US&gt;4&lt;ETX&gt;
&lt;STX&gt;&lt;ETB&gt;&lt;ETX&gt;</v>
      </c>
      <c r="H1107" s="38">
        <f>ROW() - 6</f>
        <v>1101</v>
      </c>
      <c r="I1107" s="218" t="str" cm="1">
        <f t="array" ref="I11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11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108" spans="1:10" x14ac:dyDescent="0.2">
      <c r="A1108" s="209">
        <v>9832</v>
      </c>
      <c r="B1108" s="211" t="s">
        <v>2495</v>
      </c>
      <c r="C1108" s="44">
        <v>4</v>
      </c>
      <c r="D1108" s="214">
        <v>45126.655621678241</v>
      </c>
      <c r="E1108" s="211" t="b">
        <v>0</v>
      </c>
      <c r="F1108" s="211" t="s">
        <v>2496</v>
      </c>
      <c r="G11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&lt;STX&gt;H1;o160,100;f3;c20;h1;w1;d3,Jamal Reed;&lt;ETX&gt;
&lt;STX&gt;H2;o130,100;f3;c20;h1;w1;d3,;&lt;ETX&gt;
&lt;STX&gt;H3;o100,100;f3;c20;h1;w1;d3,MES Login;&lt;ETX&gt;
&lt;STX&gt;B4;o50,30;f3;c0,3;h50;w3;d3,9832;&lt;ETX&gt;
&lt;STX&gt;R&lt;ETX&gt;
&lt;STX&gt;&lt;ESC&gt;E1;&lt;ETX&gt;
&lt;STX&gt;&lt;US&gt;4&lt;ETX&gt;
&lt;STX&gt;&lt;ETB&gt;&lt;ETX&gt;</v>
      </c>
      <c r="H1108" s="38">
        <f>ROW() - 6</f>
        <v>1102</v>
      </c>
      <c r="I1108" s="218" t="str" cm="1">
        <f t="array" ref="I11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09" spans="1:10" x14ac:dyDescent="0.2">
      <c r="A1109" s="209">
        <v>8967</v>
      </c>
      <c r="B1109" s="211" t="s">
        <v>2497</v>
      </c>
      <c r="C1109" s="44">
        <v>4</v>
      </c>
      <c r="D1109" s="214">
        <v>45126.655621874997</v>
      </c>
      <c r="E1109" s="211" t="b">
        <v>0</v>
      </c>
      <c r="F1109" s="211" t="s">
        <v>1541</v>
      </c>
      <c r="G11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&lt;STX&gt;H1;o160,100;f3;c20;h1;w1;d3,Jamar Holloway;&lt;ETX&gt;
&lt;STX&gt;H2;o130,100;f3;c20;h1;w1;d3,;&lt;ETX&gt;
&lt;STX&gt;H3;o100,100;f3;c20;h1;w1;d3,MES Login;&lt;ETX&gt;
&lt;STX&gt;B4;o50,30;f3;c0,3;h50;w3;d3,8967;&lt;ETX&gt;
&lt;STX&gt;R&lt;ETX&gt;
&lt;STX&gt;&lt;ESC&gt;E1;&lt;ETX&gt;
&lt;STX&gt;&lt;US&gt;4&lt;ETX&gt;
&lt;STX&gt;&lt;ETB&gt;&lt;ETX&gt;</v>
      </c>
      <c r="H1109" s="38">
        <f>ROW() - 6</f>
        <v>1103</v>
      </c>
      <c r="I1109" s="218" t="str" cm="1">
        <f t="array" ref="I11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10" spans="1:10" x14ac:dyDescent="0.2">
      <c r="A1110" s="209">
        <v>1161</v>
      </c>
      <c r="B1110" s="211" t="s">
        <v>2498</v>
      </c>
      <c r="C1110" s="44">
        <v>4</v>
      </c>
      <c r="D1110" s="214">
        <v>45126.655622025464</v>
      </c>
      <c r="E1110" s="211" t="b">
        <v>0</v>
      </c>
      <c r="F1110" s="211" t="s">
        <v>2499</v>
      </c>
      <c r="G11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&lt;STX&gt;H1;o160,100;f3;c20;h1;w1;d3,Jamar Pittman;&lt;ETX&gt;
&lt;STX&gt;H2;o130,100;f3;c20;h1;w1;d3,;&lt;ETX&gt;
&lt;STX&gt;H3;o100,100;f3;c20;h1;w1;d3,MES Login;&lt;ETX&gt;
&lt;STX&gt;B4;o50,30;f3;c0,3;h50;w3;d3,1161;&lt;ETX&gt;
&lt;STX&gt;R&lt;ETX&gt;
&lt;STX&gt;&lt;ESC&gt;E1;&lt;ETX&gt;
&lt;STX&gt;&lt;US&gt;4&lt;ETX&gt;
&lt;STX&gt;&lt;ETB&gt;&lt;ETX&gt;</v>
      </c>
      <c r="H1110" s="38">
        <f>ROW() - 6</f>
        <v>1104</v>
      </c>
      <c r="I1110" s="218" t="str" cm="1">
        <f t="array" ref="I11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11" spans="1:10" x14ac:dyDescent="0.2">
      <c r="A1111" s="209">
        <v>2641</v>
      </c>
      <c r="B1111" s="211" t="s">
        <v>9416</v>
      </c>
      <c r="C1111" s="44">
        <v>4</v>
      </c>
      <c r="D1111" s="214"/>
      <c r="E1111" s="211" t="b">
        <v>0</v>
      </c>
      <c r="F1111" s="211" t="s">
        <v>2545</v>
      </c>
      <c r="G11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&lt;STX&gt;H1;o160,100;f3;c20;h1;w1;d3,Jamarion Wiley;&lt;ETX&gt;
&lt;STX&gt;H2;o130,100;f3;c20;h1;w1;d3,T1XX A;&lt;ETX&gt;
&lt;STX&gt;H3;o100,100;f3;c20;h1;w1;d3,MES Login;&lt;ETX&gt;
&lt;STX&gt;B4;o50,30;f3;c0,3;h50;w3;d3,2641;&lt;ETX&gt;
&lt;STX&gt;R&lt;ETX&gt;
&lt;STX&gt;&lt;ESC&gt;E1;&lt;ETX&gt;
&lt;STX&gt;&lt;US&gt;4&lt;ETX&gt;
&lt;STX&gt;&lt;ETB&gt;&lt;ETX&gt;</v>
      </c>
      <c r="H1111" s="38">
        <f>ROW() - 6</f>
        <v>1105</v>
      </c>
      <c r="I1111" s="218" t="str" cm="1">
        <f t="array" ref="I11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11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112" spans="1:10" x14ac:dyDescent="0.2">
      <c r="A1112" s="209">
        <v>9500</v>
      </c>
      <c r="B1112" s="211" t="s">
        <v>2500</v>
      </c>
      <c r="C1112" s="44">
        <v>4</v>
      </c>
      <c r="D1112" s="214">
        <v>45126.655622222221</v>
      </c>
      <c r="E1112" s="211" t="b">
        <v>0</v>
      </c>
      <c r="F1112" s="211" t="s">
        <v>2238</v>
      </c>
      <c r="G11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&lt;STX&gt;H1;o160,100;f3;c20;h1;w1;d3,Jameccia Evans;&lt;ETX&gt;
&lt;STX&gt;H2;o130,100;f3;c20;h1;w1;d3,;&lt;ETX&gt;
&lt;STX&gt;H3;o100,100;f3;c20;h1;w1;d3,MES Login;&lt;ETX&gt;
&lt;STX&gt;B4;o50,30;f3;c0,3;h50;w3;d3,9500;&lt;ETX&gt;
&lt;STX&gt;R&lt;ETX&gt;
&lt;STX&gt;&lt;ESC&gt;E1;&lt;ETX&gt;
&lt;STX&gt;&lt;US&gt;4&lt;ETX&gt;
&lt;STX&gt;&lt;ETB&gt;&lt;ETX&gt;</v>
      </c>
      <c r="H1112" s="38">
        <f>ROW() - 6</f>
        <v>1106</v>
      </c>
      <c r="I1112" s="218" t="str" cm="1">
        <f t="array" ref="I11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13" spans="1:10" x14ac:dyDescent="0.2">
      <c r="A1113" s="209">
        <v>9735</v>
      </c>
      <c r="B1113" s="211" t="s">
        <v>2501</v>
      </c>
      <c r="C1113" s="44">
        <v>4</v>
      </c>
      <c r="D1113" s="214">
        <v>45126.655622418984</v>
      </c>
      <c r="E1113" s="211" t="b">
        <v>0</v>
      </c>
      <c r="F1113" s="211" t="s">
        <v>2238</v>
      </c>
      <c r="G11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&lt;STX&gt;H1;o160,100;f3;c20;h1;w1;d3,Jameceia Evans;&lt;ETX&gt;
&lt;STX&gt;H2;o130,100;f3;c20;h1;w1;d3,;&lt;ETX&gt;
&lt;STX&gt;H3;o100,100;f3;c20;h1;w1;d3,MES Login;&lt;ETX&gt;
&lt;STX&gt;B4;o50,30;f3;c0,3;h50;w3;d3,9735;&lt;ETX&gt;
&lt;STX&gt;R&lt;ETX&gt;
&lt;STX&gt;&lt;ESC&gt;E1;&lt;ETX&gt;
&lt;STX&gt;&lt;US&gt;4&lt;ETX&gt;
&lt;STX&gt;&lt;ETB&gt;&lt;ETX&gt;</v>
      </c>
      <c r="H1113" s="38">
        <f>ROW() - 6</f>
        <v>1107</v>
      </c>
      <c r="I1113" s="218" t="str" cm="1">
        <f t="array" ref="I11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14" spans="1:10" x14ac:dyDescent="0.2">
      <c r="A1114" s="209">
        <v>1523</v>
      </c>
      <c r="B1114" s="211" t="s">
        <v>346</v>
      </c>
      <c r="C1114" s="44">
        <v>3</v>
      </c>
      <c r="D1114" s="214"/>
      <c r="E1114" s="211" t="b">
        <v>1</v>
      </c>
      <c r="F1114" s="211" t="s">
        <v>1913</v>
      </c>
      <c r="G11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Adams;&lt;ETX&gt;
&lt;STX&gt;H2;o130,100;f3;c20;h1;w1;d3,Materials 1st;&lt;ETX&gt;
&lt;STX&gt;H3;o100,100;f3;c20;h1;w1;d3,MES Login;&lt;ETX&gt;
&lt;STX&gt;B4;o50,30;f3;c0,3;h50;w3;d3,1523;&lt;ETX&gt;
&lt;STX&gt;R&lt;ETX&gt;
&lt;STX&gt;&lt;ESC&gt;E1;&lt;ETX&gt;
&lt;STX&gt;&lt;US&gt;4&lt;ETX&gt;
&lt;STX&gt;&lt;ETB&gt;&lt;ETX&gt;</v>
      </c>
      <c r="H1114" s="38">
        <f>ROW() - 6</f>
        <v>1108</v>
      </c>
      <c r="I1114" s="218" t="str" cm="1">
        <f t="array" ref="I11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1st</v>
      </c>
      <c r="J11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115" spans="1:10" x14ac:dyDescent="0.2">
      <c r="A1115" s="209">
        <v>1162</v>
      </c>
      <c r="B1115" s="211" t="s">
        <v>2502</v>
      </c>
      <c r="C1115" s="44">
        <v>4</v>
      </c>
      <c r="D1115" s="214">
        <v>45131.51031056713</v>
      </c>
      <c r="E1115" s="211" t="b">
        <v>0</v>
      </c>
      <c r="F1115" s="211" t="s">
        <v>1281</v>
      </c>
      <c r="G11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Alexander;&lt;ETX&gt;
&lt;STX&gt;H2;o130,100;f3;c20;h1;w1;d3,;&lt;ETX&gt;
&lt;STX&gt;H3;o100,100;f3;c20;h1;w1;d3,MES Login;&lt;ETX&gt;
&lt;STX&gt;B4;o50,30;f3;c0,3;h50;w3;d3,1162;&lt;ETX&gt;
&lt;STX&gt;R&lt;ETX&gt;
&lt;STX&gt;&lt;ESC&gt;E1;&lt;ETX&gt;
&lt;STX&gt;&lt;US&gt;4&lt;ETX&gt;
&lt;STX&gt;&lt;ETB&gt;&lt;ETX&gt;</v>
      </c>
      <c r="H1115" s="38">
        <f>ROW() - 6</f>
        <v>1109</v>
      </c>
      <c r="I1115" s="218" t="str" cm="1">
        <f t="array" ref="I11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16" spans="1:10" x14ac:dyDescent="0.2">
      <c r="A1116" s="209">
        <v>2080</v>
      </c>
      <c r="B1116" s="211" t="s">
        <v>2503</v>
      </c>
      <c r="C1116" s="44">
        <v>4</v>
      </c>
      <c r="D1116" s="214">
        <v>45131.51031258102</v>
      </c>
      <c r="E1116" s="211" t="b">
        <v>0</v>
      </c>
      <c r="F1116" s="211" t="s">
        <v>2504</v>
      </c>
      <c r="G11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Augusta;&lt;ETX&gt;
&lt;STX&gt;H2;o130,100;f3;c20;h1;w1;d3,;&lt;ETX&gt;
&lt;STX&gt;H3;o100,100;f3;c20;h1;w1;d3,MES Login;&lt;ETX&gt;
&lt;STX&gt;B4;o50,30;f3;c0,3;h50;w3;d3,2080;&lt;ETX&gt;
&lt;STX&gt;R&lt;ETX&gt;
&lt;STX&gt;&lt;ESC&gt;E1;&lt;ETX&gt;
&lt;STX&gt;&lt;US&gt;4&lt;ETX&gt;
&lt;STX&gt;&lt;ETB&gt;&lt;ETX&gt;</v>
      </c>
      <c r="H1116" s="38">
        <f>ROW() - 6</f>
        <v>1110</v>
      </c>
      <c r="I1116" s="218" t="str" cm="1">
        <f t="array" ref="I11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17" spans="1:10" x14ac:dyDescent="0.2">
      <c r="A1117" s="209">
        <v>1823</v>
      </c>
      <c r="B1117" s="211" t="s">
        <v>2505</v>
      </c>
      <c r="C1117" s="44">
        <v>15</v>
      </c>
      <c r="D1117" s="214"/>
      <c r="E1117" s="211" t="b">
        <v>0</v>
      </c>
      <c r="F1117" s="211" t="s">
        <v>1064</v>
      </c>
      <c r="G11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Baker;&lt;ETX&gt;
&lt;STX&gt;H2;o130,100;f3;c20;h1;w1;d3,Service 1st;&lt;ETX&gt;
&lt;STX&gt;H3;o100,100;f3;c20;h1;w1;d3,MES Login;&lt;ETX&gt;
&lt;STX&gt;B4;o50,30;f3;c0,3;h50;w3;d3,1823;&lt;ETX&gt;
&lt;STX&gt;R&lt;ETX&gt;
&lt;STX&gt;&lt;ESC&gt;E1;&lt;ETX&gt;
&lt;STX&gt;&lt;US&gt;4&lt;ETX&gt;
&lt;STX&gt;&lt;ETB&gt;&lt;ETX&gt;</v>
      </c>
      <c r="H1117" s="38">
        <f>ROW() - 6</f>
        <v>1111</v>
      </c>
      <c r="I1117" s="218" t="str" cm="1">
        <f t="array" ref="I11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Service 1st</v>
      </c>
      <c r="J11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118" spans="1:10" x14ac:dyDescent="0.2">
      <c r="A1118" s="209">
        <v>2358</v>
      </c>
      <c r="B1118" s="211" t="s">
        <v>2506</v>
      </c>
      <c r="C1118" s="44">
        <v>4</v>
      </c>
      <c r="D1118" s="214">
        <v>45131.510321064816</v>
      </c>
      <c r="E1118" s="211" t="b">
        <v>0</v>
      </c>
      <c r="F1118" s="211" t="s">
        <v>2507</v>
      </c>
      <c r="G11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Bialk;&lt;ETX&gt;
&lt;STX&gt;H2;o130,100;f3;c20;h1;w1;d3,;&lt;ETX&gt;
&lt;STX&gt;H3;o100,100;f3;c20;h1;w1;d3,MES Login;&lt;ETX&gt;
&lt;STX&gt;B4;o50,30;f3;c0,3;h50;w3;d3,2358;&lt;ETX&gt;
&lt;STX&gt;R&lt;ETX&gt;
&lt;STX&gt;&lt;ESC&gt;E1;&lt;ETX&gt;
&lt;STX&gt;&lt;US&gt;4&lt;ETX&gt;
&lt;STX&gt;&lt;ETB&gt;&lt;ETX&gt;</v>
      </c>
      <c r="H1118" s="38">
        <f>ROW() - 6</f>
        <v>1112</v>
      </c>
      <c r="I1118" s="218" t="str" cm="1">
        <f t="array" ref="I11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19" spans="1:10" x14ac:dyDescent="0.2">
      <c r="A1119" s="209">
        <v>1588</v>
      </c>
      <c r="B1119" s="211" t="s">
        <v>2508</v>
      </c>
      <c r="C1119" s="44">
        <v>4</v>
      </c>
      <c r="D1119" s="214">
        <v>45639</v>
      </c>
      <c r="E1119" s="211" t="b">
        <v>1</v>
      </c>
      <c r="F1119" s="211" t="s">
        <v>960</v>
      </c>
      <c r="G11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Brown;&lt;ETX&gt;
&lt;STX&gt;H2;o130,100;f3;c20;h1;w1;d3,;&lt;ETX&gt;
&lt;STX&gt;H3;o100,100;f3;c20;h1;w1;d3,MES Login;&lt;ETX&gt;
&lt;STX&gt;B4;o50,30;f3;c0,3;h50;w3;d3,1588;&lt;ETX&gt;
&lt;STX&gt;R&lt;ETX&gt;
&lt;STX&gt;&lt;ESC&gt;E1;&lt;ETX&gt;
&lt;STX&gt;&lt;US&gt;4&lt;ETX&gt;
&lt;STX&gt;&lt;ETB&gt;&lt;ETX&gt;</v>
      </c>
      <c r="H1119" s="38">
        <f>ROW() - 6</f>
        <v>1113</v>
      </c>
      <c r="I1119" s="218" t="str" cm="1">
        <f t="array" ref="I11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20" spans="1:10" x14ac:dyDescent="0.2">
      <c r="A1120" s="209">
        <v>1718</v>
      </c>
      <c r="B1120" s="211" t="s">
        <v>2508</v>
      </c>
      <c r="C1120" s="44">
        <v>4</v>
      </c>
      <c r="D1120" s="214">
        <v>45639</v>
      </c>
      <c r="E1120" s="211" t="b">
        <v>0</v>
      </c>
      <c r="F1120" s="211" t="s">
        <v>960</v>
      </c>
      <c r="G11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Brown;&lt;ETX&gt;
&lt;STX&gt;H2;o130,100;f3;c20;h1;w1;d3,;&lt;ETX&gt;
&lt;STX&gt;H3;o100,100;f3;c20;h1;w1;d3,MES Login;&lt;ETX&gt;
&lt;STX&gt;B4;o50,30;f3;c0,3;h50;w3;d3,1718;&lt;ETX&gt;
&lt;STX&gt;R&lt;ETX&gt;
&lt;STX&gt;&lt;ESC&gt;E1;&lt;ETX&gt;
&lt;STX&gt;&lt;US&gt;4&lt;ETX&gt;
&lt;STX&gt;&lt;ETB&gt;&lt;ETX&gt;</v>
      </c>
      <c r="H1120" s="38">
        <f>ROW() - 6</f>
        <v>1114</v>
      </c>
      <c r="I1120" s="218" t="str" cm="1">
        <f t="array" ref="I11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21" spans="1:10" x14ac:dyDescent="0.2">
      <c r="A1121" s="209">
        <v>2620</v>
      </c>
      <c r="B1121" s="211" t="s">
        <v>2509</v>
      </c>
      <c r="C1121" s="44">
        <v>4</v>
      </c>
      <c r="D1121" s="214">
        <v>45760</v>
      </c>
      <c r="E1121" s="211" t="b">
        <v>0</v>
      </c>
      <c r="F1121" s="211" t="s">
        <v>2510</v>
      </c>
      <c r="G11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Burch;&lt;ETX&gt;
&lt;STX&gt;H2;o130,100;f3;c20;h1;w1;d3,;&lt;ETX&gt;
&lt;STX&gt;H3;o100,100;f3;c20;h1;w1;d3,MES Login;&lt;ETX&gt;
&lt;STX&gt;B4;o50,30;f3;c0,3;h50;w3;d3,2620;&lt;ETX&gt;
&lt;STX&gt;R&lt;ETX&gt;
&lt;STX&gt;&lt;ESC&gt;E1;&lt;ETX&gt;
&lt;STX&gt;&lt;US&gt;4&lt;ETX&gt;
&lt;STX&gt;&lt;ETB&gt;&lt;ETX&gt;</v>
      </c>
      <c r="H1121" s="38">
        <f>ROW() - 6</f>
        <v>1115</v>
      </c>
      <c r="I1121" s="218" t="str" cm="1">
        <f t="array" ref="I11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22" spans="1:10" x14ac:dyDescent="0.2">
      <c r="A1122" s="209">
        <v>2386</v>
      </c>
      <c r="B1122" s="211" t="s">
        <v>2511</v>
      </c>
      <c r="C1122" s="44">
        <v>8</v>
      </c>
      <c r="D1122" s="214">
        <v>45639</v>
      </c>
      <c r="E1122" s="211" t="b">
        <v>0</v>
      </c>
      <c r="F1122" s="211" t="s">
        <v>2512</v>
      </c>
      <c r="G11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Burman;&lt;ETX&gt;
&lt;STX&gt;H2;o130,100;f3;c20;h1;w1;d3,;&lt;ETX&gt;
&lt;STX&gt;H3;o100,100;f3;c20;h1;w1;d3,MES Login;&lt;ETX&gt;
&lt;STX&gt;B4;o50,30;f3;c0,3;h50;w3;d3,2386;&lt;ETX&gt;
&lt;STX&gt;R&lt;ETX&gt;
&lt;STX&gt;&lt;ESC&gt;E1;&lt;ETX&gt;
&lt;STX&gt;&lt;US&gt;4&lt;ETX&gt;
&lt;STX&gt;&lt;ETB&gt;&lt;ETX&gt;</v>
      </c>
      <c r="H1122" s="38">
        <f>ROW() - 6</f>
        <v>1116</v>
      </c>
      <c r="I1122" s="218" t="str" cm="1">
        <f t="array" ref="I11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23" spans="1:10" x14ac:dyDescent="0.2">
      <c r="A1123" s="209">
        <v>1990</v>
      </c>
      <c r="B1123" s="211" t="s">
        <v>2513</v>
      </c>
      <c r="C1123" s="44">
        <v>4</v>
      </c>
      <c r="D1123" s="214">
        <v>45639</v>
      </c>
      <c r="E1123" s="211" t="b">
        <v>0</v>
      </c>
      <c r="F1123" s="211" t="s">
        <v>2514</v>
      </c>
      <c r="G11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Carisle;&lt;ETX&gt;
&lt;STX&gt;H2;o130,100;f3;c20;h1;w1;d3,;&lt;ETX&gt;
&lt;STX&gt;H3;o100,100;f3;c20;h1;w1;d3,MES Login;&lt;ETX&gt;
&lt;STX&gt;B4;o50,30;f3;c0,3;h50;w3;d3,1990;&lt;ETX&gt;
&lt;STX&gt;R&lt;ETX&gt;
&lt;STX&gt;&lt;ESC&gt;E1;&lt;ETX&gt;
&lt;STX&gt;&lt;US&gt;4&lt;ETX&gt;
&lt;STX&gt;&lt;ETB&gt;&lt;ETX&gt;</v>
      </c>
      <c r="H1123" s="38">
        <f>ROW() - 6</f>
        <v>1117</v>
      </c>
      <c r="I1123" s="218" t="str" cm="1">
        <f t="array" ref="I11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24" spans="1:10" x14ac:dyDescent="0.2">
      <c r="A1124" s="209">
        <v>2251</v>
      </c>
      <c r="B1124" s="211" t="s">
        <v>2515</v>
      </c>
      <c r="C1124" s="44">
        <v>4</v>
      </c>
      <c r="D1124" s="214">
        <v>45639</v>
      </c>
      <c r="E1124" s="211" t="b">
        <v>0</v>
      </c>
      <c r="F1124" s="211" t="s">
        <v>2516</v>
      </c>
      <c r="G11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Carlisle;&lt;ETX&gt;
&lt;STX&gt;H2;o130,100;f3;c20;h1;w1;d3,;&lt;ETX&gt;
&lt;STX&gt;H3;o100,100;f3;c20;h1;w1;d3,MES Login;&lt;ETX&gt;
&lt;STX&gt;B4;o50,30;f3;c0,3;h50;w3;d3,2251;&lt;ETX&gt;
&lt;STX&gt;R&lt;ETX&gt;
&lt;STX&gt;&lt;ESC&gt;E1;&lt;ETX&gt;
&lt;STX&gt;&lt;US&gt;4&lt;ETX&gt;
&lt;STX&gt;&lt;ETB&gt;&lt;ETX&gt;</v>
      </c>
      <c r="H1124" s="38">
        <f>ROW() - 6</f>
        <v>1118</v>
      </c>
      <c r="I1124" s="218" t="str" cm="1">
        <f t="array" ref="I11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25" spans="1:10" x14ac:dyDescent="0.2">
      <c r="A1125" s="209">
        <v>9466</v>
      </c>
      <c r="B1125" s="211" t="s">
        <v>2517</v>
      </c>
      <c r="C1125" s="44">
        <v>4</v>
      </c>
      <c r="D1125" s="214">
        <v>45131.510326504627</v>
      </c>
      <c r="E1125" s="211" t="b">
        <v>0</v>
      </c>
      <c r="F1125" s="211" t="s">
        <v>2518</v>
      </c>
      <c r="G11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Clements;&lt;ETX&gt;
&lt;STX&gt;H2;o130,100;f3;c20;h1;w1;d3,;&lt;ETX&gt;
&lt;STX&gt;H3;o100,100;f3;c20;h1;w1;d3,MES Login;&lt;ETX&gt;
&lt;STX&gt;B4;o50,30;f3;c0,3;h50;w3;d3,9466;&lt;ETX&gt;
&lt;STX&gt;R&lt;ETX&gt;
&lt;STX&gt;&lt;ESC&gt;E1;&lt;ETX&gt;
&lt;STX&gt;&lt;US&gt;4&lt;ETX&gt;
&lt;STX&gt;&lt;ETB&gt;&lt;ETX&gt;</v>
      </c>
      <c r="H1125" s="38">
        <f>ROW() - 6</f>
        <v>1119</v>
      </c>
      <c r="I1125" s="218" t="str" cm="1">
        <f t="array" ref="I11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26" spans="1:10" x14ac:dyDescent="0.2">
      <c r="A1126" s="209">
        <v>8779</v>
      </c>
      <c r="B1126" s="211" t="s">
        <v>2519</v>
      </c>
      <c r="C1126" s="44">
        <v>4</v>
      </c>
      <c r="D1126" s="214">
        <v>45131.510327581018</v>
      </c>
      <c r="E1126" s="211" t="b">
        <v>1</v>
      </c>
      <c r="F1126" s="211" t="s">
        <v>2520</v>
      </c>
      <c r="G11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Euring;&lt;ETX&gt;
&lt;STX&gt;H2;o130,100;f3;c20;h1;w1;d3,;&lt;ETX&gt;
&lt;STX&gt;H3;o100,100;f3;c20;h1;w1;d3,MES Login;&lt;ETX&gt;
&lt;STX&gt;B4;o50,30;f3;c0,3;h50;w3;d3,8779;&lt;ETX&gt;
&lt;STX&gt;R&lt;ETX&gt;
&lt;STX&gt;&lt;ESC&gt;E1;&lt;ETX&gt;
&lt;STX&gt;&lt;US&gt;4&lt;ETX&gt;
&lt;STX&gt;&lt;ETB&gt;&lt;ETX&gt;</v>
      </c>
      <c r="H1126" s="38">
        <f>ROW() - 6</f>
        <v>1120</v>
      </c>
      <c r="I1126" s="218" t="str" cm="1">
        <f t="array" ref="I11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27" spans="1:10" x14ac:dyDescent="0.2">
      <c r="A1127" s="209">
        <v>1590</v>
      </c>
      <c r="B1127" s="211" t="s">
        <v>2521</v>
      </c>
      <c r="C1127" s="44">
        <v>4</v>
      </c>
      <c r="D1127" s="214">
        <v>45131.510328124998</v>
      </c>
      <c r="E1127" s="211" t="b">
        <v>0</v>
      </c>
      <c r="F1127" s="211" t="s">
        <v>2032</v>
      </c>
      <c r="G11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Ford;&lt;ETX&gt;
&lt;STX&gt;H2;o130,100;f3;c20;h1;w1;d3,;&lt;ETX&gt;
&lt;STX&gt;H3;o100,100;f3;c20;h1;w1;d3,MES Login;&lt;ETX&gt;
&lt;STX&gt;B4;o50,30;f3;c0,3;h50;w3;d3,1590;&lt;ETX&gt;
&lt;STX&gt;R&lt;ETX&gt;
&lt;STX&gt;&lt;ESC&gt;E1;&lt;ETX&gt;
&lt;STX&gt;&lt;US&gt;4&lt;ETX&gt;
&lt;STX&gt;&lt;ETB&gt;&lt;ETX&gt;</v>
      </c>
      <c r="H1127" s="38">
        <f>ROW() - 6</f>
        <v>1121</v>
      </c>
      <c r="I1127" s="218" t="str" cm="1">
        <f t="array" ref="I11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28" spans="1:10" x14ac:dyDescent="0.2">
      <c r="A1128" s="209">
        <v>1946</v>
      </c>
      <c r="B1128" s="211" t="s">
        <v>2522</v>
      </c>
      <c r="C1128" s="44">
        <v>4</v>
      </c>
      <c r="D1128" s="214"/>
      <c r="E1128" s="211" t="b">
        <v>0</v>
      </c>
      <c r="F1128" s="211" t="s">
        <v>1090</v>
      </c>
      <c r="G11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Grant;&lt;ETX&gt;
&lt;STX&gt;H2;o130,100;f3;c20;h1;w1;d3,;&lt;ETX&gt;
&lt;STX&gt;H3;o100,100;f3;c20;h1;w1;d3,MES Login;&lt;ETX&gt;
&lt;STX&gt;B4;o50,30;f3;c0,3;h50;w3;d3,1946;&lt;ETX&gt;
&lt;STX&gt;R&lt;ETX&gt;
&lt;STX&gt;&lt;ESC&gt;E1;&lt;ETX&gt;
&lt;STX&gt;&lt;US&gt;4&lt;ETX&gt;
&lt;STX&gt;&lt;ETB&gt;&lt;ETX&gt;</v>
      </c>
      <c r="H1128" s="38">
        <f>ROW() - 6</f>
        <v>1122</v>
      </c>
      <c r="I1128" s="218" t="str" cm="1">
        <f t="array" ref="I11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29" spans="1:10" x14ac:dyDescent="0.2">
      <c r="A1129" s="209">
        <v>9089</v>
      </c>
      <c r="B1129" s="211" t="s">
        <v>2523</v>
      </c>
      <c r="C1129" s="44">
        <v>4</v>
      </c>
      <c r="D1129" s="214">
        <v>45131.510329050929</v>
      </c>
      <c r="E1129" s="211" t="b">
        <v>0</v>
      </c>
      <c r="F1129" s="211" t="s">
        <v>1823</v>
      </c>
      <c r="G11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Hang;&lt;ETX&gt;
&lt;STX&gt;H2;o130,100;f3;c20;h1;w1;d3,;&lt;ETX&gt;
&lt;STX&gt;H3;o100,100;f3;c20;h1;w1;d3,MES Login;&lt;ETX&gt;
&lt;STX&gt;B4;o50,30;f3;c0,3;h50;w3;d3,9089;&lt;ETX&gt;
&lt;STX&gt;R&lt;ETX&gt;
&lt;STX&gt;&lt;ESC&gt;E1;&lt;ETX&gt;
&lt;STX&gt;&lt;US&gt;4&lt;ETX&gt;
&lt;STX&gt;&lt;ETB&gt;&lt;ETX&gt;</v>
      </c>
      <c r="H1129" s="38">
        <f>ROW() - 6</f>
        <v>1123</v>
      </c>
      <c r="I1129" s="218" t="str" cm="1">
        <f t="array" ref="I11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30" spans="1:10" x14ac:dyDescent="0.2">
      <c r="A1130" s="209">
        <v>9505</v>
      </c>
      <c r="B1130" s="211" t="s">
        <v>2524</v>
      </c>
      <c r="C1130" s="44">
        <v>4</v>
      </c>
      <c r="D1130" s="214">
        <v>45131.510329398145</v>
      </c>
      <c r="E1130" s="211" t="b">
        <v>0</v>
      </c>
      <c r="F1130" s="211" t="s">
        <v>2044</v>
      </c>
      <c r="G11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Harrell;&lt;ETX&gt;
&lt;STX&gt;H2;o130,100;f3;c20;h1;w1;d3,;&lt;ETX&gt;
&lt;STX&gt;H3;o100,100;f3;c20;h1;w1;d3,MES Login;&lt;ETX&gt;
&lt;STX&gt;B4;o50,30;f3;c0,3;h50;w3;d3,9505;&lt;ETX&gt;
&lt;STX&gt;R&lt;ETX&gt;
&lt;STX&gt;&lt;ESC&gt;E1;&lt;ETX&gt;
&lt;STX&gt;&lt;US&gt;4&lt;ETX&gt;
&lt;STX&gt;&lt;ETB&gt;&lt;ETX&gt;</v>
      </c>
      <c r="H1130" s="38">
        <f>ROW() - 6</f>
        <v>1124</v>
      </c>
      <c r="I1130" s="218" t="str" cm="1">
        <f t="array" ref="I11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31" spans="1:10" x14ac:dyDescent="0.2">
      <c r="A1131" s="209">
        <v>2103</v>
      </c>
      <c r="B1131" s="211" t="s">
        <v>2525</v>
      </c>
      <c r="C1131" s="44">
        <v>4</v>
      </c>
      <c r="D1131" s="214">
        <v>45131.510329745368</v>
      </c>
      <c r="E1131" s="211" t="b">
        <v>0</v>
      </c>
      <c r="F1131" s="211" t="s">
        <v>2526</v>
      </c>
      <c r="G11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Mical;&lt;ETX&gt;
&lt;STX&gt;H2;o130,100;f3;c20;h1;w1;d3,;&lt;ETX&gt;
&lt;STX&gt;H3;o100,100;f3;c20;h1;w1;d3,MES Login;&lt;ETX&gt;
&lt;STX&gt;B4;o50,30;f3;c0,3;h50;w3;d3,2103;&lt;ETX&gt;
&lt;STX&gt;R&lt;ETX&gt;
&lt;STX&gt;&lt;ESC&gt;E1;&lt;ETX&gt;
&lt;STX&gt;&lt;US&gt;4&lt;ETX&gt;
&lt;STX&gt;&lt;ETB&gt;&lt;ETX&gt;</v>
      </c>
      <c r="H1131" s="38">
        <f>ROW() - 6</f>
        <v>1125</v>
      </c>
      <c r="I1131" s="218" t="str" cm="1">
        <f t="array" ref="I11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32" spans="1:10" x14ac:dyDescent="0.2">
      <c r="A1132" s="209">
        <v>2461</v>
      </c>
      <c r="B1132" s="211" t="s">
        <v>119</v>
      </c>
      <c r="C1132" s="44">
        <v>4</v>
      </c>
      <c r="D1132" s="214"/>
      <c r="E1132" s="211" t="b">
        <v>0</v>
      </c>
      <c r="F1132" s="211" t="s">
        <v>1781</v>
      </c>
      <c r="G11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Morris;&lt;ETX&gt;
&lt;STX&gt;H2;o130,100;f3;c20;h1;w1;d3,T1XX B;&lt;ETX&gt;
&lt;STX&gt;H3;o100,100;f3;c20;h1;w1;d3,MES Login;&lt;ETX&gt;
&lt;STX&gt;B4;o50,30;f3;c0,3;h50;w3;d3,2461;&lt;ETX&gt;
&lt;STX&gt;R&lt;ETX&gt;
&lt;STX&gt;&lt;ESC&gt;E1;&lt;ETX&gt;
&lt;STX&gt;&lt;US&gt;4&lt;ETX&gt;
&lt;STX&gt;&lt;ETB&gt;&lt;ETX&gt;</v>
      </c>
      <c r="H1132" s="38">
        <f>ROW() - 6</f>
        <v>1126</v>
      </c>
      <c r="I1132" s="218" t="str" cm="1">
        <f t="array" ref="I11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1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133" spans="1:10" x14ac:dyDescent="0.2">
      <c r="A1133" s="209">
        <v>1225</v>
      </c>
      <c r="B1133" s="211" t="s">
        <v>2527</v>
      </c>
      <c r="C1133" s="44">
        <v>4</v>
      </c>
      <c r="D1133" s="214">
        <v>45131.510329942132</v>
      </c>
      <c r="E1133" s="211" t="b">
        <v>0</v>
      </c>
      <c r="F1133" s="211" t="s">
        <v>2528</v>
      </c>
      <c r="G11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Murray;&lt;ETX&gt;
&lt;STX&gt;H2;o130,100;f3;c20;h1;w1;d3,;&lt;ETX&gt;
&lt;STX&gt;H3;o100,100;f3;c20;h1;w1;d3,MES Login;&lt;ETX&gt;
&lt;STX&gt;B4;o50,30;f3;c0,3;h50;w3;d3,1225;&lt;ETX&gt;
&lt;STX&gt;R&lt;ETX&gt;
&lt;STX&gt;&lt;ESC&gt;E1;&lt;ETX&gt;
&lt;STX&gt;&lt;US&gt;4&lt;ETX&gt;
&lt;STX&gt;&lt;ETB&gt;&lt;ETX&gt;</v>
      </c>
      <c r="H1133" s="38">
        <f>ROW() - 6</f>
        <v>1127</v>
      </c>
      <c r="I1133" s="218" t="str" cm="1">
        <f t="array" ref="I11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34" spans="1:10" x14ac:dyDescent="0.2">
      <c r="A1134" s="209">
        <v>1226</v>
      </c>
      <c r="B1134" s="211" t="s">
        <v>2527</v>
      </c>
      <c r="C1134" s="44">
        <v>4</v>
      </c>
      <c r="D1134" s="214">
        <v>45131.510330092591</v>
      </c>
      <c r="E1134" s="211" t="b">
        <v>0</v>
      </c>
      <c r="F1134" s="211" t="s">
        <v>2528</v>
      </c>
      <c r="G11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Murray;&lt;ETX&gt;
&lt;STX&gt;H2;o130,100;f3;c20;h1;w1;d3,;&lt;ETX&gt;
&lt;STX&gt;H3;o100,100;f3;c20;h1;w1;d3,MES Login;&lt;ETX&gt;
&lt;STX&gt;B4;o50,30;f3;c0,3;h50;w3;d3,1226;&lt;ETX&gt;
&lt;STX&gt;R&lt;ETX&gt;
&lt;STX&gt;&lt;ESC&gt;E1;&lt;ETX&gt;
&lt;STX&gt;&lt;US&gt;4&lt;ETX&gt;
&lt;STX&gt;&lt;ETB&gt;&lt;ETX&gt;</v>
      </c>
      <c r="H1134" s="38">
        <f>ROW() - 6</f>
        <v>1128</v>
      </c>
      <c r="I1134" s="218" t="str" cm="1">
        <f t="array" ref="I11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35" spans="1:10" x14ac:dyDescent="0.2">
      <c r="A1135" s="209">
        <v>4004</v>
      </c>
      <c r="B1135" s="211" t="s">
        <v>2529</v>
      </c>
      <c r="C1135" s="44">
        <v>4</v>
      </c>
      <c r="D1135" s="214">
        <v>45131.510330289355</v>
      </c>
      <c r="E1135" s="211" t="b">
        <v>0</v>
      </c>
      <c r="F1135" s="211" t="s">
        <v>2530</v>
      </c>
      <c r="G11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Rivard;&lt;ETX&gt;
&lt;STX&gt;H2;o130,100;f3;c20;h1;w1;d3,;&lt;ETX&gt;
&lt;STX&gt;H3;o100,100;f3;c20;h1;w1;d3,MES Login;&lt;ETX&gt;
&lt;STX&gt;B4;o50,30;f3;c0,3;h50;w3;d3,4004;&lt;ETX&gt;
&lt;STX&gt;R&lt;ETX&gt;
&lt;STX&gt;&lt;ESC&gt;E1;&lt;ETX&gt;
&lt;STX&gt;&lt;US&gt;4&lt;ETX&gt;
&lt;STX&gt;&lt;ETB&gt;&lt;ETX&gt;</v>
      </c>
      <c r="H1135" s="38">
        <f>ROW() - 6</f>
        <v>1129</v>
      </c>
      <c r="I1135" s="218" t="str" cm="1">
        <f t="array" ref="I11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36" spans="1:10" x14ac:dyDescent="0.2">
      <c r="A1136" s="209">
        <v>8755</v>
      </c>
      <c r="B1136" s="211" t="s">
        <v>2531</v>
      </c>
      <c r="C1136" s="44">
        <v>4</v>
      </c>
      <c r="D1136" s="214">
        <v>45131.510330474535</v>
      </c>
      <c r="E1136" s="211" t="b">
        <v>0</v>
      </c>
      <c r="F1136" s="211" t="s">
        <v>1068</v>
      </c>
      <c r="G11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Robinson;&lt;ETX&gt;
&lt;STX&gt;H2;o130,100;f3;c20;h1;w1;d3,;&lt;ETX&gt;
&lt;STX&gt;H3;o100,100;f3;c20;h1;w1;d3,MES Login;&lt;ETX&gt;
&lt;STX&gt;B4;o50,30;f3;c0,3;h50;w3;d3,8755;&lt;ETX&gt;
&lt;STX&gt;R&lt;ETX&gt;
&lt;STX&gt;&lt;ESC&gt;E1;&lt;ETX&gt;
&lt;STX&gt;&lt;US&gt;4&lt;ETX&gt;
&lt;STX&gt;&lt;ETB&gt;&lt;ETX&gt;</v>
      </c>
      <c r="H1136" s="38">
        <f>ROW() - 6</f>
        <v>1130</v>
      </c>
      <c r="I1136" s="218" t="str" cm="1">
        <f t="array" ref="I11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37" spans="1:10" x14ac:dyDescent="0.2">
      <c r="A1137" s="209">
        <v>9135</v>
      </c>
      <c r="B1137" s="211" t="s">
        <v>2532</v>
      </c>
      <c r="C1137" s="44">
        <v>4</v>
      </c>
      <c r="D1137" s="214">
        <v>45131.510330671299</v>
      </c>
      <c r="E1137" s="211" t="b">
        <v>0</v>
      </c>
      <c r="F1137" s="211" t="s">
        <v>2533</v>
      </c>
      <c r="G11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Roby;&lt;ETX&gt;
&lt;STX&gt;H2;o130,100;f3;c20;h1;w1;d3,;&lt;ETX&gt;
&lt;STX&gt;H3;o100,100;f3;c20;h1;w1;d3,MES Login;&lt;ETX&gt;
&lt;STX&gt;B4;o50,30;f3;c0,3;h50;w3;d3,9135;&lt;ETX&gt;
&lt;STX&gt;R&lt;ETX&gt;
&lt;STX&gt;&lt;ESC&gt;E1;&lt;ETX&gt;
&lt;STX&gt;&lt;US&gt;4&lt;ETX&gt;
&lt;STX&gt;&lt;ETB&gt;&lt;ETX&gt;</v>
      </c>
      <c r="H1137" s="38">
        <f>ROW() - 6</f>
        <v>1131</v>
      </c>
      <c r="I1137" s="218" t="str" cm="1">
        <f t="array" ref="I11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38" spans="1:10" x14ac:dyDescent="0.2">
      <c r="A1138" s="209">
        <v>9406</v>
      </c>
      <c r="B1138" s="211" t="s">
        <v>2534</v>
      </c>
      <c r="C1138" s="44">
        <v>4</v>
      </c>
      <c r="D1138" s="214">
        <v>45131.510331018515</v>
      </c>
      <c r="E1138" s="211" t="b">
        <v>0</v>
      </c>
      <c r="F1138" s="211" t="s">
        <v>2535</v>
      </c>
      <c r="G11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Sadecki;&lt;ETX&gt;
&lt;STX&gt;H2;o130,100;f3;c20;h1;w1;d3,;&lt;ETX&gt;
&lt;STX&gt;H3;o100,100;f3;c20;h1;w1;d3,MES Login;&lt;ETX&gt;
&lt;STX&gt;B4;o50,30;f3;c0,3;h50;w3;d3,9406;&lt;ETX&gt;
&lt;STX&gt;R&lt;ETX&gt;
&lt;STX&gt;&lt;ESC&gt;E1;&lt;ETX&gt;
&lt;STX&gt;&lt;US&gt;4&lt;ETX&gt;
&lt;STX&gt;&lt;ETB&gt;&lt;ETX&gt;</v>
      </c>
      <c r="H1138" s="38">
        <f>ROW() - 6</f>
        <v>1132</v>
      </c>
      <c r="I1138" s="218" t="str" cm="1">
        <f t="array" ref="I11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39" spans="1:10" x14ac:dyDescent="0.2">
      <c r="A1139" s="209">
        <v>2449</v>
      </c>
      <c r="B1139" s="211" t="s">
        <v>2536</v>
      </c>
      <c r="C1139" s="44">
        <v>4</v>
      </c>
      <c r="D1139" s="214">
        <v>45639</v>
      </c>
      <c r="E1139" s="211" t="b">
        <v>0</v>
      </c>
      <c r="F1139" s="211" t="s">
        <v>2537</v>
      </c>
      <c r="G11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Scott-Tarleton;&lt;ETX&gt;
&lt;STX&gt;H2;o130,100;f3;c20;h1;w1;d3,;&lt;ETX&gt;
&lt;STX&gt;H3;o100,100;f3;c20;h1;w1;d3,MES Login;&lt;ETX&gt;
&lt;STX&gt;B4;o50,30;f3;c0,3;h50;w3;d3,2449;&lt;ETX&gt;
&lt;STX&gt;R&lt;ETX&gt;
&lt;STX&gt;&lt;ESC&gt;E1;&lt;ETX&gt;
&lt;STX&gt;&lt;US&gt;4&lt;ETX&gt;
&lt;STX&gt;&lt;ETB&gt;&lt;ETX&gt;</v>
      </c>
      <c r="H1139" s="38">
        <f>ROW() - 6</f>
        <v>1133</v>
      </c>
      <c r="I1139" s="218" t="str" cm="1">
        <f t="array" ref="I11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40" spans="1:10" x14ac:dyDescent="0.2">
      <c r="A1140" s="209">
        <v>8763</v>
      </c>
      <c r="B1140" s="211" t="s">
        <v>2538</v>
      </c>
      <c r="C1140" s="44">
        <v>4</v>
      </c>
      <c r="D1140" s="214">
        <v>45131.510331215279</v>
      </c>
      <c r="E1140" s="211" t="b">
        <v>0</v>
      </c>
      <c r="F1140" s="211" t="s">
        <v>2539</v>
      </c>
      <c r="G11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Sirr;&lt;ETX&gt;
&lt;STX&gt;H2;o130,100;f3;c20;h1;w1;d3,;&lt;ETX&gt;
&lt;STX&gt;H3;o100,100;f3;c20;h1;w1;d3,MES Login;&lt;ETX&gt;
&lt;STX&gt;B4;o50,30;f3;c0,3;h50;w3;d3,8763;&lt;ETX&gt;
&lt;STX&gt;R&lt;ETX&gt;
&lt;STX&gt;&lt;ESC&gt;E1;&lt;ETX&gt;
&lt;STX&gt;&lt;US&gt;4&lt;ETX&gt;
&lt;STX&gt;&lt;ETB&gt;&lt;ETX&gt;</v>
      </c>
      <c r="H1140" s="38">
        <f>ROW() - 6</f>
        <v>1134</v>
      </c>
      <c r="I1140" s="218" t="str" cm="1">
        <f t="array" ref="I11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41" spans="1:10" x14ac:dyDescent="0.2">
      <c r="A1141" s="209">
        <v>8793</v>
      </c>
      <c r="B1141" s="211" t="s">
        <v>348</v>
      </c>
      <c r="C1141" s="44">
        <v>4</v>
      </c>
      <c r="D1141" s="214"/>
      <c r="E1141" s="211" t="b">
        <v>0</v>
      </c>
      <c r="F1141" s="211" t="s">
        <v>956</v>
      </c>
      <c r="G11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Smith;&lt;ETX&gt;
&lt;STX&gt;H2;o130,100;f3;c20;h1;w1;d3,T1XX B;&lt;ETX&gt;
&lt;STX&gt;H3;o100,100;f3;c20;h1;w1;d3,MES Login;&lt;ETX&gt;
&lt;STX&gt;B4;o50,30;f3;c0,3;h50;w3;d3,8793;&lt;ETX&gt;
&lt;STX&gt;R&lt;ETX&gt;
&lt;STX&gt;&lt;ESC&gt;E1;&lt;ETX&gt;
&lt;STX&gt;&lt;US&gt;4&lt;ETX&gt;
&lt;STX&gt;&lt;ETB&gt;&lt;ETX&gt;</v>
      </c>
      <c r="H1141" s="38">
        <f>ROW() - 6</f>
        <v>1135</v>
      </c>
      <c r="I1141" s="218" t="str" cm="1">
        <f t="array" ref="I11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1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142" spans="1:10" x14ac:dyDescent="0.2">
      <c r="A1142" s="209">
        <v>9902</v>
      </c>
      <c r="B1142" s="211" t="s">
        <v>2540</v>
      </c>
      <c r="C1142" s="44">
        <v>1</v>
      </c>
      <c r="D1142" s="214">
        <v>45131.510331365738</v>
      </c>
      <c r="E1142" s="211" t="b">
        <v>1</v>
      </c>
      <c r="F1142" s="211" t="s">
        <v>2541</v>
      </c>
      <c r="G11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Stalling;&lt;ETX&gt;
&lt;STX&gt;H2;o130,100;f3;c20;h1;w1;d3,;&lt;ETX&gt;
&lt;STX&gt;H3;o100,100;f3;c20;h1;w1;d3,MES Login;&lt;ETX&gt;
&lt;STX&gt;B4;o50,30;f3;c0,3;h50;w3;d3,9902;&lt;ETX&gt;
&lt;STX&gt;R&lt;ETX&gt;
&lt;STX&gt;&lt;ESC&gt;E1;&lt;ETX&gt;
&lt;STX&gt;&lt;US&gt;4&lt;ETX&gt;
&lt;STX&gt;&lt;ETB&gt;&lt;ETX&gt;</v>
      </c>
      <c r="H1142" s="38">
        <f>ROW() - 6</f>
        <v>1136</v>
      </c>
      <c r="I1142" s="218" t="str" cm="1">
        <f t="array" ref="I11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43" spans="1:10" x14ac:dyDescent="0.2">
      <c r="A1143" s="209">
        <v>9432</v>
      </c>
      <c r="B1143" s="211" t="s">
        <v>2542</v>
      </c>
      <c r="C1143" s="44">
        <v>4</v>
      </c>
      <c r="D1143" s="214">
        <v>45131.510331562502</v>
      </c>
      <c r="E1143" s="211" t="b">
        <v>0</v>
      </c>
      <c r="F1143" s="211" t="s">
        <v>2543</v>
      </c>
      <c r="G11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Story;&lt;ETX&gt;
&lt;STX&gt;H2;o130,100;f3;c20;h1;w1;d3,;&lt;ETX&gt;
&lt;STX&gt;H3;o100,100;f3;c20;h1;w1;d3,MES Login;&lt;ETX&gt;
&lt;STX&gt;B4;o50,30;f3;c0,3;h50;w3;d3,9432;&lt;ETX&gt;
&lt;STX&gt;R&lt;ETX&gt;
&lt;STX&gt;&lt;ESC&gt;E1;&lt;ETX&gt;
&lt;STX&gt;&lt;US&gt;4&lt;ETX&gt;
&lt;STX&gt;&lt;ETB&gt;&lt;ETX&gt;</v>
      </c>
      <c r="H1143" s="38">
        <f>ROW() - 6</f>
        <v>1137</v>
      </c>
      <c r="I1143" s="218" t="str" cm="1">
        <f t="array" ref="I11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44" spans="1:10" x14ac:dyDescent="0.2">
      <c r="A1144" s="209">
        <v>8192</v>
      </c>
      <c r="B1144" s="211" t="s">
        <v>2544</v>
      </c>
      <c r="C1144" s="44">
        <v>4</v>
      </c>
      <c r="D1144" s="214"/>
      <c r="E1144" s="211" t="b">
        <v>0</v>
      </c>
      <c r="F1144" s="211" t="s">
        <v>2545</v>
      </c>
      <c r="G11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Wiley;&lt;ETX&gt;
&lt;STX&gt;H2;o130,100;f3;c20;h1;w1;d3,;&lt;ETX&gt;
&lt;STX&gt;H3;o100,100;f3;c20;h1;w1;d3,MES Login;&lt;ETX&gt;
&lt;STX&gt;B4;o50,30;f3;c0,3;h50;w3;d3,8192;&lt;ETX&gt;
&lt;STX&gt;R&lt;ETX&gt;
&lt;STX&gt;&lt;ESC&gt;E1;&lt;ETX&gt;
&lt;STX&gt;&lt;US&gt;4&lt;ETX&gt;
&lt;STX&gt;&lt;ETB&gt;&lt;ETX&gt;</v>
      </c>
      <c r="H1144" s="38">
        <f>ROW() - 6</f>
        <v>1138</v>
      </c>
      <c r="I1144" s="218" t="str" cm="1">
        <f t="array" ref="I11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45" spans="1:10" x14ac:dyDescent="0.2">
      <c r="A1145" s="209">
        <v>1073</v>
      </c>
      <c r="B1145" s="211" t="s">
        <v>2546</v>
      </c>
      <c r="C1145" s="44">
        <v>4</v>
      </c>
      <c r="D1145" s="214">
        <v>45131.510331747682</v>
      </c>
      <c r="E1145" s="211" t="b">
        <v>0</v>
      </c>
      <c r="F1145" s="211" t="s">
        <v>1039</v>
      </c>
      <c r="G11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Wilson;&lt;ETX&gt;
&lt;STX&gt;H2;o130,100;f3;c20;h1;w1;d3,;&lt;ETX&gt;
&lt;STX&gt;H3;o100,100;f3;c20;h1;w1;d3,MES Login;&lt;ETX&gt;
&lt;STX&gt;B4;o50,30;f3;c0,3;h50;w3;d3,1073;&lt;ETX&gt;
&lt;STX&gt;R&lt;ETX&gt;
&lt;STX&gt;&lt;ESC&gt;E1;&lt;ETX&gt;
&lt;STX&gt;&lt;US&gt;4&lt;ETX&gt;
&lt;STX&gt;&lt;ETB&gt;&lt;ETX&gt;</v>
      </c>
      <c r="H1145" s="38">
        <f>ROW() - 6</f>
        <v>1139</v>
      </c>
      <c r="I1145" s="218" t="str" cm="1">
        <f t="array" ref="I11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46" spans="1:10" x14ac:dyDescent="0.2">
      <c r="A1146" s="209">
        <v>1616</v>
      </c>
      <c r="B1146" s="211" t="s">
        <v>2546</v>
      </c>
      <c r="C1146" s="44">
        <v>4</v>
      </c>
      <c r="D1146" s="214">
        <v>45131.510331944446</v>
      </c>
      <c r="E1146" s="211" t="b">
        <v>0</v>
      </c>
      <c r="F1146" s="211" t="s">
        <v>1039</v>
      </c>
      <c r="G11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 Wilson;&lt;ETX&gt;
&lt;STX&gt;H2;o130,100;f3;c20;h1;w1;d3,;&lt;ETX&gt;
&lt;STX&gt;H3;o100,100;f3;c20;h1;w1;d3,MES Login;&lt;ETX&gt;
&lt;STX&gt;B4;o50,30;f3;c0,3;h50;w3;d3,1616;&lt;ETX&gt;
&lt;STX&gt;R&lt;ETX&gt;
&lt;STX&gt;&lt;ESC&gt;E1;&lt;ETX&gt;
&lt;STX&gt;&lt;US&gt;4&lt;ETX&gt;
&lt;STX&gt;&lt;ETB&gt;&lt;ETX&gt;</v>
      </c>
      <c r="H1146" s="38">
        <f>ROW() - 6</f>
        <v>1140</v>
      </c>
      <c r="I1146" s="218" t="str" cm="1">
        <f t="array" ref="I11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47" spans="1:10" x14ac:dyDescent="0.2">
      <c r="A1147" s="209">
        <v>5019</v>
      </c>
      <c r="B1147" s="211" t="s">
        <v>9397</v>
      </c>
      <c r="C1147" s="44">
        <v>4</v>
      </c>
      <c r="D1147" s="214"/>
      <c r="E1147" s="211" t="b">
        <v>0</v>
      </c>
      <c r="F1147" s="211" t="s">
        <v>960</v>
      </c>
      <c r="G11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&lt;STX&gt;H1;o160,100;f3;c20;h1;w1;d3,Jamesha Brown;&lt;ETX&gt;
&lt;STX&gt;H2;o130,100;f3;c20;h1;w1;d3,;&lt;ETX&gt;
&lt;STX&gt;H3;o100,100;f3;c20;h1;w1;d3,MES Login;&lt;ETX&gt;
&lt;STX&gt;B4;o50,30;f3;c0,3;h50;w3;d3,5019;&lt;ETX&gt;
&lt;STX&gt;R&lt;ETX&gt;
&lt;STX&gt;&lt;ESC&gt;E1;&lt;ETX&gt;
&lt;STX&gt;&lt;US&gt;4&lt;ETX&gt;
&lt;STX&gt;&lt;ETB&gt;&lt;ETX&gt;</v>
      </c>
      <c r="H1147" s="38">
        <f>ROW() - 6</f>
        <v>1141</v>
      </c>
      <c r="I1147" s="218" t="str" cm="1">
        <f t="array" ref="I11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48" spans="1:10" x14ac:dyDescent="0.2">
      <c r="A1148" s="209">
        <v>2638</v>
      </c>
      <c r="B1148" s="211" t="s">
        <v>9380</v>
      </c>
      <c r="C1148" s="44">
        <v>4</v>
      </c>
      <c r="D1148" s="214"/>
      <c r="E1148" s="211" t="b">
        <v>0</v>
      </c>
      <c r="F1148" s="211" t="s">
        <v>9385</v>
      </c>
      <c r="G11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&lt;STX&gt;H1;o160,100;f3;c20;h1;w1;d3,Jamesha Brown-Young;&lt;ETX&gt;
&lt;STX&gt;H2;o130,100;f3;c20;h1;w1;d3,WS 1st;&lt;ETX&gt;
&lt;STX&gt;H3;o100,100;f3;c20;h1;w1;d3,MES Login;&lt;ETX&gt;
&lt;STX&gt;B4;o50,30;f3;c0,3;h50;w3;d3,2638;&lt;ETX&gt;
&lt;STX&gt;R&lt;ETX&gt;
&lt;STX&gt;&lt;ESC&gt;E1;&lt;ETX&gt;
&lt;STX&gt;&lt;US&gt;4&lt;ETX&gt;
&lt;STX&gt;&lt;ETB&gt;&lt;ETX&gt;</v>
      </c>
      <c r="H1148" s="38">
        <f>ROW() - 6</f>
        <v>1142</v>
      </c>
      <c r="I1148" s="218" t="str" cm="1">
        <f t="array" ref="I11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WS 1st</v>
      </c>
      <c r="J11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149" spans="1:10" x14ac:dyDescent="0.2">
      <c r="A1149" s="209">
        <v>9321</v>
      </c>
      <c r="B1149" s="211" t="s">
        <v>2547</v>
      </c>
      <c r="C1149" s="44">
        <v>4</v>
      </c>
      <c r="D1149" s="214">
        <v>45131.510332291669</v>
      </c>
      <c r="E1149" s="211" t="b">
        <v>0</v>
      </c>
      <c r="F1149" s="211" t="s">
        <v>2548</v>
      </c>
      <c r="G11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&lt;STX&gt;H1;o160,100;f3;c20;h1;w1;d3,Jamie Ayers;&lt;ETX&gt;
&lt;STX&gt;H2;o130,100;f3;c20;h1;w1;d3,;&lt;ETX&gt;
&lt;STX&gt;H3;o100,100;f3;c20;h1;w1;d3,MES Login;&lt;ETX&gt;
&lt;STX&gt;B4;o50,30;f3;c0,3;h50;w3;d3,9321;&lt;ETX&gt;
&lt;STX&gt;R&lt;ETX&gt;
&lt;STX&gt;&lt;ESC&gt;E1;&lt;ETX&gt;
&lt;STX&gt;&lt;US&gt;4&lt;ETX&gt;
&lt;STX&gt;&lt;ETB&gt;&lt;ETX&gt;</v>
      </c>
      <c r="H1149" s="38">
        <f>ROW() - 6</f>
        <v>1143</v>
      </c>
      <c r="I1149" s="218" t="str" cm="1">
        <f t="array" ref="I11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50" spans="1:10" x14ac:dyDescent="0.2">
      <c r="A1150" s="209">
        <v>1443</v>
      </c>
      <c r="B1150" s="211" t="s">
        <v>2549</v>
      </c>
      <c r="C1150" s="44">
        <v>4</v>
      </c>
      <c r="D1150" s="214">
        <v>45131.510332488426</v>
      </c>
      <c r="E1150" s="211" t="b">
        <v>0</v>
      </c>
      <c r="F1150" s="211" t="s">
        <v>2550</v>
      </c>
      <c r="G11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&lt;STX&gt;H1;o160,100;f3;c20;h1;w1;d3,Jamie Biggs;&lt;ETX&gt;
&lt;STX&gt;H2;o130,100;f3;c20;h1;w1;d3,;&lt;ETX&gt;
&lt;STX&gt;H3;o100,100;f3;c20;h1;w1;d3,MES Login;&lt;ETX&gt;
&lt;STX&gt;B4;o50,30;f3;c0,3;h50;w3;d3,1443;&lt;ETX&gt;
&lt;STX&gt;R&lt;ETX&gt;
&lt;STX&gt;&lt;ESC&gt;E1;&lt;ETX&gt;
&lt;STX&gt;&lt;US&gt;4&lt;ETX&gt;
&lt;STX&gt;&lt;ETB&gt;&lt;ETX&gt;</v>
      </c>
      <c r="H1150" s="38">
        <f>ROW() - 6</f>
        <v>1144</v>
      </c>
      <c r="I1150" s="218" t="str" cm="1">
        <f t="array" ref="I11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51" spans="1:10" x14ac:dyDescent="0.2">
      <c r="A1151" s="209">
        <v>9331</v>
      </c>
      <c r="B1151" s="211" t="s">
        <v>2551</v>
      </c>
      <c r="C1151" s="44">
        <v>9</v>
      </c>
      <c r="D1151" s="214">
        <v>45131.510332638885</v>
      </c>
      <c r="E1151" s="211" t="b">
        <v>1</v>
      </c>
      <c r="F1151" s="211" t="s">
        <v>2552</v>
      </c>
      <c r="G11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&lt;STX&gt;H1;o160,100;f3;c20;h1;w1;d3,Jamie Para;&lt;ETX&gt;
&lt;STX&gt;H2;o130,100;f3;c20;h1;w1;d3,Purchasing;&lt;ETX&gt;
&lt;STX&gt;H3;o100,100;f3;c20;h1;w1;d3,MES Login;&lt;ETX&gt;
&lt;STX&gt;B4;o50,30;f3;c0,3;h50;w3;d3,9331;&lt;ETX&gt;
&lt;STX&gt;R&lt;ETX&gt;
&lt;STX&gt;&lt;ESC&gt;E1;&lt;ETX&gt;
&lt;STX&gt;&lt;US&gt;4&lt;ETX&gt;
&lt;STX&gt;&lt;ETB&gt;&lt;ETX&gt;</v>
      </c>
      <c r="H1151" s="38">
        <f>ROW() - 6</f>
        <v>1145</v>
      </c>
      <c r="I1151" s="218" t="str" cm="1">
        <f t="array" ref="I11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Purchasing</v>
      </c>
      <c r="J11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52" spans="1:10" x14ac:dyDescent="0.2">
      <c r="A1152" s="209">
        <v>2381</v>
      </c>
      <c r="B1152" s="211" t="s">
        <v>101</v>
      </c>
      <c r="C1152" s="44">
        <v>11</v>
      </c>
      <c r="D1152" s="214">
        <v>45943.093748113424</v>
      </c>
      <c r="E1152" s="211" t="b">
        <v>0</v>
      </c>
      <c r="F1152" s="211" t="s">
        <v>1549</v>
      </c>
      <c r="G11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&lt;STX&gt;H1;o160,100;f3;c20;h1;w1;d3,Jamier Murphy;&lt;ETX&gt;
&lt;STX&gt;H2;o130,100;f3;c20;h1;w1;d3,;&lt;ETX&gt;
&lt;STX&gt;H3;o100,100;f3;c20;h1;w1;d3,MES Login;&lt;ETX&gt;
&lt;STX&gt;B4;o50,30;f3;c0,3;h50;w3;d3,2381;&lt;ETX&gt;
&lt;STX&gt;R&lt;ETX&gt;
&lt;STX&gt;&lt;ESC&gt;E1;&lt;ETX&gt;
&lt;STX&gt;&lt;US&gt;4&lt;ETX&gt;
&lt;STX&gt;&lt;ETB&gt;&lt;ETX&gt;</v>
      </c>
      <c r="H1152" s="38">
        <f>ROW() - 6</f>
        <v>1146</v>
      </c>
      <c r="I1152" s="218" t="str" cm="1">
        <f t="array" ref="I11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53" spans="1:10" x14ac:dyDescent="0.2">
      <c r="A1153" s="209">
        <v>9235</v>
      </c>
      <c r="B1153" s="211" t="s">
        <v>2553</v>
      </c>
      <c r="C1153" s="44">
        <v>4</v>
      </c>
      <c r="D1153" s="214">
        <v>45131.510332835649</v>
      </c>
      <c r="E1153" s="211" t="b">
        <v>0</v>
      </c>
      <c r="F1153" s="211" t="s">
        <v>1033</v>
      </c>
      <c r="G11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&lt;STX&gt;H1;o160,100;f3;c20;h1;w1;d3,Jamil Kinaia;&lt;ETX&gt;
&lt;STX&gt;H2;o130,100;f3;c20;h1;w1;d3,;&lt;ETX&gt;
&lt;STX&gt;H3;o100,100;f3;c20;h1;w1;d3,MES Login;&lt;ETX&gt;
&lt;STX&gt;B4;o50,30;f3;c0,3;h50;w3;d3,9235;&lt;ETX&gt;
&lt;STX&gt;R&lt;ETX&gt;
&lt;STX&gt;&lt;ESC&gt;E1;&lt;ETX&gt;
&lt;STX&gt;&lt;US&gt;4&lt;ETX&gt;
&lt;STX&gt;&lt;ETB&gt;&lt;ETX&gt;</v>
      </c>
      <c r="H1153" s="38">
        <f>ROW() - 6</f>
        <v>1147</v>
      </c>
      <c r="I1153" s="218" t="str" cm="1">
        <f t="array" ref="I11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54" spans="1:10" x14ac:dyDescent="0.2">
      <c r="A1154" s="209">
        <v>9742</v>
      </c>
      <c r="B1154" s="211" t="s">
        <v>2554</v>
      </c>
      <c r="C1154" s="44">
        <v>4</v>
      </c>
      <c r="D1154" s="214">
        <v>45131.510332986109</v>
      </c>
      <c r="E1154" s="211" t="b">
        <v>0</v>
      </c>
      <c r="F1154" s="211" t="s">
        <v>1440</v>
      </c>
      <c r="G11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&lt;STX&gt;H1;o160,100;f3;c20;h1;w1;d3,Jamon Thomas;&lt;ETX&gt;
&lt;STX&gt;H2;o130,100;f3;c20;h1;w1;d3,;&lt;ETX&gt;
&lt;STX&gt;H3;o100,100;f3;c20;h1;w1;d3,MES Login;&lt;ETX&gt;
&lt;STX&gt;B4;o50,30;f3;c0,3;h50;w3;d3,9742;&lt;ETX&gt;
&lt;STX&gt;R&lt;ETX&gt;
&lt;STX&gt;&lt;ESC&gt;E1;&lt;ETX&gt;
&lt;STX&gt;&lt;US&gt;4&lt;ETX&gt;
&lt;STX&gt;&lt;ETB&gt;&lt;ETX&gt;</v>
      </c>
      <c r="H1154" s="38">
        <f>ROW() - 6</f>
        <v>1148</v>
      </c>
      <c r="I1154" s="218" t="str" cm="1">
        <f t="array" ref="I11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55" spans="1:10" x14ac:dyDescent="0.2">
      <c r="A1155" s="209">
        <v>2592</v>
      </c>
      <c r="B1155" s="211" t="s">
        <v>2555</v>
      </c>
      <c r="C1155" s="44">
        <v>4</v>
      </c>
      <c r="D1155" s="214">
        <v>45694</v>
      </c>
      <c r="E1155" s="211" t="b">
        <v>0</v>
      </c>
      <c r="F1155" s="211" t="s">
        <v>2556</v>
      </c>
      <c r="G11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&lt;STX&gt;H1;o160,100;f3;c20;h1;w1;d3,Janaiysha Triplett;&lt;ETX&gt;
&lt;STX&gt;H2;o130,100;f3;c20;h1;w1;d3,;&lt;ETX&gt;
&lt;STX&gt;H3;o100,100;f3;c20;h1;w1;d3,MES Login;&lt;ETX&gt;
&lt;STX&gt;B4;o50,30;f3;c0,3;h50;w3;d3,2592;&lt;ETX&gt;
&lt;STX&gt;R&lt;ETX&gt;
&lt;STX&gt;&lt;ESC&gt;E1;&lt;ETX&gt;
&lt;STX&gt;&lt;US&gt;4&lt;ETX&gt;
&lt;STX&gt;&lt;ETB&gt;&lt;ETX&gt;</v>
      </c>
      <c r="H1155" s="38">
        <f>ROW() - 6</f>
        <v>1149</v>
      </c>
      <c r="I1155" s="218" t="str" cm="1">
        <f t="array" ref="I11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56" spans="1:10" x14ac:dyDescent="0.2">
      <c r="A1156" s="209">
        <v>9876</v>
      </c>
      <c r="B1156" s="211" t="s">
        <v>2557</v>
      </c>
      <c r="C1156" s="44">
        <v>4</v>
      </c>
      <c r="D1156" s="214">
        <v>45131.510333182872</v>
      </c>
      <c r="E1156" s="211" t="b">
        <v>0</v>
      </c>
      <c r="F1156" s="211" t="s">
        <v>1254</v>
      </c>
      <c r="G11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&lt;STX&gt;H1;o160,100;f3;c20;h1;w1;d3,Janall Walker;&lt;ETX&gt;
&lt;STX&gt;H2;o130,100;f3;c20;h1;w1;d3,;&lt;ETX&gt;
&lt;STX&gt;H3;o100,100;f3;c20;h1;w1;d3,MES Login;&lt;ETX&gt;
&lt;STX&gt;B4;o50,30;f3;c0,3;h50;w3;d3,9876;&lt;ETX&gt;
&lt;STX&gt;R&lt;ETX&gt;
&lt;STX&gt;&lt;ESC&gt;E1;&lt;ETX&gt;
&lt;STX&gt;&lt;US&gt;4&lt;ETX&gt;
&lt;STX&gt;&lt;ETB&gt;&lt;ETX&gt;</v>
      </c>
      <c r="H1156" s="38">
        <f>ROW() - 6</f>
        <v>1150</v>
      </c>
      <c r="I1156" s="218" t="str" cm="1">
        <f t="array" ref="I11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56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57" spans="1:10" x14ac:dyDescent="0.2">
      <c r="A1157" s="209">
        <v>2418</v>
      </c>
      <c r="B1157" s="211" t="s">
        <v>42</v>
      </c>
      <c r="C1157" s="44">
        <v>4</v>
      </c>
      <c r="D1157" s="214">
        <v>45969.754140821758</v>
      </c>
      <c r="E1157" s="211" t="b">
        <v>0</v>
      </c>
      <c r="F1157" s="211" t="s">
        <v>2558</v>
      </c>
      <c r="G11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&lt;STX&gt;H1;o160,100;f3;c20;h1;w1;d3,Janay Gadie;&lt;ETX&gt;
&lt;STX&gt;H2;o130,100;f3;c20;h1;w1;d3,;&lt;ETX&gt;
&lt;STX&gt;H3;o100,100;f3;c20;h1;w1;d3,MES Login;&lt;ETX&gt;
&lt;STX&gt;B4;o50,30;f3;c0,3;h50;w3;d3,2418;&lt;ETX&gt;
&lt;STX&gt;R&lt;ETX&gt;
&lt;STX&gt;&lt;ESC&gt;E1;&lt;ETX&gt;
&lt;STX&gt;&lt;US&gt;4&lt;ETX&gt;
&lt;STX&gt;&lt;ETB&gt;&lt;ETX&gt;</v>
      </c>
      <c r="H1157" s="38">
        <f>ROW() - 6</f>
        <v>1151</v>
      </c>
      <c r="I1157" s="218" t="str" cm="1">
        <f t="array" ref="I11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58" spans="1:10" x14ac:dyDescent="0.2">
      <c r="A1158" s="209">
        <v>9862</v>
      </c>
      <c r="B1158" s="211" t="s">
        <v>2559</v>
      </c>
      <c r="C1158" s="44">
        <v>4</v>
      </c>
      <c r="D1158" s="214">
        <v>45131.510333368053</v>
      </c>
      <c r="E1158" s="211" t="b">
        <v>0</v>
      </c>
      <c r="F1158" s="211" t="s">
        <v>1743</v>
      </c>
      <c r="G11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&lt;STX&gt;H1;o160,100;f3;c20;h1;w1;d3,Janelle Banks;&lt;ETX&gt;
&lt;STX&gt;H2;o130,100;f3;c20;h1;w1;d3,;&lt;ETX&gt;
&lt;STX&gt;H3;o100,100;f3;c20;h1;w1;d3,MES Login;&lt;ETX&gt;
&lt;STX&gt;B4;o50,30;f3;c0,3;h50;w3;d3,9862;&lt;ETX&gt;
&lt;STX&gt;R&lt;ETX&gt;
&lt;STX&gt;&lt;ESC&gt;E1;&lt;ETX&gt;
&lt;STX&gt;&lt;US&gt;4&lt;ETX&gt;
&lt;STX&gt;&lt;ETB&gt;&lt;ETX&gt;</v>
      </c>
      <c r="H1158" s="38">
        <f>ROW() - 6</f>
        <v>1152</v>
      </c>
      <c r="I1158" s="218" t="str" cm="1">
        <f t="array" ref="I11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59" spans="1:10" x14ac:dyDescent="0.2">
      <c r="A1159" s="209">
        <v>9866</v>
      </c>
      <c r="B1159" s="211" t="s">
        <v>2559</v>
      </c>
      <c r="C1159" s="44">
        <v>4</v>
      </c>
      <c r="D1159" s="214">
        <v>45131.510333564816</v>
      </c>
      <c r="E1159" s="211" t="b">
        <v>0</v>
      </c>
      <c r="F1159" s="211" t="s">
        <v>1743</v>
      </c>
      <c r="G11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&lt;STX&gt;H1;o160,100;f3;c20;h1;w1;d3,Janelle Banks;&lt;ETX&gt;
&lt;STX&gt;H2;o130,100;f3;c20;h1;w1;d3,;&lt;ETX&gt;
&lt;STX&gt;H3;o100,100;f3;c20;h1;w1;d3,MES Login;&lt;ETX&gt;
&lt;STX&gt;B4;o50,30;f3;c0,3;h50;w3;d3,9866;&lt;ETX&gt;
&lt;STX&gt;R&lt;ETX&gt;
&lt;STX&gt;&lt;ESC&gt;E1;&lt;ETX&gt;
&lt;STX&gt;&lt;US&gt;4&lt;ETX&gt;
&lt;STX&gt;&lt;ETB&gt;&lt;ETX&gt;</v>
      </c>
      <c r="H1159" s="38">
        <f>ROW() - 6</f>
        <v>1153</v>
      </c>
      <c r="I1159" s="218" t="str" cm="1">
        <f t="array" ref="I11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60" spans="1:10" x14ac:dyDescent="0.2">
      <c r="A1160" s="209">
        <v>9207</v>
      </c>
      <c r="B1160" s="211" t="s">
        <v>2560</v>
      </c>
      <c r="C1160" s="44">
        <v>11</v>
      </c>
      <c r="D1160" s="214">
        <v>45131.51033391204</v>
      </c>
      <c r="E1160" s="211" t="b">
        <v>0</v>
      </c>
      <c r="F1160" s="211" t="s">
        <v>1187</v>
      </c>
      <c r="G11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&lt;STX&gt;H1;o160,100;f3;c20;h1;w1;d3,Janice Hamilton;&lt;ETX&gt;
&lt;STX&gt;H2;o130,100;f3;c20;h1;w1;d3,;&lt;ETX&gt;
&lt;STX&gt;H3;o100,100;f3;c20;h1;w1;d3,MES Login;&lt;ETX&gt;
&lt;STX&gt;B4;o50,30;f3;c0,3;h50;w3;d3,9207;&lt;ETX&gt;
&lt;STX&gt;R&lt;ETX&gt;
&lt;STX&gt;&lt;ESC&gt;E1;&lt;ETX&gt;
&lt;STX&gt;&lt;US&gt;4&lt;ETX&gt;
&lt;STX&gt;&lt;ETB&gt;&lt;ETX&gt;</v>
      </c>
      <c r="H1160" s="38">
        <f>ROW() - 6</f>
        <v>1154</v>
      </c>
      <c r="I1160" s="218" t="str" cm="1">
        <f t="array" ref="I11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61" spans="1:10" x14ac:dyDescent="0.2">
      <c r="A1161" s="209">
        <v>5004</v>
      </c>
      <c r="B1161" s="211" t="s">
        <v>352</v>
      </c>
      <c r="C1161" s="44">
        <v>8</v>
      </c>
      <c r="D1161" s="214"/>
      <c r="E1161" s="211" t="b">
        <v>1</v>
      </c>
      <c r="F1161" s="211" t="s">
        <v>983</v>
      </c>
      <c r="G11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&lt;STX&gt;H1;o160,100;f3;c20;h1;w1;d3,Janis Delaney;&lt;ETX&gt;
&lt;STX&gt;H2;o130,100;f3;c20;h1;w1;d3,Maintenance 1st;&lt;ETX&gt;
&lt;STX&gt;H3;o100,100;f3;c20;h1;w1;d3,MES Login;&lt;ETX&gt;
&lt;STX&gt;B4;o50,30;f3;c0,3;h50;w3;d3,5004;&lt;ETX&gt;
&lt;STX&gt;R&lt;ETX&gt;
&lt;STX&gt;&lt;ESC&gt;E1;&lt;ETX&gt;
&lt;STX&gt;&lt;US&gt;4&lt;ETX&gt;
&lt;STX&gt;&lt;ETB&gt;&lt;ETX&gt;</v>
      </c>
      <c r="H1161" s="38">
        <f>ROW() - 6</f>
        <v>1155</v>
      </c>
      <c r="I1161" s="218" t="str" cm="1">
        <f t="array" ref="I11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Maintenance 1st</v>
      </c>
      <c r="J11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162" spans="1:10" x14ac:dyDescent="0.2">
      <c r="A1162" s="209">
        <v>1276</v>
      </c>
      <c r="B1162" s="211" t="s">
        <v>2561</v>
      </c>
      <c r="C1162" s="44">
        <v>4</v>
      </c>
      <c r="D1162" s="214">
        <v>45131.510334259263</v>
      </c>
      <c r="E1162" s="211" t="b">
        <v>0</v>
      </c>
      <c r="F1162" s="211" t="s">
        <v>2562</v>
      </c>
      <c r="G11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&lt;STX&gt;H1;o160,100;f3;c20;h1;w1;d3,Janis Ragland;&lt;ETX&gt;
&lt;STX&gt;H2;o130,100;f3;c20;h1;w1;d3,;&lt;ETX&gt;
&lt;STX&gt;H3;o100,100;f3;c20;h1;w1;d3,MES Login;&lt;ETX&gt;
&lt;STX&gt;B4;o50,30;f3;c0,3;h50;w3;d3,1276;&lt;ETX&gt;
&lt;STX&gt;R&lt;ETX&gt;
&lt;STX&gt;&lt;ESC&gt;E1;&lt;ETX&gt;
&lt;STX&gt;&lt;US&gt;4&lt;ETX&gt;
&lt;STX&gt;&lt;ETB&gt;&lt;ETX&gt;</v>
      </c>
      <c r="H1162" s="38">
        <f>ROW() - 6</f>
        <v>1156</v>
      </c>
      <c r="I1162" s="218" t="str" cm="1">
        <f t="array" ref="I11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63" spans="1:10" x14ac:dyDescent="0.2">
      <c r="A1163" s="209">
        <v>9774</v>
      </c>
      <c r="B1163" s="211" t="s">
        <v>2563</v>
      </c>
      <c r="C1163" s="44">
        <v>4</v>
      </c>
      <c r="D1163" s="214">
        <v>45131.510334108796</v>
      </c>
      <c r="E1163" s="211" t="b">
        <v>0</v>
      </c>
      <c r="F1163" s="211" t="s">
        <v>2113</v>
      </c>
      <c r="G11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&lt;STX&gt;H1;o160,100;f3;c20;h1;w1;d3,Janisha Guyton;&lt;ETX&gt;
&lt;STX&gt;H2;o130,100;f3;c20;h1;w1;d3,;&lt;ETX&gt;
&lt;STX&gt;H3;o100,100;f3;c20;h1;w1;d3,MES Login;&lt;ETX&gt;
&lt;STX&gt;B4;o50,30;f3;c0,3;h50;w3;d3,9774;&lt;ETX&gt;
&lt;STX&gt;R&lt;ETX&gt;
&lt;STX&gt;&lt;ESC&gt;E1;&lt;ETX&gt;
&lt;STX&gt;&lt;US&gt;4&lt;ETX&gt;
&lt;STX&gt;&lt;ETB&gt;&lt;ETX&gt;</v>
      </c>
      <c r="H1163" s="38">
        <f>ROW() - 6</f>
        <v>1157</v>
      </c>
      <c r="I1163" s="218" t="str" cm="1">
        <f t="array" ref="I11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64" spans="1:10" x14ac:dyDescent="0.2">
      <c r="A1164" s="209">
        <v>1145</v>
      </c>
      <c r="B1164" s="211" t="s">
        <v>2564</v>
      </c>
      <c r="C1164" s="44">
        <v>4</v>
      </c>
      <c r="D1164" s="214">
        <v>45131.510334456019</v>
      </c>
      <c r="E1164" s="211" t="b">
        <v>0</v>
      </c>
      <c r="F1164" s="211" t="s">
        <v>2565</v>
      </c>
      <c r="G11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&lt;STX&gt;H1;o160,100;f3;c20;h1;w1;d3,Jantise Norris;&lt;ETX&gt;
&lt;STX&gt;H2;o130,100;f3;c20;h1;w1;d3,;&lt;ETX&gt;
&lt;STX&gt;H3;o100,100;f3;c20;h1;w1;d3,MES Login;&lt;ETX&gt;
&lt;STX&gt;B4;o50,30;f3;c0,3;h50;w3;d3,1145;&lt;ETX&gt;
&lt;STX&gt;R&lt;ETX&gt;
&lt;STX&gt;&lt;ESC&gt;E1;&lt;ETX&gt;
&lt;STX&gt;&lt;US&gt;4&lt;ETX&gt;
&lt;STX&gt;&lt;ETB&gt;&lt;ETX&gt;</v>
      </c>
      <c r="H1164" s="38">
        <f>ROW() - 6</f>
        <v>1158</v>
      </c>
      <c r="I1164" s="218" t="str" cm="1">
        <f t="array" ref="I11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65" spans="1:10" x14ac:dyDescent="0.2">
      <c r="A1165" s="209">
        <v>1699</v>
      </c>
      <c r="B1165" s="211" t="s">
        <v>2566</v>
      </c>
      <c r="C1165" s="44">
        <v>4</v>
      </c>
      <c r="D1165" s="214">
        <v>45131.510334641207</v>
      </c>
      <c r="E1165" s="211" t="b">
        <v>0</v>
      </c>
      <c r="F1165" s="211" t="s">
        <v>2118</v>
      </c>
      <c r="G11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&lt;STX&gt;H1;o160,100;f3;c20;h1;w1;d3,Jaquan Currington;&lt;ETX&gt;
&lt;STX&gt;H2;o130,100;f3;c20;h1;w1;d3,;&lt;ETX&gt;
&lt;STX&gt;H3;o100,100;f3;c20;h1;w1;d3,MES Login;&lt;ETX&gt;
&lt;STX&gt;B4;o50,30;f3;c0,3;h50;w3;d3,1699;&lt;ETX&gt;
&lt;STX&gt;R&lt;ETX&gt;
&lt;STX&gt;&lt;ESC&gt;E1;&lt;ETX&gt;
&lt;STX&gt;&lt;US&gt;4&lt;ETX&gt;
&lt;STX&gt;&lt;ETB&gt;&lt;ETX&gt;</v>
      </c>
      <c r="H1165" s="38">
        <f>ROW() - 6</f>
        <v>1159</v>
      </c>
      <c r="I1165" s="218" t="str" cm="1">
        <f t="array" ref="I11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66" spans="1:10" x14ac:dyDescent="0.2">
      <c r="A1166" s="209">
        <v>1318</v>
      </c>
      <c r="B1166" s="211" t="s">
        <v>2567</v>
      </c>
      <c r="C1166" s="44">
        <v>4</v>
      </c>
      <c r="D1166" s="214">
        <v>45639</v>
      </c>
      <c r="E1166" s="211" t="b">
        <v>0</v>
      </c>
      <c r="F1166" s="211" t="s">
        <v>1881</v>
      </c>
      <c r="G11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&lt;STX&gt;H1;o160,100;f3;c20;h1;w1;d3,Jaquan Simmons;&lt;ETX&gt;
&lt;STX&gt;H2;o130,100;f3;c20;h1;w1;d3,;&lt;ETX&gt;
&lt;STX&gt;H3;o100,100;f3;c20;h1;w1;d3,MES Login;&lt;ETX&gt;
&lt;STX&gt;B4;o50,30;f3;c0,3;h50;w3;d3,1318;&lt;ETX&gt;
&lt;STX&gt;R&lt;ETX&gt;
&lt;STX&gt;&lt;ESC&gt;E1;&lt;ETX&gt;
&lt;STX&gt;&lt;US&gt;4&lt;ETX&gt;
&lt;STX&gt;&lt;ETB&gt;&lt;ETX&gt;</v>
      </c>
      <c r="H1166" s="38">
        <f>ROW() - 6</f>
        <v>1160</v>
      </c>
      <c r="I1166" s="218" t="str" cm="1">
        <f t="array" ref="I11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67" spans="1:10" x14ac:dyDescent="0.2">
      <c r="A1167" s="209">
        <v>3011</v>
      </c>
      <c r="B1167" s="211" t="s">
        <v>2568</v>
      </c>
      <c r="C1167" s="44">
        <v>4</v>
      </c>
      <c r="D1167" s="214">
        <v>45639</v>
      </c>
      <c r="E1167" s="211" t="b">
        <v>0</v>
      </c>
      <c r="F1167" s="211" t="s">
        <v>1881</v>
      </c>
      <c r="G11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&lt;STX&gt;H1;o160,100;f3;c20;h1;w1;d3,jaquan Simmons;&lt;ETX&gt;
&lt;STX&gt;H2;o130,100;f3;c20;h1;w1;d3,;&lt;ETX&gt;
&lt;STX&gt;H3;o100,100;f3;c20;h1;w1;d3,MES Login;&lt;ETX&gt;
&lt;STX&gt;B4;o50,30;f3;c0,3;h50;w3;d3,3011;&lt;ETX&gt;
&lt;STX&gt;R&lt;ETX&gt;
&lt;STX&gt;&lt;ESC&gt;E1;&lt;ETX&gt;
&lt;STX&gt;&lt;US&gt;4&lt;ETX&gt;
&lt;STX&gt;&lt;ETB&gt;&lt;ETX&gt;</v>
      </c>
      <c r="H1167" s="38">
        <f>ROW() - 6</f>
        <v>1161</v>
      </c>
      <c r="I1167" s="218" t="str" cm="1">
        <f t="array" ref="I11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68" spans="1:10" x14ac:dyDescent="0.2">
      <c r="A1168" s="209">
        <v>2596</v>
      </c>
      <c r="B1168" s="211" t="s">
        <v>2569</v>
      </c>
      <c r="C1168" s="44">
        <v>4</v>
      </c>
      <c r="D1168" s="214">
        <v>45693</v>
      </c>
      <c r="E1168" s="211" t="b">
        <v>0</v>
      </c>
      <c r="F1168" s="211" t="s">
        <v>2570</v>
      </c>
      <c r="G11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&lt;STX&gt;H1;o160,100;f3;c20;h1;w1;d3,Jaquarri Anding;&lt;ETX&gt;
&lt;STX&gt;H2;o130,100;f3;c20;h1;w1;d3,;&lt;ETX&gt;
&lt;STX&gt;H3;o100,100;f3;c20;h1;w1;d3,MES Login;&lt;ETX&gt;
&lt;STX&gt;B4;o50,30;f3;c0,3;h50;w3;d3,2596;&lt;ETX&gt;
&lt;STX&gt;R&lt;ETX&gt;
&lt;STX&gt;&lt;ESC&gt;E1;&lt;ETX&gt;
&lt;STX&gt;&lt;US&gt;4&lt;ETX&gt;
&lt;STX&gt;&lt;ETB&gt;&lt;ETX&gt;</v>
      </c>
      <c r="H1168" s="38">
        <f>ROW() - 6</f>
        <v>1162</v>
      </c>
      <c r="I1168" s="218" t="str" cm="1">
        <f t="array" ref="I11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69" spans="1:10" x14ac:dyDescent="0.2">
      <c r="A1169" s="209">
        <v>1293</v>
      </c>
      <c r="B1169" s="211" t="s">
        <v>2571</v>
      </c>
      <c r="C1169" s="44">
        <v>4</v>
      </c>
      <c r="D1169" s="214">
        <v>45131.510334837963</v>
      </c>
      <c r="E1169" s="211" t="b">
        <v>0</v>
      </c>
      <c r="F1169" s="211" t="s">
        <v>2572</v>
      </c>
      <c r="G11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&lt;STX&gt;H1;o160,100;f3;c20;h1;w1;d3,Jaquisha Drane;&lt;ETX&gt;
&lt;STX&gt;H2;o130,100;f3;c20;h1;w1;d3,;&lt;ETX&gt;
&lt;STX&gt;H3;o100,100;f3;c20;h1;w1;d3,MES Login;&lt;ETX&gt;
&lt;STX&gt;B4;o50,30;f3;c0,3;h50;w3;d3,1293;&lt;ETX&gt;
&lt;STX&gt;R&lt;ETX&gt;
&lt;STX&gt;&lt;ESC&gt;E1;&lt;ETX&gt;
&lt;STX&gt;&lt;US&gt;4&lt;ETX&gt;
&lt;STX&gt;&lt;ETB&gt;&lt;ETX&gt;</v>
      </c>
      <c r="H1169" s="38">
        <f>ROW() - 6</f>
        <v>1163</v>
      </c>
      <c r="I1169" s="218" t="str" cm="1">
        <f t="array" ref="I11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70" spans="1:10" x14ac:dyDescent="0.2">
      <c r="A1170" s="209">
        <v>9005</v>
      </c>
      <c r="B1170" s="211" t="s">
        <v>2573</v>
      </c>
      <c r="C1170" s="44">
        <v>4</v>
      </c>
      <c r="D1170" s="214">
        <v>45131.510334988423</v>
      </c>
      <c r="E1170" s="211" t="b">
        <v>0</v>
      </c>
      <c r="F1170" s="211" t="s">
        <v>2574</v>
      </c>
      <c r="G11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&lt;STX&gt;H1;o160,100;f3;c20;h1;w1;d3,Jardell Buck;&lt;ETX&gt;
&lt;STX&gt;H2;o130,100;f3;c20;h1;w1;d3,;&lt;ETX&gt;
&lt;STX&gt;H3;o100,100;f3;c20;h1;w1;d3,MES Login;&lt;ETX&gt;
&lt;STX&gt;B4;o50,30;f3;c0,3;h50;w3;d3,9005;&lt;ETX&gt;
&lt;STX&gt;R&lt;ETX&gt;
&lt;STX&gt;&lt;ESC&gt;E1;&lt;ETX&gt;
&lt;STX&gt;&lt;US&gt;4&lt;ETX&gt;
&lt;STX&gt;&lt;ETB&gt;&lt;ETX&gt;</v>
      </c>
      <c r="H1170" s="38">
        <f>ROW() - 6</f>
        <v>1164</v>
      </c>
      <c r="I1170" s="218" t="str" cm="1">
        <f t="array" ref="I11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71" spans="1:10" x14ac:dyDescent="0.2">
      <c r="A1171" s="209">
        <v>9014</v>
      </c>
      <c r="B1171" s="211" t="s">
        <v>2575</v>
      </c>
      <c r="C1171" s="44">
        <v>1</v>
      </c>
      <c r="D1171" s="214">
        <v>45131.510335185187</v>
      </c>
      <c r="E1171" s="211" t="b">
        <v>1</v>
      </c>
      <c r="F1171" s="211" t="s">
        <v>1378</v>
      </c>
      <c r="G11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&lt;STX&gt;H1;o160,100;f3;c20;h1;w1;d3,Jarin Lee;&lt;ETX&gt;
&lt;STX&gt;H2;o130,100;f3;c20;h1;w1;d3,;&lt;ETX&gt;
&lt;STX&gt;H3;o100,100;f3;c20;h1;w1;d3,MES Login;&lt;ETX&gt;
&lt;STX&gt;B4;o50,30;f3;c0,3;h50;w3;d3,9014;&lt;ETX&gt;
&lt;STX&gt;R&lt;ETX&gt;
&lt;STX&gt;&lt;ESC&gt;E1;&lt;ETX&gt;
&lt;STX&gt;&lt;US&gt;4&lt;ETX&gt;
&lt;STX&gt;&lt;ETB&gt;&lt;ETX&gt;</v>
      </c>
      <c r="H1171" s="38">
        <f>ROW() - 6</f>
        <v>1165</v>
      </c>
      <c r="I1171" s="218" t="str" cm="1">
        <f t="array" ref="I11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72" spans="1:10" x14ac:dyDescent="0.2">
      <c r="A1172" s="209">
        <v>2064</v>
      </c>
      <c r="B1172" s="211" t="s">
        <v>2576</v>
      </c>
      <c r="C1172" s="44">
        <v>4</v>
      </c>
      <c r="D1172" s="214">
        <v>45131.510335381943</v>
      </c>
      <c r="E1172" s="211" t="b">
        <v>0</v>
      </c>
      <c r="F1172" s="211" t="s">
        <v>2577</v>
      </c>
      <c r="G11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&lt;STX&gt;H1;o160,100;f3;c20;h1;w1;d3,Jarret Hunt;&lt;ETX&gt;
&lt;STX&gt;H2;o130,100;f3;c20;h1;w1;d3,;&lt;ETX&gt;
&lt;STX&gt;H3;o100,100;f3;c20;h1;w1;d3,MES Login;&lt;ETX&gt;
&lt;STX&gt;B4;o50,30;f3;c0,3;h50;w3;d3,2064;&lt;ETX&gt;
&lt;STX&gt;R&lt;ETX&gt;
&lt;STX&gt;&lt;ESC&gt;E1;&lt;ETX&gt;
&lt;STX&gt;&lt;US&gt;4&lt;ETX&gt;
&lt;STX&gt;&lt;ETB&gt;&lt;ETX&gt;</v>
      </c>
      <c r="H1172" s="38">
        <f>ROW() - 6</f>
        <v>1166</v>
      </c>
      <c r="I1172" s="218" t="str" cm="1">
        <f t="array" ref="I11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73" spans="1:10" x14ac:dyDescent="0.2">
      <c r="A1173" s="209">
        <v>1686</v>
      </c>
      <c r="B1173" s="211" t="s">
        <v>2578</v>
      </c>
      <c r="C1173" s="44">
        <v>10</v>
      </c>
      <c r="D1173" s="214"/>
      <c r="E1173" s="211" t="b">
        <v>1</v>
      </c>
      <c r="F1173" s="211" t="s">
        <v>2579</v>
      </c>
      <c r="G11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&lt;STX&gt;H1;o160,100;f3;c20;h1;w1;d3,Jaruwan Gerds;&lt;ETX&gt;
&lt;STX&gt;H2;o130,100;f3;c20;h1;w1;d3,Finance;&lt;ETX&gt;
&lt;STX&gt;H3;o100,100;f3;c20;h1;w1;d3,MES Login;&lt;ETX&gt;
&lt;STX&gt;B4;o50,30;f3;c0,3;h50;w3;d3,1686;&lt;ETX&gt;
&lt;STX&gt;R&lt;ETX&gt;
&lt;STX&gt;&lt;ESC&gt;E1;&lt;ETX&gt;
&lt;STX&gt;&lt;US&gt;4&lt;ETX&gt;
&lt;STX&gt;&lt;ETB&gt;&lt;ETX&gt;</v>
      </c>
      <c r="H1173" s="38">
        <f>ROW() - 6</f>
        <v>1167</v>
      </c>
      <c r="I1173" s="218" t="str" cm="1">
        <f t="array" ref="I11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Finance</v>
      </c>
      <c r="J11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74" spans="1:10" x14ac:dyDescent="0.2">
      <c r="A1174" s="209">
        <v>2662</v>
      </c>
      <c r="B1174" s="211" t="s">
        <v>9561</v>
      </c>
      <c r="C1174" s="44">
        <v>4</v>
      </c>
      <c r="D1174" s="214">
        <v>46107.901335879629</v>
      </c>
      <c r="E1174" s="211" t="b">
        <v>0</v>
      </c>
      <c r="F1174" s="211" t="s">
        <v>9566</v>
      </c>
      <c r="G11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&lt;STX&gt;H1;o160,100;f3;c20;h1;w1;d3,Jarvis Brooks Jr;&lt;ETX&gt;
&lt;STX&gt;H2;o130,100;f3;c20;h1;w1;d3,;&lt;ETX&gt;
&lt;STX&gt;H3;o100,100;f3;c20;h1;w1;d3,MES Login;&lt;ETX&gt;
&lt;STX&gt;B4;o50,30;f3;c0,3;h50;w3;d3,2662;&lt;ETX&gt;
&lt;STX&gt;R&lt;ETX&gt;
&lt;STX&gt;&lt;ESC&gt;E1;&lt;ETX&gt;
&lt;STX&gt;&lt;US&gt;4&lt;ETX&gt;
&lt;STX&gt;&lt;ETB&gt;&lt;ETX&gt;</v>
      </c>
      <c r="H1174" s="38">
        <f>ROW() - 6</f>
        <v>1168</v>
      </c>
      <c r="I1174" s="218" t="str" cm="1">
        <f t="array" ref="I11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75" spans="1:10" x14ac:dyDescent="0.2">
      <c r="A1175" s="209">
        <v>9430</v>
      </c>
      <c r="B1175" s="211" t="s">
        <v>2580</v>
      </c>
      <c r="C1175" s="44">
        <v>4</v>
      </c>
      <c r="D1175" s="214">
        <v>45131.51033553241</v>
      </c>
      <c r="E1175" s="211" t="b">
        <v>0</v>
      </c>
      <c r="F1175" s="211" t="s">
        <v>2581</v>
      </c>
      <c r="G11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&lt;STX&gt;H1;o160,100;f3;c20;h1;w1;d3,Jasmine Alford;&lt;ETX&gt;
&lt;STX&gt;H2;o130,100;f3;c20;h1;w1;d3,;&lt;ETX&gt;
&lt;STX&gt;H3;o100,100;f3;c20;h1;w1;d3,MES Login;&lt;ETX&gt;
&lt;STX&gt;B4;o50,30;f3;c0,3;h50;w3;d3,9430;&lt;ETX&gt;
&lt;STX&gt;R&lt;ETX&gt;
&lt;STX&gt;&lt;ESC&gt;E1;&lt;ETX&gt;
&lt;STX&gt;&lt;US&gt;4&lt;ETX&gt;
&lt;STX&gt;&lt;ETB&gt;&lt;ETX&gt;</v>
      </c>
      <c r="H1175" s="38">
        <f>ROW() - 6</f>
        <v>1169</v>
      </c>
      <c r="I1175" s="218" t="str" cm="1">
        <f t="array" ref="I11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76" spans="1:10" x14ac:dyDescent="0.2">
      <c r="A1176" s="209">
        <v>9706</v>
      </c>
      <c r="B1176" s="211" t="s">
        <v>2580</v>
      </c>
      <c r="C1176" s="44">
        <v>4</v>
      </c>
      <c r="D1176" s="214">
        <v>45131.510335729166</v>
      </c>
      <c r="E1176" s="211" t="b">
        <v>0</v>
      </c>
      <c r="F1176" s="211" t="s">
        <v>2581</v>
      </c>
      <c r="G11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&lt;STX&gt;H1;o160,100;f3;c20;h1;w1;d3,Jasmine Alford;&lt;ETX&gt;
&lt;STX&gt;H2;o130,100;f3;c20;h1;w1;d3,;&lt;ETX&gt;
&lt;STX&gt;H3;o100,100;f3;c20;h1;w1;d3,MES Login;&lt;ETX&gt;
&lt;STX&gt;B4;o50,30;f3;c0,3;h50;w3;d3,9706;&lt;ETX&gt;
&lt;STX&gt;R&lt;ETX&gt;
&lt;STX&gt;&lt;ESC&gt;E1;&lt;ETX&gt;
&lt;STX&gt;&lt;US&gt;4&lt;ETX&gt;
&lt;STX&gt;&lt;ETB&gt;&lt;ETX&gt;</v>
      </c>
      <c r="H1176" s="38">
        <f>ROW() - 6</f>
        <v>1170</v>
      </c>
      <c r="I1176" s="218" t="str" cm="1">
        <f t="array" ref="I11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77" spans="1:10" x14ac:dyDescent="0.2">
      <c r="A1177" s="209">
        <v>1935</v>
      </c>
      <c r="B1177" s="211" t="s">
        <v>2582</v>
      </c>
      <c r="C1177" s="44">
        <v>4</v>
      </c>
      <c r="D1177" s="214">
        <v>45639</v>
      </c>
      <c r="E1177" s="211" t="b">
        <v>0</v>
      </c>
      <c r="F1177" s="211" t="s">
        <v>960</v>
      </c>
      <c r="G11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&lt;STX&gt;H1;o160,100;f3;c20;h1;w1;d3,Jasmine Brown;&lt;ETX&gt;
&lt;STX&gt;H2;o130,100;f3;c20;h1;w1;d3,;&lt;ETX&gt;
&lt;STX&gt;H3;o100,100;f3;c20;h1;w1;d3,MES Login;&lt;ETX&gt;
&lt;STX&gt;B4;o50,30;f3;c0,3;h50;w3;d3,1935;&lt;ETX&gt;
&lt;STX&gt;R&lt;ETX&gt;
&lt;STX&gt;&lt;ESC&gt;E1;&lt;ETX&gt;
&lt;STX&gt;&lt;US&gt;4&lt;ETX&gt;
&lt;STX&gt;&lt;ETB&gt;&lt;ETX&gt;</v>
      </c>
      <c r="H1177" s="38">
        <f>ROW() - 6</f>
        <v>1171</v>
      </c>
      <c r="I1177" s="218" t="str" cm="1">
        <f t="array" ref="I11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78" spans="1:10" x14ac:dyDescent="0.2">
      <c r="A1178" s="209">
        <v>1944</v>
      </c>
      <c r="B1178" s="211" t="s">
        <v>2582</v>
      </c>
      <c r="C1178" s="44">
        <v>4</v>
      </c>
      <c r="D1178" s="214">
        <v>45639</v>
      </c>
      <c r="E1178" s="211" t="b">
        <v>0</v>
      </c>
      <c r="F1178" s="211" t="s">
        <v>960</v>
      </c>
      <c r="G11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&lt;STX&gt;H1;o160,100;f3;c20;h1;w1;d3,Jasmine Brown;&lt;ETX&gt;
&lt;STX&gt;H2;o130,100;f3;c20;h1;w1;d3,;&lt;ETX&gt;
&lt;STX&gt;H3;o100,100;f3;c20;h1;w1;d3,MES Login;&lt;ETX&gt;
&lt;STX&gt;B4;o50,30;f3;c0,3;h50;w3;d3,1944;&lt;ETX&gt;
&lt;STX&gt;R&lt;ETX&gt;
&lt;STX&gt;&lt;ESC&gt;E1;&lt;ETX&gt;
&lt;STX&gt;&lt;US&gt;4&lt;ETX&gt;
&lt;STX&gt;&lt;ETB&gt;&lt;ETX&gt;</v>
      </c>
      <c r="H1178" s="38">
        <f>ROW() - 6</f>
        <v>1172</v>
      </c>
      <c r="I1178" s="218" t="str" cm="1">
        <f t="array" ref="I11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79" spans="1:10" x14ac:dyDescent="0.2">
      <c r="A1179" s="209">
        <v>8745</v>
      </c>
      <c r="B1179" s="211" t="s">
        <v>2583</v>
      </c>
      <c r="C1179" s="44">
        <v>4</v>
      </c>
      <c r="D1179" s="214">
        <v>45131.51033607639</v>
      </c>
      <c r="E1179" s="211" t="b">
        <v>0</v>
      </c>
      <c r="F1179" s="211" t="s">
        <v>2584</v>
      </c>
      <c r="G11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&lt;STX&gt;H1;o160,100;f3;c20;h1;w1;d3,Jasmine Cannady;&lt;ETX&gt;
&lt;STX&gt;H2;o130,100;f3;c20;h1;w1;d3,;&lt;ETX&gt;
&lt;STX&gt;H3;o100,100;f3;c20;h1;w1;d3,MES Login;&lt;ETX&gt;
&lt;STX&gt;B4;o50,30;f3;c0,3;h50;w3;d3,8745;&lt;ETX&gt;
&lt;STX&gt;R&lt;ETX&gt;
&lt;STX&gt;&lt;ESC&gt;E1;&lt;ETX&gt;
&lt;STX&gt;&lt;US&gt;4&lt;ETX&gt;
&lt;STX&gt;&lt;ETB&gt;&lt;ETX&gt;</v>
      </c>
      <c r="H1179" s="38">
        <f>ROW() - 6</f>
        <v>1173</v>
      </c>
      <c r="I1179" s="218" t="str" cm="1">
        <f t="array" ref="I11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80" spans="1:10" x14ac:dyDescent="0.2">
      <c r="A1180" s="209">
        <v>1179</v>
      </c>
      <c r="B1180" s="211" t="s">
        <v>2585</v>
      </c>
      <c r="C1180" s="44">
        <v>4</v>
      </c>
      <c r="D1180" s="214">
        <v>45131.510336261577</v>
      </c>
      <c r="E1180" s="211" t="b">
        <v>0</v>
      </c>
      <c r="F1180" s="211" t="s">
        <v>2586</v>
      </c>
      <c r="G11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&lt;STX&gt;H1;o160,100;f3;c20;h1;w1;d3,Jasmine Embery;&lt;ETX&gt;
&lt;STX&gt;H2;o130,100;f3;c20;h1;w1;d3,;&lt;ETX&gt;
&lt;STX&gt;H3;o100,100;f3;c20;h1;w1;d3,MES Login;&lt;ETX&gt;
&lt;STX&gt;B4;o50,30;f3;c0,3;h50;w3;d3,1179;&lt;ETX&gt;
&lt;STX&gt;R&lt;ETX&gt;
&lt;STX&gt;&lt;ESC&gt;E1;&lt;ETX&gt;
&lt;STX&gt;&lt;US&gt;4&lt;ETX&gt;
&lt;STX&gt;&lt;ETB&gt;&lt;ETX&gt;</v>
      </c>
      <c r="H1180" s="38">
        <f>ROW() - 6</f>
        <v>1174</v>
      </c>
      <c r="I1180" s="218" t="str" cm="1">
        <f t="array" ref="I11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81" spans="1:10" x14ac:dyDescent="0.2">
      <c r="A1181" s="209">
        <v>1151</v>
      </c>
      <c r="B1181" s="211" t="s">
        <v>2587</v>
      </c>
      <c r="C1181" s="44">
        <v>4</v>
      </c>
      <c r="D1181" s="214">
        <v>45131.510336458334</v>
      </c>
      <c r="E1181" s="211" t="b">
        <v>0</v>
      </c>
      <c r="F1181" s="211" t="s">
        <v>1154</v>
      </c>
      <c r="G11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&lt;STX&gt;H1;o160,100;f3;c20;h1;w1;d3,Jasmine Harris;&lt;ETX&gt;
&lt;STX&gt;H2;o130,100;f3;c20;h1;w1;d3,;&lt;ETX&gt;
&lt;STX&gt;H3;o100,100;f3;c20;h1;w1;d3,MES Login;&lt;ETX&gt;
&lt;STX&gt;B4;o50,30;f3;c0,3;h50;w3;d3,1151;&lt;ETX&gt;
&lt;STX&gt;R&lt;ETX&gt;
&lt;STX&gt;&lt;ESC&gt;E1;&lt;ETX&gt;
&lt;STX&gt;&lt;US&gt;4&lt;ETX&gt;
&lt;STX&gt;&lt;ETB&gt;&lt;ETX&gt;</v>
      </c>
      <c r="H1181" s="38">
        <f>ROW() - 6</f>
        <v>1175</v>
      </c>
      <c r="I1181" s="218" t="str" cm="1">
        <f t="array" ref="I11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82" spans="1:10" x14ac:dyDescent="0.2">
      <c r="A1182" s="209">
        <v>5009</v>
      </c>
      <c r="B1182" s="211" t="s">
        <v>2588</v>
      </c>
      <c r="C1182" s="44">
        <v>4</v>
      </c>
      <c r="D1182" s="214">
        <v>45131.510336805557</v>
      </c>
      <c r="E1182" s="211" t="b">
        <v>0</v>
      </c>
      <c r="F1182" s="211" t="s">
        <v>891</v>
      </c>
      <c r="G11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&lt;STX&gt;H1;o160,100;f3;c20;h1;w1;d3,Jasmine Johnson;&lt;ETX&gt;
&lt;STX&gt;H2;o130,100;f3;c20;h1;w1;d3,;&lt;ETX&gt;
&lt;STX&gt;H3;o100,100;f3;c20;h1;w1;d3,MES Login;&lt;ETX&gt;
&lt;STX&gt;B4;o50,30;f3;c0,3;h50;w3;d3,5009;&lt;ETX&gt;
&lt;STX&gt;R&lt;ETX&gt;
&lt;STX&gt;&lt;ESC&gt;E1;&lt;ETX&gt;
&lt;STX&gt;&lt;US&gt;4&lt;ETX&gt;
&lt;STX&gt;&lt;ETB&gt;&lt;ETX&gt;</v>
      </c>
      <c r="H1182" s="38">
        <f>ROW() - 6</f>
        <v>1176</v>
      </c>
      <c r="I1182" s="218" t="str" cm="1">
        <f t="array" ref="I11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83" spans="1:10" x14ac:dyDescent="0.2">
      <c r="A1183" s="209">
        <v>1068</v>
      </c>
      <c r="B1183" s="211" t="s">
        <v>2589</v>
      </c>
      <c r="C1183" s="44">
        <v>4</v>
      </c>
      <c r="D1183" s="214">
        <v>45131.510337002313</v>
      </c>
      <c r="E1183" s="211" t="b">
        <v>0</v>
      </c>
      <c r="F1183" s="211" t="s">
        <v>2528</v>
      </c>
      <c r="G11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&lt;STX&gt;H1;o160,100;f3;c20;h1;w1;d3,Jasmine Murray;&lt;ETX&gt;
&lt;STX&gt;H2;o130,100;f3;c20;h1;w1;d3,;&lt;ETX&gt;
&lt;STX&gt;H3;o100,100;f3;c20;h1;w1;d3,MES Login;&lt;ETX&gt;
&lt;STX&gt;B4;o50,30;f3;c0,3;h50;w3;d3,1068;&lt;ETX&gt;
&lt;STX&gt;R&lt;ETX&gt;
&lt;STX&gt;&lt;ESC&gt;E1;&lt;ETX&gt;
&lt;STX&gt;&lt;US&gt;4&lt;ETX&gt;
&lt;STX&gt;&lt;ETB&gt;&lt;ETX&gt;</v>
      </c>
      <c r="H1183" s="38">
        <f>ROW() - 6</f>
        <v>1177</v>
      </c>
      <c r="I1183" s="218" t="str" cm="1">
        <f t="array" ref="I11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84" spans="1:10" x14ac:dyDescent="0.2">
      <c r="A1184" s="209">
        <v>8844</v>
      </c>
      <c r="B1184" s="211" t="s">
        <v>2590</v>
      </c>
      <c r="C1184" s="44">
        <v>4</v>
      </c>
      <c r="D1184" s="214">
        <v>45131.510337534724</v>
      </c>
      <c r="E1184" s="211" t="b">
        <v>0</v>
      </c>
      <c r="F1184" s="211" t="s">
        <v>1783</v>
      </c>
      <c r="G11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&lt;STX&gt;H1;o160,100;f3;c20;h1;w1;d3,Jasmine Pruitt;&lt;ETX&gt;
&lt;STX&gt;H2;o130,100;f3;c20;h1;w1;d3,;&lt;ETX&gt;
&lt;STX&gt;H3;o100,100;f3;c20;h1;w1;d3,MES Login;&lt;ETX&gt;
&lt;STX&gt;B4;o50,30;f3;c0,3;h50;w3;d3,8844;&lt;ETX&gt;
&lt;STX&gt;R&lt;ETX&gt;
&lt;STX&gt;&lt;ESC&gt;E1;&lt;ETX&gt;
&lt;STX&gt;&lt;US&gt;4&lt;ETX&gt;
&lt;STX&gt;&lt;ETB&gt;&lt;ETX&gt;</v>
      </c>
      <c r="H1184" s="38">
        <f>ROW() - 6</f>
        <v>1178</v>
      </c>
      <c r="I1184" s="218" t="str" cm="1">
        <f t="array" ref="I11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85" spans="1:10" x14ac:dyDescent="0.2">
      <c r="A1185" s="209">
        <v>9972</v>
      </c>
      <c r="B1185" s="211" t="s">
        <v>2591</v>
      </c>
      <c r="C1185" s="44">
        <v>4</v>
      </c>
      <c r="D1185" s="214">
        <v>45131.510338275461</v>
      </c>
      <c r="E1185" s="211" t="b">
        <v>0</v>
      </c>
      <c r="F1185" s="211" t="s">
        <v>2592</v>
      </c>
      <c r="G11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&lt;STX&gt;H1;o160,100;f3;c20;h1;w1;d3,Jasmine Rouse;&lt;ETX&gt;
&lt;STX&gt;H2;o130,100;f3;c20;h1;w1;d3,;&lt;ETX&gt;
&lt;STX&gt;H3;o100,100;f3;c20;h1;w1;d3,MES Login;&lt;ETX&gt;
&lt;STX&gt;B4;o50,30;f3;c0,3;h50;w3;d3,9972;&lt;ETX&gt;
&lt;STX&gt;R&lt;ETX&gt;
&lt;STX&gt;&lt;ESC&gt;E1;&lt;ETX&gt;
&lt;STX&gt;&lt;US&gt;4&lt;ETX&gt;
&lt;STX&gt;&lt;ETB&gt;&lt;ETX&gt;</v>
      </c>
      <c r="H1185" s="38">
        <f>ROW() - 6</f>
        <v>1179</v>
      </c>
      <c r="I1185" s="218" t="str" cm="1">
        <f t="array" ref="I11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86" spans="1:10" x14ac:dyDescent="0.2">
      <c r="A1186" s="209">
        <v>2083</v>
      </c>
      <c r="B1186" s="211" t="s">
        <v>355</v>
      </c>
      <c r="C1186" s="44">
        <v>4</v>
      </c>
      <c r="D1186" s="214"/>
      <c r="E1186" s="211" t="b">
        <v>0</v>
      </c>
      <c r="F1186" s="211" t="s">
        <v>1497</v>
      </c>
      <c r="G11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&lt;STX&gt;H1;o160,100;f3;c20;h1;w1;d3,Jasmine Stephens;&lt;ETX&gt;
&lt;STX&gt;H2;o130,100;f3;c20;h1;w1;d3,T1XX C;&lt;ETX&gt;
&lt;STX&gt;H3;o100,100;f3;c20;h1;w1;d3,MES Login;&lt;ETX&gt;
&lt;STX&gt;B4;o50,30;f3;c0,3;h50;w3;d3,2083;&lt;ETX&gt;
&lt;STX&gt;R&lt;ETX&gt;
&lt;STX&gt;&lt;ESC&gt;E1;&lt;ETX&gt;
&lt;STX&gt;&lt;US&gt;4&lt;ETX&gt;
&lt;STX&gt;&lt;ETB&gt;&lt;ETX&gt;</v>
      </c>
      <c r="H1186" s="38">
        <f>ROW() - 6</f>
        <v>1180</v>
      </c>
      <c r="I1186" s="218" t="str" cm="1">
        <f t="array" ref="I11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11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187" spans="1:10" x14ac:dyDescent="0.2">
      <c r="A1187" s="209">
        <v>2489</v>
      </c>
      <c r="B1187" s="211" t="s">
        <v>2593</v>
      </c>
      <c r="C1187" s="44">
        <v>4</v>
      </c>
      <c r="D1187" s="214"/>
      <c r="E1187" s="211" t="b">
        <v>0</v>
      </c>
      <c r="F1187" s="211" t="s">
        <v>2545</v>
      </c>
      <c r="G11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&lt;STX&gt;H1;o160,100;f3;c20;h1;w1;d3,Jasmine Wiley;&lt;ETX&gt;
&lt;STX&gt;H2;o130,100;f3;c20;h1;w1;d3,DT FEM 1st;&lt;ETX&gt;
&lt;STX&gt;H3;o100,100;f3;c20;h1;w1;d3,MES Login;&lt;ETX&gt;
&lt;STX&gt;B4;o50,30;f3;c0,3;h50;w3;d3,2489;&lt;ETX&gt;
&lt;STX&gt;R&lt;ETX&gt;
&lt;STX&gt;&lt;ESC&gt;E1;&lt;ETX&gt;
&lt;STX&gt;&lt;US&gt;4&lt;ETX&gt;
&lt;STX&gt;&lt;ETB&gt;&lt;ETX&gt;</v>
      </c>
      <c r="H1187" s="38">
        <f>ROW() - 6</f>
        <v>1181</v>
      </c>
      <c r="I1187" s="218" t="str" cm="1">
        <f t="array" ref="I11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11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188" spans="1:10" x14ac:dyDescent="0.2">
      <c r="A1188" s="209">
        <v>1530</v>
      </c>
      <c r="B1188" s="211" t="s">
        <v>357</v>
      </c>
      <c r="C1188" s="44">
        <v>8</v>
      </c>
      <c r="D1188" s="214"/>
      <c r="E1188" s="211" t="b">
        <v>1</v>
      </c>
      <c r="F1188" s="211" t="s">
        <v>2594</v>
      </c>
      <c r="G11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&lt;STX&gt;H1;o160,100;f3;c20;h1;w1;d3,Jason Capers;&lt;ETX&gt;
&lt;STX&gt;H2;o130,100;f3;c20;h1;w1;d3,Maintenance 3rd;&lt;ETX&gt;
&lt;STX&gt;H3;o100,100;f3;c20;h1;w1;d3,MES Login;&lt;ETX&gt;
&lt;STX&gt;B4;o50,30;f3;c0,3;h50;w3;d3,1530;&lt;ETX&gt;
&lt;STX&gt;R&lt;ETX&gt;
&lt;STX&gt;&lt;ESC&gt;E1;&lt;ETX&gt;
&lt;STX&gt;&lt;US&gt;4&lt;ETX&gt;
&lt;STX&gt;&lt;ETB&gt;&lt;ETX&gt;</v>
      </c>
      <c r="H1188" s="38">
        <f>ROW() - 6</f>
        <v>1182</v>
      </c>
      <c r="I1188" s="218" t="str" cm="1">
        <f t="array" ref="I11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Maintenance 3rd</v>
      </c>
      <c r="J11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189" spans="1:10" x14ac:dyDescent="0.2">
      <c r="A1189" s="209">
        <v>1889</v>
      </c>
      <c r="B1189" s="211" t="s">
        <v>2595</v>
      </c>
      <c r="C1189" s="44">
        <v>4</v>
      </c>
      <c r="D1189" s="214">
        <v>45131.510339351851</v>
      </c>
      <c r="E1189" s="211" t="b">
        <v>0</v>
      </c>
      <c r="F1189" s="211" t="s">
        <v>1823</v>
      </c>
      <c r="G11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&lt;STX&gt;H1;o160,100;f3;c20;h1;w1;d3,Jason Hang;&lt;ETX&gt;
&lt;STX&gt;H2;o130,100;f3;c20;h1;w1;d3,;&lt;ETX&gt;
&lt;STX&gt;H3;o100,100;f3;c20;h1;w1;d3,MES Login;&lt;ETX&gt;
&lt;STX&gt;B4;o50,30;f3;c0,3;h50;w3;d3,1889;&lt;ETX&gt;
&lt;STX&gt;R&lt;ETX&gt;
&lt;STX&gt;&lt;ESC&gt;E1;&lt;ETX&gt;
&lt;STX&gt;&lt;US&gt;4&lt;ETX&gt;
&lt;STX&gt;&lt;ETB&gt;&lt;ETX&gt;</v>
      </c>
      <c r="H1189" s="38">
        <f>ROW() - 6</f>
        <v>1183</v>
      </c>
      <c r="I1189" s="218" t="str" cm="1">
        <f t="array" ref="I11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90" spans="1:10" x14ac:dyDescent="0.2">
      <c r="A1190" s="209">
        <v>998</v>
      </c>
      <c r="B1190" s="211" t="s">
        <v>359</v>
      </c>
      <c r="C1190" s="44">
        <v>1</v>
      </c>
      <c r="D1190" s="214"/>
      <c r="E1190" s="211" t="b">
        <v>1</v>
      </c>
      <c r="F1190" s="211" t="s">
        <v>2596</v>
      </c>
      <c r="G11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&lt;STX&gt;H1;o160,100;f3;c20;h1;w1;d3,Jason Konrad;&lt;ETX&gt;
&lt;STX&gt;H2;o130,100;f3;c20;h1;w1;d3,Engineering 1st;&lt;ETX&gt;
&lt;STX&gt;H3;o100,100;f3;c20;h1;w1;d3,MES Login;&lt;ETX&gt;
&lt;STX&gt;B4;o50,30;f3;c0,3;h50;w3;d3,998;&lt;ETX&gt;
&lt;STX&gt;R&lt;ETX&gt;
&lt;STX&gt;&lt;ESC&gt;E1;&lt;ETX&gt;
&lt;STX&gt;&lt;US&gt;4&lt;ETX&gt;
&lt;STX&gt;&lt;ETB&gt;&lt;ETX&gt;</v>
      </c>
      <c r="H1190" s="38">
        <f>ROW() - 6</f>
        <v>1184</v>
      </c>
      <c r="I1190" s="218" t="str" cm="1">
        <f t="array" ref="I11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Engineering 1st</v>
      </c>
      <c r="J11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191" spans="1:10" x14ac:dyDescent="0.2">
      <c r="A1191" s="209">
        <v>2108</v>
      </c>
      <c r="B1191" s="211" t="s">
        <v>2597</v>
      </c>
      <c r="C1191" s="44">
        <v>4</v>
      </c>
      <c r="D1191" s="214">
        <v>45131.510339699074</v>
      </c>
      <c r="E1191" s="211" t="b">
        <v>0</v>
      </c>
      <c r="F1191" s="211" t="s">
        <v>2598</v>
      </c>
      <c r="G11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&lt;STX&gt;H1;o160,100;f3;c20;h1;w1;d3,Jason Ordish;&lt;ETX&gt;
&lt;STX&gt;H2;o130,100;f3;c20;h1;w1;d3,;&lt;ETX&gt;
&lt;STX&gt;H3;o100,100;f3;c20;h1;w1;d3,MES Login;&lt;ETX&gt;
&lt;STX&gt;B4;o50,30;f3;c0,3;h50;w3;d3,2108;&lt;ETX&gt;
&lt;STX&gt;R&lt;ETX&gt;
&lt;STX&gt;&lt;ESC&gt;E1;&lt;ETX&gt;
&lt;STX&gt;&lt;US&gt;4&lt;ETX&gt;
&lt;STX&gt;&lt;ETB&gt;&lt;ETX&gt;</v>
      </c>
      <c r="H1191" s="38">
        <f>ROW() - 6</f>
        <v>1185</v>
      </c>
      <c r="I1191" s="218" t="str" cm="1">
        <f t="array" ref="I11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92" spans="1:10" x14ac:dyDescent="0.2">
      <c r="A1192" s="209">
        <v>8790</v>
      </c>
      <c r="B1192" s="211" t="s">
        <v>2599</v>
      </c>
      <c r="C1192" s="44">
        <v>8</v>
      </c>
      <c r="D1192" s="214">
        <v>45090.630198993058</v>
      </c>
      <c r="E1192" s="211" t="b">
        <v>1</v>
      </c>
      <c r="F1192" s="211" t="s">
        <v>2600</v>
      </c>
      <c r="G11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&lt;STX&gt;H1;o160,100;f3;c20;h1;w1;d3,Jason Pung;&lt;ETX&gt;
&lt;STX&gt;H2;o130,100;f3;c20;h1;w1;d3,;&lt;ETX&gt;
&lt;STX&gt;H3;o100,100;f3;c20;h1;w1;d3,MES Login;&lt;ETX&gt;
&lt;STX&gt;B4;o50,30;f3;c0,3;h50;w3;d3,8790;&lt;ETX&gt;
&lt;STX&gt;R&lt;ETX&gt;
&lt;STX&gt;&lt;ESC&gt;E1;&lt;ETX&gt;
&lt;STX&gt;&lt;US&gt;4&lt;ETX&gt;
&lt;STX&gt;&lt;ETB&gt;&lt;ETX&gt;</v>
      </c>
      <c r="H1192" s="38">
        <f>ROW() - 6</f>
        <v>1186</v>
      </c>
      <c r="I1192" s="218" t="str" cm="1">
        <f t="array" ref="I11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93" spans="1:10" x14ac:dyDescent="0.2">
      <c r="A1193" s="209">
        <v>9034</v>
      </c>
      <c r="B1193" s="211" t="s">
        <v>2601</v>
      </c>
      <c r="C1193" s="44">
        <v>4</v>
      </c>
      <c r="D1193" s="214">
        <v>45131.510339895831</v>
      </c>
      <c r="E1193" s="211" t="b">
        <v>0</v>
      </c>
      <c r="F1193" s="211" t="s">
        <v>2602</v>
      </c>
      <c r="G11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&lt;STX&gt;H1;o160,100;f3;c20;h1;w1;d3,Jason Sims;&lt;ETX&gt;
&lt;STX&gt;H2;o130,100;f3;c20;h1;w1;d3,;&lt;ETX&gt;
&lt;STX&gt;H3;o100,100;f3;c20;h1;w1;d3,MES Login;&lt;ETX&gt;
&lt;STX&gt;B4;o50,30;f3;c0,3;h50;w3;d3,9034;&lt;ETX&gt;
&lt;STX&gt;R&lt;ETX&gt;
&lt;STX&gt;&lt;ESC&gt;E1;&lt;ETX&gt;
&lt;STX&gt;&lt;US&gt;4&lt;ETX&gt;
&lt;STX&gt;&lt;ETB&gt;&lt;ETX&gt;</v>
      </c>
      <c r="H1193" s="38">
        <f>ROW() - 6</f>
        <v>1187</v>
      </c>
      <c r="I1193" s="218" t="str" cm="1">
        <f t="array" ref="I11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94" spans="1:10" x14ac:dyDescent="0.2">
      <c r="A1194" s="209">
        <v>8932</v>
      </c>
      <c r="B1194" s="211" t="s">
        <v>2603</v>
      </c>
      <c r="C1194" s="44">
        <v>4</v>
      </c>
      <c r="D1194" s="214">
        <v>45131.510340046298</v>
      </c>
      <c r="E1194" s="211" t="b">
        <v>0</v>
      </c>
      <c r="F1194" s="211" t="s">
        <v>2604</v>
      </c>
      <c r="G11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&lt;STX&gt;H1;o160,100;f3;c20;h1;w1;d3,Jason Stover;&lt;ETX&gt;
&lt;STX&gt;H2;o130,100;f3;c20;h1;w1;d3,;&lt;ETX&gt;
&lt;STX&gt;H3;o100,100;f3;c20;h1;w1;d3,MES Login;&lt;ETX&gt;
&lt;STX&gt;B4;o50,30;f3;c0,3;h50;w3;d3,8932;&lt;ETX&gt;
&lt;STX&gt;R&lt;ETX&gt;
&lt;STX&gt;&lt;ESC&gt;E1;&lt;ETX&gt;
&lt;STX&gt;&lt;US&gt;4&lt;ETX&gt;
&lt;STX&gt;&lt;ETB&gt;&lt;ETX&gt;</v>
      </c>
      <c r="H1194" s="38">
        <f>ROW() - 6</f>
        <v>1188</v>
      </c>
      <c r="I1194" s="218" t="str" cm="1">
        <f t="array" ref="I11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95" spans="1:10" x14ac:dyDescent="0.2">
      <c r="A1195" s="209">
        <v>9928</v>
      </c>
      <c r="B1195" s="211" t="s">
        <v>2605</v>
      </c>
      <c r="C1195" s="44">
        <v>4</v>
      </c>
      <c r="D1195" s="214">
        <v>45131.510340243054</v>
      </c>
      <c r="E1195" s="211" t="b">
        <v>0</v>
      </c>
      <c r="F1195" s="211" t="s">
        <v>1440</v>
      </c>
      <c r="G11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&lt;STX&gt;H1;o160,100;f3;c20;h1;w1;d3,Jason Thomas;&lt;ETX&gt;
&lt;STX&gt;H2;o130,100;f3;c20;h1;w1;d3,;&lt;ETX&gt;
&lt;STX&gt;H3;o100,100;f3;c20;h1;w1;d3,MES Login;&lt;ETX&gt;
&lt;STX&gt;B4;o50,30;f3;c0,3;h50;w3;d3,9928;&lt;ETX&gt;
&lt;STX&gt;R&lt;ETX&gt;
&lt;STX&gt;&lt;ESC&gt;E1;&lt;ETX&gt;
&lt;STX&gt;&lt;US&gt;4&lt;ETX&gt;
&lt;STX&gt;&lt;ETB&gt;&lt;ETX&gt;</v>
      </c>
      <c r="H1195" s="38">
        <f>ROW() - 6</f>
        <v>1189</v>
      </c>
      <c r="I1195" s="218" t="str" cm="1">
        <f t="array" ref="I11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96" spans="1:10" x14ac:dyDescent="0.2">
      <c r="A1196" s="209">
        <v>2383</v>
      </c>
      <c r="B1196" s="211" t="s">
        <v>2606</v>
      </c>
      <c r="C1196" s="44">
        <v>4</v>
      </c>
      <c r="D1196" s="214">
        <v>45131.510340428242</v>
      </c>
      <c r="E1196" s="211" t="b">
        <v>0</v>
      </c>
      <c r="F1196" s="211" t="s">
        <v>2024</v>
      </c>
      <c r="G11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&lt;STX&gt;H1;o160,100;f3;c20;h1;w1;d3,Jason Wagner;&lt;ETX&gt;
&lt;STX&gt;H2;o130,100;f3;c20;h1;w1;d3,;&lt;ETX&gt;
&lt;STX&gt;H3;o100,100;f3;c20;h1;w1;d3,MES Login;&lt;ETX&gt;
&lt;STX&gt;B4;o50,30;f3;c0,3;h50;w3;d3,2383;&lt;ETX&gt;
&lt;STX&gt;R&lt;ETX&gt;
&lt;STX&gt;&lt;ESC&gt;E1;&lt;ETX&gt;
&lt;STX&gt;&lt;US&gt;4&lt;ETX&gt;
&lt;STX&gt;&lt;ETB&gt;&lt;ETX&gt;</v>
      </c>
      <c r="H1196" s="38">
        <f>ROW() - 6</f>
        <v>1190</v>
      </c>
      <c r="I1196" s="218" t="str" cm="1">
        <f t="array" ref="I11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97" spans="1:10" x14ac:dyDescent="0.2">
      <c r="A1197" s="209">
        <v>2941</v>
      </c>
      <c r="B1197" s="211" t="s">
        <v>2607</v>
      </c>
      <c r="C1197" s="44">
        <v>4</v>
      </c>
      <c r="D1197" s="214">
        <v>45131.510340775465</v>
      </c>
      <c r="E1197" s="211" t="b">
        <v>0</v>
      </c>
      <c r="F1197" s="211" t="s">
        <v>2608</v>
      </c>
      <c r="G11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&lt;STX&gt;H1;o160,100;f3;c20;h1;w1;d3,Jason Wylie;&lt;ETX&gt;
&lt;STX&gt;H2;o130,100;f3;c20;h1;w1;d3,;&lt;ETX&gt;
&lt;STX&gt;H3;o100,100;f3;c20;h1;w1;d3,MES Login;&lt;ETX&gt;
&lt;STX&gt;B4;o50,30;f3;c0,3;h50;w3;d3,2941;&lt;ETX&gt;
&lt;STX&gt;R&lt;ETX&gt;
&lt;STX&gt;&lt;ESC&gt;E1;&lt;ETX&gt;
&lt;STX&gt;&lt;US&gt;4&lt;ETX&gt;
&lt;STX&gt;&lt;ETB&gt;&lt;ETX&gt;</v>
      </c>
      <c r="H1197" s="38">
        <f>ROW() - 6</f>
        <v>1191</v>
      </c>
      <c r="I1197" s="218" t="str" cm="1">
        <f t="array" ref="I11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98" spans="1:10" x14ac:dyDescent="0.2">
      <c r="A1198" s="209">
        <v>2034</v>
      </c>
      <c r="B1198" s="211" t="s">
        <v>2609</v>
      </c>
      <c r="C1198" s="44">
        <v>4</v>
      </c>
      <c r="D1198" s="214">
        <v>45131.510340972221</v>
      </c>
      <c r="E1198" s="211" t="b">
        <v>0</v>
      </c>
      <c r="F1198" s="211" t="s">
        <v>2205</v>
      </c>
      <c r="G11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&lt;STX&gt;H1;o160,100;f3;c20;h1;w1;d3,Jason Young;&lt;ETX&gt;
&lt;STX&gt;H2;o130,100;f3;c20;h1;w1;d3,;&lt;ETX&gt;
&lt;STX&gt;H3;o100,100;f3;c20;h1;w1;d3,MES Login;&lt;ETX&gt;
&lt;STX&gt;B4;o50,30;f3;c0,3;h50;w3;d3,2034;&lt;ETX&gt;
&lt;STX&gt;R&lt;ETX&gt;
&lt;STX&gt;&lt;ESC&gt;E1;&lt;ETX&gt;
&lt;STX&gt;&lt;US&gt;4&lt;ETX&gt;
&lt;STX&gt;&lt;ETB&gt;&lt;ETX&gt;</v>
      </c>
      <c r="H1198" s="38">
        <f>ROW() - 6</f>
        <v>1192</v>
      </c>
      <c r="I1198" s="218" t="str" cm="1">
        <f t="array" ref="I11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199" spans="1:10" x14ac:dyDescent="0.2">
      <c r="A1199" s="209">
        <v>2323</v>
      </c>
      <c r="B1199" s="211" t="s">
        <v>74</v>
      </c>
      <c r="C1199" s="44">
        <v>15</v>
      </c>
      <c r="D1199" s="214">
        <v>45875.746488773148</v>
      </c>
      <c r="E1199" s="211" t="b">
        <v>0</v>
      </c>
      <c r="F1199" s="211" t="s">
        <v>2610</v>
      </c>
      <c r="G11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&lt;STX&gt;H1;o160,100;f3;c20;h1;w1;d3,Jaunea Waller-Bey;&lt;ETX&gt;
&lt;STX&gt;H2;o130,100;f3;c20;h1;w1;d3,;&lt;ETX&gt;
&lt;STX&gt;H3;o100,100;f3;c20;h1;w1;d3,MES Login;&lt;ETX&gt;
&lt;STX&gt;B4;o50,30;f3;c0,3;h50;w3;d3,2323;&lt;ETX&gt;
&lt;STX&gt;R&lt;ETX&gt;
&lt;STX&gt;&lt;ESC&gt;E1;&lt;ETX&gt;
&lt;STX&gt;&lt;US&gt;4&lt;ETX&gt;
&lt;STX&gt;&lt;ETB&gt;&lt;ETX&gt;</v>
      </c>
      <c r="H1199" s="38">
        <f>ROW() - 6</f>
        <v>1193</v>
      </c>
      <c r="I1199" s="218" t="str" cm="1">
        <f t="array" ref="I11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1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00" spans="1:10" x14ac:dyDescent="0.2">
      <c r="A1200" s="209">
        <v>8764</v>
      </c>
      <c r="B1200" s="211" t="s">
        <v>2611</v>
      </c>
      <c r="C1200" s="44">
        <v>4</v>
      </c>
      <c r="D1200" s="214">
        <v>45131.510340972221</v>
      </c>
      <c r="E1200" s="211" t="b">
        <v>0</v>
      </c>
      <c r="F1200" s="211" t="s">
        <v>2612</v>
      </c>
      <c r="G12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&lt;STX&gt;H1;o160,100;f3;c20;h1;w1;d3,Javella Evett Key;&lt;ETX&gt;
&lt;STX&gt;H2;o130,100;f3;c20;h1;w1;d3,;&lt;ETX&gt;
&lt;STX&gt;H3;o100,100;f3;c20;h1;w1;d3,MES Login;&lt;ETX&gt;
&lt;STX&gt;B4;o50,30;f3;c0,3;h50;w3;d3,8764;&lt;ETX&gt;
&lt;STX&gt;R&lt;ETX&gt;
&lt;STX&gt;&lt;ESC&gt;E1;&lt;ETX&gt;
&lt;STX&gt;&lt;US&gt;4&lt;ETX&gt;
&lt;STX&gt;&lt;ETB&gt;&lt;ETX&gt;</v>
      </c>
      <c r="H1200" s="38">
        <f>ROW() - 6</f>
        <v>1194</v>
      </c>
      <c r="I1200" s="218" t="str" cm="1">
        <f t="array" ref="I12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01" spans="1:10" x14ac:dyDescent="0.2">
      <c r="A1201" s="209">
        <v>1760</v>
      </c>
      <c r="B1201" s="211" t="s">
        <v>2613</v>
      </c>
      <c r="C1201" s="44">
        <v>4</v>
      </c>
      <c r="D1201" s="214">
        <v>45131.510341319445</v>
      </c>
      <c r="E1201" s="211" t="b">
        <v>0</v>
      </c>
      <c r="F1201" s="211" t="s">
        <v>2614</v>
      </c>
      <c r="G12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&lt;STX&gt;H1;o160,100;f3;c20;h1;w1;d3,Javier Henry;&lt;ETX&gt;
&lt;STX&gt;H2;o130,100;f3;c20;h1;w1;d3,;&lt;ETX&gt;
&lt;STX&gt;H3;o100,100;f3;c20;h1;w1;d3,MES Login;&lt;ETX&gt;
&lt;STX&gt;B4;o50,30;f3;c0,3;h50;w3;d3,1760;&lt;ETX&gt;
&lt;STX&gt;R&lt;ETX&gt;
&lt;STX&gt;&lt;ESC&gt;E1;&lt;ETX&gt;
&lt;STX&gt;&lt;US&gt;4&lt;ETX&gt;
&lt;STX&gt;&lt;ETB&gt;&lt;ETX&gt;</v>
      </c>
      <c r="H1201" s="38">
        <f>ROW() - 6</f>
        <v>1195</v>
      </c>
      <c r="I1201" s="218" t="str" cm="1">
        <f t="array" ref="I12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02" spans="1:10" x14ac:dyDescent="0.2">
      <c r="A1202" s="209">
        <v>1782</v>
      </c>
      <c r="B1202" s="211" t="s">
        <v>2615</v>
      </c>
      <c r="C1202" s="44">
        <v>4</v>
      </c>
      <c r="D1202" s="214"/>
      <c r="E1202" s="211" t="b">
        <v>0</v>
      </c>
      <c r="F1202" s="211" t="s">
        <v>1376</v>
      </c>
      <c r="G12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&lt;STX&gt;H1;o160,100;f3;c20;h1;w1;d3,Javier Hernandez;&lt;ETX&gt;
&lt;STX&gt;H2;o130,100;f3;c20;h1;w1;d3,T1XX A;&lt;ETX&gt;
&lt;STX&gt;H3;o100,100;f3;c20;h1;w1;d3,MES Login;&lt;ETX&gt;
&lt;STX&gt;B4;o50,30;f3;c0,3;h50;w3;d3,1782;&lt;ETX&gt;
&lt;STX&gt;R&lt;ETX&gt;
&lt;STX&gt;&lt;ESC&gt;E1;&lt;ETX&gt;
&lt;STX&gt;&lt;US&gt;4&lt;ETX&gt;
&lt;STX&gt;&lt;ETB&gt;&lt;ETX&gt;</v>
      </c>
      <c r="H1202" s="38">
        <f>ROW() - 6</f>
        <v>1196</v>
      </c>
      <c r="I1202" s="218" t="str" cm="1">
        <f t="array" ref="I12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12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203" spans="1:10" x14ac:dyDescent="0.2">
      <c r="A1203" s="209">
        <v>2438</v>
      </c>
      <c r="B1203" s="211" t="s">
        <v>111</v>
      </c>
      <c r="C1203" s="44">
        <v>4</v>
      </c>
      <c r="D1203" s="214">
        <v>45958.738522881948</v>
      </c>
      <c r="E1203" s="211" t="b">
        <v>0</v>
      </c>
      <c r="F1203" s="211" t="s">
        <v>2616</v>
      </c>
      <c r="G12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&lt;STX&gt;H1;o160,100;f3;c20;h1;w1;d3,Javion Matthews;&lt;ETX&gt;
&lt;STX&gt;H2;o130,100;f3;c20;h1;w1;d3,;&lt;ETX&gt;
&lt;STX&gt;H3;o100,100;f3;c20;h1;w1;d3,MES Login;&lt;ETX&gt;
&lt;STX&gt;B4;o50,30;f3;c0,3;h50;w3;d3,2438;&lt;ETX&gt;
&lt;STX&gt;R&lt;ETX&gt;
&lt;STX&gt;&lt;ESC&gt;E1;&lt;ETX&gt;
&lt;STX&gt;&lt;US&gt;4&lt;ETX&gt;
&lt;STX&gt;&lt;ETB&gt;&lt;ETX&gt;</v>
      </c>
      <c r="H1203" s="38">
        <f>ROW() - 6</f>
        <v>1197</v>
      </c>
      <c r="I1203" s="218" t="str" cm="1">
        <f t="array" ref="I12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04" spans="1:10" x14ac:dyDescent="0.2">
      <c r="A1204" s="209">
        <v>2538</v>
      </c>
      <c r="B1204" s="211" t="s">
        <v>2617</v>
      </c>
      <c r="C1204" s="44">
        <v>4</v>
      </c>
      <c r="D1204" s="214">
        <v>45579</v>
      </c>
      <c r="E1204" s="211" t="b">
        <v>0</v>
      </c>
      <c r="F1204" s="211" t="s">
        <v>2280</v>
      </c>
      <c r="G12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&lt;STX&gt;H1;o160,100;f3;c20;h1;w1;d3,Javon Dixon;&lt;ETX&gt;
&lt;STX&gt;H2;o130,100;f3;c20;h1;w1;d3,;&lt;ETX&gt;
&lt;STX&gt;H3;o100,100;f3;c20;h1;w1;d3,MES Login;&lt;ETX&gt;
&lt;STX&gt;B4;o50,30;f3;c0,3;h50;w3;d3,2538;&lt;ETX&gt;
&lt;STX&gt;R&lt;ETX&gt;
&lt;STX&gt;&lt;ESC&gt;E1;&lt;ETX&gt;
&lt;STX&gt;&lt;US&gt;4&lt;ETX&gt;
&lt;STX&gt;&lt;ETB&gt;&lt;ETX&gt;</v>
      </c>
      <c r="H1204" s="38">
        <f>ROW() - 6</f>
        <v>1198</v>
      </c>
      <c r="I1204" s="218" t="str" cm="1">
        <f t="array" ref="I12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05" spans="1:10" x14ac:dyDescent="0.2">
      <c r="A1205" s="209">
        <v>9290</v>
      </c>
      <c r="B1205" s="211" t="s">
        <v>2618</v>
      </c>
      <c r="C1205" s="44">
        <v>4</v>
      </c>
      <c r="D1205" s="214">
        <v>45131.510341666668</v>
      </c>
      <c r="E1205" s="211" t="b">
        <v>0</v>
      </c>
      <c r="F1205" s="211" t="s">
        <v>1031</v>
      </c>
      <c r="G12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&lt;STX&gt;H1;o160,100;f3;c20;h1;w1;d3,Javon Jones;&lt;ETX&gt;
&lt;STX&gt;H2;o130,100;f3;c20;h1;w1;d3,;&lt;ETX&gt;
&lt;STX&gt;H3;o100,100;f3;c20;h1;w1;d3,MES Login;&lt;ETX&gt;
&lt;STX&gt;B4;o50,30;f3;c0,3;h50;w3;d3,9290;&lt;ETX&gt;
&lt;STX&gt;R&lt;ETX&gt;
&lt;STX&gt;&lt;ESC&gt;E1;&lt;ETX&gt;
&lt;STX&gt;&lt;US&gt;4&lt;ETX&gt;
&lt;STX&gt;&lt;ETB&gt;&lt;ETX&gt;</v>
      </c>
      <c r="H1205" s="38">
        <f>ROW() - 6</f>
        <v>1199</v>
      </c>
      <c r="I1205" s="218" t="str" cm="1">
        <f t="array" ref="I12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06" spans="1:10" x14ac:dyDescent="0.2">
      <c r="A1206" s="209">
        <v>9572</v>
      </c>
      <c r="B1206" s="211" t="s">
        <v>2619</v>
      </c>
      <c r="C1206" s="44">
        <v>4</v>
      </c>
      <c r="D1206" s="214">
        <v>45131.510341516201</v>
      </c>
      <c r="E1206" s="211" t="b">
        <v>0</v>
      </c>
      <c r="F1206" s="211" t="s">
        <v>1825</v>
      </c>
      <c r="G12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&lt;STX&gt;H1;o160,100;f3;c20;h1;w1;d3,Javone Haynes;&lt;ETX&gt;
&lt;STX&gt;H2;o130,100;f3;c20;h1;w1;d3,;&lt;ETX&gt;
&lt;STX&gt;H3;o100,100;f3;c20;h1;w1;d3,MES Login;&lt;ETX&gt;
&lt;STX&gt;B4;o50,30;f3;c0,3;h50;w3;d3,9572;&lt;ETX&gt;
&lt;STX&gt;R&lt;ETX&gt;
&lt;STX&gt;&lt;ESC&gt;E1;&lt;ETX&gt;
&lt;STX&gt;&lt;US&gt;4&lt;ETX&gt;
&lt;STX&gt;&lt;ETB&gt;&lt;ETX&gt;</v>
      </c>
      <c r="H1206" s="38">
        <f>ROW() - 6</f>
        <v>1200</v>
      </c>
      <c r="I1206" s="218" t="str" cm="1">
        <f t="array" ref="I12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07" spans="1:10" x14ac:dyDescent="0.2">
      <c r="A1207" s="209">
        <v>9179</v>
      </c>
      <c r="B1207" s="211" t="s">
        <v>2620</v>
      </c>
      <c r="C1207" s="44">
        <v>4</v>
      </c>
      <c r="D1207" s="214">
        <v>45131.510341863424</v>
      </c>
      <c r="E1207" s="211" t="b">
        <v>0</v>
      </c>
      <c r="F1207" s="211" t="s">
        <v>2621</v>
      </c>
      <c r="G12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&lt;STX&gt;H1;o160,100;f3;c20;h1;w1;d3,Javonte Thomkins;&lt;ETX&gt;
&lt;STX&gt;H2;o130,100;f3;c20;h1;w1;d3,;&lt;ETX&gt;
&lt;STX&gt;H3;o100,100;f3;c20;h1;w1;d3,MES Login;&lt;ETX&gt;
&lt;STX&gt;B4;o50,30;f3;c0,3;h50;w3;d3,9179;&lt;ETX&gt;
&lt;STX&gt;R&lt;ETX&gt;
&lt;STX&gt;&lt;ESC&gt;E1;&lt;ETX&gt;
&lt;STX&gt;&lt;US&gt;4&lt;ETX&gt;
&lt;STX&gt;&lt;ETB&gt;&lt;ETX&gt;</v>
      </c>
      <c r="H1207" s="38">
        <f>ROW() - 6</f>
        <v>1201</v>
      </c>
      <c r="I1207" s="218" t="str" cm="1">
        <f t="array" ref="I12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08" spans="1:10" x14ac:dyDescent="0.2">
      <c r="A1208" s="209">
        <v>1238</v>
      </c>
      <c r="B1208" s="211" t="s">
        <v>2622</v>
      </c>
      <c r="C1208" s="44">
        <v>4</v>
      </c>
      <c r="D1208" s="214">
        <v>45131.510342245369</v>
      </c>
      <c r="E1208" s="211" t="b">
        <v>0</v>
      </c>
      <c r="F1208" s="211" t="s">
        <v>2623</v>
      </c>
      <c r="G12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&lt;STX&gt;H1;o160,100;f3;c20;h1;w1;d3,Jawaune Hayes;&lt;ETX&gt;
&lt;STX&gt;H2;o130,100;f3;c20;h1;w1;d3,;&lt;ETX&gt;
&lt;STX&gt;H3;o100,100;f3;c20;h1;w1;d3,MES Login;&lt;ETX&gt;
&lt;STX&gt;B4;o50,30;f3;c0,3;h50;w3;d3,1238;&lt;ETX&gt;
&lt;STX&gt;R&lt;ETX&gt;
&lt;STX&gt;&lt;ESC&gt;E1;&lt;ETX&gt;
&lt;STX&gt;&lt;US&gt;4&lt;ETX&gt;
&lt;STX&gt;&lt;ETB&gt;&lt;ETX&gt;</v>
      </c>
      <c r="H1208" s="38">
        <f>ROW() - 6</f>
        <v>1202</v>
      </c>
      <c r="I1208" s="218" t="str" cm="1">
        <f t="array" ref="I12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09" spans="1:10" x14ac:dyDescent="0.2">
      <c r="A1209" s="209">
        <v>9827</v>
      </c>
      <c r="B1209" s="211" t="s">
        <v>2624</v>
      </c>
      <c r="C1209" s="44">
        <v>4</v>
      </c>
      <c r="D1209" s="214"/>
      <c r="E1209" s="211" t="b">
        <v>0</v>
      </c>
      <c r="F1209" s="211" t="s">
        <v>2625</v>
      </c>
      <c r="G12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&lt;STX&gt;H1;o160,100;f3;c20;h1;w1;d3,Jawine Mccollum;&lt;ETX&gt;
&lt;STX&gt;H2;o130,100;f3;c20;h1;w1;d3,;&lt;ETX&gt;
&lt;STX&gt;H3;o100,100;f3;c20;h1;w1;d3,MES Login;&lt;ETX&gt;
&lt;STX&gt;B4;o50,30;f3;c0,3;h50;w3;d3,9827;&lt;ETX&gt;
&lt;STX&gt;R&lt;ETX&gt;
&lt;STX&gt;&lt;ESC&gt;E1;&lt;ETX&gt;
&lt;STX&gt;&lt;US&gt;4&lt;ETX&gt;
&lt;STX&gt;&lt;ETB&gt;&lt;ETX&gt;</v>
      </c>
      <c r="H1209" s="38">
        <f>ROW() - 6</f>
        <v>1203</v>
      </c>
      <c r="I1209" s="218" t="str" cm="1">
        <f t="array" ref="I12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10" spans="1:10" x14ac:dyDescent="0.2">
      <c r="A1210" s="209">
        <v>1622</v>
      </c>
      <c r="B1210" s="211" t="s">
        <v>2626</v>
      </c>
      <c r="C1210" s="44">
        <v>4</v>
      </c>
      <c r="D1210" s="214">
        <v>45131.510342395835</v>
      </c>
      <c r="E1210" s="211" t="b">
        <v>0</v>
      </c>
      <c r="F1210" s="211" t="s">
        <v>2280</v>
      </c>
      <c r="G12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&lt;STX&gt;H1;o160,100;f3;c20;h1;w1;d3,Jawn Dixon;&lt;ETX&gt;
&lt;STX&gt;H2;o130,100;f3;c20;h1;w1;d3,;&lt;ETX&gt;
&lt;STX&gt;H3;o100,100;f3;c20;h1;w1;d3,MES Login;&lt;ETX&gt;
&lt;STX&gt;B4;o50,30;f3;c0,3;h50;w3;d3,1622;&lt;ETX&gt;
&lt;STX&gt;R&lt;ETX&gt;
&lt;STX&gt;&lt;ESC&gt;E1;&lt;ETX&gt;
&lt;STX&gt;&lt;US&gt;4&lt;ETX&gt;
&lt;STX&gt;&lt;ETB&gt;&lt;ETX&gt;</v>
      </c>
      <c r="H1210" s="38">
        <f>ROW() - 6</f>
        <v>1204</v>
      </c>
      <c r="I1210" s="218" t="str" cm="1">
        <f t="array" ref="I12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11" spans="1:10" x14ac:dyDescent="0.2">
      <c r="A1211" s="209">
        <v>2107</v>
      </c>
      <c r="B1211" s="211" t="s">
        <v>2627</v>
      </c>
      <c r="C1211" s="44">
        <v>4</v>
      </c>
      <c r="D1211" s="214">
        <v>45131.510342592592</v>
      </c>
      <c r="E1211" s="211" t="b">
        <v>0</v>
      </c>
      <c r="F1211" s="211" t="s">
        <v>891</v>
      </c>
      <c r="G12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&lt;STX&gt;H1;o160,100;f3;c20;h1;w1;d3,Jay Johnson;&lt;ETX&gt;
&lt;STX&gt;H2;o130,100;f3;c20;h1;w1;d3,;&lt;ETX&gt;
&lt;STX&gt;H3;o100,100;f3;c20;h1;w1;d3,MES Login;&lt;ETX&gt;
&lt;STX&gt;B4;o50,30;f3;c0,3;h50;w3;d3,2107;&lt;ETX&gt;
&lt;STX&gt;R&lt;ETX&gt;
&lt;STX&gt;&lt;ESC&gt;E1;&lt;ETX&gt;
&lt;STX&gt;&lt;US&gt;4&lt;ETX&gt;
&lt;STX&gt;&lt;ETB&gt;&lt;ETX&gt;</v>
      </c>
      <c r="H1211" s="38">
        <f>ROW() - 6</f>
        <v>1205</v>
      </c>
      <c r="I1211" s="218" t="str" cm="1">
        <f t="array" ref="I12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12" spans="1:10" x14ac:dyDescent="0.2">
      <c r="A1212" s="209">
        <v>2566</v>
      </c>
      <c r="B1212" s="211" t="s">
        <v>361</v>
      </c>
      <c r="C1212" s="44">
        <v>4</v>
      </c>
      <c r="D1212" s="214">
        <v>46093.965153668978</v>
      </c>
      <c r="E1212" s="211" t="b">
        <v>0</v>
      </c>
      <c r="F1212" s="211" t="s">
        <v>1031</v>
      </c>
      <c r="G12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&lt;STX&gt;H1;o160,100;f3;c20;h1;w1;d3,Jaya Jones;&lt;ETX&gt;
&lt;STX&gt;H2;o130,100;f3;c20;h1;w1;d3,;&lt;ETX&gt;
&lt;STX&gt;H3;o100,100;f3;c20;h1;w1;d3,MES Login;&lt;ETX&gt;
&lt;STX&gt;B4;o50,30;f3;c0,3;h50;w3;d3,2566;&lt;ETX&gt;
&lt;STX&gt;R&lt;ETX&gt;
&lt;STX&gt;&lt;ESC&gt;E1;&lt;ETX&gt;
&lt;STX&gt;&lt;US&gt;4&lt;ETX&gt;
&lt;STX&gt;&lt;ETB&gt;&lt;ETX&gt;</v>
      </c>
      <c r="H1212" s="38">
        <f>ROW() - 6</f>
        <v>1206</v>
      </c>
      <c r="I1212" s="218" t="str" cm="1">
        <f t="array" ref="I12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13" spans="1:10" x14ac:dyDescent="0.2">
      <c r="A1213" s="209">
        <v>3021</v>
      </c>
      <c r="B1213" s="211" t="s">
        <v>2628</v>
      </c>
      <c r="C1213" s="44">
        <v>4</v>
      </c>
      <c r="D1213" s="214">
        <v>45639</v>
      </c>
      <c r="E1213" s="211" t="b">
        <v>0</v>
      </c>
      <c r="F1213" s="211" t="s">
        <v>1513</v>
      </c>
      <c r="G12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&lt;STX&gt;H1;o160,100;f3;c20;h1;w1;d3,Jayda Morgan;&lt;ETX&gt;
&lt;STX&gt;H2;o130,100;f3;c20;h1;w1;d3,;&lt;ETX&gt;
&lt;STX&gt;H3;o100,100;f3;c20;h1;w1;d3,MES Login;&lt;ETX&gt;
&lt;STX&gt;B4;o50,30;f3;c0,3;h50;w3;d3,3021;&lt;ETX&gt;
&lt;STX&gt;R&lt;ETX&gt;
&lt;STX&gt;&lt;ESC&gt;E1;&lt;ETX&gt;
&lt;STX&gt;&lt;US&gt;4&lt;ETX&gt;
&lt;STX&gt;&lt;ETB&gt;&lt;ETX&gt;</v>
      </c>
      <c r="H1213" s="38">
        <f>ROW() - 6</f>
        <v>1207</v>
      </c>
      <c r="I1213" s="218" t="str" cm="1">
        <f t="array" ref="I12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14" spans="1:10" x14ac:dyDescent="0.2">
      <c r="A1214" s="209">
        <v>2513</v>
      </c>
      <c r="B1214" s="211" t="s">
        <v>2629</v>
      </c>
      <c r="C1214" s="44">
        <v>4</v>
      </c>
      <c r="D1214" s="214">
        <v>45590</v>
      </c>
      <c r="E1214" s="211" t="b">
        <v>0</v>
      </c>
      <c r="F1214" s="211" t="s">
        <v>2630</v>
      </c>
      <c r="G12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&lt;STX&gt;H1;o160,100;f3;c20;h1;w1;d3,Jayden McFolley;&lt;ETX&gt;
&lt;STX&gt;H2;o130,100;f3;c20;h1;w1;d3,;&lt;ETX&gt;
&lt;STX&gt;H3;o100,100;f3;c20;h1;w1;d3,MES Login;&lt;ETX&gt;
&lt;STX&gt;B4;o50,30;f3;c0,3;h50;w3;d3,2513;&lt;ETX&gt;
&lt;STX&gt;R&lt;ETX&gt;
&lt;STX&gt;&lt;ESC&gt;E1;&lt;ETX&gt;
&lt;STX&gt;&lt;US&gt;4&lt;ETX&gt;
&lt;STX&gt;&lt;ETB&gt;&lt;ETX&gt;</v>
      </c>
      <c r="H1214" s="38">
        <f>ROW() - 6</f>
        <v>1208</v>
      </c>
      <c r="I1214" s="218" t="str" cm="1">
        <f t="array" ref="I12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15" spans="1:10" x14ac:dyDescent="0.2">
      <c r="A1215" s="209">
        <v>2610</v>
      </c>
      <c r="B1215" s="211" t="s">
        <v>363</v>
      </c>
      <c r="C1215" s="44">
        <v>4</v>
      </c>
      <c r="D1215" s="214">
        <v>45983.59104525463</v>
      </c>
      <c r="E1215" s="211" t="b">
        <v>0</v>
      </c>
      <c r="F1215" s="211" t="s">
        <v>1050</v>
      </c>
      <c r="G12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&lt;STX&gt;H1;o160,100;f3;c20;h1;w1;d3,Jayelin Hawkins;&lt;ETX&gt;
&lt;STX&gt;H2;o130,100;f3;c20;h1;w1;d3,;&lt;ETX&gt;
&lt;STX&gt;H3;o100,100;f3;c20;h1;w1;d3,MES Login;&lt;ETX&gt;
&lt;STX&gt;B4;o50,30;f3;c0,3;h50;w3;d3,2610;&lt;ETX&gt;
&lt;STX&gt;R&lt;ETX&gt;
&lt;STX&gt;&lt;ESC&gt;E1;&lt;ETX&gt;
&lt;STX&gt;&lt;US&gt;4&lt;ETX&gt;
&lt;STX&gt;&lt;ETB&gt;&lt;ETX&gt;</v>
      </c>
      <c r="H1215" s="38">
        <f>ROW() - 6</f>
        <v>1209</v>
      </c>
      <c r="I1215" s="218" t="str" cm="1">
        <f t="array" ref="I12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16" spans="1:10" x14ac:dyDescent="0.2">
      <c r="A1216" s="209">
        <v>9767</v>
      </c>
      <c r="B1216" s="211" t="s">
        <v>2631</v>
      </c>
      <c r="C1216" s="44">
        <v>4</v>
      </c>
      <c r="D1216" s="214">
        <v>45131.510342789348</v>
      </c>
      <c r="E1216" s="211" t="b">
        <v>0</v>
      </c>
      <c r="F1216" s="211" t="s">
        <v>948</v>
      </c>
      <c r="G12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&lt;STX&gt;H1;o160,100;f3;c20;h1;w1;d3,Jaylen Clark;&lt;ETX&gt;
&lt;STX&gt;H2;o130,100;f3;c20;h1;w1;d3,;&lt;ETX&gt;
&lt;STX&gt;H3;o100,100;f3;c20;h1;w1;d3,MES Login;&lt;ETX&gt;
&lt;STX&gt;B4;o50,30;f3;c0,3;h50;w3;d3,9767;&lt;ETX&gt;
&lt;STX&gt;R&lt;ETX&gt;
&lt;STX&gt;&lt;ESC&gt;E1;&lt;ETX&gt;
&lt;STX&gt;&lt;US&gt;4&lt;ETX&gt;
&lt;STX&gt;&lt;ETB&gt;&lt;ETX&gt;</v>
      </c>
      <c r="H1216" s="38">
        <f>ROW() - 6</f>
        <v>1210</v>
      </c>
      <c r="I1216" s="218" t="str" cm="1">
        <f t="array" ref="I12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17" spans="1:10" x14ac:dyDescent="0.2">
      <c r="A1217" s="209">
        <v>1488</v>
      </c>
      <c r="B1217" s="211" t="s">
        <v>2632</v>
      </c>
      <c r="C1217" s="44">
        <v>4</v>
      </c>
      <c r="D1217" s="214">
        <v>45639</v>
      </c>
      <c r="E1217" s="211" t="b">
        <v>0</v>
      </c>
      <c r="F1217" s="211" t="s">
        <v>2633</v>
      </c>
      <c r="G12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&lt;STX&gt;H1;o160,100;f3;c20;h1;w1;d3,Jaylen Posey;&lt;ETX&gt;
&lt;STX&gt;H2;o130,100;f3;c20;h1;w1;d3,;&lt;ETX&gt;
&lt;STX&gt;H3;o100,100;f3;c20;h1;w1;d3,MES Login;&lt;ETX&gt;
&lt;STX&gt;B4;o50,30;f3;c0,3;h50;w3;d3,1488;&lt;ETX&gt;
&lt;STX&gt;R&lt;ETX&gt;
&lt;STX&gt;&lt;ESC&gt;E1;&lt;ETX&gt;
&lt;STX&gt;&lt;US&gt;4&lt;ETX&gt;
&lt;STX&gt;&lt;ETB&gt;&lt;ETX&gt;</v>
      </c>
      <c r="H1217" s="38">
        <f>ROW() - 6</f>
        <v>1211</v>
      </c>
      <c r="I1217" s="218" t="str" cm="1">
        <f t="array" ref="I12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18" spans="1:10" x14ac:dyDescent="0.2">
      <c r="A1218" s="209">
        <v>1103</v>
      </c>
      <c r="B1218" s="211" t="s">
        <v>2634</v>
      </c>
      <c r="C1218" s="44">
        <v>4</v>
      </c>
      <c r="D1218" s="214">
        <v>45131.510342939815</v>
      </c>
      <c r="E1218" s="211" t="b">
        <v>0</v>
      </c>
      <c r="F1218" s="211" t="s">
        <v>1924</v>
      </c>
      <c r="G12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&lt;STX&gt;H1;o160,100;f3;c20;h1;w1;d3,Jaylin Butler;&lt;ETX&gt;
&lt;STX&gt;H2;o130,100;f3;c20;h1;w1;d3,;&lt;ETX&gt;
&lt;STX&gt;H3;o100,100;f3;c20;h1;w1;d3,MES Login;&lt;ETX&gt;
&lt;STX&gt;B4;o50,30;f3;c0,3;h50;w3;d3,1103;&lt;ETX&gt;
&lt;STX&gt;R&lt;ETX&gt;
&lt;STX&gt;&lt;ESC&gt;E1;&lt;ETX&gt;
&lt;STX&gt;&lt;US&gt;4&lt;ETX&gt;
&lt;STX&gt;&lt;ETB&gt;&lt;ETX&gt;</v>
      </c>
      <c r="H1218" s="38">
        <f>ROW() - 6</f>
        <v>1212</v>
      </c>
      <c r="I1218" s="218" t="str" cm="1">
        <f t="array" ref="I12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19" spans="1:10" x14ac:dyDescent="0.2">
      <c r="A1219" s="209">
        <v>1955</v>
      </c>
      <c r="B1219" s="211" t="s">
        <v>2635</v>
      </c>
      <c r="C1219" s="44">
        <v>4</v>
      </c>
      <c r="D1219" s="214">
        <v>45131.510343136571</v>
      </c>
      <c r="E1219" s="211" t="b">
        <v>0</v>
      </c>
      <c r="F1219" s="211" t="s">
        <v>2636</v>
      </c>
      <c r="G12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&lt;STX&gt;H1;o160,100;f3;c20;h1;w1;d3,Jaylond McGowan;&lt;ETX&gt;
&lt;STX&gt;H2;o130,100;f3;c20;h1;w1;d3,;&lt;ETX&gt;
&lt;STX&gt;H3;o100,100;f3;c20;h1;w1;d3,MES Login;&lt;ETX&gt;
&lt;STX&gt;B4;o50,30;f3;c0,3;h50;w3;d3,1955;&lt;ETX&gt;
&lt;STX&gt;R&lt;ETX&gt;
&lt;STX&gt;&lt;ESC&gt;E1;&lt;ETX&gt;
&lt;STX&gt;&lt;US&gt;4&lt;ETX&gt;
&lt;STX&gt;&lt;ETB&gt;&lt;ETX&gt;</v>
      </c>
      <c r="H1219" s="38">
        <f>ROW() - 6</f>
        <v>1213</v>
      </c>
      <c r="I1219" s="218" t="str" cm="1">
        <f t="array" ref="I12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20" spans="1:10" x14ac:dyDescent="0.2">
      <c r="A1220" s="209">
        <v>8879</v>
      </c>
      <c r="B1220" s="211" t="s">
        <v>2637</v>
      </c>
      <c r="C1220" s="44">
        <v>4</v>
      </c>
      <c r="D1220" s="214">
        <v>45131.510343321759</v>
      </c>
      <c r="E1220" s="211" t="b">
        <v>0</v>
      </c>
      <c r="F1220" s="211" t="s">
        <v>981</v>
      </c>
      <c r="G12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&lt;STX&gt;H1;o160,100;f3;c20;h1;w1;d3,Jayvon Jackson;&lt;ETX&gt;
&lt;STX&gt;H2;o130,100;f3;c20;h1;w1;d3,;&lt;ETX&gt;
&lt;STX&gt;H3;o100,100;f3;c20;h1;w1;d3,MES Login;&lt;ETX&gt;
&lt;STX&gt;B4;o50,30;f3;c0,3;h50;w3;d3,8879;&lt;ETX&gt;
&lt;STX&gt;R&lt;ETX&gt;
&lt;STX&gt;&lt;ESC&gt;E1;&lt;ETX&gt;
&lt;STX&gt;&lt;US&gt;4&lt;ETX&gt;
&lt;STX&gt;&lt;ETB&gt;&lt;ETX&gt;</v>
      </c>
      <c r="H1220" s="38">
        <f>ROW() - 6</f>
        <v>1214</v>
      </c>
      <c r="I1220" s="218" t="str" cm="1">
        <f t="array" ref="I12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21" spans="1:10" x14ac:dyDescent="0.2">
      <c r="A1221" s="209">
        <v>1671</v>
      </c>
      <c r="B1221" s="211" t="s">
        <v>2638</v>
      </c>
      <c r="C1221" s="44">
        <v>4</v>
      </c>
      <c r="D1221" s="214">
        <v>45131.510343518516</v>
      </c>
      <c r="E1221" s="211" t="b">
        <v>0</v>
      </c>
      <c r="F1221" s="211" t="s">
        <v>2639</v>
      </c>
      <c r="G12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&lt;STX&gt;H1;o160,100;f3;c20;h1;w1;d3,Jayvon McClendon;&lt;ETX&gt;
&lt;STX&gt;H2;o130,100;f3;c20;h1;w1;d3,;&lt;ETX&gt;
&lt;STX&gt;H3;o100,100;f3;c20;h1;w1;d3,MES Login;&lt;ETX&gt;
&lt;STX&gt;B4;o50,30;f3;c0,3;h50;w3;d3,1671;&lt;ETX&gt;
&lt;STX&gt;R&lt;ETX&gt;
&lt;STX&gt;&lt;ESC&gt;E1;&lt;ETX&gt;
&lt;STX&gt;&lt;US&gt;4&lt;ETX&gt;
&lt;STX&gt;&lt;ETB&gt;&lt;ETX&gt;</v>
      </c>
      <c r="H1221" s="38">
        <f>ROW() - 6</f>
        <v>1215</v>
      </c>
      <c r="I1221" s="218" t="str" cm="1">
        <f t="array" ref="I12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21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22" spans="1:10" x14ac:dyDescent="0.2">
      <c r="A1222" s="209">
        <v>2533</v>
      </c>
      <c r="B1222" s="211" t="s">
        <v>2640</v>
      </c>
      <c r="C1222" s="44">
        <v>4</v>
      </c>
      <c r="D1222" s="214">
        <v>45569</v>
      </c>
      <c r="E1222" s="211" t="b">
        <v>0</v>
      </c>
      <c r="F1222" s="211" t="s">
        <v>1653</v>
      </c>
      <c r="G12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&lt;STX&gt;H1;o160,100;f3;c20;h1;w1;d3,Jazmine Ellis;&lt;ETX&gt;
&lt;STX&gt;H2;o130,100;f3;c20;h1;w1;d3,;&lt;ETX&gt;
&lt;STX&gt;H3;o100,100;f3;c20;h1;w1;d3,MES Login;&lt;ETX&gt;
&lt;STX&gt;B4;o50,30;f3;c0,3;h50;w3;d3,2533;&lt;ETX&gt;
&lt;STX&gt;R&lt;ETX&gt;
&lt;STX&gt;&lt;ESC&gt;E1;&lt;ETX&gt;
&lt;STX&gt;&lt;US&gt;4&lt;ETX&gt;
&lt;STX&gt;&lt;ETB&gt;&lt;ETX&gt;</v>
      </c>
      <c r="H1222" s="38">
        <f>ROW() - 6</f>
        <v>1216</v>
      </c>
      <c r="I1222" s="218" t="str" cm="1">
        <f t="array" ref="I12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23" spans="1:10" x14ac:dyDescent="0.2">
      <c r="A1223" s="209">
        <v>9203</v>
      </c>
      <c r="B1223" s="211" t="s">
        <v>2641</v>
      </c>
      <c r="C1223" s="44">
        <v>4</v>
      </c>
      <c r="D1223" s="214">
        <v>45131.510343668982</v>
      </c>
      <c r="E1223" s="211" t="b">
        <v>0</v>
      </c>
      <c r="F1223" s="211" t="s">
        <v>2642</v>
      </c>
      <c r="G12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&lt;STX&gt;H1;o160,100;f3;c20;h1;w1;d3,Jazmine Wakefield;&lt;ETX&gt;
&lt;STX&gt;H2;o130,100;f3;c20;h1;w1;d3,;&lt;ETX&gt;
&lt;STX&gt;H3;o100,100;f3;c20;h1;w1;d3,MES Login;&lt;ETX&gt;
&lt;STX&gt;B4;o50,30;f3;c0,3;h50;w3;d3,9203;&lt;ETX&gt;
&lt;STX&gt;R&lt;ETX&gt;
&lt;STX&gt;&lt;ESC&gt;E1;&lt;ETX&gt;
&lt;STX&gt;&lt;US&gt;4&lt;ETX&gt;
&lt;STX&gt;&lt;ETB&gt;&lt;ETX&gt;</v>
      </c>
      <c r="H1223" s="38">
        <f>ROW() - 6</f>
        <v>1217</v>
      </c>
      <c r="I1223" s="218" t="str" cm="1">
        <f t="array" ref="I12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24" spans="1:10" x14ac:dyDescent="0.2">
      <c r="A1224" s="209">
        <v>9625</v>
      </c>
      <c r="B1224" s="211" t="s">
        <v>2643</v>
      </c>
      <c r="C1224" s="44">
        <v>4</v>
      </c>
      <c r="D1224" s="214">
        <v>45131.510343865739</v>
      </c>
      <c r="E1224" s="211" t="b">
        <v>0</v>
      </c>
      <c r="F1224" s="211" t="s">
        <v>1314</v>
      </c>
      <c r="G12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&lt;STX&gt;H1;o160,100;f3;c20;h1;w1;d3,Jazmine White;&lt;ETX&gt;
&lt;STX&gt;H2;o130,100;f3;c20;h1;w1;d3,;&lt;ETX&gt;
&lt;STX&gt;H3;o100,100;f3;c20;h1;w1;d3,MES Login;&lt;ETX&gt;
&lt;STX&gt;B4;o50,30;f3;c0,3;h50;w3;d3,9625;&lt;ETX&gt;
&lt;STX&gt;R&lt;ETX&gt;
&lt;STX&gt;&lt;ESC&gt;E1;&lt;ETX&gt;
&lt;STX&gt;&lt;US&gt;4&lt;ETX&gt;
&lt;STX&gt;&lt;ETB&gt;&lt;ETX&gt;</v>
      </c>
      <c r="H1224" s="38">
        <f>ROW() - 6</f>
        <v>1218</v>
      </c>
      <c r="I1224" s="218" t="str" cm="1">
        <f t="array" ref="I12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25" spans="1:10" x14ac:dyDescent="0.2">
      <c r="A1225" s="209">
        <v>9629</v>
      </c>
      <c r="B1225" s="211" t="s">
        <v>2643</v>
      </c>
      <c r="C1225" s="44">
        <v>4</v>
      </c>
      <c r="D1225" s="214">
        <v>45131.510344212962</v>
      </c>
      <c r="E1225" s="211" t="b">
        <v>0</v>
      </c>
      <c r="F1225" s="211" t="s">
        <v>1314</v>
      </c>
      <c r="G12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&lt;STX&gt;H1;o160,100;f3;c20;h1;w1;d3,Jazmine White;&lt;ETX&gt;
&lt;STX&gt;H2;o130,100;f3;c20;h1;w1;d3,;&lt;ETX&gt;
&lt;STX&gt;H3;o100,100;f3;c20;h1;w1;d3,MES Login;&lt;ETX&gt;
&lt;STX&gt;B4;o50,30;f3;c0,3;h50;w3;d3,9629;&lt;ETX&gt;
&lt;STX&gt;R&lt;ETX&gt;
&lt;STX&gt;&lt;ESC&gt;E1;&lt;ETX&gt;
&lt;STX&gt;&lt;US&gt;4&lt;ETX&gt;
&lt;STX&gt;&lt;ETB&gt;&lt;ETX&gt;</v>
      </c>
      <c r="H1225" s="38">
        <f>ROW() - 6</f>
        <v>1219</v>
      </c>
      <c r="I1225" s="218" t="str" cm="1">
        <f t="array" ref="I12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26" spans="1:10" x14ac:dyDescent="0.2">
      <c r="A1226" s="209">
        <v>9672</v>
      </c>
      <c r="B1226" s="211" t="s">
        <v>2644</v>
      </c>
      <c r="C1226" s="44">
        <v>4</v>
      </c>
      <c r="D1226" s="214">
        <v>45131.510344756942</v>
      </c>
      <c r="E1226" s="211" t="b">
        <v>0</v>
      </c>
      <c r="F1226" s="211" t="s">
        <v>2401</v>
      </c>
      <c r="G12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&lt;STX&gt;H1;o160,100;f3;c20;h1;w1;d3,Jazunique Pettis;&lt;ETX&gt;
&lt;STX&gt;H2;o130,100;f3;c20;h1;w1;d3,;&lt;ETX&gt;
&lt;STX&gt;H3;o100,100;f3;c20;h1;w1;d3,MES Login;&lt;ETX&gt;
&lt;STX&gt;B4;o50,30;f3;c0,3;h50;w3;d3,9672;&lt;ETX&gt;
&lt;STX&gt;R&lt;ETX&gt;
&lt;STX&gt;&lt;ESC&gt;E1;&lt;ETX&gt;
&lt;STX&gt;&lt;US&gt;4&lt;ETX&gt;
&lt;STX&gt;&lt;ETB&gt;&lt;ETX&gt;</v>
      </c>
      <c r="H1226" s="38">
        <f>ROW() - 6</f>
        <v>1220</v>
      </c>
      <c r="I1226" s="218" t="str" cm="1">
        <f t="array" ref="I12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27" spans="1:10" x14ac:dyDescent="0.2">
      <c r="A1227" s="209">
        <v>9761</v>
      </c>
      <c r="B1227" s="211" t="s">
        <v>2645</v>
      </c>
      <c r="C1227" s="44">
        <v>4</v>
      </c>
      <c r="D1227" s="214">
        <v>45131.510344942129</v>
      </c>
      <c r="E1227" s="211" t="b">
        <v>0</v>
      </c>
      <c r="F1227" s="211" t="s">
        <v>979</v>
      </c>
      <c r="G12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&lt;STX&gt;H1;o160,100;f3;c20;h1;w1;d3,Jazzmine McDaniel;&lt;ETX&gt;
&lt;STX&gt;H2;o130,100;f3;c20;h1;w1;d3,;&lt;ETX&gt;
&lt;STX&gt;H3;o100,100;f3;c20;h1;w1;d3,MES Login;&lt;ETX&gt;
&lt;STX&gt;B4;o50,30;f3;c0,3;h50;w3;d3,9761;&lt;ETX&gt;
&lt;STX&gt;R&lt;ETX&gt;
&lt;STX&gt;&lt;ESC&gt;E1;&lt;ETX&gt;
&lt;STX&gt;&lt;US&gt;4&lt;ETX&gt;
&lt;STX&gt;&lt;ETB&gt;&lt;ETX&gt;</v>
      </c>
      <c r="H1227" s="38">
        <f>ROW() - 6</f>
        <v>1221</v>
      </c>
      <c r="I1227" s="218" t="str" cm="1">
        <f t="array" ref="I12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28" spans="1:10" x14ac:dyDescent="0.2">
      <c r="A1228" s="209">
        <v>9548</v>
      </c>
      <c r="B1228" s="211" t="s">
        <v>365</v>
      </c>
      <c r="C1228" s="44">
        <v>4</v>
      </c>
      <c r="D1228" s="214"/>
      <c r="E1228" s="211" t="b">
        <v>0</v>
      </c>
      <c r="F1228" s="211" t="s">
        <v>2646</v>
      </c>
      <c r="G12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&lt;STX&gt;H1;o160,100;f3;c20;h1;w1;d3,Jeanette Provencher;&lt;ETX&gt;
&lt;STX&gt;H2;o130,100;f3;c20;h1;w1;d3, ;&lt;ETX&gt;
&lt;STX&gt;H3;o100,100;f3;c20;h1;w1;d3,MES Login;&lt;ETX&gt;
&lt;STX&gt;B4;o50,30;f3;c0,3;h50;w3;d3,9548;&lt;ETX&gt;
&lt;STX&gt;R&lt;ETX&gt;
&lt;STX&gt;&lt;ESC&gt;E1;&lt;ETX&gt;
&lt;STX&gt;&lt;US&gt;4&lt;ETX&gt;
&lt;STX&gt;&lt;ETB&gt;&lt;ETX&gt;</v>
      </c>
      <c r="H1228" s="38">
        <f>ROW() - 6</f>
        <v>1222</v>
      </c>
      <c r="I1228" s="218" t="str" cm="1">
        <f t="array" ref="I12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 xml:space="preserve"> </v>
      </c>
      <c r="J12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229" spans="1:10" x14ac:dyDescent="0.2">
      <c r="A1229" s="209">
        <v>9181</v>
      </c>
      <c r="B1229" s="211" t="s">
        <v>2647</v>
      </c>
      <c r="C1229" s="44">
        <v>8</v>
      </c>
      <c r="D1229" s="214">
        <v>45090.630198993058</v>
      </c>
      <c r="E1229" s="211" t="b">
        <v>1</v>
      </c>
      <c r="F1229" s="211" t="s">
        <v>1743</v>
      </c>
      <c r="G12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&lt;STX&gt;H1;o160,100;f3;c20;h1;w1;d3,Jeff Banks;&lt;ETX&gt;
&lt;STX&gt;H2;o130,100;f3;c20;h1;w1;d3,;&lt;ETX&gt;
&lt;STX&gt;H3;o100,100;f3;c20;h1;w1;d3,MES Login;&lt;ETX&gt;
&lt;STX&gt;B4;o50,30;f3;c0,3;h50;w3;d3,9181;&lt;ETX&gt;
&lt;STX&gt;R&lt;ETX&gt;
&lt;STX&gt;&lt;ESC&gt;E1;&lt;ETX&gt;
&lt;STX&gt;&lt;US&gt;4&lt;ETX&gt;
&lt;STX&gt;&lt;ETB&gt;&lt;ETX&gt;</v>
      </c>
      <c r="H1229" s="38">
        <f>ROW() - 6</f>
        <v>1223</v>
      </c>
      <c r="I1229" s="218" t="str" cm="1">
        <f t="array" ref="I12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30" spans="1:10" x14ac:dyDescent="0.2">
      <c r="A1230" s="209">
        <v>8920</v>
      </c>
      <c r="B1230" s="211" t="s">
        <v>2648</v>
      </c>
      <c r="C1230" s="44">
        <v>4</v>
      </c>
      <c r="D1230" s="214">
        <v>45131.510346030096</v>
      </c>
      <c r="E1230" s="211" t="b">
        <v>0</v>
      </c>
      <c r="F1230" s="211" t="s">
        <v>2649</v>
      </c>
      <c r="G12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&lt;STX&gt;H1;o160,100;f3;c20;h1;w1;d3,Jeff Grice;&lt;ETX&gt;
&lt;STX&gt;H2;o130,100;f3;c20;h1;w1;d3,;&lt;ETX&gt;
&lt;STX&gt;H3;o100,100;f3;c20;h1;w1;d3,MES Login;&lt;ETX&gt;
&lt;STX&gt;B4;o50,30;f3;c0,3;h50;w3;d3,8920;&lt;ETX&gt;
&lt;STX&gt;R&lt;ETX&gt;
&lt;STX&gt;&lt;ESC&gt;E1;&lt;ETX&gt;
&lt;STX&gt;&lt;US&gt;4&lt;ETX&gt;
&lt;STX&gt;&lt;ETB&gt;&lt;ETX&gt;</v>
      </c>
      <c r="H1230" s="38">
        <f>ROW() - 6</f>
        <v>1224</v>
      </c>
      <c r="I1230" s="218" t="str" cm="1">
        <f t="array" ref="I12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31" spans="1:10" x14ac:dyDescent="0.2">
      <c r="A1231" s="209">
        <v>2134</v>
      </c>
      <c r="B1231" s="211" t="s">
        <v>2650</v>
      </c>
      <c r="C1231" s="44">
        <v>4</v>
      </c>
      <c r="D1231" s="214">
        <v>45131.510346215277</v>
      </c>
      <c r="E1231" s="211" t="b">
        <v>0</v>
      </c>
      <c r="F1231" s="211" t="s">
        <v>1666</v>
      </c>
      <c r="G12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&lt;STX&gt;H1;o160,100;f3;c20;h1;w1;d3,Jeff Perna;&lt;ETX&gt;
&lt;STX&gt;H2;o130,100;f3;c20;h1;w1;d3,;&lt;ETX&gt;
&lt;STX&gt;H3;o100,100;f3;c20;h1;w1;d3,MES Login;&lt;ETX&gt;
&lt;STX&gt;B4;o50,30;f3;c0,3;h50;w3;d3,2134;&lt;ETX&gt;
&lt;STX&gt;R&lt;ETX&gt;
&lt;STX&gt;&lt;ESC&gt;E1;&lt;ETX&gt;
&lt;STX&gt;&lt;US&gt;4&lt;ETX&gt;
&lt;STX&gt;&lt;ETB&gt;&lt;ETX&gt;</v>
      </c>
      <c r="H1231" s="38">
        <f>ROW() - 6</f>
        <v>1225</v>
      </c>
      <c r="I1231" s="218" t="str" cm="1">
        <f t="array" ref="I12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32" spans="1:10" x14ac:dyDescent="0.2">
      <c r="A1232" s="209">
        <v>1229</v>
      </c>
      <c r="B1232" s="211" t="s">
        <v>2651</v>
      </c>
      <c r="C1232" s="44">
        <v>4</v>
      </c>
      <c r="D1232" s="214">
        <v>45131.510347650466</v>
      </c>
      <c r="E1232" s="211" t="b">
        <v>0</v>
      </c>
      <c r="F1232" s="211" t="s">
        <v>1902</v>
      </c>
      <c r="G12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&lt;STX&gt;H1;o160,100;f3;c20;h1;w1;d3,Jeff Shaw;&lt;ETX&gt;
&lt;STX&gt;H2;o130,100;f3;c20;h1;w1;d3,;&lt;ETX&gt;
&lt;STX&gt;H3;o100,100;f3;c20;h1;w1;d3,MES Login;&lt;ETX&gt;
&lt;STX&gt;B4;o50,30;f3;c0,3;h50;w3;d3,1229;&lt;ETX&gt;
&lt;STX&gt;R&lt;ETX&gt;
&lt;STX&gt;&lt;ESC&gt;E1;&lt;ETX&gt;
&lt;STX&gt;&lt;US&gt;4&lt;ETX&gt;
&lt;STX&gt;&lt;ETB&gt;&lt;ETX&gt;</v>
      </c>
      <c r="H1232" s="38">
        <f>ROW() - 6</f>
        <v>1226</v>
      </c>
      <c r="I1232" s="218" t="str" cm="1">
        <f t="array" ref="I12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33" spans="1:10" x14ac:dyDescent="0.2">
      <c r="A1233" s="209">
        <v>2668</v>
      </c>
      <c r="B1233" s="211" t="s">
        <v>9577</v>
      </c>
      <c r="C1233" s="44">
        <v>4</v>
      </c>
      <c r="D1233" s="214"/>
      <c r="E1233" s="211" t="b">
        <v>0</v>
      </c>
      <c r="F1233" s="211" t="s">
        <v>1685</v>
      </c>
      <c r="G12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&lt;STX&gt;H1;o160,100;f3;c20;h1;w1;d3,Jeffery Cooley;&lt;ETX&gt;
&lt;STX&gt;H2;o130,100;f3;c20;h1;w1;d3,T1XX C;&lt;ETX&gt;
&lt;STX&gt;H3;o100,100;f3;c20;h1;w1;d3,MES Login;&lt;ETX&gt;
&lt;STX&gt;B4;o50,30;f3;c0,3;h50;w3;d3,2668;&lt;ETX&gt;
&lt;STX&gt;R&lt;ETX&gt;
&lt;STX&gt;&lt;ESC&gt;E1;&lt;ETX&gt;
&lt;STX&gt;&lt;US&gt;4&lt;ETX&gt;
&lt;STX&gt;&lt;ETB&gt;&lt;ETX&gt;</v>
      </c>
      <c r="H1233" s="38">
        <f>ROW() - 6</f>
        <v>1227</v>
      </c>
      <c r="I1233" s="218" t="str" cm="1">
        <f t="array" ref="I12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12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234" spans="1:10" x14ac:dyDescent="0.2">
      <c r="A1234" s="209">
        <v>8193</v>
      </c>
      <c r="B1234" s="211" t="s">
        <v>2652</v>
      </c>
      <c r="C1234" s="44">
        <v>4</v>
      </c>
      <c r="D1234" s="214">
        <v>45131.510345486109</v>
      </c>
      <c r="E1234" s="211" t="b">
        <v>0</v>
      </c>
      <c r="F1234" s="211" t="s">
        <v>1378</v>
      </c>
      <c r="G12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&lt;STX&gt;H1;o160,100;f3;c20;h1;w1;d3,Jeffery Lee;&lt;ETX&gt;
&lt;STX&gt;H2;o130,100;f3;c20;h1;w1;d3,;&lt;ETX&gt;
&lt;STX&gt;H3;o100,100;f3;c20;h1;w1;d3,MES Login;&lt;ETX&gt;
&lt;STX&gt;B4;o50,30;f3;c0,3;h50;w3;d3,8193;&lt;ETX&gt;
&lt;STX&gt;R&lt;ETX&gt;
&lt;STX&gt;&lt;ESC&gt;E1;&lt;ETX&gt;
&lt;STX&gt;&lt;US&gt;4&lt;ETX&gt;
&lt;STX&gt;&lt;ETB&gt;&lt;ETX&gt;</v>
      </c>
      <c r="H1234" s="38">
        <f>ROW() - 6</f>
        <v>1228</v>
      </c>
      <c r="I1234" s="218" t="str" cm="1">
        <f t="array" ref="I12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35" spans="1:10" x14ac:dyDescent="0.2">
      <c r="A1235" s="209">
        <v>9704</v>
      </c>
      <c r="B1235" s="211" t="s">
        <v>2653</v>
      </c>
      <c r="C1235" s="44">
        <v>4</v>
      </c>
      <c r="D1235" s="214">
        <v>45131.510345682873</v>
      </c>
      <c r="E1235" s="211" t="b">
        <v>0</v>
      </c>
      <c r="F1235" s="211" t="s">
        <v>1062</v>
      </c>
      <c r="G12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&lt;STX&gt;H1;o160,100;f3;c20;h1;w1;d3,Jeffery Peters;&lt;ETX&gt;
&lt;STX&gt;H2;o130,100;f3;c20;h1;w1;d3,;&lt;ETX&gt;
&lt;STX&gt;H3;o100,100;f3;c20;h1;w1;d3,MES Login;&lt;ETX&gt;
&lt;STX&gt;B4;o50,30;f3;c0,3;h50;w3;d3,9704;&lt;ETX&gt;
&lt;STX&gt;R&lt;ETX&gt;
&lt;STX&gt;&lt;ESC&gt;E1;&lt;ETX&gt;
&lt;STX&gt;&lt;US&gt;4&lt;ETX&gt;
&lt;STX&gt;&lt;ETB&gt;&lt;ETX&gt;</v>
      </c>
      <c r="H1235" s="38">
        <f>ROW() - 6</f>
        <v>1229</v>
      </c>
      <c r="I1235" s="218" t="str" cm="1">
        <f t="array" ref="I12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36" spans="1:10" x14ac:dyDescent="0.2">
      <c r="A1236" s="209">
        <v>2226</v>
      </c>
      <c r="B1236" s="211" t="s">
        <v>2654</v>
      </c>
      <c r="C1236" s="44">
        <v>4</v>
      </c>
      <c r="D1236" s="214">
        <v>45131.5103465625</v>
      </c>
      <c r="E1236" s="211" t="b">
        <v>0</v>
      </c>
      <c r="F1236" s="211" t="s">
        <v>2655</v>
      </c>
      <c r="G12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&lt;STX&gt;H1;o160,100;f3;c20;h1;w1;d3,Jeffrey Bruce;&lt;ETX&gt;
&lt;STX&gt;H2;o130,100;f3;c20;h1;w1;d3,;&lt;ETX&gt;
&lt;STX&gt;H3;o100,100;f3;c20;h1;w1;d3,MES Login;&lt;ETX&gt;
&lt;STX&gt;B4;o50,30;f3;c0,3;h50;w3;d3,2226;&lt;ETX&gt;
&lt;STX&gt;R&lt;ETX&gt;
&lt;STX&gt;&lt;ESC&gt;E1;&lt;ETX&gt;
&lt;STX&gt;&lt;US&gt;4&lt;ETX&gt;
&lt;STX&gt;&lt;ETB&gt;&lt;ETX&gt;</v>
      </c>
      <c r="H1236" s="38">
        <f>ROW() - 6</f>
        <v>1230</v>
      </c>
      <c r="I1236" s="218" t="str" cm="1">
        <f t="array" ref="I12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37" spans="1:10" x14ac:dyDescent="0.2">
      <c r="A1237" s="209">
        <v>1355</v>
      </c>
      <c r="B1237" s="211" t="s">
        <v>2656</v>
      </c>
      <c r="C1237" s="44">
        <v>4</v>
      </c>
      <c r="D1237" s="214">
        <v>45131.510346759256</v>
      </c>
      <c r="E1237" s="211" t="b">
        <v>0</v>
      </c>
      <c r="F1237" s="211" t="s">
        <v>2657</v>
      </c>
      <c r="G12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&lt;STX&gt;H1;o160,100;f3;c20;h1;w1;d3,Jeffrey Crumb;&lt;ETX&gt;
&lt;STX&gt;H2;o130,100;f3;c20;h1;w1;d3,;&lt;ETX&gt;
&lt;STX&gt;H3;o100,100;f3;c20;h1;w1;d3,MES Login;&lt;ETX&gt;
&lt;STX&gt;B4;o50,30;f3;c0,3;h50;w3;d3,1355;&lt;ETX&gt;
&lt;STX&gt;R&lt;ETX&gt;
&lt;STX&gt;&lt;ESC&gt;E1;&lt;ETX&gt;
&lt;STX&gt;&lt;US&gt;4&lt;ETX&gt;
&lt;STX&gt;&lt;ETB&gt;&lt;ETX&gt;</v>
      </c>
      <c r="H1237" s="38">
        <f>ROW() - 6</f>
        <v>1231</v>
      </c>
      <c r="I1237" s="218" t="str" cm="1">
        <f t="array" ref="I12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38" spans="1:10" x14ac:dyDescent="0.2">
      <c r="A1238" s="209">
        <v>1323</v>
      </c>
      <c r="B1238" s="211" t="s">
        <v>2658</v>
      </c>
      <c r="C1238" s="44">
        <v>4</v>
      </c>
      <c r="D1238" s="214">
        <v>45131.51034695602</v>
      </c>
      <c r="E1238" s="211" t="b">
        <v>0</v>
      </c>
      <c r="F1238" s="211" t="s">
        <v>1031</v>
      </c>
      <c r="G12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&lt;STX&gt;H1;o160,100;f3;c20;h1;w1;d3,Jeffrey Jones;&lt;ETX&gt;
&lt;STX&gt;H2;o130,100;f3;c20;h1;w1;d3,;&lt;ETX&gt;
&lt;STX&gt;H3;o100,100;f3;c20;h1;w1;d3,MES Login;&lt;ETX&gt;
&lt;STX&gt;B4;o50,30;f3;c0,3;h50;w3;d3,1323;&lt;ETX&gt;
&lt;STX&gt;R&lt;ETX&gt;
&lt;STX&gt;&lt;ESC&gt;E1;&lt;ETX&gt;
&lt;STX&gt;&lt;US&gt;4&lt;ETX&gt;
&lt;STX&gt;&lt;ETB&gt;&lt;ETX&gt;</v>
      </c>
      <c r="H1238" s="38">
        <f>ROW() - 6</f>
        <v>1232</v>
      </c>
      <c r="I1238" s="218" t="str" cm="1">
        <f t="array" ref="I12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39" spans="1:10" x14ac:dyDescent="0.2">
      <c r="A1239" s="209">
        <v>1898</v>
      </c>
      <c r="B1239" s="211" t="s">
        <v>834</v>
      </c>
      <c r="C1239" s="44">
        <v>19</v>
      </c>
      <c r="D1239" s="214">
        <v>45927.002215856483</v>
      </c>
      <c r="E1239" s="211" t="b">
        <v>1</v>
      </c>
      <c r="F1239" s="211" t="s">
        <v>2659</v>
      </c>
      <c r="G12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&lt;STX&gt;H1;o160,100;f3;c20;h1;w1;d3,Jeffrey McDonald;&lt;ETX&gt;
&lt;STX&gt;H2;o130,100;f3;c20;h1;w1;d3,;&lt;ETX&gt;
&lt;STX&gt;H3;o100,100;f3;c20;h1;w1;d3,MES Login;&lt;ETX&gt;
&lt;STX&gt;B4;o50,30;f3;c0,3;h50;w3;d3,1898;&lt;ETX&gt;
&lt;STX&gt;R&lt;ETX&gt;
&lt;STX&gt;&lt;ESC&gt;E1;&lt;ETX&gt;
&lt;STX&gt;&lt;US&gt;4&lt;ETX&gt;
&lt;STX&gt;&lt;ETB&gt;&lt;ETX&gt;</v>
      </c>
      <c r="H1239" s="38">
        <f>ROW() - 6</f>
        <v>1233</v>
      </c>
      <c r="I1239" s="218" t="str" cm="1">
        <f t="array" ref="I12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40" spans="1:10" x14ac:dyDescent="0.2">
      <c r="A1240" s="209">
        <v>2338</v>
      </c>
      <c r="B1240" s="211" t="s">
        <v>367</v>
      </c>
      <c r="C1240" s="44">
        <v>4</v>
      </c>
      <c r="D1240" s="214"/>
      <c r="E1240" s="211" t="b">
        <v>0</v>
      </c>
      <c r="F1240" s="211" t="s">
        <v>2660</v>
      </c>
      <c r="G12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&lt;STX&gt;H1;o160,100;f3;c20;h1;w1;d3,Jeffrey Muthleb;&lt;ETX&gt;
&lt;STX&gt;H2;o130,100;f3;c20;h1;w1;d3,DT FEM 1st;&lt;ETX&gt;
&lt;STX&gt;H3;o100,100;f3;c20;h1;w1;d3,MES Login;&lt;ETX&gt;
&lt;STX&gt;B4;o50,30;f3;c0,3;h50;w3;d3,2338;&lt;ETX&gt;
&lt;STX&gt;R&lt;ETX&gt;
&lt;STX&gt;&lt;ESC&gt;E1;&lt;ETX&gt;
&lt;STX&gt;&lt;US&gt;4&lt;ETX&gt;
&lt;STX&gt;&lt;ETB&gt;&lt;ETX&gt;</v>
      </c>
      <c r="H1240" s="38">
        <f>ROW() - 6</f>
        <v>1234</v>
      </c>
      <c r="I1240" s="218" t="str" cm="1">
        <f t="array" ref="I12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12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241" spans="1:10" x14ac:dyDescent="0.2">
      <c r="A1241" s="209">
        <v>1354</v>
      </c>
      <c r="B1241" s="211" t="s">
        <v>2661</v>
      </c>
      <c r="C1241" s="44">
        <v>4</v>
      </c>
      <c r="D1241" s="214">
        <v>45131.510347453703</v>
      </c>
      <c r="E1241" s="211" t="b">
        <v>0</v>
      </c>
      <c r="F1241" s="211" t="s">
        <v>1971</v>
      </c>
      <c r="G12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&lt;STX&gt;H1;o160,100;f3;c20;h1;w1;d3,Jeffrey Nicholson;&lt;ETX&gt;
&lt;STX&gt;H2;o130,100;f3;c20;h1;w1;d3,;&lt;ETX&gt;
&lt;STX&gt;H3;o100,100;f3;c20;h1;w1;d3,MES Login;&lt;ETX&gt;
&lt;STX&gt;B4;o50,30;f3;c0,3;h50;w3;d3,1354;&lt;ETX&gt;
&lt;STX&gt;R&lt;ETX&gt;
&lt;STX&gt;&lt;ESC&gt;E1;&lt;ETX&gt;
&lt;STX&gt;&lt;US&gt;4&lt;ETX&gt;
&lt;STX&gt;&lt;ETB&gt;&lt;ETX&gt;</v>
      </c>
      <c r="H1241" s="38">
        <f>ROW() - 6</f>
        <v>1235</v>
      </c>
      <c r="I1241" s="218" t="str" cm="1">
        <f t="array" ref="I12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42" spans="1:10" x14ac:dyDescent="0.2">
      <c r="A1242" s="209">
        <v>2661</v>
      </c>
      <c r="B1242" s="211" t="s">
        <v>9560</v>
      </c>
      <c r="C1242" s="44">
        <v>4</v>
      </c>
      <c r="D1242" s="214"/>
      <c r="E1242" s="211" t="b">
        <v>0</v>
      </c>
      <c r="F1242" s="211" t="s">
        <v>9565</v>
      </c>
      <c r="G12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&lt;STX&gt;H1;o160,100;f3;c20;h1;w1;d3,Jelani Larks;&lt;ETX&gt;
&lt;STX&gt;H2;o130,100;f3;c20;h1;w1;d3,T1XX B;&lt;ETX&gt;
&lt;STX&gt;H3;o100,100;f3;c20;h1;w1;d3,MES Login;&lt;ETX&gt;
&lt;STX&gt;B4;o50,30;f3;c0,3;h50;w3;d3,2661;&lt;ETX&gt;
&lt;STX&gt;R&lt;ETX&gt;
&lt;STX&gt;&lt;ESC&gt;E1;&lt;ETX&gt;
&lt;STX&gt;&lt;US&gt;4&lt;ETX&gt;
&lt;STX&gt;&lt;ETB&gt;&lt;ETX&gt;</v>
      </c>
      <c r="H1242" s="38">
        <f>ROW() - 6</f>
        <v>1236</v>
      </c>
      <c r="I1242" s="218" t="str" cm="1">
        <f t="array" ref="I12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2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243" spans="1:10" x14ac:dyDescent="0.2">
      <c r="A1243" s="209">
        <v>2635</v>
      </c>
      <c r="B1243" s="211" t="s">
        <v>9376</v>
      </c>
      <c r="C1243" s="44">
        <v>3</v>
      </c>
      <c r="D1243" s="214"/>
      <c r="E1243" s="211" t="b">
        <v>0</v>
      </c>
      <c r="F1243" s="211" t="s">
        <v>998</v>
      </c>
      <c r="G12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&lt;STX&gt;H1;o160,100;f3;c20;h1;w1;d3,Jemisha Hill;&lt;ETX&gt;
&lt;STX&gt;H2;o130,100;f3;c20;h1;w1;d3,Materials 3rd;&lt;ETX&gt;
&lt;STX&gt;H3;o100,100;f3;c20;h1;w1;d3,MES Login;&lt;ETX&gt;
&lt;STX&gt;B4;o50,30;f3;c0,3;h50;w3;d3,2635;&lt;ETX&gt;
&lt;STX&gt;R&lt;ETX&gt;
&lt;STX&gt;&lt;ESC&gt;E1;&lt;ETX&gt;
&lt;STX&gt;&lt;US&gt;4&lt;ETX&gt;
&lt;STX&gt;&lt;ETB&gt;&lt;ETX&gt;</v>
      </c>
      <c r="H1243" s="38">
        <f>ROW() - 6</f>
        <v>1237</v>
      </c>
      <c r="I1243" s="218" t="str" cm="1">
        <f t="array" ref="I12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3rd</v>
      </c>
      <c r="J12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244" spans="1:10" x14ac:dyDescent="0.2">
      <c r="A1244" s="209">
        <v>9149</v>
      </c>
      <c r="B1244" s="211" t="s">
        <v>2662</v>
      </c>
      <c r="C1244" s="44">
        <v>4</v>
      </c>
      <c r="D1244" s="214">
        <v>45131.510347835647</v>
      </c>
      <c r="E1244" s="211" t="b">
        <v>0</v>
      </c>
      <c r="F1244" s="211" t="s">
        <v>1064</v>
      </c>
      <c r="G12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&lt;STX&gt;H1;o160,100;f3;c20;h1;w1;d3,Jeneza Baker;&lt;ETX&gt;
&lt;STX&gt;H2;o130,100;f3;c20;h1;w1;d3,;&lt;ETX&gt;
&lt;STX&gt;H3;o100,100;f3;c20;h1;w1;d3,MES Login;&lt;ETX&gt;
&lt;STX&gt;B4;o50,30;f3;c0,3;h50;w3;d3,9149;&lt;ETX&gt;
&lt;STX&gt;R&lt;ETX&gt;
&lt;STX&gt;&lt;ESC&gt;E1;&lt;ETX&gt;
&lt;STX&gt;&lt;US&gt;4&lt;ETX&gt;
&lt;STX&gt;&lt;ETB&gt;&lt;ETX&gt;</v>
      </c>
      <c r="H1244" s="38">
        <f>ROW() - 6</f>
        <v>1238</v>
      </c>
      <c r="I1244" s="218" t="str" cm="1">
        <f t="array" ref="I12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45" spans="1:10" x14ac:dyDescent="0.2">
      <c r="A1245" s="209">
        <v>1284</v>
      </c>
      <c r="B1245" s="211" t="s">
        <v>2665</v>
      </c>
      <c r="C1245" s="44">
        <v>4</v>
      </c>
      <c r="D1245" s="214">
        <v>45131.510352002311</v>
      </c>
      <c r="E1245" s="211" t="b">
        <v>0</v>
      </c>
      <c r="F1245" s="211" t="s">
        <v>1126</v>
      </c>
      <c r="G12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&lt;STX&gt;H1;o160,100;f3;c20;h1;w1;d3,Jennifer Davis;&lt;ETX&gt;
&lt;STX&gt;H2;o130,100;f3;c20;h1;w1;d3,;&lt;ETX&gt;
&lt;STX&gt;H3;o100,100;f3;c20;h1;w1;d3,MES Login;&lt;ETX&gt;
&lt;STX&gt;B4;o50,30;f3;c0,3;h50;w3;d3,1284;&lt;ETX&gt;
&lt;STX&gt;R&lt;ETX&gt;
&lt;STX&gt;&lt;ESC&gt;E1;&lt;ETX&gt;
&lt;STX&gt;&lt;US&gt;4&lt;ETX&gt;
&lt;STX&gt;&lt;ETB&gt;&lt;ETX&gt;</v>
      </c>
      <c r="H1245" s="38">
        <f>ROW() - 6</f>
        <v>1239</v>
      </c>
      <c r="I1245" s="218" t="str" cm="1">
        <f t="array" ref="I12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46" spans="1:10" x14ac:dyDescent="0.2">
      <c r="A1246" s="209">
        <v>8729</v>
      </c>
      <c r="B1246" s="211" t="s">
        <v>2666</v>
      </c>
      <c r="C1246" s="44">
        <v>4</v>
      </c>
      <c r="D1246" s="214">
        <v>45131.510360497683</v>
      </c>
      <c r="E1246" s="211" t="b">
        <v>0</v>
      </c>
      <c r="F1246" s="211" t="s">
        <v>1052</v>
      </c>
      <c r="G12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&lt;STX&gt;H1;o160,100;f3;c20;h1;w1;d3,Jennifer Lyles;&lt;ETX&gt;
&lt;STX&gt;H2;o130,100;f3;c20;h1;w1;d3,;&lt;ETX&gt;
&lt;STX&gt;H3;o100,100;f3;c20;h1;w1;d3,MES Login;&lt;ETX&gt;
&lt;STX&gt;B4;o50,30;f3;c0,3;h50;w3;d3,8729;&lt;ETX&gt;
&lt;STX&gt;R&lt;ETX&gt;
&lt;STX&gt;&lt;ESC&gt;E1;&lt;ETX&gt;
&lt;STX&gt;&lt;US&gt;4&lt;ETX&gt;
&lt;STX&gt;&lt;ETB&gt;&lt;ETX&gt;</v>
      </c>
      <c r="H1246" s="38">
        <f>ROW() - 6</f>
        <v>1240</v>
      </c>
      <c r="I1246" s="218" t="str" cm="1">
        <f t="array" ref="I12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47" spans="1:10" x14ac:dyDescent="0.2">
      <c r="A1247" s="209">
        <v>8735</v>
      </c>
      <c r="B1247" s="211" t="s">
        <v>2666</v>
      </c>
      <c r="C1247" s="44">
        <v>4</v>
      </c>
      <c r="D1247" s="214">
        <v>45131.510361030094</v>
      </c>
      <c r="E1247" s="211" t="b">
        <v>0</v>
      </c>
      <c r="F1247" s="211" t="s">
        <v>1052</v>
      </c>
      <c r="G12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&lt;STX&gt;H1;o160,100;f3;c20;h1;w1;d3,Jennifer Lyles;&lt;ETX&gt;
&lt;STX&gt;H2;o130,100;f3;c20;h1;w1;d3,;&lt;ETX&gt;
&lt;STX&gt;H3;o100,100;f3;c20;h1;w1;d3,MES Login;&lt;ETX&gt;
&lt;STX&gt;B4;o50,30;f3;c0,3;h50;w3;d3,8735;&lt;ETX&gt;
&lt;STX&gt;R&lt;ETX&gt;
&lt;STX&gt;&lt;ESC&gt;E1;&lt;ETX&gt;
&lt;STX&gt;&lt;US&gt;4&lt;ETX&gt;
&lt;STX&gt;&lt;ETB&gt;&lt;ETX&gt;</v>
      </c>
      <c r="H1247" s="38">
        <f>ROW() - 6</f>
        <v>1241</v>
      </c>
      <c r="I1247" s="218" t="str" cm="1">
        <f t="array" ref="I12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48" spans="1:10" x14ac:dyDescent="0.2">
      <c r="A1248" s="209">
        <v>9314</v>
      </c>
      <c r="B1248" s="211" t="s">
        <v>2667</v>
      </c>
      <c r="C1248" s="44">
        <v>4</v>
      </c>
      <c r="D1248" s="214">
        <v>45131.510361574074</v>
      </c>
      <c r="E1248" s="211" t="b">
        <v>0</v>
      </c>
      <c r="F1248" s="211" t="s">
        <v>2668</v>
      </c>
      <c r="G12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&lt;STX&gt;H1;o160,100;f3;c20;h1;w1;d3,Jennifer McGlown;&lt;ETX&gt;
&lt;STX&gt;H2;o130,100;f3;c20;h1;w1;d3,;&lt;ETX&gt;
&lt;STX&gt;H3;o100,100;f3;c20;h1;w1;d3,MES Login;&lt;ETX&gt;
&lt;STX&gt;B4;o50,30;f3;c0,3;h50;w3;d3,9314;&lt;ETX&gt;
&lt;STX&gt;R&lt;ETX&gt;
&lt;STX&gt;&lt;ESC&gt;E1;&lt;ETX&gt;
&lt;STX&gt;&lt;US&gt;4&lt;ETX&gt;
&lt;STX&gt;&lt;ETB&gt;&lt;ETX&gt;</v>
      </c>
      <c r="H1248" s="38">
        <f>ROW() - 6</f>
        <v>1242</v>
      </c>
      <c r="I1248" s="218" t="str" cm="1">
        <f t="array" ref="I12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49" spans="1:10" x14ac:dyDescent="0.2">
      <c r="A1249" s="209">
        <v>1692</v>
      </c>
      <c r="B1249" s="211" t="s">
        <v>369</v>
      </c>
      <c r="C1249" s="44">
        <v>3</v>
      </c>
      <c r="D1249" s="214"/>
      <c r="E1249" s="211" t="b">
        <v>1</v>
      </c>
      <c r="F1249" s="211" t="s">
        <v>2669</v>
      </c>
      <c r="G12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&lt;STX&gt;H1;o160,100;f3;c20;h1;w1;d3,Jennifer Patrick;&lt;ETX&gt;
&lt;STX&gt;H2;o130,100;f3;c20;h1;w1;d3,Materials ;&lt;ETX&gt;
&lt;STX&gt;H3;o100,100;f3;c20;h1;w1;d3,MES Login;&lt;ETX&gt;
&lt;STX&gt;B4;o50,30;f3;c0,3;h50;w3;d3,1692;&lt;ETX&gt;
&lt;STX&gt;R&lt;ETX&gt;
&lt;STX&gt;&lt;ESC&gt;E1;&lt;ETX&gt;
&lt;STX&gt;&lt;US&gt;4&lt;ETX&gt;
&lt;STX&gt;&lt;ETB&gt;&lt;ETX&gt;</v>
      </c>
      <c r="H1249" s="38">
        <f>ROW() - 6</f>
        <v>1243</v>
      </c>
      <c r="I1249" s="218" t="str" cm="1">
        <f t="array" ref="I12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 xml:space="preserve">Materials </v>
      </c>
      <c r="J12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250" spans="1:10" x14ac:dyDescent="0.2">
      <c r="A1250" s="209">
        <v>2380</v>
      </c>
      <c r="B1250" s="211" t="s">
        <v>100</v>
      </c>
      <c r="C1250" s="44">
        <v>4</v>
      </c>
      <c r="D1250" s="214"/>
      <c r="E1250" s="211" t="b">
        <v>0</v>
      </c>
      <c r="F1250" s="211" t="s">
        <v>2670</v>
      </c>
      <c r="G12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&lt;STX&gt;H1;o160,100;f3;c20;h1;w1;d3,Jennifer Roebuck;&lt;ETX&gt;
&lt;STX&gt;H2;o130,100;f3;c20;h1;w1;d3,T1XX C;&lt;ETX&gt;
&lt;STX&gt;H3;o100,100;f3;c20;h1;w1;d3,MES Login;&lt;ETX&gt;
&lt;STX&gt;B4;o50,30;f3;c0,3;h50;w3;d3,2380;&lt;ETX&gt;
&lt;STX&gt;R&lt;ETX&gt;
&lt;STX&gt;&lt;ESC&gt;E1;&lt;ETX&gt;
&lt;STX&gt;&lt;US&gt;4&lt;ETX&gt;
&lt;STX&gt;&lt;ETB&gt;&lt;ETX&gt;</v>
      </c>
      <c r="H1250" s="38">
        <f>ROW() - 6</f>
        <v>1244</v>
      </c>
      <c r="I1250" s="218" t="str" cm="1">
        <f t="array" ref="I12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12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251" spans="1:10" x14ac:dyDescent="0.2">
      <c r="A1251" s="209">
        <v>2448</v>
      </c>
      <c r="B1251" s="211" t="s">
        <v>114</v>
      </c>
      <c r="C1251" s="44">
        <v>3</v>
      </c>
      <c r="D1251" s="214">
        <v>46076.223626770836</v>
      </c>
      <c r="E1251" s="211" t="b">
        <v>0</v>
      </c>
      <c r="F1251" s="211" t="s">
        <v>2671</v>
      </c>
      <c r="G12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&lt;STX&gt;H1;o160,100;f3;c20;h1;w1;d3,Jereke Dickerson;&lt;ETX&gt;
&lt;STX&gt;H2;o130,100;f3;c20;h1;w1;d3,;&lt;ETX&gt;
&lt;STX&gt;H3;o100,100;f3;c20;h1;w1;d3,MES Login;&lt;ETX&gt;
&lt;STX&gt;B4;o50,30;f3;c0,3;h50;w3;d3,2448;&lt;ETX&gt;
&lt;STX&gt;R&lt;ETX&gt;
&lt;STX&gt;&lt;ESC&gt;E1;&lt;ETX&gt;
&lt;STX&gt;&lt;US&gt;4&lt;ETX&gt;
&lt;STX&gt;&lt;ETB&gt;&lt;ETX&gt;</v>
      </c>
      <c r="H1251" s="38">
        <f>ROW() - 6</f>
        <v>1245</v>
      </c>
      <c r="I1251" s="218" t="str" cm="1">
        <f t="array" ref="I12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52" spans="1:10" x14ac:dyDescent="0.2">
      <c r="A1252" s="209">
        <v>2557</v>
      </c>
      <c r="B1252" s="211" t="s">
        <v>2672</v>
      </c>
      <c r="C1252" s="44">
        <v>4</v>
      </c>
      <c r="D1252" s="214">
        <v>45631</v>
      </c>
      <c r="E1252" s="211" t="b">
        <v>0</v>
      </c>
      <c r="F1252" s="211" t="s">
        <v>1756</v>
      </c>
      <c r="G12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&lt;STX&gt;H1;o160,100;f3;c20;h1;w1;d3,Jeremiah McKinney;&lt;ETX&gt;
&lt;STX&gt;H2;o130,100;f3;c20;h1;w1;d3,;&lt;ETX&gt;
&lt;STX&gt;H3;o100,100;f3;c20;h1;w1;d3,MES Login;&lt;ETX&gt;
&lt;STX&gt;B4;o50,30;f3;c0,3;h50;w3;d3,2557;&lt;ETX&gt;
&lt;STX&gt;R&lt;ETX&gt;
&lt;STX&gt;&lt;ESC&gt;E1;&lt;ETX&gt;
&lt;STX&gt;&lt;US&gt;4&lt;ETX&gt;
&lt;STX&gt;&lt;ETB&gt;&lt;ETX&gt;</v>
      </c>
      <c r="H1252" s="38">
        <f>ROW() - 6</f>
        <v>1246</v>
      </c>
      <c r="I1252" s="218" t="str" cm="1">
        <f t="array" ref="I12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53" spans="1:10" x14ac:dyDescent="0.2">
      <c r="A1253" s="209">
        <v>2470</v>
      </c>
      <c r="B1253" s="211" t="s">
        <v>2673</v>
      </c>
      <c r="C1253" s="44">
        <v>4</v>
      </c>
      <c r="D1253" s="214">
        <v>45565</v>
      </c>
      <c r="E1253" s="211" t="b">
        <v>0</v>
      </c>
      <c r="F1253" s="211" t="s">
        <v>2674</v>
      </c>
      <c r="G12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&lt;STX&gt;H1;o160,100;f3;c20;h1;w1;d3,Jeremiah Phelps;&lt;ETX&gt;
&lt;STX&gt;H2;o130,100;f3;c20;h1;w1;d3,;&lt;ETX&gt;
&lt;STX&gt;H3;o100,100;f3;c20;h1;w1;d3,MES Login;&lt;ETX&gt;
&lt;STX&gt;B4;o50,30;f3;c0,3;h50;w3;d3,2470;&lt;ETX&gt;
&lt;STX&gt;R&lt;ETX&gt;
&lt;STX&gt;&lt;ESC&gt;E1;&lt;ETX&gt;
&lt;STX&gt;&lt;US&gt;4&lt;ETX&gt;
&lt;STX&gt;&lt;ETB&gt;&lt;ETX&gt;</v>
      </c>
      <c r="H1253" s="38">
        <f>ROW() - 6</f>
        <v>1247</v>
      </c>
      <c r="I1253" s="218" t="str" cm="1">
        <f t="array" ref="I12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54" spans="1:10" x14ac:dyDescent="0.2">
      <c r="A1254" s="209">
        <v>9903</v>
      </c>
      <c r="B1254" s="211" t="s">
        <v>2675</v>
      </c>
      <c r="C1254" s="44">
        <v>1</v>
      </c>
      <c r="D1254" s="214">
        <v>45131.51036177083</v>
      </c>
      <c r="E1254" s="211" t="b">
        <v>1</v>
      </c>
      <c r="F1254" s="211" t="s">
        <v>2676</v>
      </c>
      <c r="G12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&lt;STX&gt;H1;o160,100;f3;c20;h1;w1;d3,Jeremy Badder;&lt;ETX&gt;
&lt;STX&gt;H2;o130,100;f3;c20;h1;w1;d3,;&lt;ETX&gt;
&lt;STX&gt;H3;o100,100;f3;c20;h1;w1;d3,MES Login;&lt;ETX&gt;
&lt;STX&gt;B4;o50,30;f3;c0,3;h50;w3;d3,9903;&lt;ETX&gt;
&lt;STX&gt;R&lt;ETX&gt;
&lt;STX&gt;&lt;ESC&gt;E1;&lt;ETX&gt;
&lt;STX&gt;&lt;US&gt;4&lt;ETX&gt;
&lt;STX&gt;&lt;ETB&gt;&lt;ETX&gt;</v>
      </c>
      <c r="H1254" s="38">
        <f>ROW() - 6</f>
        <v>1248</v>
      </c>
      <c r="I1254" s="218" t="str" cm="1">
        <f t="array" ref="I12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55" spans="1:10" x14ac:dyDescent="0.2">
      <c r="A1255" s="209">
        <v>1571</v>
      </c>
      <c r="B1255" s="211" t="s">
        <v>2677</v>
      </c>
      <c r="C1255" s="44">
        <v>4</v>
      </c>
      <c r="D1255" s="214">
        <v>45131.510361921297</v>
      </c>
      <c r="E1255" s="211" t="b">
        <v>0</v>
      </c>
      <c r="F1255" s="211" t="s">
        <v>2678</v>
      </c>
      <c r="G12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&lt;STX&gt;H1;o160,100;f3;c20;h1;w1;d3,Jeremy Bragg;&lt;ETX&gt;
&lt;STX&gt;H2;o130,100;f3;c20;h1;w1;d3,;&lt;ETX&gt;
&lt;STX&gt;H3;o100,100;f3;c20;h1;w1;d3,MES Login;&lt;ETX&gt;
&lt;STX&gt;B4;o50,30;f3;c0,3;h50;w3;d3,1571;&lt;ETX&gt;
&lt;STX&gt;R&lt;ETX&gt;
&lt;STX&gt;&lt;ESC&gt;E1;&lt;ETX&gt;
&lt;STX&gt;&lt;US&gt;4&lt;ETX&gt;
&lt;STX&gt;&lt;ETB&gt;&lt;ETX&gt;</v>
      </c>
      <c r="H1255" s="38">
        <f>ROW() - 6</f>
        <v>1249</v>
      </c>
      <c r="I1255" s="218" t="str" cm="1">
        <f t="array" ref="I12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56" spans="1:10" x14ac:dyDescent="0.2">
      <c r="A1256" s="209">
        <v>9971</v>
      </c>
      <c r="B1256" s="211" t="s">
        <v>2679</v>
      </c>
      <c r="C1256" s="44">
        <v>4</v>
      </c>
      <c r="D1256" s="214">
        <v>45131.510362118053</v>
      </c>
      <c r="E1256" s="211" t="b">
        <v>0</v>
      </c>
      <c r="F1256" s="211" t="s">
        <v>2680</v>
      </c>
      <c r="G12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&lt;STX&gt;H1;o160,100;f3;c20;h1;w1;d3,Jeremy Conners;&lt;ETX&gt;
&lt;STX&gt;H2;o130,100;f3;c20;h1;w1;d3,;&lt;ETX&gt;
&lt;STX&gt;H3;o100,100;f3;c20;h1;w1;d3,MES Login;&lt;ETX&gt;
&lt;STX&gt;B4;o50,30;f3;c0,3;h50;w3;d3,9971;&lt;ETX&gt;
&lt;STX&gt;R&lt;ETX&gt;
&lt;STX&gt;&lt;ESC&gt;E1;&lt;ETX&gt;
&lt;STX&gt;&lt;US&gt;4&lt;ETX&gt;
&lt;STX&gt;&lt;ETB&gt;&lt;ETX&gt;</v>
      </c>
      <c r="H1256" s="38">
        <f>ROW() - 6</f>
        <v>1250</v>
      </c>
      <c r="I1256" s="218" t="str" cm="1">
        <f t="array" ref="I12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57" spans="1:10" x14ac:dyDescent="0.2">
      <c r="A1257" s="209">
        <v>999</v>
      </c>
      <c r="B1257" s="211" t="s">
        <v>372</v>
      </c>
      <c r="C1257" s="44">
        <v>7</v>
      </c>
      <c r="D1257" s="214"/>
      <c r="E1257" s="211" t="b">
        <v>1</v>
      </c>
      <c r="F1257" s="211" t="s">
        <v>2681</v>
      </c>
      <c r="G12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&lt;STX&gt;H1;o160,100;f3;c20;h1;w1;d3,Jeremy Dalrymple;&lt;ETX&gt;
&lt;STX&gt;H2;o130,100;f3;c20;h1;w1;d3,GM 1st;&lt;ETX&gt;
&lt;STX&gt;H3;o100,100;f3;c20;h1;w1;d3,MES Login;&lt;ETX&gt;
&lt;STX&gt;B4;o50,30;f3;c0,3;h50;w3;d3,999;&lt;ETX&gt;
&lt;STX&gt;R&lt;ETX&gt;
&lt;STX&gt;&lt;ESC&gt;E1;&lt;ETX&gt;
&lt;STX&gt;&lt;US&gt;4&lt;ETX&gt;
&lt;STX&gt;&lt;ETB&gt;&lt;ETX&gt;</v>
      </c>
      <c r="H1257" s="38">
        <f>ROW() - 6</f>
        <v>1251</v>
      </c>
      <c r="I1257" s="218" t="str" cm="1">
        <f t="array" ref="I12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GM 1st</v>
      </c>
      <c r="J12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258" spans="1:10" x14ac:dyDescent="0.2">
      <c r="A1258" s="209">
        <v>9373</v>
      </c>
      <c r="B1258" s="211" t="s">
        <v>2682</v>
      </c>
      <c r="C1258" s="44">
        <v>4</v>
      </c>
      <c r="D1258" s="214">
        <v>45131.510362303241</v>
      </c>
      <c r="E1258" s="211" t="b">
        <v>0</v>
      </c>
      <c r="F1258" s="211" t="s">
        <v>1850</v>
      </c>
      <c r="G12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&lt;STX&gt;H1;o160,100;f3;c20;h1;w1;d3,Jeremy Gaines;&lt;ETX&gt;
&lt;STX&gt;H2;o130,100;f3;c20;h1;w1;d3,;&lt;ETX&gt;
&lt;STX&gt;H3;o100,100;f3;c20;h1;w1;d3,MES Login;&lt;ETX&gt;
&lt;STX&gt;B4;o50,30;f3;c0,3;h50;w3;d3,9373;&lt;ETX&gt;
&lt;STX&gt;R&lt;ETX&gt;
&lt;STX&gt;&lt;ESC&gt;E1;&lt;ETX&gt;
&lt;STX&gt;&lt;US&gt;4&lt;ETX&gt;
&lt;STX&gt;&lt;ETB&gt;&lt;ETX&gt;</v>
      </c>
      <c r="H1258" s="38">
        <f>ROW() - 6</f>
        <v>1252</v>
      </c>
      <c r="I1258" s="218" t="str" cm="1">
        <f t="array" ref="I12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59" spans="1:10" x14ac:dyDescent="0.2">
      <c r="A1259" s="209">
        <v>1961</v>
      </c>
      <c r="B1259" s="211" t="s">
        <v>2683</v>
      </c>
      <c r="C1259" s="44">
        <v>4</v>
      </c>
      <c r="D1259" s="214">
        <v>45065</v>
      </c>
      <c r="E1259" s="211" t="b">
        <v>0</v>
      </c>
      <c r="F1259" s="211" t="s">
        <v>2577</v>
      </c>
      <c r="G12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&lt;STX&gt;H1;o160,100;f3;c20;h1;w1;d3,Jeremy Hunt;&lt;ETX&gt;
&lt;STX&gt;H2;o130,100;f3;c20;h1;w1;d3,;&lt;ETX&gt;
&lt;STX&gt;H3;o100,100;f3;c20;h1;w1;d3,MES Login;&lt;ETX&gt;
&lt;STX&gt;B4;o50,30;f3;c0,3;h50;w3;d3,1961;&lt;ETX&gt;
&lt;STX&gt;R&lt;ETX&gt;
&lt;STX&gt;&lt;ESC&gt;E1;&lt;ETX&gt;
&lt;STX&gt;&lt;US&gt;4&lt;ETX&gt;
&lt;STX&gt;&lt;ETB&gt;&lt;ETX&gt;</v>
      </c>
      <c r="H1259" s="38">
        <f>ROW() - 6</f>
        <v>1253</v>
      </c>
      <c r="I1259" s="218" t="str" cm="1">
        <f t="array" ref="I12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60" spans="1:10" x14ac:dyDescent="0.2">
      <c r="A1260" s="209">
        <v>1018</v>
      </c>
      <c r="B1260" s="211" t="s">
        <v>375</v>
      </c>
      <c r="C1260" s="44">
        <v>4</v>
      </c>
      <c r="D1260" s="214"/>
      <c r="E1260" s="211" t="b">
        <v>0</v>
      </c>
      <c r="F1260" s="211" t="s">
        <v>891</v>
      </c>
      <c r="G12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&lt;STX&gt;H1;o160,100;f3;c20;h1;w1;d3,Jeremy Johnson;&lt;ETX&gt;
&lt;STX&gt;H2;o130,100;f3;c20;h1;w1;d3,DT FEM 2nd;&lt;ETX&gt;
&lt;STX&gt;H3;o100,100;f3;c20;h1;w1;d3,MES Login;&lt;ETX&gt;
&lt;STX&gt;B4;o50,30;f3;c0,3;h50;w3;d3,1018;&lt;ETX&gt;
&lt;STX&gt;R&lt;ETX&gt;
&lt;STX&gt;&lt;ESC&gt;E1;&lt;ETX&gt;
&lt;STX&gt;&lt;US&gt;4&lt;ETX&gt;
&lt;STX&gt;&lt;ETB&gt;&lt;ETX&gt;</v>
      </c>
      <c r="H1260" s="38">
        <f>ROW() - 6</f>
        <v>1254</v>
      </c>
      <c r="I1260" s="218" t="str" cm="1">
        <f t="array" ref="I12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12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261" spans="1:10" x14ac:dyDescent="0.2">
      <c r="A1261" s="209">
        <v>1774</v>
      </c>
      <c r="B1261" s="211" t="s">
        <v>2684</v>
      </c>
      <c r="C1261" s="44">
        <v>1</v>
      </c>
      <c r="D1261" s="214">
        <v>45131.510362499997</v>
      </c>
      <c r="E1261" s="211" t="b">
        <v>1</v>
      </c>
      <c r="F1261" s="211" t="s">
        <v>2685</v>
      </c>
      <c r="G12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&lt;STX&gt;H1;o160,100;f3;c20;h1;w1;d3,Jeremy Makohn;&lt;ETX&gt;
&lt;STX&gt;H2;o130,100;f3;c20;h1;w1;d3,;&lt;ETX&gt;
&lt;STX&gt;H3;o100,100;f3;c20;h1;w1;d3,MES Login;&lt;ETX&gt;
&lt;STX&gt;B4;o50,30;f3;c0,3;h50;w3;d3,1774;&lt;ETX&gt;
&lt;STX&gt;R&lt;ETX&gt;
&lt;STX&gt;&lt;ESC&gt;E1;&lt;ETX&gt;
&lt;STX&gt;&lt;US&gt;4&lt;ETX&gt;
&lt;STX&gt;&lt;ETB&gt;&lt;ETX&gt;</v>
      </c>
      <c r="H1261" s="38">
        <f>ROW() - 6</f>
        <v>1255</v>
      </c>
      <c r="I1261" s="218" t="str" cm="1">
        <f t="array" ref="I12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62" spans="1:10" x14ac:dyDescent="0.2">
      <c r="A1262" s="209">
        <v>9017</v>
      </c>
      <c r="B1262" s="211" t="s">
        <v>2686</v>
      </c>
      <c r="C1262" s="44">
        <v>4</v>
      </c>
      <c r="D1262" s="214">
        <v>45131.510362650464</v>
      </c>
      <c r="E1262" s="211" t="b">
        <v>0</v>
      </c>
      <c r="F1262" s="211" t="s">
        <v>2687</v>
      </c>
      <c r="G12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&lt;STX&gt;H1;o160,100;f3;c20;h1;w1;d3,Jeremy Palmer;&lt;ETX&gt;
&lt;STX&gt;H2;o130,100;f3;c20;h1;w1;d3,;&lt;ETX&gt;
&lt;STX&gt;H3;o100,100;f3;c20;h1;w1;d3,MES Login;&lt;ETX&gt;
&lt;STX&gt;B4;o50,30;f3;c0,3;h50;w3;d3,9017;&lt;ETX&gt;
&lt;STX&gt;R&lt;ETX&gt;
&lt;STX&gt;&lt;ESC&gt;E1;&lt;ETX&gt;
&lt;STX&gt;&lt;US&gt;4&lt;ETX&gt;
&lt;STX&gt;&lt;ETB&gt;&lt;ETX&gt;</v>
      </c>
      <c r="H1262" s="38">
        <f>ROW() - 6</f>
        <v>1256</v>
      </c>
      <c r="I1262" s="218" t="str" cm="1">
        <f t="array" ref="I12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63" spans="1:10" x14ac:dyDescent="0.2">
      <c r="A1263" s="209">
        <v>2400</v>
      </c>
      <c r="B1263" s="211" t="s">
        <v>2688</v>
      </c>
      <c r="C1263" s="44">
        <v>4</v>
      </c>
      <c r="D1263" s="214">
        <v>45131.510362847221</v>
      </c>
      <c r="E1263" s="211" t="b">
        <v>0</v>
      </c>
      <c r="F1263" s="211" t="s">
        <v>1783</v>
      </c>
      <c r="G12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&lt;STX&gt;H1;o160,100;f3;c20;h1;w1;d3,Jeremy Pruitt;&lt;ETX&gt;
&lt;STX&gt;H2;o130,100;f3;c20;h1;w1;d3,;&lt;ETX&gt;
&lt;STX&gt;H3;o100,100;f3;c20;h1;w1;d3,MES Login;&lt;ETX&gt;
&lt;STX&gt;B4;o50,30;f3;c0,3;h50;w3;d3,2400;&lt;ETX&gt;
&lt;STX&gt;R&lt;ETX&gt;
&lt;STX&gt;&lt;ESC&gt;E1;&lt;ETX&gt;
&lt;STX&gt;&lt;US&gt;4&lt;ETX&gt;
&lt;STX&gt;&lt;ETB&gt;&lt;ETX&gt;</v>
      </c>
      <c r="H1263" s="38">
        <f>ROW() - 6</f>
        <v>1257</v>
      </c>
      <c r="I1263" s="218" t="str" cm="1">
        <f t="array" ref="I12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64" spans="1:10" x14ac:dyDescent="0.2">
      <c r="A1264" s="209">
        <v>8714</v>
      </c>
      <c r="B1264" s="211" t="s">
        <v>2688</v>
      </c>
      <c r="C1264" s="44">
        <v>4</v>
      </c>
      <c r="D1264" s="214">
        <v>45131.510363043984</v>
      </c>
      <c r="E1264" s="211" t="b">
        <v>0</v>
      </c>
      <c r="F1264" s="211" t="s">
        <v>1783</v>
      </c>
      <c r="G12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&lt;STX&gt;H1;o160,100;f3;c20;h1;w1;d3,Jeremy Pruitt;&lt;ETX&gt;
&lt;STX&gt;H2;o130,100;f3;c20;h1;w1;d3,;&lt;ETX&gt;
&lt;STX&gt;H3;o100,100;f3;c20;h1;w1;d3,MES Login;&lt;ETX&gt;
&lt;STX&gt;B4;o50,30;f3;c0,3;h50;w3;d3,8714;&lt;ETX&gt;
&lt;STX&gt;R&lt;ETX&gt;
&lt;STX&gt;&lt;ESC&gt;E1;&lt;ETX&gt;
&lt;STX&gt;&lt;US&gt;4&lt;ETX&gt;
&lt;STX&gt;&lt;ETB&gt;&lt;ETX&gt;</v>
      </c>
      <c r="H1264" s="38">
        <f>ROW() - 6</f>
        <v>1258</v>
      </c>
      <c r="I1264" s="218" t="str" cm="1">
        <f t="array" ref="I12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65" spans="1:10" x14ac:dyDescent="0.2">
      <c r="A1265" s="209">
        <v>1175</v>
      </c>
      <c r="B1265" s="211" t="s">
        <v>2689</v>
      </c>
      <c r="C1265" s="44">
        <v>3</v>
      </c>
      <c r="D1265" s="214">
        <v>45131.510363194444</v>
      </c>
      <c r="E1265" s="211" t="b">
        <v>0</v>
      </c>
      <c r="F1265" s="211" t="s">
        <v>969</v>
      </c>
      <c r="G12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&lt;STX&gt;H1;o160,100;f3;c20;h1;w1;d3,Jeremy Williams;&lt;ETX&gt;
&lt;STX&gt;H2;o130,100;f3;c20;h1;w1;d3,;&lt;ETX&gt;
&lt;STX&gt;H3;o100,100;f3;c20;h1;w1;d3,MES Login;&lt;ETX&gt;
&lt;STX&gt;B4;o50,30;f3;c0,3;h50;w3;d3,1175;&lt;ETX&gt;
&lt;STX&gt;R&lt;ETX&gt;
&lt;STX&gt;&lt;ESC&gt;E1;&lt;ETX&gt;
&lt;STX&gt;&lt;US&gt;4&lt;ETX&gt;
&lt;STX&gt;&lt;ETB&gt;&lt;ETX&gt;</v>
      </c>
      <c r="H1265" s="38">
        <f>ROW() - 6</f>
        <v>1259</v>
      </c>
      <c r="I1265" s="218" t="str" cm="1">
        <f t="array" ref="I12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66" spans="1:10" x14ac:dyDescent="0.2">
      <c r="A1266" s="209">
        <v>1549</v>
      </c>
      <c r="B1266" s="211" t="s">
        <v>2690</v>
      </c>
      <c r="C1266" s="44">
        <v>4</v>
      </c>
      <c r="D1266" s="214">
        <v>45131.510363923611</v>
      </c>
      <c r="E1266" s="211" t="b">
        <v>0</v>
      </c>
      <c r="F1266" s="211" t="s">
        <v>1280</v>
      </c>
      <c r="G12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&lt;STX&gt;H1;o160,100;f3;c20;h1;w1;d3,Jermain Miller;&lt;ETX&gt;
&lt;STX&gt;H2;o130,100;f3;c20;h1;w1;d3,;&lt;ETX&gt;
&lt;STX&gt;H3;o100,100;f3;c20;h1;w1;d3,MES Login;&lt;ETX&gt;
&lt;STX&gt;B4;o50,30;f3;c0,3;h50;w3;d3,1549;&lt;ETX&gt;
&lt;STX&gt;R&lt;ETX&gt;
&lt;STX&gt;&lt;ESC&gt;E1;&lt;ETX&gt;
&lt;STX&gt;&lt;US&gt;4&lt;ETX&gt;
&lt;STX&gt;&lt;ETB&gt;&lt;ETX&gt;</v>
      </c>
      <c r="H1266" s="38">
        <f>ROW() - 6</f>
        <v>1260</v>
      </c>
      <c r="I1266" s="218" t="str" cm="1">
        <f t="array" ref="I12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67" spans="1:10" x14ac:dyDescent="0.2">
      <c r="A1267" s="209">
        <v>8998</v>
      </c>
      <c r="B1267" s="211" t="s">
        <v>377</v>
      </c>
      <c r="C1267" s="44">
        <v>8</v>
      </c>
      <c r="D1267" s="214"/>
      <c r="E1267" s="211" t="b">
        <v>1</v>
      </c>
      <c r="F1267" s="211" t="s">
        <v>2691</v>
      </c>
      <c r="G12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&lt;STX&gt;H1;o160,100;f3;c20;h1;w1;d3,Jermaine Daniel;&lt;ETX&gt;
&lt;STX&gt;H2;o130,100;f3;c20;h1;w1;d3,Maintenance 1st;&lt;ETX&gt;
&lt;STX&gt;H3;o100,100;f3;c20;h1;w1;d3,MES Login;&lt;ETX&gt;
&lt;STX&gt;B4;o50,30;f3;c0,3;h50;w3;d3,8998;&lt;ETX&gt;
&lt;STX&gt;R&lt;ETX&gt;
&lt;STX&gt;&lt;ESC&gt;E1;&lt;ETX&gt;
&lt;STX&gt;&lt;US&gt;4&lt;ETX&gt;
&lt;STX&gt;&lt;ETB&gt;&lt;ETX&gt;</v>
      </c>
      <c r="H1267" s="38">
        <f>ROW() - 6</f>
        <v>1261</v>
      </c>
      <c r="I1267" s="218" t="str" cm="1">
        <f t="array" ref="I12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Maintenance 1st</v>
      </c>
      <c r="J12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268" spans="1:10" x14ac:dyDescent="0.2">
      <c r="A1268" s="209">
        <v>1735</v>
      </c>
      <c r="B1268" s="211" t="s">
        <v>2692</v>
      </c>
      <c r="C1268" s="44">
        <v>4</v>
      </c>
      <c r="D1268" s="214">
        <v>45131.5103633912</v>
      </c>
      <c r="E1268" s="211" t="b">
        <v>0</v>
      </c>
      <c r="F1268" s="211" t="s">
        <v>2044</v>
      </c>
      <c r="G12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&lt;STX&gt;H1;o160,100;f3;c20;h1;w1;d3,Jermaine Harrell;&lt;ETX&gt;
&lt;STX&gt;H2;o130,100;f3;c20;h1;w1;d3,;&lt;ETX&gt;
&lt;STX&gt;H3;o100,100;f3;c20;h1;w1;d3,MES Login;&lt;ETX&gt;
&lt;STX&gt;B4;o50,30;f3;c0,3;h50;w3;d3,1735;&lt;ETX&gt;
&lt;STX&gt;R&lt;ETX&gt;
&lt;STX&gt;&lt;ESC&gt;E1;&lt;ETX&gt;
&lt;STX&gt;&lt;US&gt;4&lt;ETX&gt;
&lt;STX&gt;&lt;ETB&gt;&lt;ETX&gt;</v>
      </c>
      <c r="H1268" s="38">
        <f>ROW() - 6</f>
        <v>1262</v>
      </c>
      <c r="I1268" s="218" t="str" cm="1">
        <f t="array" ref="I12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69" spans="1:10" x14ac:dyDescent="0.2">
      <c r="A1269" s="209">
        <v>2670</v>
      </c>
      <c r="B1269" s="211" t="s">
        <v>9579</v>
      </c>
      <c r="C1269" s="44">
        <v>3</v>
      </c>
      <c r="D1269" s="214"/>
      <c r="E1269" s="211" t="b">
        <v>0</v>
      </c>
      <c r="F1269" s="211" t="s">
        <v>1154</v>
      </c>
      <c r="G12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&lt;STX&gt;H1;o160,100;f3;c20;h1;w1;d3,Jermaine Harris;&lt;ETX&gt;
&lt;STX&gt;H2;o130,100;f3;c20;h1;w1;d3,Materials 1st;&lt;ETX&gt;
&lt;STX&gt;H3;o100,100;f3;c20;h1;w1;d3,MES Login;&lt;ETX&gt;
&lt;STX&gt;B4;o50,30;f3;c0,3;h50;w3;d3,2670;&lt;ETX&gt;
&lt;STX&gt;R&lt;ETX&gt;
&lt;STX&gt;&lt;ESC&gt;E1;&lt;ETX&gt;
&lt;STX&gt;&lt;US&gt;4&lt;ETX&gt;
&lt;STX&gt;&lt;ETB&gt;&lt;ETX&gt;</v>
      </c>
      <c r="H1269" s="38">
        <f>ROW() - 6</f>
        <v>1263</v>
      </c>
      <c r="I1269" s="218" t="str" cm="1">
        <f t="array" ref="I12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1st</v>
      </c>
      <c r="J12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270" spans="1:10" x14ac:dyDescent="0.2">
      <c r="A1270" s="209">
        <v>1831</v>
      </c>
      <c r="B1270" s="211" t="s">
        <v>2693</v>
      </c>
      <c r="C1270" s="44">
        <v>4</v>
      </c>
      <c r="D1270" s="214">
        <v>45131.510363576388</v>
      </c>
      <c r="E1270" s="211" t="b">
        <v>0</v>
      </c>
      <c r="F1270" s="211" t="s">
        <v>918</v>
      </c>
      <c r="G12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&lt;STX&gt;H1;o160,100;f3;c20;h1;w1;d3,Jermaine Jefferson;&lt;ETX&gt;
&lt;STX&gt;H2;o130,100;f3;c20;h1;w1;d3,;&lt;ETX&gt;
&lt;STX&gt;H3;o100,100;f3;c20;h1;w1;d3,MES Login;&lt;ETX&gt;
&lt;STX&gt;B4;o50,30;f3;c0,3;h50;w3;d3,1831;&lt;ETX&gt;
&lt;STX&gt;R&lt;ETX&gt;
&lt;STX&gt;&lt;ESC&gt;E1;&lt;ETX&gt;
&lt;STX&gt;&lt;US&gt;4&lt;ETX&gt;
&lt;STX&gt;&lt;ETB&gt;&lt;ETX&gt;</v>
      </c>
      <c r="H1270" s="38">
        <f>ROW() - 6</f>
        <v>1264</v>
      </c>
      <c r="I1270" s="218" t="str" cm="1">
        <f t="array" ref="I12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71" spans="1:10" x14ac:dyDescent="0.2">
      <c r="A1271" s="209">
        <v>9386</v>
      </c>
      <c r="B1271" s="211" t="s">
        <v>2694</v>
      </c>
      <c r="C1271" s="44">
        <v>4</v>
      </c>
      <c r="D1271" s="214">
        <v>45131.510363773152</v>
      </c>
      <c r="E1271" s="211" t="b">
        <v>0</v>
      </c>
      <c r="F1271" s="211" t="s">
        <v>1031</v>
      </c>
      <c r="G12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&lt;STX&gt;H1;o160,100;f3;c20;h1;w1;d3,Jermaine Jones;&lt;ETX&gt;
&lt;STX&gt;H2;o130,100;f3;c20;h1;w1;d3,;&lt;ETX&gt;
&lt;STX&gt;H3;o100,100;f3;c20;h1;w1;d3,MES Login;&lt;ETX&gt;
&lt;STX&gt;B4;o50,30;f3;c0,3;h50;w3;d3,9386;&lt;ETX&gt;
&lt;STX&gt;R&lt;ETX&gt;
&lt;STX&gt;&lt;ESC&gt;E1;&lt;ETX&gt;
&lt;STX&gt;&lt;US&gt;4&lt;ETX&gt;
&lt;STX&gt;&lt;ETB&gt;&lt;ETX&gt;</v>
      </c>
      <c r="H1271" s="38">
        <f>ROW() - 6</f>
        <v>1265</v>
      </c>
      <c r="I1271" s="218" t="str" cm="1">
        <f t="array" ref="I12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72" spans="1:10" x14ac:dyDescent="0.2">
      <c r="A1272" s="209">
        <v>1684</v>
      </c>
      <c r="B1272" s="211" t="s">
        <v>2695</v>
      </c>
      <c r="C1272" s="44">
        <v>4</v>
      </c>
      <c r="D1272" s="214">
        <v>45131.510364120368</v>
      </c>
      <c r="E1272" s="211" t="b">
        <v>0</v>
      </c>
      <c r="F1272" s="211" t="s">
        <v>2696</v>
      </c>
      <c r="G12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&lt;STX&gt;H1;o160,100;f3;c20;h1;w1;d3,Jermel Pickett;&lt;ETX&gt;
&lt;STX&gt;H2;o130,100;f3;c20;h1;w1;d3,;&lt;ETX&gt;
&lt;STX&gt;H3;o100,100;f3;c20;h1;w1;d3,MES Login;&lt;ETX&gt;
&lt;STX&gt;B4;o50,30;f3;c0,3;h50;w3;d3,1684;&lt;ETX&gt;
&lt;STX&gt;R&lt;ETX&gt;
&lt;STX&gt;&lt;ESC&gt;E1;&lt;ETX&gt;
&lt;STX&gt;&lt;US&gt;4&lt;ETX&gt;
&lt;STX&gt;&lt;ETB&gt;&lt;ETX&gt;</v>
      </c>
      <c r="H1272" s="38">
        <f>ROW() - 6</f>
        <v>1266</v>
      </c>
      <c r="I1272" s="218" t="str" cm="1">
        <f t="array" ref="I12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73" spans="1:10" x14ac:dyDescent="0.2">
      <c r="A1273" s="209">
        <v>2007</v>
      </c>
      <c r="B1273" s="211" t="s">
        <v>2697</v>
      </c>
      <c r="C1273" s="44">
        <v>4</v>
      </c>
      <c r="D1273" s="214"/>
      <c r="E1273" s="211" t="b">
        <v>0</v>
      </c>
      <c r="F1273" s="211" t="s">
        <v>969</v>
      </c>
      <c r="G12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&lt;STX&gt;H1;o160,100;f3;c20;h1;w1;d3,Jerod Williams;&lt;ETX&gt;
&lt;STX&gt;H2;o130,100;f3;c20;h1;w1;d3,;&lt;ETX&gt;
&lt;STX&gt;H3;o100,100;f3;c20;h1;w1;d3,MES Login;&lt;ETX&gt;
&lt;STX&gt;B4;o50,30;f3;c0,3;h50;w3;d3,2007;&lt;ETX&gt;
&lt;STX&gt;R&lt;ETX&gt;
&lt;STX&gt;&lt;ESC&gt;E1;&lt;ETX&gt;
&lt;STX&gt;&lt;US&gt;4&lt;ETX&gt;
&lt;STX&gt;&lt;ETB&gt;&lt;ETX&gt;</v>
      </c>
      <c r="H1273" s="38">
        <f>ROW() - 6</f>
        <v>1267</v>
      </c>
      <c r="I1273" s="218" t="str" cm="1">
        <f t="array" ref="I12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74" spans="1:10" x14ac:dyDescent="0.2">
      <c r="A1274" s="209">
        <v>2514</v>
      </c>
      <c r="B1274" s="211" t="s">
        <v>379</v>
      </c>
      <c r="C1274" s="44">
        <v>4</v>
      </c>
      <c r="D1274" s="214"/>
      <c r="E1274" s="211" t="b">
        <v>0</v>
      </c>
      <c r="F1274" s="211" t="s">
        <v>969</v>
      </c>
      <c r="G12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&lt;STX&gt;H1;o160,100;f3;c20;h1;w1;d3,Jerode Williams;&lt;ETX&gt;
&lt;STX&gt;H2;o130,100;f3;c20;h1;w1;d3,T1XX A;&lt;ETX&gt;
&lt;STX&gt;H3;o100,100;f3;c20;h1;w1;d3,MES Login;&lt;ETX&gt;
&lt;STX&gt;B4;o50,30;f3;c0,3;h50;w3;d3,2514;&lt;ETX&gt;
&lt;STX&gt;R&lt;ETX&gt;
&lt;STX&gt;&lt;ESC&gt;E1;&lt;ETX&gt;
&lt;STX&gt;&lt;US&gt;4&lt;ETX&gt;
&lt;STX&gt;&lt;ETB&gt;&lt;ETX&gt;</v>
      </c>
      <c r="H1274" s="38">
        <f>ROW() - 6</f>
        <v>1268</v>
      </c>
      <c r="I1274" s="218" t="str" cm="1">
        <f t="array" ref="I12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12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275" spans="1:10" x14ac:dyDescent="0.2">
      <c r="A1275" s="209">
        <v>9557</v>
      </c>
      <c r="B1275" s="211" t="s">
        <v>2698</v>
      </c>
      <c r="C1275" s="44">
        <v>4</v>
      </c>
      <c r="D1275" s="214">
        <v>45131.510364467591</v>
      </c>
      <c r="E1275" s="211" t="b">
        <v>0</v>
      </c>
      <c r="F1275" s="211" t="s">
        <v>2699</v>
      </c>
      <c r="G12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&lt;STX&gt;H1;o160,100;f3;c20;h1;w1;d3,Jerome Colbert;&lt;ETX&gt;
&lt;STX&gt;H2;o130,100;f3;c20;h1;w1;d3,;&lt;ETX&gt;
&lt;STX&gt;H3;o100,100;f3;c20;h1;w1;d3,MES Login;&lt;ETX&gt;
&lt;STX&gt;B4;o50,30;f3;c0,3;h50;w3;d3,9557;&lt;ETX&gt;
&lt;STX&gt;R&lt;ETX&gt;
&lt;STX&gt;&lt;ESC&gt;E1;&lt;ETX&gt;
&lt;STX&gt;&lt;US&gt;4&lt;ETX&gt;
&lt;STX&gt;&lt;ETB&gt;&lt;ETX&gt;</v>
      </c>
      <c r="H1275" s="38">
        <f>ROW() - 6</f>
        <v>1269</v>
      </c>
      <c r="I1275" s="218" t="str" cm="1">
        <f t="array" ref="I12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76" spans="1:10" x14ac:dyDescent="0.2">
      <c r="A1276" s="209">
        <v>1253</v>
      </c>
      <c r="B1276" s="211" t="s">
        <v>2700</v>
      </c>
      <c r="C1276" s="44">
        <v>4</v>
      </c>
      <c r="D1276" s="214">
        <v>45131.510364664355</v>
      </c>
      <c r="E1276" s="211" t="b">
        <v>0</v>
      </c>
      <c r="F1276" s="211" t="s">
        <v>2701</v>
      </c>
      <c r="G12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&lt;STX&gt;H1;o160,100;f3;c20;h1;w1;d3,Jerome Easterly;&lt;ETX&gt;
&lt;STX&gt;H2;o130,100;f3;c20;h1;w1;d3,;&lt;ETX&gt;
&lt;STX&gt;H3;o100,100;f3;c20;h1;w1;d3,MES Login;&lt;ETX&gt;
&lt;STX&gt;B4;o50,30;f3;c0,3;h50;w3;d3,1253;&lt;ETX&gt;
&lt;STX&gt;R&lt;ETX&gt;
&lt;STX&gt;&lt;ESC&gt;E1;&lt;ETX&gt;
&lt;STX&gt;&lt;US&gt;4&lt;ETX&gt;
&lt;STX&gt;&lt;ETB&gt;&lt;ETX&gt;</v>
      </c>
      <c r="H1276" s="38">
        <f>ROW() - 6</f>
        <v>1270</v>
      </c>
      <c r="I1276" s="218" t="str" cm="1">
        <f t="array" ref="I12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77" spans="1:10" x14ac:dyDescent="0.2">
      <c r="A1277" s="209">
        <v>9985</v>
      </c>
      <c r="B1277" s="211" t="s">
        <v>2702</v>
      </c>
      <c r="C1277" s="44">
        <v>4</v>
      </c>
      <c r="D1277" s="214">
        <v>45131.510364814814</v>
      </c>
      <c r="E1277" s="211" t="b">
        <v>0</v>
      </c>
      <c r="F1277" s="211" t="s">
        <v>969</v>
      </c>
      <c r="G12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&lt;STX&gt;H1;o160,100;f3;c20;h1;w1;d3,Jerome Williams;&lt;ETX&gt;
&lt;STX&gt;H2;o130,100;f3;c20;h1;w1;d3,;&lt;ETX&gt;
&lt;STX&gt;H3;o100,100;f3;c20;h1;w1;d3,MES Login;&lt;ETX&gt;
&lt;STX&gt;B4;o50,30;f3;c0,3;h50;w3;d3,9985;&lt;ETX&gt;
&lt;STX&gt;R&lt;ETX&gt;
&lt;STX&gt;&lt;ESC&gt;E1;&lt;ETX&gt;
&lt;STX&gt;&lt;US&gt;4&lt;ETX&gt;
&lt;STX&gt;&lt;ETB&gt;&lt;ETX&gt;</v>
      </c>
      <c r="H1277" s="38">
        <f>ROW() - 6</f>
        <v>1271</v>
      </c>
      <c r="I1277" s="218" t="str" cm="1">
        <f t="array" ref="I12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78" spans="1:10" x14ac:dyDescent="0.2">
      <c r="A1278" s="209">
        <v>1894</v>
      </c>
      <c r="B1278" s="211" t="s">
        <v>2703</v>
      </c>
      <c r="C1278" s="44">
        <v>4</v>
      </c>
      <c r="D1278" s="214">
        <v>45131.510365196758</v>
      </c>
      <c r="E1278" s="211" t="b">
        <v>0</v>
      </c>
      <c r="F1278" s="211" t="s">
        <v>2704</v>
      </c>
      <c r="G12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&lt;STX&gt;H1;o160,100;f3;c20;h1;w1;d3,Jeron Binion;&lt;ETX&gt;
&lt;STX&gt;H2;o130,100;f3;c20;h1;w1;d3,;&lt;ETX&gt;
&lt;STX&gt;H3;o100,100;f3;c20;h1;w1;d3,MES Login;&lt;ETX&gt;
&lt;STX&gt;B4;o50,30;f3;c0,3;h50;w3;d3,1894;&lt;ETX&gt;
&lt;STX&gt;R&lt;ETX&gt;
&lt;STX&gt;&lt;ESC&gt;E1;&lt;ETX&gt;
&lt;STX&gt;&lt;US&gt;4&lt;ETX&gt;
&lt;STX&gt;&lt;ETB&gt;&lt;ETX&gt;</v>
      </c>
      <c r="H1278" s="38">
        <f>ROW() - 6</f>
        <v>1272</v>
      </c>
      <c r="I1278" s="218" t="str" cm="1">
        <f t="array" ref="I12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79" spans="1:10" x14ac:dyDescent="0.2">
      <c r="A1279" s="209">
        <v>1761</v>
      </c>
      <c r="B1279" s="211" t="s">
        <v>2705</v>
      </c>
      <c r="C1279" s="44">
        <v>4</v>
      </c>
      <c r="D1279" s="214">
        <v>45131.510365196758</v>
      </c>
      <c r="E1279" s="211" t="b">
        <v>0</v>
      </c>
      <c r="F1279" s="211" t="s">
        <v>2706</v>
      </c>
      <c r="G12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&lt;STX&gt;H1;o160,100;f3;c20;h1;w1;d3,jerrell christmas;&lt;ETX&gt;
&lt;STX&gt;H2;o130,100;f3;c20;h1;w1;d3,;&lt;ETX&gt;
&lt;STX&gt;H3;o100,100;f3;c20;h1;w1;d3,MES Login;&lt;ETX&gt;
&lt;STX&gt;B4;o50,30;f3;c0,3;h50;w3;d3,1761;&lt;ETX&gt;
&lt;STX&gt;R&lt;ETX&gt;
&lt;STX&gt;&lt;ESC&gt;E1;&lt;ETX&gt;
&lt;STX&gt;&lt;US&gt;4&lt;ETX&gt;
&lt;STX&gt;&lt;ETB&gt;&lt;ETX&gt;</v>
      </c>
      <c r="H1279" s="38">
        <f>ROW() - 6</f>
        <v>1273</v>
      </c>
      <c r="I1279" s="218" t="str" cm="1">
        <f t="array" ref="I12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80" spans="1:10" x14ac:dyDescent="0.2">
      <c r="A1280" s="209">
        <v>8768</v>
      </c>
      <c r="B1280" s="211" t="s">
        <v>2707</v>
      </c>
      <c r="C1280" s="44">
        <v>4</v>
      </c>
      <c r="D1280" s="214">
        <v>45131.510365393522</v>
      </c>
      <c r="E1280" s="211" t="b">
        <v>0</v>
      </c>
      <c r="F1280" s="211" t="s">
        <v>2708</v>
      </c>
      <c r="G12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&lt;STX&gt;H1;o160,100;f3;c20;h1;w1;d3,Jerrod Tyson;&lt;ETX&gt;
&lt;STX&gt;H2;o130,100;f3;c20;h1;w1;d3,;&lt;ETX&gt;
&lt;STX&gt;H3;o100,100;f3;c20;h1;w1;d3,MES Login;&lt;ETX&gt;
&lt;STX&gt;B4;o50,30;f3;c0,3;h50;w3;d3,8768;&lt;ETX&gt;
&lt;STX&gt;R&lt;ETX&gt;
&lt;STX&gt;&lt;ESC&gt;E1;&lt;ETX&gt;
&lt;STX&gt;&lt;US&gt;4&lt;ETX&gt;
&lt;STX&gt;&lt;ETB&gt;&lt;ETX&gt;</v>
      </c>
      <c r="H1280" s="38">
        <f>ROW() - 6</f>
        <v>1274</v>
      </c>
      <c r="I1280" s="218" t="str" cm="1">
        <f t="array" ref="I12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81" spans="1:10" x14ac:dyDescent="0.2">
      <c r="A1281" s="209">
        <v>8929</v>
      </c>
      <c r="B1281" s="211" t="s">
        <v>2707</v>
      </c>
      <c r="C1281" s="44">
        <v>4</v>
      </c>
      <c r="D1281" s="214">
        <v>45131.510365740738</v>
      </c>
      <c r="E1281" s="211" t="b">
        <v>0</v>
      </c>
      <c r="F1281" s="211" t="s">
        <v>2708</v>
      </c>
      <c r="G12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&lt;STX&gt;H1;o160,100;f3;c20;h1;w1;d3,Jerrod Tyson;&lt;ETX&gt;
&lt;STX&gt;H2;o130,100;f3;c20;h1;w1;d3,;&lt;ETX&gt;
&lt;STX&gt;H3;o100,100;f3;c20;h1;w1;d3,MES Login;&lt;ETX&gt;
&lt;STX&gt;B4;o50,30;f3;c0,3;h50;w3;d3,8929;&lt;ETX&gt;
&lt;STX&gt;R&lt;ETX&gt;
&lt;STX&gt;&lt;ESC&gt;E1;&lt;ETX&gt;
&lt;STX&gt;&lt;US&gt;4&lt;ETX&gt;
&lt;STX&gt;&lt;ETB&gt;&lt;ETX&gt;</v>
      </c>
      <c r="H1281" s="38">
        <f>ROW() - 6</f>
        <v>1275</v>
      </c>
      <c r="I1281" s="218" t="str" cm="1">
        <f t="array" ref="I12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82" spans="1:10" x14ac:dyDescent="0.2">
      <c r="A1282" s="209">
        <v>8946</v>
      </c>
      <c r="B1282" s="211" t="s">
        <v>2709</v>
      </c>
      <c r="C1282" s="44">
        <v>4</v>
      </c>
      <c r="D1282" s="214">
        <v>45131.510365937502</v>
      </c>
      <c r="E1282" s="211" t="b">
        <v>0</v>
      </c>
      <c r="F1282" s="211" t="s">
        <v>2710</v>
      </c>
      <c r="G12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&lt;STX&gt;H1;o160,100;f3;c20;h1;w1;d3,Jerrold Boykin;&lt;ETX&gt;
&lt;STX&gt;H2;o130,100;f3;c20;h1;w1;d3,;&lt;ETX&gt;
&lt;STX&gt;H3;o100,100;f3;c20;h1;w1;d3,MES Login;&lt;ETX&gt;
&lt;STX&gt;B4;o50,30;f3;c0,3;h50;w3;d3,8946;&lt;ETX&gt;
&lt;STX&gt;R&lt;ETX&gt;
&lt;STX&gt;&lt;ESC&gt;E1;&lt;ETX&gt;
&lt;STX&gt;&lt;US&gt;4&lt;ETX&gt;
&lt;STX&gt;&lt;ETB&gt;&lt;ETX&gt;</v>
      </c>
      <c r="H1282" s="38">
        <f>ROW() - 6</f>
        <v>1276</v>
      </c>
      <c r="I1282" s="218" t="str" cm="1">
        <f t="array" ref="I12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83" spans="1:10" x14ac:dyDescent="0.2">
      <c r="A1283" s="209">
        <v>2571</v>
      </c>
      <c r="B1283" s="211" t="s">
        <v>2711</v>
      </c>
      <c r="C1283" s="44">
        <v>4</v>
      </c>
      <c r="D1283" s="214">
        <v>45726</v>
      </c>
      <c r="E1283" s="211" t="b">
        <v>0</v>
      </c>
      <c r="F1283" s="211" t="s">
        <v>2712</v>
      </c>
      <c r="G12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&lt;STX&gt;H1;o160,100;f3;c20;h1;w1;d3,Jerry Battle Jr;&lt;ETX&gt;
&lt;STX&gt;H2;o130,100;f3;c20;h1;w1;d3,;&lt;ETX&gt;
&lt;STX&gt;H3;o100,100;f3;c20;h1;w1;d3,MES Login;&lt;ETX&gt;
&lt;STX&gt;B4;o50,30;f3;c0,3;h50;w3;d3,2571;&lt;ETX&gt;
&lt;STX&gt;R&lt;ETX&gt;
&lt;STX&gt;&lt;ESC&gt;E1;&lt;ETX&gt;
&lt;STX&gt;&lt;US&gt;4&lt;ETX&gt;
&lt;STX&gt;&lt;ETB&gt;&lt;ETX&gt;</v>
      </c>
      <c r="H1283" s="38">
        <f>ROW() - 6</f>
        <v>1277</v>
      </c>
      <c r="I1283" s="218" t="str" cm="1">
        <f t="array" ref="I12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84" spans="1:10" x14ac:dyDescent="0.2">
      <c r="A1284" s="209">
        <v>9897</v>
      </c>
      <c r="B1284" s="211" t="s">
        <v>2713</v>
      </c>
      <c r="C1284" s="44">
        <v>3</v>
      </c>
      <c r="D1284" s="214">
        <v>45131.510366087961</v>
      </c>
      <c r="E1284" s="211" t="b">
        <v>0</v>
      </c>
      <c r="F1284" s="211" t="s">
        <v>2714</v>
      </c>
      <c r="G12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&lt;STX&gt;H1;o160,100;f3;c20;h1;w1;d3,Jerry Cavanaugh;&lt;ETX&gt;
&lt;STX&gt;H2;o130,100;f3;c20;h1;w1;d3,;&lt;ETX&gt;
&lt;STX&gt;H3;o100,100;f3;c20;h1;w1;d3,MES Login;&lt;ETX&gt;
&lt;STX&gt;B4;o50,30;f3;c0,3;h50;w3;d3,9897;&lt;ETX&gt;
&lt;STX&gt;R&lt;ETX&gt;
&lt;STX&gt;&lt;ESC&gt;E1;&lt;ETX&gt;
&lt;STX&gt;&lt;US&gt;4&lt;ETX&gt;
&lt;STX&gt;&lt;ETB&gt;&lt;ETX&gt;</v>
      </c>
      <c r="H1284" s="38">
        <f>ROW() - 6</f>
        <v>1278</v>
      </c>
      <c r="I1284" s="218" t="str" cm="1">
        <f t="array" ref="I12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85" spans="1:10" x14ac:dyDescent="0.2">
      <c r="A1285" s="209">
        <v>9012</v>
      </c>
      <c r="B1285" s="211" t="s">
        <v>2715</v>
      </c>
      <c r="C1285" s="44">
        <v>4</v>
      </c>
      <c r="D1285" s="214">
        <v>45131.510366284725</v>
      </c>
      <c r="E1285" s="211" t="b">
        <v>0</v>
      </c>
      <c r="F1285" s="211" t="s">
        <v>2716</v>
      </c>
      <c r="G12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&lt;STX&gt;H1;o160,100;f3;c20;h1;w1;d3,Jerry Damico;&lt;ETX&gt;
&lt;STX&gt;H2;o130,100;f3;c20;h1;w1;d3,;&lt;ETX&gt;
&lt;STX&gt;H3;o100,100;f3;c20;h1;w1;d3,MES Login;&lt;ETX&gt;
&lt;STX&gt;B4;o50,30;f3;c0,3;h50;w3;d3,9012;&lt;ETX&gt;
&lt;STX&gt;R&lt;ETX&gt;
&lt;STX&gt;&lt;ESC&gt;E1;&lt;ETX&gt;
&lt;STX&gt;&lt;US&gt;4&lt;ETX&gt;
&lt;STX&gt;&lt;ETB&gt;&lt;ETX&gt;</v>
      </c>
      <c r="H1285" s="38">
        <f>ROW() - 6</f>
        <v>1279</v>
      </c>
      <c r="I1285" s="218" t="str" cm="1">
        <f t="array" ref="I12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86" spans="1:10" x14ac:dyDescent="0.2">
      <c r="A1286" s="209">
        <v>8717</v>
      </c>
      <c r="B1286" s="211" t="s">
        <v>2717</v>
      </c>
      <c r="C1286" s="44">
        <v>4</v>
      </c>
      <c r="D1286" s="214">
        <v>45131.510366469905</v>
      </c>
      <c r="E1286" s="211" t="b">
        <v>0</v>
      </c>
      <c r="F1286" s="211" t="s">
        <v>893</v>
      </c>
      <c r="G12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&lt;STX&gt;H1;o160,100;f3;c20;h1;w1;d3,Jerry Tobar;&lt;ETX&gt;
&lt;STX&gt;H2;o130,100;f3;c20;h1;w1;d3,;&lt;ETX&gt;
&lt;STX&gt;H3;o100,100;f3;c20;h1;w1;d3,MES Login;&lt;ETX&gt;
&lt;STX&gt;B4;o50,30;f3;c0,3;h50;w3;d3,8717;&lt;ETX&gt;
&lt;STX&gt;R&lt;ETX&gt;
&lt;STX&gt;&lt;ESC&gt;E1;&lt;ETX&gt;
&lt;STX&gt;&lt;US&gt;4&lt;ETX&gt;
&lt;STX&gt;&lt;ETB&gt;&lt;ETX&gt;</v>
      </c>
      <c r="H1286" s="38">
        <f>ROW() - 6</f>
        <v>1280</v>
      </c>
      <c r="I1286" s="218" t="str" cm="1">
        <f t="array" ref="I12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87" spans="1:10" x14ac:dyDescent="0.2">
      <c r="A1287" s="209">
        <v>1077</v>
      </c>
      <c r="B1287" s="211" t="s">
        <v>2718</v>
      </c>
      <c r="C1287" s="44">
        <v>4</v>
      </c>
      <c r="D1287" s="214">
        <v>45131.510366666669</v>
      </c>
      <c r="E1287" s="211" t="b">
        <v>0</v>
      </c>
      <c r="F1287" s="211" t="s">
        <v>1850</v>
      </c>
      <c r="G12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&lt;STX&gt;H1;o160,100;f3;c20;h1;w1;d3,Jesse Gaines;&lt;ETX&gt;
&lt;STX&gt;H2;o130,100;f3;c20;h1;w1;d3,;&lt;ETX&gt;
&lt;STX&gt;H3;o100,100;f3;c20;h1;w1;d3,MES Login;&lt;ETX&gt;
&lt;STX&gt;B4;o50,30;f3;c0,3;h50;w3;d3,1077;&lt;ETX&gt;
&lt;STX&gt;R&lt;ETX&gt;
&lt;STX&gt;&lt;ESC&gt;E1;&lt;ETX&gt;
&lt;STX&gt;&lt;US&gt;4&lt;ETX&gt;
&lt;STX&gt;&lt;ETB&gt;&lt;ETX&gt;</v>
      </c>
      <c r="H1287" s="38">
        <f>ROW() - 6</f>
        <v>1281</v>
      </c>
      <c r="I1287" s="218" t="str" cm="1">
        <f t="array" ref="I12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88" spans="1:10" x14ac:dyDescent="0.2">
      <c r="A1288" s="209">
        <v>8185</v>
      </c>
      <c r="B1288" s="211" t="s">
        <v>2719</v>
      </c>
      <c r="C1288" s="44">
        <v>4</v>
      </c>
      <c r="D1288" s="214">
        <v>45131.510368287039</v>
      </c>
      <c r="E1288" s="211" t="b">
        <v>0</v>
      </c>
      <c r="F1288" s="211" t="s">
        <v>2720</v>
      </c>
      <c r="G12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&lt;STX&gt;H1;o160,100;f3;c20;h1;w1;d3,Jessic Radtke;&lt;ETX&gt;
&lt;STX&gt;H2;o130,100;f3;c20;h1;w1;d3,;&lt;ETX&gt;
&lt;STX&gt;H3;o100,100;f3;c20;h1;w1;d3,MES Login;&lt;ETX&gt;
&lt;STX&gt;B4;o50,30;f3;c0,3;h50;w3;d3,8185;&lt;ETX&gt;
&lt;STX&gt;R&lt;ETX&gt;
&lt;STX&gt;&lt;ESC&gt;E1;&lt;ETX&gt;
&lt;STX&gt;&lt;US&gt;4&lt;ETX&gt;
&lt;STX&gt;&lt;ETB&gt;&lt;ETX&gt;</v>
      </c>
      <c r="H1288" s="38">
        <f>ROW() - 6</f>
        <v>1282</v>
      </c>
      <c r="I1288" s="218" t="str" cm="1">
        <f t="array" ref="I12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89" spans="1:10" x14ac:dyDescent="0.2">
      <c r="A1289" s="209">
        <v>1132</v>
      </c>
      <c r="B1289" s="211" t="s">
        <v>2721</v>
      </c>
      <c r="C1289" s="44">
        <v>4</v>
      </c>
      <c r="D1289" s="214">
        <v>45131.510366817129</v>
      </c>
      <c r="E1289" s="211" t="b">
        <v>0</v>
      </c>
      <c r="F1289" s="211" t="s">
        <v>975</v>
      </c>
      <c r="G12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&lt;STX&gt;H1;o160,100;f3;c20;h1;w1;d3,Jessica Bates;&lt;ETX&gt;
&lt;STX&gt;H2;o130,100;f3;c20;h1;w1;d3,;&lt;ETX&gt;
&lt;STX&gt;H3;o100,100;f3;c20;h1;w1;d3,MES Login;&lt;ETX&gt;
&lt;STX&gt;B4;o50,30;f3;c0,3;h50;w3;d3,1132;&lt;ETX&gt;
&lt;STX&gt;R&lt;ETX&gt;
&lt;STX&gt;&lt;ESC&gt;E1;&lt;ETX&gt;
&lt;STX&gt;&lt;US&gt;4&lt;ETX&gt;
&lt;STX&gt;&lt;ETB&gt;&lt;ETX&gt;</v>
      </c>
      <c r="H1289" s="38">
        <f>ROW() - 6</f>
        <v>1283</v>
      </c>
      <c r="I1289" s="218" t="str" cm="1">
        <f t="array" ref="I12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90" spans="1:10" x14ac:dyDescent="0.2">
      <c r="A1290" s="209">
        <v>5001</v>
      </c>
      <c r="B1290" s="211" t="s">
        <v>2722</v>
      </c>
      <c r="C1290" s="44">
        <v>6</v>
      </c>
      <c r="D1290" s="214">
        <v>45131.510367013892</v>
      </c>
      <c r="E1290" s="211" t="b">
        <v>1</v>
      </c>
      <c r="F1290" s="211" t="s">
        <v>2723</v>
      </c>
      <c r="G12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&lt;STX&gt;H1;o160,100;f3;c20;h1;w1;d3,Jessica Breen;&lt;ETX&gt;
&lt;STX&gt;H2;o130,100;f3;c20;h1;w1;d3,HR Dept;&lt;ETX&gt;
&lt;STX&gt;H3;o100,100;f3;c20;h1;w1;d3,MES Login;&lt;ETX&gt;
&lt;STX&gt;B4;o50,30;f3;c0,3;h50;w3;d3,5001;&lt;ETX&gt;
&lt;STX&gt;R&lt;ETX&gt;
&lt;STX&gt;&lt;ESC&gt;E1;&lt;ETX&gt;
&lt;STX&gt;&lt;US&gt;4&lt;ETX&gt;
&lt;STX&gt;&lt;ETB&gt;&lt;ETX&gt;</v>
      </c>
      <c r="H1290" s="38">
        <f>ROW() - 6</f>
        <v>1284</v>
      </c>
      <c r="I1290" s="218" t="str" cm="1">
        <f t="array" ref="I12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2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91" spans="1:10" x14ac:dyDescent="0.2">
      <c r="A1291" s="209">
        <v>2360</v>
      </c>
      <c r="B1291" s="211" t="s">
        <v>2724</v>
      </c>
      <c r="C1291" s="44">
        <v>4</v>
      </c>
      <c r="D1291" s="214">
        <v>45131.510367210649</v>
      </c>
      <c r="E1291" s="211" t="b">
        <v>0</v>
      </c>
      <c r="F1291" s="211" t="s">
        <v>1343</v>
      </c>
      <c r="G12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&lt;STX&gt;H1;o160,100;f3;c20;h1;w1;d3,Jessica Green;&lt;ETX&gt;
&lt;STX&gt;H2;o130,100;f3;c20;h1;w1;d3,;&lt;ETX&gt;
&lt;STX&gt;H3;o100,100;f3;c20;h1;w1;d3,MES Login;&lt;ETX&gt;
&lt;STX&gt;B4;o50,30;f3;c0,3;h50;w3;d3,2360;&lt;ETX&gt;
&lt;STX&gt;R&lt;ETX&gt;
&lt;STX&gt;&lt;ESC&gt;E1;&lt;ETX&gt;
&lt;STX&gt;&lt;US&gt;4&lt;ETX&gt;
&lt;STX&gt;&lt;ETB&gt;&lt;ETX&gt;</v>
      </c>
      <c r="H1291" s="38">
        <f>ROW() - 6</f>
        <v>1285</v>
      </c>
      <c r="I1291" s="218" t="str" cm="1">
        <f t="array" ref="I12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92" spans="1:10" x14ac:dyDescent="0.2">
      <c r="A1292" s="209">
        <v>9571</v>
      </c>
      <c r="B1292" s="211" t="s">
        <v>2725</v>
      </c>
      <c r="C1292" s="44">
        <v>4</v>
      </c>
      <c r="D1292" s="214">
        <v>45131.510367361108</v>
      </c>
      <c r="E1292" s="211" t="b">
        <v>0</v>
      </c>
      <c r="F1292" s="211" t="s">
        <v>1154</v>
      </c>
      <c r="G12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&lt;STX&gt;H1;o160,100;f3;c20;h1;w1;d3,Jessica Harris;&lt;ETX&gt;
&lt;STX&gt;H2;o130,100;f3;c20;h1;w1;d3,;&lt;ETX&gt;
&lt;STX&gt;H3;o100,100;f3;c20;h1;w1;d3,MES Login;&lt;ETX&gt;
&lt;STX&gt;B4;o50,30;f3;c0,3;h50;w3;d3,9571;&lt;ETX&gt;
&lt;STX&gt;R&lt;ETX&gt;
&lt;STX&gt;&lt;ESC&gt;E1;&lt;ETX&gt;
&lt;STX&gt;&lt;US&gt;4&lt;ETX&gt;
&lt;STX&gt;&lt;ETB&gt;&lt;ETX&gt;</v>
      </c>
      <c r="H1292" s="38">
        <f>ROW() - 6</f>
        <v>1286</v>
      </c>
      <c r="I1292" s="218" t="str" cm="1">
        <f t="array" ref="I12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93" spans="1:10" x14ac:dyDescent="0.2">
      <c r="A1293" s="209">
        <v>2549</v>
      </c>
      <c r="B1293" s="211" t="s">
        <v>2726</v>
      </c>
      <c r="C1293" s="44">
        <v>4</v>
      </c>
      <c r="D1293" s="214">
        <v>45639</v>
      </c>
      <c r="E1293" s="211" t="b">
        <v>0</v>
      </c>
      <c r="F1293" s="211" t="s">
        <v>1867</v>
      </c>
      <c r="G12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&lt;STX&gt;H1;o160,100;f3;c20;h1;w1;d3,Jessica Henderson;&lt;ETX&gt;
&lt;STX&gt;H2;o130,100;f3;c20;h1;w1;d3,;&lt;ETX&gt;
&lt;STX&gt;H3;o100,100;f3;c20;h1;w1;d3,MES Login;&lt;ETX&gt;
&lt;STX&gt;B4;o50,30;f3;c0,3;h50;w3;d3,2549;&lt;ETX&gt;
&lt;STX&gt;R&lt;ETX&gt;
&lt;STX&gt;&lt;ESC&gt;E1;&lt;ETX&gt;
&lt;STX&gt;&lt;US&gt;4&lt;ETX&gt;
&lt;STX&gt;&lt;ETB&gt;&lt;ETX&gt;</v>
      </c>
      <c r="H1293" s="38">
        <f>ROW() - 6</f>
        <v>1287</v>
      </c>
      <c r="I1293" s="218" t="str" cm="1">
        <f t="array" ref="I12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94" spans="1:10" x14ac:dyDescent="0.2">
      <c r="A1294" s="209">
        <v>1839</v>
      </c>
      <c r="B1294" s="211" t="s">
        <v>2727</v>
      </c>
      <c r="C1294" s="44">
        <v>4</v>
      </c>
      <c r="D1294" s="214"/>
      <c r="E1294" s="211" t="b">
        <v>0</v>
      </c>
      <c r="F1294" s="211" t="s">
        <v>2728</v>
      </c>
      <c r="G12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&lt;STX&gt;H1;o160,100;f3;c20;h1;w1;d3,Jessica Hurd;&lt;ETX&gt;
&lt;STX&gt;H2;o130,100;f3;c20;h1;w1;d3,;&lt;ETX&gt;
&lt;STX&gt;H3;o100,100;f3;c20;h1;w1;d3,MES Login;&lt;ETX&gt;
&lt;STX&gt;B4;o50,30;f3;c0,3;h50;w3;d3,1839;&lt;ETX&gt;
&lt;STX&gt;R&lt;ETX&gt;
&lt;STX&gt;&lt;ESC&gt;E1;&lt;ETX&gt;
&lt;STX&gt;&lt;US&gt;4&lt;ETX&gt;
&lt;STX&gt;&lt;ETB&gt;&lt;ETX&gt;</v>
      </c>
      <c r="H1294" s="38">
        <f>ROW() - 6</f>
        <v>1288</v>
      </c>
      <c r="I1294" s="218" t="str" cm="1">
        <f t="array" ref="I12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95" spans="1:10" x14ac:dyDescent="0.2">
      <c r="A1295" s="209">
        <v>3038</v>
      </c>
      <c r="B1295" s="211" t="s">
        <v>2729</v>
      </c>
      <c r="C1295" s="44">
        <v>4</v>
      </c>
      <c r="D1295" s="214">
        <v>45639</v>
      </c>
      <c r="E1295" s="211" t="b">
        <v>0</v>
      </c>
      <c r="F1295" s="211" t="s">
        <v>2730</v>
      </c>
      <c r="G12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&lt;STX&gt;H1;o160,100;f3;c20;h1;w1;d3,Jessica Keglar;&lt;ETX&gt;
&lt;STX&gt;H2;o130,100;f3;c20;h1;w1;d3,;&lt;ETX&gt;
&lt;STX&gt;H3;o100,100;f3;c20;h1;w1;d3,MES Login;&lt;ETX&gt;
&lt;STX&gt;B4;o50,30;f3;c0,3;h50;w3;d3,3038;&lt;ETX&gt;
&lt;STX&gt;R&lt;ETX&gt;
&lt;STX&gt;&lt;ESC&gt;E1;&lt;ETX&gt;
&lt;STX&gt;&lt;US&gt;4&lt;ETX&gt;
&lt;STX&gt;&lt;ETB&gt;&lt;ETX&gt;</v>
      </c>
      <c r="H1295" s="38">
        <f>ROW() - 6</f>
        <v>1289</v>
      </c>
      <c r="I1295" s="218" t="str" cm="1">
        <f t="array" ref="I12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96" spans="1:10" x14ac:dyDescent="0.2">
      <c r="A1296" s="209">
        <v>8682</v>
      </c>
      <c r="B1296" s="211" t="s">
        <v>2731</v>
      </c>
      <c r="C1296" s="44">
        <v>1</v>
      </c>
      <c r="D1296" s="214">
        <v>45131.510367557872</v>
      </c>
      <c r="E1296" s="211" t="b">
        <v>1</v>
      </c>
      <c r="F1296" s="211" t="s">
        <v>2732</v>
      </c>
      <c r="G12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&lt;STX&gt;H1;o160,100;f3;c20;h1;w1;d3,Jessica Sanders;&lt;ETX&gt;
&lt;STX&gt;H2;o130,100;f3;c20;h1;w1;d3,;&lt;ETX&gt;
&lt;STX&gt;H3;o100,100;f3;c20;h1;w1;d3,MES Login;&lt;ETX&gt;
&lt;STX&gt;B4;o50,30;f3;c0,3;h50;w3;d3,8682;&lt;ETX&gt;
&lt;STX&gt;R&lt;ETX&gt;
&lt;STX&gt;&lt;ESC&gt;E1;&lt;ETX&gt;
&lt;STX&gt;&lt;US&gt;4&lt;ETX&gt;
&lt;STX&gt;&lt;ETB&gt;&lt;ETX&gt;</v>
      </c>
      <c r="H1296" s="38">
        <f>ROW() - 6</f>
        <v>1290</v>
      </c>
      <c r="I1296" s="218" t="str" cm="1">
        <f t="array" ref="I12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97" spans="1:10" x14ac:dyDescent="0.2">
      <c r="A1297" s="209">
        <v>1687</v>
      </c>
      <c r="B1297" s="211" t="s">
        <v>2733</v>
      </c>
      <c r="C1297" s="44">
        <v>6</v>
      </c>
      <c r="D1297" s="214">
        <v>45131.510367708332</v>
      </c>
      <c r="E1297" s="211" t="b">
        <v>1</v>
      </c>
      <c r="F1297" s="211" t="s">
        <v>1741</v>
      </c>
      <c r="G12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&lt;STX&gt;H1;o160,100;f3;c20;h1;w1;d3,Jessica Small;&lt;ETX&gt;
&lt;STX&gt;H2;o130,100;f3;c20;h1;w1;d3,HR Dept;&lt;ETX&gt;
&lt;STX&gt;H3;o100,100;f3;c20;h1;w1;d3,MES Login;&lt;ETX&gt;
&lt;STX&gt;B4;o50,30;f3;c0,3;h50;w3;d3,1687;&lt;ETX&gt;
&lt;STX&gt;R&lt;ETX&gt;
&lt;STX&gt;&lt;ESC&gt;E1;&lt;ETX&gt;
&lt;STX&gt;&lt;US&gt;4&lt;ETX&gt;
&lt;STX&gt;&lt;ETB&gt;&lt;ETX&gt;</v>
      </c>
      <c r="H1297" s="38">
        <f>ROW() - 6</f>
        <v>1291</v>
      </c>
      <c r="I1297" s="218" t="str" cm="1">
        <f t="array" ref="I12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2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98" spans="1:10" x14ac:dyDescent="0.2">
      <c r="A1298" s="209">
        <v>9581</v>
      </c>
      <c r="B1298" s="211" t="s">
        <v>2734</v>
      </c>
      <c r="C1298" s="44">
        <v>4</v>
      </c>
      <c r="D1298" s="214">
        <v>45131.510370104166</v>
      </c>
      <c r="E1298" s="211" t="b">
        <v>0</v>
      </c>
      <c r="F1298" s="211" t="s">
        <v>2735</v>
      </c>
      <c r="G12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&lt;STX&gt;H1;o160,100;f3;c20;h1;w1;d3,Jessie McMlellan;&lt;ETX&gt;
&lt;STX&gt;H2;o130,100;f3;c20;h1;w1;d3,;&lt;ETX&gt;
&lt;STX&gt;H3;o100,100;f3;c20;h1;w1;d3,MES Login;&lt;ETX&gt;
&lt;STX&gt;B4;o50,30;f3;c0,3;h50;w3;d3,9581;&lt;ETX&gt;
&lt;STX&gt;R&lt;ETX&gt;
&lt;STX&gt;&lt;ESC&gt;E1;&lt;ETX&gt;
&lt;STX&gt;&lt;US&gt;4&lt;ETX&gt;
&lt;STX&gt;&lt;ETB&gt;&lt;ETX&gt;</v>
      </c>
      <c r="H1298" s="38">
        <f>ROW() - 6</f>
        <v>1292</v>
      </c>
      <c r="I1298" s="218" t="str" cm="1">
        <f t="array" ref="I12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299" spans="1:10" x14ac:dyDescent="0.2">
      <c r="A1299" s="209">
        <v>1819</v>
      </c>
      <c r="B1299" s="211" t="s">
        <v>2736</v>
      </c>
      <c r="C1299" s="44">
        <v>4</v>
      </c>
      <c r="D1299" s="214">
        <v>45670</v>
      </c>
      <c r="E1299" s="211" t="b">
        <v>0</v>
      </c>
      <c r="F1299" s="211" t="s">
        <v>2737</v>
      </c>
      <c r="G12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&lt;STX&gt;H1;o160,100;f3;c20;h1;w1;d3,Jessie Virgin;&lt;ETX&gt;
&lt;STX&gt;H2;o130,100;f3;c20;h1;w1;d3,;&lt;ETX&gt;
&lt;STX&gt;H3;o100,100;f3;c20;h1;w1;d3,MES Login;&lt;ETX&gt;
&lt;STX&gt;B4;o50,30;f3;c0,3;h50;w3;d3,1819;&lt;ETX&gt;
&lt;STX&gt;R&lt;ETX&gt;
&lt;STX&gt;&lt;ESC&gt;E1;&lt;ETX&gt;
&lt;STX&gt;&lt;US&gt;4&lt;ETX&gt;
&lt;STX&gt;&lt;ETB&gt;&lt;ETX&gt;</v>
      </c>
      <c r="H1299" s="38">
        <f>ROW() - 6</f>
        <v>1293</v>
      </c>
      <c r="I1299" s="218" t="str" cm="1">
        <f t="array" ref="I12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2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00" spans="1:10" x14ac:dyDescent="0.2">
      <c r="A1300" s="209">
        <v>9320</v>
      </c>
      <c r="B1300" s="211" t="s">
        <v>2738</v>
      </c>
      <c r="C1300" s="44">
        <v>4</v>
      </c>
      <c r="D1300" s="214">
        <v>45131.510371331016</v>
      </c>
      <c r="E1300" s="211" t="b">
        <v>0</v>
      </c>
      <c r="F1300" s="211" t="s">
        <v>2739</v>
      </c>
      <c r="G13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&lt;STX&gt;H1;o160,100;f3;c20;h1;w1;d3,Jestan Leonard;&lt;ETX&gt;
&lt;STX&gt;H2;o130,100;f3;c20;h1;w1;d3,;&lt;ETX&gt;
&lt;STX&gt;H3;o100,100;f3;c20;h1;w1;d3,MES Login;&lt;ETX&gt;
&lt;STX&gt;B4;o50,30;f3;c0,3;h50;w3;d3,9320;&lt;ETX&gt;
&lt;STX&gt;R&lt;ETX&gt;
&lt;STX&gt;&lt;ESC&gt;E1;&lt;ETX&gt;
&lt;STX&gt;&lt;US&gt;4&lt;ETX&gt;
&lt;STX&gt;&lt;ETB&gt;&lt;ETX&gt;</v>
      </c>
      <c r="H1300" s="38">
        <f>ROW() - 6</f>
        <v>1294</v>
      </c>
      <c r="I1300" s="218" t="str" cm="1">
        <f t="array" ref="I13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01" spans="1:10" x14ac:dyDescent="0.2">
      <c r="A1301" s="209">
        <v>9766</v>
      </c>
      <c r="B1301" s="211" t="s">
        <v>2740</v>
      </c>
      <c r="C1301" s="44">
        <v>4</v>
      </c>
      <c r="D1301" s="214">
        <v>45131.510372256947</v>
      </c>
      <c r="E1301" s="211" t="b">
        <v>0</v>
      </c>
      <c r="F1301" s="211" t="s">
        <v>1378</v>
      </c>
      <c r="G13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&lt;STX&gt;H1;o160,100;f3;c20;h1;w1;d3,Jet Lee;&lt;ETX&gt;
&lt;STX&gt;H2;o130,100;f3;c20;h1;w1;d3,;&lt;ETX&gt;
&lt;STX&gt;H3;o100,100;f3;c20;h1;w1;d3,MES Login;&lt;ETX&gt;
&lt;STX&gt;B4;o50,30;f3;c0,3;h50;w3;d3,9766;&lt;ETX&gt;
&lt;STX&gt;R&lt;ETX&gt;
&lt;STX&gt;&lt;ESC&gt;E1;&lt;ETX&gt;
&lt;STX&gt;&lt;US&gt;4&lt;ETX&gt;
&lt;STX&gt;&lt;ETB&gt;&lt;ETX&gt;</v>
      </c>
      <c r="H1301" s="38">
        <f>ROW() - 6</f>
        <v>1295</v>
      </c>
      <c r="I1301" s="218" t="str" cm="1">
        <f t="array" ref="I13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02" spans="1:10" x14ac:dyDescent="0.2">
      <c r="A1302" s="209">
        <v>9817</v>
      </c>
      <c r="B1302" s="211" t="s">
        <v>2741</v>
      </c>
      <c r="C1302" s="44">
        <v>6</v>
      </c>
      <c r="D1302" s="214">
        <v>45131.51037314815</v>
      </c>
      <c r="E1302" s="211" t="b">
        <v>1</v>
      </c>
      <c r="F1302" s="211" t="s">
        <v>2205</v>
      </c>
      <c r="G13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&lt;STX&gt;H1;o160,100;f3;c20;h1;w1;d3,Jillian Young;&lt;ETX&gt;
&lt;STX&gt;H2;o130,100;f3;c20;h1;w1;d3,HR Dept;&lt;ETX&gt;
&lt;STX&gt;H3;o100,100;f3;c20;h1;w1;d3,MES Login;&lt;ETX&gt;
&lt;STX&gt;B4;o50,30;f3;c0,3;h50;w3;d3,9817;&lt;ETX&gt;
&lt;STX&gt;R&lt;ETX&gt;
&lt;STX&gt;&lt;ESC&gt;E1;&lt;ETX&gt;
&lt;STX&gt;&lt;US&gt;4&lt;ETX&gt;
&lt;STX&gt;&lt;ETB&gt;&lt;ETX&gt;</v>
      </c>
      <c r="H1302" s="38">
        <f>ROW() - 6</f>
        <v>1296</v>
      </c>
      <c r="I1302" s="218" t="str" cm="1">
        <f t="array" ref="I13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3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03" spans="1:10" x14ac:dyDescent="0.2">
      <c r="A1303" s="209">
        <v>5006</v>
      </c>
      <c r="B1303" s="211" t="s">
        <v>2742</v>
      </c>
      <c r="C1303" s="44">
        <v>3</v>
      </c>
      <c r="D1303" s="214">
        <v>45131.510374074074</v>
      </c>
      <c r="E1303" s="211" t="b">
        <v>1</v>
      </c>
      <c r="F1303" s="211" t="s">
        <v>891</v>
      </c>
      <c r="G13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&lt;STX&gt;H1;o160,100;f3;c20;h1;w1;d3,Jim Johnson;&lt;ETX&gt;
&lt;STX&gt;H2;o130,100;f3;c20;h1;w1;d3,;&lt;ETX&gt;
&lt;STX&gt;H3;o100,100;f3;c20;h1;w1;d3,MES Login;&lt;ETX&gt;
&lt;STX&gt;B4;o50,30;f3;c0,3;h50;w3;d3,5006;&lt;ETX&gt;
&lt;STX&gt;R&lt;ETX&gt;
&lt;STX&gt;&lt;ESC&gt;E1;&lt;ETX&gt;
&lt;STX&gt;&lt;US&gt;4&lt;ETX&gt;
&lt;STX&gt;&lt;ETB&gt;&lt;ETX&gt;</v>
      </c>
      <c r="H1303" s="38">
        <f>ROW() - 6</f>
        <v>1297</v>
      </c>
      <c r="I1303" s="218" t="str" cm="1">
        <f t="array" ref="I13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04" spans="1:10" x14ac:dyDescent="0.2">
      <c r="A1304" s="209">
        <v>1813</v>
      </c>
      <c r="B1304" s="211" t="s">
        <v>2743</v>
      </c>
      <c r="C1304" s="44">
        <v>4</v>
      </c>
      <c r="D1304" s="214"/>
      <c r="E1304" s="211" t="b">
        <v>1</v>
      </c>
      <c r="F1304" s="211" t="s">
        <v>2744</v>
      </c>
      <c r="G13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&lt;STX&gt;H1;o160,100;f3;c20;h1;w1;d3,Jim Ortisi;&lt;ETX&gt;
&lt;STX&gt;H2;o130,100;f3;c20;h1;w1;d3,;&lt;ETX&gt;
&lt;STX&gt;H3;o100,100;f3;c20;h1;w1;d3,MES Login;&lt;ETX&gt;
&lt;STX&gt;B4;o50,30;f3;c0,3;h50;w3;d3,1813;&lt;ETX&gt;
&lt;STX&gt;R&lt;ETX&gt;
&lt;STX&gt;&lt;ESC&gt;E1;&lt;ETX&gt;
&lt;STX&gt;&lt;US&gt;4&lt;ETX&gt;
&lt;STX&gt;&lt;ETB&gt;&lt;ETX&gt;</v>
      </c>
      <c r="H1304" s="38">
        <f>ROW() - 6</f>
        <v>1298</v>
      </c>
      <c r="I1304" s="218" t="str" cm="1">
        <f t="array" ref="I13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05" spans="1:10" x14ac:dyDescent="0.2">
      <c r="A1305" s="209">
        <v>9993</v>
      </c>
      <c r="B1305" s="211" t="s">
        <v>2745</v>
      </c>
      <c r="C1305" s="44">
        <v>1</v>
      </c>
      <c r="D1305" s="214">
        <v>45131.510376770835</v>
      </c>
      <c r="E1305" s="211" t="b">
        <v>1</v>
      </c>
      <c r="F1305" s="211" t="s">
        <v>2746</v>
      </c>
      <c r="G13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&lt;STX&gt;H1;o160,100;f3;c20;h1;w1;d3,Jim Skierski;&lt;ETX&gt;
&lt;STX&gt;H2;o130,100;f3;c20;h1;w1;d3,;&lt;ETX&gt;
&lt;STX&gt;H3;o100,100;f3;c20;h1;w1;d3,MES Login;&lt;ETX&gt;
&lt;STX&gt;B4;o50,30;f3;c0,3;h50;w3;d3,9993;&lt;ETX&gt;
&lt;STX&gt;R&lt;ETX&gt;
&lt;STX&gt;&lt;ESC&gt;E1;&lt;ETX&gt;
&lt;STX&gt;&lt;US&gt;4&lt;ETX&gt;
&lt;STX&gt;&lt;ETB&gt;&lt;ETX&gt;</v>
      </c>
      <c r="H1305" s="38">
        <f>ROW() - 6</f>
        <v>1299</v>
      </c>
      <c r="I1305" s="218" t="str" cm="1">
        <f t="array" ref="I13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06" spans="1:10" x14ac:dyDescent="0.2">
      <c r="A1306" s="209">
        <v>8737</v>
      </c>
      <c r="B1306" s="211" t="s">
        <v>2747</v>
      </c>
      <c r="C1306" s="44">
        <v>4</v>
      </c>
      <c r="D1306" s="214">
        <v>45131.510377858795</v>
      </c>
      <c r="E1306" s="211" t="b">
        <v>0</v>
      </c>
      <c r="F1306" s="211" t="s">
        <v>1423</v>
      </c>
      <c r="G13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&lt;STX&gt;H1;o160,100;f3;c20;h1;w1;d3,Jim Yang;&lt;ETX&gt;
&lt;STX&gt;H2;o130,100;f3;c20;h1;w1;d3,;&lt;ETX&gt;
&lt;STX&gt;H3;o100,100;f3;c20;h1;w1;d3,MES Login;&lt;ETX&gt;
&lt;STX&gt;B4;o50,30;f3;c0,3;h50;w3;d3,8737;&lt;ETX&gt;
&lt;STX&gt;R&lt;ETX&gt;
&lt;STX&gt;&lt;ESC&gt;E1;&lt;ETX&gt;
&lt;STX&gt;&lt;US&gt;4&lt;ETX&gt;
&lt;STX&gt;&lt;ETB&gt;&lt;ETX&gt;</v>
      </c>
      <c r="H1306" s="38">
        <f>ROW() - 6</f>
        <v>1300</v>
      </c>
      <c r="I1306" s="218" t="str" cm="1">
        <f t="array" ref="I13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07" spans="1:10" x14ac:dyDescent="0.2">
      <c r="A1307" s="209">
        <v>9120</v>
      </c>
      <c r="B1307" s="211" t="s">
        <v>2748</v>
      </c>
      <c r="C1307" s="44">
        <v>5</v>
      </c>
      <c r="D1307" s="214">
        <v>45131.510374965277</v>
      </c>
      <c r="E1307" s="211" t="b">
        <v>1</v>
      </c>
      <c r="F1307" s="211" t="s">
        <v>918</v>
      </c>
      <c r="G13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&lt;STX&gt;H1;o160,100;f3;c20;h1;w1;d3,Jimmie Jefferson;&lt;ETX&gt;
&lt;STX&gt;H2;o130,100;f3;c20;h1;w1;d3,;&lt;ETX&gt;
&lt;STX&gt;H3;o100,100;f3;c20;h1;w1;d3,MES Login;&lt;ETX&gt;
&lt;STX&gt;B4;o50,30;f3;c0,3;h50;w3;d3,9120;&lt;ETX&gt;
&lt;STX&gt;R&lt;ETX&gt;
&lt;STX&gt;&lt;ESC&gt;E1;&lt;ETX&gt;
&lt;STX&gt;&lt;US&gt;4&lt;ETX&gt;
&lt;STX&gt;&lt;ETB&gt;&lt;ETX&gt;</v>
      </c>
      <c r="H1307" s="38">
        <f>ROW() - 6</f>
        <v>1301</v>
      </c>
      <c r="I1307" s="218" t="str" cm="1">
        <f t="array" ref="I13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08" spans="1:10" x14ac:dyDescent="0.2">
      <c r="A1308" s="209">
        <v>9615</v>
      </c>
      <c r="B1308" s="211" t="s">
        <v>2749</v>
      </c>
      <c r="C1308" s="44">
        <v>4</v>
      </c>
      <c r="D1308" s="214">
        <v>45131.510375497688</v>
      </c>
      <c r="E1308" s="211" t="b">
        <v>0</v>
      </c>
      <c r="F1308" s="211" t="s">
        <v>1733</v>
      </c>
      <c r="G13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&lt;STX&gt;H1;o160,100;f3;c20;h1;w1;d3,Jimmie McCall;&lt;ETX&gt;
&lt;STX&gt;H2;o130,100;f3;c20;h1;w1;d3,;&lt;ETX&gt;
&lt;STX&gt;H3;o100,100;f3;c20;h1;w1;d3,MES Login;&lt;ETX&gt;
&lt;STX&gt;B4;o50,30;f3;c0,3;h50;w3;d3,9615;&lt;ETX&gt;
&lt;STX&gt;R&lt;ETX&gt;
&lt;STX&gt;&lt;ESC&gt;E1;&lt;ETX&gt;
&lt;STX&gt;&lt;US&gt;4&lt;ETX&gt;
&lt;STX&gt;&lt;ETB&gt;&lt;ETX&gt;</v>
      </c>
      <c r="H1308" s="38">
        <f>ROW() - 6</f>
        <v>1302</v>
      </c>
      <c r="I1308" s="218" t="str" cm="1">
        <f t="array" ref="I13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09" spans="1:10" x14ac:dyDescent="0.2">
      <c r="A1309" s="209">
        <v>2371</v>
      </c>
      <c r="B1309" s="211" t="s">
        <v>2750</v>
      </c>
      <c r="C1309" s="44">
        <v>4</v>
      </c>
      <c r="D1309" s="214">
        <v>45615</v>
      </c>
      <c r="E1309" s="211" t="b">
        <v>0</v>
      </c>
      <c r="F1309" s="211" t="s">
        <v>2751</v>
      </c>
      <c r="G13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&lt;STX&gt;H1;o160,100;f3;c20;h1;w1;d3,Jimmy Maharath;&lt;ETX&gt;
&lt;STX&gt;H2;o130,100;f3;c20;h1;w1;d3,;&lt;ETX&gt;
&lt;STX&gt;H3;o100,100;f3;c20;h1;w1;d3,MES Login;&lt;ETX&gt;
&lt;STX&gt;B4;o50,30;f3;c0,3;h50;w3;d3,2371;&lt;ETX&gt;
&lt;STX&gt;R&lt;ETX&gt;
&lt;STX&gt;&lt;ESC&gt;E1;&lt;ETX&gt;
&lt;STX&gt;&lt;US&gt;4&lt;ETX&gt;
&lt;STX&gt;&lt;ETB&gt;&lt;ETX&gt;</v>
      </c>
      <c r="H1309" s="38">
        <f>ROW() - 6</f>
        <v>1303</v>
      </c>
      <c r="I1309" s="218" t="str" cm="1">
        <f t="array" ref="I13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10" spans="1:10" x14ac:dyDescent="0.2">
      <c r="A1310" s="209">
        <v>2546</v>
      </c>
      <c r="B1310" s="211" t="s">
        <v>2752</v>
      </c>
      <c r="C1310" s="44">
        <v>4</v>
      </c>
      <c r="D1310" s="214">
        <v>45630</v>
      </c>
      <c r="E1310" s="211" t="b">
        <v>0</v>
      </c>
      <c r="F1310" s="211" t="s">
        <v>969</v>
      </c>
      <c r="G13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&lt;STX&gt;H1;o160,100;f3;c20;h1;w1;d3,Jimmy Williams;&lt;ETX&gt;
&lt;STX&gt;H2;o130,100;f3;c20;h1;w1;d3,;&lt;ETX&gt;
&lt;STX&gt;H3;o100,100;f3;c20;h1;w1;d3,MES Login;&lt;ETX&gt;
&lt;STX&gt;B4;o50,30;f3;c0,3;h50;w3;d3,2546;&lt;ETX&gt;
&lt;STX&gt;R&lt;ETX&gt;
&lt;STX&gt;&lt;ESC&gt;E1;&lt;ETX&gt;
&lt;STX&gt;&lt;US&gt;4&lt;ETX&gt;
&lt;STX&gt;&lt;ETB&gt;&lt;ETX&gt;</v>
      </c>
      <c r="H1310" s="38">
        <f>ROW() - 6</f>
        <v>1304</v>
      </c>
      <c r="I1310" s="218" t="str" cm="1">
        <f t="array" ref="I13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11" spans="1:10" x14ac:dyDescent="0.2">
      <c r="A1311" s="209">
        <v>2013</v>
      </c>
      <c r="B1311" s="211" t="s">
        <v>2753</v>
      </c>
      <c r="C1311" s="44">
        <v>4</v>
      </c>
      <c r="D1311" s="214">
        <v>45131.510378784726</v>
      </c>
      <c r="E1311" s="211" t="b">
        <v>0</v>
      </c>
      <c r="F1311" s="211" t="s">
        <v>2754</v>
      </c>
      <c r="G13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&lt;STX&gt;H1;o160,100;f3;c20;h1;w1;d3,Jintana Dechakhup;&lt;ETX&gt;
&lt;STX&gt;H2;o130,100;f3;c20;h1;w1;d3,;&lt;ETX&gt;
&lt;STX&gt;H3;o100,100;f3;c20;h1;w1;d3,MES Login;&lt;ETX&gt;
&lt;STX&gt;B4;o50,30;f3;c0,3;h50;w3;d3,2013;&lt;ETX&gt;
&lt;STX&gt;R&lt;ETX&gt;
&lt;STX&gt;&lt;ESC&gt;E1;&lt;ETX&gt;
&lt;STX&gt;&lt;US&gt;4&lt;ETX&gt;
&lt;STX&gt;&lt;ETB&gt;&lt;ETX&gt;</v>
      </c>
      <c r="H1311" s="38">
        <f>ROW() - 6</f>
        <v>1305</v>
      </c>
      <c r="I1311" s="218" t="str" cm="1">
        <f t="array" ref="I13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12" spans="1:10" x14ac:dyDescent="0.2">
      <c r="A1312" s="209">
        <v>2188</v>
      </c>
      <c r="B1312" s="211" t="s">
        <v>381</v>
      </c>
      <c r="C1312" s="44">
        <v>4</v>
      </c>
      <c r="D1312" s="214"/>
      <c r="E1312" s="211" t="b">
        <v>0</v>
      </c>
      <c r="F1312" s="211" t="s">
        <v>2755</v>
      </c>
      <c r="G13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&lt;STX&gt;H1;o160,100;f3;c20;h1;w1;d3,Jiuan Reese;&lt;ETX&gt;
&lt;STX&gt;H2;o130,100;f3;c20;h1;w1;d3,DT FEM 1st;&lt;ETX&gt;
&lt;STX&gt;H3;o100,100;f3;c20;h1;w1;d3,MES Login;&lt;ETX&gt;
&lt;STX&gt;B4;o50,30;f3;c0,3;h50;w3;d3,2188;&lt;ETX&gt;
&lt;STX&gt;R&lt;ETX&gt;
&lt;STX&gt;&lt;ESC&gt;E1;&lt;ETX&gt;
&lt;STX&gt;&lt;US&gt;4&lt;ETX&gt;
&lt;STX&gt;&lt;ETB&gt;&lt;ETX&gt;</v>
      </c>
      <c r="H1312" s="38">
        <f>ROW() - 6</f>
        <v>1306</v>
      </c>
      <c r="I1312" s="218" t="str" cm="1">
        <f t="array" ref="I13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13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13" spans="1:10" x14ac:dyDescent="0.2">
      <c r="A1313" s="209">
        <v>9409</v>
      </c>
      <c r="B1313" s="211" t="s">
        <v>2756</v>
      </c>
      <c r="C1313" s="44">
        <v>4</v>
      </c>
      <c r="D1313" s="214">
        <v>45131.510379664353</v>
      </c>
      <c r="E1313" s="211" t="b">
        <v>0</v>
      </c>
      <c r="F1313" s="211" t="s">
        <v>887</v>
      </c>
      <c r="G13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&lt;STX&gt;H1;o160,100;f3;c20;h1;w1;d3,J'kia Foster;&lt;ETX&gt;
&lt;STX&gt;H2;o130,100;f3;c20;h1;w1;d3,;&lt;ETX&gt;
&lt;STX&gt;H3;o100,100;f3;c20;h1;w1;d3,MES Login;&lt;ETX&gt;
&lt;STX&gt;B4;o50,30;f3;c0,3;h50;w3;d3,9409;&lt;ETX&gt;
&lt;STX&gt;R&lt;ETX&gt;
&lt;STX&gt;&lt;ESC&gt;E1;&lt;ETX&gt;
&lt;STX&gt;&lt;US&gt;4&lt;ETX&gt;
&lt;STX&gt;&lt;ETB&gt;&lt;ETX&gt;</v>
      </c>
      <c r="H1313" s="38">
        <f>ROW() - 6</f>
        <v>1307</v>
      </c>
      <c r="I1313" s="218" t="str" cm="1">
        <f t="array" ref="I13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14" spans="1:10" x14ac:dyDescent="0.2">
      <c r="A1314" s="209">
        <v>1382</v>
      </c>
      <c r="B1314" s="211" t="s">
        <v>2757</v>
      </c>
      <c r="C1314" s="44">
        <v>3</v>
      </c>
      <c r="D1314" s="214">
        <v>45131.510381481479</v>
      </c>
      <c r="E1314" s="211" t="b">
        <v>0</v>
      </c>
      <c r="F1314" s="211" t="s">
        <v>2758</v>
      </c>
      <c r="G13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&lt;STX&gt;H1;o160,100;f3;c20;h1;w1;d3,Jmario Culler;&lt;ETX&gt;
&lt;STX&gt;H2;o130,100;f3;c20;h1;w1;d3,;&lt;ETX&gt;
&lt;STX&gt;H3;o100,100;f3;c20;h1;w1;d3,MES Login;&lt;ETX&gt;
&lt;STX&gt;B4;o50,30;f3;c0,3;h50;w3;d3,1382;&lt;ETX&gt;
&lt;STX&gt;R&lt;ETX&gt;
&lt;STX&gt;&lt;ESC&gt;E1;&lt;ETX&gt;
&lt;STX&gt;&lt;US&gt;4&lt;ETX&gt;
&lt;STX&gt;&lt;ETB&gt;&lt;ETX&gt;</v>
      </c>
      <c r="H1314" s="38">
        <f>ROW() - 6</f>
        <v>1308</v>
      </c>
      <c r="I1314" s="218" t="str" cm="1">
        <f t="array" ref="I13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15" spans="1:10" x14ac:dyDescent="0.2">
      <c r="A1315" s="209">
        <v>1669</v>
      </c>
      <c r="B1315" s="211" t="s">
        <v>2759</v>
      </c>
      <c r="C1315" s="44">
        <v>4</v>
      </c>
      <c r="D1315" s="214">
        <v>45131.51038310185</v>
      </c>
      <c r="E1315" s="211" t="b">
        <v>0</v>
      </c>
      <c r="F1315" s="211" t="s">
        <v>2760</v>
      </c>
      <c r="G13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 Ann Spears;&lt;ETX&gt;
&lt;STX&gt;H2;o130,100;f3;c20;h1;w1;d3,;&lt;ETX&gt;
&lt;STX&gt;H3;o100,100;f3;c20;h1;w1;d3,MES Login;&lt;ETX&gt;
&lt;STX&gt;B4;o50,30;f3;c0,3;h50;w3;d3,1669;&lt;ETX&gt;
&lt;STX&gt;R&lt;ETX&gt;
&lt;STX&gt;&lt;ESC&gt;E1;&lt;ETX&gt;
&lt;STX&gt;&lt;US&gt;4&lt;ETX&gt;
&lt;STX&gt;&lt;ETB&gt;&lt;ETX&gt;</v>
      </c>
      <c r="H1315" s="38">
        <f>ROW() - 6</f>
        <v>1309</v>
      </c>
      <c r="I1315" s="218" t="str" cm="1">
        <f t="array" ref="I13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16" spans="1:10" x14ac:dyDescent="0.2">
      <c r="A1316" s="209">
        <v>9002</v>
      </c>
      <c r="B1316" s="211" t="s">
        <v>2761</v>
      </c>
      <c r="C1316" s="44">
        <v>4</v>
      </c>
      <c r="D1316" s="214">
        <v>45131.510384374997</v>
      </c>
      <c r="E1316" s="211" t="b">
        <v>0</v>
      </c>
      <c r="F1316" s="211" t="s">
        <v>2762</v>
      </c>
      <c r="G13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 Ann Wachtel;&lt;ETX&gt;
&lt;STX&gt;H2;o130,100;f3;c20;h1;w1;d3,;&lt;ETX&gt;
&lt;STX&gt;H3;o100,100;f3;c20;h1;w1;d3,MES Login;&lt;ETX&gt;
&lt;STX&gt;B4;o50,30;f3;c0,3;h50;w3;d3,9002;&lt;ETX&gt;
&lt;STX&gt;R&lt;ETX&gt;
&lt;STX&gt;&lt;ESC&gt;E1;&lt;ETX&gt;
&lt;STX&gt;&lt;US&gt;4&lt;ETX&gt;
&lt;STX&gt;&lt;ETB&gt;&lt;ETX&gt;</v>
      </c>
      <c r="H1316" s="38">
        <f>ROW() - 6</f>
        <v>1310</v>
      </c>
      <c r="I1316" s="218" t="str" cm="1">
        <f t="array" ref="I13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17" spans="1:10" x14ac:dyDescent="0.2">
      <c r="A1317" s="209">
        <v>2010</v>
      </c>
      <c r="B1317" s="211" t="s">
        <v>383</v>
      </c>
      <c r="C1317" s="44">
        <v>6</v>
      </c>
      <c r="D1317" s="214"/>
      <c r="E1317" s="211" t="b">
        <v>1</v>
      </c>
      <c r="F1317" s="211" t="s">
        <v>2763</v>
      </c>
      <c r="G13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&lt;STX&gt;H1;o160,100;f3;c20;h1;w1;d3,Joann Karagiannakis;&lt;ETX&gt;
&lt;STX&gt;H2;o130,100;f3;c20;h1;w1;d3,HR Dept;&lt;ETX&gt;
&lt;STX&gt;H3;o100,100;f3;c20;h1;w1;d3,MES Login;&lt;ETX&gt;
&lt;STX&gt;B4;o50,30;f3;c0,3;h50;w3;d3,2010;&lt;ETX&gt;
&lt;STX&gt;R&lt;ETX&gt;
&lt;STX&gt;&lt;ESC&gt;E1;&lt;ETX&gt;
&lt;STX&gt;&lt;US&gt;4&lt;ETX&gt;
&lt;STX&gt;&lt;ETB&gt;&lt;ETX&gt;</v>
      </c>
      <c r="H1317" s="38">
        <f>ROW() - 6</f>
        <v>1311</v>
      </c>
      <c r="I1317" s="218" t="str" cm="1">
        <f t="array" ref="I13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3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18" spans="1:10" x14ac:dyDescent="0.2">
      <c r="A1318" s="209">
        <v>2515</v>
      </c>
      <c r="B1318" s="211" t="s">
        <v>387</v>
      </c>
      <c r="C1318" s="44">
        <v>4</v>
      </c>
      <c r="D1318" s="214"/>
      <c r="E1318" s="211" t="b">
        <v>0</v>
      </c>
      <c r="F1318" s="211" t="s">
        <v>2764</v>
      </c>
      <c r="G13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&lt;STX&gt;H1;o160,100;f3;c20;h1;w1;d3,JoAnn Wachtel;&lt;ETX&gt;
&lt;STX&gt;H2;o130,100;f3;c20;h1;w1;d3,T1XX A;&lt;ETX&gt;
&lt;STX&gt;H3;o100,100;f3;c20;h1;w1;d3,MES Login;&lt;ETX&gt;
&lt;STX&gt;B4;o50,30;f3;c0,3;h50;w3;d3,2515;&lt;ETX&gt;
&lt;STX&gt;R&lt;ETX&gt;
&lt;STX&gt;&lt;ESC&gt;E1;&lt;ETX&gt;
&lt;STX&gt;&lt;US&gt;4&lt;ETX&gt;
&lt;STX&gt;&lt;ETB&gt;&lt;ETX&gt;</v>
      </c>
      <c r="H1318" s="38">
        <f>ROW() - 6</f>
        <v>1312</v>
      </c>
      <c r="I1318" s="218" t="str" cm="1">
        <f t="array" ref="I13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13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19" spans="1:10" x14ac:dyDescent="0.2">
      <c r="A1319" s="209">
        <v>1486</v>
      </c>
      <c r="B1319" s="211" t="s">
        <v>2765</v>
      </c>
      <c r="C1319" s="44">
        <v>4</v>
      </c>
      <c r="D1319" s="214">
        <v>45726</v>
      </c>
      <c r="E1319" s="211" t="b">
        <v>0</v>
      </c>
      <c r="F1319" s="211" t="s">
        <v>2766</v>
      </c>
      <c r="G13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&lt;STX&gt;H1;o160,100;f3;c20;h1;w1;d3,Joanne Fridley;&lt;ETX&gt;
&lt;STX&gt;H2;o130,100;f3;c20;h1;w1;d3,;&lt;ETX&gt;
&lt;STX&gt;H3;o100,100;f3;c20;h1;w1;d3,MES Login;&lt;ETX&gt;
&lt;STX&gt;B4;o50,30;f3;c0,3;h50;w3;d3,1486;&lt;ETX&gt;
&lt;STX&gt;R&lt;ETX&gt;
&lt;STX&gt;&lt;ESC&gt;E1;&lt;ETX&gt;
&lt;STX&gt;&lt;US&gt;4&lt;ETX&gt;
&lt;STX&gt;&lt;ETB&gt;&lt;ETX&gt;</v>
      </c>
      <c r="H1319" s="38">
        <f>ROW() - 6</f>
        <v>1313</v>
      </c>
      <c r="I1319" s="218" t="str" cm="1">
        <f t="array" ref="I13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20" spans="1:10" x14ac:dyDescent="0.2">
      <c r="A1320" s="209">
        <v>9298</v>
      </c>
      <c r="B1320" s="211" t="s">
        <v>2767</v>
      </c>
      <c r="C1320" s="44">
        <v>7</v>
      </c>
      <c r="D1320" s="214">
        <v>45131.510391585645</v>
      </c>
      <c r="E1320" s="211" t="b">
        <v>1</v>
      </c>
      <c r="F1320" s="211" t="s">
        <v>2768</v>
      </c>
      <c r="G13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&lt;STX&gt;H1;o160,100;f3;c20;h1;w1;d3,Joe Callahan;&lt;ETX&gt;
&lt;STX&gt;H2;o130,100;f3;c20;h1;w1;d3,;&lt;ETX&gt;
&lt;STX&gt;H3;o100,100;f3;c20;h1;w1;d3,MES Login;&lt;ETX&gt;
&lt;STX&gt;B4;o50,30;f3;c0,3;h50;w3;d3,9298;&lt;ETX&gt;
&lt;STX&gt;R&lt;ETX&gt;
&lt;STX&gt;&lt;ESC&gt;E1;&lt;ETX&gt;
&lt;STX&gt;&lt;US&gt;4&lt;ETX&gt;
&lt;STX&gt;&lt;ETB&gt;&lt;ETX&gt;</v>
      </c>
      <c r="H1320" s="38">
        <f>ROW() - 6</f>
        <v>1314</v>
      </c>
      <c r="I1320" s="218" t="str" cm="1">
        <f t="array" ref="I13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21" spans="1:10" x14ac:dyDescent="0.2">
      <c r="A1321" s="209">
        <v>1036</v>
      </c>
      <c r="B1321" s="211" t="s">
        <v>2769</v>
      </c>
      <c r="C1321" s="44">
        <v>4</v>
      </c>
      <c r="D1321" s="214">
        <v>45131.510395949073</v>
      </c>
      <c r="E1321" s="211" t="b">
        <v>0</v>
      </c>
      <c r="F1321" s="211" t="s">
        <v>948</v>
      </c>
      <c r="G13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&lt;STX&gt;H1;o160,100;f3;c20;h1;w1;d3,Joe Clark;&lt;ETX&gt;
&lt;STX&gt;H2;o130,100;f3;c20;h1;w1;d3,;&lt;ETX&gt;
&lt;STX&gt;H3;o100,100;f3;c20;h1;w1;d3,MES Login;&lt;ETX&gt;
&lt;STX&gt;B4;o50,30;f3;c0,3;h50;w3;d3,1036;&lt;ETX&gt;
&lt;STX&gt;R&lt;ETX&gt;
&lt;STX&gt;&lt;ESC&gt;E1;&lt;ETX&gt;
&lt;STX&gt;&lt;US&gt;4&lt;ETX&gt;
&lt;STX&gt;&lt;ETB&gt;&lt;ETX&gt;</v>
      </c>
      <c r="H1321" s="38">
        <f>ROW() - 6</f>
        <v>1315</v>
      </c>
      <c r="I1321" s="218" t="str" cm="1">
        <f t="array" ref="I13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22" spans="1:10" x14ac:dyDescent="0.2">
      <c r="A1322" s="209">
        <v>8777</v>
      </c>
      <c r="B1322" s="211" t="s">
        <v>2770</v>
      </c>
      <c r="C1322" s="44">
        <v>4</v>
      </c>
      <c r="D1322" s="214">
        <v>45131.51039614583</v>
      </c>
      <c r="E1322" s="211" t="b">
        <v>0</v>
      </c>
      <c r="F1322" s="211" t="s">
        <v>2771</v>
      </c>
      <c r="G13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&lt;STX&gt;H1;o160,100;f3;c20;h1;w1;d3,Joe Domako;&lt;ETX&gt;
&lt;STX&gt;H2;o130,100;f3;c20;h1;w1;d3,;&lt;ETX&gt;
&lt;STX&gt;H3;o100,100;f3;c20;h1;w1;d3,MES Login;&lt;ETX&gt;
&lt;STX&gt;B4;o50,30;f3;c0,3;h50;w3;d3,8777;&lt;ETX&gt;
&lt;STX&gt;R&lt;ETX&gt;
&lt;STX&gt;&lt;ESC&gt;E1;&lt;ETX&gt;
&lt;STX&gt;&lt;US&gt;4&lt;ETX&gt;
&lt;STX&gt;&lt;ETB&gt;&lt;ETX&gt;</v>
      </c>
      <c r="H1322" s="38">
        <f>ROW() - 6</f>
        <v>1316</v>
      </c>
      <c r="I1322" s="218" t="str" cm="1">
        <f t="array" ref="I13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23" spans="1:10" x14ac:dyDescent="0.2">
      <c r="A1323" s="209">
        <v>1239</v>
      </c>
      <c r="B1323" s="211" t="s">
        <v>2772</v>
      </c>
      <c r="C1323" s="44">
        <v>4</v>
      </c>
      <c r="D1323" s="214">
        <v>45131.510397025464</v>
      </c>
      <c r="E1323" s="211" t="b">
        <v>0</v>
      </c>
      <c r="F1323" s="211" t="s">
        <v>2773</v>
      </c>
      <c r="G13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&lt;STX&gt;H1;o160,100;f3;c20;h1;w1;d3,Joe Nacianceno;&lt;ETX&gt;
&lt;STX&gt;H2;o130,100;f3;c20;h1;w1;d3,;&lt;ETX&gt;
&lt;STX&gt;H3;o100,100;f3;c20;h1;w1;d3,MES Login;&lt;ETX&gt;
&lt;STX&gt;B4;o50,30;f3;c0,3;h50;w3;d3,1239;&lt;ETX&gt;
&lt;STX&gt;R&lt;ETX&gt;
&lt;STX&gt;&lt;ESC&gt;E1;&lt;ETX&gt;
&lt;STX&gt;&lt;US&gt;4&lt;ETX&gt;
&lt;STX&gt;&lt;ETB&gt;&lt;ETX&gt;</v>
      </c>
      <c r="H1323" s="38">
        <f>ROW() - 6</f>
        <v>1317</v>
      </c>
      <c r="I1323" s="218" t="str" cm="1">
        <f t="array" ref="I13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24" spans="1:10" x14ac:dyDescent="0.2">
      <c r="A1324" s="209">
        <v>2352</v>
      </c>
      <c r="B1324" s="211" t="s">
        <v>389</v>
      </c>
      <c r="C1324" s="44">
        <v>2</v>
      </c>
      <c r="D1324" s="214"/>
      <c r="E1324" s="211" t="b">
        <v>1</v>
      </c>
      <c r="F1324" s="211" t="s">
        <v>2774</v>
      </c>
      <c r="G13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&lt;STX&gt;H1;o160,100;f3;c20;h1;w1;d3,Joel Heabeart;&lt;ETX&gt;
&lt;STX&gt;H2;o130,100;f3;c20;h1;w1;d3,Quality 1st;&lt;ETX&gt;
&lt;STX&gt;H3;o100,100;f3;c20;h1;w1;d3,MES Login;&lt;ETX&gt;
&lt;STX&gt;B4;o50,30;f3;c0,3;h50;w3;d3,2352;&lt;ETX&gt;
&lt;STX&gt;R&lt;ETX&gt;
&lt;STX&gt;&lt;ESC&gt;E1;&lt;ETX&gt;
&lt;STX&gt;&lt;US&gt;4&lt;ETX&gt;
&lt;STX&gt;&lt;ETB&gt;&lt;ETX&gt;</v>
      </c>
      <c r="H1324" s="38">
        <f>ROW() - 6</f>
        <v>1318</v>
      </c>
      <c r="I1324" s="218" t="str" cm="1">
        <f t="array" ref="I13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1st</v>
      </c>
      <c r="J13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25" spans="1:10" x14ac:dyDescent="0.2">
      <c r="A1325" s="209">
        <v>5021</v>
      </c>
      <c r="B1325" s="211" t="s">
        <v>9407</v>
      </c>
      <c r="C1325" s="44">
        <v>5</v>
      </c>
      <c r="D1325" s="214">
        <v>45997.001870451386</v>
      </c>
      <c r="E1325" s="211" t="b">
        <v>1</v>
      </c>
      <c r="F1325" s="211" t="s">
        <v>9408</v>
      </c>
      <c r="G13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&lt;STX&gt;H1;o160,100;f3;c20;h1;w1;d3,Joel Janowski;&lt;ETX&gt;
&lt;STX&gt;H2;o130,100;f3;c20;h1;w1;d3,;&lt;ETX&gt;
&lt;STX&gt;H3;o100,100;f3;c20;h1;w1;d3,MES Login;&lt;ETX&gt;
&lt;STX&gt;B4;o50,30;f3;c0,3;h50;w3;d3,5021;&lt;ETX&gt;
&lt;STX&gt;R&lt;ETX&gt;
&lt;STX&gt;&lt;ESC&gt;E1;&lt;ETX&gt;
&lt;STX&gt;&lt;US&gt;4&lt;ETX&gt;
&lt;STX&gt;&lt;ETB&gt;&lt;ETX&gt;</v>
      </c>
      <c r="H1325" s="38">
        <f>ROW() - 6</f>
        <v>1319</v>
      </c>
      <c r="I1325" s="218" t="str" cm="1">
        <f t="array" ref="I13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26" spans="1:10" x14ac:dyDescent="0.2">
      <c r="A1326" s="209">
        <v>2632</v>
      </c>
      <c r="B1326" s="211" t="s">
        <v>9373</v>
      </c>
      <c r="C1326" s="44">
        <v>4</v>
      </c>
      <c r="D1326" s="214"/>
      <c r="E1326" s="211" t="b">
        <v>0</v>
      </c>
      <c r="F1326" s="211" t="s">
        <v>1446</v>
      </c>
      <c r="G13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&lt;STX&gt;H1;o160,100;f3;c20;h1;w1;d3,Joel Stevenson;&lt;ETX&gt;
&lt;STX&gt;H2;o130,100;f3;c20;h1;w1;d3,T1XX C;&lt;ETX&gt;
&lt;STX&gt;H3;o100,100;f3;c20;h1;w1;d3,MES Login;&lt;ETX&gt;
&lt;STX&gt;B4;o50,30;f3;c0,3;h50;w3;d3,2632;&lt;ETX&gt;
&lt;STX&gt;R&lt;ETX&gt;
&lt;STX&gt;&lt;ESC&gt;E1;&lt;ETX&gt;
&lt;STX&gt;&lt;US&gt;4&lt;ETX&gt;
&lt;STX&gt;&lt;ETB&gt;&lt;ETX&gt;</v>
      </c>
      <c r="H1326" s="38">
        <f>ROW() - 6</f>
        <v>1320</v>
      </c>
      <c r="I1326" s="218" t="str" cm="1">
        <f t="array" ref="I13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13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27" spans="1:10" x14ac:dyDescent="0.2">
      <c r="A1327" s="209">
        <v>1666</v>
      </c>
      <c r="B1327" s="211" t="s">
        <v>2775</v>
      </c>
      <c r="C1327" s="44">
        <v>4</v>
      </c>
      <c r="D1327" s="214">
        <v>45131.510396493053</v>
      </c>
      <c r="E1327" s="211" t="b">
        <v>0</v>
      </c>
      <c r="F1327" s="211" t="s">
        <v>2047</v>
      </c>
      <c r="G13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&lt;STX&gt;H1;o160,100;f3;c20;h1;w1;d3,Joelle Bush;&lt;ETX&gt;
&lt;STX&gt;H2;o130,100;f3;c20;h1;w1;d3,;&lt;ETX&gt;
&lt;STX&gt;H3;o100,100;f3;c20;h1;w1;d3,MES Login;&lt;ETX&gt;
&lt;STX&gt;B4;o50,30;f3;c0,3;h50;w3;d3,1666;&lt;ETX&gt;
&lt;STX&gt;R&lt;ETX&gt;
&lt;STX&gt;&lt;ESC&gt;E1;&lt;ETX&gt;
&lt;STX&gt;&lt;US&gt;4&lt;ETX&gt;
&lt;STX&gt;&lt;ETB&gt;&lt;ETX&gt;</v>
      </c>
      <c r="H1327" s="38">
        <f>ROW() - 6</f>
        <v>1321</v>
      </c>
      <c r="I1327" s="218" t="str" cm="1">
        <f t="array" ref="I13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28" spans="1:10" x14ac:dyDescent="0.2">
      <c r="A1328" s="209">
        <v>1399</v>
      </c>
      <c r="B1328" s="211" t="s">
        <v>2776</v>
      </c>
      <c r="C1328" s="44">
        <v>4</v>
      </c>
      <c r="D1328" s="214">
        <v>45131.510396840276</v>
      </c>
      <c r="E1328" s="211" t="b">
        <v>0</v>
      </c>
      <c r="F1328" s="211" t="s">
        <v>969</v>
      </c>
      <c r="G13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&lt;STX&gt;H1;o160,100;f3;c20;h1;w1;d3,Joelle Williams;&lt;ETX&gt;
&lt;STX&gt;H2;o130,100;f3;c20;h1;w1;d3,;&lt;ETX&gt;
&lt;STX&gt;H3;o100,100;f3;c20;h1;w1;d3,MES Login;&lt;ETX&gt;
&lt;STX&gt;B4;o50,30;f3;c0,3;h50;w3;d3,1399;&lt;ETX&gt;
&lt;STX&gt;R&lt;ETX&gt;
&lt;STX&gt;&lt;ESC&gt;E1;&lt;ETX&gt;
&lt;STX&gt;&lt;US&gt;4&lt;ETX&gt;
&lt;STX&gt;&lt;ETB&gt;&lt;ETX&gt;</v>
      </c>
      <c r="H1328" s="38">
        <f>ROW() - 6</f>
        <v>1322</v>
      </c>
      <c r="I1328" s="218" t="str" cm="1">
        <f t="array" ref="I13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29" spans="1:10" x14ac:dyDescent="0.2">
      <c r="A1329" s="209">
        <v>8716</v>
      </c>
      <c r="B1329" s="211" t="s">
        <v>2777</v>
      </c>
      <c r="C1329" s="44">
        <v>4</v>
      </c>
      <c r="D1329" s="214">
        <v>45131.51039722222</v>
      </c>
      <c r="E1329" s="211" t="b">
        <v>0</v>
      </c>
      <c r="F1329" s="211" t="s">
        <v>2320</v>
      </c>
      <c r="G13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&lt;STX&gt;H1;o160,100;f3;c20;h1;w1;d3,Joesph Pomeroy;&lt;ETX&gt;
&lt;STX&gt;H2;o130,100;f3;c20;h1;w1;d3,;&lt;ETX&gt;
&lt;STX&gt;H3;o100,100;f3;c20;h1;w1;d3,MES Login;&lt;ETX&gt;
&lt;STX&gt;B4;o50,30;f3;c0,3;h50;w3;d3,8716;&lt;ETX&gt;
&lt;STX&gt;R&lt;ETX&gt;
&lt;STX&gt;&lt;ESC&gt;E1;&lt;ETX&gt;
&lt;STX&gt;&lt;US&gt;4&lt;ETX&gt;
&lt;STX&gt;&lt;ETB&gt;&lt;ETX&gt;</v>
      </c>
      <c r="H1329" s="38">
        <f>ROW() - 6</f>
        <v>1323</v>
      </c>
      <c r="I1329" s="218" t="str" cm="1">
        <f t="array" ref="I13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30" spans="1:10" x14ac:dyDescent="0.2">
      <c r="A1330" s="209">
        <v>1372</v>
      </c>
      <c r="B1330" s="211" t="s">
        <v>2778</v>
      </c>
      <c r="C1330" s="44">
        <v>4</v>
      </c>
      <c r="D1330" s="214">
        <v>45131.510397372687</v>
      </c>
      <c r="E1330" s="211" t="b">
        <v>0</v>
      </c>
      <c r="F1330" s="211" t="s">
        <v>2779</v>
      </c>
      <c r="G13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&lt;STX&gt;H1;o160,100;f3;c20;h1;w1;d3,Joesph Prazuch;&lt;ETX&gt;
&lt;STX&gt;H2;o130,100;f3;c20;h1;w1;d3,;&lt;ETX&gt;
&lt;STX&gt;H3;o100,100;f3;c20;h1;w1;d3,MES Login;&lt;ETX&gt;
&lt;STX&gt;B4;o50,30;f3;c0,3;h50;w3;d3,1372;&lt;ETX&gt;
&lt;STX&gt;R&lt;ETX&gt;
&lt;STX&gt;&lt;ESC&gt;E1;&lt;ETX&gt;
&lt;STX&gt;&lt;US&gt;4&lt;ETX&gt;
&lt;STX&gt;&lt;ETB&gt;&lt;ETX&gt;</v>
      </c>
      <c r="H1330" s="38">
        <f>ROW() - 6</f>
        <v>1324</v>
      </c>
      <c r="I1330" s="218" t="str" cm="1">
        <f t="array" ref="I13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31" spans="1:10" x14ac:dyDescent="0.2">
      <c r="A1331" s="209">
        <v>9575</v>
      </c>
      <c r="B1331" s="211" t="s">
        <v>2780</v>
      </c>
      <c r="C1331" s="44">
        <v>1</v>
      </c>
      <c r="D1331" s="214">
        <v>45131.510397569444</v>
      </c>
      <c r="E1331" s="211" t="b">
        <v>1</v>
      </c>
      <c r="F1331" s="211" t="s">
        <v>2781</v>
      </c>
      <c r="G13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&lt;STX&gt;H1;o160,100;f3;c20;h1;w1;d3,Johann Arzamendi;&lt;ETX&gt;
&lt;STX&gt;H2;o130,100;f3;c20;h1;w1;d3,;&lt;ETX&gt;
&lt;STX&gt;H3;o100,100;f3;c20;h1;w1;d3,MES Login;&lt;ETX&gt;
&lt;STX&gt;B4;o50,30;f3;c0,3;h50;w3;d3,9575;&lt;ETX&gt;
&lt;STX&gt;R&lt;ETX&gt;
&lt;STX&gt;&lt;ESC&gt;E1;&lt;ETX&gt;
&lt;STX&gt;&lt;US&gt;4&lt;ETX&gt;
&lt;STX&gt;&lt;ETB&gt;&lt;ETX&gt;</v>
      </c>
      <c r="H1331" s="38">
        <f>ROW() - 6</f>
        <v>1325</v>
      </c>
      <c r="I1331" s="218" t="str" cm="1">
        <f t="array" ref="I13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32" spans="1:10" x14ac:dyDescent="0.2">
      <c r="A1332" s="209">
        <v>2221</v>
      </c>
      <c r="B1332" s="211" t="s">
        <v>2782</v>
      </c>
      <c r="C1332" s="44">
        <v>4</v>
      </c>
      <c r="D1332" s="214">
        <v>45131.510397916667</v>
      </c>
      <c r="E1332" s="211" t="b">
        <v>0</v>
      </c>
      <c r="F1332" s="211" t="s">
        <v>1913</v>
      </c>
      <c r="G13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Adams;&lt;ETX&gt;
&lt;STX&gt;H2;o130,100;f3;c20;h1;w1;d3,;&lt;ETX&gt;
&lt;STX&gt;H3;o100,100;f3;c20;h1;w1;d3,MES Login;&lt;ETX&gt;
&lt;STX&gt;B4;o50,30;f3;c0,3;h50;w3;d3,2221;&lt;ETX&gt;
&lt;STX&gt;R&lt;ETX&gt;
&lt;STX&gt;&lt;ESC&gt;E1;&lt;ETX&gt;
&lt;STX&gt;&lt;US&gt;4&lt;ETX&gt;
&lt;STX&gt;&lt;ETB&gt;&lt;ETX&gt;</v>
      </c>
      <c r="H1332" s="38">
        <f>ROW() - 6</f>
        <v>1326</v>
      </c>
      <c r="I1332" s="218" t="str" cm="1">
        <f t="array" ref="I13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33" spans="1:10" x14ac:dyDescent="0.2">
      <c r="A1333" s="209">
        <v>2384</v>
      </c>
      <c r="B1333" s="211" t="s">
        <v>2783</v>
      </c>
      <c r="C1333" s="44">
        <v>4</v>
      </c>
      <c r="D1333" s="214">
        <v>45131.510398113423</v>
      </c>
      <c r="E1333" s="211" t="b">
        <v>0</v>
      </c>
      <c r="F1333" s="211" t="s">
        <v>2784</v>
      </c>
      <c r="G13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Alianell;&lt;ETX&gt;
&lt;STX&gt;H2;o130,100;f3;c20;h1;w1;d3,;&lt;ETX&gt;
&lt;STX&gt;H3;o100,100;f3;c20;h1;w1;d3,MES Login;&lt;ETX&gt;
&lt;STX&gt;B4;o50,30;f3;c0,3;h50;w3;d3,2384;&lt;ETX&gt;
&lt;STX&gt;R&lt;ETX&gt;
&lt;STX&gt;&lt;ESC&gt;E1;&lt;ETX&gt;
&lt;STX&gt;&lt;US&gt;4&lt;ETX&gt;
&lt;STX&gt;&lt;ETB&gt;&lt;ETX&gt;</v>
      </c>
      <c r="H1333" s="38">
        <f>ROW() - 6</f>
        <v>1327</v>
      </c>
      <c r="I1333" s="218" t="str" cm="1">
        <f t="array" ref="I13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34" spans="1:10" x14ac:dyDescent="0.2">
      <c r="A1334" s="209">
        <v>9327</v>
      </c>
      <c r="B1334" s="211" t="s">
        <v>806</v>
      </c>
      <c r="C1334" s="44">
        <v>4</v>
      </c>
      <c r="D1334" s="214">
        <v>45821</v>
      </c>
      <c r="E1334" s="211" t="b">
        <v>0</v>
      </c>
      <c r="F1334" s="211" t="s">
        <v>2785</v>
      </c>
      <c r="G13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Aubry;&lt;ETX&gt;
&lt;STX&gt;H2;o130,100;f3;c20;h1;w1;d3,;&lt;ETX&gt;
&lt;STX&gt;H3;o100,100;f3;c20;h1;w1;d3,MES Login;&lt;ETX&gt;
&lt;STX&gt;B4;o50,30;f3;c0,3;h50;w3;d3,9327;&lt;ETX&gt;
&lt;STX&gt;R&lt;ETX&gt;
&lt;STX&gt;&lt;ESC&gt;E1;&lt;ETX&gt;
&lt;STX&gt;&lt;US&gt;4&lt;ETX&gt;
&lt;STX&gt;&lt;ETB&gt;&lt;ETX&gt;</v>
      </c>
      <c r="H1334" s="38">
        <f>ROW() - 6</f>
        <v>1328</v>
      </c>
      <c r="I1334" s="218" t="str" cm="1">
        <f t="array" ref="I13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35" spans="1:10" x14ac:dyDescent="0.2">
      <c r="A1335" s="209">
        <v>5011</v>
      </c>
      <c r="B1335" s="211" t="s">
        <v>2786</v>
      </c>
      <c r="C1335" s="44">
        <v>3</v>
      </c>
      <c r="D1335" s="214">
        <v>45131.510398645834</v>
      </c>
      <c r="E1335" s="211" t="b">
        <v>1</v>
      </c>
      <c r="F1335" s="211" t="s">
        <v>1539</v>
      </c>
      <c r="G13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Glover;&lt;ETX&gt;
&lt;STX&gt;H2;o130,100;f3;c20;h1;w1;d3,;&lt;ETX&gt;
&lt;STX&gt;H3;o100,100;f3;c20;h1;w1;d3,MES Login;&lt;ETX&gt;
&lt;STX&gt;B4;o50,30;f3;c0,3;h50;w3;d3,5011;&lt;ETX&gt;
&lt;STX&gt;R&lt;ETX&gt;
&lt;STX&gt;&lt;ESC&gt;E1;&lt;ETX&gt;
&lt;STX&gt;&lt;US&gt;4&lt;ETX&gt;
&lt;STX&gt;&lt;ETB&gt;&lt;ETX&gt;</v>
      </c>
      <c r="H1335" s="38">
        <f>ROW() - 6</f>
        <v>1329</v>
      </c>
      <c r="I1335" s="218" t="str" cm="1">
        <f t="array" ref="I13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36" spans="1:10" x14ac:dyDescent="0.2">
      <c r="A1336" s="209">
        <v>2254</v>
      </c>
      <c r="B1336" s="211" t="s">
        <v>2787</v>
      </c>
      <c r="C1336" s="44">
        <v>4</v>
      </c>
      <c r="D1336" s="214">
        <v>45639</v>
      </c>
      <c r="E1336" s="211" t="b">
        <v>0</v>
      </c>
      <c r="F1336" s="211" t="s">
        <v>933</v>
      </c>
      <c r="G13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Greer;&lt;ETX&gt;
&lt;STX&gt;H2;o130,100;f3;c20;h1;w1;d3,;&lt;ETX&gt;
&lt;STX&gt;H3;o100,100;f3;c20;h1;w1;d3,MES Login;&lt;ETX&gt;
&lt;STX&gt;B4;o50,30;f3;c0,3;h50;w3;d3,2254;&lt;ETX&gt;
&lt;STX&gt;R&lt;ETX&gt;
&lt;STX&gt;&lt;ESC&gt;E1;&lt;ETX&gt;
&lt;STX&gt;&lt;US&gt;4&lt;ETX&gt;
&lt;STX&gt;&lt;ETB&gt;&lt;ETX&gt;</v>
      </c>
      <c r="H1336" s="38">
        <f>ROW() - 6</f>
        <v>1330</v>
      </c>
      <c r="I1336" s="218" t="str" cm="1">
        <f t="array" ref="I13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37" spans="1:10" x14ac:dyDescent="0.2">
      <c r="A1337" s="209">
        <v>2191</v>
      </c>
      <c r="B1337" s="211" t="s">
        <v>2788</v>
      </c>
      <c r="C1337" s="44">
        <v>4</v>
      </c>
      <c r="D1337" s="214">
        <v>45131.510399039355</v>
      </c>
      <c r="E1337" s="211" t="b">
        <v>0</v>
      </c>
      <c r="F1337" s="211" t="s">
        <v>981</v>
      </c>
      <c r="G13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Jackson;&lt;ETX&gt;
&lt;STX&gt;H2;o130,100;f3;c20;h1;w1;d3,;&lt;ETX&gt;
&lt;STX&gt;H3;o100,100;f3;c20;h1;w1;d3,MES Login;&lt;ETX&gt;
&lt;STX&gt;B4;o50,30;f3;c0,3;h50;w3;d3,2191;&lt;ETX&gt;
&lt;STX&gt;R&lt;ETX&gt;
&lt;STX&gt;&lt;ESC&gt;E1;&lt;ETX&gt;
&lt;STX&gt;&lt;US&gt;4&lt;ETX&gt;
&lt;STX&gt;&lt;ETB&gt;&lt;ETX&gt;</v>
      </c>
      <c r="H1337" s="38">
        <f>ROW() - 6</f>
        <v>1331</v>
      </c>
      <c r="I1337" s="218" t="str" cm="1">
        <f t="array" ref="I13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38" spans="1:10" x14ac:dyDescent="0.2">
      <c r="A1338" s="209">
        <v>1757</v>
      </c>
      <c r="B1338" s="211" t="s">
        <v>2789</v>
      </c>
      <c r="C1338" s="44">
        <v>4</v>
      </c>
      <c r="D1338" s="214">
        <v>45131.51039938657</v>
      </c>
      <c r="E1338" s="211" t="b">
        <v>0</v>
      </c>
      <c r="F1338" s="211" t="s">
        <v>987</v>
      </c>
      <c r="G13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King;&lt;ETX&gt;
&lt;STX&gt;H2;o130,100;f3;c20;h1;w1;d3,;&lt;ETX&gt;
&lt;STX&gt;H3;o100,100;f3;c20;h1;w1;d3,MES Login;&lt;ETX&gt;
&lt;STX&gt;B4;o50,30;f3;c0,3;h50;w3;d3,1757;&lt;ETX&gt;
&lt;STX&gt;R&lt;ETX&gt;
&lt;STX&gt;&lt;ESC&gt;E1;&lt;ETX&gt;
&lt;STX&gt;&lt;US&gt;4&lt;ETX&gt;
&lt;STX&gt;&lt;ETB&gt;&lt;ETX&gt;</v>
      </c>
      <c r="H1338" s="38">
        <f>ROW() - 6</f>
        <v>1332</v>
      </c>
      <c r="I1338" s="218" t="str" cm="1">
        <f t="array" ref="I13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39" spans="1:10" x14ac:dyDescent="0.2">
      <c r="A1339" s="209">
        <v>8969</v>
      </c>
      <c r="B1339" s="211" t="s">
        <v>2790</v>
      </c>
      <c r="C1339" s="44">
        <v>2</v>
      </c>
      <c r="D1339" s="214">
        <v>45639</v>
      </c>
      <c r="E1339" s="211" t="b">
        <v>1</v>
      </c>
      <c r="F1339" s="211" t="s">
        <v>1378</v>
      </c>
      <c r="G13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Lee;&lt;ETX&gt;
&lt;STX&gt;H2;o130,100;f3;c20;h1;w1;d3,;&lt;ETX&gt;
&lt;STX&gt;H3;o100,100;f3;c20;h1;w1;d3,MES Login;&lt;ETX&gt;
&lt;STX&gt;B4;o50,30;f3;c0,3;h50;w3;d3,8969;&lt;ETX&gt;
&lt;STX&gt;R&lt;ETX&gt;
&lt;STX&gt;&lt;ESC&gt;E1;&lt;ETX&gt;
&lt;STX&gt;&lt;US&gt;4&lt;ETX&gt;
&lt;STX&gt;&lt;ETB&gt;&lt;ETX&gt;</v>
      </c>
      <c r="H1339" s="38">
        <f>ROW() - 6</f>
        <v>1333</v>
      </c>
      <c r="I1339" s="218" t="str" cm="1">
        <f t="array" ref="I13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40" spans="1:10" x14ac:dyDescent="0.2">
      <c r="A1340" s="209">
        <v>2200</v>
      </c>
      <c r="B1340" s="211" t="s">
        <v>2791</v>
      </c>
      <c r="C1340" s="44">
        <v>4</v>
      </c>
      <c r="D1340" s="214">
        <v>45131.510399571758</v>
      </c>
      <c r="E1340" s="211" t="b">
        <v>0</v>
      </c>
      <c r="F1340" s="211" t="s">
        <v>2792</v>
      </c>
      <c r="G13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Logan;&lt;ETX&gt;
&lt;STX&gt;H2;o130,100;f3;c20;h1;w1;d3,;&lt;ETX&gt;
&lt;STX&gt;H3;o100,100;f3;c20;h1;w1;d3,MES Login;&lt;ETX&gt;
&lt;STX&gt;B4;o50,30;f3;c0,3;h50;w3;d3,2200;&lt;ETX&gt;
&lt;STX&gt;R&lt;ETX&gt;
&lt;STX&gt;&lt;ESC&gt;E1;&lt;ETX&gt;
&lt;STX&gt;&lt;US&gt;4&lt;ETX&gt;
&lt;STX&gt;&lt;ETB&gt;&lt;ETX&gt;</v>
      </c>
      <c r="H1340" s="38">
        <f>ROW() - 6</f>
        <v>1334</v>
      </c>
      <c r="I1340" s="218" t="str" cm="1">
        <f t="array" ref="I13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41" spans="1:10" x14ac:dyDescent="0.2">
      <c r="A1341" s="209">
        <v>1278</v>
      </c>
      <c r="B1341" s="211" t="s">
        <v>2793</v>
      </c>
      <c r="C1341" s="44">
        <v>4</v>
      </c>
      <c r="D1341" s="214">
        <v>45131.510399733794</v>
      </c>
      <c r="E1341" s="211" t="b">
        <v>0</v>
      </c>
      <c r="F1341" s="211" t="s">
        <v>2794</v>
      </c>
      <c r="G13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Mastin;&lt;ETX&gt;
&lt;STX&gt;H2;o130,100;f3;c20;h1;w1;d3,;&lt;ETX&gt;
&lt;STX&gt;H3;o100,100;f3;c20;h1;w1;d3,MES Login;&lt;ETX&gt;
&lt;STX&gt;B4;o50,30;f3;c0,3;h50;w3;d3,1278;&lt;ETX&gt;
&lt;STX&gt;R&lt;ETX&gt;
&lt;STX&gt;&lt;ESC&gt;E1;&lt;ETX&gt;
&lt;STX&gt;&lt;US&gt;4&lt;ETX&gt;
&lt;STX&gt;&lt;ETB&gt;&lt;ETX&gt;</v>
      </c>
      <c r="H1341" s="38">
        <f>ROW() - 6</f>
        <v>1335</v>
      </c>
      <c r="I1341" s="218" t="str" cm="1">
        <f t="array" ref="I13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42" spans="1:10" x14ac:dyDescent="0.2">
      <c r="A1342" s="209">
        <v>9404</v>
      </c>
      <c r="B1342" s="211" t="s">
        <v>2795</v>
      </c>
      <c r="C1342" s="44">
        <v>4</v>
      </c>
      <c r="D1342" s="214">
        <v>45131.510399918981</v>
      </c>
      <c r="E1342" s="211" t="b">
        <v>0</v>
      </c>
      <c r="F1342" s="211" t="s">
        <v>2796</v>
      </c>
      <c r="G13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Mendoza;&lt;ETX&gt;
&lt;STX&gt;H2;o130,100;f3;c20;h1;w1;d3,;&lt;ETX&gt;
&lt;STX&gt;H3;o100,100;f3;c20;h1;w1;d3,MES Login;&lt;ETX&gt;
&lt;STX&gt;B4;o50,30;f3;c0,3;h50;w3;d3,9404;&lt;ETX&gt;
&lt;STX&gt;R&lt;ETX&gt;
&lt;STX&gt;&lt;ESC&gt;E1;&lt;ETX&gt;
&lt;STX&gt;&lt;US&gt;4&lt;ETX&gt;
&lt;STX&gt;&lt;ETB&gt;&lt;ETX&gt;</v>
      </c>
      <c r="H1342" s="38">
        <f>ROW() - 6</f>
        <v>1336</v>
      </c>
      <c r="I1342" s="218" t="str" cm="1">
        <f t="array" ref="I13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43" spans="1:10" x14ac:dyDescent="0.2">
      <c r="A1343" s="209">
        <v>2364</v>
      </c>
      <c r="B1343" s="211" t="s">
        <v>2797</v>
      </c>
      <c r="C1343" s="44">
        <v>4</v>
      </c>
      <c r="D1343" s="214">
        <v>45131.510400115738</v>
      </c>
      <c r="E1343" s="211" t="b">
        <v>0</v>
      </c>
      <c r="F1343" s="211" t="s">
        <v>2798</v>
      </c>
      <c r="G13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Mulkey;&lt;ETX&gt;
&lt;STX&gt;H2;o130,100;f3;c20;h1;w1;d3,;&lt;ETX&gt;
&lt;STX&gt;H3;o100,100;f3;c20;h1;w1;d3,MES Login;&lt;ETX&gt;
&lt;STX&gt;B4;o50,30;f3;c0,3;h50;w3;d3,2364;&lt;ETX&gt;
&lt;STX&gt;R&lt;ETX&gt;
&lt;STX&gt;&lt;ESC&gt;E1;&lt;ETX&gt;
&lt;STX&gt;&lt;US&gt;4&lt;ETX&gt;
&lt;STX&gt;&lt;ETB&gt;&lt;ETX&gt;</v>
      </c>
      <c r="H1343" s="38">
        <f>ROW() - 6</f>
        <v>1337</v>
      </c>
      <c r="I1343" s="218" t="str" cm="1">
        <f t="array" ref="I13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44" spans="1:10" x14ac:dyDescent="0.2">
      <c r="A1344" s="209">
        <v>2346</v>
      </c>
      <c r="B1344" s="211" t="s">
        <v>391</v>
      </c>
      <c r="C1344" s="44">
        <v>15</v>
      </c>
      <c r="D1344" s="214"/>
      <c r="E1344" s="211" t="b">
        <v>1</v>
      </c>
      <c r="F1344" s="211" t="s">
        <v>2799</v>
      </c>
      <c r="G13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Rozzisi;&lt;ETX&gt;
&lt;STX&gt;H2;o130,100;f3;c20;h1;w1;d3,Service 1st;&lt;ETX&gt;
&lt;STX&gt;H3;o100,100;f3;c20;h1;w1;d3,MES Login;&lt;ETX&gt;
&lt;STX&gt;B4;o50,30;f3;c0,3;h50;w3;d3,2346;&lt;ETX&gt;
&lt;STX&gt;R&lt;ETX&gt;
&lt;STX&gt;&lt;ESC&gt;E1;&lt;ETX&gt;
&lt;STX&gt;&lt;US&gt;4&lt;ETX&gt;
&lt;STX&gt;&lt;ETB&gt;&lt;ETX&gt;</v>
      </c>
      <c r="H1344" s="38">
        <f>ROW() - 6</f>
        <v>1338</v>
      </c>
      <c r="I1344" s="218" t="str" cm="1">
        <f t="array" ref="I13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Service 1st</v>
      </c>
      <c r="J13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45" spans="1:10" x14ac:dyDescent="0.2">
      <c r="A1345" s="209">
        <v>11009149</v>
      </c>
      <c r="B1345" s="211" t="s">
        <v>2800</v>
      </c>
      <c r="C1345" s="44">
        <v>7</v>
      </c>
      <c r="D1345" s="214"/>
      <c r="E1345" s="211" t="b">
        <v>0</v>
      </c>
      <c r="F1345" s="211" t="s">
        <v>2801</v>
      </c>
      <c r="G13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Rozzisi-Bypass;&lt;ETX&gt;
&lt;STX&gt;H2;o130,100;f3;c20;h1;w1;d3,Bypass;&lt;ETX&gt;
&lt;STX&gt;H3;o100,100;f3;c20;h1;w1;d3,MES Login;&lt;ETX&gt;
&lt;STX&gt;B4;o50,30;f3;c0,3;h50;w3;d3,11009149;&lt;ETX&gt;
&lt;STX&gt;R&lt;ETX&gt;
&lt;STX&gt;&lt;ESC&gt;E1;&lt;ETX&gt;
&lt;STX&gt;&lt;US&gt;4&lt;ETX&gt;
&lt;STX&gt;&lt;ETB&gt;&lt;ETX&gt;</v>
      </c>
      <c r="H1345" s="38">
        <f>ROW() - 6</f>
        <v>1339</v>
      </c>
      <c r="I1345" s="218" t="str" cm="1">
        <f t="array" ref="I13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13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46" spans="1:10" x14ac:dyDescent="0.2">
      <c r="A1346" s="209">
        <v>2477</v>
      </c>
      <c r="B1346" s="211" t="s">
        <v>2802</v>
      </c>
      <c r="C1346" s="44">
        <v>4</v>
      </c>
      <c r="D1346" s="214">
        <v>45639</v>
      </c>
      <c r="E1346" s="211" t="b">
        <v>0</v>
      </c>
      <c r="F1346" s="211" t="s">
        <v>1076</v>
      </c>
      <c r="G13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Ruffin;&lt;ETX&gt;
&lt;STX&gt;H2;o130,100;f3;c20;h1;w1;d3,;&lt;ETX&gt;
&lt;STX&gt;H3;o100,100;f3;c20;h1;w1;d3,MES Login;&lt;ETX&gt;
&lt;STX&gt;B4;o50,30;f3;c0,3;h50;w3;d3,2477;&lt;ETX&gt;
&lt;STX&gt;R&lt;ETX&gt;
&lt;STX&gt;&lt;ESC&gt;E1;&lt;ETX&gt;
&lt;STX&gt;&lt;US&gt;4&lt;ETX&gt;
&lt;STX&gt;&lt;ETB&gt;&lt;ETX&gt;</v>
      </c>
      <c r="H1346" s="38">
        <f>ROW() - 6</f>
        <v>1340</v>
      </c>
      <c r="I1346" s="218" t="str" cm="1">
        <f t="array" ref="I13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47" spans="1:10" x14ac:dyDescent="0.2">
      <c r="A1347" s="209">
        <v>1999</v>
      </c>
      <c r="B1347" s="211" t="s">
        <v>2803</v>
      </c>
      <c r="C1347" s="44">
        <v>7</v>
      </c>
      <c r="D1347" s="214">
        <v>45131.510401388892</v>
      </c>
      <c r="E1347" s="211" t="b">
        <v>1</v>
      </c>
      <c r="F1347" s="211" t="s">
        <v>2804</v>
      </c>
      <c r="G13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Schultz;&lt;ETX&gt;
&lt;STX&gt;H2;o130,100;f3;c20;h1;w1;d3,;&lt;ETX&gt;
&lt;STX&gt;H3;o100,100;f3;c20;h1;w1;d3,MES Login;&lt;ETX&gt;
&lt;STX&gt;B4;o50,30;f3;c0,3;h50;w3;d3,1999;&lt;ETX&gt;
&lt;STX&gt;R&lt;ETX&gt;
&lt;STX&gt;&lt;ESC&gt;E1;&lt;ETX&gt;
&lt;STX&gt;&lt;US&gt;4&lt;ETX&gt;
&lt;STX&gt;&lt;ETB&gt;&lt;ETX&gt;</v>
      </c>
      <c r="H1347" s="38">
        <f>ROW() - 6</f>
        <v>1341</v>
      </c>
      <c r="I1347" s="218" t="str" cm="1">
        <f t="array" ref="I13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48" spans="1:10" x14ac:dyDescent="0.2">
      <c r="A1348" s="209">
        <v>1890</v>
      </c>
      <c r="B1348" s="211" t="s">
        <v>2805</v>
      </c>
      <c r="C1348" s="44">
        <v>4</v>
      </c>
      <c r="D1348" s="214">
        <v>45639</v>
      </c>
      <c r="E1348" s="211" t="b">
        <v>0</v>
      </c>
      <c r="F1348" s="211" t="s">
        <v>1192</v>
      </c>
      <c r="G13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Simon;&lt;ETX&gt;
&lt;STX&gt;H2;o130,100;f3;c20;h1;w1;d3,;&lt;ETX&gt;
&lt;STX&gt;H3;o100,100;f3;c20;h1;w1;d3,MES Login;&lt;ETX&gt;
&lt;STX&gt;B4;o50,30;f3;c0,3;h50;w3;d3,1890;&lt;ETX&gt;
&lt;STX&gt;R&lt;ETX&gt;
&lt;STX&gt;&lt;ESC&gt;E1;&lt;ETX&gt;
&lt;STX&gt;&lt;US&gt;4&lt;ETX&gt;
&lt;STX&gt;&lt;ETB&gt;&lt;ETX&gt;</v>
      </c>
      <c r="H1348" s="38">
        <f>ROW() - 6</f>
        <v>1342</v>
      </c>
      <c r="I1348" s="218" t="str" cm="1">
        <f t="array" ref="I13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49" spans="1:10" x14ac:dyDescent="0.2">
      <c r="A1349" s="209">
        <v>9090</v>
      </c>
      <c r="B1349" s="211" t="s">
        <v>2806</v>
      </c>
      <c r="C1349" s="44">
        <v>3</v>
      </c>
      <c r="D1349" s="214">
        <v>45131.510401539352</v>
      </c>
      <c r="E1349" s="211" t="b">
        <v>0</v>
      </c>
      <c r="F1349" s="211" t="s">
        <v>2807</v>
      </c>
      <c r="G13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Sinistaj;&lt;ETX&gt;
&lt;STX&gt;H2;o130,100;f3;c20;h1;w1;d3,;&lt;ETX&gt;
&lt;STX&gt;H3;o100,100;f3;c20;h1;w1;d3,MES Login;&lt;ETX&gt;
&lt;STX&gt;B4;o50,30;f3;c0,3;h50;w3;d3,9090;&lt;ETX&gt;
&lt;STX&gt;R&lt;ETX&gt;
&lt;STX&gt;&lt;ESC&gt;E1;&lt;ETX&gt;
&lt;STX&gt;&lt;US&gt;4&lt;ETX&gt;
&lt;STX&gt;&lt;ETB&gt;&lt;ETX&gt;</v>
      </c>
      <c r="H1349" s="38">
        <f>ROW() - 6</f>
        <v>1343</v>
      </c>
      <c r="I1349" s="218" t="str" cm="1">
        <f t="array" ref="I13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50" spans="1:10" x14ac:dyDescent="0.2">
      <c r="A1350" s="209">
        <v>3005</v>
      </c>
      <c r="B1350" s="211" t="s">
        <v>2808</v>
      </c>
      <c r="C1350" s="44">
        <v>4</v>
      </c>
      <c r="D1350" s="214">
        <v>45131.510401736108</v>
      </c>
      <c r="E1350" s="211" t="b">
        <v>0</v>
      </c>
      <c r="F1350" s="211" t="s">
        <v>956</v>
      </c>
      <c r="G13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Smith;&lt;ETX&gt;
&lt;STX&gt;H2;o130,100;f3;c20;h1;w1;d3,;&lt;ETX&gt;
&lt;STX&gt;H3;o100,100;f3;c20;h1;w1;d3,MES Login;&lt;ETX&gt;
&lt;STX&gt;B4;o50,30;f3;c0,3;h50;w3;d3,3005;&lt;ETX&gt;
&lt;STX&gt;R&lt;ETX&gt;
&lt;STX&gt;&lt;ESC&gt;E1;&lt;ETX&gt;
&lt;STX&gt;&lt;US&gt;4&lt;ETX&gt;
&lt;STX&gt;&lt;ETB&gt;&lt;ETX&gt;</v>
      </c>
      <c r="H1350" s="38">
        <f>ROW() - 6</f>
        <v>1344</v>
      </c>
      <c r="I1350" s="218" t="str" cm="1">
        <f t="array" ref="I13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51" spans="1:10" x14ac:dyDescent="0.2">
      <c r="A1351" s="209">
        <v>9558</v>
      </c>
      <c r="B1351" s="211" t="s">
        <v>2809</v>
      </c>
      <c r="C1351" s="44">
        <v>4</v>
      </c>
      <c r="D1351" s="214">
        <v>45131.510401932872</v>
      </c>
      <c r="E1351" s="211" t="b">
        <v>0</v>
      </c>
      <c r="F1351" s="211" t="s">
        <v>2810</v>
      </c>
      <c r="G13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Sulivan;&lt;ETX&gt;
&lt;STX&gt;H2;o130,100;f3;c20;h1;w1;d3,;&lt;ETX&gt;
&lt;STX&gt;H3;o100,100;f3;c20;h1;w1;d3,MES Login;&lt;ETX&gt;
&lt;STX&gt;B4;o50,30;f3;c0,3;h50;w3;d3,9558;&lt;ETX&gt;
&lt;STX&gt;R&lt;ETX&gt;
&lt;STX&gt;&lt;ESC&gt;E1;&lt;ETX&gt;
&lt;STX&gt;&lt;US&gt;4&lt;ETX&gt;
&lt;STX&gt;&lt;ETB&gt;&lt;ETX&gt;</v>
      </c>
      <c r="H1351" s="38">
        <f>ROW() - 6</f>
        <v>1345</v>
      </c>
      <c r="I1351" s="218" t="str" cm="1">
        <f t="array" ref="I13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52" spans="1:10" x14ac:dyDescent="0.2">
      <c r="A1352" s="209">
        <v>1436</v>
      </c>
      <c r="B1352" s="211" t="s">
        <v>393</v>
      </c>
      <c r="C1352" s="44">
        <v>5</v>
      </c>
      <c r="D1352" s="214"/>
      <c r="E1352" s="211" t="b">
        <v>1</v>
      </c>
      <c r="F1352" s="211" t="s">
        <v>1380</v>
      </c>
      <c r="G13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Taylor;&lt;ETX&gt;
&lt;STX&gt;H2;o130,100;f3;c20;h1;w1;d3,IT B;&lt;ETX&gt;
&lt;STX&gt;H3;o100,100;f3;c20;h1;w1;d3,MES Login;&lt;ETX&gt;
&lt;STX&gt;B4;o50,30;f3;c0,3;h50;w3;d3,1436;&lt;ETX&gt;
&lt;STX&gt;R&lt;ETX&gt;
&lt;STX&gt;&lt;ESC&gt;E1;&lt;ETX&gt;
&lt;STX&gt;&lt;US&gt;4&lt;ETX&gt;
&lt;STX&gt;&lt;ETB&gt;&lt;ETX&gt;</v>
      </c>
      <c r="H1352" s="38">
        <f>ROW() - 6</f>
        <v>1346</v>
      </c>
      <c r="I1352" s="218" t="str" cm="1">
        <f t="array" ref="I13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IT B</v>
      </c>
      <c r="J13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53" spans="1:10" x14ac:dyDescent="0.2">
      <c r="A1353" s="209">
        <v>9044</v>
      </c>
      <c r="B1353" s="211" t="s">
        <v>2811</v>
      </c>
      <c r="C1353" s="44">
        <v>4</v>
      </c>
      <c r="D1353" s="214">
        <v>45131.510402280095</v>
      </c>
      <c r="E1353" s="211" t="b">
        <v>0</v>
      </c>
      <c r="F1353" s="211" t="s">
        <v>906</v>
      </c>
      <c r="G13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Vang;&lt;ETX&gt;
&lt;STX&gt;H2;o130,100;f3;c20;h1;w1;d3,;&lt;ETX&gt;
&lt;STX&gt;H3;o100,100;f3;c20;h1;w1;d3,MES Login;&lt;ETX&gt;
&lt;STX&gt;B4;o50,30;f3;c0,3;h50;w3;d3,9044;&lt;ETX&gt;
&lt;STX&gt;R&lt;ETX&gt;
&lt;STX&gt;&lt;ESC&gt;E1;&lt;ETX&gt;
&lt;STX&gt;&lt;US&gt;4&lt;ETX&gt;
&lt;STX&gt;&lt;ETB&gt;&lt;ETX&gt;</v>
      </c>
      <c r="H1353" s="38">
        <f>ROW() - 6</f>
        <v>1347</v>
      </c>
      <c r="I1353" s="218" t="str" cm="1">
        <f t="array" ref="I13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54" spans="1:10" x14ac:dyDescent="0.2">
      <c r="A1354" s="209">
        <v>8983</v>
      </c>
      <c r="B1354" s="211" t="s">
        <v>2812</v>
      </c>
      <c r="C1354" s="44">
        <v>4</v>
      </c>
      <c r="D1354" s="214">
        <v>45131.510402465276</v>
      </c>
      <c r="E1354" s="211" t="b">
        <v>0</v>
      </c>
      <c r="F1354" s="211" t="s">
        <v>1268</v>
      </c>
      <c r="G13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Wallace;&lt;ETX&gt;
&lt;STX&gt;H2;o130,100;f3;c20;h1;w1;d3,;&lt;ETX&gt;
&lt;STX&gt;H3;o100,100;f3;c20;h1;w1;d3,MES Login;&lt;ETX&gt;
&lt;STX&gt;B4;o50,30;f3;c0,3;h50;w3;d3,8983;&lt;ETX&gt;
&lt;STX&gt;R&lt;ETX&gt;
&lt;STX&gt;&lt;ESC&gt;E1;&lt;ETX&gt;
&lt;STX&gt;&lt;US&gt;4&lt;ETX&gt;
&lt;STX&gt;&lt;ETB&gt;&lt;ETX&gt;</v>
      </c>
      <c r="H1354" s="38">
        <f>ROW() - 6</f>
        <v>1348</v>
      </c>
      <c r="I1354" s="218" t="str" cm="1">
        <f t="array" ref="I13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55" spans="1:10" x14ac:dyDescent="0.2">
      <c r="A1355" s="209">
        <v>9050</v>
      </c>
      <c r="B1355" s="211" t="s">
        <v>396</v>
      </c>
      <c r="C1355" s="44">
        <v>8</v>
      </c>
      <c r="D1355" s="214"/>
      <c r="E1355" s="211" t="b">
        <v>1</v>
      </c>
      <c r="F1355" s="211" t="s">
        <v>1423</v>
      </c>
      <c r="G13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Yang;&lt;ETX&gt;
&lt;STX&gt;H2;o130,100;f3;c20;h1;w1;d3,Maintenance 2nd;&lt;ETX&gt;
&lt;STX&gt;H3;o100,100;f3;c20;h1;w1;d3,MES Login;&lt;ETX&gt;
&lt;STX&gt;B4;o50,30;f3;c0,3;h50;w3;d3,9050;&lt;ETX&gt;
&lt;STX&gt;R&lt;ETX&gt;
&lt;STX&gt;&lt;ESC&gt;E1;&lt;ETX&gt;
&lt;STX&gt;&lt;US&gt;4&lt;ETX&gt;
&lt;STX&gt;&lt;ETB&gt;&lt;ETX&gt;</v>
      </c>
      <c r="H1355" s="38">
        <f>ROW() - 6</f>
        <v>1349</v>
      </c>
      <c r="I1355" s="218" t="str" cm="1">
        <f t="array" ref="I13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Maintenance 2nd</v>
      </c>
      <c r="J13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56" spans="1:10" x14ac:dyDescent="0.2">
      <c r="A1356" s="209">
        <v>9111</v>
      </c>
      <c r="B1356" s="211" t="s">
        <v>2813</v>
      </c>
      <c r="C1356" s="44">
        <v>8</v>
      </c>
      <c r="D1356" s="214">
        <v>45565</v>
      </c>
      <c r="E1356" s="211" t="b">
        <v>1</v>
      </c>
      <c r="F1356" s="211" t="s">
        <v>2814</v>
      </c>
      <c r="G13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 Zielinski;&lt;ETX&gt;
&lt;STX&gt;H2;o130,100;f3;c20;h1;w1;d3,;&lt;ETX&gt;
&lt;STX&gt;H3;o100,100;f3;c20;h1;w1;d3,MES Login;&lt;ETX&gt;
&lt;STX&gt;B4;o50,30;f3;c0,3;h50;w3;d3,9111;&lt;ETX&gt;
&lt;STX&gt;R&lt;ETX&gt;
&lt;STX&gt;&lt;ESC&gt;E1;&lt;ETX&gt;
&lt;STX&gt;&lt;US&gt;4&lt;ETX&gt;
&lt;STX&gt;&lt;ETB&gt;&lt;ETX&gt;</v>
      </c>
      <c r="H1356" s="38">
        <f>ROW() - 6</f>
        <v>1350</v>
      </c>
      <c r="I1356" s="218" t="str" cm="1">
        <f t="array" ref="I13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57" spans="1:10" x14ac:dyDescent="0.2">
      <c r="A1357" s="209">
        <v>9932</v>
      </c>
      <c r="B1357" s="211" t="s">
        <v>2815</v>
      </c>
      <c r="C1357" s="44">
        <v>4</v>
      </c>
      <c r="D1357" s="214">
        <v>45131.510398495368</v>
      </c>
      <c r="E1357" s="211" t="b">
        <v>0</v>
      </c>
      <c r="F1357" s="211" t="s">
        <v>2816</v>
      </c>
      <c r="G13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&lt;STX&gt;H1;o160,100;f3;c20;h1;w1;d3,Johnathan Watters;&lt;ETX&gt;
&lt;STX&gt;H2;o130,100;f3;c20;h1;w1;d3,;&lt;ETX&gt;
&lt;STX&gt;H3;o100,100;f3;c20;h1;w1;d3,MES Login;&lt;ETX&gt;
&lt;STX&gt;B4;o50,30;f3;c0,3;h50;w3;d3,9932;&lt;ETX&gt;
&lt;STX&gt;R&lt;ETX&gt;
&lt;STX&gt;&lt;ESC&gt;E1;&lt;ETX&gt;
&lt;STX&gt;&lt;US&gt;4&lt;ETX&gt;
&lt;STX&gt;&lt;ETB&gt;&lt;ETX&gt;</v>
      </c>
      <c r="H1357" s="38">
        <f>ROW() - 6</f>
        <v>1351</v>
      </c>
      <c r="I1357" s="218" t="str" cm="1">
        <f t="array" ref="I13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58" spans="1:10" x14ac:dyDescent="0.2">
      <c r="A1358" s="209">
        <v>2335</v>
      </c>
      <c r="B1358" s="211" t="s">
        <v>87</v>
      </c>
      <c r="C1358" s="44">
        <v>4</v>
      </c>
      <c r="D1358" s="214">
        <v>45927.002215856483</v>
      </c>
      <c r="E1358" s="211" t="b">
        <v>0</v>
      </c>
      <c r="F1358" s="211" t="s">
        <v>956</v>
      </c>
      <c r="G13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&lt;STX&gt;H1;o160,100;f3;c20;h1;w1;d3,Johnathon Smith;&lt;ETX&gt;
&lt;STX&gt;H2;o130,100;f3;c20;h1;w1;d3,;&lt;ETX&gt;
&lt;STX&gt;H3;o100,100;f3;c20;h1;w1;d3,MES Login;&lt;ETX&gt;
&lt;STX&gt;B4;o50,30;f3;c0,3;h50;w3;d3,2335;&lt;ETX&gt;
&lt;STX&gt;R&lt;ETX&gt;
&lt;STX&gt;&lt;ESC&gt;E1;&lt;ETX&gt;
&lt;STX&gt;&lt;US&gt;4&lt;ETX&gt;
&lt;STX&gt;&lt;ETB&gt;&lt;ETX&gt;</v>
      </c>
      <c r="H1358" s="38">
        <f>ROW() - 6</f>
        <v>1352</v>
      </c>
      <c r="I1358" s="218" t="str" cm="1">
        <f t="array" ref="I13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59" spans="1:10" x14ac:dyDescent="0.2">
      <c r="A1359" s="209">
        <v>9712</v>
      </c>
      <c r="B1359" s="211" t="s">
        <v>2817</v>
      </c>
      <c r="C1359" s="44">
        <v>4</v>
      </c>
      <c r="D1359" s="214">
        <v>45131.510400266205</v>
      </c>
      <c r="E1359" s="211" t="b">
        <v>0</v>
      </c>
      <c r="F1359" s="211" t="s">
        <v>2818</v>
      </c>
      <c r="G13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&lt;STX&gt;H1;o160,100;f3;c20;h1;w1;d3,Johnnetta Dewberry;&lt;ETX&gt;
&lt;STX&gt;H2;o130,100;f3;c20;h1;w1;d3,;&lt;ETX&gt;
&lt;STX&gt;H3;o100,100;f3;c20;h1;w1;d3,MES Login;&lt;ETX&gt;
&lt;STX&gt;B4;o50,30;f3;c0,3;h50;w3;d3,9712;&lt;ETX&gt;
&lt;STX&gt;R&lt;ETX&gt;
&lt;STX&gt;&lt;ESC&gt;E1;&lt;ETX&gt;
&lt;STX&gt;&lt;US&gt;4&lt;ETX&gt;
&lt;STX&gt;&lt;ETB&gt;&lt;ETX&gt;</v>
      </c>
      <c r="H1359" s="38">
        <f>ROW() - 6</f>
        <v>1353</v>
      </c>
      <c r="I1359" s="218" t="str" cm="1">
        <f t="array" ref="I13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60" spans="1:10" x14ac:dyDescent="0.2">
      <c r="A1360" s="209">
        <v>9727</v>
      </c>
      <c r="B1360" s="211" t="s">
        <v>2817</v>
      </c>
      <c r="C1360" s="44">
        <v>4</v>
      </c>
      <c r="D1360" s="214">
        <v>45131.510400659725</v>
      </c>
      <c r="E1360" s="211" t="b">
        <v>0</v>
      </c>
      <c r="F1360" s="211" t="s">
        <v>2818</v>
      </c>
      <c r="G13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&lt;STX&gt;H1;o160,100;f3;c20;h1;w1;d3,Johnnetta Dewberry;&lt;ETX&gt;
&lt;STX&gt;H2;o130,100;f3;c20;h1;w1;d3,;&lt;ETX&gt;
&lt;STX&gt;H3;o100,100;f3;c20;h1;w1;d3,MES Login;&lt;ETX&gt;
&lt;STX&gt;B4;o50,30;f3;c0,3;h50;w3;d3,9727;&lt;ETX&gt;
&lt;STX&gt;R&lt;ETX&gt;
&lt;STX&gt;&lt;ESC&gt;E1;&lt;ETX&gt;
&lt;STX&gt;&lt;US&gt;4&lt;ETX&gt;
&lt;STX&gt;&lt;ETB&gt;&lt;ETX&gt;</v>
      </c>
      <c r="H1360" s="38">
        <f>ROW() - 6</f>
        <v>1354</v>
      </c>
      <c r="I1360" s="218" t="str" cm="1">
        <f t="array" ref="I13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61" spans="1:10" x14ac:dyDescent="0.2">
      <c r="A1361" s="209">
        <v>9447</v>
      </c>
      <c r="B1361" s="211" t="s">
        <v>398</v>
      </c>
      <c r="C1361" s="44">
        <v>4</v>
      </c>
      <c r="D1361" s="214"/>
      <c r="E1361" s="211" t="b">
        <v>0</v>
      </c>
      <c r="F1361" s="211" t="s">
        <v>2819</v>
      </c>
      <c r="G13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&lt;STX&gt;H1;o160,100;f3;c20;h1;w1;d3,Johnnie Gunn;&lt;ETX&gt;
&lt;STX&gt;H2;o130,100;f3;c20;h1;w1;d3,DT FEM 2nd;&lt;ETX&gt;
&lt;STX&gt;H3;o100,100;f3;c20;h1;w1;d3,MES Login;&lt;ETX&gt;
&lt;STX&gt;B4;o50,30;f3;c0,3;h50;w3;d3,9447;&lt;ETX&gt;
&lt;STX&gt;R&lt;ETX&gt;
&lt;STX&gt;&lt;ESC&gt;E1;&lt;ETX&gt;
&lt;STX&gt;&lt;US&gt;4&lt;ETX&gt;
&lt;STX&gt;&lt;ETB&gt;&lt;ETX&gt;</v>
      </c>
      <c r="H1361" s="38">
        <f>ROW() - 6</f>
        <v>1355</v>
      </c>
      <c r="I1361" s="218" t="str" cm="1">
        <f t="array" ref="I13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13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62" spans="1:10" x14ac:dyDescent="0.2">
      <c r="A1362" s="209">
        <v>9334</v>
      </c>
      <c r="B1362" s="211" t="s">
        <v>2820</v>
      </c>
      <c r="C1362" s="44">
        <v>4</v>
      </c>
      <c r="D1362" s="214">
        <v>45131.510400810184</v>
      </c>
      <c r="E1362" s="211" t="b">
        <v>0</v>
      </c>
      <c r="F1362" s="211" t="s">
        <v>2821</v>
      </c>
      <c r="G13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&lt;STX&gt;H1;o160,100;f3;c20;h1;w1;d3,Johnny CantyWilliams;&lt;ETX&gt;
&lt;STX&gt;H2;o130,100;f3;c20;h1;w1;d3,;&lt;ETX&gt;
&lt;STX&gt;H3;o100,100;f3;c20;h1;w1;d3,MES Login;&lt;ETX&gt;
&lt;STX&gt;B4;o50,30;f3;c0,3;h50;w3;d3,9334;&lt;ETX&gt;
&lt;STX&gt;R&lt;ETX&gt;
&lt;STX&gt;&lt;ESC&gt;E1;&lt;ETX&gt;
&lt;STX&gt;&lt;US&gt;4&lt;ETX&gt;
&lt;STX&gt;&lt;ETB&gt;&lt;ETX&gt;</v>
      </c>
      <c r="H1362" s="38">
        <f>ROW() - 6</f>
        <v>1356</v>
      </c>
      <c r="I1362" s="218" t="str" cm="1">
        <f t="array" ref="I13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63" spans="1:10" x14ac:dyDescent="0.2">
      <c r="A1363" s="209">
        <v>2182</v>
      </c>
      <c r="B1363" s="211" t="s">
        <v>2822</v>
      </c>
      <c r="C1363" s="44">
        <v>4</v>
      </c>
      <c r="D1363" s="214">
        <v>45131.510401006941</v>
      </c>
      <c r="E1363" s="211" t="b">
        <v>0</v>
      </c>
      <c r="F1363" s="211" t="s">
        <v>2823</v>
      </c>
      <c r="G13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&lt;STX&gt;H1;o160,100;f3;c20;h1;w1;d3,Johnny Holley;&lt;ETX&gt;
&lt;STX&gt;H2;o130,100;f3;c20;h1;w1;d3,;&lt;ETX&gt;
&lt;STX&gt;H3;o100,100;f3;c20;h1;w1;d3,MES Login;&lt;ETX&gt;
&lt;STX&gt;B4;o50,30;f3;c0,3;h50;w3;d3,2182;&lt;ETX&gt;
&lt;STX&gt;R&lt;ETX&gt;
&lt;STX&gt;&lt;ESC&gt;E1;&lt;ETX&gt;
&lt;STX&gt;&lt;US&gt;4&lt;ETX&gt;
&lt;STX&gt;&lt;ETB&gt;&lt;ETX&gt;</v>
      </c>
      <c r="H1363" s="38">
        <f>ROW() - 6</f>
        <v>1357</v>
      </c>
      <c r="I1363" s="218" t="str" cm="1">
        <f t="array" ref="I13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64" spans="1:10" x14ac:dyDescent="0.2">
      <c r="A1364" s="209">
        <v>1409</v>
      </c>
      <c r="B1364" s="211" t="s">
        <v>2824</v>
      </c>
      <c r="C1364" s="44">
        <v>4</v>
      </c>
      <c r="D1364" s="214">
        <v>45565</v>
      </c>
      <c r="E1364" s="211" t="b">
        <v>0</v>
      </c>
      <c r="F1364" s="211" t="s">
        <v>1783</v>
      </c>
      <c r="G13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&lt;STX&gt;H1;o160,100;f3;c20;h1;w1;d3,Johnny Pruitt;&lt;ETX&gt;
&lt;STX&gt;H2;o130,100;f3;c20;h1;w1;d3,;&lt;ETX&gt;
&lt;STX&gt;H3;o100,100;f3;c20;h1;w1;d3,MES Login;&lt;ETX&gt;
&lt;STX&gt;B4;o50,30;f3;c0,3;h50;w3;d3,1409;&lt;ETX&gt;
&lt;STX&gt;R&lt;ETX&gt;
&lt;STX&gt;&lt;ESC&gt;E1;&lt;ETX&gt;
&lt;STX&gt;&lt;US&gt;4&lt;ETX&gt;
&lt;STX&gt;&lt;ETB&gt;&lt;ETX&gt;</v>
      </c>
      <c r="H1364" s="38">
        <f>ROW() - 6</f>
        <v>1358</v>
      </c>
      <c r="I1364" s="218" t="str" cm="1">
        <f t="array" ref="I13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65" spans="1:10" x14ac:dyDescent="0.2">
      <c r="A1365" s="209">
        <v>8962</v>
      </c>
      <c r="B1365" s="211" t="s">
        <v>2824</v>
      </c>
      <c r="C1365" s="44">
        <v>4</v>
      </c>
      <c r="D1365" s="214"/>
      <c r="E1365" s="211" t="b">
        <v>0</v>
      </c>
      <c r="F1365" s="211" t="s">
        <v>1783</v>
      </c>
      <c r="G13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&lt;STX&gt;H1;o160,100;f3;c20;h1;w1;d3,Johnny Pruitt;&lt;ETX&gt;
&lt;STX&gt;H2;o130,100;f3;c20;h1;w1;d3,DT FEM 3rd;&lt;ETX&gt;
&lt;STX&gt;H3;o100,100;f3;c20;h1;w1;d3,MES Login;&lt;ETX&gt;
&lt;STX&gt;B4;o50,30;f3;c0,3;h50;w3;d3,8962;&lt;ETX&gt;
&lt;STX&gt;R&lt;ETX&gt;
&lt;STX&gt;&lt;ESC&gt;E1;&lt;ETX&gt;
&lt;STX&gt;&lt;US&gt;4&lt;ETX&gt;
&lt;STX&gt;&lt;ETB&gt;&lt;ETX&gt;</v>
      </c>
      <c r="H1365" s="38">
        <f>ROW() - 6</f>
        <v>1359</v>
      </c>
      <c r="I1365" s="218" t="str" cm="1">
        <f t="array" ref="I13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13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66" spans="1:10" x14ac:dyDescent="0.2">
      <c r="A1366" s="209">
        <v>1939</v>
      </c>
      <c r="B1366" s="211" t="s">
        <v>2825</v>
      </c>
      <c r="C1366" s="44">
        <v>4</v>
      </c>
      <c r="D1366" s="214">
        <v>45131.51040428241</v>
      </c>
      <c r="E1366" s="211" t="b">
        <v>0</v>
      </c>
      <c r="F1366" s="211" t="s">
        <v>2216</v>
      </c>
      <c r="G13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&lt;STX&gt;H1;o160,100;f3;c20;h1;w1;d3,Jon Gandy;&lt;ETX&gt;
&lt;STX&gt;H2;o130,100;f3;c20;h1;w1;d3,;&lt;ETX&gt;
&lt;STX&gt;H3;o100,100;f3;c20;h1;w1;d3,MES Login;&lt;ETX&gt;
&lt;STX&gt;B4;o50,30;f3;c0,3;h50;w3;d3,1939;&lt;ETX&gt;
&lt;STX&gt;R&lt;ETX&gt;
&lt;STX&gt;&lt;ESC&gt;E1;&lt;ETX&gt;
&lt;STX&gt;&lt;US&gt;4&lt;ETX&gt;
&lt;STX&gt;&lt;ETB&gt;&lt;ETX&gt;</v>
      </c>
      <c r="H1366" s="38">
        <f>ROW() - 6</f>
        <v>1360</v>
      </c>
      <c r="I1366" s="218" t="str" cm="1">
        <f t="array" ref="I13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67" spans="1:10" x14ac:dyDescent="0.2">
      <c r="A1367" s="209">
        <v>2163</v>
      </c>
      <c r="B1367" s="211" t="s">
        <v>2826</v>
      </c>
      <c r="C1367" s="44">
        <v>4</v>
      </c>
      <c r="D1367" s="214">
        <v>45131.510404629633</v>
      </c>
      <c r="E1367" s="211" t="b">
        <v>0</v>
      </c>
      <c r="F1367" s="211" t="s">
        <v>2827</v>
      </c>
      <c r="G13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&lt;STX&gt;H1;o160,100;f3;c20;h1;w1;d3,Jon Pennington;&lt;ETX&gt;
&lt;STX&gt;H2;o130,100;f3;c20;h1;w1;d3,;&lt;ETX&gt;
&lt;STX&gt;H3;o100,100;f3;c20;h1;w1;d3,MES Login;&lt;ETX&gt;
&lt;STX&gt;B4;o50,30;f3;c0,3;h50;w3;d3,2163;&lt;ETX&gt;
&lt;STX&gt;R&lt;ETX&gt;
&lt;STX&gt;&lt;ESC&gt;E1;&lt;ETX&gt;
&lt;STX&gt;&lt;US&gt;4&lt;ETX&gt;
&lt;STX&gt;&lt;ETB&gt;&lt;ETX&gt;</v>
      </c>
      <c r="H1367" s="38">
        <f>ROW() - 6</f>
        <v>1361</v>
      </c>
      <c r="I1367" s="218" t="str" cm="1">
        <f t="array" ref="I13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68" spans="1:10" x14ac:dyDescent="0.2">
      <c r="A1368" s="209">
        <v>8725</v>
      </c>
      <c r="B1368" s="211" t="s">
        <v>2828</v>
      </c>
      <c r="C1368" s="44">
        <v>4</v>
      </c>
      <c r="D1368" s="214">
        <v>45131.510404826389</v>
      </c>
      <c r="E1368" s="211" t="b">
        <v>0</v>
      </c>
      <c r="F1368" s="211" t="s">
        <v>2829</v>
      </c>
      <c r="G13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&lt;STX&gt;H1;o160,100;f3;c20;h1;w1;d3,Jon Vanbael;&lt;ETX&gt;
&lt;STX&gt;H2;o130,100;f3;c20;h1;w1;d3,;&lt;ETX&gt;
&lt;STX&gt;H3;o100,100;f3;c20;h1;w1;d3,MES Login;&lt;ETX&gt;
&lt;STX&gt;B4;o50,30;f3;c0,3;h50;w3;d3,8725;&lt;ETX&gt;
&lt;STX&gt;R&lt;ETX&gt;
&lt;STX&gt;&lt;ESC&gt;E1;&lt;ETX&gt;
&lt;STX&gt;&lt;US&gt;4&lt;ETX&gt;
&lt;STX&gt;&lt;ETB&gt;&lt;ETX&gt;</v>
      </c>
      <c r="H1368" s="38">
        <f>ROW() - 6</f>
        <v>1362</v>
      </c>
      <c r="I1368" s="218" t="str" cm="1">
        <f t="array" ref="I13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69" spans="1:10" x14ac:dyDescent="0.2">
      <c r="A1369" s="209">
        <v>6006</v>
      </c>
      <c r="B1369" s="211" t="s">
        <v>2830</v>
      </c>
      <c r="C1369" s="44">
        <v>4</v>
      </c>
      <c r="D1369" s="214">
        <v>45131.510404976849</v>
      </c>
      <c r="E1369" s="211" t="b">
        <v>0</v>
      </c>
      <c r="F1369" s="211" t="s">
        <v>2831</v>
      </c>
      <c r="G13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&lt;STX&gt;H1;o160,100;f3;c20;h1;w1;d3,Jon Vinette;&lt;ETX&gt;
&lt;STX&gt;H2;o130,100;f3;c20;h1;w1;d3,;&lt;ETX&gt;
&lt;STX&gt;H3;o100,100;f3;c20;h1;w1;d3,MES Login;&lt;ETX&gt;
&lt;STX&gt;B4;o50,30;f3;c0,3;h50;w3;d3,6006;&lt;ETX&gt;
&lt;STX&gt;R&lt;ETX&gt;
&lt;STX&gt;&lt;ESC&gt;E1;&lt;ETX&gt;
&lt;STX&gt;&lt;US&gt;4&lt;ETX&gt;
&lt;STX&gt;&lt;ETB&gt;&lt;ETX&gt;</v>
      </c>
      <c r="H1369" s="38">
        <f>ROW() - 6</f>
        <v>1363</v>
      </c>
      <c r="I1369" s="218" t="str" cm="1">
        <f t="array" ref="I13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70" spans="1:10" x14ac:dyDescent="0.2">
      <c r="A1370" s="209">
        <v>1302</v>
      </c>
      <c r="B1370" s="211" t="s">
        <v>2832</v>
      </c>
      <c r="C1370" s="44">
        <v>4</v>
      </c>
      <c r="D1370" s="214">
        <v>45131.510402627318</v>
      </c>
      <c r="E1370" s="211" t="b">
        <v>0</v>
      </c>
      <c r="F1370" s="211" t="s">
        <v>2833</v>
      </c>
      <c r="G13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&lt;STX&gt;H1;o160,100;f3;c20;h1;w1;d3,Jonathan Beauford;&lt;ETX&gt;
&lt;STX&gt;H2;o130,100;f3;c20;h1;w1;d3,;&lt;ETX&gt;
&lt;STX&gt;H3;o100,100;f3;c20;h1;w1;d3,MES Login;&lt;ETX&gt;
&lt;STX&gt;B4;o50,30;f3;c0,3;h50;w3;d3,1302;&lt;ETX&gt;
&lt;STX&gt;R&lt;ETX&gt;
&lt;STX&gt;&lt;ESC&gt;E1;&lt;ETX&gt;
&lt;STX&gt;&lt;US&gt;4&lt;ETX&gt;
&lt;STX&gt;&lt;ETB&gt;&lt;ETX&gt;</v>
      </c>
      <c r="H1370" s="38">
        <f>ROW() - 6</f>
        <v>1364</v>
      </c>
      <c r="I1370" s="218" t="str" cm="1">
        <f t="array" ref="I13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71" spans="1:10" x14ac:dyDescent="0.2">
      <c r="A1371" s="209">
        <v>9638</v>
      </c>
      <c r="B1371" s="211" t="s">
        <v>2834</v>
      </c>
      <c r="C1371" s="44">
        <v>4</v>
      </c>
      <c r="D1371" s="214">
        <v>45131.510402812499</v>
      </c>
      <c r="E1371" s="211" t="b">
        <v>0</v>
      </c>
      <c r="F1371" s="211" t="s">
        <v>2835</v>
      </c>
      <c r="G13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&lt;STX&gt;H1;o160,100;f3;c20;h1;w1;d3,Jonathan Conner;&lt;ETX&gt;
&lt;STX&gt;H2;o130,100;f3;c20;h1;w1;d3,;&lt;ETX&gt;
&lt;STX&gt;H3;o100,100;f3;c20;h1;w1;d3,MES Login;&lt;ETX&gt;
&lt;STX&gt;B4;o50,30;f3;c0,3;h50;w3;d3,9638;&lt;ETX&gt;
&lt;STX&gt;R&lt;ETX&gt;
&lt;STX&gt;&lt;ESC&gt;E1;&lt;ETX&gt;
&lt;STX&gt;&lt;US&gt;4&lt;ETX&gt;
&lt;STX&gt;&lt;ETB&gt;&lt;ETX&gt;</v>
      </c>
      <c r="H1371" s="38">
        <f>ROW() - 6</f>
        <v>1365</v>
      </c>
      <c r="I1371" s="218" t="str" cm="1">
        <f t="array" ref="I13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72" spans="1:10" x14ac:dyDescent="0.2">
      <c r="A1372" s="209">
        <v>9382</v>
      </c>
      <c r="B1372" s="211" t="s">
        <v>2836</v>
      </c>
      <c r="C1372" s="44">
        <v>4</v>
      </c>
      <c r="D1372" s="214">
        <v>45131.510403159722</v>
      </c>
      <c r="E1372" s="211" t="b">
        <v>0</v>
      </c>
      <c r="F1372" s="211" t="s">
        <v>2837</v>
      </c>
      <c r="G13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&lt;STX&gt;H1;o160,100;f3;c20;h1;w1;d3,Jonathan Frederick;&lt;ETX&gt;
&lt;STX&gt;H2;o130,100;f3;c20;h1;w1;d3,;&lt;ETX&gt;
&lt;STX&gt;H3;o100,100;f3;c20;h1;w1;d3,MES Login;&lt;ETX&gt;
&lt;STX&gt;B4;o50,30;f3;c0,3;h50;w3;d3,9382;&lt;ETX&gt;
&lt;STX&gt;R&lt;ETX&gt;
&lt;STX&gt;&lt;ESC&gt;E1;&lt;ETX&gt;
&lt;STX&gt;&lt;US&gt;4&lt;ETX&gt;
&lt;STX&gt;&lt;ETB&gt;&lt;ETX&gt;</v>
      </c>
      <c r="H1372" s="38">
        <f>ROW() - 6</f>
        <v>1366</v>
      </c>
      <c r="I1372" s="218" t="str" cm="1">
        <f t="array" ref="I13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73" spans="1:10" x14ac:dyDescent="0.2">
      <c r="A1373" s="209">
        <v>6004</v>
      </c>
      <c r="B1373" s="211" t="s">
        <v>2838</v>
      </c>
      <c r="C1373" s="44">
        <v>4</v>
      </c>
      <c r="D1373" s="214">
        <v>45131.510403356478</v>
      </c>
      <c r="E1373" s="211" t="b">
        <v>0</v>
      </c>
      <c r="F1373" s="211" t="s">
        <v>998</v>
      </c>
      <c r="G13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&lt;STX&gt;H1;o160,100;f3;c20;h1;w1;d3,Jonathan Hill;&lt;ETX&gt;
&lt;STX&gt;H2;o130,100;f3;c20;h1;w1;d3,;&lt;ETX&gt;
&lt;STX&gt;H3;o100,100;f3;c20;h1;w1;d3,MES Login;&lt;ETX&gt;
&lt;STX&gt;B4;o50,30;f3;c0,3;h50;w3;d3,6004;&lt;ETX&gt;
&lt;STX&gt;R&lt;ETX&gt;
&lt;STX&gt;&lt;ESC&gt;E1;&lt;ETX&gt;
&lt;STX&gt;&lt;US&gt;4&lt;ETX&gt;
&lt;STX&gt;&lt;ETB&gt;&lt;ETX&gt;</v>
      </c>
      <c r="H1373" s="38">
        <f>ROW() - 6</f>
        <v>1367</v>
      </c>
      <c r="I1373" s="218" t="str" cm="1">
        <f t="array" ref="I13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74" spans="1:10" x14ac:dyDescent="0.2">
      <c r="A1374" s="209">
        <v>9198</v>
      </c>
      <c r="B1374" s="211" t="s">
        <v>2839</v>
      </c>
      <c r="C1374" s="44">
        <v>4</v>
      </c>
      <c r="D1374" s="214">
        <v>45131.510403703702</v>
      </c>
      <c r="E1374" s="211" t="b">
        <v>0</v>
      </c>
      <c r="F1374" s="211" t="s">
        <v>2751</v>
      </c>
      <c r="G13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&lt;STX&gt;H1;o160,100;f3;c20;h1;w1;d3,Jonathan Maharath;&lt;ETX&gt;
&lt;STX&gt;H2;o130,100;f3;c20;h1;w1;d3,;&lt;ETX&gt;
&lt;STX&gt;H3;o100,100;f3;c20;h1;w1;d3,MES Login;&lt;ETX&gt;
&lt;STX&gt;B4;o50,30;f3;c0,3;h50;w3;d3,9198;&lt;ETX&gt;
&lt;STX&gt;R&lt;ETX&gt;
&lt;STX&gt;&lt;ESC&gt;E1;&lt;ETX&gt;
&lt;STX&gt;&lt;US&gt;4&lt;ETX&gt;
&lt;STX&gt;&lt;ETB&gt;&lt;ETX&gt;</v>
      </c>
      <c r="H1374" s="38">
        <f>ROW() - 6</f>
        <v>1368</v>
      </c>
      <c r="I1374" s="218" t="str" cm="1">
        <f t="array" ref="I13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75" spans="1:10" x14ac:dyDescent="0.2">
      <c r="A1375" s="209">
        <v>2339</v>
      </c>
      <c r="B1375" s="211" t="s">
        <v>2840</v>
      </c>
      <c r="C1375" s="44">
        <v>4</v>
      </c>
      <c r="D1375" s="214">
        <v>45131.510403900465</v>
      </c>
      <c r="E1375" s="211" t="b">
        <v>0</v>
      </c>
      <c r="F1375" s="211" t="s">
        <v>2841</v>
      </c>
      <c r="G13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&lt;STX&gt;H1;o160,100;f3;c20;h1;w1;d3,Jonathon Flack;&lt;ETX&gt;
&lt;STX&gt;H2;o130,100;f3;c20;h1;w1;d3,;&lt;ETX&gt;
&lt;STX&gt;H3;o100,100;f3;c20;h1;w1;d3,MES Login;&lt;ETX&gt;
&lt;STX&gt;B4;o50,30;f3;c0,3;h50;w3;d3,2339;&lt;ETX&gt;
&lt;STX&gt;R&lt;ETX&gt;
&lt;STX&gt;&lt;ESC&gt;E1;&lt;ETX&gt;
&lt;STX&gt;&lt;US&gt;4&lt;ETX&gt;
&lt;STX&gt;&lt;ETB&gt;&lt;ETX&gt;</v>
      </c>
      <c r="H1375" s="38">
        <f>ROW() - 6</f>
        <v>1369</v>
      </c>
      <c r="I1375" s="218" t="str" cm="1">
        <f t="array" ref="I13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76" spans="1:10" x14ac:dyDescent="0.2">
      <c r="A1376" s="209">
        <v>2157</v>
      </c>
      <c r="B1376" s="211" t="s">
        <v>2842</v>
      </c>
      <c r="C1376" s="44">
        <v>4</v>
      </c>
      <c r="D1376" s="214">
        <v>45131.510404085646</v>
      </c>
      <c r="E1376" s="211" t="b">
        <v>0</v>
      </c>
      <c r="F1376" s="211" t="s">
        <v>2843</v>
      </c>
      <c r="G13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&lt;STX&gt;H1;o160,100;f3;c20;h1;w1;d3,Jonathon Kuntze;&lt;ETX&gt;
&lt;STX&gt;H2;o130,100;f3;c20;h1;w1;d3,;&lt;ETX&gt;
&lt;STX&gt;H3;o100,100;f3;c20;h1;w1;d3,MES Login;&lt;ETX&gt;
&lt;STX&gt;B4;o50,30;f3;c0,3;h50;w3;d3,2157;&lt;ETX&gt;
&lt;STX&gt;R&lt;ETX&gt;
&lt;STX&gt;&lt;ESC&gt;E1;&lt;ETX&gt;
&lt;STX&gt;&lt;US&gt;4&lt;ETX&gt;
&lt;STX&gt;&lt;ETB&gt;&lt;ETX&gt;</v>
      </c>
      <c r="H1376" s="38">
        <f>ROW() - 6</f>
        <v>1370</v>
      </c>
      <c r="I1376" s="218" t="str" cm="1">
        <f t="array" ref="I13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77" spans="1:10" x14ac:dyDescent="0.2">
      <c r="A1377" s="209">
        <v>2087</v>
      </c>
      <c r="B1377" s="211" t="s">
        <v>2844</v>
      </c>
      <c r="C1377" s="44">
        <v>4</v>
      </c>
      <c r="D1377" s="214">
        <v>45131.51040428241</v>
      </c>
      <c r="E1377" s="211" t="b">
        <v>0</v>
      </c>
      <c r="F1377" s="211" t="s">
        <v>1266</v>
      </c>
      <c r="G13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&lt;STX&gt;H1;o160,100;f3;c20;h1;w1;d3,Jonathon Moore;&lt;ETX&gt;
&lt;STX&gt;H2;o130,100;f3;c20;h1;w1;d3,;&lt;ETX&gt;
&lt;STX&gt;H3;o100,100;f3;c20;h1;w1;d3,MES Login;&lt;ETX&gt;
&lt;STX&gt;B4;o50,30;f3;c0,3;h50;w3;d3,2087;&lt;ETX&gt;
&lt;STX&gt;R&lt;ETX&gt;
&lt;STX&gt;&lt;ESC&gt;E1;&lt;ETX&gt;
&lt;STX&gt;&lt;US&gt;4&lt;ETX&gt;
&lt;STX&gt;&lt;ETB&gt;&lt;ETX&gt;</v>
      </c>
      <c r="H1377" s="38">
        <f>ROW() - 6</f>
        <v>1371</v>
      </c>
      <c r="I1377" s="218" t="str" cm="1">
        <f t="array" ref="I13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78" spans="1:10" x14ac:dyDescent="0.2">
      <c r="A1378" s="209">
        <v>5012</v>
      </c>
      <c r="B1378" s="211" t="s">
        <v>2845</v>
      </c>
      <c r="C1378" s="44">
        <v>9</v>
      </c>
      <c r="D1378" s="214"/>
      <c r="E1378" s="211" t="b">
        <v>1</v>
      </c>
      <c r="F1378" s="211" t="s">
        <v>2846</v>
      </c>
      <c r="G13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&lt;STX&gt;H1;o160,100;f3;c20;h1;w1;d3,Jonathon Palazzolo;&lt;ETX&gt;
&lt;STX&gt;H2;o130,100;f3;c20;h1;w1;d3,Purchasing;&lt;ETX&gt;
&lt;STX&gt;H3;o100,100;f3;c20;h1;w1;d3,MES Login;&lt;ETX&gt;
&lt;STX&gt;B4;o50,30;f3;c0,3;h50;w3;d3,5012;&lt;ETX&gt;
&lt;STX&gt;R&lt;ETX&gt;
&lt;STX&gt;&lt;ESC&gt;E1;&lt;ETX&gt;
&lt;STX&gt;&lt;US&gt;4&lt;ETX&gt;
&lt;STX&gt;&lt;ETB&gt;&lt;ETX&gt;</v>
      </c>
      <c r="H1378" s="38">
        <f>ROW() - 6</f>
        <v>1372</v>
      </c>
      <c r="I1378" s="218" t="str" cm="1">
        <f t="array" ref="I13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Purchasing</v>
      </c>
      <c r="J13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79" spans="1:10" x14ac:dyDescent="0.2">
      <c r="A1379" s="209">
        <v>2440</v>
      </c>
      <c r="B1379" s="211" t="s">
        <v>2847</v>
      </c>
      <c r="C1379" s="44">
        <v>4</v>
      </c>
      <c r="D1379" s="214">
        <v>45639</v>
      </c>
      <c r="E1379" s="211" t="b">
        <v>0</v>
      </c>
      <c r="F1379" s="211" t="s">
        <v>2848</v>
      </c>
      <c r="G13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&lt;STX&gt;H1;o160,100;f3;c20;h1;w1;d3,Jordale Warren-Dallas;&lt;ETX&gt;
&lt;STX&gt;H2;o130,100;f3;c20;h1;w1;d3,;&lt;ETX&gt;
&lt;STX&gt;H3;o100,100;f3;c20;h1;w1;d3,MES Login;&lt;ETX&gt;
&lt;STX&gt;B4;o50,30;f3;c0,3;h50;w3;d3,2440;&lt;ETX&gt;
&lt;STX&gt;R&lt;ETX&gt;
&lt;STX&gt;&lt;ESC&gt;E1;&lt;ETX&gt;
&lt;STX&gt;&lt;US&gt;4&lt;ETX&gt;
&lt;STX&gt;&lt;ETB&gt;&lt;ETX&gt;</v>
      </c>
      <c r="H1379" s="38">
        <f>ROW() - 6</f>
        <v>1373</v>
      </c>
      <c r="I1379" s="218" t="str" cm="1">
        <f t="array" ref="I13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80" spans="1:10" x14ac:dyDescent="0.2">
      <c r="A1380" s="209">
        <v>2443</v>
      </c>
      <c r="B1380" s="211" t="s">
        <v>2849</v>
      </c>
      <c r="C1380" s="44">
        <v>4</v>
      </c>
      <c r="D1380" s="214">
        <v>45639</v>
      </c>
      <c r="E1380" s="211" t="b">
        <v>0</v>
      </c>
      <c r="F1380" s="211" t="s">
        <v>981</v>
      </c>
      <c r="G13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&lt;STX&gt;H1;o160,100;f3;c20;h1;w1;d3,Jordan Jackson;&lt;ETX&gt;
&lt;STX&gt;H2;o130,100;f3;c20;h1;w1;d3,;&lt;ETX&gt;
&lt;STX&gt;H3;o100,100;f3;c20;h1;w1;d3,MES Login;&lt;ETX&gt;
&lt;STX&gt;B4;o50,30;f3;c0,3;h50;w3;d3,2443;&lt;ETX&gt;
&lt;STX&gt;R&lt;ETX&gt;
&lt;STX&gt;&lt;ESC&gt;E1;&lt;ETX&gt;
&lt;STX&gt;&lt;US&gt;4&lt;ETX&gt;
&lt;STX&gt;&lt;ETB&gt;&lt;ETX&gt;</v>
      </c>
      <c r="H1380" s="38">
        <f>ROW() - 6</f>
        <v>1374</v>
      </c>
      <c r="I1380" s="218" t="str" cm="1">
        <f t="array" ref="I13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81" spans="1:10" x14ac:dyDescent="0.2">
      <c r="A1381" s="209">
        <v>6008</v>
      </c>
      <c r="B1381" s="211" t="s">
        <v>2850</v>
      </c>
      <c r="C1381" s="44">
        <v>4</v>
      </c>
      <c r="D1381" s="214">
        <v>45131.510405173613</v>
      </c>
      <c r="E1381" s="211" t="b">
        <v>0</v>
      </c>
      <c r="F1381" s="211" t="s">
        <v>2276</v>
      </c>
      <c r="G13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&lt;STX&gt;H1;o160,100;f3;c20;h1;w1;d3,Jordan Kinsey;&lt;ETX&gt;
&lt;STX&gt;H2;o130,100;f3;c20;h1;w1;d3,;&lt;ETX&gt;
&lt;STX&gt;H3;o100,100;f3;c20;h1;w1;d3,MES Login;&lt;ETX&gt;
&lt;STX&gt;B4;o50,30;f3;c0,3;h50;w3;d3,6008;&lt;ETX&gt;
&lt;STX&gt;R&lt;ETX&gt;
&lt;STX&gt;&lt;ESC&gt;E1;&lt;ETX&gt;
&lt;STX&gt;&lt;US&gt;4&lt;ETX&gt;
&lt;STX&gt;&lt;ETB&gt;&lt;ETX&gt;</v>
      </c>
      <c r="H1381" s="38">
        <f>ROW() - 6</f>
        <v>1375</v>
      </c>
      <c r="I1381" s="218" t="str" cm="1">
        <f t="array" ref="I13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82" spans="1:10" x14ac:dyDescent="0.2">
      <c r="A1382" s="209">
        <v>2419</v>
      </c>
      <c r="B1382" s="211" t="s">
        <v>103</v>
      </c>
      <c r="C1382" s="44">
        <v>3</v>
      </c>
      <c r="D1382" s="214"/>
      <c r="E1382" s="211" t="b">
        <v>0</v>
      </c>
      <c r="F1382" s="211" t="s">
        <v>1380</v>
      </c>
      <c r="G13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&lt;STX&gt;H1;o160,100;f3;c20;h1;w1;d3,Jordan Taylor;&lt;ETX&gt;
&lt;STX&gt;H2;o130,100;f3;c20;h1;w1;d3,Materials 3rd;&lt;ETX&gt;
&lt;STX&gt;H3;o100,100;f3;c20;h1;w1;d3,MES Login;&lt;ETX&gt;
&lt;STX&gt;B4;o50,30;f3;c0,3;h50;w3;d3,2419;&lt;ETX&gt;
&lt;STX&gt;R&lt;ETX&gt;
&lt;STX&gt;&lt;ESC&gt;E1;&lt;ETX&gt;
&lt;STX&gt;&lt;US&gt;4&lt;ETX&gt;
&lt;STX&gt;&lt;ETB&gt;&lt;ETX&gt;</v>
      </c>
      <c r="H1382" s="38">
        <f>ROW() - 6</f>
        <v>1376</v>
      </c>
      <c r="I1382" s="218" t="str" cm="1">
        <f t="array" ref="I13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3rd</v>
      </c>
      <c r="J13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83" spans="1:10" x14ac:dyDescent="0.2">
      <c r="A1383" s="209">
        <v>2588</v>
      </c>
      <c r="B1383" s="211" t="s">
        <v>71</v>
      </c>
      <c r="C1383" s="44">
        <v>4</v>
      </c>
      <c r="D1383" s="214">
        <v>45919.89736072917</v>
      </c>
      <c r="E1383" s="211" t="b">
        <v>0</v>
      </c>
      <c r="F1383" s="211" t="s">
        <v>1440</v>
      </c>
      <c r="G13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&lt;STX&gt;H1;o160,100;f3;c20;h1;w1;d3,Jordan Thomas;&lt;ETX&gt;
&lt;STX&gt;H2;o130,100;f3;c20;h1;w1;d3,;&lt;ETX&gt;
&lt;STX&gt;H3;o100,100;f3;c20;h1;w1;d3,MES Login;&lt;ETX&gt;
&lt;STX&gt;B4;o50,30;f3;c0,3;h50;w3;d3,2588;&lt;ETX&gt;
&lt;STX&gt;R&lt;ETX&gt;
&lt;STX&gt;&lt;ESC&gt;E1;&lt;ETX&gt;
&lt;STX&gt;&lt;US&gt;4&lt;ETX&gt;
&lt;STX&gt;&lt;ETB&gt;&lt;ETX&gt;</v>
      </c>
      <c r="H1383" s="38">
        <f>ROW() - 6</f>
        <v>1377</v>
      </c>
      <c r="I1383" s="218" t="str" cm="1">
        <f t="array" ref="I13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84" spans="1:10" x14ac:dyDescent="0.2">
      <c r="A1384" s="209">
        <v>9244</v>
      </c>
      <c r="B1384" s="211" t="s">
        <v>2851</v>
      </c>
      <c r="C1384" s="44">
        <v>4</v>
      </c>
      <c r="D1384" s="214">
        <v>45131.510405358793</v>
      </c>
      <c r="E1384" s="211" t="b">
        <v>0</v>
      </c>
      <c r="F1384" s="211" t="s">
        <v>1423</v>
      </c>
      <c r="G13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&lt;STX&gt;H1;o160,100;f3;c20;h1;w1;d3,Jordan Yang;&lt;ETX&gt;
&lt;STX&gt;H2;o130,100;f3;c20;h1;w1;d3,;&lt;ETX&gt;
&lt;STX&gt;H3;o100,100;f3;c20;h1;w1;d3,MES Login;&lt;ETX&gt;
&lt;STX&gt;B4;o50,30;f3;c0,3;h50;w3;d3,9244;&lt;ETX&gt;
&lt;STX&gt;R&lt;ETX&gt;
&lt;STX&gt;&lt;ESC&gt;E1;&lt;ETX&gt;
&lt;STX&gt;&lt;US&gt;4&lt;ETX&gt;
&lt;STX&gt;&lt;ETB&gt;&lt;ETX&gt;</v>
      </c>
      <c r="H1384" s="38">
        <f>ROW() - 6</f>
        <v>1378</v>
      </c>
      <c r="I1384" s="218" t="str" cm="1">
        <f t="array" ref="I13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85" spans="1:10" x14ac:dyDescent="0.2">
      <c r="A1385" s="209">
        <v>2141</v>
      </c>
      <c r="B1385" s="211" t="s">
        <v>2852</v>
      </c>
      <c r="C1385" s="44">
        <v>4</v>
      </c>
      <c r="D1385" s="214">
        <v>45131.510405520836</v>
      </c>
      <c r="E1385" s="211" t="b">
        <v>0</v>
      </c>
      <c r="F1385" s="211" t="s">
        <v>987</v>
      </c>
      <c r="G13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&lt;STX&gt;H1;o160,100;f3;c20;h1;w1;d3,Jordashia King;&lt;ETX&gt;
&lt;STX&gt;H2;o130,100;f3;c20;h1;w1;d3,;&lt;ETX&gt;
&lt;STX&gt;H3;o100,100;f3;c20;h1;w1;d3,MES Login;&lt;ETX&gt;
&lt;STX&gt;B4;o50,30;f3;c0,3;h50;w3;d3,2141;&lt;ETX&gt;
&lt;STX&gt;R&lt;ETX&gt;
&lt;STX&gt;&lt;ESC&gt;E1;&lt;ETX&gt;
&lt;STX&gt;&lt;US&gt;4&lt;ETX&gt;
&lt;STX&gt;&lt;ETB&gt;&lt;ETX&gt;</v>
      </c>
      <c r="H1385" s="38">
        <f>ROW() - 6</f>
        <v>1379</v>
      </c>
      <c r="I1385" s="218" t="str" cm="1">
        <f t="array" ref="I13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86" spans="1:10" x14ac:dyDescent="0.2">
      <c r="A1386" s="209">
        <v>1164</v>
      </c>
      <c r="B1386" s="211" t="s">
        <v>2853</v>
      </c>
      <c r="C1386" s="44">
        <v>4</v>
      </c>
      <c r="D1386" s="214">
        <v>45131.510405706016</v>
      </c>
      <c r="E1386" s="211" t="b">
        <v>0</v>
      </c>
      <c r="F1386" s="211" t="s">
        <v>2854</v>
      </c>
      <c r="G13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&lt;STX&gt;H1;o160,100;f3;c20;h1;w1;d3,Jorge Flores;&lt;ETX&gt;
&lt;STX&gt;H2;o130,100;f3;c20;h1;w1;d3,;&lt;ETX&gt;
&lt;STX&gt;H3;o100,100;f3;c20;h1;w1;d3,MES Login;&lt;ETX&gt;
&lt;STX&gt;B4;o50,30;f3;c0,3;h50;w3;d3,1164;&lt;ETX&gt;
&lt;STX&gt;R&lt;ETX&gt;
&lt;STX&gt;&lt;ESC&gt;E1;&lt;ETX&gt;
&lt;STX&gt;&lt;US&gt;4&lt;ETX&gt;
&lt;STX&gt;&lt;ETB&gt;&lt;ETX&gt;</v>
      </c>
      <c r="H1386" s="38">
        <f>ROW() - 6</f>
        <v>1380</v>
      </c>
      <c r="I1386" s="218" t="str" cm="1">
        <f t="array" ref="I13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87" spans="1:10" x14ac:dyDescent="0.2">
      <c r="A1387" s="209">
        <v>9378</v>
      </c>
      <c r="B1387" s="211" t="s">
        <v>2855</v>
      </c>
      <c r="C1387" s="44">
        <v>1</v>
      </c>
      <c r="D1387" s="214">
        <v>45131.510406053239</v>
      </c>
      <c r="E1387" s="211" t="b">
        <v>1</v>
      </c>
      <c r="F1387" s="211" t="s">
        <v>2856</v>
      </c>
      <c r="G13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&lt;STX&gt;H1;o160,100;f3;c20;h1;w1;d3,Jorge Sedano;&lt;ETX&gt;
&lt;STX&gt;H2;o130,100;f3;c20;h1;w1;d3,;&lt;ETX&gt;
&lt;STX&gt;H3;o100,100;f3;c20;h1;w1;d3,MES Login;&lt;ETX&gt;
&lt;STX&gt;B4;o50,30;f3;c0,3;h50;w3;d3,9378;&lt;ETX&gt;
&lt;STX&gt;R&lt;ETX&gt;
&lt;STX&gt;&lt;ESC&gt;E1;&lt;ETX&gt;
&lt;STX&gt;&lt;US&gt;4&lt;ETX&gt;
&lt;STX&gt;&lt;ETB&gt;&lt;ETX&gt;</v>
      </c>
      <c r="H1387" s="38">
        <f>ROW() - 6</f>
        <v>1381</v>
      </c>
      <c r="I1387" s="218" t="str" cm="1">
        <f t="array" ref="I13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88" spans="1:10" x14ac:dyDescent="0.2">
      <c r="A1388" s="209">
        <v>8707</v>
      </c>
      <c r="B1388" s="211" t="s">
        <v>2857</v>
      </c>
      <c r="C1388" s="44">
        <v>11</v>
      </c>
      <c r="D1388" s="214">
        <v>45131.510406250003</v>
      </c>
      <c r="E1388" s="211" t="b">
        <v>1</v>
      </c>
      <c r="F1388" s="211" t="s">
        <v>985</v>
      </c>
      <c r="G13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&lt;STX&gt;H1;o160,100;f3;c20;h1;w1;d3,Jorwin Parker;&lt;ETX&gt;
&lt;STX&gt;H2;o130,100;f3;c20;h1;w1;d3,;&lt;ETX&gt;
&lt;STX&gt;H3;o100,100;f3;c20;h1;w1;d3,MES Login;&lt;ETX&gt;
&lt;STX&gt;B4;o50,30;f3;c0,3;h50;w3;d3,8707;&lt;ETX&gt;
&lt;STX&gt;R&lt;ETX&gt;
&lt;STX&gt;&lt;ESC&gt;E1;&lt;ETX&gt;
&lt;STX&gt;&lt;US&gt;4&lt;ETX&gt;
&lt;STX&gt;&lt;ETB&gt;&lt;ETX&gt;</v>
      </c>
      <c r="H1388" s="38">
        <f>ROW() - 6</f>
        <v>1382</v>
      </c>
      <c r="I1388" s="218" t="str" cm="1">
        <f t="array" ref="I13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89" spans="1:10" x14ac:dyDescent="0.2">
      <c r="A1389" s="209">
        <v>2065</v>
      </c>
      <c r="B1389" s="211" t="s">
        <v>2858</v>
      </c>
      <c r="C1389" s="44">
        <v>4</v>
      </c>
      <c r="D1389" s="214">
        <v>45131.51040644676</v>
      </c>
      <c r="E1389" s="211" t="b">
        <v>0</v>
      </c>
      <c r="F1389" s="211" t="s">
        <v>1850</v>
      </c>
      <c r="G13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 Gaines;&lt;ETX&gt;
&lt;STX&gt;H2;o130,100;f3;c20;h1;w1;d3,;&lt;ETX&gt;
&lt;STX&gt;H3;o100,100;f3;c20;h1;w1;d3,MES Login;&lt;ETX&gt;
&lt;STX&gt;B4;o50,30;f3;c0,3;h50;w3;d3,2065;&lt;ETX&gt;
&lt;STX&gt;R&lt;ETX&gt;
&lt;STX&gt;&lt;ESC&gt;E1;&lt;ETX&gt;
&lt;STX&gt;&lt;US&gt;4&lt;ETX&gt;
&lt;STX&gt;&lt;ETB&gt;&lt;ETX&gt;</v>
      </c>
      <c r="H1389" s="38">
        <f>ROW() - 6</f>
        <v>1383</v>
      </c>
      <c r="I1389" s="218" t="str" cm="1">
        <f t="array" ref="I13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90" spans="1:10" x14ac:dyDescent="0.2">
      <c r="A1390" s="209">
        <v>1591</v>
      </c>
      <c r="B1390" s="211" t="s">
        <v>2859</v>
      </c>
      <c r="C1390" s="44">
        <v>4</v>
      </c>
      <c r="D1390" s="214">
        <v>45131.510406597219</v>
      </c>
      <c r="E1390" s="211" t="b">
        <v>0</v>
      </c>
      <c r="F1390" s="211" t="s">
        <v>2860</v>
      </c>
      <c r="G13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 Martinez;&lt;ETX&gt;
&lt;STX&gt;H2;o130,100;f3;c20;h1;w1;d3,;&lt;ETX&gt;
&lt;STX&gt;H3;o100,100;f3;c20;h1;w1;d3,MES Login;&lt;ETX&gt;
&lt;STX&gt;B4;o50,30;f3;c0,3;h50;w3;d3,1591;&lt;ETX&gt;
&lt;STX&gt;R&lt;ETX&gt;
&lt;STX&gt;&lt;ESC&gt;E1;&lt;ETX&gt;
&lt;STX&gt;&lt;US&gt;4&lt;ETX&gt;
&lt;STX&gt;&lt;ETB&gt;&lt;ETX&gt;</v>
      </c>
      <c r="H1390" s="38">
        <f>ROW() - 6</f>
        <v>1384</v>
      </c>
      <c r="I1390" s="218" t="str" cm="1">
        <f t="array" ref="I13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91" spans="1:10" x14ac:dyDescent="0.2">
      <c r="A1391" s="209">
        <v>9098</v>
      </c>
      <c r="B1391" s="211" t="s">
        <v>2861</v>
      </c>
      <c r="C1391" s="44">
        <v>1</v>
      </c>
      <c r="D1391" s="214">
        <v>45131.510406793983</v>
      </c>
      <c r="E1391" s="211" t="b">
        <v>1</v>
      </c>
      <c r="F1391" s="211" t="s">
        <v>2862</v>
      </c>
      <c r="G13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 Narro;&lt;ETX&gt;
&lt;STX&gt;H2;o130,100;f3;c20;h1;w1;d3,;&lt;ETX&gt;
&lt;STX&gt;H3;o100,100;f3;c20;h1;w1;d3,MES Login;&lt;ETX&gt;
&lt;STX&gt;B4;o50,30;f3;c0,3;h50;w3;d3,9098;&lt;ETX&gt;
&lt;STX&gt;R&lt;ETX&gt;
&lt;STX&gt;&lt;ESC&gt;E1;&lt;ETX&gt;
&lt;STX&gt;&lt;US&gt;4&lt;ETX&gt;
&lt;STX&gt;&lt;ETB&gt;&lt;ETX&gt;</v>
      </c>
      <c r="H1391" s="38">
        <f>ROW() - 6</f>
        <v>1385</v>
      </c>
      <c r="I1391" s="218" t="str" cm="1">
        <f t="array" ref="I13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92" spans="1:10" x14ac:dyDescent="0.2">
      <c r="A1392" s="209">
        <v>8671</v>
      </c>
      <c r="B1392" s="211" t="s">
        <v>2863</v>
      </c>
      <c r="C1392" s="44">
        <v>1</v>
      </c>
      <c r="D1392" s="214">
        <v>45131.510406979163</v>
      </c>
      <c r="E1392" s="211" t="b">
        <v>1</v>
      </c>
      <c r="F1392" s="211" t="s">
        <v>2864</v>
      </c>
      <c r="G13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Behrens;&lt;ETX&gt;
&lt;STX&gt;H2;o130,100;f3;c20;h1;w1;d3,;&lt;ETX&gt;
&lt;STX&gt;H3;o100,100;f3;c20;h1;w1;d3,MES Login;&lt;ETX&gt;
&lt;STX&gt;B4;o50,30;f3;c0,3;h50;w3;d3,8671;&lt;ETX&gt;
&lt;STX&gt;R&lt;ETX&gt;
&lt;STX&gt;&lt;ESC&gt;E1;&lt;ETX&gt;
&lt;STX&gt;&lt;US&gt;4&lt;ETX&gt;
&lt;STX&gt;&lt;ETB&gt;&lt;ETX&gt;</v>
      </c>
      <c r="H1392" s="38">
        <f>ROW() - 6</f>
        <v>1386</v>
      </c>
      <c r="I1392" s="218" t="str" cm="1">
        <f t="array" ref="I13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93" spans="1:10" x14ac:dyDescent="0.2">
      <c r="A1393" s="209">
        <v>9139</v>
      </c>
      <c r="B1393" s="211" t="s">
        <v>2865</v>
      </c>
      <c r="C1393" s="44">
        <v>4</v>
      </c>
      <c r="D1393" s="214">
        <v>45131.510407175927</v>
      </c>
      <c r="E1393" s="211" t="b">
        <v>0</v>
      </c>
      <c r="F1393" s="211" t="s">
        <v>2866</v>
      </c>
      <c r="G13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Briggs;&lt;ETX&gt;
&lt;STX&gt;H2;o130,100;f3;c20;h1;w1;d3,;&lt;ETX&gt;
&lt;STX&gt;H3;o100,100;f3;c20;h1;w1;d3,MES Login;&lt;ETX&gt;
&lt;STX&gt;B4;o50,30;f3;c0,3;h50;w3;d3,9139;&lt;ETX&gt;
&lt;STX&gt;R&lt;ETX&gt;
&lt;STX&gt;&lt;ESC&gt;E1;&lt;ETX&gt;
&lt;STX&gt;&lt;US&gt;4&lt;ETX&gt;
&lt;STX&gt;&lt;ETB&gt;&lt;ETX&gt;</v>
      </c>
      <c r="H1393" s="38">
        <f>ROW() - 6</f>
        <v>1387</v>
      </c>
      <c r="I1393" s="218" t="str" cm="1">
        <f t="array" ref="I13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94" spans="1:10" x14ac:dyDescent="0.2">
      <c r="A1394" s="209">
        <v>1768</v>
      </c>
      <c r="B1394" s="211" t="s">
        <v>401</v>
      </c>
      <c r="C1394" s="44">
        <v>4</v>
      </c>
      <c r="D1394" s="214"/>
      <c r="E1394" s="211" t="b">
        <v>0</v>
      </c>
      <c r="F1394" s="211" t="s">
        <v>2867</v>
      </c>
      <c r="G13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Flowers;&lt;ETX&gt;
&lt;STX&gt;H2;o130,100;f3;c20;h1;w1;d3,DT FEM 2nd;&lt;ETX&gt;
&lt;STX&gt;H3;o100,100;f3;c20;h1;w1;d3,MES Login;&lt;ETX&gt;
&lt;STX&gt;B4;o50,30;f3;c0,3;h50;w3;d3,1768;&lt;ETX&gt;
&lt;STX&gt;R&lt;ETX&gt;
&lt;STX&gt;&lt;ESC&gt;E1;&lt;ETX&gt;
&lt;STX&gt;&lt;US&gt;4&lt;ETX&gt;
&lt;STX&gt;&lt;ETB&gt;&lt;ETX&gt;</v>
      </c>
      <c r="H1394" s="38">
        <f>ROW() - 6</f>
        <v>1388</v>
      </c>
      <c r="I1394" s="218" t="str" cm="1">
        <f t="array" ref="I13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13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95" spans="1:10" x14ac:dyDescent="0.2">
      <c r="A1395" s="209">
        <v>2086</v>
      </c>
      <c r="B1395" s="211" t="s">
        <v>2868</v>
      </c>
      <c r="C1395" s="44">
        <v>4</v>
      </c>
      <c r="D1395" s="214">
        <v>45131.510407326386</v>
      </c>
      <c r="E1395" s="211" t="b">
        <v>0</v>
      </c>
      <c r="F1395" s="211" t="s">
        <v>2869</v>
      </c>
      <c r="G13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Frasard;&lt;ETX&gt;
&lt;STX&gt;H2;o130,100;f3;c20;h1;w1;d3,;&lt;ETX&gt;
&lt;STX&gt;H3;o100,100;f3;c20;h1;w1;d3,MES Login;&lt;ETX&gt;
&lt;STX&gt;B4;o50,30;f3;c0,3;h50;w3;d3,2086;&lt;ETX&gt;
&lt;STX&gt;R&lt;ETX&gt;
&lt;STX&gt;&lt;ESC&gt;E1;&lt;ETX&gt;
&lt;STX&gt;&lt;US&gt;4&lt;ETX&gt;
&lt;STX&gt;&lt;ETB&gt;&lt;ETX&gt;</v>
      </c>
      <c r="H1395" s="38">
        <f>ROW() - 6</f>
        <v>1389</v>
      </c>
      <c r="I1395" s="218" t="str" cm="1">
        <f t="array" ref="I13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96" spans="1:10" x14ac:dyDescent="0.2">
      <c r="A1396" s="209">
        <v>1974</v>
      </c>
      <c r="B1396" s="211" t="s">
        <v>403</v>
      </c>
      <c r="C1396" s="44">
        <v>4</v>
      </c>
      <c r="D1396" s="214"/>
      <c r="E1396" s="211" t="b">
        <v>0</v>
      </c>
      <c r="F1396" s="211" t="s">
        <v>1823</v>
      </c>
      <c r="G13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Hang;&lt;ETX&gt;
&lt;STX&gt;H2;o130,100;f3;c20;h1;w1;d3,T1XX B;&lt;ETX&gt;
&lt;STX&gt;H3;o100,100;f3;c20;h1;w1;d3,MES Login;&lt;ETX&gt;
&lt;STX&gt;B4;o50,30;f3;c0,3;h50;w3;d3,1974;&lt;ETX&gt;
&lt;STX&gt;R&lt;ETX&gt;
&lt;STX&gt;&lt;ESC&gt;E1;&lt;ETX&gt;
&lt;STX&gt;&lt;US&gt;4&lt;ETX&gt;
&lt;STX&gt;&lt;ETB&gt;&lt;ETX&gt;</v>
      </c>
      <c r="H1396" s="38">
        <f>ROW() - 6</f>
        <v>1390</v>
      </c>
      <c r="I1396" s="218" t="str" cm="1">
        <f t="array" ref="I13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3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397" spans="1:10" x14ac:dyDescent="0.2">
      <c r="A1397" s="209">
        <v>9556</v>
      </c>
      <c r="B1397" s="211" t="s">
        <v>2870</v>
      </c>
      <c r="C1397" s="44">
        <v>4</v>
      </c>
      <c r="D1397" s="214">
        <v>45131.51040752315</v>
      </c>
      <c r="E1397" s="211" t="b">
        <v>0</v>
      </c>
      <c r="F1397" s="211" t="s">
        <v>1264</v>
      </c>
      <c r="G13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Haywood;&lt;ETX&gt;
&lt;STX&gt;H2;o130,100;f3;c20;h1;w1;d3,;&lt;ETX&gt;
&lt;STX&gt;H3;o100,100;f3;c20;h1;w1;d3,MES Login;&lt;ETX&gt;
&lt;STX&gt;B4;o50,30;f3;c0,3;h50;w3;d3,9556;&lt;ETX&gt;
&lt;STX&gt;R&lt;ETX&gt;
&lt;STX&gt;&lt;ESC&gt;E1;&lt;ETX&gt;
&lt;STX&gt;&lt;US&gt;4&lt;ETX&gt;
&lt;STX&gt;&lt;ETB&gt;&lt;ETX&gt;</v>
      </c>
      <c r="H1397" s="38">
        <f>ROW() - 6</f>
        <v>1391</v>
      </c>
      <c r="I1397" s="218" t="str" cm="1">
        <f t="array" ref="I13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98" spans="1:10" x14ac:dyDescent="0.2">
      <c r="A1398" s="209">
        <v>9155</v>
      </c>
      <c r="B1398" s="211" t="s">
        <v>2871</v>
      </c>
      <c r="C1398" s="44">
        <v>3</v>
      </c>
      <c r="D1398" s="214">
        <v>45131.510407719907</v>
      </c>
      <c r="E1398" s="211" t="b">
        <v>1</v>
      </c>
      <c r="F1398" s="211" t="s">
        <v>2872</v>
      </c>
      <c r="G13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Hegger;&lt;ETX&gt;
&lt;STX&gt;H2;o130,100;f3;c20;h1;w1;d3,;&lt;ETX&gt;
&lt;STX&gt;H3;o100,100;f3;c20;h1;w1;d3,MES Login;&lt;ETX&gt;
&lt;STX&gt;B4;o50,30;f3;c0,3;h50;w3;d3,9155;&lt;ETX&gt;
&lt;STX&gt;R&lt;ETX&gt;
&lt;STX&gt;&lt;ESC&gt;E1;&lt;ETX&gt;
&lt;STX&gt;&lt;US&gt;4&lt;ETX&gt;
&lt;STX&gt;&lt;ETB&gt;&lt;ETX&gt;</v>
      </c>
      <c r="H1398" s="38">
        <f>ROW() - 6</f>
        <v>1392</v>
      </c>
      <c r="I1398" s="218" t="str" cm="1">
        <f t="array" ref="I13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399" spans="1:10" x14ac:dyDescent="0.2">
      <c r="A1399" s="209">
        <v>2240</v>
      </c>
      <c r="B1399" s="211" t="s">
        <v>2873</v>
      </c>
      <c r="C1399" s="44">
        <v>4</v>
      </c>
      <c r="D1399" s="214">
        <v>45131.510407870373</v>
      </c>
      <c r="E1399" s="211" t="b">
        <v>0</v>
      </c>
      <c r="F1399" s="211" t="s">
        <v>1867</v>
      </c>
      <c r="G13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Henderson;&lt;ETX&gt;
&lt;STX&gt;H2;o130,100;f3;c20;h1;w1;d3,;&lt;ETX&gt;
&lt;STX&gt;H3;o100,100;f3;c20;h1;w1;d3,MES Login;&lt;ETX&gt;
&lt;STX&gt;B4;o50,30;f3;c0,3;h50;w3;d3,2240;&lt;ETX&gt;
&lt;STX&gt;R&lt;ETX&gt;
&lt;STX&gt;&lt;ESC&gt;E1;&lt;ETX&gt;
&lt;STX&gt;&lt;US&gt;4&lt;ETX&gt;
&lt;STX&gt;&lt;ETB&gt;&lt;ETX&gt;</v>
      </c>
      <c r="H1399" s="38">
        <f>ROW() - 6</f>
        <v>1393</v>
      </c>
      <c r="I1399" s="218" t="str" cm="1">
        <f t="array" ref="I13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3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00" spans="1:10" x14ac:dyDescent="0.2">
      <c r="A1400" s="209">
        <v>9170</v>
      </c>
      <c r="B1400" s="211" t="s">
        <v>2873</v>
      </c>
      <c r="C1400" s="44">
        <v>4</v>
      </c>
      <c r="D1400" s="214">
        <v>45131.51040806713</v>
      </c>
      <c r="E1400" s="211" t="b">
        <v>0</v>
      </c>
      <c r="F1400" s="211" t="s">
        <v>1867</v>
      </c>
      <c r="G14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Henderson;&lt;ETX&gt;
&lt;STX&gt;H2;o130,100;f3;c20;h1;w1;d3,;&lt;ETX&gt;
&lt;STX&gt;H3;o100,100;f3;c20;h1;w1;d3,MES Login;&lt;ETX&gt;
&lt;STX&gt;B4;o50,30;f3;c0,3;h50;w3;d3,9170;&lt;ETX&gt;
&lt;STX&gt;R&lt;ETX&gt;
&lt;STX&gt;&lt;ESC&gt;E1;&lt;ETX&gt;
&lt;STX&gt;&lt;US&gt;4&lt;ETX&gt;
&lt;STX&gt;&lt;ETB&gt;&lt;ETX&gt;</v>
      </c>
      <c r="H1400" s="38">
        <f>ROW() - 6</f>
        <v>1394</v>
      </c>
      <c r="I1400" s="218" t="str" cm="1">
        <f t="array" ref="I14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01" spans="1:10" x14ac:dyDescent="0.2">
      <c r="A1401" s="209">
        <v>9840</v>
      </c>
      <c r="B1401" s="211" t="s">
        <v>2874</v>
      </c>
      <c r="C1401" s="44">
        <v>3</v>
      </c>
      <c r="D1401" s="214">
        <v>45639</v>
      </c>
      <c r="E1401" s="211" t="b">
        <v>0</v>
      </c>
      <c r="F1401" s="211" t="s">
        <v>2875</v>
      </c>
      <c r="G14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Hollis;&lt;ETX&gt;
&lt;STX&gt;H2;o130,100;f3;c20;h1;w1;d3,;&lt;ETX&gt;
&lt;STX&gt;H3;o100,100;f3;c20;h1;w1;d3,MES Login;&lt;ETX&gt;
&lt;STX&gt;B4;o50,30;f3;c0,3;h50;w3;d3,9840;&lt;ETX&gt;
&lt;STX&gt;R&lt;ETX&gt;
&lt;STX&gt;&lt;ESC&gt;E1;&lt;ETX&gt;
&lt;STX&gt;&lt;US&gt;4&lt;ETX&gt;
&lt;STX&gt;&lt;ETB&gt;&lt;ETX&gt;</v>
      </c>
      <c r="H1401" s="38">
        <f>ROW() - 6</f>
        <v>1395</v>
      </c>
      <c r="I1401" s="218" t="str" cm="1">
        <f t="array" ref="I14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02" spans="1:10" x14ac:dyDescent="0.2">
      <c r="A1402" s="209">
        <v>9304</v>
      </c>
      <c r="B1402" s="211" t="s">
        <v>2876</v>
      </c>
      <c r="C1402" s="44">
        <v>4</v>
      </c>
      <c r="D1402" s="214">
        <v>45131.510408414353</v>
      </c>
      <c r="E1402" s="211" t="b">
        <v>0</v>
      </c>
      <c r="F1402" s="211" t="s">
        <v>2877</v>
      </c>
      <c r="G14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Jabro;&lt;ETX&gt;
&lt;STX&gt;H2;o130,100;f3;c20;h1;w1;d3,;&lt;ETX&gt;
&lt;STX&gt;H3;o100,100;f3;c20;h1;w1;d3,MES Login;&lt;ETX&gt;
&lt;STX&gt;B4;o50,30;f3;c0,3;h50;w3;d3,9304;&lt;ETX&gt;
&lt;STX&gt;R&lt;ETX&gt;
&lt;STX&gt;&lt;ESC&gt;E1;&lt;ETX&gt;
&lt;STX&gt;&lt;US&gt;4&lt;ETX&gt;
&lt;STX&gt;&lt;ETB&gt;&lt;ETX&gt;</v>
      </c>
      <c r="H1402" s="38">
        <f>ROW() - 6</f>
        <v>1396</v>
      </c>
      <c r="I1402" s="218" t="str" cm="1">
        <f t="array" ref="I14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03" spans="1:10" x14ac:dyDescent="0.2">
      <c r="A1403" s="209">
        <v>2483</v>
      </c>
      <c r="B1403" s="211" t="s">
        <v>2878</v>
      </c>
      <c r="C1403" s="44">
        <v>4</v>
      </c>
      <c r="D1403" s="214">
        <v>45639</v>
      </c>
      <c r="E1403" s="211" t="b">
        <v>0</v>
      </c>
      <c r="F1403" s="211" t="s">
        <v>2879</v>
      </c>
      <c r="G14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Kendzierki;&lt;ETX&gt;
&lt;STX&gt;H2;o130,100;f3;c20;h1;w1;d3,;&lt;ETX&gt;
&lt;STX&gt;H3;o100,100;f3;c20;h1;w1;d3,MES Login;&lt;ETX&gt;
&lt;STX&gt;B4;o50,30;f3;c0,3;h50;w3;d3,2483;&lt;ETX&gt;
&lt;STX&gt;R&lt;ETX&gt;
&lt;STX&gt;&lt;ESC&gt;E1;&lt;ETX&gt;
&lt;STX&gt;&lt;US&gt;4&lt;ETX&gt;
&lt;STX&gt;&lt;ETB&gt;&lt;ETX&gt;</v>
      </c>
      <c r="H1403" s="38">
        <f>ROW() - 6</f>
        <v>1397</v>
      </c>
      <c r="I1403" s="218" t="str" cm="1">
        <f t="array" ref="I14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04" spans="1:10" x14ac:dyDescent="0.2">
      <c r="A1404" s="209">
        <v>9008</v>
      </c>
      <c r="B1404" s="211" t="s">
        <v>405</v>
      </c>
      <c r="C1404" s="44">
        <v>3</v>
      </c>
      <c r="D1404" s="214"/>
      <c r="E1404" s="211" t="b">
        <v>1</v>
      </c>
      <c r="F1404" s="211" t="s">
        <v>2880</v>
      </c>
      <c r="G14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Kolassa;&lt;ETX&gt;
&lt;STX&gt;H2;o130,100;f3;c20;h1;w1;d3,Materials 3rd;&lt;ETX&gt;
&lt;STX&gt;H3;o100,100;f3;c20;h1;w1;d3,MES Login;&lt;ETX&gt;
&lt;STX&gt;B4;o50,30;f3;c0,3;h50;w3;d3,9008;&lt;ETX&gt;
&lt;STX&gt;R&lt;ETX&gt;
&lt;STX&gt;&lt;ESC&gt;E1;&lt;ETX&gt;
&lt;STX&gt;&lt;US&gt;4&lt;ETX&gt;
&lt;STX&gt;&lt;ETB&gt;&lt;ETX&gt;</v>
      </c>
      <c r="H1404" s="38">
        <f>ROW() - 6</f>
        <v>1398</v>
      </c>
      <c r="I1404" s="218" t="str" cm="1">
        <f t="array" ref="I14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3rd</v>
      </c>
      <c r="J14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405" spans="1:10" x14ac:dyDescent="0.2">
      <c r="A1405" s="209">
        <v>9617</v>
      </c>
      <c r="B1405" s="211" t="s">
        <v>2881</v>
      </c>
      <c r="C1405" s="44">
        <v>4</v>
      </c>
      <c r="D1405" s="214">
        <v>45131.510408599534</v>
      </c>
      <c r="E1405" s="211" t="b">
        <v>0</v>
      </c>
      <c r="F1405" s="211" t="s">
        <v>2882</v>
      </c>
      <c r="G14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Pizzo;&lt;ETX&gt;
&lt;STX&gt;H2;o130,100;f3;c20;h1;w1;d3,;&lt;ETX&gt;
&lt;STX&gt;H3;o100,100;f3;c20;h1;w1;d3,MES Login;&lt;ETX&gt;
&lt;STX&gt;B4;o50,30;f3;c0,3;h50;w3;d3,9617;&lt;ETX&gt;
&lt;STX&gt;R&lt;ETX&gt;
&lt;STX&gt;&lt;ESC&gt;E1;&lt;ETX&gt;
&lt;STX&gt;&lt;US&gt;4&lt;ETX&gt;
&lt;STX&gt;&lt;ETB&gt;&lt;ETX&gt;</v>
      </c>
      <c r="H1405" s="38">
        <f>ROW() - 6</f>
        <v>1399</v>
      </c>
      <c r="I1405" s="218" t="str" cm="1">
        <f t="array" ref="I14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06" spans="1:10" x14ac:dyDescent="0.2">
      <c r="A1406" s="209">
        <v>2516</v>
      </c>
      <c r="B1406" s="211" t="s">
        <v>407</v>
      </c>
      <c r="C1406" s="44">
        <v>4</v>
      </c>
      <c r="D1406" s="214"/>
      <c r="E1406" s="211" t="b">
        <v>0</v>
      </c>
      <c r="F1406" s="211" t="s">
        <v>2779</v>
      </c>
      <c r="G14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Prazuch;&lt;ETX&gt;
&lt;STX&gt;H2;o130,100;f3;c20;h1;w1;d3,T1XX A;&lt;ETX&gt;
&lt;STX&gt;H3;o100,100;f3;c20;h1;w1;d3,MES Login;&lt;ETX&gt;
&lt;STX&gt;B4;o50,30;f3;c0,3;h50;w3;d3,2516;&lt;ETX&gt;
&lt;STX&gt;R&lt;ETX&gt;
&lt;STX&gt;&lt;ESC&gt;E1;&lt;ETX&gt;
&lt;STX&gt;&lt;US&gt;4&lt;ETX&gt;
&lt;STX&gt;&lt;ETB&gt;&lt;ETX&gt;</v>
      </c>
      <c r="H1406" s="38">
        <f>ROW() - 6</f>
        <v>1400</v>
      </c>
      <c r="I1406" s="218" t="str" cm="1">
        <f t="array" ref="I14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14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407" spans="1:10" x14ac:dyDescent="0.2">
      <c r="A1407" s="209">
        <v>1519</v>
      </c>
      <c r="B1407" s="211" t="s">
        <v>2883</v>
      </c>
      <c r="C1407" s="44">
        <v>3</v>
      </c>
      <c r="D1407" s="214"/>
      <c r="E1407" s="211" t="b">
        <v>1</v>
      </c>
      <c r="F1407" s="211" t="s">
        <v>2884</v>
      </c>
      <c r="G14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Romanowski;&lt;ETX&gt;
&lt;STX&gt;H2;o130,100;f3;c20;h1;w1;d3,;&lt;ETX&gt;
&lt;STX&gt;H3;o100,100;f3;c20;h1;w1;d3,MES Login;&lt;ETX&gt;
&lt;STX&gt;B4;o50,30;f3;c0,3;h50;w3;d3,1519;&lt;ETX&gt;
&lt;STX&gt;R&lt;ETX&gt;
&lt;STX&gt;&lt;ESC&gt;E1;&lt;ETX&gt;
&lt;STX&gt;&lt;US&gt;4&lt;ETX&gt;
&lt;STX&gt;&lt;ETB&gt;&lt;ETX&gt;</v>
      </c>
      <c r="H1407" s="38">
        <f>ROW() - 6</f>
        <v>1401</v>
      </c>
      <c r="I1407" s="218" t="str" cm="1">
        <f t="array" ref="I14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08" spans="1:10" x14ac:dyDescent="0.2">
      <c r="A1408" s="209">
        <v>9137</v>
      </c>
      <c r="B1408" s="211" t="s">
        <v>2885</v>
      </c>
      <c r="C1408" s="44">
        <v>11</v>
      </c>
      <c r="D1408" s="214">
        <v>45131.510408796297</v>
      </c>
      <c r="E1408" s="211" t="b">
        <v>0</v>
      </c>
      <c r="F1408" s="211" t="s">
        <v>2886</v>
      </c>
      <c r="G14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Siemianowski;&lt;ETX&gt;
&lt;STX&gt;H2;o130,100;f3;c20;h1;w1;d3,;&lt;ETX&gt;
&lt;STX&gt;H3;o100,100;f3;c20;h1;w1;d3,MES Login;&lt;ETX&gt;
&lt;STX&gt;B4;o50,30;f3;c0,3;h50;w3;d3,9137;&lt;ETX&gt;
&lt;STX&gt;R&lt;ETX&gt;
&lt;STX&gt;&lt;ESC&gt;E1;&lt;ETX&gt;
&lt;STX&gt;&lt;US&gt;4&lt;ETX&gt;
&lt;STX&gt;&lt;ETB&gt;&lt;ETX&gt;</v>
      </c>
      <c r="H1408" s="38">
        <f>ROW() - 6</f>
        <v>1402</v>
      </c>
      <c r="I1408" s="218" t="str" cm="1">
        <f t="array" ref="I14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09" spans="1:10" x14ac:dyDescent="0.2">
      <c r="A1409" s="209">
        <v>9162</v>
      </c>
      <c r="B1409" s="211" t="s">
        <v>2887</v>
      </c>
      <c r="C1409" s="44">
        <v>4</v>
      </c>
      <c r="D1409" s="214"/>
      <c r="E1409" s="211" t="b">
        <v>0</v>
      </c>
      <c r="F1409" s="211" t="s">
        <v>1440</v>
      </c>
      <c r="G14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&lt;STX&gt;H1;o160,100;f3;c20;h1;w1;d3,Joseph Thomas;&lt;ETX&gt;
&lt;STX&gt;H2;o130,100;f3;c20;h1;w1;d3,;&lt;ETX&gt;
&lt;STX&gt;H3;o100,100;f3;c20;h1;w1;d3,MES Login;&lt;ETX&gt;
&lt;STX&gt;B4;o50,30;f3;c0,3;h50;w3;d3,9162;&lt;ETX&gt;
&lt;STX&gt;R&lt;ETX&gt;
&lt;STX&gt;&lt;ESC&gt;E1;&lt;ETX&gt;
&lt;STX&gt;&lt;US&gt;4&lt;ETX&gt;
&lt;STX&gt;&lt;ETB&gt;&lt;ETX&gt;</v>
      </c>
      <c r="H1409" s="38">
        <f>ROW() - 6</f>
        <v>1403</v>
      </c>
      <c r="I1409" s="218" t="str" cm="1">
        <f t="array" ref="I14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10" spans="1:10" x14ac:dyDescent="0.2">
      <c r="A1410" s="209">
        <v>8723</v>
      </c>
      <c r="B1410" s="211" t="s">
        <v>2888</v>
      </c>
      <c r="C1410" s="44">
        <v>4</v>
      </c>
      <c r="D1410" s="214">
        <v>45639</v>
      </c>
      <c r="E1410" s="211" t="b">
        <v>0</v>
      </c>
      <c r="F1410" s="211" t="s">
        <v>2889</v>
      </c>
      <c r="G14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 Cox;&lt;ETX&gt;
&lt;STX&gt;H2;o130,100;f3;c20;h1;w1;d3,;&lt;ETX&gt;
&lt;STX&gt;H3;o100,100;f3;c20;h1;w1;d3,MES Login;&lt;ETX&gt;
&lt;STX&gt;B4;o50,30;f3;c0,3;h50;w3;d3,8723;&lt;ETX&gt;
&lt;STX&gt;R&lt;ETX&gt;
&lt;STX&gt;&lt;ESC&gt;E1;&lt;ETX&gt;
&lt;STX&gt;&lt;US&gt;4&lt;ETX&gt;
&lt;STX&gt;&lt;ETB&gt;&lt;ETX&gt;</v>
      </c>
      <c r="H1410" s="38">
        <f>ROW() - 6</f>
        <v>1404</v>
      </c>
      <c r="I1410" s="218" t="str" cm="1">
        <f t="array" ref="I14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11" spans="1:10" x14ac:dyDescent="0.2">
      <c r="A1411" s="209">
        <v>8736</v>
      </c>
      <c r="B1411" s="211" t="s">
        <v>2890</v>
      </c>
      <c r="C1411" s="44">
        <v>4</v>
      </c>
      <c r="D1411" s="214">
        <v>45639</v>
      </c>
      <c r="E1411" s="211" t="b">
        <v>0</v>
      </c>
      <c r="F1411" s="211" t="s">
        <v>1343</v>
      </c>
      <c r="G14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 Green;&lt;ETX&gt;
&lt;STX&gt;H2;o130,100;f3;c20;h1;w1;d3,;&lt;ETX&gt;
&lt;STX&gt;H3;o100,100;f3;c20;h1;w1;d3,MES Login;&lt;ETX&gt;
&lt;STX&gt;B4;o50,30;f3;c0,3;h50;w3;d3,8736;&lt;ETX&gt;
&lt;STX&gt;R&lt;ETX&gt;
&lt;STX&gt;&lt;ESC&gt;E1;&lt;ETX&gt;
&lt;STX&gt;&lt;US&gt;4&lt;ETX&gt;
&lt;STX&gt;&lt;ETB&gt;&lt;ETX&gt;</v>
      </c>
      <c r="H1411" s="38">
        <f>ROW() - 6</f>
        <v>1405</v>
      </c>
      <c r="I1411" s="218" t="str" cm="1">
        <f t="array" ref="I14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12" spans="1:10" x14ac:dyDescent="0.2">
      <c r="A1412" s="209">
        <v>2417</v>
      </c>
      <c r="B1412" s="211" t="s">
        <v>2891</v>
      </c>
      <c r="C1412" s="44">
        <v>4</v>
      </c>
      <c r="D1412" s="214">
        <v>45639</v>
      </c>
      <c r="E1412" s="211" t="b">
        <v>0</v>
      </c>
      <c r="F1412" s="211" t="s">
        <v>2892</v>
      </c>
      <c r="G14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 Harrison;&lt;ETX&gt;
&lt;STX&gt;H2;o130,100;f3;c20;h1;w1;d3,;&lt;ETX&gt;
&lt;STX&gt;H3;o100,100;f3;c20;h1;w1;d3,MES Login;&lt;ETX&gt;
&lt;STX&gt;B4;o50,30;f3;c0,3;h50;w3;d3,2417;&lt;ETX&gt;
&lt;STX&gt;R&lt;ETX&gt;
&lt;STX&gt;&lt;ESC&gt;E1;&lt;ETX&gt;
&lt;STX&gt;&lt;US&gt;4&lt;ETX&gt;
&lt;STX&gt;&lt;ETB&gt;&lt;ETX&gt;</v>
      </c>
      <c r="H1412" s="38">
        <f>ROW() - 6</f>
        <v>1406</v>
      </c>
      <c r="I1412" s="218" t="str" cm="1">
        <f t="array" ref="I14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13" spans="1:10" x14ac:dyDescent="0.2">
      <c r="A1413" s="209">
        <v>2517</v>
      </c>
      <c r="B1413" s="211" t="s">
        <v>2893</v>
      </c>
      <c r="C1413" s="44">
        <v>4</v>
      </c>
      <c r="D1413" s="214">
        <v>45332</v>
      </c>
      <c r="E1413" s="211" t="b">
        <v>0</v>
      </c>
      <c r="F1413" s="211" t="s">
        <v>2432</v>
      </c>
      <c r="G14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 Lasure;&lt;ETX&gt;
&lt;STX&gt;H2;o130,100;f3;c20;h1;w1;d3,;&lt;ETX&gt;
&lt;STX&gt;H3;o100,100;f3;c20;h1;w1;d3,MES Login;&lt;ETX&gt;
&lt;STX&gt;B4;o50,30;f3;c0,3;h50;w3;d3,2517;&lt;ETX&gt;
&lt;STX&gt;R&lt;ETX&gt;
&lt;STX&gt;&lt;ESC&gt;E1;&lt;ETX&gt;
&lt;STX&gt;&lt;US&gt;4&lt;ETX&gt;
&lt;STX&gt;&lt;ETB&gt;&lt;ETX&gt;</v>
      </c>
      <c r="H1413" s="38">
        <f>ROW() - 6</f>
        <v>1407</v>
      </c>
      <c r="I1413" s="218" t="str" cm="1">
        <f t="array" ref="I14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14" spans="1:10" x14ac:dyDescent="0.2">
      <c r="A1414" s="209">
        <v>9211</v>
      </c>
      <c r="B1414" s="211" t="s">
        <v>2894</v>
      </c>
      <c r="C1414" s="44">
        <v>4</v>
      </c>
      <c r="D1414" s="214">
        <v>45639</v>
      </c>
      <c r="E1414" s="211" t="b">
        <v>0</v>
      </c>
      <c r="F1414" s="211" t="s">
        <v>2895</v>
      </c>
      <c r="G14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&lt;STX&gt;H1;o160,100;f3;c20;h1;w1;d3,Joshara Madison;&lt;ETX&gt;
&lt;STX&gt;H2;o130,100;f3;c20;h1;w1;d3,;&lt;ETX&gt;
&lt;STX&gt;H3;o100,100;f3;c20;h1;w1;d3,MES Login;&lt;ETX&gt;
&lt;STX&gt;B4;o50,30;f3;c0,3;h50;w3;d3,9211;&lt;ETX&gt;
&lt;STX&gt;R&lt;ETX&gt;
&lt;STX&gt;&lt;ESC&gt;E1;&lt;ETX&gt;
&lt;STX&gt;&lt;US&gt;4&lt;ETX&gt;
&lt;STX&gt;&lt;ETB&gt;&lt;ETX&gt;</v>
      </c>
      <c r="H1414" s="38">
        <f>ROW() - 6</f>
        <v>1408</v>
      </c>
      <c r="I1414" s="218" t="str" cm="1">
        <f t="array" ref="I14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15" spans="1:10" x14ac:dyDescent="0.2">
      <c r="A1415" s="209">
        <v>2556</v>
      </c>
      <c r="B1415" s="211" t="s">
        <v>2896</v>
      </c>
      <c r="C1415" s="44">
        <v>4</v>
      </c>
      <c r="D1415" s="214">
        <v>45639</v>
      </c>
      <c r="E1415" s="211" t="b">
        <v>0</v>
      </c>
      <c r="F1415" s="211" t="s">
        <v>1160</v>
      </c>
      <c r="G14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&lt;STX&gt;H1;o160,100;f3;c20;h1;w1;d3,Joshaundra Scott;&lt;ETX&gt;
&lt;STX&gt;H2;o130,100;f3;c20;h1;w1;d3,;&lt;ETX&gt;
&lt;STX&gt;H3;o100,100;f3;c20;h1;w1;d3,MES Login;&lt;ETX&gt;
&lt;STX&gt;B4;o50,30;f3;c0,3;h50;w3;d3,2556;&lt;ETX&gt;
&lt;STX&gt;R&lt;ETX&gt;
&lt;STX&gt;&lt;ESC&gt;E1;&lt;ETX&gt;
&lt;STX&gt;&lt;US&gt;4&lt;ETX&gt;
&lt;STX&gt;&lt;ETB&gt;&lt;ETX&gt;</v>
      </c>
      <c r="H1415" s="38">
        <f>ROW() - 6</f>
        <v>1409</v>
      </c>
      <c r="I1415" s="218" t="str" cm="1">
        <f t="array" ref="I14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16" spans="1:10" x14ac:dyDescent="0.2">
      <c r="A1416" s="209">
        <v>8679</v>
      </c>
      <c r="B1416" s="211" t="s">
        <v>2897</v>
      </c>
      <c r="C1416" s="44">
        <v>10</v>
      </c>
      <c r="D1416" s="214">
        <v>45639</v>
      </c>
      <c r="E1416" s="211" t="b">
        <v>1</v>
      </c>
      <c r="F1416" s="211" t="s">
        <v>2898</v>
      </c>
      <c r="G14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&lt;STX&gt;H1;o160,100;f3;c20;h1;w1;d3,Joshua Clement;&lt;ETX&gt;
&lt;STX&gt;H2;o130,100;f3;c20;h1;w1;d3,Finance;&lt;ETX&gt;
&lt;STX&gt;H3;o100,100;f3;c20;h1;w1;d3,MES Login;&lt;ETX&gt;
&lt;STX&gt;B4;o50,30;f3;c0,3;h50;w3;d3,8679;&lt;ETX&gt;
&lt;STX&gt;R&lt;ETX&gt;
&lt;STX&gt;&lt;ESC&gt;E1;&lt;ETX&gt;
&lt;STX&gt;&lt;US&gt;4&lt;ETX&gt;
&lt;STX&gt;&lt;ETB&gt;&lt;ETX&gt;</v>
      </c>
      <c r="H1416" s="38">
        <f>ROW() - 6</f>
        <v>1410</v>
      </c>
      <c r="I1416" s="218" t="str" cm="1">
        <f t="array" ref="I14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Finance</v>
      </c>
      <c r="J14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17" spans="1:10" x14ac:dyDescent="0.2">
      <c r="A1417" s="209">
        <v>1732</v>
      </c>
      <c r="B1417" s="211" t="s">
        <v>2899</v>
      </c>
      <c r="C1417" s="44">
        <v>4</v>
      </c>
      <c r="D1417" s="214">
        <v>45639</v>
      </c>
      <c r="E1417" s="211" t="b">
        <v>0</v>
      </c>
      <c r="F1417" s="211" t="s">
        <v>2900</v>
      </c>
      <c r="G14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&lt;STX&gt;H1;o160,100;f3;c20;h1;w1;d3,Joshua Irving;&lt;ETX&gt;
&lt;STX&gt;H2;o130,100;f3;c20;h1;w1;d3,;&lt;ETX&gt;
&lt;STX&gt;H3;o100,100;f3;c20;h1;w1;d3,MES Login;&lt;ETX&gt;
&lt;STX&gt;B4;o50,30;f3;c0,3;h50;w3;d3,1732;&lt;ETX&gt;
&lt;STX&gt;R&lt;ETX&gt;
&lt;STX&gt;&lt;ESC&gt;E1;&lt;ETX&gt;
&lt;STX&gt;&lt;US&gt;4&lt;ETX&gt;
&lt;STX&gt;&lt;ETB&gt;&lt;ETX&gt;</v>
      </c>
      <c r="H1417" s="38">
        <f>ROW() - 6</f>
        <v>1411</v>
      </c>
      <c r="I1417" s="218" t="str" cm="1">
        <f t="array" ref="I14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18" spans="1:10" x14ac:dyDescent="0.2">
      <c r="A1418" s="209">
        <v>9787</v>
      </c>
      <c r="B1418" s="211" t="s">
        <v>409</v>
      </c>
      <c r="C1418" s="44">
        <v>3</v>
      </c>
      <c r="D1418" s="214"/>
      <c r="E1418" s="211" t="b">
        <v>1</v>
      </c>
      <c r="F1418" s="211" t="s">
        <v>2432</v>
      </c>
      <c r="G14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&lt;STX&gt;H1;o160,100;f3;c20;h1;w1;d3,Joshua Lasure;&lt;ETX&gt;
&lt;STX&gt;H2;o130,100;f3;c20;h1;w1;d3,Materials ;&lt;ETX&gt;
&lt;STX&gt;H3;o100,100;f3;c20;h1;w1;d3,MES Login;&lt;ETX&gt;
&lt;STX&gt;B4;o50,30;f3;c0,3;h50;w3;d3,9787;&lt;ETX&gt;
&lt;STX&gt;R&lt;ETX&gt;
&lt;STX&gt;&lt;ESC&gt;E1;&lt;ETX&gt;
&lt;STX&gt;&lt;US&gt;4&lt;ETX&gt;
&lt;STX&gt;&lt;ETB&gt;&lt;ETX&gt;</v>
      </c>
      <c r="H1418" s="38">
        <f>ROW() - 6</f>
        <v>1412</v>
      </c>
      <c r="I1418" s="218" t="str" cm="1">
        <f t="array" ref="I14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 xml:space="preserve">Materials </v>
      </c>
      <c r="J14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419" spans="1:10" x14ac:dyDescent="0.2">
      <c r="A1419" s="209">
        <v>1333</v>
      </c>
      <c r="B1419" s="211" t="s">
        <v>2901</v>
      </c>
      <c r="C1419" s="44">
        <v>4</v>
      </c>
      <c r="D1419" s="214">
        <v>45639</v>
      </c>
      <c r="E1419" s="211" t="b">
        <v>0</v>
      </c>
      <c r="F1419" s="211" t="s">
        <v>1378</v>
      </c>
      <c r="G14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&lt;STX&gt;H1;o160,100;f3;c20;h1;w1;d3,Joshua Lee;&lt;ETX&gt;
&lt;STX&gt;H2;o130,100;f3;c20;h1;w1;d3,;&lt;ETX&gt;
&lt;STX&gt;H3;o100,100;f3;c20;h1;w1;d3,MES Login;&lt;ETX&gt;
&lt;STX&gt;B4;o50,30;f3;c0,3;h50;w3;d3,1333;&lt;ETX&gt;
&lt;STX&gt;R&lt;ETX&gt;
&lt;STX&gt;&lt;ESC&gt;E1;&lt;ETX&gt;
&lt;STX&gt;&lt;US&gt;4&lt;ETX&gt;
&lt;STX&gt;&lt;ETB&gt;&lt;ETX&gt;</v>
      </c>
      <c r="H1419" s="38">
        <f>ROW() - 6</f>
        <v>1413</v>
      </c>
      <c r="I1419" s="218" t="str" cm="1">
        <f t="array" ref="I14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20" spans="1:10" x14ac:dyDescent="0.2">
      <c r="A1420" s="209">
        <v>1118</v>
      </c>
      <c r="B1420" s="211" t="s">
        <v>2902</v>
      </c>
      <c r="C1420" s="44">
        <v>4</v>
      </c>
      <c r="D1420" s="214">
        <v>45639</v>
      </c>
      <c r="E1420" s="211" t="b">
        <v>0</v>
      </c>
      <c r="F1420" s="211" t="s">
        <v>2903</v>
      </c>
      <c r="G14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&lt;STX&gt;H1;o160,100;f3;c20;h1;w1;d3,Joshua Massey;&lt;ETX&gt;
&lt;STX&gt;H2;o130,100;f3;c20;h1;w1;d3,;&lt;ETX&gt;
&lt;STX&gt;H3;o100,100;f3;c20;h1;w1;d3,MES Login;&lt;ETX&gt;
&lt;STX&gt;B4;o50,30;f3;c0,3;h50;w3;d3,1118;&lt;ETX&gt;
&lt;STX&gt;R&lt;ETX&gt;
&lt;STX&gt;&lt;ESC&gt;E1;&lt;ETX&gt;
&lt;STX&gt;&lt;US&gt;4&lt;ETX&gt;
&lt;STX&gt;&lt;ETB&gt;&lt;ETX&gt;</v>
      </c>
      <c r="H1420" s="38">
        <f>ROW() - 6</f>
        <v>1414</v>
      </c>
      <c r="I1420" s="218" t="str" cm="1">
        <f t="array" ref="I14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21" spans="1:10" x14ac:dyDescent="0.2">
      <c r="A1421" s="209">
        <v>1821</v>
      </c>
      <c r="B1421" s="211" t="s">
        <v>2904</v>
      </c>
      <c r="C1421" s="44">
        <v>4</v>
      </c>
      <c r="D1421" s="214">
        <v>45058</v>
      </c>
      <c r="E1421" s="211" t="b">
        <v>0</v>
      </c>
      <c r="F1421" s="211" t="s">
        <v>2905</v>
      </c>
      <c r="G14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&lt;STX&gt;H1;o160,100;f3;c20;h1;w1;d3,Joshua McCants;&lt;ETX&gt;
&lt;STX&gt;H2;o130,100;f3;c20;h1;w1;d3,;&lt;ETX&gt;
&lt;STX&gt;H3;o100,100;f3;c20;h1;w1;d3,MES Login;&lt;ETX&gt;
&lt;STX&gt;B4;o50,30;f3;c0,3;h50;w3;d3,1821;&lt;ETX&gt;
&lt;STX&gt;R&lt;ETX&gt;
&lt;STX&gt;&lt;ESC&gt;E1;&lt;ETX&gt;
&lt;STX&gt;&lt;US&gt;4&lt;ETX&gt;
&lt;STX&gt;&lt;ETB&gt;&lt;ETX&gt;</v>
      </c>
      <c r="H1421" s="38">
        <f>ROW() - 6</f>
        <v>1415</v>
      </c>
      <c r="I1421" s="218" t="str" cm="1">
        <f t="array" ref="I14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22" spans="1:10" x14ac:dyDescent="0.2">
      <c r="A1422" s="209">
        <v>1461</v>
      </c>
      <c r="B1422" s="211" t="s">
        <v>2906</v>
      </c>
      <c r="C1422" s="44">
        <v>4</v>
      </c>
      <c r="D1422" s="214">
        <v>45639</v>
      </c>
      <c r="E1422" s="211" t="b">
        <v>0</v>
      </c>
      <c r="F1422" s="211" t="s">
        <v>2907</v>
      </c>
      <c r="G14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&lt;STX&gt;H1;o160,100;f3;c20;h1;w1;d3,Joshua Proctor;&lt;ETX&gt;
&lt;STX&gt;H2;o130,100;f3;c20;h1;w1;d3,;&lt;ETX&gt;
&lt;STX&gt;H3;o100,100;f3;c20;h1;w1;d3,MES Login;&lt;ETX&gt;
&lt;STX&gt;B4;o50,30;f3;c0,3;h50;w3;d3,1461;&lt;ETX&gt;
&lt;STX&gt;R&lt;ETX&gt;
&lt;STX&gt;&lt;ESC&gt;E1;&lt;ETX&gt;
&lt;STX&gt;&lt;US&gt;4&lt;ETX&gt;
&lt;STX&gt;&lt;ETB&gt;&lt;ETX&gt;</v>
      </c>
      <c r="H1422" s="38">
        <f>ROW() - 6</f>
        <v>1416</v>
      </c>
      <c r="I1422" s="218" t="str" cm="1">
        <f t="array" ref="I14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23" spans="1:10" x14ac:dyDescent="0.2">
      <c r="A1423" s="209">
        <v>8822</v>
      </c>
      <c r="B1423" s="211" t="s">
        <v>2908</v>
      </c>
      <c r="C1423" s="44">
        <v>4</v>
      </c>
      <c r="D1423" s="214">
        <v>45639</v>
      </c>
      <c r="E1423" s="211" t="b">
        <v>0</v>
      </c>
      <c r="F1423" s="211" t="s">
        <v>1783</v>
      </c>
      <c r="G14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&lt;STX&gt;H1;o160,100;f3;c20;h1;w1;d3,Joshua Pruitt;&lt;ETX&gt;
&lt;STX&gt;H2;o130,100;f3;c20;h1;w1;d3,;&lt;ETX&gt;
&lt;STX&gt;H3;o100,100;f3;c20;h1;w1;d3,MES Login;&lt;ETX&gt;
&lt;STX&gt;B4;o50,30;f3;c0,3;h50;w3;d3,8822;&lt;ETX&gt;
&lt;STX&gt;R&lt;ETX&gt;
&lt;STX&gt;&lt;ESC&gt;E1;&lt;ETX&gt;
&lt;STX&gt;&lt;US&gt;4&lt;ETX&gt;
&lt;STX&gt;&lt;ETB&gt;&lt;ETX&gt;</v>
      </c>
      <c r="H1423" s="38">
        <f>ROW() - 6</f>
        <v>1417</v>
      </c>
      <c r="I1423" s="218" t="str" cm="1">
        <f t="array" ref="I14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24" spans="1:10" x14ac:dyDescent="0.2">
      <c r="A1424" s="209">
        <v>1587</v>
      </c>
      <c r="B1424" s="211" t="s">
        <v>2909</v>
      </c>
      <c r="C1424" s="44">
        <v>4</v>
      </c>
      <c r="D1424" s="214">
        <v>45639</v>
      </c>
      <c r="E1424" s="211" t="b">
        <v>0</v>
      </c>
      <c r="F1424" s="211" t="s">
        <v>2910</v>
      </c>
      <c r="G14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&lt;STX&gt;H1;o160,100;f3;c20;h1;w1;d3,Joshua Towns;&lt;ETX&gt;
&lt;STX&gt;H2;o130,100;f3;c20;h1;w1;d3,;&lt;ETX&gt;
&lt;STX&gt;H3;o100,100;f3;c20;h1;w1;d3,MES Login;&lt;ETX&gt;
&lt;STX&gt;B4;o50,30;f3;c0,3;h50;w3;d3,1587;&lt;ETX&gt;
&lt;STX&gt;R&lt;ETX&gt;
&lt;STX&gt;&lt;ESC&gt;E1;&lt;ETX&gt;
&lt;STX&gt;&lt;US&gt;4&lt;ETX&gt;
&lt;STX&gt;&lt;ETB&gt;&lt;ETX&gt;</v>
      </c>
      <c r="H1424" s="38">
        <f>ROW() - 6</f>
        <v>1418</v>
      </c>
      <c r="I1424" s="218" t="str" cm="1">
        <f t="array" ref="I14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25" spans="1:10" x14ac:dyDescent="0.2">
      <c r="A1425" s="209">
        <v>2211</v>
      </c>
      <c r="B1425" s="211" t="s">
        <v>2911</v>
      </c>
      <c r="C1425" s="44">
        <v>4</v>
      </c>
      <c r="D1425" s="214">
        <v>45639</v>
      </c>
      <c r="E1425" s="211" t="b">
        <v>0</v>
      </c>
      <c r="F1425" s="211" t="s">
        <v>906</v>
      </c>
      <c r="G14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&lt;STX&gt;H1;o160,100;f3;c20;h1;w1;d3,Joshua Vang;&lt;ETX&gt;
&lt;STX&gt;H2;o130,100;f3;c20;h1;w1;d3,;&lt;ETX&gt;
&lt;STX&gt;H3;o100,100;f3;c20;h1;w1;d3,MES Login;&lt;ETX&gt;
&lt;STX&gt;B4;o50,30;f3;c0,3;h50;w3;d3,2211;&lt;ETX&gt;
&lt;STX&gt;R&lt;ETX&gt;
&lt;STX&gt;&lt;ESC&gt;E1;&lt;ETX&gt;
&lt;STX&gt;&lt;US&gt;4&lt;ETX&gt;
&lt;STX&gt;&lt;ETB&gt;&lt;ETX&gt;</v>
      </c>
      <c r="H1425" s="38">
        <f>ROW() - 6</f>
        <v>1419</v>
      </c>
      <c r="I1425" s="218" t="str" cm="1">
        <f t="array" ref="I14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26" spans="1:10" x14ac:dyDescent="0.2">
      <c r="A1426" s="209">
        <v>1262</v>
      </c>
      <c r="B1426" s="211" t="s">
        <v>2912</v>
      </c>
      <c r="C1426" s="44">
        <v>4</v>
      </c>
      <c r="D1426" s="214">
        <v>45639</v>
      </c>
      <c r="E1426" s="211" t="b">
        <v>0</v>
      </c>
      <c r="F1426" s="211" t="s">
        <v>2367</v>
      </c>
      <c r="G14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&lt;STX&gt;H1;o160,100;f3;c20;h1;w1;d3,Joshua Woodward;&lt;ETX&gt;
&lt;STX&gt;H2;o130,100;f3;c20;h1;w1;d3,;&lt;ETX&gt;
&lt;STX&gt;H3;o100,100;f3;c20;h1;w1;d3,MES Login;&lt;ETX&gt;
&lt;STX&gt;B4;o50,30;f3;c0,3;h50;w3;d3,1262;&lt;ETX&gt;
&lt;STX&gt;R&lt;ETX&gt;
&lt;STX&gt;&lt;ESC&gt;E1;&lt;ETX&gt;
&lt;STX&gt;&lt;US&gt;4&lt;ETX&gt;
&lt;STX&gt;&lt;ETB&gt;&lt;ETX&gt;</v>
      </c>
      <c r="H1426" s="38">
        <f>ROW() - 6</f>
        <v>1420</v>
      </c>
      <c r="I1426" s="218" t="str" cm="1">
        <f t="array" ref="I14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27" spans="1:10" x14ac:dyDescent="0.2">
      <c r="A1427" s="209">
        <v>9353</v>
      </c>
      <c r="B1427" s="211" t="s">
        <v>2913</v>
      </c>
      <c r="C1427" s="44">
        <v>4</v>
      </c>
      <c r="D1427" s="214"/>
      <c r="E1427" s="211" t="b">
        <v>0</v>
      </c>
      <c r="F1427" s="211" t="s">
        <v>965</v>
      </c>
      <c r="G14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&lt;STX&gt;H1;o160,100;f3;c20;h1;w1;d3,Joulia Lor;&lt;ETX&gt;
&lt;STX&gt;H2;o130,100;f3;c20;h1;w1;d3,;&lt;ETX&gt;
&lt;STX&gt;H3;o100,100;f3;c20;h1;w1;d3,MES Login;&lt;ETX&gt;
&lt;STX&gt;B4;o50,30;f3;c0,3;h50;w3;d3,9353;&lt;ETX&gt;
&lt;STX&gt;R&lt;ETX&gt;
&lt;STX&gt;&lt;ESC&gt;E1;&lt;ETX&gt;
&lt;STX&gt;&lt;US&gt;4&lt;ETX&gt;
&lt;STX&gt;&lt;ETB&gt;&lt;ETX&gt;</v>
      </c>
      <c r="H1427" s="38">
        <f>ROW() - 6</f>
        <v>1421</v>
      </c>
      <c r="I1427" s="218" t="str" cm="1">
        <f t="array" ref="I14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28" spans="1:10" x14ac:dyDescent="0.2">
      <c r="A1428" s="209">
        <v>9981</v>
      </c>
      <c r="B1428" s="211" t="s">
        <v>2914</v>
      </c>
      <c r="C1428" s="44">
        <v>4</v>
      </c>
      <c r="D1428" s="214">
        <v>45131.375354629628</v>
      </c>
      <c r="E1428" s="211" t="b">
        <v>0</v>
      </c>
      <c r="F1428" s="211" t="s">
        <v>2915</v>
      </c>
      <c r="G14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&lt;STX&gt;H1;o160,100;f3;c20;h1;w1;d3,Jowine McCollum;&lt;ETX&gt;
&lt;STX&gt;H2;o130,100;f3;c20;h1;w1;d3,;&lt;ETX&gt;
&lt;STX&gt;H3;o100,100;f3;c20;h1;w1;d3,MES Login;&lt;ETX&gt;
&lt;STX&gt;B4;o50,30;f3;c0,3;h50;w3;d3,9981;&lt;ETX&gt;
&lt;STX&gt;R&lt;ETX&gt;
&lt;STX&gt;&lt;ESC&gt;E1;&lt;ETX&gt;
&lt;STX&gt;&lt;US&gt;4&lt;ETX&gt;
&lt;STX&gt;&lt;ETB&gt;&lt;ETX&gt;</v>
      </c>
      <c r="H1428" s="38">
        <f>ROW() - 6</f>
        <v>1422</v>
      </c>
      <c r="I1428" s="218" t="str" cm="1">
        <f t="array" ref="I14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29" spans="1:10" x14ac:dyDescent="0.2">
      <c r="A1429" s="209">
        <v>3025</v>
      </c>
      <c r="B1429" s="211" t="s">
        <v>2916</v>
      </c>
      <c r="C1429" s="44">
        <v>4</v>
      </c>
      <c r="D1429" s="214">
        <v>45716</v>
      </c>
      <c r="E1429" s="211" t="b">
        <v>0</v>
      </c>
      <c r="F1429" s="211" t="s">
        <v>2917</v>
      </c>
      <c r="G14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&lt;STX&gt;H1;o160,100;f3;c20;h1;w1;d3,Joyce Hodges;&lt;ETX&gt;
&lt;STX&gt;H2;o130,100;f3;c20;h1;w1;d3,;&lt;ETX&gt;
&lt;STX&gt;H3;o100,100;f3;c20;h1;w1;d3,MES Login;&lt;ETX&gt;
&lt;STX&gt;B4;o50,30;f3;c0,3;h50;w3;d3,3025;&lt;ETX&gt;
&lt;STX&gt;R&lt;ETX&gt;
&lt;STX&gt;&lt;ESC&gt;E1;&lt;ETX&gt;
&lt;STX&gt;&lt;US&gt;4&lt;ETX&gt;
&lt;STX&gt;&lt;ETB&gt;&lt;ETX&gt;</v>
      </c>
      <c r="H1429" s="38">
        <f>ROW() - 6</f>
        <v>1423</v>
      </c>
      <c r="I1429" s="218" t="str" cm="1">
        <f t="array" ref="I14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30" spans="1:10" x14ac:dyDescent="0.2">
      <c r="A1430" s="209">
        <v>2045</v>
      </c>
      <c r="B1430" s="211" t="s">
        <v>411</v>
      </c>
      <c r="C1430" s="44">
        <v>4</v>
      </c>
      <c r="D1430" s="214"/>
      <c r="E1430" s="211" t="b">
        <v>0</v>
      </c>
      <c r="F1430" s="211" t="s">
        <v>2918</v>
      </c>
      <c r="G14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&lt;STX&gt;H1;o160,100;f3;c20;h1;w1;d3,Juan Patino;&lt;ETX&gt;
&lt;STX&gt;H2;o130,100;f3;c20;h1;w1;d3,DT FEM 1st;&lt;ETX&gt;
&lt;STX&gt;H3;o100,100;f3;c20;h1;w1;d3,MES Login;&lt;ETX&gt;
&lt;STX&gt;B4;o50,30;f3;c0,3;h50;w3;d3,2045;&lt;ETX&gt;
&lt;STX&gt;R&lt;ETX&gt;
&lt;STX&gt;&lt;ESC&gt;E1;&lt;ETX&gt;
&lt;STX&gt;&lt;US&gt;4&lt;ETX&gt;
&lt;STX&gt;&lt;ETB&gt;&lt;ETX&gt;</v>
      </c>
      <c r="H1430" s="38">
        <f>ROW() - 6</f>
        <v>1424</v>
      </c>
      <c r="I1430" s="218" t="str" cm="1">
        <f t="array" ref="I14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14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431" spans="1:10" x14ac:dyDescent="0.2">
      <c r="A1431" s="209">
        <v>9317</v>
      </c>
      <c r="B1431" s="211" t="s">
        <v>2919</v>
      </c>
      <c r="C1431" s="44">
        <v>4</v>
      </c>
      <c r="D1431" s="214">
        <v>45131.37537037037</v>
      </c>
      <c r="E1431" s="211" t="b">
        <v>0</v>
      </c>
      <c r="F1431" s="211" t="s">
        <v>1440</v>
      </c>
      <c r="G14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&lt;STX&gt;H1;o160,100;f3;c20;h1;w1;d3,Juan Thomas;&lt;ETX&gt;
&lt;STX&gt;H2;o130,100;f3;c20;h1;w1;d3,;&lt;ETX&gt;
&lt;STX&gt;H3;o100,100;f3;c20;h1;w1;d3,MES Login;&lt;ETX&gt;
&lt;STX&gt;B4;o50,30;f3;c0,3;h50;w3;d3,9317;&lt;ETX&gt;
&lt;STX&gt;R&lt;ETX&gt;
&lt;STX&gt;&lt;ESC&gt;E1;&lt;ETX&gt;
&lt;STX&gt;&lt;US&gt;4&lt;ETX&gt;
&lt;STX&gt;&lt;ETB&gt;&lt;ETX&gt;</v>
      </c>
      <c r="H1431" s="38">
        <f>ROW() - 6</f>
        <v>1425</v>
      </c>
      <c r="I1431" s="218" t="str" cm="1">
        <f t="array" ref="I14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32" spans="1:10" x14ac:dyDescent="0.2">
      <c r="A1432" s="209">
        <v>1025</v>
      </c>
      <c r="B1432" s="211" t="s">
        <v>2920</v>
      </c>
      <c r="C1432" s="44">
        <v>4</v>
      </c>
      <c r="D1432" s="214">
        <v>45131.375366550928</v>
      </c>
      <c r="E1432" s="211" t="b">
        <v>0</v>
      </c>
      <c r="F1432" s="211" t="s">
        <v>2340</v>
      </c>
      <c r="G14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&lt;STX&gt;H1;o160,100;f3;c20;h1;w1;d3,Juana Lowery;&lt;ETX&gt;
&lt;STX&gt;H2;o130,100;f3;c20;h1;w1;d3,;&lt;ETX&gt;
&lt;STX&gt;H3;o100,100;f3;c20;h1;w1;d3,MES Login;&lt;ETX&gt;
&lt;STX&gt;B4;o50,30;f3;c0,3;h50;w3;d3,1025;&lt;ETX&gt;
&lt;STX&gt;R&lt;ETX&gt;
&lt;STX&gt;&lt;ESC&gt;E1;&lt;ETX&gt;
&lt;STX&gt;&lt;US&gt;4&lt;ETX&gt;
&lt;STX&gt;&lt;ETB&gt;&lt;ETX&gt;</v>
      </c>
      <c r="H1432" s="38">
        <f>ROW() - 6</f>
        <v>1426</v>
      </c>
      <c r="I1432" s="218" t="str" cm="1">
        <f t="array" ref="I14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33" spans="1:10" x14ac:dyDescent="0.2">
      <c r="A1433" s="209">
        <v>9760</v>
      </c>
      <c r="B1433" s="211" t="s">
        <v>2921</v>
      </c>
      <c r="C1433" s="44">
        <v>4</v>
      </c>
      <c r="D1433" s="214">
        <v>45131.375369444446</v>
      </c>
      <c r="E1433" s="211" t="b">
        <v>0</v>
      </c>
      <c r="F1433" s="211" t="s">
        <v>1254</v>
      </c>
      <c r="G14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&lt;STX&gt;H1;o160,100;f3;c20;h1;w1;d3,Juanetta Walker;&lt;ETX&gt;
&lt;STX&gt;H2;o130,100;f3;c20;h1;w1;d3,;&lt;ETX&gt;
&lt;STX&gt;H3;o100,100;f3;c20;h1;w1;d3,MES Login;&lt;ETX&gt;
&lt;STX&gt;B4;o50,30;f3;c0,3;h50;w3;d3,9760;&lt;ETX&gt;
&lt;STX&gt;R&lt;ETX&gt;
&lt;STX&gt;&lt;ESC&gt;E1;&lt;ETX&gt;
&lt;STX&gt;&lt;US&gt;4&lt;ETX&gt;
&lt;STX&gt;&lt;ETB&gt;&lt;ETX&gt;</v>
      </c>
      <c r="H1433" s="38">
        <f>ROW() - 6</f>
        <v>1427</v>
      </c>
      <c r="I1433" s="218" t="str" cm="1">
        <f t="array" ref="I14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34" spans="1:10" x14ac:dyDescent="0.2">
      <c r="A1434" s="209">
        <v>2600</v>
      </c>
      <c r="B1434" s="211" t="s">
        <v>2922</v>
      </c>
      <c r="C1434" s="44">
        <v>4</v>
      </c>
      <c r="D1434" s="214">
        <v>45733</v>
      </c>
      <c r="E1434" s="211" t="b">
        <v>0</v>
      </c>
      <c r="F1434" s="211" t="s">
        <v>2923</v>
      </c>
      <c r="G14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&lt;STX&gt;H1;o160,100;f3;c20;h1;w1;d3,Jucinta Mills;&lt;ETX&gt;
&lt;STX&gt;H2;o130,100;f3;c20;h1;w1;d3,;&lt;ETX&gt;
&lt;STX&gt;H3;o100,100;f3;c20;h1;w1;d3,MES Login;&lt;ETX&gt;
&lt;STX&gt;B4;o50,30;f3;c0,3;h50;w3;d3,2600;&lt;ETX&gt;
&lt;STX&gt;R&lt;ETX&gt;
&lt;STX&gt;&lt;ESC&gt;E1;&lt;ETX&gt;
&lt;STX&gt;&lt;US&gt;4&lt;ETX&gt;
&lt;STX&gt;&lt;ETB&gt;&lt;ETX&gt;</v>
      </c>
      <c r="H1434" s="38">
        <f>ROW() - 6</f>
        <v>1428</v>
      </c>
      <c r="I1434" s="218" t="str" cm="1">
        <f t="array" ref="I14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35" spans="1:10" x14ac:dyDescent="0.2">
      <c r="A1435" s="209">
        <v>1243</v>
      </c>
      <c r="B1435" s="211" t="s">
        <v>2924</v>
      </c>
      <c r="C1435" s="44">
        <v>4</v>
      </c>
      <c r="D1435" s="214">
        <v>45131.375371643517</v>
      </c>
      <c r="E1435" s="211" t="b">
        <v>0</v>
      </c>
      <c r="F1435" s="211" t="s">
        <v>2925</v>
      </c>
      <c r="G14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&lt;STX&gt;H1;o160,100;f3;c20;h1;w1;d3,Judah Loveberry;&lt;ETX&gt;
&lt;STX&gt;H2;o130,100;f3;c20;h1;w1;d3,;&lt;ETX&gt;
&lt;STX&gt;H3;o100,100;f3;c20;h1;w1;d3,MES Login;&lt;ETX&gt;
&lt;STX&gt;B4;o50,30;f3;c0,3;h50;w3;d3,1243;&lt;ETX&gt;
&lt;STX&gt;R&lt;ETX&gt;
&lt;STX&gt;&lt;ESC&gt;E1;&lt;ETX&gt;
&lt;STX&gt;&lt;US&gt;4&lt;ETX&gt;
&lt;STX&gt;&lt;ETB&gt;&lt;ETX&gt;</v>
      </c>
      <c r="H1435" s="38">
        <f>ROW() - 6</f>
        <v>1429</v>
      </c>
      <c r="I1435" s="218" t="str" cm="1">
        <f t="array" ref="I14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36" spans="1:10" x14ac:dyDescent="0.2">
      <c r="A1436" s="209">
        <v>1814</v>
      </c>
      <c r="B1436" s="211" t="s">
        <v>2926</v>
      </c>
      <c r="C1436" s="44">
        <v>8</v>
      </c>
      <c r="D1436" s="214">
        <v>45103</v>
      </c>
      <c r="E1436" s="211" t="b">
        <v>1</v>
      </c>
      <c r="F1436" s="211" t="s">
        <v>2927</v>
      </c>
      <c r="G14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&lt;STX&gt;H1;o160,100;f3;c20;h1;w1;d3,Juliana Mardo;&lt;ETX&gt;
&lt;STX&gt;H2;o130,100;f3;c20;h1;w1;d3,;&lt;ETX&gt;
&lt;STX&gt;H3;o100,100;f3;c20;h1;w1;d3,MES Login;&lt;ETX&gt;
&lt;STX&gt;B4;o50,30;f3;c0,3;h50;w3;d3,1814;&lt;ETX&gt;
&lt;STX&gt;R&lt;ETX&gt;
&lt;STX&gt;&lt;ESC&gt;E1;&lt;ETX&gt;
&lt;STX&gt;&lt;US&gt;4&lt;ETX&gt;
&lt;STX&gt;&lt;ETB&gt;&lt;ETX&gt;</v>
      </c>
      <c r="H1436" s="38">
        <f>ROW() - 6</f>
        <v>1430</v>
      </c>
      <c r="I1436" s="218" t="str" cm="1">
        <f t="array" ref="I14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37" spans="1:10" x14ac:dyDescent="0.2">
      <c r="A1437" s="209">
        <v>2453</v>
      </c>
      <c r="B1437" s="211" t="s">
        <v>2928</v>
      </c>
      <c r="C1437" s="44">
        <v>4</v>
      </c>
      <c r="D1437" s="214">
        <v>45639</v>
      </c>
      <c r="E1437" s="211" t="b">
        <v>0</v>
      </c>
      <c r="F1437" s="211" t="s">
        <v>2929</v>
      </c>
      <c r="G14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&lt;STX&gt;H1;o160,100;f3;c20;h1;w1;d3,Juliana Pohl;&lt;ETX&gt;
&lt;STX&gt;H2;o130,100;f3;c20;h1;w1;d3,;&lt;ETX&gt;
&lt;STX&gt;H3;o100,100;f3;c20;h1;w1;d3,MES Login;&lt;ETX&gt;
&lt;STX&gt;B4;o50,30;f3;c0,3;h50;w3;d3,2453;&lt;ETX&gt;
&lt;STX&gt;R&lt;ETX&gt;
&lt;STX&gt;&lt;ESC&gt;E1;&lt;ETX&gt;
&lt;STX&gt;&lt;US&gt;4&lt;ETX&gt;
&lt;STX&gt;&lt;ETB&gt;&lt;ETX&gt;</v>
      </c>
      <c r="H1437" s="38">
        <f>ROW() - 6</f>
        <v>1431</v>
      </c>
      <c r="I1437" s="218" t="str" cm="1">
        <f t="array" ref="I14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38" spans="1:10" x14ac:dyDescent="0.2">
      <c r="A1438" s="209">
        <v>8654</v>
      </c>
      <c r="B1438" s="211" t="s">
        <v>2930</v>
      </c>
      <c r="C1438" s="44">
        <v>6</v>
      </c>
      <c r="D1438" s="214">
        <v>45131.375372719907</v>
      </c>
      <c r="E1438" s="211" t="b">
        <v>1</v>
      </c>
      <c r="F1438" s="211" t="s">
        <v>2931</v>
      </c>
      <c r="G14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&lt;STX&gt;H1;o160,100;f3;c20;h1;w1;d3,Julie Metz;&lt;ETX&gt;
&lt;STX&gt;H2;o130,100;f3;c20;h1;w1;d3,HR Dept;&lt;ETX&gt;
&lt;STX&gt;H3;o100,100;f3;c20;h1;w1;d3,MES Login;&lt;ETX&gt;
&lt;STX&gt;B4;o50,30;f3;c0,3;h50;w3;d3,8654;&lt;ETX&gt;
&lt;STX&gt;R&lt;ETX&gt;
&lt;STX&gt;&lt;ESC&gt;E1;&lt;ETX&gt;
&lt;STX&gt;&lt;US&gt;4&lt;ETX&gt;
&lt;STX&gt;&lt;ETB&gt;&lt;ETX&gt;</v>
      </c>
      <c r="H1438" s="38">
        <f>ROW() - 6</f>
        <v>1432</v>
      </c>
      <c r="I1438" s="218" t="str" cm="1">
        <f t="array" ref="I14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4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39" spans="1:10" x14ac:dyDescent="0.2">
      <c r="A1439" s="209">
        <v>9544</v>
      </c>
      <c r="B1439" s="211" t="s">
        <v>2932</v>
      </c>
      <c r="C1439" s="44">
        <v>4</v>
      </c>
      <c r="D1439" s="214">
        <v>45131.37537361111</v>
      </c>
      <c r="E1439" s="211" t="b">
        <v>0</v>
      </c>
      <c r="F1439" s="211" t="s">
        <v>969</v>
      </c>
      <c r="G14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&lt;STX&gt;H1;o160,100;f3;c20;h1;w1;d3,Julie Williams;&lt;ETX&gt;
&lt;STX&gt;H2;o130,100;f3;c20;h1;w1;d3,;&lt;ETX&gt;
&lt;STX&gt;H3;o100,100;f3;c20;h1;w1;d3,MES Login;&lt;ETX&gt;
&lt;STX&gt;B4;o50,30;f3;c0,3;h50;w3;d3,9544;&lt;ETX&gt;
&lt;STX&gt;R&lt;ETX&gt;
&lt;STX&gt;&lt;ESC&gt;E1;&lt;ETX&gt;
&lt;STX&gt;&lt;US&gt;4&lt;ETX&gt;
&lt;STX&gt;&lt;ETB&gt;&lt;ETX&gt;</v>
      </c>
      <c r="H1439" s="38">
        <f>ROW() - 6</f>
        <v>1433</v>
      </c>
      <c r="I1439" s="218" t="str" cm="1">
        <f t="array" ref="I14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40" spans="1:10" x14ac:dyDescent="0.2">
      <c r="A1440" s="209">
        <v>2109</v>
      </c>
      <c r="B1440" s="211" t="s">
        <v>2933</v>
      </c>
      <c r="C1440" s="44">
        <v>4</v>
      </c>
      <c r="D1440" s="214">
        <v>45131.375374687501</v>
      </c>
      <c r="E1440" s="211" t="b">
        <v>0</v>
      </c>
      <c r="F1440" s="211" t="s">
        <v>2934</v>
      </c>
      <c r="G14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&lt;STX&gt;H1;o160,100;f3;c20;h1;w1;d3,Julio Casaigne;&lt;ETX&gt;
&lt;STX&gt;H2;o130,100;f3;c20;h1;w1;d3,;&lt;ETX&gt;
&lt;STX&gt;H3;o100,100;f3;c20;h1;w1;d3,MES Login;&lt;ETX&gt;
&lt;STX&gt;B4;o50,30;f3;c0,3;h50;w3;d3,2109;&lt;ETX&gt;
&lt;STX&gt;R&lt;ETX&gt;
&lt;STX&gt;&lt;ESC&gt;E1;&lt;ETX&gt;
&lt;STX&gt;&lt;US&gt;4&lt;ETX&gt;
&lt;STX&gt;&lt;ETB&gt;&lt;ETX&gt;</v>
      </c>
      <c r="H1440" s="38">
        <f>ROW() - 6</f>
        <v>1434</v>
      </c>
      <c r="I1440" s="218" t="str" cm="1">
        <f t="array" ref="I14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41" spans="1:10" x14ac:dyDescent="0.2">
      <c r="A1441" s="209">
        <v>9949</v>
      </c>
      <c r="B1441" s="211" t="s">
        <v>2935</v>
      </c>
      <c r="C1441" s="44">
        <v>4</v>
      </c>
      <c r="D1441" s="214">
        <v>45131.375375613425</v>
      </c>
      <c r="E1441" s="211" t="b">
        <v>0</v>
      </c>
      <c r="F1441" s="211" t="s">
        <v>2936</v>
      </c>
      <c r="G14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&lt;STX&gt;H1;o160,100;f3;c20;h1;w1;d3,Julius Burks;&lt;ETX&gt;
&lt;STX&gt;H2;o130,100;f3;c20;h1;w1;d3,;&lt;ETX&gt;
&lt;STX&gt;H3;o100,100;f3;c20;h1;w1;d3,MES Login;&lt;ETX&gt;
&lt;STX&gt;B4;o50,30;f3;c0,3;h50;w3;d3,9949;&lt;ETX&gt;
&lt;STX&gt;R&lt;ETX&gt;
&lt;STX&gt;&lt;ESC&gt;E1;&lt;ETX&gt;
&lt;STX&gt;&lt;US&gt;4&lt;ETX&gt;
&lt;STX&gt;&lt;ETB&gt;&lt;ETX&gt;</v>
      </c>
      <c r="H1441" s="38">
        <f>ROW() - 6</f>
        <v>1435</v>
      </c>
      <c r="I1441" s="218" t="str" cm="1">
        <f t="array" ref="I14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42" spans="1:10" x14ac:dyDescent="0.2">
      <c r="A1442" s="209">
        <v>1208</v>
      </c>
      <c r="B1442" s="211" t="s">
        <v>2937</v>
      </c>
      <c r="C1442" s="44">
        <v>3</v>
      </c>
      <c r="D1442" s="214">
        <v>45131.375376701391</v>
      </c>
      <c r="E1442" s="211" t="b">
        <v>0</v>
      </c>
      <c r="F1442" s="211" t="s">
        <v>1182</v>
      </c>
      <c r="G14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&lt;STX&gt;H1;o160,100;f3;c20;h1;w1;d3,Jumanne Powell;&lt;ETX&gt;
&lt;STX&gt;H2;o130,100;f3;c20;h1;w1;d3,;&lt;ETX&gt;
&lt;STX&gt;H3;o100,100;f3;c20;h1;w1;d3,MES Login;&lt;ETX&gt;
&lt;STX&gt;B4;o50,30;f3;c0,3;h50;w3;d3,1208;&lt;ETX&gt;
&lt;STX&gt;R&lt;ETX&gt;
&lt;STX&gt;&lt;ESC&gt;E1;&lt;ETX&gt;
&lt;STX&gt;&lt;US&gt;4&lt;ETX&gt;
&lt;STX&gt;&lt;ETB&gt;&lt;ETX&gt;</v>
      </c>
      <c r="H1442" s="38">
        <f>ROW() - 6</f>
        <v>1436</v>
      </c>
      <c r="I1442" s="218" t="str" cm="1">
        <f t="array" ref="I14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43" spans="1:10" x14ac:dyDescent="0.2">
      <c r="A1443" s="209">
        <v>3004</v>
      </c>
      <c r="B1443" s="211" t="s">
        <v>2938</v>
      </c>
      <c r="C1443" s="44">
        <v>1</v>
      </c>
      <c r="D1443" s="214">
        <v>45131.375377777775</v>
      </c>
      <c r="E1443" s="211" t="b">
        <v>1</v>
      </c>
      <c r="F1443" s="211" t="s">
        <v>2939</v>
      </c>
      <c r="G14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&lt;STX&gt;H1;o160,100;f3;c20;h1;w1;d3,Junaid Ul-Hassan;&lt;ETX&gt;
&lt;STX&gt;H2;o130,100;f3;c20;h1;w1;d3,;&lt;ETX&gt;
&lt;STX&gt;H3;o100,100;f3;c20;h1;w1;d3,MES Login;&lt;ETX&gt;
&lt;STX&gt;B4;o50,30;f3;c0,3;h50;w3;d3,3004;&lt;ETX&gt;
&lt;STX&gt;R&lt;ETX&gt;
&lt;STX&gt;&lt;ESC&gt;E1;&lt;ETX&gt;
&lt;STX&gt;&lt;US&gt;4&lt;ETX&gt;
&lt;STX&gt;&lt;ETB&gt;&lt;ETX&gt;</v>
      </c>
      <c r="H1443" s="38">
        <f>ROW() - 6</f>
        <v>1437</v>
      </c>
      <c r="I1443" s="218" t="str" cm="1">
        <f t="array" ref="I14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44" spans="1:10" x14ac:dyDescent="0.2">
      <c r="A1444" s="209">
        <v>9844</v>
      </c>
      <c r="B1444" s="211" t="s">
        <v>2940</v>
      </c>
      <c r="C1444" s="44">
        <v>4</v>
      </c>
      <c r="D1444" s="214">
        <v>45131.375379050929</v>
      </c>
      <c r="E1444" s="211" t="b">
        <v>0</v>
      </c>
      <c r="F1444" s="211" t="s">
        <v>2064</v>
      </c>
      <c r="G14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&lt;STX&gt;H1;o160,100;f3;c20;h1;w1;d3,Junayed Ahmed;&lt;ETX&gt;
&lt;STX&gt;H2;o130,100;f3;c20;h1;w1;d3,;&lt;ETX&gt;
&lt;STX&gt;H3;o100,100;f3;c20;h1;w1;d3,MES Login;&lt;ETX&gt;
&lt;STX&gt;B4;o50,30;f3;c0,3;h50;w3;d3,9844;&lt;ETX&gt;
&lt;STX&gt;R&lt;ETX&gt;
&lt;STX&gt;&lt;ESC&gt;E1;&lt;ETX&gt;
&lt;STX&gt;&lt;US&gt;4&lt;ETX&gt;
&lt;STX&gt;&lt;ETB&gt;&lt;ETX&gt;</v>
      </c>
      <c r="H1444" s="38">
        <f>ROW() - 6</f>
        <v>1438</v>
      </c>
      <c r="I1444" s="218" t="str" cm="1">
        <f t="array" ref="I14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45" spans="1:10" x14ac:dyDescent="0.2">
      <c r="A1445" s="209">
        <v>1419</v>
      </c>
      <c r="B1445" s="211" t="s">
        <v>2941</v>
      </c>
      <c r="C1445" s="44">
        <v>4</v>
      </c>
      <c r="D1445" s="214">
        <v>45131.375380127312</v>
      </c>
      <c r="E1445" s="211" t="b">
        <v>0</v>
      </c>
      <c r="F1445" s="211" t="s">
        <v>2942</v>
      </c>
      <c r="G14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&lt;STX&gt;H1;o160,100;f3;c20;h1;w1;d3,Jurreau Aldrich;&lt;ETX&gt;
&lt;STX&gt;H2;o130,100;f3;c20;h1;w1;d3,;&lt;ETX&gt;
&lt;STX&gt;H3;o100,100;f3;c20;h1;w1;d3,MES Login;&lt;ETX&gt;
&lt;STX&gt;B4;o50,30;f3;c0,3;h50;w3;d3,1419;&lt;ETX&gt;
&lt;STX&gt;R&lt;ETX&gt;
&lt;STX&gt;&lt;ESC&gt;E1;&lt;ETX&gt;
&lt;STX&gt;&lt;US&gt;4&lt;ETX&gt;
&lt;STX&gt;&lt;ETB&gt;&lt;ETX&gt;</v>
      </c>
      <c r="H1445" s="38">
        <f>ROW() - 6</f>
        <v>1439</v>
      </c>
      <c r="I1445" s="218" t="str" cm="1">
        <f t="array" ref="I14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46" spans="1:10" x14ac:dyDescent="0.2">
      <c r="A1446" s="209">
        <v>1139</v>
      </c>
      <c r="B1446" s="211" t="s">
        <v>2943</v>
      </c>
      <c r="C1446" s="44">
        <v>4</v>
      </c>
      <c r="D1446" s="214">
        <v>45131.375381400459</v>
      </c>
      <c r="E1446" s="211" t="b">
        <v>0</v>
      </c>
      <c r="F1446" s="211" t="s">
        <v>2944</v>
      </c>
      <c r="G14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&lt;STX&gt;H1;o160,100;f3;c20;h1;w1;d3,JUSTICE LEWIS;&lt;ETX&gt;
&lt;STX&gt;H2;o130,100;f3;c20;h1;w1;d3,;&lt;ETX&gt;
&lt;STX&gt;H3;o100,100;f3;c20;h1;w1;d3,MES Login;&lt;ETX&gt;
&lt;STX&gt;B4;o50,30;f3;c0,3;h50;w3;d3,1139;&lt;ETX&gt;
&lt;STX&gt;R&lt;ETX&gt;
&lt;STX&gt;&lt;ESC&gt;E1;&lt;ETX&gt;
&lt;STX&gt;&lt;US&gt;4&lt;ETX&gt;
&lt;STX&gt;&lt;ETB&gt;&lt;ETX&gt;</v>
      </c>
      <c r="H1446" s="38">
        <f>ROW() - 6</f>
        <v>1440</v>
      </c>
      <c r="I1446" s="218" t="str" cm="1">
        <f t="array" ref="I14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47" spans="1:10" x14ac:dyDescent="0.2">
      <c r="A1447" s="209">
        <v>1482</v>
      </c>
      <c r="B1447" s="211" t="s">
        <v>2945</v>
      </c>
      <c r="C1447" s="44">
        <v>4</v>
      </c>
      <c r="D1447" s="214">
        <v>45131.37538229167</v>
      </c>
      <c r="E1447" s="211" t="b">
        <v>0</v>
      </c>
      <c r="F1447" s="211" t="s">
        <v>914</v>
      </c>
      <c r="G14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&lt;STX&gt;H1;o160,100;f3;c20;h1;w1;d3,Justin Anderson;&lt;ETX&gt;
&lt;STX&gt;H2;o130,100;f3;c20;h1;w1;d3,;&lt;ETX&gt;
&lt;STX&gt;H3;o100,100;f3;c20;h1;w1;d3,MES Login;&lt;ETX&gt;
&lt;STX&gt;B4;o50,30;f3;c0,3;h50;w3;d3,1482;&lt;ETX&gt;
&lt;STX&gt;R&lt;ETX&gt;
&lt;STX&gt;&lt;ESC&gt;E1;&lt;ETX&gt;
&lt;STX&gt;&lt;US&gt;4&lt;ETX&gt;
&lt;STX&gt;&lt;ETB&gt;&lt;ETX&gt;</v>
      </c>
      <c r="H1447" s="38">
        <f>ROW() - 6</f>
        <v>1441</v>
      </c>
      <c r="I1447" s="218" t="str" cm="1">
        <f t="array" ref="I14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48" spans="1:10" x14ac:dyDescent="0.2">
      <c r="A1448" s="209">
        <v>1833</v>
      </c>
      <c r="B1448" s="211" t="s">
        <v>2946</v>
      </c>
      <c r="C1448" s="44">
        <v>4</v>
      </c>
      <c r="D1448" s="214">
        <v>45131.375383368053</v>
      </c>
      <c r="E1448" s="211" t="b">
        <v>0</v>
      </c>
      <c r="F1448" s="211" t="s">
        <v>2835</v>
      </c>
      <c r="G14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&lt;STX&gt;H1;o160,100;f3;c20;h1;w1;d3,Justin Conner;&lt;ETX&gt;
&lt;STX&gt;H2;o130,100;f3;c20;h1;w1;d3,;&lt;ETX&gt;
&lt;STX&gt;H3;o100,100;f3;c20;h1;w1;d3,MES Login;&lt;ETX&gt;
&lt;STX&gt;B4;o50,30;f3;c0,3;h50;w3;d3,1833;&lt;ETX&gt;
&lt;STX&gt;R&lt;ETX&gt;
&lt;STX&gt;&lt;ESC&gt;E1;&lt;ETX&gt;
&lt;STX&gt;&lt;US&gt;4&lt;ETX&gt;
&lt;STX&gt;&lt;ETB&gt;&lt;ETX&gt;</v>
      </c>
      <c r="H1448" s="38">
        <f>ROW() - 6</f>
        <v>1442</v>
      </c>
      <c r="I1448" s="218" t="str" cm="1">
        <f t="array" ref="I14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48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49" spans="1:10" x14ac:dyDescent="0.2">
      <c r="A1449" s="209">
        <v>1337</v>
      </c>
      <c r="B1449" s="211" t="s">
        <v>2947</v>
      </c>
      <c r="C1449" s="44">
        <v>4</v>
      </c>
      <c r="D1449" s="214">
        <v>45131.375384293984</v>
      </c>
      <c r="E1449" s="211" t="b">
        <v>0</v>
      </c>
      <c r="F1449" s="211" t="s">
        <v>1343</v>
      </c>
      <c r="G14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&lt;STX&gt;H1;o160,100;f3;c20;h1;w1;d3,Justin Green;&lt;ETX&gt;
&lt;STX&gt;H2;o130,100;f3;c20;h1;w1;d3,;&lt;ETX&gt;
&lt;STX&gt;H3;o100,100;f3;c20;h1;w1;d3,MES Login;&lt;ETX&gt;
&lt;STX&gt;B4;o50,30;f3;c0,3;h50;w3;d3,1337;&lt;ETX&gt;
&lt;STX&gt;R&lt;ETX&gt;
&lt;STX&gt;&lt;ESC&gt;E1;&lt;ETX&gt;
&lt;STX&gt;&lt;US&gt;4&lt;ETX&gt;
&lt;STX&gt;&lt;ETB&gt;&lt;ETX&gt;</v>
      </c>
      <c r="H1449" s="38">
        <f>ROW() - 6</f>
        <v>1443</v>
      </c>
      <c r="I1449" s="218" t="str" cm="1">
        <f t="array" ref="I14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50" spans="1:10" x14ac:dyDescent="0.2">
      <c r="A1450" s="209">
        <v>8726</v>
      </c>
      <c r="B1450" s="211" t="s">
        <v>2948</v>
      </c>
      <c r="C1450" s="44">
        <v>4</v>
      </c>
      <c r="D1450" s="214">
        <v>45131.375385567131</v>
      </c>
      <c r="E1450" s="211" t="b">
        <v>0</v>
      </c>
      <c r="F1450" s="211" t="s">
        <v>2949</v>
      </c>
      <c r="G14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&lt;STX&gt;H1;o160,100;f3;c20;h1;w1;d3,Justin Holling;&lt;ETX&gt;
&lt;STX&gt;H2;o130,100;f3;c20;h1;w1;d3,;&lt;ETX&gt;
&lt;STX&gt;H3;o100,100;f3;c20;h1;w1;d3,MES Login;&lt;ETX&gt;
&lt;STX&gt;B4;o50,30;f3;c0,3;h50;w3;d3,8726;&lt;ETX&gt;
&lt;STX&gt;R&lt;ETX&gt;
&lt;STX&gt;&lt;ESC&gt;E1;&lt;ETX&gt;
&lt;STX&gt;&lt;US&gt;4&lt;ETX&gt;
&lt;STX&gt;&lt;ETB&gt;&lt;ETX&gt;</v>
      </c>
      <c r="H1450" s="38">
        <f>ROW() - 6</f>
        <v>1444</v>
      </c>
      <c r="I1450" s="218" t="str" cm="1">
        <f t="array" ref="I14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51" spans="1:10" x14ac:dyDescent="0.2">
      <c r="A1451" s="209">
        <v>1578</v>
      </c>
      <c r="B1451" s="211" t="s">
        <v>2950</v>
      </c>
      <c r="C1451" s="44">
        <v>6</v>
      </c>
      <c r="D1451" s="214">
        <v>45639</v>
      </c>
      <c r="E1451" s="211" t="b">
        <v>1</v>
      </c>
      <c r="F1451" s="211" t="s">
        <v>2951</v>
      </c>
      <c r="G14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&lt;STX&gt;H1;o160,100;f3;c20;h1;w1;d3,Justin Kubert;&lt;ETX&gt;
&lt;STX&gt;H2;o130,100;f3;c20;h1;w1;d3,HR Dept;&lt;ETX&gt;
&lt;STX&gt;H3;o100,100;f3;c20;h1;w1;d3,MES Login;&lt;ETX&gt;
&lt;STX&gt;B4;o50,30;f3;c0,3;h50;w3;d3,1578;&lt;ETX&gt;
&lt;STX&gt;R&lt;ETX&gt;
&lt;STX&gt;&lt;ESC&gt;E1;&lt;ETX&gt;
&lt;STX&gt;&lt;US&gt;4&lt;ETX&gt;
&lt;STX&gt;&lt;ETB&gt;&lt;ETX&gt;</v>
      </c>
      <c r="H1451" s="38">
        <f>ROW() - 6</f>
        <v>1445</v>
      </c>
      <c r="I1451" s="218" t="str" cm="1">
        <f t="array" ref="I14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4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52" spans="1:10" x14ac:dyDescent="0.2">
      <c r="A1452" s="209">
        <v>2382</v>
      </c>
      <c r="B1452" s="211" t="s">
        <v>102</v>
      </c>
      <c r="C1452" s="44">
        <v>8</v>
      </c>
      <c r="D1452" s="214">
        <v>46003.590163969908</v>
      </c>
      <c r="E1452" s="211" t="b">
        <v>0</v>
      </c>
      <c r="F1452" s="211" t="s">
        <v>2952</v>
      </c>
      <c r="G14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&lt;STX&gt;H1;o160,100;f3;c20;h1;w1;d3,Justin Nolff;&lt;ETX&gt;
&lt;STX&gt;H2;o130,100;f3;c20;h1;w1;d3,;&lt;ETX&gt;
&lt;STX&gt;H3;o100,100;f3;c20;h1;w1;d3,MES Login;&lt;ETX&gt;
&lt;STX&gt;B4;o50,30;f3;c0,3;h50;w3;d3,2382;&lt;ETX&gt;
&lt;STX&gt;R&lt;ETX&gt;
&lt;STX&gt;&lt;ESC&gt;E1;&lt;ETX&gt;
&lt;STX&gt;&lt;US&gt;4&lt;ETX&gt;
&lt;STX&gt;&lt;ETB&gt;&lt;ETX&gt;</v>
      </c>
      <c r="H1452" s="38">
        <f>ROW() - 6</f>
        <v>1446</v>
      </c>
      <c r="I1452" s="218" t="str" cm="1">
        <f t="array" ref="I14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53" spans="1:10" x14ac:dyDescent="0.2">
      <c r="A1453" s="209">
        <v>1776</v>
      </c>
      <c r="B1453" s="211" t="s">
        <v>2953</v>
      </c>
      <c r="C1453" s="44">
        <v>4</v>
      </c>
      <c r="D1453" s="214">
        <v>45131.375386655091</v>
      </c>
      <c r="E1453" s="211" t="b">
        <v>0</v>
      </c>
      <c r="F1453" s="211" t="s">
        <v>2954</v>
      </c>
      <c r="G14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&lt;STX&gt;H1;o160,100;f3;c20;h1;w1;d3,Justin Trammell;&lt;ETX&gt;
&lt;STX&gt;H2;o130,100;f3;c20;h1;w1;d3,;&lt;ETX&gt;
&lt;STX&gt;H3;o100,100;f3;c20;h1;w1;d3,MES Login;&lt;ETX&gt;
&lt;STX&gt;B4;o50,30;f3;c0,3;h50;w3;d3,1776;&lt;ETX&gt;
&lt;STX&gt;R&lt;ETX&gt;
&lt;STX&gt;&lt;ESC&gt;E1;&lt;ETX&gt;
&lt;STX&gt;&lt;US&gt;4&lt;ETX&gt;
&lt;STX&gt;&lt;ETB&gt;&lt;ETX&gt;</v>
      </c>
      <c r="H1453" s="38">
        <f>ROW() - 6</f>
        <v>1447</v>
      </c>
      <c r="I1453" s="218" t="str" cm="1">
        <f t="array" ref="I14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54" spans="1:10" x14ac:dyDescent="0.2">
      <c r="A1454" s="209">
        <v>1822</v>
      </c>
      <c r="B1454" s="211" t="s">
        <v>2955</v>
      </c>
      <c r="C1454" s="44">
        <v>4</v>
      </c>
      <c r="D1454" s="214">
        <v>45131.375387928238</v>
      </c>
      <c r="E1454" s="211" t="b">
        <v>0</v>
      </c>
      <c r="F1454" s="211" t="s">
        <v>1039</v>
      </c>
      <c r="G14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&lt;STX&gt;H1;o160,100;f3;c20;h1;w1;d3,Justin Wilson;&lt;ETX&gt;
&lt;STX&gt;H2;o130,100;f3;c20;h1;w1;d3,;&lt;ETX&gt;
&lt;STX&gt;H3;o100,100;f3;c20;h1;w1;d3,MES Login;&lt;ETX&gt;
&lt;STX&gt;B4;o50,30;f3;c0,3;h50;w3;d3,1822;&lt;ETX&gt;
&lt;STX&gt;R&lt;ETX&gt;
&lt;STX&gt;&lt;ESC&gt;E1;&lt;ETX&gt;
&lt;STX&gt;&lt;US&gt;4&lt;ETX&gt;
&lt;STX&gt;&lt;ETB&gt;&lt;ETX&gt;</v>
      </c>
      <c r="H1454" s="38">
        <f>ROW() - 6</f>
        <v>1448</v>
      </c>
      <c r="I1454" s="218" t="str" cm="1">
        <f t="array" ref="I14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55" spans="1:10" x14ac:dyDescent="0.2">
      <c r="A1455" s="209">
        <v>2092</v>
      </c>
      <c r="B1455" s="211" t="s">
        <v>2956</v>
      </c>
      <c r="C1455" s="44">
        <v>4</v>
      </c>
      <c r="D1455" s="214">
        <v>45065</v>
      </c>
      <c r="E1455" s="211" t="b">
        <v>0</v>
      </c>
      <c r="F1455" s="211" t="s">
        <v>2957</v>
      </c>
      <c r="G14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&lt;STX&gt;H1;o160,100;f3;c20;h1;w1;d3,Juwan Redd;&lt;ETX&gt;
&lt;STX&gt;H2;o130,100;f3;c20;h1;w1;d3,;&lt;ETX&gt;
&lt;STX&gt;H3;o100,100;f3;c20;h1;w1;d3,MES Login;&lt;ETX&gt;
&lt;STX&gt;B4;o50,30;f3;c0,3;h50;w3;d3,2092;&lt;ETX&gt;
&lt;STX&gt;R&lt;ETX&gt;
&lt;STX&gt;&lt;ESC&gt;E1;&lt;ETX&gt;
&lt;STX&gt;&lt;US&gt;4&lt;ETX&gt;
&lt;STX&gt;&lt;ETB&gt;&lt;ETX&gt;</v>
      </c>
      <c r="H1455" s="38">
        <f>ROW() - 6</f>
        <v>1449</v>
      </c>
      <c r="I1455" s="218" t="str" cm="1">
        <f t="array" ref="I14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56" spans="1:10" x14ac:dyDescent="0.2">
      <c r="A1456" s="209">
        <v>1678</v>
      </c>
      <c r="B1456" s="211" t="s">
        <v>2958</v>
      </c>
      <c r="C1456" s="44">
        <v>4</v>
      </c>
      <c r="D1456" s="214">
        <v>45131.375388460649</v>
      </c>
      <c r="E1456" s="211" t="b">
        <v>0</v>
      </c>
      <c r="F1456" s="211" t="s">
        <v>1421</v>
      </c>
      <c r="G14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&lt;STX&gt;H1;o160,100;f3;c20;h1;w1;d3,Kalan Willis;&lt;ETX&gt;
&lt;STX&gt;H2;o130,100;f3;c20;h1;w1;d3,;&lt;ETX&gt;
&lt;STX&gt;H3;o100,100;f3;c20;h1;w1;d3,MES Login;&lt;ETX&gt;
&lt;STX&gt;B4;o50,30;f3;c0,3;h50;w3;d3,1678;&lt;ETX&gt;
&lt;STX&gt;R&lt;ETX&gt;
&lt;STX&gt;&lt;ESC&gt;E1;&lt;ETX&gt;
&lt;STX&gt;&lt;US&gt;4&lt;ETX&gt;
&lt;STX&gt;&lt;ETB&gt;&lt;ETX&gt;</v>
      </c>
      <c r="H1456" s="38">
        <f>ROW() - 6</f>
        <v>1450</v>
      </c>
      <c r="I1456" s="218" t="str" cm="1">
        <f t="array" ref="I14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57" spans="1:10" x14ac:dyDescent="0.2">
      <c r="A1457" s="209">
        <v>1467</v>
      </c>
      <c r="B1457" s="211" t="s">
        <v>2959</v>
      </c>
      <c r="C1457" s="44">
        <v>4</v>
      </c>
      <c r="D1457" s="214">
        <v>45131.375389548608</v>
      </c>
      <c r="E1457" s="211" t="b">
        <v>0</v>
      </c>
      <c r="F1457" s="211" t="s">
        <v>998</v>
      </c>
      <c r="G14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&lt;STX&gt;H1;o160,100;f3;c20;h1;w1;d3,Kalatoscha Hill;&lt;ETX&gt;
&lt;STX&gt;H2;o130,100;f3;c20;h1;w1;d3,;&lt;ETX&gt;
&lt;STX&gt;H3;o100,100;f3;c20;h1;w1;d3,MES Login;&lt;ETX&gt;
&lt;STX&gt;B4;o50,30;f3;c0,3;h50;w3;d3,1467;&lt;ETX&gt;
&lt;STX&gt;R&lt;ETX&gt;
&lt;STX&gt;&lt;ESC&gt;E1;&lt;ETX&gt;
&lt;STX&gt;&lt;US&gt;4&lt;ETX&gt;
&lt;STX&gt;&lt;ETB&gt;&lt;ETX&gt;</v>
      </c>
      <c r="H1457" s="38">
        <f>ROW() - 6</f>
        <v>1451</v>
      </c>
      <c r="I1457" s="218" t="str" cm="1">
        <f t="array" ref="I14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58" spans="1:10" x14ac:dyDescent="0.2">
      <c r="A1458" s="209">
        <v>1435</v>
      </c>
      <c r="B1458" s="211" t="s">
        <v>2960</v>
      </c>
      <c r="C1458" s="44">
        <v>4</v>
      </c>
      <c r="D1458" s="214">
        <v>45131.375390972222</v>
      </c>
      <c r="E1458" s="211" t="b">
        <v>0</v>
      </c>
      <c r="F1458" s="211" t="s">
        <v>998</v>
      </c>
      <c r="G14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&lt;STX&gt;H1;o160,100;f3;c20;h1;w1;d3,Kalatosha Hill;&lt;ETX&gt;
&lt;STX&gt;H2;o130,100;f3;c20;h1;w1;d3,;&lt;ETX&gt;
&lt;STX&gt;H3;o100,100;f3;c20;h1;w1;d3,MES Login;&lt;ETX&gt;
&lt;STX&gt;B4;o50,30;f3;c0,3;h50;w3;d3,1435;&lt;ETX&gt;
&lt;STX&gt;R&lt;ETX&gt;
&lt;STX&gt;&lt;ESC&gt;E1;&lt;ETX&gt;
&lt;STX&gt;&lt;US&gt;4&lt;ETX&gt;
&lt;STX&gt;&lt;ETB&gt;&lt;ETX&gt;</v>
      </c>
      <c r="H1458" s="38">
        <f>ROW() - 6</f>
        <v>1452</v>
      </c>
      <c r="I1458" s="218" t="str" cm="1">
        <f t="array" ref="I14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59" spans="1:10" x14ac:dyDescent="0.2">
      <c r="A1459" s="209">
        <v>1650</v>
      </c>
      <c r="B1459" s="211" t="s">
        <v>2961</v>
      </c>
      <c r="C1459" s="44">
        <v>18</v>
      </c>
      <c r="D1459" s="214"/>
      <c r="E1459" s="211" t="b">
        <v>1</v>
      </c>
      <c r="F1459" s="211" t="s">
        <v>2962</v>
      </c>
      <c r="G14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&lt;STX&gt;H1;o160,100;f3;c20;h1;w1;d3,Kalavathi Marulappa;&lt;ETX&gt;
&lt;STX&gt;H2;o130,100;f3;c20;h1;w1;d3,;&lt;ETX&gt;
&lt;STX&gt;H3;o100,100;f3;c20;h1;w1;d3,MES Login;&lt;ETX&gt;
&lt;STX&gt;B4;o50,30;f3;c0,3;h50;w3;d3,1650;&lt;ETX&gt;
&lt;STX&gt;R&lt;ETX&gt;
&lt;STX&gt;&lt;ESC&gt;E1;&lt;ETX&gt;
&lt;STX&gt;&lt;US&gt;4&lt;ETX&gt;
&lt;STX&gt;&lt;ETB&gt;&lt;ETX&gt;</v>
      </c>
      <c r="H1459" s="38">
        <f>ROW() - 6</f>
        <v>1453</v>
      </c>
      <c r="I1459" s="218" t="str" cm="1">
        <f t="array" ref="I14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60" spans="1:10" x14ac:dyDescent="0.2">
      <c r="A1460" s="209">
        <v>9221</v>
      </c>
      <c r="B1460" s="211" t="s">
        <v>2963</v>
      </c>
      <c r="C1460" s="44">
        <v>4</v>
      </c>
      <c r="D1460" s="214">
        <v>45131.375391516201</v>
      </c>
      <c r="E1460" s="211" t="b">
        <v>0</v>
      </c>
      <c r="F1460" s="211" t="s">
        <v>1219</v>
      </c>
      <c r="G14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&lt;STX&gt;H1;o160,100;f3;c20;h1;w1;d3,Kaleb Reynolds;&lt;ETX&gt;
&lt;STX&gt;H2;o130,100;f3;c20;h1;w1;d3,;&lt;ETX&gt;
&lt;STX&gt;H3;o100,100;f3;c20;h1;w1;d3,MES Login;&lt;ETX&gt;
&lt;STX&gt;B4;o50,30;f3;c0,3;h50;w3;d3,9221;&lt;ETX&gt;
&lt;STX&gt;R&lt;ETX&gt;
&lt;STX&gt;&lt;ESC&gt;E1;&lt;ETX&gt;
&lt;STX&gt;&lt;US&gt;4&lt;ETX&gt;
&lt;STX&gt;&lt;ETB&gt;&lt;ETX&gt;</v>
      </c>
      <c r="H1460" s="38">
        <f>ROW() - 6</f>
        <v>1454</v>
      </c>
      <c r="I1460" s="218" t="str" cm="1">
        <f t="array" ref="I14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61" spans="1:10" x14ac:dyDescent="0.2">
      <c r="A1461" s="209">
        <v>9063</v>
      </c>
      <c r="B1461" s="211" t="s">
        <v>2964</v>
      </c>
      <c r="C1461" s="44">
        <v>4</v>
      </c>
      <c r="D1461" s="214">
        <v>45131.375398032411</v>
      </c>
      <c r="E1461" s="211" t="b">
        <v>0</v>
      </c>
      <c r="F1461" s="211" t="s">
        <v>2965</v>
      </c>
      <c r="G14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&lt;STX&gt;H1;o160,100;f3;c20;h1;w1;d3,Kaleb Whitemire;&lt;ETX&gt;
&lt;STX&gt;H2;o130,100;f3;c20;h1;w1;d3,;&lt;ETX&gt;
&lt;STX&gt;H3;o100,100;f3;c20;h1;w1;d3,MES Login;&lt;ETX&gt;
&lt;STX&gt;B4;o50,30;f3;c0,3;h50;w3;d3,9063;&lt;ETX&gt;
&lt;STX&gt;R&lt;ETX&gt;
&lt;STX&gt;&lt;ESC&gt;E1;&lt;ETX&gt;
&lt;STX&gt;&lt;US&gt;4&lt;ETX&gt;
&lt;STX&gt;&lt;ETB&gt;&lt;ETX&gt;</v>
      </c>
      <c r="H1461" s="38">
        <f>ROW() - 6</f>
        <v>1455</v>
      </c>
      <c r="I1461" s="218" t="str" cm="1">
        <f t="array" ref="I14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62" spans="1:10" x14ac:dyDescent="0.2">
      <c r="A1462" s="209">
        <v>9165</v>
      </c>
      <c r="B1462" s="211" t="s">
        <v>2966</v>
      </c>
      <c r="C1462" s="44">
        <v>4</v>
      </c>
      <c r="D1462" s="214">
        <v>45131.375404016202</v>
      </c>
      <c r="E1462" s="211" t="b">
        <v>0</v>
      </c>
      <c r="F1462" s="211" t="s">
        <v>2967</v>
      </c>
      <c r="G14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&lt;STX&gt;H1;o160,100;f3;c20;h1;w1;d3,Kaleiah Wynn;&lt;ETX&gt;
&lt;STX&gt;H2;o130,100;f3;c20;h1;w1;d3,;&lt;ETX&gt;
&lt;STX&gt;H3;o100,100;f3;c20;h1;w1;d3,MES Login;&lt;ETX&gt;
&lt;STX&gt;B4;o50,30;f3;c0,3;h50;w3;d3,9165;&lt;ETX&gt;
&lt;STX&gt;R&lt;ETX&gt;
&lt;STX&gt;&lt;ESC&gt;E1;&lt;ETX&gt;
&lt;STX&gt;&lt;US&gt;4&lt;ETX&gt;
&lt;STX&gt;&lt;ETB&gt;&lt;ETX&gt;</v>
      </c>
      <c r="H1462" s="38">
        <f>ROW() - 6</f>
        <v>1456</v>
      </c>
      <c r="I1462" s="218" t="str" cm="1">
        <f t="array" ref="I14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63" spans="1:10" x14ac:dyDescent="0.2">
      <c r="A1463" s="209">
        <v>1599</v>
      </c>
      <c r="B1463" s="211" t="s">
        <v>2968</v>
      </c>
      <c r="C1463" s="44">
        <v>4</v>
      </c>
      <c r="D1463" s="214">
        <v>45131.375404548613</v>
      </c>
      <c r="E1463" s="211" t="b">
        <v>0</v>
      </c>
      <c r="F1463" s="211" t="s">
        <v>2448</v>
      </c>
      <c r="G14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&lt;STX&gt;H1;o160,100;f3;c20;h1;w1;d3,Kalid Muhammad;&lt;ETX&gt;
&lt;STX&gt;H2;o130,100;f3;c20;h1;w1;d3,;&lt;ETX&gt;
&lt;STX&gt;H3;o100,100;f3;c20;h1;w1;d3,MES Login;&lt;ETX&gt;
&lt;STX&gt;B4;o50,30;f3;c0,3;h50;w3;d3,1599;&lt;ETX&gt;
&lt;STX&gt;R&lt;ETX&gt;
&lt;STX&gt;&lt;ESC&gt;E1;&lt;ETX&gt;
&lt;STX&gt;&lt;US&gt;4&lt;ETX&gt;
&lt;STX&gt;&lt;ETB&gt;&lt;ETX&gt;</v>
      </c>
      <c r="H1463" s="38">
        <f>ROW() - 6</f>
        <v>1457</v>
      </c>
      <c r="I1463" s="218" t="str" cm="1">
        <f t="array" ref="I14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64" spans="1:10" x14ac:dyDescent="0.2">
      <c r="A1464" s="209">
        <v>2541</v>
      </c>
      <c r="B1464" s="211" t="s">
        <v>2969</v>
      </c>
      <c r="C1464" s="44">
        <v>4</v>
      </c>
      <c r="D1464" s="214">
        <v>45615</v>
      </c>
      <c r="E1464" s="211" t="b">
        <v>0</v>
      </c>
      <c r="F1464" s="211" t="s">
        <v>2970</v>
      </c>
      <c r="G14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&lt;STX&gt;H1;o160,100;f3;c20;h1;w1;d3,Kalim Culture;&lt;ETX&gt;
&lt;STX&gt;H2;o130,100;f3;c20;h1;w1;d3,;&lt;ETX&gt;
&lt;STX&gt;H3;o100,100;f3;c20;h1;w1;d3,MES Login;&lt;ETX&gt;
&lt;STX&gt;B4;o50,30;f3;c0,3;h50;w3;d3,2541;&lt;ETX&gt;
&lt;STX&gt;R&lt;ETX&gt;
&lt;STX&gt;&lt;ESC&gt;E1;&lt;ETX&gt;
&lt;STX&gt;&lt;US&gt;4&lt;ETX&gt;
&lt;STX&gt;&lt;ETB&gt;&lt;ETX&gt;</v>
      </c>
      <c r="H1464" s="38">
        <f>ROW() - 6</f>
        <v>1458</v>
      </c>
      <c r="I1464" s="218" t="str" cm="1">
        <f t="array" ref="I14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65" spans="1:10" x14ac:dyDescent="0.2">
      <c r="A1465" s="209">
        <v>9991</v>
      </c>
      <c r="B1465" s="211" t="s">
        <v>2971</v>
      </c>
      <c r="C1465" s="44">
        <v>4</v>
      </c>
      <c r="D1465" s="214">
        <v>45131.375404745369</v>
      </c>
      <c r="E1465" s="211" t="b">
        <v>0</v>
      </c>
      <c r="F1465" s="211" t="s">
        <v>2972</v>
      </c>
      <c r="G14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&lt;STX&gt;H1;o160,100;f3;c20;h1;w1;d3,Kalvin Sinwongsa;&lt;ETX&gt;
&lt;STX&gt;H2;o130,100;f3;c20;h1;w1;d3,;&lt;ETX&gt;
&lt;STX&gt;H3;o100,100;f3;c20;h1;w1;d3,MES Login;&lt;ETX&gt;
&lt;STX&gt;B4;o50,30;f3;c0,3;h50;w3;d3,9991;&lt;ETX&gt;
&lt;STX&gt;R&lt;ETX&gt;
&lt;STX&gt;&lt;ESC&gt;E1;&lt;ETX&gt;
&lt;STX&gt;&lt;US&gt;4&lt;ETX&gt;
&lt;STX&gt;&lt;ETB&gt;&lt;ETX&gt;</v>
      </c>
      <c r="H1465" s="38">
        <f>ROW() - 6</f>
        <v>1459</v>
      </c>
      <c r="I1465" s="218" t="str" cm="1">
        <f t="array" ref="I14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66" spans="1:10" x14ac:dyDescent="0.2">
      <c r="A1466" s="209">
        <v>1994</v>
      </c>
      <c r="B1466" s="211" t="s">
        <v>2973</v>
      </c>
      <c r="C1466" s="44">
        <v>4</v>
      </c>
      <c r="D1466" s="214">
        <v>45131.375405092593</v>
      </c>
      <c r="E1466" s="211" t="b">
        <v>0</v>
      </c>
      <c r="F1466" s="211" t="s">
        <v>2974</v>
      </c>
      <c r="G14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&lt;STX&gt;H1;o160,100;f3;c20;h1;w1;d3,KaMaja O''Rear;&lt;ETX&gt;
&lt;STX&gt;H2;o130,100;f3;c20;h1;w1;d3,;&lt;ETX&gt;
&lt;STX&gt;H3;o100,100;f3;c20;h1;w1;d3,MES Login;&lt;ETX&gt;
&lt;STX&gt;B4;o50,30;f3;c0,3;h50;w3;d3,1994;&lt;ETX&gt;
&lt;STX&gt;R&lt;ETX&gt;
&lt;STX&gt;&lt;ESC&gt;E1;&lt;ETX&gt;
&lt;STX&gt;&lt;US&gt;4&lt;ETX&gt;
&lt;STX&gt;&lt;ETB&gt;&lt;ETX&gt;</v>
      </c>
      <c r="H1466" s="38">
        <f>ROW() - 6</f>
        <v>1460</v>
      </c>
      <c r="I1466" s="218" t="str" cm="1">
        <f t="array" ref="I14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67" spans="1:10" x14ac:dyDescent="0.2">
      <c r="A1467" s="209">
        <v>9424</v>
      </c>
      <c r="B1467" s="211" t="s">
        <v>2975</v>
      </c>
      <c r="C1467" s="44">
        <v>4</v>
      </c>
      <c r="D1467" s="214">
        <v>45131.375405289349</v>
      </c>
      <c r="E1467" s="211" t="b">
        <v>0</v>
      </c>
      <c r="F1467" s="211" t="s">
        <v>2976</v>
      </c>
      <c r="G14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&lt;STX&gt;H1;o160,100;f3;c20;h1;w1;d3,Kamari Peterson;&lt;ETX&gt;
&lt;STX&gt;H2;o130,100;f3;c20;h1;w1;d3,;&lt;ETX&gt;
&lt;STX&gt;H3;o100,100;f3;c20;h1;w1;d3,MES Login;&lt;ETX&gt;
&lt;STX&gt;B4;o50,30;f3;c0,3;h50;w3;d3,9424;&lt;ETX&gt;
&lt;STX&gt;R&lt;ETX&gt;
&lt;STX&gt;&lt;ESC&gt;E1;&lt;ETX&gt;
&lt;STX&gt;&lt;US&gt;4&lt;ETX&gt;
&lt;STX&gt;&lt;ETB&gt;&lt;ETX&gt;</v>
      </c>
      <c r="H1467" s="38">
        <f>ROW() - 6</f>
        <v>1461</v>
      </c>
      <c r="I1467" s="218" t="str" cm="1">
        <f t="array" ref="I14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68" spans="1:10" x14ac:dyDescent="0.2">
      <c r="A1468" s="209">
        <v>9745</v>
      </c>
      <c r="B1468" s="211" t="s">
        <v>414</v>
      </c>
      <c r="C1468" s="44">
        <v>8</v>
      </c>
      <c r="D1468" s="214"/>
      <c r="E1468" s="211" t="b">
        <v>0</v>
      </c>
      <c r="F1468" s="211" t="s">
        <v>1446</v>
      </c>
      <c r="G14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&lt;STX&gt;H1;o160,100;f3;c20;h1;w1;d3,Kamari Stevenson;&lt;ETX&gt;
&lt;STX&gt;H2;o130,100;f3;c20;h1;w1;d3,Maintenance 3rd;&lt;ETX&gt;
&lt;STX&gt;H3;o100,100;f3;c20;h1;w1;d3,MES Login;&lt;ETX&gt;
&lt;STX&gt;B4;o50,30;f3;c0,3;h50;w3;d3,9745;&lt;ETX&gt;
&lt;STX&gt;R&lt;ETX&gt;
&lt;STX&gt;&lt;ESC&gt;E1;&lt;ETX&gt;
&lt;STX&gt;&lt;US&gt;4&lt;ETX&gt;
&lt;STX&gt;&lt;ETB&gt;&lt;ETX&gt;</v>
      </c>
      <c r="H1468" s="38">
        <f>ROW() - 6</f>
        <v>1462</v>
      </c>
      <c r="I1468" s="218" t="str" cm="1">
        <f t="array" ref="I14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Maintenance 3rd</v>
      </c>
      <c r="J14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469" spans="1:10" x14ac:dyDescent="0.2">
      <c r="A1469" s="209">
        <v>8186</v>
      </c>
      <c r="B1469" s="211" t="s">
        <v>2977</v>
      </c>
      <c r="C1469" s="44">
        <v>4</v>
      </c>
      <c r="D1469" s="214">
        <v>45131.375405636572</v>
      </c>
      <c r="E1469" s="211" t="b">
        <v>0</v>
      </c>
      <c r="F1469" s="211" t="s">
        <v>2978</v>
      </c>
      <c r="G14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&lt;STX&gt;H1;o160,100;f3;c20;h1;w1;d3,Kameron Braddock;&lt;ETX&gt;
&lt;STX&gt;H2;o130,100;f3;c20;h1;w1;d3,;&lt;ETX&gt;
&lt;STX&gt;H3;o100,100;f3;c20;h1;w1;d3,MES Login;&lt;ETX&gt;
&lt;STX&gt;B4;o50,30;f3;c0,3;h50;w3;d3,8186;&lt;ETX&gt;
&lt;STX&gt;R&lt;ETX&gt;
&lt;STX&gt;&lt;ESC&gt;E1;&lt;ETX&gt;
&lt;STX&gt;&lt;US&gt;4&lt;ETX&gt;
&lt;STX&gt;&lt;ETB&gt;&lt;ETX&gt;</v>
      </c>
      <c r="H1469" s="38">
        <f>ROW() - 6</f>
        <v>1463</v>
      </c>
      <c r="I1469" s="218" t="str" cm="1">
        <f t="array" ref="I14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70" spans="1:10" x14ac:dyDescent="0.2">
      <c r="A1470" s="209">
        <v>9251</v>
      </c>
      <c r="B1470" s="211" t="s">
        <v>2979</v>
      </c>
      <c r="C1470" s="44">
        <v>4</v>
      </c>
      <c r="D1470" s="214">
        <v>45131.375405983796</v>
      </c>
      <c r="E1470" s="211" t="b">
        <v>0</v>
      </c>
      <c r="F1470" s="211" t="s">
        <v>2980</v>
      </c>
      <c r="G14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&lt;STX&gt;H1;o160,100;f3;c20;h1;w1;d3,Kamrul Islam;&lt;ETX&gt;
&lt;STX&gt;H2;o130,100;f3;c20;h1;w1;d3,;&lt;ETX&gt;
&lt;STX&gt;H3;o100,100;f3;c20;h1;w1;d3,MES Login;&lt;ETX&gt;
&lt;STX&gt;B4;o50,30;f3;c0,3;h50;w3;d3,9251;&lt;ETX&gt;
&lt;STX&gt;R&lt;ETX&gt;
&lt;STX&gt;&lt;ESC&gt;E1;&lt;ETX&gt;
&lt;STX&gt;&lt;US&gt;4&lt;ETX&gt;
&lt;STX&gt;&lt;ETB&gt;&lt;ETX&gt;</v>
      </c>
      <c r="H1470" s="38">
        <f>ROW() - 6</f>
        <v>1464</v>
      </c>
      <c r="I1470" s="218" t="str" cm="1">
        <f t="array" ref="I14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71" spans="1:10" x14ac:dyDescent="0.2">
      <c r="A1471" s="209">
        <v>2433</v>
      </c>
      <c r="B1471" s="211" t="s">
        <v>106</v>
      </c>
      <c r="C1471" s="44">
        <v>4</v>
      </c>
      <c r="D1471" s="214">
        <v>45919.89736072917</v>
      </c>
      <c r="E1471" s="211" t="b">
        <v>0</v>
      </c>
      <c r="F1471" s="211" t="s">
        <v>1219</v>
      </c>
      <c r="G14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&lt;STX&gt;H1;o160,100;f3;c20;h1;w1;d3,Kamyla Reynolds;&lt;ETX&gt;
&lt;STX&gt;H2;o130,100;f3;c20;h1;w1;d3,;&lt;ETX&gt;
&lt;STX&gt;H3;o100,100;f3;c20;h1;w1;d3,MES Login;&lt;ETX&gt;
&lt;STX&gt;B4;o50,30;f3;c0,3;h50;w3;d3,2433;&lt;ETX&gt;
&lt;STX&gt;R&lt;ETX&gt;
&lt;STX&gt;&lt;ESC&gt;E1;&lt;ETX&gt;
&lt;STX&gt;&lt;US&gt;4&lt;ETX&gt;
&lt;STX&gt;&lt;ETB&gt;&lt;ETX&gt;</v>
      </c>
      <c r="H1471" s="38">
        <f>ROW() - 6</f>
        <v>1465</v>
      </c>
      <c r="I1471" s="218" t="str" cm="1">
        <f t="array" ref="I14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72" spans="1:10" x14ac:dyDescent="0.2">
      <c r="A1472" s="209">
        <v>2462</v>
      </c>
      <c r="B1472" s="211" t="s">
        <v>121</v>
      </c>
      <c r="C1472" s="44">
        <v>4</v>
      </c>
      <c r="D1472" s="214"/>
      <c r="E1472" s="211" t="b">
        <v>0</v>
      </c>
      <c r="F1472" s="211" t="s">
        <v>2732</v>
      </c>
      <c r="G14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&lt;STX&gt;H1;o160,100;f3;c20;h1;w1;d3,Kamyra Sanders;&lt;ETX&gt;
&lt;STX&gt;H2;o130,100;f3;c20;h1;w1;d3,T1XX C;&lt;ETX&gt;
&lt;STX&gt;H3;o100,100;f3;c20;h1;w1;d3,MES Login;&lt;ETX&gt;
&lt;STX&gt;B4;o50,30;f3;c0,3;h50;w3;d3,2462;&lt;ETX&gt;
&lt;STX&gt;R&lt;ETX&gt;
&lt;STX&gt;&lt;ESC&gt;E1;&lt;ETX&gt;
&lt;STX&gt;&lt;US&gt;4&lt;ETX&gt;
&lt;STX&gt;&lt;ETB&gt;&lt;ETX&gt;</v>
      </c>
      <c r="H1472" s="38">
        <f>ROW() - 6</f>
        <v>1466</v>
      </c>
      <c r="I1472" s="218" t="str" cm="1">
        <f t="array" ref="I14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14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473" spans="1:10" x14ac:dyDescent="0.2">
      <c r="A1473" s="209">
        <v>1169</v>
      </c>
      <c r="B1473" s="211" t="s">
        <v>2981</v>
      </c>
      <c r="C1473" s="44">
        <v>4</v>
      </c>
      <c r="D1473" s="214">
        <v>45131.375405983796</v>
      </c>
      <c r="E1473" s="211" t="b">
        <v>0</v>
      </c>
      <c r="F1473" s="211" t="s">
        <v>2982</v>
      </c>
      <c r="G14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&lt;STX&gt;H1;o160,100;f3;c20;h1;w1;d3,Kaneisha Paige;&lt;ETX&gt;
&lt;STX&gt;H2;o130,100;f3;c20;h1;w1;d3,;&lt;ETX&gt;
&lt;STX&gt;H3;o100,100;f3;c20;h1;w1;d3,MES Login;&lt;ETX&gt;
&lt;STX&gt;B4;o50,30;f3;c0,3;h50;w3;d3,1169;&lt;ETX&gt;
&lt;STX&gt;R&lt;ETX&gt;
&lt;STX&gt;&lt;ESC&gt;E1;&lt;ETX&gt;
&lt;STX&gt;&lt;US&gt;4&lt;ETX&gt;
&lt;STX&gt;&lt;ETB&gt;&lt;ETX&gt;</v>
      </c>
      <c r="H1473" s="38">
        <f>ROW() - 6</f>
        <v>1467</v>
      </c>
      <c r="I1473" s="218" t="str" cm="1">
        <f t="array" ref="I14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74" spans="1:10" x14ac:dyDescent="0.2">
      <c r="A1474" s="209">
        <v>2077</v>
      </c>
      <c r="B1474" s="211" t="s">
        <v>2983</v>
      </c>
      <c r="C1474" s="44">
        <v>8</v>
      </c>
      <c r="D1474" s="214">
        <v>45090.630198993058</v>
      </c>
      <c r="E1474" s="211" t="b">
        <v>1</v>
      </c>
      <c r="F1474" s="211" t="s">
        <v>2984</v>
      </c>
      <c r="G14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&lt;STX&gt;H1;o160,100;f3;c20;h1;w1;d3,Kao Ly;&lt;ETX&gt;
&lt;STX&gt;H2;o130,100;f3;c20;h1;w1;d3,;&lt;ETX&gt;
&lt;STX&gt;H3;o100,100;f3;c20;h1;w1;d3,MES Login;&lt;ETX&gt;
&lt;STX&gt;B4;o50,30;f3;c0,3;h50;w3;d3,2077;&lt;ETX&gt;
&lt;STX&gt;R&lt;ETX&gt;
&lt;STX&gt;&lt;ESC&gt;E1;&lt;ETX&gt;
&lt;STX&gt;&lt;US&gt;4&lt;ETX&gt;
&lt;STX&gt;&lt;ETB&gt;&lt;ETX&gt;</v>
      </c>
      <c r="H1474" s="38">
        <f>ROW() - 6</f>
        <v>1468</v>
      </c>
      <c r="I1474" s="218" t="str" cm="1">
        <f t="array" ref="I14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75" spans="1:10" x14ac:dyDescent="0.2">
      <c r="A1475" s="209">
        <v>8843</v>
      </c>
      <c r="B1475" s="211" t="s">
        <v>416</v>
      </c>
      <c r="C1475" s="44">
        <v>4</v>
      </c>
      <c r="D1475" s="214"/>
      <c r="E1475" s="211" t="b">
        <v>1</v>
      </c>
      <c r="F1475" s="211" t="s">
        <v>1423</v>
      </c>
      <c r="G14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&lt;STX&gt;H1;o160,100;f3;c20;h1;w1;d3,Kao Yang;&lt;ETX&gt;
&lt;STX&gt;H2;o130,100;f3;c20;h1;w1;d3,T1XX B;&lt;ETX&gt;
&lt;STX&gt;H3;o100,100;f3;c20;h1;w1;d3,MES Login;&lt;ETX&gt;
&lt;STX&gt;B4;o50,30;f3;c0,3;h50;w3;d3,8843;&lt;ETX&gt;
&lt;STX&gt;R&lt;ETX&gt;
&lt;STX&gt;&lt;ESC&gt;E1;&lt;ETX&gt;
&lt;STX&gt;&lt;US&gt;4&lt;ETX&gt;
&lt;STX&gt;&lt;ETB&gt;&lt;ETX&gt;</v>
      </c>
      <c r="H1475" s="38">
        <f>ROW() - 6</f>
        <v>1469</v>
      </c>
      <c r="I1475" s="218" t="str" cm="1">
        <f t="array" ref="I14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4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476" spans="1:10" x14ac:dyDescent="0.2">
      <c r="A1476" s="209">
        <v>11074859</v>
      </c>
      <c r="B1476" s="211" t="s">
        <v>2985</v>
      </c>
      <c r="C1476" s="44">
        <v>4</v>
      </c>
      <c r="D1476" s="214"/>
      <c r="E1476" s="211" t="b">
        <v>0</v>
      </c>
      <c r="F1476" s="211" t="s">
        <v>2986</v>
      </c>
      <c r="G14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&lt;STX&gt;H1;o160,100;f3;c20;h1;w1;d3,Kao Yang-Bypass;&lt;ETX&gt;
&lt;STX&gt;H2;o130,100;f3;c20;h1;w1;d3,Bypass;&lt;ETX&gt;
&lt;STX&gt;H3;o100,100;f3;c20;h1;w1;d3,MES Login;&lt;ETX&gt;
&lt;STX&gt;B4;o50,30;f3;c0,3;h50;w3;d3,11074859;&lt;ETX&gt;
&lt;STX&gt;R&lt;ETX&gt;
&lt;STX&gt;&lt;ESC&gt;E1;&lt;ETX&gt;
&lt;STX&gt;&lt;US&gt;4&lt;ETX&gt;
&lt;STX&gt;&lt;ETB&gt;&lt;ETX&gt;</v>
      </c>
      <c r="H1476" s="38">
        <f>ROW() - 6</f>
        <v>1470</v>
      </c>
      <c r="I1476" s="218" t="str" cm="1">
        <f t="array" ref="I14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14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477" spans="1:10" x14ac:dyDescent="0.2">
      <c r="A1477" s="209">
        <v>1088</v>
      </c>
      <c r="B1477" s="211" t="s">
        <v>2987</v>
      </c>
      <c r="C1477" s="44">
        <v>4</v>
      </c>
      <c r="D1477" s="214">
        <v>45131.37540636574</v>
      </c>
      <c r="E1477" s="211" t="b">
        <v>0</v>
      </c>
      <c r="F1477" s="211" t="s">
        <v>2340</v>
      </c>
      <c r="G14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&lt;STX&gt;H1;o160,100;f3;c20;h1;w1;d3,Kara Lowery;&lt;ETX&gt;
&lt;STX&gt;H2;o130,100;f3;c20;h1;w1;d3,;&lt;ETX&gt;
&lt;STX&gt;H3;o100,100;f3;c20;h1;w1;d3,MES Login;&lt;ETX&gt;
&lt;STX&gt;B4;o50,30;f3;c0,3;h50;w3;d3,1088;&lt;ETX&gt;
&lt;STX&gt;R&lt;ETX&gt;
&lt;STX&gt;&lt;ESC&gt;E1;&lt;ETX&gt;
&lt;STX&gt;&lt;US&gt;4&lt;ETX&gt;
&lt;STX&gt;&lt;ETB&gt;&lt;ETX&gt;</v>
      </c>
      <c r="H1477" s="38">
        <f>ROW() - 6</f>
        <v>1471</v>
      </c>
      <c r="I1477" s="218" t="str" cm="1">
        <f t="array" ref="I14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78" spans="1:10" x14ac:dyDescent="0.2">
      <c r="A1478" s="209">
        <v>2389</v>
      </c>
      <c r="B1478" s="211" t="s">
        <v>2988</v>
      </c>
      <c r="C1478" s="44">
        <v>4</v>
      </c>
      <c r="D1478" s="214">
        <v>45131.375406516207</v>
      </c>
      <c r="E1478" s="211" t="b">
        <v>0</v>
      </c>
      <c r="F1478" s="211" t="s">
        <v>2280</v>
      </c>
      <c r="G14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&lt;STX&gt;H1;o160,100;f3;c20;h1;w1;d3,Kareen Dixon;&lt;ETX&gt;
&lt;STX&gt;H2;o130,100;f3;c20;h1;w1;d3,;&lt;ETX&gt;
&lt;STX&gt;H3;o100,100;f3;c20;h1;w1;d3,MES Login;&lt;ETX&gt;
&lt;STX&gt;B4;o50,30;f3;c0,3;h50;w3;d3,2389;&lt;ETX&gt;
&lt;STX&gt;R&lt;ETX&gt;
&lt;STX&gt;&lt;ESC&gt;E1;&lt;ETX&gt;
&lt;STX&gt;&lt;US&gt;4&lt;ETX&gt;
&lt;STX&gt;&lt;ETB&gt;&lt;ETX&gt;</v>
      </c>
      <c r="H1478" s="38">
        <f>ROW() - 6</f>
        <v>1472</v>
      </c>
      <c r="I1478" s="218" t="str" cm="1">
        <f t="array" ref="I14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79" spans="1:10" x14ac:dyDescent="0.2">
      <c r="A1479" s="209">
        <v>9565</v>
      </c>
      <c r="B1479" s="211" t="s">
        <v>2989</v>
      </c>
      <c r="C1479" s="44">
        <v>4</v>
      </c>
      <c r="D1479" s="214">
        <v>45131.375406712963</v>
      </c>
      <c r="E1479" s="211" t="b">
        <v>0</v>
      </c>
      <c r="F1479" s="211" t="s">
        <v>891</v>
      </c>
      <c r="G14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&lt;STX&gt;H1;o160,100;f3;c20;h1;w1;d3,Karen Johnson;&lt;ETX&gt;
&lt;STX&gt;H2;o130,100;f3;c20;h1;w1;d3,;&lt;ETX&gt;
&lt;STX&gt;H3;o100,100;f3;c20;h1;w1;d3,MES Login;&lt;ETX&gt;
&lt;STX&gt;B4;o50,30;f3;c0,3;h50;w3;d3,9565;&lt;ETX&gt;
&lt;STX&gt;R&lt;ETX&gt;
&lt;STX&gt;&lt;ESC&gt;E1;&lt;ETX&gt;
&lt;STX&gt;&lt;US&gt;4&lt;ETX&gt;
&lt;STX&gt;&lt;ETB&gt;&lt;ETX&gt;</v>
      </c>
      <c r="H1479" s="38">
        <f>ROW() - 6</f>
        <v>1473</v>
      </c>
      <c r="I1479" s="218" t="str" cm="1">
        <f t="array" ref="I14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80" spans="1:10" x14ac:dyDescent="0.2">
      <c r="A1480" s="209">
        <v>1269</v>
      </c>
      <c r="B1480" s="211" t="s">
        <v>2990</v>
      </c>
      <c r="C1480" s="44">
        <v>4</v>
      </c>
      <c r="D1480" s="214">
        <v>45131.375407256943</v>
      </c>
      <c r="E1480" s="211" t="b">
        <v>0</v>
      </c>
      <c r="F1480" s="211" t="s">
        <v>1509</v>
      </c>
      <c r="G14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&lt;STX&gt;H1;o160,100;f3;c20;h1;w1;d3,Kari Gilbert;&lt;ETX&gt;
&lt;STX&gt;H2;o130,100;f3;c20;h1;w1;d3,;&lt;ETX&gt;
&lt;STX&gt;H3;o100,100;f3;c20;h1;w1;d3,MES Login;&lt;ETX&gt;
&lt;STX&gt;B4;o50,30;f3;c0,3;h50;w3;d3,1269;&lt;ETX&gt;
&lt;STX&gt;R&lt;ETX&gt;
&lt;STX&gt;&lt;ESC&gt;E1;&lt;ETX&gt;
&lt;STX&gt;&lt;US&gt;4&lt;ETX&gt;
&lt;STX&gt;&lt;ETB&gt;&lt;ETX&gt;</v>
      </c>
      <c r="H1480" s="38">
        <f>ROW() - 6</f>
        <v>1474</v>
      </c>
      <c r="I1480" s="218" t="str" cm="1">
        <f t="array" ref="I14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81" spans="1:10" x14ac:dyDescent="0.2">
      <c r="A1481" s="209">
        <v>1566</v>
      </c>
      <c r="B1481" s="211" t="s">
        <v>2991</v>
      </c>
      <c r="C1481" s="44">
        <v>4</v>
      </c>
      <c r="D1481" s="214">
        <v>45131.375406909719</v>
      </c>
      <c r="E1481" s="211" t="b">
        <v>0</v>
      </c>
      <c r="F1481" s="211" t="s">
        <v>1005</v>
      </c>
      <c r="G14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&lt;STX&gt;H1;o160,100;f3;c20;h1;w1;d3,Karida Rodgers;&lt;ETX&gt;
&lt;STX&gt;H2;o130,100;f3;c20;h1;w1;d3,;&lt;ETX&gt;
&lt;STX&gt;H3;o100,100;f3;c20;h1;w1;d3,MES Login;&lt;ETX&gt;
&lt;STX&gt;B4;o50,30;f3;c0,3;h50;w3;d3,1566;&lt;ETX&gt;
&lt;STX&gt;R&lt;ETX&gt;
&lt;STX&gt;&lt;ESC&gt;E1;&lt;ETX&gt;
&lt;STX&gt;&lt;US&gt;4&lt;ETX&gt;
&lt;STX&gt;&lt;ETB&gt;&lt;ETX&gt;</v>
      </c>
      <c r="H1481" s="38">
        <f>ROW() - 6</f>
        <v>1475</v>
      </c>
      <c r="I1481" s="218" t="str" cm="1">
        <f t="array" ref="I14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82" spans="1:10" x14ac:dyDescent="0.2">
      <c r="A1482" s="209">
        <v>9240</v>
      </c>
      <c r="B1482" s="211" t="s">
        <v>2992</v>
      </c>
      <c r="C1482" s="44">
        <v>4</v>
      </c>
      <c r="D1482" s="214">
        <v>45131.37540744213</v>
      </c>
      <c r="E1482" s="211" t="b">
        <v>0</v>
      </c>
      <c r="F1482" s="211" t="s">
        <v>951</v>
      </c>
      <c r="G14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&lt;STX&gt;H1;o160,100;f3;c20;h1;w1;d3,Karolyn Howard;&lt;ETX&gt;
&lt;STX&gt;H2;o130,100;f3;c20;h1;w1;d3,;&lt;ETX&gt;
&lt;STX&gt;H3;o100,100;f3;c20;h1;w1;d3,MES Login;&lt;ETX&gt;
&lt;STX&gt;B4;o50,30;f3;c0,3;h50;w3;d3,9240;&lt;ETX&gt;
&lt;STX&gt;R&lt;ETX&gt;
&lt;STX&gt;&lt;ESC&gt;E1;&lt;ETX&gt;
&lt;STX&gt;&lt;US&gt;4&lt;ETX&gt;
&lt;STX&gt;&lt;ETB&gt;&lt;ETX&gt;</v>
      </c>
      <c r="H1482" s="38">
        <f>ROW() - 6</f>
        <v>1476</v>
      </c>
      <c r="I1482" s="218" t="str" cm="1">
        <f t="array" ref="I14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83" spans="1:10" x14ac:dyDescent="0.2">
      <c r="A1483" s="209">
        <v>1601</v>
      </c>
      <c r="B1483" s="211" t="s">
        <v>418</v>
      </c>
      <c r="C1483" s="44">
        <v>1</v>
      </c>
      <c r="D1483" s="214"/>
      <c r="E1483" s="211" t="b">
        <v>1</v>
      </c>
      <c r="F1483" s="211" t="s">
        <v>2993</v>
      </c>
      <c r="G14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&lt;STX&gt;H1;o160,100;f3;c20;h1;w1;d3,Karthik Kandasamy;&lt;ETX&gt;
&lt;STX&gt;H2;o130,100;f3;c20;h1;w1;d3,Engineering 1st;&lt;ETX&gt;
&lt;STX&gt;H3;o100,100;f3;c20;h1;w1;d3,MES Login;&lt;ETX&gt;
&lt;STX&gt;B4;o50,30;f3;c0,3;h50;w3;d3,1601;&lt;ETX&gt;
&lt;STX&gt;R&lt;ETX&gt;
&lt;STX&gt;&lt;ESC&gt;E1;&lt;ETX&gt;
&lt;STX&gt;&lt;US&gt;4&lt;ETX&gt;
&lt;STX&gt;&lt;ETB&gt;&lt;ETX&gt;</v>
      </c>
      <c r="H1483" s="38">
        <f>ROW() - 6</f>
        <v>1477</v>
      </c>
      <c r="I1483" s="218" t="str" cm="1">
        <f t="array" ref="I14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Engineering 1st</v>
      </c>
      <c r="J14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484" spans="1:10" x14ac:dyDescent="0.2">
      <c r="A1484" s="209">
        <v>9923</v>
      </c>
      <c r="B1484" s="211" t="s">
        <v>2994</v>
      </c>
      <c r="C1484" s="44">
        <v>4</v>
      </c>
      <c r="D1484" s="214">
        <v>45131.375407638887</v>
      </c>
      <c r="E1484" s="211" t="b">
        <v>0</v>
      </c>
      <c r="F1484" s="211" t="s">
        <v>891</v>
      </c>
      <c r="G14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&lt;STX&gt;H1;o160,100;f3;c20;h1;w1;d3,Karyn Johnson;&lt;ETX&gt;
&lt;STX&gt;H2;o130,100;f3;c20;h1;w1;d3,;&lt;ETX&gt;
&lt;STX&gt;H3;o100,100;f3;c20;h1;w1;d3,MES Login;&lt;ETX&gt;
&lt;STX&gt;B4;o50,30;f3;c0,3;h50;w3;d3,9923;&lt;ETX&gt;
&lt;STX&gt;R&lt;ETX&gt;
&lt;STX&gt;&lt;ESC&gt;E1;&lt;ETX&gt;
&lt;STX&gt;&lt;US&gt;4&lt;ETX&gt;
&lt;STX&gt;&lt;ETB&gt;&lt;ETX&gt;</v>
      </c>
      <c r="H1484" s="38">
        <f>ROW() - 6</f>
        <v>1478</v>
      </c>
      <c r="I1484" s="218" t="str" cm="1">
        <f t="array" ref="I14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85" spans="1:10" x14ac:dyDescent="0.2">
      <c r="A1485" s="209">
        <v>1423</v>
      </c>
      <c r="B1485" s="211" t="s">
        <v>2995</v>
      </c>
      <c r="C1485" s="44">
        <v>4</v>
      </c>
      <c r="D1485" s="214">
        <v>45131.375407789354</v>
      </c>
      <c r="E1485" s="211" t="b">
        <v>0</v>
      </c>
      <c r="F1485" s="211" t="s">
        <v>998</v>
      </c>
      <c r="G14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&lt;STX&gt;H1;o160,100;f3;c20;h1;w1;d3,Katalosha Hill;&lt;ETX&gt;
&lt;STX&gt;H2;o130,100;f3;c20;h1;w1;d3,;&lt;ETX&gt;
&lt;STX&gt;H3;o100,100;f3;c20;h1;w1;d3,MES Login;&lt;ETX&gt;
&lt;STX&gt;B4;o50,30;f3;c0,3;h50;w3;d3,1423;&lt;ETX&gt;
&lt;STX&gt;R&lt;ETX&gt;
&lt;STX&gt;&lt;ESC&gt;E1;&lt;ETX&gt;
&lt;STX&gt;&lt;US&gt;4&lt;ETX&gt;
&lt;STX&gt;&lt;ETB&gt;&lt;ETX&gt;</v>
      </c>
      <c r="H1485" s="38">
        <f>ROW() - 6</f>
        <v>1479</v>
      </c>
      <c r="I1485" s="218" t="str" cm="1">
        <f t="array" ref="I14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86" spans="1:10" x14ac:dyDescent="0.2">
      <c r="A1486" s="209">
        <v>1789</v>
      </c>
      <c r="B1486" s="211" t="s">
        <v>2996</v>
      </c>
      <c r="C1486" s="44">
        <v>4</v>
      </c>
      <c r="D1486" s="214">
        <v>45131.37540798611</v>
      </c>
      <c r="E1486" s="211" t="b">
        <v>0</v>
      </c>
      <c r="F1486" s="211" t="s">
        <v>1078</v>
      </c>
      <c r="G14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&lt;STX&gt;H1;o160,100;f3;c20;h1;w1;d3,Katarina Washington;&lt;ETX&gt;
&lt;STX&gt;H2;o130,100;f3;c20;h1;w1;d3,;&lt;ETX&gt;
&lt;STX&gt;H3;o100,100;f3;c20;h1;w1;d3,MES Login;&lt;ETX&gt;
&lt;STX&gt;B4;o50,30;f3;c0,3;h50;w3;d3,1789;&lt;ETX&gt;
&lt;STX&gt;R&lt;ETX&gt;
&lt;STX&gt;&lt;ESC&gt;E1;&lt;ETX&gt;
&lt;STX&gt;&lt;US&gt;4&lt;ETX&gt;
&lt;STX&gt;&lt;ETB&gt;&lt;ETX&gt;</v>
      </c>
      <c r="H1486" s="38">
        <f>ROW() - 6</f>
        <v>1480</v>
      </c>
      <c r="I1486" s="218" t="str" cm="1">
        <f t="array" ref="I14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87" spans="1:10" x14ac:dyDescent="0.2">
      <c r="A1487" s="209">
        <v>1528</v>
      </c>
      <c r="B1487" s="211" t="s">
        <v>2997</v>
      </c>
      <c r="C1487" s="44">
        <v>6</v>
      </c>
      <c r="D1487" s="214">
        <v>45615</v>
      </c>
      <c r="E1487" s="211" t="b">
        <v>1</v>
      </c>
      <c r="F1487" s="211" t="s">
        <v>2998</v>
      </c>
      <c r="G14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&lt;STX&gt;H1;o160,100;f3;c20;h1;w1;d3,Kathi McKinley;&lt;ETX&gt;
&lt;STX&gt;H2;o130,100;f3;c20;h1;w1;d3,HR Dept;&lt;ETX&gt;
&lt;STX&gt;H3;o100,100;f3;c20;h1;w1;d3,MES Login;&lt;ETX&gt;
&lt;STX&gt;B4;o50,30;f3;c0,3;h50;w3;d3,1528;&lt;ETX&gt;
&lt;STX&gt;R&lt;ETX&gt;
&lt;STX&gt;&lt;ESC&gt;E1;&lt;ETX&gt;
&lt;STX&gt;&lt;US&gt;4&lt;ETX&gt;
&lt;STX&gt;&lt;ETB&gt;&lt;ETX&gt;</v>
      </c>
      <c r="H1487" s="38">
        <f>ROW() - 6</f>
        <v>1481</v>
      </c>
      <c r="I1487" s="218" t="str" cm="1">
        <f t="array" ref="I14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4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88" spans="1:10" x14ac:dyDescent="0.2">
      <c r="A1488" s="209">
        <v>1013</v>
      </c>
      <c r="B1488" s="211" t="s">
        <v>2999</v>
      </c>
      <c r="C1488" s="44">
        <v>4</v>
      </c>
      <c r="D1488" s="214">
        <v>45131.375408182874</v>
      </c>
      <c r="E1488" s="211" t="b">
        <v>0</v>
      </c>
      <c r="F1488" s="211" t="s">
        <v>1706</v>
      </c>
      <c r="G14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&lt;STX&gt;H1;o160,100;f3;c20;h1;w1;d3,Kathie Coleman;&lt;ETX&gt;
&lt;STX&gt;H2;o130,100;f3;c20;h1;w1;d3,;&lt;ETX&gt;
&lt;STX&gt;H3;o100,100;f3;c20;h1;w1;d3,MES Login;&lt;ETX&gt;
&lt;STX&gt;B4;o50,30;f3;c0,3;h50;w3;d3,1013;&lt;ETX&gt;
&lt;STX&gt;R&lt;ETX&gt;
&lt;STX&gt;&lt;ESC&gt;E1;&lt;ETX&gt;
&lt;STX&gt;&lt;US&gt;4&lt;ETX&gt;
&lt;STX&gt;&lt;ETB&gt;&lt;ETX&gt;</v>
      </c>
      <c r="H1488" s="38">
        <f>ROW() - 6</f>
        <v>1482</v>
      </c>
      <c r="I1488" s="218" t="str" cm="1">
        <f t="array" ref="I14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89" spans="1:10" x14ac:dyDescent="0.2">
      <c r="A1489" s="209">
        <v>8191</v>
      </c>
      <c r="B1489" s="211" t="s">
        <v>3000</v>
      </c>
      <c r="C1489" s="44">
        <v>4</v>
      </c>
      <c r="D1489" s="214">
        <v>45131.375408333333</v>
      </c>
      <c r="E1489" s="211" t="b">
        <v>0</v>
      </c>
      <c r="F1489" s="211" t="s">
        <v>3001</v>
      </c>
      <c r="G14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&lt;STX&gt;H1;o160,100;f3;c20;h1;w1;d3,Kathrine Summers;&lt;ETX&gt;
&lt;STX&gt;H2;o130,100;f3;c20;h1;w1;d3,;&lt;ETX&gt;
&lt;STX&gt;H3;o100,100;f3;c20;h1;w1;d3,MES Login;&lt;ETX&gt;
&lt;STX&gt;B4;o50,30;f3;c0,3;h50;w3;d3,8191;&lt;ETX&gt;
&lt;STX&gt;R&lt;ETX&gt;
&lt;STX&gt;&lt;ESC&gt;E1;&lt;ETX&gt;
&lt;STX&gt;&lt;US&gt;4&lt;ETX&gt;
&lt;STX&gt;&lt;ETB&gt;&lt;ETX&gt;</v>
      </c>
      <c r="H1489" s="38">
        <f>ROW() - 6</f>
        <v>1483</v>
      </c>
      <c r="I1489" s="218" t="str" cm="1">
        <f t="array" ref="I14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90" spans="1:10" x14ac:dyDescent="0.2">
      <c r="A1490" s="209">
        <v>3007</v>
      </c>
      <c r="B1490" s="211" t="s">
        <v>3002</v>
      </c>
      <c r="C1490" s="44">
        <v>6</v>
      </c>
      <c r="D1490" s="214"/>
      <c r="E1490" s="211" t="b">
        <v>1</v>
      </c>
      <c r="F1490" s="211" t="s">
        <v>3003</v>
      </c>
      <c r="G14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&lt;STX&gt;H1;o160,100;f3;c20;h1;w1;d3,Kathy Bommarito;&lt;ETX&gt;
&lt;STX&gt;H2;o130,100;f3;c20;h1;w1;d3,HR Dept;&lt;ETX&gt;
&lt;STX&gt;H3;o100,100;f3;c20;h1;w1;d3,MES Login;&lt;ETX&gt;
&lt;STX&gt;B4;o50,30;f3;c0,3;h50;w3;d3,3007;&lt;ETX&gt;
&lt;STX&gt;R&lt;ETX&gt;
&lt;STX&gt;&lt;ESC&gt;E1;&lt;ETX&gt;
&lt;STX&gt;&lt;US&gt;4&lt;ETX&gt;
&lt;STX&gt;&lt;ETB&gt;&lt;ETX&gt;</v>
      </c>
      <c r="H1490" s="38">
        <f>ROW() - 6</f>
        <v>1484</v>
      </c>
      <c r="I1490" s="218" t="str" cm="1">
        <f t="array" ref="I14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4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91" spans="1:10" x14ac:dyDescent="0.2">
      <c r="A1491" s="209">
        <v>3031</v>
      </c>
      <c r="B1491" s="211" t="s">
        <v>3004</v>
      </c>
      <c r="C1491" s="44">
        <v>4</v>
      </c>
      <c r="D1491" s="214">
        <v>45639</v>
      </c>
      <c r="E1491" s="211" t="b">
        <v>0</v>
      </c>
      <c r="F1491" s="211" t="s">
        <v>2454</v>
      </c>
      <c r="G14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&lt;STX&gt;H1;o160,100;f3;c20;h1;w1;d3,Kathy Coy;&lt;ETX&gt;
&lt;STX&gt;H2;o130,100;f3;c20;h1;w1;d3,;&lt;ETX&gt;
&lt;STX&gt;H3;o100,100;f3;c20;h1;w1;d3,MES Login;&lt;ETX&gt;
&lt;STX&gt;B4;o50,30;f3;c0,3;h50;w3;d3,3031;&lt;ETX&gt;
&lt;STX&gt;R&lt;ETX&gt;
&lt;STX&gt;&lt;ESC&gt;E1;&lt;ETX&gt;
&lt;STX&gt;&lt;US&gt;4&lt;ETX&gt;
&lt;STX&gt;&lt;ETB&gt;&lt;ETX&gt;</v>
      </c>
      <c r="H1491" s="38">
        <f>ROW() - 6</f>
        <v>1485</v>
      </c>
      <c r="I1491" s="218" t="str" cm="1">
        <f t="array" ref="I14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92" spans="1:10" x14ac:dyDescent="0.2">
      <c r="A1492" s="209">
        <v>1568</v>
      </c>
      <c r="B1492" s="211" t="s">
        <v>3005</v>
      </c>
      <c r="C1492" s="44">
        <v>4</v>
      </c>
      <c r="D1492" s="214">
        <v>45565</v>
      </c>
      <c r="E1492" s="211" t="b">
        <v>0</v>
      </c>
      <c r="F1492" s="211" t="s">
        <v>3006</v>
      </c>
      <c r="G14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&lt;STX&gt;H1;o160,100;f3;c20;h1;w1;d3,Kathy Iverson;&lt;ETX&gt;
&lt;STX&gt;H2;o130,100;f3;c20;h1;w1;d3,;&lt;ETX&gt;
&lt;STX&gt;H3;o100,100;f3;c20;h1;w1;d3,MES Login;&lt;ETX&gt;
&lt;STX&gt;B4;o50,30;f3;c0,3;h50;w3;d3,1568;&lt;ETX&gt;
&lt;STX&gt;R&lt;ETX&gt;
&lt;STX&gt;&lt;ESC&gt;E1;&lt;ETX&gt;
&lt;STX&gt;&lt;US&gt;4&lt;ETX&gt;
&lt;STX&gt;&lt;ETB&gt;&lt;ETX&gt;</v>
      </c>
      <c r="H1492" s="38">
        <f>ROW() - 6</f>
        <v>1486</v>
      </c>
      <c r="I1492" s="218" t="str" cm="1">
        <f t="array" ref="I14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93" spans="1:10" x14ac:dyDescent="0.2">
      <c r="A1493" s="209">
        <v>1469</v>
      </c>
      <c r="B1493" s="211" t="s">
        <v>3007</v>
      </c>
      <c r="C1493" s="44">
        <v>4</v>
      </c>
      <c r="D1493" s="214">
        <v>45131.37540853009</v>
      </c>
      <c r="E1493" s="211" t="b">
        <v>0</v>
      </c>
      <c r="F1493" s="211" t="s">
        <v>1039</v>
      </c>
      <c r="G14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&lt;STX&gt;H1;o160,100;f3;c20;h1;w1;d3,Kathy Wilson;&lt;ETX&gt;
&lt;STX&gt;H2;o130,100;f3;c20;h1;w1;d3,;&lt;ETX&gt;
&lt;STX&gt;H3;o100,100;f3;c20;h1;w1;d3,MES Login;&lt;ETX&gt;
&lt;STX&gt;B4;o50,30;f3;c0,3;h50;w3;d3,1469;&lt;ETX&gt;
&lt;STX&gt;R&lt;ETX&gt;
&lt;STX&gt;&lt;ESC&gt;E1;&lt;ETX&gt;
&lt;STX&gt;&lt;US&gt;4&lt;ETX&gt;
&lt;STX&gt;&lt;ETB&gt;&lt;ETX&gt;</v>
      </c>
      <c r="H1493" s="38">
        <f>ROW() - 6</f>
        <v>1487</v>
      </c>
      <c r="I1493" s="218" t="str" cm="1">
        <f t="array" ref="I14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94" spans="1:10" x14ac:dyDescent="0.2">
      <c r="A1494" s="209">
        <v>9392</v>
      </c>
      <c r="B1494" s="211" t="s">
        <v>830</v>
      </c>
      <c r="C1494" s="44">
        <v>4</v>
      </c>
      <c r="D1494" s="214">
        <v>45919.89736072917</v>
      </c>
      <c r="E1494" s="211" t="b">
        <v>0</v>
      </c>
      <c r="F1494" s="211" t="s">
        <v>3008</v>
      </c>
      <c r="G14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&lt;STX&gt;H1;o160,100;f3;c20;h1;w1;d3,Katrice Hicks;&lt;ETX&gt;
&lt;STX&gt;H2;o130,100;f3;c20;h1;w1;d3,;&lt;ETX&gt;
&lt;STX&gt;H3;o100,100;f3;c20;h1;w1;d3,MES Login;&lt;ETX&gt;
&lt;STX&gt;B4;o50,30;f3;c0,3;h50;w3;d3,9392;&lt;ETX&gt;
&lt;STX&gt;R&lt;ETX&gt;
&lt;STX&gt;&lt;ESC&gt;E1;&lt;ETX&gt;
&lt;STX&gt;&lt;US&gt;4&lt;ETX&gt;
&lt;STX&gt;&lt;ETB&gt;&lt;ETX&gt;</v>
      </c>
      <c r="H1494" s="38">
        <f>ROW() - 6</f>
        <v>1488</v>
      </c>
      <c r="I1494" s="218" t="str" cm="1">
        <f t="array" ref="I14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95" spans="1:10" x14ac:dyDescent="0.2">
      <c r="A1495" s="209">
        <v>1430</v>
      </c>
      <c r="B1495" s="211" t="s">
        <v>3009</v>
      </c>
      <c r="C1495" s="44">
        <v>4</v>
      </c>
      <c r="D1495" s="214">
        <v>45131.375408715277</v>
      </c>
      <c r="E1495" s="211" t="b">
        <v>0</v>
      </c>
      <c r="F1495" s="211" t="s">
        <v>1179</v>
      </c>
      <c r="G14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&lt;STX&gt;H1;o160,100;f3;c20;h1;w1;d3,Kawanna Heard;&lt;ETX&gt;
&lt;STX&gt;H2;o130,100;f3;c20;h1;w1;d3,;&lt;ETX&gt;
&lt;STX&gt;H3;o100,100;f3;c20;h1;w1;d3,MES Login;&lt;ETX&gt;
&lt;STX&gt;B4;o50,30;f3;c0,3;h50;w3;d3,1430;&lt;ETX&gt;
&lt;STX&gt;R&lt;ETX&gt;
&lt;STX&gt;&lt;ESC&gt;E1;&lt;ETX&gt;
&lt;STX&gt;&lt;US&gt;4&lt;ETX&gt;
&lt;STX&gt;&lt;ETB&gt;&lt;ETX&gt;</v>
      </c>
      <c r="H1495" s="38">
        <f>ROW() - 6</f>
        <v>1489</v>
      </c>
      <c r="I1495" s="218" t="str" cm="1">
        <f t="array" ref="I14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96" spans="1:10" x14ac:dyDescent="0.2">
      <c r="A1496" s="209">
        <v>9033</v>
      </c>
      <c r="B1496" s="211" t="s">
        <v>3010</v>
      </c>
      <c r="C1496" s="44">
        <v>4</v>
      </c>
      <c r="D1496" s="214">
        <v>45131.375409062501</v>
      </c>
      <c r="E1496" s="211" t="b">
        <v>0</v>
      </c>
      <c r="F1496" s="211" t="s">
        <v>1025</v>
      </c>
      <c r="G14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&lt;STX&gt;H1;o160,100;f3;c20;h1;w1;d3,Kawon Jordan;&lt;ETX&gt;
&lt;STX&gt;H2;o130,100;f3;c20;h1;w1;d3,;&lt;ETX&gt;
&lt;STX&gt;H3;o100,100;f3;c20;h1;w1;d3,MES Login;&lt;ETX&gt;
&lt;STX&gt;B4;o50,30;f3;c0,3;h50;w3;d3,9033;&lt;ETX&gt;
&lt;STX&gt;R&lt;ETX&gt;
&lt;STX&gt;&lt;ESC&gt;E1;&lt;ETX&gt;
&lt;STX&gt;&lt;US&gt;4&lt;ETX&gt;
&lt;STX&gt;&lt;ETB&gt;&lt;ETX&gt;</v>
      </c>
      <c r="H1496" s="38">
        <f>ROW() - 6</f>
        <v>1490</v>
      </c>
      <c r="I1496" s="218" t="str" cm="1">
        <f t="array" ref="I14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97" spans="1:10" x14ac:dyDescent="0.2">
      <c r="A1497" s="209">
        <v>1543</v>
      </c>
      <c r="B1497" s="211" t="s">
        <v>420</v>
      </c>
      <c r="C1497" s="44">
        <v>4</v>
      </c>
      <c r="D1497" s="214"/>
      <c r="E1497" s="211" t="b">
        <v>0</v>
      </c>
      <c r="F1497" s="211" t="s">
        <v>891</v>
      </c>
      <c r="G14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&lt;STX&gt;H1;o160,100;f3;c20;h1;w1;d3,Kaydan Johnson;&lt;ETX&gt;
&lt;STX&gt;H2;o130,100;f3;c20;h1;w1;d3,T1XX B;&lt;ETX&gt;
&lt;STX&gt;H3;o100,100;f3;c20;h1;w1;d3,MES Login;&lt;ETX&gt;
&lt;STX&gt;B4;o50,30;f3;c0,3;h50;w3;d3,1543;&lt;ETX&gt;
&lt;STX&gt;R&lt;ETX&gt;
&lt;STX&gt;&lt;ESC&gt;E1;&lt;ETX&gt;
&lt;STX&gt;&lt;US&gt;4&lt;ETX&gt;
&lt;STX&gt;&lt;ETB&gt;&lt;ETX&gt;</v>
      </c>
      <c r="H1497" s="38">
        <f>ROW() - 6</f>
        <v>1491</v>
      </c>
      <c r="I1497" s="218" t="str" cm="1">
        <f t="array" ref="I14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4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498" spans="1:10" x14ac:dyDescent="0.2">
      <c r="A1498" s="209">
        <v>3014</v>
      </c>
      <c r="B1498" s="211" t="s">
        <v>3011</v>
      </c>
      <c r="C1498" s="44">
        <v>4</v>
      </c>
      <c r="D1498" s="214">
        <v>45639</v>
      </c>
      <c r="E1498" s="211" t="b">
        <v>0</v>
      </c>
      <c r="F1498" s="211" t="s">
        <v>960</v>
      </c>
      <c r="G14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&lt;STX&gt;H1;o160,100;f3;c20;h1;w1;d3,Kayla Brown;&lt;ETX&gt;
&lt;STX&gt;H2;o130,100;f3;c20;h1;w1;d3,;&lt;ETX&gt;
&lt;STX&gt;H3;o100,100;f3;c20;h1;w1;d3,MES Login;&lt;ETX&gt;
&lt;STX&gt;B4;o50,30;f3;c0,3;h50;w3;d3,3014;&lt;ETX&gt;
&lt;STX&gt;R&lt;ETX&gt;
&lt;STX&gt;&lt;ESC&gt;E1;&lt;ETX&gt;
&lt;STX&gt;&lt;US&gt;4&lt;ETX&gt;
&lt;STX&gt;&lt;ETB&gt;&lt;ETX&gt;</v>
      </c>
      <c r="H1498" s="38">
        <f>ROW() - 6</f>
        <v>1492</v>
      </c>
      <c r="I1498" s="218" t="str" cm="1">
        <f t="array" ref="I14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499" spans="1:10" x14ac:dyDescent="0.2">
      <c r="A1499" s="209">
        <v>1451</v>
      </c>
      <c r="B1499" s="211" t="s">
        <v>3012</v>
      </c>
      <c r="C1499" s="44">
        <v>4</v>
      </c>
      <c r="D1499" s="214">
        <v>45131.375409803244</v>
      </c>
      <c r="E1499" s="211" t="b">
        <v>0</v>
      </c>
      <c r="F1499" s="211" t="s">
        <v>987</v>
      </c>
      <c r="G14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&lt;STX&gt;H1;o160,100;f3;c20;h1;w1;d3,Kayla King;&lt;ETX&gt;
&lt;STX&gt;H2;o130,100;f3;c20;h1;w1;d3,;&lt;ETX&gt;
&lt;STX&gt;H3;o100,100;f3;c20;h1;w1;d3,MES Login;&lt;ETX&gt;
&lt;STX&gt;B4;o50,30;f3;c0,3;h50;w3;d3,1451;&lt;ETX&gt;
&lt;STX&gt;R&lt;ETX&gt;
&lt;STX&gt;&lt;ESC&gt;E1;&lt;ETX&gt;
&lt;STX&gt;&lt;US&gt;4&lt;ETX&gt;
&lt;STX&gt;&lt;ETB&gt;&lt;ETX&gt;</v>
      </c>
      <c r="H1499" s="38">
        <f>ROW() - 6</f>
        <v>1493</v>
      </c>
      <c r="I1499" s="218" t="str" cm="1">
        <f t="array" ref="I14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4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00" spans="1:10" x14ac:dyDescent="0.2">
      <c r="A1500" s="209">
        <v>2578</v>
      </c>
      <c r="B1500" s="211" t="s">
        <v>3013</v>
      </c>
      <c r="C1500" s="44">
        <v>4</v>
      </c>
      <c r="D1500" s="214"/>
      <c r="E1500" s="211" t="b">
        <v>0</v>
      </c>
      <c r="F1500" s="211" t="s">
        <v>1568</v>
      </c>
      <c r="G15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&lt;STX&gt;H1;o160,100;f3;c20;h1;w1;d3,Kaylah Richardson;&lt;ETX&gt;
&lt;STX&gt;H2;o130,100;f3;c20;h1;w1;d3,;&lt;ETX&gt;
&lt;STX&gt;H3;o100,100;f3;c20;h1;w1;d3,MES Login;&lt;ETX&gt;
&lt;STX&gt;B4;o50,30;f3;c0,3;h50;w3;d3,2578;&lt;ETX&gt;
&lt;STX&gt;R&lt;ETX&gt;
&lt;STX&gt;&lt;ESC&gt;E1;&lt;ETX&gt;
&lt;STX&gt;&lt;US&gt;4&lt;ETX&gt;
&lt;STX&gt;&lt;ETB&gt;&lt;ETX&gt;</v>
      </c>
      <c r="H1500" s="38">
        <f>ROW() - 6</f>
        <v>1494</v>
      </c>
      <c r="I1500" s="218" t="str" cm="1">
        <f t="array" ref="I15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01" spans="1:10" x14ac:dyDescent="0.2">
      <c r="A1501" s="209">
        <v>1583</v>
      </c>
      <c r="B1501" s="211" t="s">
        <v>3014</v>
      </c>
      <c r="C1501" s="44">
        <v>4</v>
      </c>
      <c r="D1501" s="214">
        <v>45131.37541015046</v>
      </c>
      <c r="E1501" s="211" t="b">
        <v>0</v>
      </c>
      <c r="F1501" s="211" t="s">
        <v>981</v>
      </c>
      <c r="G15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&lt;STX&gt;H1;o160,100;f3;c20;h1;w1;d3,Kaylen Jackson;&lt;ETX&gt;
&lt;STX&gt;H2;o130,100;f3;c20;h1;w1;d3,;&lt;ETX&gt;
&lt;STX&gt;H3;o100,100;f3;c20;h1;w1;d3,MES Login;&lt;ETX&gt;
&lt;STX&gt;B4;o50,30;f3;c0,3;h50;w3;d3,1583;&lt;ETX&gt;
&lt;STX&gt;R&lt;ETX&gt;
&lt;STX&gt;&lt;ESC&gt;E1;&lt;ETX&gt;
&lt;STX&gt;&lt;US&gt;4&lt;ETX&gt;
&lt;STX&gt;&lt;ETB&gt;&lt;ETX&gt;</v>
      </c>
      <c r="H1501" s="38">
        <f>ROW() - 6</f>
        <v>1495</v>
      </c>
      <c r="I1501" s="218" t="str" cm="1">
        <f t="array" ref="I15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02" spans="1:10" x14ac:dyDescent="0.2">
      <c r="A1502" s="209">
        <v>2656</v>
      </c>
      <c r="B1502" s="211" t="s">
        <v>9555</v>
      </c>
      <c r="C1502" s="44">
        <v>4</v>
      </c>
      <c r="D1502" s="214"/>
      <c r="E1502" s="211" t="b">
        <v>0</v>
      </c>
      <c r="F1502" s="211" t="s">
        <v>1357</v>
      </c>
      <c r="G15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&lt;STX&gt;H1;o160,100;f3;c20;h1;w1;d3,Kaylen Lewis;&lt;ETX&gt;
&lt;STX&gt;H2;o130,100;f3;c20;h1;w1;d3,T1XX B;&lt;ETX&gt;
&lt;STX&gt;H3;o100,100;f3;c20;h1;w1;d3,MES Login;&lt;ETX&gt;
&lt;STX&gt;B4;o50,30;f3;c0,3;h50;w3;d3,2656;&lt;ETX&gt;
&lt;STX&gt;R&lt;ETX&gt;
&lt;STX&gt;&lt;ESC&gt;E1;&lt;ETX&gt;
&lt;STX&gt;&lt;US&gt;4&lt;ETX&gt;
&lt;STX&gt;&lt;ETB&gt;&lt;ETX&gt;</v>
      </c>
      <c r="H1502" s="38">
        <f>ROW() - 6</f>
        <v>1496</v>
      </c>
      <c r="I1502" s="218" t="str" cm="1">
        <f t="array" ref="I15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5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503" spans="1:10" x14ac:dyDescent="0.2">
      <c r="A1503" s="209">
        <v>9506</v>
      </c>
      <c r="B1503" s="211" t="s">
        <v>3015</v>
      </c>
      <c r="C1503" s="44">
        <v>4</v>
      </c>
      <c r="D1503" s="214">
        <v>45131.37541015046</v>
      </c>
      <c r="E1503" s="211" t="b">
        <v>0</v>
      </c>
      <c r="F1503" s="211" t="s">
        <v>3016</v>
      </c>
      <c r="G15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&lt;STX&gt;H1;o160,100;f3;c20;h1;w1;d3,Kaylin Landrum;&lt;ETX&gt;
&lt;STX&gt;H2;o130,100;f3;c20;h1;w1;d3,;&lt;ETX&gt;
&lt;STX&gt;H3;o100,100;f3;c20;h1;w1;d3,MES Login;&lt;ETX&gt;
&lt;STX&gt;B4;o50,30;f3;c0,3;h50;w3;d3,9506;&lt;ETX&gt;
&lt;STX&gt;R&lt;ETX&gt;
&lt;STX&gt;&lt;ESC&gt;E1;&lt;ETX&gt;
&lt;STX&gt;&lt;US&gt;4&lt;ETX&gt;
&lt;STX&gt;&lt;ETB&gt;&lt;ETX&gt;</v>
      </c>
      <c r="H1503" s="38">
        <f>ROW() - 6</f>
        <v>1497</v>
      </c>
      <c r="I1503" s="218" t="str" cm="1">
        <f t="array" ref="I15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04" spans="1:10" x14ac:dyDescent="0.2">
      <c r="A1504" s="209">
        <v>1904</v>
      </c>
      <c r="B1504" s="211" t="s">
        <v>3017</v>
      </c>
      <c r="C1504" s="44">
        <v>4</v>
      </c>
      <c r="D1504" s="214">
        <v>45131.375465856479</v>
      </c>
      <c r="E1504" s="211" t="b">
        <v>0</v>
      </c>
      <c r="F1504" s="211" t="s">
        <v>3018</v>
      </c>
      <c r="G15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&lt;STX&gt;H1;o160,100;f3;c20;h1;w1;d3,Kaylyn Gipson;&lt;ETX&gt;
&lt;STX&gt;H2;o130,100;f3;c20;h1;w1;d3,;&lt;ETX&gt;
&lt;STX&gt;H3;o100,100;f3;c20;h1;w1;d3,MES Login;&lt;ETX&gt;
&lt;STX&gt;B4;o50,30;f3;c0,3;h50;w3;d3,1904;&lt;ETX&gt;
&lt;STX&gt;R&lt;ETX&gt;
&lt;STX&gt;&lt;ESC&gt;E1;&lt;ETX&gt;
&lt;STX&gt;&lt;US&gt;4&lt;ETX&gt;
&lt;STX&gt;&lt;ETB&gt;&lt;ETX&gt;</v>
      </c>
      <c r="H1504" s="38">
        <f>ROW() - 6</f>
        <v>1498</v>
      </c>
      <c r="I1504" s="218" t="str" cm="1">
        <f t="array" ref="I15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05" spans="1:10" x14ac:dyDescent="0.2">
      <c r="A1505" s="209">
        <v>2617</v>
      </c>
      <c r="B1505" s="211" t="s">
        <v>3019</v>
      </c>
      <c r="C1505" s="44">
        <v>4</v>
      </c>
      <c r="D1505" s="214"/>
      <c r="E1505" s="211" t="b">
        <v>0</v>
      </c>
      <c r="F1505" s="211" t="s">
        <v>1497</v>
      </c>
      <c r="G15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&lt;STX&gt;H1;o160,100;f3;c20;h1;w1;d3,Kaylynn Stephens;&lt;ETX&gt;
&lt;STX&gt;H2;o130,100;f3;c20;h1;w1;d3,;&lt;ETX&gt;
&lt;STX&gt;H3;o100,100;f3;c20;h1;w1;d3,MES Login;&lt;ETX&gt;
&lt;STX&gt;B4;o50,30;f3;c0,3;h50;w3;d3,2617;&lt;ETX&gt;
&lt;STX&gt;R&lt;ETX&gt;
&lt;STX&gt;&lt;ESC&gt;E1;&lt;ETX&gt;
&lt;STX&gt;&lt;US&gt;4&lt;ETX&gt;
&lt;STX&gt;&lt;ETB&gt;&lt;ETX&gt;</v>
      </c>
      <c r="H1505" s="38">
        <f>ROW() - 6</f>
        <v>1499</v>
      </c>
      <c r="I1505" s="218" t="str" cm="1">
        <f t="array" ref="I15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06" spans="1:10" x14ac:dyDescent="0.2">
      <c r="A1506" s="209">
        <v>2475</v>
      </c>
      <c r="B1506" s="211" t="s">
        <v>3020</v>
      </c>
      <c r="C1506" s="44">
        <v>4</v>
      </c>
      <c r="D1506" s="214">
        <v>45639</v>
      </c>
      <c r="E1506" s="211" t="b">
        <v>0</v>
      </c>
      <c r="F1506" s="211" t="s">
        <v>3021</v>
      </c>
      <c r="G15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&lt;STX&gt;H1;o160,100;f3;c20;h1;w1;d3,Keandre Snider;&lt;ETX&gt;
&lt;STX&gt;H2;o130,100;f3;c20;h1;w1;d3,;&lt;ETX&gt;
&lt;STX&gt;H3;o100,100;f3;c20;h1;w1;d3,MES Login;&lt;ETX&gt;
&lt;STX&gt;B4;o50,30;f3;c0,3;h50;w3;d3,2475;&lt;ETX&gt;
&lt;STX&gt;R&lt;ETX&gt;
&lt;STX&gt;&lt;ESC&gt;E1;&lt;ETX&gt;
&lt;STX&gt;&lt;US&gt;4&lt;ETX&gt;
&lt;STX&gt;&lt;ETB&gt;&lt;ETX&gt;</v>
      </c>
      <c r="H1506" s="38">
        <f>ROW() - 6</f>
        <v>1500</v>
      </c>
      <c r="I1506" s="218" t="str" cm="1">
        <f t="array" ref="I15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07" spans="1:10" x14ac:dyDescent="0.2">
      <c r="A1507" s="209">
        <v>8887</v>
      </c>
      <c r="B1507" s="211" t="s">
        <v>3022</v>
      </c>
      <c r="C1507" s="44">
        <v>3</v>
      </c>
      <c r="D1507" s="214">
        <v>45131.375410335648</v>
      </c>
      <c r="E1507" s="211" t="b">
        <v>1</v>
      </c>
      <c r="F1507" s="211" t="s">
        <v>3023</v>
      </c>
      <c r="G15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&lt;STX&gt;H1;o160,100;f3;c20;h1;w1;d3,Keante Houston;&lt;ETX&gt;
&lt;STX&gt;H2;o130,100;f3;c20;h1;w1;d3,;&lt;ETX&gt;
&lt;STX&gt;H3;o100,100;f3;c20;h1;w1;d3,MES Login;&lt;ETX&gt;
&lt;STX&gt;B4;o50,30;f3;c0,3;h50;w3;d3,8887;&lt;ETX&gt;
&lt;STX&gt;R&lt;ETX&gt;
&lt;STX&gt;&lt;ESC&gt;E1;&lt;ETX&gt;
&lt;STX&gt;&lt;US&gt;4&lt;ETX&gt;
&lt;STX&gt;&lt;ETB&gt;&lt;ETX&gt;</v>
      </c>
      <c r="H1507" s="38">
        <f>ROW() - 6</f>
        <v>1501</v>
      </c>
      <c r="I1507" s="218" t="str" cm="1">
        <f t="array" ref="I15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08" spans="1:10" x14ac:dyDescent="0.2">
      <c r="A1508" s="209">
        <v>1927</v>
      </c>
      <c r="B1508" s="211" t="s">
        <v>3024</v>
      </c>
      <c r="C1508" s="44">
        <v>4</v>
      </c>
      <c r="D1508" s="214">
        <v>45639</v>
      </c>
      <c r="E1508" s="211" t="b">
        <v>0</v>
      </c>
      <c r="F1508" s="211" t="s">
        <v>2024</v>
      </c>
      <c r="G15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&lt;STX&gt;H1;o160,100;f3;c20;h1;w1;d3,Kearia Wagner;&lt;ETX&gt;
&lt;STX&gt;H2;o130,100;f3;c20;h1;w1;d3,;&lt;ETX&gt;
&lt;STX&gt;H3;o100,100;f3;c20;h1;w1;d3,MES Login;&lt;ETX&gt;
&lt;STX&gt;B4;o50,30;f3;c0,3;h50;w3;d3,1927;&lt;ETX&gt;
&lt;STX&gt;R&lt;ETX&gt;
&lt;STX&gt;&lt;ESC&gt;E1;&lt;ETX&gt;
&lt;STX&gt;&lt;US&gt;4&lt;ETX&gt;
&lt;STX&gt;&lt;ETB&gt;&lt;ETX&gt;</v>
      </c>
      <c r="H1508" s="38">
        <f>ROW() - 6</f>
        <v>1502</v>
      </c>
      <c r="I1508" s="218" t="str" cm="1">
        <f t="array" ref="I15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09" spans="1:10" x14ac:dyDescent="0.2">
      <c r="A1509" s="209">
        <v>9998</v>
      </c>
      <c r="B1509" s="211" t="s">
        <v>3025</v>
      </c>
      <c r="C1509" s="44">
        <v>1</v>
      </c>
      <c r="D1509" s="214">
        <v>45131.375410532404</v>
      </c>
      <c r="E1509" s="211" t="b">
        <v>1</v>
      </c>
      <c r="F1509" s="211" t="s">
        <v>3026</v>
      </c>
      <c r="G15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&lt;STX&gt;H1;o160,100;f3;c20;h1;w1;d3,Keaton Giberson;&lt;ETX&gt;
&lt;STX&gt;H2;o130,100;f3;c20;h1;w1;d3,;&lt;ETX&gt;
&lt;STX&gt;H3;o100,100;f3;c20;h1;w1;d3,MES Login;&lt;ETX&gt;
&lt;STX&gt;B4;o50,30;f3;c0,3;h50;w3;d3,9998;&lt;ETX&gt;
&lt;STX&gt;R&lt;ETX&gt;
&lt;STX&gt;&lt;ESC&gt;E1;&lt;ETX&gt;
&lt;STX&gt;&lt;US&gt;4&lt;ETX&gt;
&lt;STX&gt;&lt;ETB&gt;&lt;ETX&gt;</v>
      </c>
      <c r="H1509" s="38">
        <f>ROW() - 6</f>
        <v>1503</v>
      </c>
      <c r="I1509" s="218" t="str" cm="1">
        <f t="array" ref="I15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10" spans="1:10" x14ac:dyDescent="0.2">
      <c r="A1510" s="209">
        <v>1123</v>
      </c>
      <c r="B1510" s="211" t="s">
        <v>3027</v>
      </c>
      <c r="C1510" s="44">
        <v>4</v>
      </c>
      <c r="D1510" s="214">
        <v>45131.375410682871</v>
      </c>
      <c r="E1510" s="211" t="b">
        <v>0</v>
      </c>
      <c r="F1510" s="211" t="s">
        <v>3028</v>
      </c>
      <c r="G15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&lt;STX&gt;H1;o160,100;f3;c20;h1;w1;d3,Keiana Knox;&lt;ETX&gt;
&lt;STX&gt;H2;o130,100;f3;c20;h1;w1;d3,;&lt;ETX&gt;
&lt;STX&gt;H3;o100,100;f3;c20;h1;w1;d3,MES Login;&lt;ETX&gt;
&lt;STX&gt;B4;o50,30;f3;c0,3;h50;w3;d3,1123;&lt;ETX&gt;
&lt;STX&gt;R&lt;ETX&gt;
&lt;STX&gt;&lt;ESC&gt;E1;&lt;ETX&gt;
&lt;STX&gt;&lt;US&gt;4&lt;ETX&gt;
&lt;STX&gt;&lt;ETB&gt;&lt;ETX&gt;</v>
      </c>
      <c r="H1510" s="38">
        <f>ROW() - 6</f>
        <v>1504</v>
      </c>
      <c r="I1510" s="218" t="str" cm="1">
        <f t="array" ref="I15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11" spans="1:10" x14ac:dyDescent="0.2">
      <c r="A1511" s="209">
        <v>9085</v>
      </c>
      <c r="B1511" s="211" t="s">
        <v>3029</v>
      </c>
      <c r="C1511" s="44">
        <v>11</v>
      </c>
      <c r="D1511" s="214">
        <v>45131.375411076391</v>
      </c>
      <c r="E1511" s="211" t="b">
        <v>0</v>
      </c>
      <c r="F1511" s="211" t="s">
        <v>2340</v>
      </c>
      <c r="G15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&lt;STX&gt;H1;o160,100;f3;c20;h1;w1;d3,Keimel Lowery;&lt;ETX&gt;
&lt;STX&gt;H2;o130,100;f3;c20;h1;w1;d3,;&lt;ETX&gt;
&lt;STX&gt;H3;o100,100;f3;c20;h1;w1;d3,MES Login;&lt;ETX&gt;
&lt;STX&gt;B4;o50,30;f3;c0,3;h50;w3;d3,9085;&lt;ETX&gt;
&lt;STX&gt;R&lt;ETX&gt;
&lt;STX&gt;&lt;ESC&gt;E1;&lt;ETX&gt;
&lt;STX&gt;&lt;US&gt;4&lt;ETX&gt;
&lt;STX&gt;&lt;ETB&gt;&lt;ETX&gt;</v>
      </c>
      <c r="H1511" s="38">
        <f>ROW() - 6</f>
        <v>1505</v>
      </c>
      <c r="I1511" s="218" t="str" cm="1">
        <f t="array" ref="I15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12" spans="1:10" x14ac:dyDescent="0.2">
      <c r="A1512" s="209">
        <v>1129</v>
      </c>
      <c r="B1512" s="211" t="s">
        <v>3030</v>
      </c>
      <c r="C1512" s="44">
        <v>4</v>
      </c>
      <c r="D1512" s="214">
        <v>45131.375411076391</v>
      </c>
      <c r="E1512" s="211" t="b">
        <v>0</v>
      </c>
      <c r="F1512" s="211" t="s">
        <v>3031</v>
      </c>
      <c r="G15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&lt;STX&gt;H1;o160,100;f3;c20;h1;w1;d3,Keinan Kennedy;&lt;ETX&gt;
&lt;STX&gt;H2;o130,100;f3;c20;h1;w1;d3,;&lt;ETX&gt;
&lt;STX&gt;H3;o100,100;f3;c20;h1;w1;d3,MES Login;&lt;ETX&gt;
&lt;STX&gt;B4;o50,30;f3;c0,3;h50;w3;d3,1129;&lt;ETX&gt;
&lt;STX&gt;R&lt;ETX&gt;
&lt;STX&gt;&lt;ESC&gt;E1;&lt;ETX&gt;
&lt;STX&gt;&lt;US&gt;4&lt;ETX&gt;
&lt;STX&gt;&lt;ETB&gt;&lt;ETX&gt;</v>
      </c>
      <c r="H1512" s="38">
        <f>ROW() - 6</f>
        <v>1506</v>
      </c>
      <c r="I1512" s="218" t="str" cm="1">
        <f t="array" ref="I15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13" spans="1:10" x14ac:dyDescent="0.2">
      <c r="A1513" s="209">
        <v>1803</v>
      </c>
      <c r="B1513" s="211" t="s">
        <v>422</v>
      </c>
      <c r="C1513" s="44">
        <v>4</v>
      </c>
      <c r="D1513" s="214"/>
      <c r="E1513" s="211" t="b">
        <v>1</v>
      </c>
      <c r="F1513" s="211" t="s">
        <v>944</v>
      </c>
      <c r="G15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&lt;STX&gt;H1;o160,100;f3;c20;h1;w1;d3,Keith Bell;&lt;ETX&gt;
&lt;STX&gt;H2;o130,100;f3;c20;h1;w1;d3,DT FEM 1st;&lt;ETX&gt;
&lt;STX&gt;H3;o100,100;f3;c20;h1;w1;d3,MES Login;&lt;ETX&gt;
&lt;STX&gt;B4;o50,30;f3;c0,3;h50;w3;d3,1803;&lt;ETX&gt;
&lt;STX&gt;R&lt;ETX&gt;
&lt;STX&gt;&lt;ESC&gt;E1;&lt;ETX&gt;
&lt;STX&gt;&lt;US&gt;4&lt;ETX&gt;
&lt;STX&gt;&lt;ETB&gt;&lt;ETX&gt;</v>
      </c>
      <c r="H1513" s="38">
        <f>ROW() - 6</f>
        <v>1507</v>
      </c>
      <c r="I1513" s="218" t="str" cm="1">
        <f t="array" ref="I15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15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514" spans="1:10" x14ac:dyDescent="0.2">
      <c r="A1514" s="209">
        <v>11074950</v>
      </c>
      <c r="B1514" s="211" t="s">
        <v>3032</v>
      </c>
      <c r="C1514" s="44">
        <v>4</v>
      </c>
      <c r="D1514" s="214"/>
      <c r="E1514" s="211" t="b">
        <v>0</v>
      </c>
      <c r="F1514" s="211" t="s">
        <v>3033</v>
      </c>
      <c r="G15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&lt;STX&gt;H1;o160,100;f3;c20;h1;w1;d3,Keith Bell-Bypass;&lt;ETX&gt;
&lt;STX&gt;H2;o130,100;f3;c20;h1;w1;d3,Bypass;&lt;ETX&gt;
&lt;STX&gt;H3;o100,100;f3;c20;h1;w1;d3,MES Login;&lt;ETX&gt;
&lt;STX&gt;B4;o50,30;f3;c0,3;h50;w3;d3,11074950;&lt;ETX&gt;
&lt;STX&gt;R&lt;ETX&gt;
&lt;STX&gt;&lt;ESC&gt;E1;&lt;ETX&gt;
&lt;STX&gt;&lt;US&gt;4&lt;ETX&gt;
&lt;STX&gt;&lt;ETB&gt;&lt;ETX&gt;</v>
      </c>
      <c r="H1514" s="38">
        <f>ROW() - 6</f>
        <v>1508</v>
      </c>
      <c r="I1514" s="218" t="str" cm="1">
        <f t="array" ref="I15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15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515" spans="1:10" x14ac:dyDescent="0.2">
      <c r="A1515" s="209">
        <v>9607</v>
      </c>
      <c r="B1515" s="211" t="s">
        <v>424</v>
      </c>
      <c r="C1515" s="44">
        <v>5</v>
      </c>
      <c r="D1515" s="214"/>
      <c r="E1515" s="211" t="b">
        <v>1</v>
      </c>
      <c r="F1515" s="211" t="s">
        <v>3034</v>
      </c>
      <c r="G15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&lt;STX&gt;H1;o160,100;f3;c20;h1;w1;d3,Keith Boczkowski;&lt;ETX&gt;
&lt;STX&gt;H2;o130,100;f3;c20;h1;w1;d3,IT 1st;&lt;ETX&gt;
&lt;STX&gt;H3;o100,100;f3;c20;h1;w1;d3,MES Login;&lt;ETX&gt;
&lt;STX&gt;B4;o50,30;f3;c0,3;h50;w3;d3,9607;&lt;ETX&gt;
&lt;STX&gt;R&lt;ETX&gt;
&lt;STX&gt;&lt;ESC&gt;E1;&lt;ETX&gt;
&lt;STX&gt;&lt;US&gt;4&lt;ETX&gt;
&lt;STX&gt;&lt;ETB&gt;&lt;ETX&gt;</v>
      </c>
      <c r="H1515" s="38">
        <f>ROW() - 6</f>
        <v>1509</v>
      </c>
      <c r="I1515" s="218" t="str" cm="1">
        <f t="array" ref="I15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IT 1st</v>
      </c>
      <c r="J15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516" spans="1:10" x14ac:dyDescent="0.2">
      <c r="A1516" s="209">
        <v>1275</v>
      </c>
      <c r="B1516" s="211" t="s">
        <v>3035</v>
      </c>
      <c r="C1516" s="44">
        <v>4</v>
      </c>
      <c r="D1516" s="214">
        <v>45131.375411608795</v>
      </c>
      <c r="E1516" s="211" t="b">
        <v>0</v>
      </c>
      <c r="F1516" s="211" t="s">
        <v>969</v>
      </c>
      <c r="G15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&lt;STX&gt;H1;o160,100;f3;c20;h1;w1;d3,Keith Williams;&lt;ETX&gt;
&lt;STX&gt;H2;o130,100;f3;c20;h1;w1;d3,;&lt;ETX&gt;
&lt;STX&gt;H3;o100,100;f3;c20;h1;w1;d3,MES Login;&lt;ETX&gt;
&lt;STX&gt;B4;o50,30;f3;c0,3;h50;w3;d3,1275;&lt;ETX&gt;
&lt;STX&gt;R&lt;ETX&gt;
&lt;STX&gt;&lt;ESC&gt;E1;&lt;ETX&gt;
&lt;STX&gt;&lt;US&gt;4&lt;ETX&gt;
&lt;STX&gt;&lt;ETB&gt;&lt;ETX&gt;</v>
      </c>
      <c r="H1516" s="38">
        <f>ROW() - 6</f>
        <v>1510</v>
      </c>
      <c r="I1516" s="218" t="str" cm="1">
        <f t="array" ref="I15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17" spans="1:10" x14ac:dyDescent="0.2">
      <c r="A1517" s="209">
        <v>9374</v>
      </c>
      <c r="B1517" s="211" t="s">
        <v>3036</v>
      </c>
      <c r="C1517" s="44">
        <v>4</v>
      </c>
      <c r="D1517" s="214">
        <v>45131.37541177083</v>
      </c>
      <c r="E1517" s="211" t="b">
        <v>0</v>
      </c>
      <c r="F1517" s="211" t="s">
        <v>981</v>
      </c>
      <c r="G15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&lt;STX&gt;H1;o160,100;f3;c20;h1;w1;d3,Kejuan Jackson;&lt;ETX&gt;
&lt;STX&gt;H2;o130,100;f3;c20;h1;w1;d3,;&lt;ETX&gt;
&lt;STX&gt;H3;o100,100;f3;c20;h1;w1;d3,MES Login;&lt;ETX&gt;
&lt;STX&gt;B4;o50,30;f3;c0,3;h50;w3;d3,9374;&lt;ETX&gt;
&lt;STX&gt;R&lt;ETX&gt;
&lt;STX&gt;&lt;ESC&gt;E1;&lt;ETX&gt;
&lt;STX&gt;&lt;US&gt;4&lt;ETX&gt;
&lt;STX&gt;&lt;ETB&gt;&lt;ETX&gt;</v>
      </c>
      <c r="H1517" s="38">
        <f>ROW() - 6</f>
        <v>1511</v>
      </c>
      <c r="I1517" s="218" t="str" cm="1">
        <f t="array" ref="I15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18" spans="1:10" x14ac:dyDescent="0.2">
      <c r="A1518" s="209">
        <v>9027</v>
      </c>
      <c r="B1518" s="211" t="s">
        <v>3037</v>
      </c>
      <c r="C1518" s="44">
        <v>4</v>
      </c>
      <c r="D1518" s="214">
        <v>45131.375411956018</v>
      </c>
      <c r="E1518" s="211" t="b">
        <v>0</v>
      </c>
      <c r="F1518" s="211" t="s">
        <v>2967</v>
      </c>
      <c r="G15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&lt;STX&gt;H1;o160,100;f3;c20;h1;w1;d3,Kelisha Wynn;&lt;ETX&gt;
&lt;STX&gt;H2;o130,100;f3;c20;h1;w1;d3,;&lt;ETX&gt;
&lt;STX&gt;H3;o100,100;f3;c20;h1;w1;d3,MES Login;&lt;ETX&gt;
&lt;STX&gt;B4;o50,30;f3;c0,3;h50;w3;d3,9027;&lt;ETX&gt;
&lt;STX&gt;R&lt;ETX&gt;
&lt;STX&gt;&lt;ESC&gt;E1;&lt;ETX&gt;
&lt;STX&gt;&lt;US&gt;4&lt;ETX&gt;
&lt;STX&gt;&lt;ETB&gt;&lt;ETX&gt;</v>
      </c>
      <c r="H1518" s="38">
        <f>ROW() - 6</f>
        <v>1512</v>
      </c>
      <c r="I1518" s="218" t="str" cm="1">
        <f t="array" ref="I15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19" spans="1:10" x14ac:dyDescent="0.2">
      <c r="A1519" s="209">
        <v>9030</v>
      </c>
      <c r="B1519" s="211" t="s">
        <v>3037</v>
      </c>
      <c r="C1519" s="44">
        <v>4</v>
      </c>
      <c r="D1519" s="214">
        <v>45131.375412303241</v>
      </c>
      <c r="E1519" s="211" t="b">
        <v>0</v>
      </c>
      <c r="F1519" s="211" t="s">
        <v>2967</v>
      </c>
      <c r="G15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&lt;STX&gt;H1;o160,100;f3;c20;h1;w1;d3,Kelisha Wynn;&lt;ETX&gt;
&lt;STX&gt;H2;o130,100;f3;c20;h1;w1;d3,;&lt;ETX&gt;
&lt;STX&gt;H3;o100,100;f3;c20;h1;w1;d3,MES Login;&lt;ETX&gt;
&lt;STX&gt;B4;o50,30;f3;c0,3;h50;w3;d3,9030;&lt;ETX&gt;
&lt;STX&gt;R&lt;ETX&gt;
&lt;STX&gt;&lt;ESC&gt;E1;&lt;ETX&gt;
&lt;STX&gt;&lt;US&gt;4&lt;ETX&gt;
&lt;STX&gt;&lt;ETB&gt;&lt;ETX&gt;</v>
      </c>
      <c r="H1519" s="38">
        <f>ROW() - 6</f>
        <v>1513</v>
      </c>
      <c r="I1519" s="218" t="str" cm="1">
        <f t="array" ref="I15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20" spans="1:10" x14ac:dyDescent="0.2">
      <c r="A1520" s="209">
        <v>1536</v>
      </c>
      <c r="B1520" s="211" t="s">
        <v>426</v>
      </c>
      <c r="C1520" s="44">
        <v>4</v>
      </c>
      <c r="D1520" s="214"/>
      <c r="E1520" s="211" t="b">
        <v>0</v>
      </c>
      <c r="F1520" s="211" t="s">
        <v>3038</v>
      </c>
      <c r="G15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&lt;STX&gt;H1;o160,100;f3;c20;h1;w1;d3,Kelly Hoehner;&lt;ETX&gt;
&lt;STX&gt;H2;o130,100;f3;c20;h1;w1;d3,T1XX B;&lt;ETX&gt;
&lt;STX&gt;H3;o100,100;f3;c20;h1;w1;d3,MES Login;&lt;ETX&gt;
&lt;STX&gt;B4;o50,30;f3;c0,3;h50;w3;d3,1536;&lt;ETX&gt;
&lt;STX&gt;R&lt;ETX&gt;
&lt;STX&gt;&lt;ESC&gt;E1;&lt;ETX&gt;
&lt;STX&gt;&lt;US&gt;4&lt;ETX&gt;
&lt;STX&gt;&lt;ETB&gt;&lt;ETX&gt;</v>
      </c>
      <c r="H1520" s="38">
        <f>ROW() - 6</f>
        <v>1514</v>
      </c>
      <c r="I1520" s="218" t="str" cm="1">
        <f t="array" ref="I15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5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521" spans="1:10" x14ac:dyDescent="0.2">
      <c r="A1521" s="209">
        <v>1108</v>
      </c>
      <c r="B1521" s="211" t="s">
        <v>3039</v>
      </c>
      <c r="C1521" s="44">
        <v>4</v>
      </c>
      <c r="D1521" s="214">
        <v>45131.375412303241</v>
      </c>
      <c r="E1521" s="211" t="b">
        <v>0</v>
      </c>
      <c r="F1521" s="211" t="s">
        <v>2880</v>
      </c>
      <c r="G15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&lt;STX&gt;H1;o160,100;f3;c20;h1;w1;d3,Kelly Kolassa;&lt;ETX&gt;
&lt;STX&gt;H2;o130,100;f3;c20;h1;w1;d3,;&lt;ETX&gt;
&lt;STX&gt;H3;o100,100;f3;c20;h1;w1;d3,MES Login;&lt;ETX&gt;
&lt;STX&gt;B4;o50,30;f3;c0,3;h50;w3;d3,1108;&lt;ETX&gt;
&lt;STX&gt;R&lt;ETX&gt;
&lt;STX&gt;&lt;ESC&gt;E1;&lt;ETX&gt;
&lt;STX&gt;&lt;US&gt;4&lt;ETX&gt;
&lt;STX&gt;&lt;ETB&gt;&lt;ETX&gt;</v>
      </c>
      <c r="H1521" s="38">
        <f>ROW() - 6</f>
        <v>1515</v>
      </c>
      <c r="I1521" s="218" t="str" cm="1">
        <f t="array" ref="I15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22" spans="1:10" x14ac:dyDescent="0.2">
      <c r="A1522" s="209">
        <v>1496</v>
      </c>
      <c r="B1522" s="211" t="s">
        <v>3040</v>
      </c>
      <c r="C1522" s="44">
        <v>4</v>
      </c>
      <c r="D1522" s="214">
        <v>45131.375412499998</v>
      </c>
      <c r="E1522" s="211" t="b">
        <v>0</v>
      </c>
      <c r="F1522" s="211" t="s">
        <v>3041</v>
      </c>
      <c r="G15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&lt;STX&gt;H1;o160,100;f3;c20;h1;w1;d3,Kelly Sherrod;&lt;ETX&gt;
&lt;STX&gt;H2;o130,100;f3;c20;h1;w1;d3,;&lt;ETX&gt;
&lt;STX&gt;H3;o100,100;f3;c20;h1;w1;d3,MES Login;&lt;ETX&gt;
&lt;STX&gt;B4;o50,30;f3;c0,3;h50;w3;d3,1496;&lt;ETX&gt;
&lt;STX&gt;R&lt;ETX&gt;
&lt;STX&gt;&lt;ESC&gt;E1;&lt;ETX&gt;
&lt;STX&gt;&lt;US&gt;4&lt;ETX&gt;
&lt;STX&gt;&lt;ETB&gt;&lt;ETX&gt;</v>
      </c>
      <c r="H1522" s="38">
        <f>ROW() - 6</f>
        <v>1516</v>
      </c>
      <c r="I1522" s="218" t="str" cm="1">
        <f t="array" ref="I15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23" spans="1:10" x14ac:dyDescent="0.2">
      <c r="A1523" s="209">
        <v>9138</v>
      </c>
      <c r="B1523" s="211" t="s">
        <v>3042</v>
      </c>
      <c r="C1523" s="44">
        <v>4</v>
      </c>
      <c r="D1523" s="214">
        <v>45131.375412696761</v>
      </c>
      <c r="E1523" s="211" t="b">
        <v>0</v>
      </c>
      <c r="F1523" s="211" t="s">
        <v>1653</v>
      </c>
      <c r="G15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&lt;STX&gt;H1;o160,100;f3;c20;h1;w1;d3,Kelsey Ellis;&lt;ETX&gt;
&lt;STX&gt;H2;o130,100;f3;c20;h1;w1;d3,;&lt;ETX&gt;
&lt;STX&gt;H3;o100,100;f3;c20;h1;w1;d3,MES Login;&lt;ETX&gt;
&lt;STX&gt;B4;o50,30;f3;c0,3;h50;w3;d3,9138;&lt;ETX&gt;
&lt;STX&gt;R&lt;ETX&gt;
&lt;STX&gt;&lt;ESC&gt;E1;&lt;ETX&gt;
&lt;STX&gt;&lt;US&gt;4&lt;ETX&gt;
&lt;STX&gt;&lt;ETB&gt;&lt;ETX&gt;</v>
      </c>
      <c r="H1523" s="38">
        <f>ROW() - 6</f>
        <v>1517</v>
      </c>
      <c r="I1523" s="218" t="str" cm="1">
        <f t="array" ref="I15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24" spans="1:10" x14ac:dyDescent="0.2">
      <c r="A1524" s="209">
        <v>6027</v>
      </c>
      <c r="B1524" s="211" t="s">
        <v>813</v>
      </c>
      <c r="C1524" s="44">
        <v>4</v>
      </c>
      <c r="D1524" s="214">
        <v>45845</v>
      </c>
      <c r="E1524" s="211" t="b">
        <v>0</v>
      </c>
      <c r="F1524" s="211" t="s">
        <v>1010</v>
      </c>
      <c r="G15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&lt;STX&gt;H1;o160,100;f3;c20;h1;w1;d3,Kemah Holmes;&lt;ETX&gt;
&lt;STX&gt;H2;o130,100;f3;c20;h1;w1;d3,;&lt;ETX&gt;
&lt;STX&gt;H3;o100,100;f3;c20;h1;w1;d3,MES Login;&lt;ETX&gt;
&lt;STX&gt;B4;o50,30;f3;c0,3;h50;w3;d3,6027;&lt;ETX&gt;
&lt;STX&gt;R&lt;ETX&gt;
&lt;STX&gt;&lt;ESC&gt;E1;&lt;ETX&gt;
&lt;STX&gt;&lt;US&gt;4&lt;ETX&gt;
&lt;STX&gt;&lt;ETB&gt;&lt;ETX&gt;</v>
      </c>
      <c r="H1524" s="38">
        <f>ROW() - 6</f>
        <v>1518</v>
      </c>
      <c r="I1524" s="218" t="str" cm="1">
        <f t="array" ref="I15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25" spans="1:10" x14ac:dyDescent="0.2">
      <c r="A1525" s="209">
        <v>9864</v>
      </c>
      <c r="B1525" s="211" t="s">
        <v>3043</v>
      </c>
      <c r="C1525" s="44">
        <v>4</v>
      </c>
      <c r="D1525" s="214">
        <v>45131.375412847221</v>
      </c>
      <c r="E1525" s="211" t="b">
        <v>0</v>
      </c>
      <c r="F1525" s="211" t="s">
        <v>981</v>
      </c>
      <c r="G15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&lt;STX&gt;H1;o160,100;f3;c20;h1;w1;d3,Kenara Jackson;&lt;ETX&gt;
&lt;STX&gt;H2;o130,100;f3;c20;h1;w1;d3,;&lt;ETX&gt;
&lt;STX&gt;H3;o100,100;f3;c20;h1;w1;d3,MES Login;&lt;ETX&gt;
&lt;STX&gt;B4;o50,30;f3;c0,3;h50;w3;d3,9864;&lt;ETX&gt;
&lt;STX&gt;R&lt;ETX&gt;
&lt;STX&gt;&lt;ESC&gt;E1;&lt;ETX&gt;
&lt;STX&gt;&lt;US&gt;4&lt;ETX&gt;
&lt;STX&gt;&lt;ETB&gt;&lt;ETX&gt;</v>
      </c>
      <c r="H1525" s="38">
        <f>ROW() - 6</f>
        <v>1519</v>
      </c>
      <c r="I1525" s="218" t="str" cm="1">
        <f t="array" ref="I15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26" spans="1:10" x14ac:dyDescent="0.2">
      <c r="A1526" s="209">
        <v>2680</v>
      </c>
      <c r="B1526" s="211" t="s">
        <v>9589</v>
      </c>
      <c r="C1526" s="44">
        <v>4</v>
      </c>
      <c r="D1526" s="214"/>
      <c r="E1526" s="211" t="b">
        <v>0</v>
      </c>
      <c r="F1526" s="211" t="s">
        <v>969</v>
      </c>
      <c r="G15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&lt;STX&gt;H1;o160,100;f3;c20;h1;w1;d3,Kenard Williams;&lt;ETX&gt;
&lt;STX&gt;H2;o130,100;f3;c20;h1;w1;d3,DT FEM 2nd;&lt;ETX&gt;
&lt;STX&gt;H3;o100,100;f3;c20;h1;w1;d3,MES Login;&lt;ETX&gt;
&lt;STX&gt;B4;o50,30;f3;c0,3;h50;w3;d3,2680;&lt;ETX&gt;
&lt;STX&gt;R&lt;ETX&gt;
&lt;STX&gt;&lt;ESC&gt;E1;&lt;ETX&gt;
&lt;STX&gt;&lt;US&gt;4&lt;ETX&gt;
&lt;STX&gt;&lt;ETB&gt;&lt;ETX&gt;</v>
      </c>
      <c r="H1526" s="38">
        <f>ROW() - 6</f>
        <v>1520</v>
      </c>
      <c r="I1526" s="218" t="str" cm="1">
        <f t="array" ref="I15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15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527" spans="1:10" x14ac:dyDescent="0.2">
      <c r="A1527" s="209">
        <v>9578</v>
      </c>
      <c r="B1527" s="211" t="s">
        <v>3044</v>
      </c>
      <c r="C1527" s="44">
        <v>4</v>
      </c>
      <c r="D1527" s="214">
        <v>45131.375413043985</v>
      </c>
      <c r="E1527" s="211" t="b">
        <v>0</v>
      </c>
      <c r="F1527" s="211" t="s">
        <v>3045</v>
      </c>
      <c r="G15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&lt;STX&gt;H1;o160,100;f3;c20;h1;w1;d3,Kendra Pressley;&lt;ETX&gt;
&lt;STX&gt;H2;o130,100;f3;c20;h1;w1;d3,;&lt;ETX&gt;
&lt;STX&gt;H3;o100,100;f3;c20;h1;w1;d3,MES Login;&lt;ETX&gt;
&lt;STX&gt;B4;o50,30;f3;c0,3;h50;w3;d3,9578;&lt;ETX&gt;
&lt;STX&gt;R&lt;ETX&gt;
&lt;STX&gt;&lt;ESC&gt;E1;&lt;ETX&gt;
&lt;STX&gt;&lt;US&gt;4&lt;ETX&gt;
&lt;STX&gt;&lt;ETB&gt;&lt;ETX&gt;</v>
      </c>
      <c r="H1527" s="38">
        <f>ROW() - 6</f>
        <v>1521</v>
      </c>
      <c r="I1527" s="218" t="str" cm="1">
        <f t="array" ref="I15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28" spans="1:10" x14ac:dyDescent="0.2">
      <c r="A1528" s="209">
        <v>1920</v>
      </c>
      <c r="B1528" s="211" t="s">
        <v>3046</v>
      </c>
      <c r="C1528" s="44">
        <v>4</v>
      </c>
      <c r="D1528" s="214">
        <v>45131.375413229165</v>
      </c>
      <c r="E1528" s="211" t="b">
        <v>0</v>
      </c>
      <c r="F1528" s="211" t="s">
        <v>1068</v>
      </c>
      <c r="G15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&lt;STX&gt;H1;o160,100;f3;c20;h1;w1;d3,Kendra Robinson;&lt;ETX&gt;
&lt;STX&gt;H2;o130,100;f3;c20;h1;w1;d3,;&lt;ETX&gt;
&lt;STX&gt;H3;o100,100;f3;c20;h1;w1;d3,MES Login;&lt;ETX&gt;
&lt;STX&gt;B4;o50,30;f3;c0,3;h50;w3;d3,1920;&lt;ETX&gt;
&lt;STX&gt;R&lt;ETX&gt;
&lt;STX&gt;&lt;ESC&gt;E1;&lt;ETX&gt;
&lt;STX&gt;&lt;US&gt;4&lt;ETX&gt;
&lt;STX&gt;&lt;ETB&gt;&lt;ETX&gt;</v>
      </c>
      <c r="H1528" s="38">
        <f>ROW() - 6</f>
        <v>1522</v>
      </c>
      <c r="I1528" s="218" t="str" cm="1">
        <f t="array" ref="I15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29" spans="1:10" x14ac:dyDescent="0.2">
      <c r="A1529" s="209">
        <v>2429</v>
      </c>
      <c r="B1529" s="211" t="s">
        <v>3047</v>
      </c>
      <c r="C1529" s="44">
        <v>4</v>
      </c>
      <c r="D1529" s="214">
        <v>45639</v>
      </c>
      <c r="E1529" s="211" t="b">
        <v>0</v>
      </c>
      <c r="F1529" s="211" t="s">
        <v>3048</v>
      </c>
      <c r="G15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&lt;STX&gt;H1;o160,100;f3;c20;h1;w1;d3,Kenedi Cain;&lt;ETX&gt;
&lt;STX&gt;H2;o130,100;f3;c20;h1;w1;d3,;&lt;ETX&gt;
&lt;STX&gt;H3;o100,100;f3;c20;h1;w1;d3,MES Login;&lt;ETX&gt;
&lt;STX&gt;B4;o50,30;f3;c0,3;h50;w3;d3,2429;&lt;ETX&gt;
&lt;STX&gt;R&lt;ETX&gt;
&lt;STX&gt;&lt;ESC&gt;E1;&lt;ETX&gt;
&lt;STX&gt;&lt;US&gt;4&lt;ETX&gt;
&lt;STX&gt;&lt;ETB&gt;&lt;ETX&gt;</v>
      </c>
      <c r="H1529" s="38">
        <f>ROW() - 6</f>
        <v>1523</v>
      </c>
      <c r="I1529" s="218" t="str" cm="1">
        <f t="array" ref="I15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30" spans="1:10" x14ac:dyDescent="0.2">
      <c r="A1530" s="209">
        <v>1661</v>
      </c>
      <c r="B1530" s="211" t="s">
        <v>3049</v>
      </c>
      <c r="C1530" s="44">
        <v>4</v>
      </c>
      <c r="D1530" s="214">
        <v>45131.375413425929</v>
      </c>
      <c r="E1530" s="211" t="b">
        <v>0</v>
      </c>
      <c r="F1530" s="211" t="s">
        <v>3050</v>
      </c>
      <c r="G15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&lt;STX&gt;H1;o160,100;f3;c20;h1;w1;d3,Kenesha Mcgee;&lt;ETX&gt;
&lt;STX&gt;H2;o130,100;f3;c20;h1;w1;d3,;&lt;ETX&gt;
&lt;STX&gt;H3;o100,100;f3;c20;h1;w1;d3,MES Login;&lt;ETX&gt;
&lt;STX&gt;B4;o50,30;f3;c0,3;h50;w3;d3,1661;&lt;ETX&gt;
&lt;STX&gt;R&lt;ETX&gt;
&lt;STX&gt;&lt;ESC&gt;E1;&lt;ETX&gt;
&lt;STX&gt;&lt;US&gt;4&lt;ETX&gt;
&lt;STX&gt;&lt;ETB&gt;&lt;ETX&gt;</v>
      </c>
      <c r="H1530" s="38">
        <f>ROW() - 6</f>
        <v>1524</v>
      </c>
      <c r="I1530" s="218" t="str" cm="1">
        <f t="array" ref="I15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31" spans="1:10" x14ac:dyDescent="0.2">
      <c r="A1531" s="209">
        <v>8731</v>
      </c>
      <c r="B1531" s="211" t="s">
        <v>3051</v>
      </c>
      <c r="C1531" s="44">
        <v>4</v>
      </c>
      <c r="D1531" s="214">
        <v>45131.375413576388</v>
      </c>
      <c r="E1531" s="211" t="b">
        <v>0</v>
      </c>
      <c r="F1531" s="211" t="s">
        <v>3052</v>
      </c>
      <c r="G15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&lt;STX&gt;H1;o160,100;f3;c20;h1;w1;d3,Keng Thao;&lt;ETX&gt;
&lt;STX&gt;H2;o130,100;f3;c20;h1;w1;d3,;&lt;ETX&gt;
&lt;STX&gt;H3;o100,100;f3;c20;h1;w1;d3,MES Login;&lt;ETX&gt;
&lt;STX&gt;B4;o50,30;f3;c0,3;h50;w3;d3,8731;&lt;ETX&gt;
&lt;STX&gt;R&lt;ETX&gt;
&lt;STX&gt;&lt;ESC&gt;E1;&lt;ETX&gt;
&lt;STX&gt;&lt;US&gt;4&lt;ETX&gt;
&lt;STX&gt;&lt;ETB&gt;&lt;ETX&gt;</v>
      </c>
      <c r="H1531" s="38">
        <f>ROW() - 6</f>
        <v>1525</v>
      </c>
      <c r="I1531" s="218" t="str" cm="1">
        <f t="array" ref="I15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32" spans="1:10" x14ac:dyDescent="0.2">
      <c r="A1532" s="209">
        <v>1085</v>
      </c>
      <c r="B1532" s="211" t="s">
        <v>3053</v>
      </c>
      <c r="C1532" s="44">
        <v>4</v>
      </c>
      <c r="D1532" s="214">
        <v>45131.375413773145</v>
      </c>
      <c r="E1532" s="211" t="b">
        <v>0</v>
      </c>
      <c r="F1532" s="211" t="s">
        <v>1423</v>
      </c>
      <c r="G15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&lt;STX&gt;H1;o160,100;f3;c20;h1;w1;d3,Keng Yang;&lt;ETX&gt;
&lt;STX&gt;H2;o130,100;f3;c20;h1;w1;d3,;&lt;ETX&gt;
&lt;STX&gt;H3;o100,100;f3;c20;h1;w1;d3,MES Login;&lt;ETX&gt;
&lt;STX&gt;B4;o50,30;f3;c0,3;h50;w3;d3,1085;&lt;ETX&gt;
&lt;STX&gt;R&lt;ETX&gt;
&lt;STX&gt;&lt;ESC&gt;E1;&lt;ETX&gt;
&lt;STX&gt;&lt;US&gt;4&lt;ETX&gt;
&lt;STX&gt;&lt;ETB&gt;&lt;ETX&gt;</v>
      </c>
      <c r="H1532" s="38">
        <f>ROW() - 6</f>
        <v>1526</v>
      </c>
      <c r="I1532" s="218" t="str" cm="1">
        <f t="array" ref="I15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33" spans="1:10" x14ac:dyDescent="0.2">
      <c r="A1533" s="209">
        <v>3035</v>
      </c>
      <c r="B1533" s="211" t="s">
        <v>3054</v>
      </c>
      <c r="C1533" s="44">
        <v>4</v>
      </c>
      <c r="D1533" s="214">
        <v>45565</v>
      </c>
      <c r="E1533" s="211" t="b">
        <v>0</v>
      </c>
      <c r="F1533" s="211" t="s">
        <v>956</v>
      </c>
      <c r="G15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&lt;STX&gt;H1;o160,100;f3;c20;h1;w1;d3,Kenisha Smith;&lt;ETX&gt;
&lt;STX&gt;H2;o130,100;f3;c20;h1;w1;d3,;&lt;ETX&gt;
&lt;STX&gt;H3;o100,100;f3;c20;h1;w1;d3,MES Login;&lt;ETX&gt;
&lt;STX&gt;B4;o50,30;f3;c0,3;h50;w3;d3,3035;&lt;ETX&gt;
&lt;STX&gt;R&lt;ETX&gt;
&lt;STX&gt;&lt;ESC&gt;E1;&lt;ETX&gt;
&lt;STX&gt;&lt;US&gt;4&lt;ETX&gt;
&lt;STX&gt;&lt;ETB&gt;&lt;ETX&gt;</v>
      </c>
      <c r="H1533" s="38">
        <f>ROW() - 6</f>
        <v>1527</v>
      </c>
      <c r="I1533" s="218" t="str" cm="1">
        <f t="array" ref="I15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34" spans="1:10" x14ac:dyDescent="0.2">
      <c r="A1534" s="209">
        <v>1334</v>
      </c>
      <c r="B1534" s="211" t="s">
        <v>3055</v>
      </c>
      <c r="C1534" s="44">
        <v>4</v>
      </c>
      <c r="D1534" s="214">
        <v>45131.375413969909</v>
      </c>
      <c r="E1534" s="211" t="b">
        <v>0</v>
      </c>
      <c r="F1534" s="211" t="s">
        <v>891</v>
      </c>
      <c r="G15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&lt;STX&gt;H1;o160,100;f3;c20;h1;w1;d3,Kenita Johnson;&lt;ETX&gt;
&lt;STX&gt;H2;o130,100;f3;c20;h1;w1;d3,;&lt;ETX&gt;
&lt;STX&gt;H3;o100,100;f3;c20;h1;w1;d3,MES Login;&lt;ETX&gt;
&lt;STX&gt;B4;o50,30;f3;c0,3;h50;w3;d3,1334;&lt;ETX&gt;
&lt;STX&gt;R&lt;ETX&gt;
&lt;STX&gt;&lt;ESC&gt;E1;&lt;ETX&gt;
&lt;STX&gt;&lt;US&gt;4&lt;ETX&gt;
&lt;STX&gt;&lt;ETB&gt;&lt;ETX&gt;</v>
      </c>
      <c r="H1534" s="38">
        <f>ROW() - 6</f>
        <v>1528</v>
      </c>
      <c r="I1534" s="218" t="str" cm="1">
        <f t="array" ref="I15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35" spans="1:10" x14ac:dyDescent="0.2">
      <c r="A1535" s="209">
        <v>9978</v>
      </c>
      <c r="B1535" s="211" t="s">
        <v>3056</v>
      </c>
      <c r="C1535" s="44">
        <v>4</v>
      </c>
      <c r="D1535" s="214">
        <v>45131.375414120368</v>
      </c>
      <c r="E1535" s="211" t="b">
        <v>0</v>
      </c>
      <c r="F1535" s="211" t="s">
        <v>3057</v>
      </c>
      <c r="G15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&lt;STX&gt;H1;o160,100;f3;c20;h1;w1;d3,Kennan Lyons;&lt;ETX&gt;
&lt;STX&gt;H2;o130,100;f3;c20;h1;w1;d3,;&lt;ETX&gt;
&lt;STX&gt;H3;o100,100;f3;c20;h1;w1;d3,MES Login;&lt;ETX&gt;
&lt;STX&gt;B4;o50,30;f3;c0,3;h50;w3;d3,9978;&lt;ETX&gt;
&lt;STX&gt;R&lt;ETX&gt;
&lt;STX&gt;&lt;ESC&gt;E1;&lt;ETX&gt;
&lt;STX&gt;&lt;US&gt;4&lt;ETX&gt;
&lt;STX&gt;&lt;ETB&gt;&lt;ETX&gt;</v>
      </c>
      <c r="H1535" s="38">
        <f>ROW() - 6</f>
        <v>1529</v>
      </c>
      <c r="I1535" s="218" t="str" cm="1">
        <f t="array" ref="I15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36" spans="1:10" x14ac:dyDescent="0.2">
      <c r="A1536" s="209">
        <v>2663</v>
      </c>
      <c r="B1536" s="211" t="s">
        <v>9570</v>
      </c>
      <c r="C1536" s="44">
        <v>3</v>
      </c>
      <c r="D1536" s="214"/>
      <c r="E1536" s="211" t="b">
        <v>0</v>
      </c>
      <c r="F1536" s="211" t="s">
        <v>9574</v>
      </c>
      <c r="G15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Bodnar;&lt;ETX&gt;
&lt;STX&gt;H2;o130,100;f3;c20;h1;w1;d3,Materials A;&lt;ETX&gt;
&lt;STX&gt;H3;o100,100;f3;c20;h1;w1;d3,MES Login;&lt;ETX&gt;
&lt;STX&gt;B4;o50,30;f3;c0,3;h50;w3;d3,2663;&lt;ETX&gt;
&lt;STX&gt;R&lt;ETX&gt;
&lt;STX&gt;&lt;ESC&gt;E1;&lt;ETX&gt;
&lt;STX&gt;&lt;US&gt;4&lt;ETX&gt;
&lt;STX&gt;&lt;ETB&gt;&lt;ETX&gt;</v>
      </c>
      <c r="H1536" s="38">
        <f>ROW() - 6</f>
        <v>1530</v>
      </c>
      <c r="I1536" s="218" t="str" cm="1">
        <f t="array" ref="I15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A</v>
      </c>
      <c r="J15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537" spans="1:10" x14ac:dyDescent="0.2">
      <c r="A1537" s="209">
        <v>9943</v>
      </c>
      <c r="B1537" s="211" t="s">
        <v>3058</v>
      </c>
      <c r="C1537" s="44">
        <v>4</v>
      </c>
      <c r="D1537" s="214">
        <v>45639</v>
      </c>
      <c r="E1537" s="211" t="b">
        <v>0</v>
      </c>
      <c r="F1537" s="211" t="s">
        <v>3059</v>
      </c>
      <c r="G15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Cannon;&lt;ETX&gt;
&lt;STX&gt;H2;o130,100;f3;c20;h1;w1;d3,;&lt;ETX&gt;
&lt;STX&gt;H3;o100,100;f3;c20;h1;w1;d3,MES Login;&lt;ETX&gt;
&lt;STX&gt;B4;o50,30;f3;c0,3;h50;w3;d3,9943;&lt;ETX&gt;
&lt;STX&gt;R&lt;ETX&gt;
&lt;STX&gt;&lt;ESC&gt;E1;&lt;ETX&gt;
&lt;STX&gt;&lt;US&gt;4&lt;ETX&gt;
&lt;STX&gt;&lt;ETB&gt;&lt;ETX&gt;</v>
      </c>
      <c r="H1537" s="38">
        <f>ROW() - 6</f>
        <v>1531</v>
      </c>
      <c r="I1537" s="218" t="str" cm="1">
        <f t="array" ref="I15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38" spans="1:10" x14ac:dyDescent="0.2">
      <c r="A1538" s="209">
        <v>9260</v>
      </c>
      <c r="B1538" s="211" t="s">
        <v>3060</v>
      </c>
      <c r="C1538" s="44">
        <v>4</v>
      </c>
      <c r="D1538" s="214">
        <v>45131.375414317132</v>
      </c>
      <c r="E1538" s="211" t="b">
        <v>0</v>
      </c>
      <c r="F1538" s="211" t="s">
        <v>3061</v>
      </c>
      <c r="G15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Gosier;&lt;ETX&gt;
&lt;STX&gt;H2;o130,100;f3;c20;h1;w1;d3,;&lt;ETX&gt;
&lt;STX&gt;H3;o100,100;f3;c20;h1;w1;d3,MES Login;&lt;ETX&gt;
&lt;STX&gt;B4;o50,30;f3;c0,3;h50;w3;d3,9260;&lt;ETX&gt;
&lt;STX&gt;R&lt;ETX&gt;
&lt;STX&gt;&lt;ESC&gt;E1;&lt;ETX&gt;
&lt;STX&gt;&lt;US&gt;4&lt;ETX&gt;
&lt;STX&gt;&lt;ETB&gt;&lt;ETX&gt;</v>
      </c>
      <c r="H1538" s="38">
        <f>ROW() - 6</f>
        <v>1532</v>
      </c>
      <c r="I1538" s="218" t="str" cm="1">
        <f t="array" ref="I15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39" spans="1:10" x14ac:dyDescent="0.2">
      <c r="A1539" s="209">
        <v>9097</v>
      </c>
      <c r="B1539" s="211" t="s">
        <v>3062</v>
      </c>
      <c r="C1539" s="44">
        <v>4</v>
      </c>
      <c r="D1539" s="214">
        <v>45131.375414502312</v>
      </c>
      <c r="E1539" s="211" t="b">
        <v>0</v>
      </c>
      <c r="F1539" s="211" t="s">
        <v>3063</v>
      </c>
      <c r="G15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green;&lt;ETX&gt;
&lt;STX&gt;H2;o130,100;f3;c20;h1;w1;d3,;&lt;ETX&gt;
&lt;STX&gt;H3;o100,100;f3;c20;h1;w1;d3,MES Login;&lt;ETX&gt;
&lt;STX&gt;B4;o50,30;f3;c0,3;h50;w3;d3,9097;&lt;ETX&gt;
&lt;STX&gt;R&lt;ETX&gt;
&lt;STX&gt;&lt;ESC&gt;E1;&lt;ETX&gt;
&lt;STX&gt;&lt;US&gt;4&lt;ETX&gt;
&lt;STX&gt;&lt;ETB&gt;&lt;ETX&gt;</v>
      </c>
      <c r="H1539" s="38">
        <f>ROW() - 6</f>
        <v>1533</v>
      </c>
      <c r="I1539" s="218" t="str" cm="1">
        <f t="array" ref="I15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40" spans="1:10" x14ac:dyDescent="0.2">
      <c r="A1540" s="209">
        <v>1043</v>
      </c>
      <c r="B1540" s="211" t="s">
        <v>3064</v>
      </c>
      <c r="C1540" s="44">
        <v>4</v>
      </c>
      <c r="D1540" s="214">
        <v>45131.375414664355</v>
      </c>
      <c r="E1540" s="211" t="b">
        <v>0</v>
      </c>
      <c r="F1540" s="211" t="s">
        <v>3065</v>
      </c>
      <c r="G15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Haliburton;&lt;ETX&gt;
&lt;STX&gt;H2;o130,100;f3;c20;h1;w1;d3,;&lt;ETX&gt;
&lt;STX&gt;H3;o100,100;f3;c20;h1;w1;d3,MES Login;&lt;ETX&gt;
&lt;STX&gt;B4;o50,30;f3;c0,3;h50;w3;d3,1043;&lt;ETX&gt;
&lt;STX&gt;R&lt;ETX&gt;
&lt;STX&gt;&lt;ESC&gt;E1;&lt;ETX&gt;
&lt;STX&gt;&lt;US&gt;4&lt;ETX&gt;
&lt;STX&gt;&lt;ETB&gt;&lt;ETX&gt;</v>
      </c>
      <c r="H1540" s="38">
        <f>ROW() - 6</f>
        <v>1534</v>
      </c>
      <c r="I1540" s="218" t="str" cm="1">
        <f t="array" ref="I15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41" spans="1:10" x14ac:dyDescent="0.2">
      <c r="A1541" s="209">
        <v>1484</v>
      </c>
      <c r="B1541" s="211" t="s">
        <v>3066</v>
      </c>
      <c r="C1541" s="44">
        <v>4</v>
      </c>
      <c r="D1541" s="214">
        <v>45131.375414849535</v>
      </c>
      <c r="E1541" s="211" t="b">
        <v>0</v>
      </c>
      <c r="F1541" s="211" t="s">
        <v>3067</v>
      </c>
      <c r="G15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Height;&lt;ETX&gt;
&lt;STX&gt;H2;o130,100;f3;c20;h1;w1;d3,;&lt;ETX&gt;
&lt;STX&gt;H3;o100,100;f3;c20;h1;w1;d3,MES Login;&lt;ETX&gt;
&lt;STX&gt;B4;o50,30;f3;c0,3;h50;w3;d3,1484;&lt;ETX&gt;
&lt;STX&gt;R&lt;ETX&gt;
&lt;STX&gt;&lt;ESC&gt;E1;&lt;ETX&gt;
&lt;STX&gt;&lt;US&gt;4&lt;ETX&gt;
&lt;STX&gt;&lt;ETB&gt;&lt;ETX&gt;</v>
      </c>
      <c r="H1541" s="38">
        <f>ROW() - 6</f>
        <v>1535</v>
      </c>
      <c r="I1541" s="218" t="str" cm="1">
        <f t="array" ref="I15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42" spans="1:10" x14ac:dyDescent="0.2">
      <c r="A1542" s="209">
        <v>9525</v>
      </c>
      <c r="B1542" s="211" t="s">
        <v>3068</v>
      </c>
      <c r="C1542" s="44">
        <v>4</v>
      </c>
      <c r="D1542" s="214">
        <v>45131.375415046299</v>
      </c>
      <c r="E1542" s="211" t="b">
        <v>0</v>
      </c>
      <c r="F1542" s="211" t="s">
        <v>3069</v>
      </c>
      <c r="G15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Kurzyniec;&lt;ETX&gt;
&lt;STX&gt;H2;o130,100;f3;c20;h1;w1;d3,;&lt;ETX&gt;
&lt;STX&gt;H3;o100,100;f3;c20;h1;w1;d3,MES Login;&lt;ETX&gt;
&lt;STX&gt;B4;o50,30;f3;c0,3;h50;w3;d3,9525;&lt;ETX&gt;
&lt;STX&gt;R&lt;ETX&gt;
&lt;STX&gt;&lt;ESC&gt;E1;&lt;ETX&gt;
&lt;STX&gt;&lt;US&gt;4&lt;ETX&gt;
&lt;STX&gt;&lt;ETB&gt;&lt;ETX&gt;</v>
      </c>
      <c r="H1542" s="38">
        <f>ROW() - 6</f>
        <v>1536</v>
      </c>
      <c r="I1542" s="218" t="str" cm="1">
        <f t="array" ref="I15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43" spans="1:10" x14ac:dyDescent="0.2">
      <c r="A1543" s="209">
        <v>1328</v>
      </c>
      <c r="B1543" s="211" t="s">
        <v>3070</v>
      </c>
      <c r="C1543" s="44">
        <v>4</v>
      </c>
      <c r="D1543" s="214">
        <v>45131.375415196759</v>
      </c>
      <c r="E1543" s="211" t="b">
        <v>0</v>
      </c>
      <c r="F1543" s="211" t="s">
        <v>3071</v>
      </c>
      <c r="G15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Maxey;&lt;ETX&gt;
&lt;STX&gt;H2;o130,100;f3;c20;h1;w1;d3,;&lt;ETX&gt;
&lt;STX&gt;H3;o100,100;f3;c20;h1;w1;d3,MES Login;&lt;ETX&gt;
&lt;STX&gt;B4;o50,30;f3;c0,3;h50;w3;d3,1328;&lt;ETX&gt;
&lt;STX&gt;R&lt;ETX&gt;
&lt;STX&gt;&lt;ESC&gt;E1;&lt;ETX&gt;
&lt;STX&gt;&lt;US&gt;4&lt;ETX&gt;
&lt;STX&gt;&lt;ETB&gt;&lt;ETX&gt;</v>
      </c>
      <c r="H1543" s="38">
        <f>ROW() - 6</f>
        <v>1537</v>
      </c>
      <c r="I1543" s="218" t="str" cm="1">
        <f t="array" ref="I15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44" spans="1:10" x14ac:dyDescent="0.2">
      <c r="A1544" s="209">
        <v>1682</v>
      </c>
      <c r="B1544" s="211" t="s">
        <v>3072</v>
      </c>
      <c r="C1544" s="44">
        <v>4</v>
      </c>
      <c r="D1544" s="214">
        <v>45131.375415393515</v>
      </c>
      <c r="E1544" s="211" t="b">
        <v>0</v>
      </c>
      <c r="F1544" s="211" t="s">
        <v>3073</v>
      </c>
      <c r="G15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Mclain;&lt;ETX&gt;
&lt;STX&gt;H2;o130,100;f3;c20;h1;w1;d3,;&lt;ETX&gt;
&lt;STX&gt;H3;o100,100;f3;c20;h1;w1;d3,MES Login;&lt;ETX&gt;
&lt;STX&gt;B4;o50,30;f3;c0,3;h50;w3;d3,1682;&lt;ETX&gt;
&lt;STX&gt;R&lt;ETX&gt;
&lt;STX&gt;&lt;ESC&gt;E1;&lt;ETX&gt;
&lt;STX&gt;&lt;US&gt;4&lt;ETX&gt;
&lt;STX&gt;&lt;ETB&gt;&lt;ETX&gt;</v>
      </c>
      <c r="H1544" s="38">
        <f>ROW() - 6</f>
        <v>1538</v>
      </c>
      <c r="I1544" s="218" t="str" cm="1">
        <f t="array" ref="I15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45" spans="1:10" x14ac:dyDescent="0.2">
      <c r="A1545" s="209">
        <v>9516</v>
      </c>
      <c r="B1545" s="211" t="s">
        <v>3074</v>
      </c>
      <c r="C1545" s="44">
        <v>4</v>
      </c>
      <c r="D1545" s="214">
        <v>45131.375415590279</v>
      </c>
      <c r="E1545" s="211" t="b">
        <v>0</v>
      </c>
      <c r="F1545" s="211" t="s">
        <v>1568</v>
      </c>
      <c r="G15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Richardson;&lt;ETX&gt;
&lt;STX&gt;H2;o130,100;f3;c20;h1;w1;d3,;&lt;ETX&gt;
&lt;STX&gt;H3;o100,100;f3;c20;h1;w1;d3,MES Login;&lt;ETX&gt;
&lt;STX&gt;B4;o50,30;f3;c0,3;h50;w3;d3,9516;&lt;ETX&gt;
&lt;STX&gt;R&lt;ETX&gt;
&lt;STX&gt;&lt;ESC&gt;E1;&lt;ETX&gt;
&lt;STX&gt;&lt;US&gt;4&lt;ETX&gt;
&lt;STX&gt;&lt;ETB&gt;&lt;ETX&gt;</v>
      </c>
      <c r="H1545" s="38">
        <f>ROW() - 6</f>
        <v>1539</v>
      </c>
      <c r="I1545" s="218" t="str" cm="1">
        <f t="array" ref="I15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46" spans="1:10" x14ac:dyDescent="0.2">
      <c r="A1546" s="209">
        <v>8788</v>
      </c>
      <c r="B1546" s="211" t="s">
        <v>3075</v>
      </c>
      <c r="C1546" s="44">
        <v>4</v>
      </c>
      <c r="D1546" s="214">
        <v>45131.375415740738</v>
      </c>
      <c r="E1546" s="211" t="b">
        <v>0</v>
      </c>
      <c r="F1546" s="211" t="s">
        <v>3076</v>
      </c>
      <c r="G15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Sadorski;&lt;ETX&gt;
&lt;STX&gt;H2;o130,100;f3;c20;h1;w1;d3,;&lt;ETX&gt;
&lt;STX&gt;H3;o100,100;f3;c20;h1;w1;d3,MES Login;&lt;ETX&gt;
&lt;STX&gt;B4;o50,30;f3;c0,3;h50;w3;d3,8788;&lt;ETX&gt;
&lt;STX&gt;R&lt;ETX&gt;
&lt;STX&gt;&lt;ESC&gt;E1;&lt;ETX&gt;
&lt;STX&gt;&lt;US&gt;4&lt;ETX&gt;
&lt;STX&gt;&lt;ETB&gt;&lt;ETX&gt;</v>
      </c>
      <c r="H1546" s="38">
        <f>ROW() - 6</f>
        <v>1540</v>
      </c>
      <c r="I1546" s="218" t="str" cm="1">
        <f t="array" ref="I15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47" spans="1:10" x14ac:dyDescent="0.2">
      <c r="A1547" s="209">
        <v>1756</v>
      </c>
      <c r="B1547" s="211" t="s">
        <v>3077</v>
      </c>
      <c r="C1547" s="44">
        <v>4</v>
      </c>
      <c r="D1547" s="214">
        <v>45639</v>
      </c>
      <c r="E1547" s="211" t="b">
        <v>0</v>
      </c>
      <c r="F1547" s="211" t="s">
        <v>3078</v>
      </c>
      <c r="G15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Samuel;&lt;ETX&gt;
&lt;STX&gt;H2;o130,100;f3;c20;h1;w1;d3,;&lt;ETX&gt;
&lt;STX&gt;H3;o100,100;f3;c20;h1;w1;d3,MES Login;&lt;ETX&gt;
&lt;STX&gt;B4;o50,30;f3;c0,3;h50;w3;d3,1756;&lt;ETX&gt;
&lt;STX&gt;R&lt;ETX&gt;
&lt;STX&gt;&lt;ESC&gt;E1;&lt;ETX&gt;
&lt;STX&gt;&lt;US&gt;4&lt;ETX&gt;
&lt;STX&gt;&lt;ETB&gt;&lt;ETX&gt;</v>
      </c>
      <c r="H1547" s="38">
        <f>ROW() - 6</f>
        <v>1541</v>
      </c>
      <c r="I1547" s="218" t="str" cm="1">
        <f t="array" ref="I15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47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48" spans="1:10" x14ac:dyDescent="0.2">
      <c r="A1548" s="209">
        <v>9593</v>
      </c>
      <c r="B1548" s="211" t="s">
        <v>3079</v>
      </c>
      <c r="C1548" s="44">
        <v>4</v>
      </c>
      <c r="D1548" s="214">
        <v>45131.375415937502</v>
      </c>
      <c r="E1548" s="211" t="b">
        <v>0</v>
      </c>
      <c r="F1548" s="211" t="s">
        <v>956</v>
      </c>
      <c r="G15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Smith;&lt;ETX&gt;
&lt;STX&gt;H2;o130,100;f3;c20;h1;w1;d3,;&lt;ETX&gt;
&lt;STX&gt;H3;o100,100;f3;c20;h1;w1;d3,MES Login;&lt;ETX&gt;
&lt;STX&gt;B4;o50,30;f3;c0,3;h50;w3;d3,9593;&lt;ETX&gt;
&lt;STX&gt;R&lt;ETX&gt;
&lt;STX&gt;&lt;ESC&gt;E1;&lt;ETX&gt;
&lt;STX&gt;&lt;US&gt;4&lt;ETX&gt;
&lt;STX&gt;&lt;ETB&gt;&lt;ETX&gt;</v>
      </c>
      <c r="H1548" s="38">
        <f>ROW() - 6</f>
        <v>1542</v>
      </c>
      <c r="I1548" s="218" t="str" cm="1">
        <f t="array" ref="I15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49" spans="1:10" x14ac:dyDescent="0.2">
      <c r="A1549" s="209">
        <v>9713</v>
      </c>
      <c r="B1549" s="211" t="s">
        <v>3080</v>
      </c>
      <c r="C1549" s="44">
        <v>4</v>
      </c>
      <c r="D1549" s="214">
        <v>45131.375416122683</v>
      </c>
      <c r="E1549" s="211" t="b">
        <v>0</v>
      </c>
      <c r="F1549" s="211" t="s">
        <v>3081</v>
      </c>
      <c r="G15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Wayland;&lt;ETX&gt;
&lt;STX&gt;H2;o130,100;f3;c20;h1;w1;d3,;&lt;ETX&gt;
&lt;STX&gt;H3;o100,100;f3;c20;h1;w1;d3,MES Login;&lt;ETX&gt;
&lt;STX&gt;B4;o50,30;f3;c0,3;h50;w3;d3,9713;&lt;ETX&gt;
&lt;STX&gt;R&lt;ETX&gt;
&lt;STX&gt;&lt;ESC&gt;E1;&lt;ETX&gt;
&lt;STX&gt;&lt;US&gt;4&lt;ETX&gt;
&lt;STX&gt;&lt;ETB&gt;&lt;ETX&gt;</v>
      </c>
      <c r="H1549" s="38">
        <f>ROW() - 6</f>
        <v>1543</v>
      </c>
      <c r="I1549" s="218" t="str" cm="1">
        <f t="array" ref="I15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50" spans="1:10" x14ac:dyDescent="0.2">
      <c r="A1550" s="209">
        <v>9728</v>
      </c>
      <c r="B1550" s="211" t="s">
        <v>3080</v>
      </c>
      <c r="C1550" s="44">
        <v>4</v>
      </c>
      <c r="D1550" s="214">
        <v>45131.375416319446</v>
      </c>
      <c r="E1550" s="211" t="b">
        <v>0</v>
      </c>
      <c r="F1550" s="211" t="s">
        <v>3081</v>
      </c>
      <c r="G15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Wayland;&lt;ETX&gt;
&lt;STX&gt;H2;o130,100;f3;c20;h1;w1;d3,;&lt;ETX&gt;
&lt;STX&gt;H3;o100,100;f3;c20;h1;w1;d3,MES Login;&lt;ETX&gt;
&lt;STX&gt;B4;o50,30;f3;c0,3;h50;w3;d3,9728;&lt;ETX&gt;
&lt;STX&gt;R&lt;ETX&gt;
&lt;STX&gt;&lt;ESC&gt;E1;&lt;ETX&gt;
&lt;STX&gt;&lt;US&gt;4&lt;ETX&gt;
&lt;STX&gt;&lt;ETB&gt;&lt;ETX&gt;</v>
      </c>
      <c r="H1550" s="38">
        <f>ROW() - 6</f>
        <v>1544</v>
      </c>
      <c r="I1550" s="218" t="str" cm="1">
        <f t="array" ref="I15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51" spans="1:10" x14ac:dyDescent="0.2">
      <c r="A1551" s="209">
        <v>2076</v>
      </c>
      <c r="B1551" s="211" t="s">
        <v>3082</v>
      </c>
      <c r="C1551" s="44">
        <v>4</v>
      </c>
      <c r="D1551" s="214">
        <v>45131.375416469906</v>
      </c>
      <c r="E1551" s="211" t="b">
        <v>0</v>
      </c>
      <c r="F1551" s="211" t="s">
        <v>1039</v>
      </c>
      <c r="G15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&lt;STX&gt;H1;o160,100;f3;c20;h1;w1;d3,Kenneth Wilson;&lt;ETX&gt;
&lt;STX&gt;H2;o130,100;f3;c20;h1;w1;d3,;&lt;ETX&gt;
&lt;STX&gt;H3;o100,100;f3;c20;h1;w1;d3,MES Login;&lt;ETX&gt;
&lt;STX&gt;B4;o50,30;f3;c0,3;h50;w3;d3,2076;&lt;ETX&gt;
&lt;STX&gt;R&lt;ETX&gt;
&lt;STX&gt;&lt;ESC&gt;E1;&lt;ETX&gt;
&lt;STX&gt;&lt;US&gt;4&lt;ETX&gt;
&lt;STX&gt;&lt;ETB&gt;&lt;ETX&gt;</v>
      </c>
      <c r="H1551" s="38">
        <f>ROW() - 6</f>
        <v>1545</v>
      </c>
      <c r="I1551" s="218" t="str" cm="1">
        <f t="array" ref="I15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52" spans="1:10" x14ac:dyDescent="0.2">
      <c r="A1552" s="209">
        <v>5020</v>
      </c>
      <c r="B1552" s="211" t="s">
        <v>9398</v>
      </c>
      <c r="C1552" s="44">
        <v>4</v>
      </c>
      <c r="D1552" s="214"/>
      <c r="E1552" s="211" t="b">
        <v>0</v>
      </c>
      <c r="F1552" s="211" t="s">
        <v>9399</v>
      </c>
      <c r="G15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&lt;STX&gt;H1;o160,100;f3;c20;h1;w1;d3,Kenniya Epps;&lt;ETX&gt;
&lt;STX&gt;H2;o130,100;f3;c20;h1;w1;d3,;&lt;ETX&gt;
&lt;STX&gt;H3;o100,100;f3;c20;h1;w1;d3,MES Login;&lt;ETX&gt;
&lt;STX&gt;B4;o50,30;f3;c0,3;h50;w3;d3,5020;&lt;ETX&gt;
&lt;STX&gt;R&lt;ETX&gt;
&lt;STX&gt;&lt;ESC&gt;E1;&lt;ETX&gt;
&lt;STX&gt;&lt;US&gt;4&lt;ETX&gt;
&lt;STX&gt;&lt;ETB&gt;&lt;ETX&gt;</v>
      </c>
      <c r="H1552" s="38">
        <f>ROW() - 6</f>
        <v>1546</v>
      </c>
      <c r="I1552" s="218" t="str" cm="1">
        <f t="array" ref="I15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53" spans="1:10" x14ac:dyDescent="0.2">
      <c r="A1553" s="209">
        <v>2639</v>
      </c>
      <c r="B1553" s="211" t="s">
        <v>9381</v>
      </c>
      <c r="C1553" s="44">
        <v>4</v>
      </c>
      <c r="D1553" s="214"/>
      <c r="E1553" s="211" t="b">
        <v>0</v>
      </c>
      <c r="F1553" s="211" t="s">
        <v>9386</v>
      </c>
      <c r="G15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&lt;STX&gt;H1;o160,100;f3;c20;h1;w1;d3,Kenniya Epps-Thomas;&lt;ETX&gt;
&lt;STX&gt;H2;o130,100;f3;c20;h1;w1;d3,WS 1st;&lt;ETX&gt;
&lt;STX&gt;H3;o100,100;f3;c20;h1;w1;d3,MES Login;&lt;ETX&gt;
&lt;STX&gt;B4;o50,30;f3;c0,3;h50;w3;d3,2639;&lt;ETX&gt;
&lt;STX&gt;R&lt;ETX&gt;
&lt;STX&gt;&lt;ESC&gt;E1;&lt;ETX&gt;
&lt;STX&gt;&lt;US&gt;4&lt;ETX&gt;
&lt;STX&gt;&lt;ETB&gt;&lt;ETX&gt;</v>
      </c>
      <c r="H1553" s="38">
        <f>ROW() - 6</f>
        <v>1547</v>
      </c>
      <c r="I1553" s="218" t="str" cm="1">
        <f t="array" ref="I15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WS 1st</v>
      </c>
      <c r="J15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554" spans="1:10" x14ac:dyDescent="0.2">
      <c r="A1554" s="209">
        <v>1804</v>
      </c>
      <c r="B1554" s="211" t="s">
        <v>3083</v>
      </c>
      <c r="C1554" s="44">
        <v>1</v>
      </c>
      <c r="D1554" s="214">
        <v>45131.375416666669</v>
      </c>
      <c r="E1554" s="211" t="b">
        <v>1</v>
      </c>
      <c r="F1554" s="211" t="s">
        <v>3084</v>
      </c>
      <c r="G15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&lt;STX&gt;H1;o160,100;f3;c20;h1;w1;d3,Kent Potts;&lt;ETX&gt;
&lt;STX&gt;H2;o130,100;f3;c20;h1;w1;d3,;&lt;ETX&gt;
&lt;STX&gt;H3;o100,100;f3;c20;h1;w1;d3,MES Login;&lt;ETX&gt;
&lt;STX&gt;B4;o50,30;f3;c0,3;h50;w3;d3,1804;&lt;ETX&gt;
&lt;STX&gt;R&lt;ETX&gt;
&lt;STX&gt;&lt;ESC&gt;E1;&lt;ETX&gt;
&lt;STX&gt;&lt;US&gt;4&lt;ETX&gt;
&lt;STX&gt;&lt;ETB&gt;&lt;ETX&gt;</v>
      </c>
      <c r="H1554" s="38">
        <f>ROW() - 6</f>
        <v>1548</v>
      </c>
      <c r="I1554" s="218" t="str" cm="1">
        <f t="array" ref="I15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55" spans="1:10" x14ac:dyDescent="0.2">
      <c r="A1555" s="209">
        <v>1345</v>
      </c>
      <c r="B1555" s="211" t="s">
        <v>428</v>
      </c>
      <c r="C1555" s="44">
        <v>4</v>
      </c>
      <c r="D1555" s="214"/>
      <c r="E1555" s="211" t="b">
        <v>0</v>
      </c>
      <c r="F1555" s="211" t="s">
        <v>2111</v>
      </c>
      <c r="G15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&lt;STX&gt;H1;o160,100;f3;c20;h1;w1;d3,Kenton Boyd;&lt;ETX&gt;
&lt;STX&gt;H2;o130,100;f3;c20;h1;w1;d3,T1XX C;&lt;ETX&gt;
&lt;STX&gt;H3;o100,100;f3;c20;h1;w1;d3,MES Login;&lt;ETX&gt;
&lt;STX&gt;B4;o50,30;f3;c0,3;h50;w3;d3,1345;&lt;ETX&gt;
&lt;STX&gt;R&lt;ETX&gt;
&lt;STX&gt;&lt;ESC&gt;E1;&lt;ETX&gt;
&lt;STX&gt;&lt;US&gt;4&lt;ETX&gt;
&lt;STX&gt;&lt;ETB&gt;&lt;ETX&gt;</v>
      </c>
      <c r="H1555" s="38">
        <f>ROW() - 6</f>
        <v>1549</v>
      </c>
      <c r="I1555" s="218" t="str" cm="1">
        <f t="array" ref="I15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15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556" spans="1:10" x14ac:dyDescent="0.2">
      <c r="A1556" s="209">
        <v>1555</v>
      </c>
      <c r="B1556" s="211" t="s">
        <v>3085</v>
      </c>
      <c r="C1556" s="44">
        <v>4</v>
      </c>
      <c r="D1556" s="214">
        <v>45131.375416863426</v>
      </c>
      <c r="E1556" s="211" t="b">
        <v>0</v>
      </c>
      <c r="F1556" s="211" t="s">
        <v>1182</v>
      </c>
      <c r="G15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&lt;STX&gt;H1;o160,100;f3;c20;h1;w1;d3,Kentyra Powell;&lt;ETX&gt;
&lt;STX&gt;H2;o130,100;f3;c20;h1;w1;d3,;&lt;ETX&gt;
&lt;STX&gt;H3;o100,100;f3;c20;h1;w1;d3,MES Login;&lt;ETX&gt;
&lt;STX&gt;B4;o50,30;f3;c0,3;h50;w3;d3,1555;&lt;ETX&gt;
&lt;STX&gt;R&lt;ETX&gt;
&lt;STX&gt;&lt;ESC&gt;E1;&lt;ETX&gt;
&lt;STX&gt;&lt;US&gt;4&lt;ETX&gt;
&lt;STX&gt;&lt;ETB&gt;&lt;ETX&gt;</v>
      </c>
      <c r="H1556" s="38">
        <f>ROW() - 6</f>
        <v>1550</v>
      </c>
      <c r="I1556" s="218" t="str" cm="1">
        <f t="array" ref="I15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57" spans="1:10" x14ac:dyDescent="0.2">
      <c r="A1557" s="209">
        <v>1055</v>
      </c>
      <c r="B1557" s="211" t="s">
        <v>3086</v>
      </c>
      <c r="C1557" s="44">
        <v>4</v>
      </c>
      <c r="D1557" s="214">
        <v>45131.375417013885</v>
      </c>
      <c r="E1557" s="211" t="b">
        <v>0</v>
      </c>
      <c r="F1557" s="211" t="s">
        <v>960</v>
      </c>
      <c r="G15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&lt;STX&gt;H1;o160,100;f3;c20;h1;w1;d3,Kenya Brown;&lt;ETX&gt;
&lt;STX&gt;H2;o130,100;f3;c20;h1;w1;d3,;&lt;ETX&gt;
&lt;STX&gt;H3;o100,100;f3;c20;h1;w1;d3,MES Login;&lt;ETX&gt;
&lt;STX&gt;B4;o50,30;f3;c0,3;h50;w3;d3,1055;&lt;ETX&gt;
&lt;STX&gt;R&lt;ETX&gt;
&lt;STX&gt;&lt;ESC&gt;E1;&lt;ETX&gt;
&lt;STX&gt;&lt;US&gt;4&lt;ETX&gt;
&lt;STX&gt;&lt;ETB&gt;&lt;ETX&gt;</v>
      </c>
      <c r="H1557" s="38">
        <f>ROW() - 6</f>
        <v>1551</v>
      </c>
      <c r="I1557" s="218" t="str" cm="1">
        <f t="array" ref="I15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58" spans="1:10" x14ac:dyDescent="0.2">
      <c r="A1558" s="209">
        <v>2564</v>
      </c>
      <c r="B1558" s="211" t="s">
        <v>34</v>
      </c>
      <c r="C1558" s="44">
        <v>4</v>
      </c>
      <c r="D1558" s="214">
        <v>46009.903043055558</v>
      </c>
      <c r="E1558" s="211" t="b">
        <v>0</v>
      </c>
      <c r="F1558" s="211" t="s">
        <v>1408</v>
      </c>
      <c r="G15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&lt;STX&gt;H1;o160,100;f3;c20;h1;w1;d3,Kenya Wilkins;&lt;ETX&gt;
&lt;STX&gt;H2;o130,100;f3;c20;h1;w1;d3,;&lt;ETX&gt;
&lt;STX&gt;H3;o100,100;f3;c20;h1;w1;d3,MES Login;&lt;ETX&gt;
&lt;STX&gt;B4;o50,30;f3;c0,3;h50;w3;d3,2564;&lt;ETX&gt;
&lt;STX&gt;R&lt;ETX&gt;
&lt;STX&gt;&lt;ESC&gt;E1;&lt;ETX&gt;
&lt;STX&gt;&lt;US&gt;4&lt;ETX&gt;
&lt;STX&gt;&lt;ETB&gt;&lt;ETX&gt;</v>
      </c>
      <c r="H1558" s="38">
        <f>ROW() - 6</f>
        <v>1552</v>
      </c>
      <c r="I1558" s="218" t="str" cm="1">
        <f t="array" ref="I15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59" spans="1:10" x14ac:dyDescent="0.2">
      <c r="A1559" s="209">
        <v>2518</v>
      </c>
      <c r="B1559" s="211" t="s">
        <v>832</v>
      </c>
      <c r="C1559" s="44">
        <v>4</v>
      </c>
      <c r="D1559" s="214">
        <v>45919.89736072917</v>
      </c>
      <c r="E1559" s="211" t="b">
        <v>0</v>
      </c>
      <c r="F1559" s="211" t="s">
        <v>956</v>
      </c>
      <c r="G15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&lt;STX&gt;H1;o160,100;f3;c20;h1;w1;d3,Kenyetta Smith;&lt;ETX&gt;
&lt;STX&gt;H2;o130,100;f3;c20;h1;w1;d3,;&lt;ETX&gt;
&lt;STX&gt;H3;o100,100;f3;c20;h1;w1;d3,MES Login;&lt;ETX&gt;
&lt;STX&gt;B4;o50,30;f3;c0,3;h50;w3;d3,2518;&lt;ETX&gt;
&lt;STX&gt;R&lt;ETX&gt;
&lt;STX&gt;&lt;ESC&gt;E1;&lt;ETX&gt;
&lt;STX&gt;&lt;US&gt;4&lt;ETX&gt;
&lt;STX&gt;&lt;ETB&gt;&lt;ETX&gt;</v>
      </c>
      <c r="H1559" s="38">
        <f>ROW() - 6</f>
        <v>1553</v>
      </c>
      <c r="I1559" s="218" t="str" cm="1">
        <f t="array" ref="I15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60" spans="1:10" x14ac:dyDescent="0.2">
      <c r="A1560" s="209">
        <v>1733</v>
      </c>
      <c r="B1560" s="211" t="s">
        <v>3087</v>
      </c>
      <c r="C1560" s="44">
        <v>4</v>
      </c>
      <c r="D1560" s="214">
        <v>45131.375417395837</v>
      </c>
      <c r="E1560" s="211" t="b">
        <v>0</v>
      </c>
      <c r="F1560" s="211" t="s">
        <v>3088</v>
      </c>
      <c r="G15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&lt;STX&gt;H1;o160,100;f3;c20;h1;w1;d3,Keon Smith-McKinney;&lt;ETX&gt;
&lt;STX&gt;H2;o130,100;f3;c20;h1;w1;d3,;&lt;ETX&gt;
&lt;STX&gt;H3;o100,100;f3;c20;h1;w1;d3,MES Login;&lt;ETX&gt;
&lt;STX&gt;B4;o50,30;f3;c0,3;h50;w3;d3,1733;&lt;ETX&gt;
&lt;STX&gt;R&lt;ETX&gt;
&lt;STX&gt;&lt;ESC&gt;E1;&lt;ETX&gt;
&lt;STX&gt;&lt;US&gt;4&lt;ETX&gt;
&lt;STX&gt;&lt;ETB&gt;&lt;ETX&gt;</v>
      </c>
      <c r="H1560" s="38">
        <f>ROW() - 6</f>
        <v>1554</v>
      </c>
      <c r="I1560" s="218" t="str" cm="1">
        <f t="array" ref="I15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61" spans="1:10" x14ac:dyDescent="0.2">
      <c r="A1561" s="209">
        <v>9307</v>
      </c>
      <c r="B1561" s="211" t="s">
        <v>3089</v>
      </c>
      <c r="C1561" s="44">
        <v>4</v>
      </c>
      <c r="D1561" s="214">
        <v>45131.375417210649</v>
      </c>
      <c r="E1561" s="211" t="b">
        <v>0</v>
      </c>
      <c r="F1561" s="211" t="s">
        <v>1314</v>
      </c>
      <c r="G15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&lt;STX&gt;H1;o160,100;f3;c20;h1;w1;d3,Keonna White;&lt;ETX&gt;
&lt;STX&gt;H2;o130,100;f3;c20;h1;w1;d3,;&lt;ETX&gt;
&lt;STX&gt;H3;o100,100;f3;c20;h1;w1;d3,MES Login;&lt;ETX&gt;
&lt;STX&gt;B4;o50,30;f3;c0,3;h50;w3;d3,9307;&lt;ETX&gt;
&lt;STX&gt;R&lt;ETX&gt;
&lt;STX&gt;&lt;ESC&gt;E1;&lt;ETX&gt;
&lt;STX&gt;&lt;US&gt;4&lt;ETX&gt;
&lt;STX&gt;&lt;ETB&gt;&lt;ETX&gt;</v>
      </c>
      <c r="H1561" s="38">
        <f>ROW() - 6</f>
        <v>1555</v>
      </c>
      <c r="I1561" s="218" t="str" cm="1">
        <f t="array" ref="I15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62" spans="1:10" x14ac:dyDescent="0.2">
      <c r="A1562" s="209">
        <v>9264</v>
      </c>
      <c r="B1562" s="211" t="s">
        <v>3090</v>
      </c>
      <c r="C1562" s="44">
        <v>4</v>
      </c>
      <c r="D1562" s="214">
        <v>45131.375417557872</v>
      </c>
      <c r="E1562" s="211" t="b">
        <v>0</v>
      </c>
      <c r="F1562" s="211" t="s">
        <v>1968</v>
      </c>
      <c r="G15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&lt;STX&gt;H1;o160,100;f3;c20;h1;w1;d3,Keshawn Freeman;&lt;ETX&gt;
&lt;STX&gt;H2;o130,100;f3;c20;h1;w1;d3,;&lt;ETX&gt;
&lt;STX&gt;H3;o100,100;f3;c20;h1;w1;d3,MES Login;&lt;ETX&gt;
&lt;STX&gt;B4;o50,30;f3;c0,3;h50;w3;d3,9264;&lt;ETX&gt;
&lt;STX&gt;R&lt;ETX&gt;
&lt;STX&gt;&lt;ESC&gt;E1;&lt;ETX&gt;
&lt;STX&gt;&lt;US&gt;4&lt;ETX&gt;
&lt;STX&gt;&lt;ETB&gt;&lt;ETX&gt;</v>
      </c>
      <c r="H1562" s="38">
        <f>ROW() - 6</f>
        <v>1556</v>
      </c>
      <c r="I1562" s="218" t="str" cm="1">
        <f t="array" ref="I15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63" spans="1:10" x14ac:dyDescent="0.2">
      <c r="A1563" s="209">
        <v>1061</v>
      </c>
      <c r="B1563" s="211" t="s">
        <v>3091</v>
      </c>
      <c r="C1563" s="44">
        <v>4</v>
      </c>
      <c r="D1563" s="214">
        <v>45131.375417743053</v>
      </c>
      <c r="E1563" s="211" t="b">
        <v>0</v>
      </c>
      <c r="F1563" s="211" t="s">
        <v>1440</v>
      </c>
      <c r="G15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&lt;STX&gt;H1;o160,100;f3;c20;h1;w1;d3,Keshawn Thomas;&lt;ETX&gt;
&lt;STX&gt;H2;o130,100;f3;c20;h1;w1;d3,;&lt;ETX&gt;
&lt;STX&gt;H3;o100,100;f3;c20;h1;w1;d3,MES Login;&lt;ETX&gt;
&lt;STX&gt;B4;o50,30;f3;c0,3;h50;w3;d3,1061;&lt;ETX&gt;
&lt;STX&gt;R&lt;ETX&gt;
&lt;STX&gt;&lt;ESC&gt;E1;&lt;ETX&gt;
&lt;STX&gt;&lt;US&gt;4&lt;ETX&gt;
&lt;STX&gt;&lt;ETB&gt;&lt;ETX&gt;</v>
      </c>
      <c r="H1563" s="38">
        <f>ROW() - 6</f>
        <v>1557</v>
      </c>
      <c r="I1563" s="218" t="str" cm="1">
        <f t="array" ref="I15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64" spans="1:10" x14ac:dyDescent="0.2">
      <c r="A1564" s="209">
        <v>9563</v>
      </c>
      <c r="B1564" s="211" t="s">
        <v>3092</v>
      </c>
      <c r="C1564" s="44">
        <v>4</v>
      </c>
      <c r="D1564" s="214">
        <v>45131.375417939817</v>
      </c>
      <c r="E1564" s="211" t="b">
        <v>0</v>
      </c>
      <c r="F1564" s="211" t="s">
        <v>960</v>
      </c>
      <c r="G15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&lt;STX&gt;H1;o160,100;f3;c20;h1;w1;d3,Keshuan Brown;&lt;ETX&gt;
&lt;STX&gt;H2;o130,100;f3;c20;h1;w1;d3,;&lt;ETX&gt;
&lt;STX&gt;H3;o100,100;f3;c20;h1;w1;d3,MES Login;&lt;ETX&gt;
&lt;STX&gt;B4;o50,30;f3;c0,3;h50;w3;d3,9563;&lt;ETX&gt;
&lt;STX&gt;R&lt;ETX&gt;
&lt;STX&gt;&lt;ESC&gt;E1;&lt;ETX&gt;
&lt;STX&gt;&lt;US&gt;4&lt;ETX&gt;
&lt;STX&gt;&lt;ETB&gt;&lt;ETX&gt;</v>
      </c>
      <c r="H1564" s="38">
        <f>ROW() - 6</f>
        <v>1558</v>
      </c>
      <c r="I1564" s="218" t="str" cm="1">
        <f t="array" ref="I15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65" spans="1:10" x14ac:dyDescent="0.2">
      <c r="A1565" s="209">
        <v>9421</v>
      </c>
      <c r="B1565" s="211" t="s">
        <v>3093</v>
      </c>
      <c r="C1565" s="44">
        <v>2</v>
      </c>
      <c r="D1565" s="214">
        <v>45131.37541828704</v>
      </c>
      <c r="E1565" s="211" t="b">
        <v>1</v>
      </c>
      <c r="F1565" s="211" t="s">
        <v>3094</v>
      </c>
      <c r="G15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&lt;STX&gt;H1;o160,100;f3;c20;h1;w1;d3,Kevin Dunnigan;&lt;ETX&gt;
&lt;STX&gt;H2;o130,100;f3;c20;h1;w1;d3,;&lt;ETX&gt;
&lt;STX&gt;H3;o100,100;f3;c20;h1;w1;d3,MES Login;&lt;ETX&gt;
&lt;STX&gt;B4;o50,30;f3;c0,3;h50;w3;d3,9421;&lt;ETX&gt;
&lt;STX&gt;R&lt;ETX&gt;
&lt;STX&gt;&lt;ESC&gt;E1;&lt;ETX&gt;
&lt;STX&gt;&lt;US&gt;4&lt;ETX&gt;
&lt;STX&gt;&lt;ETB&gt;&lt;ETX&gt;</v>
      </c>
      <c r="H1565" s="38">
        <f>ROW() - 6</f>
        <v>1559</v>
      </c>
      <c r="I1565" s="218" t="str" cm="1">
        <f t="array" ref="I15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66" spans="1:10" x14ac:dyDescent="0.2">
      <c r="A1566" s="209">
        <v>2599</v>
      </c>
      <c r="B1566" s="211" t="s">
        <v>431</v>
      </c>
      <c r="C1566" s="44">
        <v>4</v>
      </c>
      <c r="D1566" s="214">
        <v>45969.754140821758</v>
      </c>
      <c r="E1566" s="211" t="b">
        <v>0</v>
      </c>
      <c r="F1566" s="211" t="s">
        <v>3095</v>
      </c>
      <c r="G15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&lt;STX&gt;H1;o160,100;f3;c20;h1;w1;d3,Kevin Hobson Jr;&lt;ETX&gt;
&lt;STX&gt;H2;o130,100;f3;c20;h1;w1;d3,;&lt;ETX&gt;
&lt;STX&gt;H3;o100,100;f3;c20;h1;w1;d3,MES Login;&lt;ETX&gt;
&lt;STX&gt;B4;o50,30;f3;c0,3;h50;w3;d3,2599;&lt;ETX&gt;
&lt;STX&gt;R&lt;ETX&gt;
&lt;STX&gt;&lt;ESC&gt;E1;&lt;ETX&gt;
&lt;STX&gt;&lt;US&gt;4&lt;ETX&gt;
&lt;STX&gt;&lt;ETB&gt;&lt;ETX&gt;</v>
      </c>
      <c r="H1566" s="38">
        <f>ROW() - 6</f>
        <v>1560</v>
      </c>
      <c r="I1566" s="218" t="str" cm="1">
        <f t="array" ref="I15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67" spans="1:10" x14ac:dyDescent="0.2">
      <c r="A1567" s="209">
        <v>9021</v>
      </c>
      <c r="B1567" s="211" t="s">
        <v>3096</v>
      </c>
      <c r="C1567" s="44">
        <v>9</v>
      </c>
      <c r="D1567" s="214">
        <v>45131.37541828704</v>
      </c>
      <c r="E1567" s="211" t="b">
        <v>1</v>
      </c>
      <c r="F1567" s="211" t="s">
        <v>3097</v>
      </c>
      <c r="G15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&lt;STX&gt;H1;o160,100;f3;c20;h1;w1;d3,Kevin Hummel;&lt;ETX&gt;
&lt;STX&gt;H2;o130,100;f3;c20;h1;w1;d3,Purchasing;&lt;ETX&gt;
&lt;STX&gt;H3;o100,100;f3;c20;h1;w1;d3,MES Login;&lt;ETX&gt;
&lt;STX&gt;B4;o50,30;f3;c0,3;h50;w3;d3,9021;&lt;ETX&gt;
&lt;STX&gt;R&lt;ETX&gt;
&lt;STX&gt;&lt;ESC&gt;E1;&lt;ETX&gt;
&lt;STX&gt;&lt;US&gt;4&lt;ETX&gt;
&lt;STX&gt;&lt;ETB&gt;&lt;ETX&gt;</v>
      </c>
      <c r="H1567" s="38">
        <f>ROW() - 6</f>
        <v>1561</v>
      </c>
      <c r="I1567" s="218" t="str" cm="1">
        <f t="array" ref="I15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Purchasing</v>
      </c>
      <c r="J15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68" spans="1:10" x14ac:dyDescent="0.2">
      <c r="A1568" s="209">
        <v>1189</v>
      </c>
      <c r="B1568" s="211" t="s">
        <v>3098</v>
      </c>
      <c r="C1568" s="44">
        <v>4</v>
      </c>
      <c r="D1568" s="214">
        <v>45131.375418483796</v>
      </c>
      <c r="E1568" s="211" t="b">
        <v>0</v>
      </c>
      <c r="F1568" s="211" t="s">
        <v>1022</v>
      </c>
      <c r="G15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&lt;STX&gt;H1;o160,100;f3;c20;h1;w1;d3,Kevin James;&lt;ETX&gt;
&lt;STX&gt;H2;o130,100;f3;c20;h1;w1;d3,;&lt;ETX&gt;
&lt;STX&gt;H3;o100,100;f3;c20;h1;w1;d3,MES Login;&lt;ETX&gt;
&lt;STX&gt;B4;o50,30;f3;c0,3;h50;w3;d3,1189;&lt;ETX&gt;
&lt;STX&gt;R&lt;ETX&gt;
&lt;STX&gt;&lt;ESC&gt;E1;&lt;ETX&gt;
&lt;STX&gt;&lt;US&gt;4&lt;ETX&gt;
&lt;STX&gt;&lt;ETB&gt;&lt;ETX&gt;</v>
      </c>
      <c r="H1568" s="38">
        <f>ROW() - 6</f>
        <v>1562</v>
      </c>
      <c r="I1568" s="218" t="str" cm="1">
        <f t="array" ref="I15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69" spans="1:10" x14ac:dyDescent="0.2">
      <c r="A1569" s="209">
        <v>1546</v>
      </c>
      <c r="B1569" s="211" t="s">
        <v>3099</v>
      </c>
      <c r="C1569" s="44">
        <v>4</v>
      </c>
      <c r="D1569" s="214">
        <v>45131.375418634256</v>
      </c>
      <c r="E1569" s="211" t="b">
        <v>0</v>
      </c>
      <c r="F1569" s="211" t="s">
        <v>1031</v>
      </c>
      <c r="G15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&lt;STX&gt;H1;o160,100;f3;c20;h1;w1;d3,Kevin Jones;&lt;ETX&gt;
&lt;STX&gt;H2;o130,100;f3;c20;h1;w1;d3,;&lt;ETX&gt;
&lt;STX&gt;H3;o100,100;f3;c20;h1;w1;d3,MES Login;&lt;ETX&gt;
&lt;STX&gt;B4;o50,30;f3;c0,3;h50;w3;d3,1546;&lt;ETX&gt;
&lt;STX&gt;R&lt;ETX&gt;
&lt;STX&gt;&lt;ESC&gt;E1;&lt;ETX&gt;
&lt;STX&gt;&lt;US&gt;4&lt;ETX&gt;
&lt;STX&gt;&lt;ETB&gt;&lt;ETX&gt;</v>
      </c>
      <c r="H1569" s="38">
        <f>ROW() - 6</f>
        <v>1563</v>
      </c>
      <c r="I1569" s="218" t="str" cm="1">
        <f t="array" ref="I15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70" spans="1:10" x14ac:dyDescent="0.2">
      <c r="A1570" s="209">
        <v>2021</v>
      </c>
      <c r="B1570" s="211" t="s">
        <v>3100</v>
      </c>
      <c r="C1570" s="44">
        <v>4</v>
      </c>
      <c r="D1570" s="214">
        <v>45131.375418831019</v>
      </c>
      <c r="E1570" s="211" t="b">
        <v>1</v>
      </c>
      <c r="F1570" s="211" t="s">
        <v>3101</v>
      </c>
      <c r="G15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&lt;STX&gt;H1;o160,100;f3;c20;h1;w1;d3,Kevin Kamenec;&lt;ETX&gt;
&lt;STX&gt;H2;o130,100;f3;c20;h1;w1;d3,;&lt;ETX&gt;
&lt;STX&gt;H3;o100,100;f3;c20;h1;w1;d3,MES Login;&lt;ETX&gt;
&lt;STX&gt;B4;o50,30;f3;c0,3;h50;w3;d3,2021;&lt;ETX&gt;
&lt;STX&gt;R&lt;ETX&gt;
&lt;STX&gt;&lt;ESC&gt;E1;&lt;ETX&gt;
&lt;STX&gt;&lt;US&gt;4&lt;ETX&gt;
&lt;STX&gt;&lt;ETB&gt;&lt;ETX&gt;</v>
      </c>
      <c r="H1570" s="38">
        <f>ROW() - 6</f>
        <v>1564</v>
      </c>
      <c r="I1570" s="218" t="str" cm="1">
        <f t="array" ref="I15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71" spans="1:10" x14ac:dyDescent="0.2">
      <c r="A1571" s="209">
        <v>1619</v>
      </c>
      <c r="B1571" s="211" t="s">
        <v>3102</v>
      </c>
      <c r="C1571" s="44">
        <v>1</v>
      </c>
      <c r="D1571" s="214">
        <v>45639</v>
      </c>
      <c r="E1571" s="211" t="b">
        <v>1</v>
      </c>
      <c r="F1571" s="211" t="s">
        <v>3103</v>
      </c>
      <c r="G15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&lt;STX&gt;H1;o160,100;f3;c20;h1;w1;d3,Kevin Kernen;&lt;ETX&gt;
&lt;STX&gt;H2;o130,100;f3;c20;h1;w1;d3,;&lt;ETX&gt;
&lt;STX&gt;H3;o100,100;f3;c20;h1;w1;d3,MES Login;&lt;ETX&gt;
&lt;STX&gt;B4;o50,30;f3;c0,3;h50;w3;d3,1619;&lt;ETX&gt;
&lt;STX&gt;R&lt;ETX&gt;
&lt;STX&gt;&lt;ESC&gt;E1;&lt;ETX&gt;
&lt;STX&gt;&lt;US&gt;4&lt;ETX&gt;
&lt;STX&gt;&lt;ETB&gt;&lt;ETX&gt;</v>
      </c>
      <c r="H1571" s="38">
        <f>ROW() - 6</f>
        <v>1565</v>
      </c>
      <c r="I1571" s="218" t="str" cm="1">
        <f t="array" ref="I15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72" spans="1:10" x14ac:dyDescent="0.2">
      <c r="A1572" s="209">
        <v>1260</v>
      </c>
      <c r="B1572" s="211" t="s">
        <v>3104</v>
      </c>
      <c r="C1572" s="44">
        <v>4</v>
      </c>
      <c r="D1572" s="214">
        <v>45131.375419363423</v>
      </c>
      <c r="E1572" s="211" t="b">
        <v>0</v>
      </c>
      <c r="F1572" s="211" t="s">
        <v>1276</v>
      </c>
      <c r="G15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&lt;STX&gt;H1;o160,100;f3;c20;h1;w1;d3,Kevin Krawcke;&lt;ETX&gt;
&lt;STX&gt;H2;o130,100;f3;c20;h1;w1;d3,;&lt;ETX&gt;
&lt;STX&gt;H3;o100,100;f3;c20;h1;w1;d3,MES Login;&lt;ETX&gt;
&lt;STX&gt;B4;o50,30;f3;c0,3;h50;w3;d3,1260;&lt;ETX&gt;
&lt;STX&gt;R&lt;ETX&gt;
&lt;STX&gt;&lt;ESC&gt;E1;&lt;ETX&gt;
&lt;STX&gt;&lt;US&gt;4&lt;ETX&gt;
&lt;STX&gt;&lt;ETB&gt;&lt;ETX&gt;</v>
      </c>
      <c r="H1572" s="38">
        <f>ROW() - 6</f>
        <v>1566</v>
      </c>
      <c r="I1572" s="218" t="str" cm="1">
        <f t="array" ref="I15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73" spans="1:10" x14ac:dyDescent="0.2">
      <c r="A1573" s="209">
        <v>2519</v>
      </c>
      <c r="B1573" s="211" t="s">
        <v>433</v>
      </c>
      <c r="C1573" s="44">
        <v>4</v>
      </c>
      <c r="D1573" s="214">
        <v>46076.223626770836</v>
      </c>
      <c r="E1573" s="211" t="b">
        <v>0</v>
      </c>
      <c r="F1573" s="211" t="s">
        <v>1378</v>
      </c>
      <c r="G15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&lt;STX&gt;H1;o160,100;f3;c20;h1;w1;d3,Kevin Lee;&lt;ETX&gt;
&lt;STX&gt;H2;o130,100;f3;c20;h1;w1;d3,;&lt;ETX&gt;
&lt;STX&gt;H3;o100,100;f3;c20;h1;w1;d3,MES Login;&lt;ETX&gt;
&lt;STX&gt;B4;o50,30;f3;c0,3;h50;w3;d3,2519;&lt;ETX&gt;
&lt;STX&gt;R&lt;ETX&gt;
&lt;STX&gt;&lt;ESC&gt;E1;&lt;ETX&gt;
&lt;STX&gt;&lt;US&gt;4&lt;ETX&gt;
&lt;STX&gt;&lt;ETB&gt;&lt;ETX&gt;</v>
      </c>
      <c r="H1573" s="38">
        <f>ROW() - 6</f>
        <v>1567</v>
      </c>
      <c r="I1573" s="218" t="str" cm="1">
        <f t="array" ref="I15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74" spans="1:10" x14ac:dyDescent="0.2">
      <c r="A1574" s="209">
        <v>8864</v>
      </c>
      <c r="B1574" s="211" t="s">
        <v>3105</v>
      </c>
      <c r="C1574" s="44">
        <v>3</v>
      </c>
      <c r="D1574" s="214">
        <v>45131.37541990741</v>
      </c>
      <c r="E1574" s="211" t="b">
        <v>1</v>
      </c>
      <c r="F1574" s="211" t="s">
        <v>3106</v>
      </c>
      <c r="G15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&lt;STX&gt;H1;o160,100;f3;c20;h1;w1;d3,Kevin Nham;&lt;ETX&gt;
&lt;STX&gt;H2;o130,100;f3;c20;h1;w1;d3,;&lt;ETX&gt;
&lt;STX&gt;H3;o100,100;f3;c20;h1;w1;d3,MES Login;&lt;ETX&gt;
&lt;STX&gt;B4;o50,30;f3;c0,3;h50;w3;d3,8864;&lt;ETX&gt;
&lt;STX&gt;R&lt;ETX&gt;
&lt;STX&gt;&lt;ESC&gt;E1;&lt;ETX&gt;
&lt;STX&gt;&lt;US&gt;4&lt;ETX&gt;
&lt;STX&gt;&lt;ETB&gt;&lt;ETX&gt;</v>
      </c>
      <c r="H1574" s="38">
        <f>ROW() - 6</f>
        <v>1568</v>
      </c>
      <c r="I1574" s="218" t="str" cm="1">
        <f t="array" ref="I15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75" spans="1:10" x14ac:dyDescent="0.2">
      <c r="A1575" s="209">
        <v>8986</v>
      </c>
      <c r="B1575" s="211" t="s">
        <v>3107</v>
      </c>
      <c r="C1575" s="44">
        <v>4</v>
      </c>
      <c r="D1575" s="214">
        <v>45131.375421180557</v>
      </c>
      <c r="E1575" s="211" t="b">
        <v>0</v>
      </c>
      <c r="F1575" s="211" t="s">
        <v>3108</v>
      </c>
      <c r="G15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&lt;STX&gt;H1;o160,100;f3;c20;h1;w1;d3,Kevin Pearce;&lt;ETX&gt;
&lt;STX&gt;H2;o130,100;f3;c20;h1;w1;d3,;&lt;ETX&gt;
&lt;STX&gt;H3;o100,100;f3;c20;h1;w1;d3,MES Login;&lt;ETX&gt;
&lt;STX&gt;B4;o50,30;f3;c0,3;h50;w3;d3,8986;&lt;ETX&gt;
&lt;STX&gt;R&lt;ETX&gt;
&lt;STX&gt;&lt;ESC&gt;E1;&lt;ETX&gt;
&lt;STX&gt;&lt;US&gt;4&lt;ETX&gt;
&lt;STX&gt;&lt;ETB&gt;&lt;ETX&gt;</v>
      </c>
      <c r="H1575" s="38">
        <f>ROW() - 6</f>
        <v>1569</v>
      </c>
      <c r="I1575" s="218" t="str" cm="1">
        <f t="array" ref="I15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76" spans="1:10" x14ac:dyDescent="0.2">
      <c r="A1576" s="209">
        <v>3008</v>
      </c>
      <c r="B1576" s="211" t="s">
        <v>3109</v>
      </c>
      <c r="C1576" s="44">
        <v>4</v>
      </c>
      <c r="D1576" s="214">
        <v>45769</v>
      </c>
      <c r="E1576" s="211" t="b">
        <v>0</v>
      </c>
      <c r="F1576" s="211" t="s">
        <v>3110</v>
      </c>
      <c r="G15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&lt;STX&gt;H1;o160,100;f3;c20;h1;w1;d3,Kevin Tou Lee;&lt;ETX&gt;
&lt;STX&gt;H2;o130,100;f3;c20;h1;w1;d3,;&lt;ETX&gt;
&lt;STX&gt;H3;o100,100;f3;c20;h1;w1;d3,MES Login;&lt;ETX&gt;
&lt;STX&gt;B4;o50,30;f3;c0,3;h50;w3;d3,3008;&lt;ETX&gt;
&lt;STX&gt;R&lt;ETX&gt;
&lt;STX&gt;&lt;ESC&gt;E1;&lt;ETX&gt;
&lt;STX&gt;&lt;US&gt;4&lt;ETX&gt;
&lt;STX&gt;&lt;ETB&gt;&lt;ETX&gt;</v>
      </c>
      <c r="H1576" s="38">
        <f>ROW() - 6</f>
        <v>1570</v>
      </c>
      <c r="I1576" s="218" t="str" cm="1">
        <f t="array" ref="I15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77" spans="1:10" x14ac:dyDescent="0.2">
      <c r="A1577" s="209">
        <v>2653</v>
      </c>
      <c r="B1577" s="211" t="s">
        <v>9440</v>
      </c>
      <c r="C1577" s="44">
        <v>4</v>
      </c>
      <c r="D1577" s="214">
        <v>46080.062625266204</v>
      </c>
      <c r="E1577" s="211" t="b">
        <v>0</v>
      </c>
      <c r="F1577" s="211" t="s">
        <v>9444</v>
      </c>
      <c r="G15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&lt;STX&gt;H1;o160,100;f3;c20;h1;w1;d3,Kevin Welsh;&lt;ETX&gt;
&lt;STX&gt;H2;o130,100;f3;c20;h1;w1;d3,;&lt;ETX&gt;
&lt;STX&gt;H3;o100,100;f3;c20;h1;w1;d3,MES Login;&lt;ETX&gt;
&lt;STX&gt;B4;o50,30;f3;c0,3;h50;w3;d3,2653;&lt;ETX&gt;
&lt;STX&gt;R&lt;ETX&gt;
&lt;STX&gt;&lt;ESC&gt;E1;&lt;ETX&gt;
&lt;STX&gt;&lt;US&gt;4&lt;ETX&gt;
&lt;STX&gt;&lt;ETB&gt;&lt;ETX&gt;</v>
      </c>
      <c r="H1577" s="38">
        <f>ROW() - 6</f>
        <v>1571</v>
      </c>
      <c r="I1577" s="218" t="str" cm="1">
        <f t="array" ref="I15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78" spans="1:10" x14ac:dyDescent="0.2">
      <c r="A1578" s="209">
        <v>1836</v>
      </c>
      <c r="B1578" s="211" t="s">
        <v>3111</v>
      </c>
      <c r="C1578" s="44">
        <v>4</v>
      </c>
      <c r="D1578" s="214">
        <v>45639</v>
      </c>
      <c r="E1578" s="211" t="b">
        <v>0</v>
      </c>
      <c r="F1578" s="211" t="s">
        <v>3112</v>
      </c>
      <c r="G15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&lt;STX&gt;H1;o160,100;f3;c20;h1;w1;d3,Kewan Herring;&lt;ETX&gt;
&lt;STX&gt;H2;o130,100;f3;c20;h1;w1;d3,;&lt;ETX&gt;
&lt;STX&gt;H3;o100,100;f3;c20;h1;w1;d3,MES Login;&lt;ETX&gt;
&lt;STX&gt;B4;o50,30;f3;c0,3;h50;w3;d3,1836;&lt;ETX&gt;
&lt;STX&gt;R&lt;ETX&gt;
&lt;STX&gt;&lt;ESC&gt;E1;&lt;ETX&gt;
&lt;STX&gt;&lt;US&gt;4&lt;ETX&gt;
&lt;STX&gt;&lt;ETB&gt;&lt;ETX&gt;</v>
      </c>
      <c r="H1578" s="38">
        <f>ROW() - 6</f>
        <v>1572</v>
      </c>
      <c r="I1578" s="218" t="str" cm="1">
        <f t="array" ref="I15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79" spans="1:10" x14ac:dyDescent="0.2">
      <c r="A1579" s="209">
        <v>9662</v>
      </c>
      <c r="B1579" s="211" t="s">
        <v>3113</v>
      </c>
      <c r="C1579" s="44">
        <v>4</v>
      </c>
      <c r="D1579" s="214">
        <v>45131.375423726851</v>
      </c>
      <c r="E1579" s="211" t="b">
        <v>0</v>
      </c>
      <c r="F1579" s="211" t="s">
        <v>3114</v>
      </c>
      <c r="G15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&lt;STX&gt;H1;o160,100;f3;c20;h1;w1;d3,Khalid Halaq;&lt;ETX&gt;
&lt;STX&gt;H2;o130,100;f3;c20;h1;w1;d3,;&lt;ETX&gt;
&lt;STX&gt;H3;o100,100;f3;c20;h1;w1;d3,MES Login;&lt;ETX&gt;
&lt;STX&gt;B4;o50,30;f3;c0,3;h50;w3;d3,9662;&lt;ETX&gt;
&lt;STX&gt;R&lt;ETX&gt;
&lt;STX&gt;&lt;ESC&gt;E1;&lt;ETX&gt;
&lt;STX&gt;&lt;US&gt;4&lt;ETX&gt;
&lt;STX&gt;&lt;ETB&gt;&lt;ETX&gt;</v>
      </c>
      <c r="H1579" s="38">
        <f>ROW() - 6</f>
        <v>1573</v>
      </c>
      <c r="I1579" s="218" t="str" cm="1">
        <f t="array" ref="I15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80" spans="1:10" x14ac:dyDescent="0.2">
      <c r="A1580" s="209">
        <v>1728</v>
      </c>
      <c r="B1580" s="211" t="s">
        <v>3115</v>
      </c>
      <c r="C1580" s="44">
        <v>4</v>
      </c>
      <c r="D1580" s="214">
        <v>45131.375424999998</v>
      </c>
      <c r="E1580" s="211" t="b">
        <v>0</v>
      </c>
      <c r="F1580" s="211" t="s">
        <v>3116</v>
      </c>
      <c r="G15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&lt;STX&gt;H1;o160,100;f3;c20;h1;w1;d3,Khalil Arnold;&lt;ETX&gt;
&lt;STX&gt;H2;o130,100;f3;c20;h1;w1;d3,;&lt;ETX&gt;
&lt;STX&gt;H3;o100,100;f3;c20;h1;w1;d3,MES Login;&lt;ETX&gt;
&lt;STX&gt;B4;o50,30;f3;c0,3;h50;w3;d3,1728;&lt;ETX&gt;
&lt;STX&gt;R&lt;ETX&gt;
&lt;STX&gt;&lt;ESC&gt;E1;&lt;ETX&gt;
&lt;STX&gt;&lt;US&gt;4&lt;ETX&gt;
&lt;STX&gt;&lt;ETB&gt;&lt;ETX&gt;</v>
      </c>
      <c r="H1580" s="38">
        <f>ROW() - 6</f>
        <v>1574</v>
      </c>
      <c r="I1580" s="218" t="str" cm="1">
        <f t="array" ref="I15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81" spans="1:10" x14ac:dyDescent="0.2">
      <c r="A1581" s="209">
        <v>1926</v>
      </c>
      <c r="B1581" s="211" t="s">
        <v>3117</v>
      </c>
      <c r="C1581" s="44">
        <v>4</v>
      </c>
      <c r="D1581" s="214">
        <v>45639</v>
      </c>
      <c r="E1581" s="211" t="b">
        <v>0</v>
      </c>
      <c r="F1581" s="211" t="s">
        <v>1254</v>
      </c>
      <c r="G15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&lt;STX&gt;H1;o160,100;f3;c20;h1;w1;d3,Khalil Walker;&lt;ETX&gt;
&lt;STX&gt;H2;o130,100;f3;c20;h1;w1;d3,;&lt;ETX&gt;
&lt;STX&gt;H3;o100,100;f3;c20;h1;w1;d3,MES Login;&lt;ETX&gt;
&lt;STX&gt;B4;o50,30;f3;c0,3;h50;w3;d3,1926;&lt;ETX&gt;
&lt;STX&gt;R&lt;ETX&gt;
&lt;STX&gt;&lt;ESC&gt;E1;&lt;ETX&gt;
&lt;STX&gt;&lt;US&gt;4&lt;ETX&gt;
&lt;STX&gt;&lt;ETB&gt;&lt;ETX&gt;</v>
      </c>
      <c r="H1581" s="38">
        <f>ROW() - 6</f>
        <v>1575</v>
      </c>
      <c r="I1581" s="218" t="str" cm="1">
        <f t="array" ref="I15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82" spans="1:10" x14ac:dyDescent="0.2">
      <c r="A1582" s="209">
        <v>9940</v>
      </c>
      <c r="B1582" s="211" t="s">
        <v>3118</v>
      </c>
      <c r="C1582" s="44">
        <v>8</v>
      </c>
      <c r="D1582" s="214">
        <v>45090.630198993058</v>
      </c>
      <c r="E1582" s="211" t="b">
        <v>1</v>
      </c>
      <c r="F1582" s="211" t="s">
        <v>3119</v>
      </c>
      <c r="G15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&lt;STX&gt;H1;o160,100;f3;c20;h1;w1;d3,Khalyl Sauls;&lt;ETX&gt;
&lt;STX&gt;H2;o130,100;f3;c20;h1;w1;d3,;&lt;ETX&gt;
&lt;STX&gt;H3;o100,100;f3;c20;h1;w1;d3,MES Login;&lt;ETX&gt;
&lt;STX&gt;B4;o50,30;f3;c0,3;h50;w3;d3,9940;&lt;ETX&gt;
&lt;STX&gt;R&lt;ETX&gt;
&lt;STX&gt;&lt;ESC&gt;E1;&lt;ETX&gt;
&lt;STX&gt;&lt;US&gt;4&lt;ETX&gt;
&lt;STX&gt;&lt;ETB&gt;&lt;ETX&gt;</v>
      </c>
      <c r="H1582" s="38">
        <f>ROW() - 6</f>
        <v>1576</v>
      </c>
      <c r="I1582" s="218" t="str" cm="1">
        <f t="array" ref="I15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83" spans="1:10" x14ac:dyDescent="0.2">
      <c r="A1583" s="209">
        <v>1623</v>
      </c>
      <c r="B1583" s="211" t="s">
        <v>435</v>
      </c>
      <c r="C1583" s="44">
        <v>4</v>
      </c>
      <c r="D1583" s="214"/>
      <c r="E1583" s="211" t="b">
        <v>0</v>
      </c>
      <c r="F1583" s="211" t="s">
        <v>3120</v>
      </c>
      <c r="G15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&lt;STX&gt;H1;o160,100;f3;c20;h1;w1;d3,Khamchan Sai Urat;&lt;ETX&gt;
&lt;STX&gt;H2;o130,100;f3;c20;h1;w1;d3,T1XX A;&lt;ETX&gt;
&lt;STX&gt;H3;o100,100;f3;c20;h1;w1;d3,MES Login;&lt;ETX&gt;
&lt;STX&gt;B4;o50,30;f3;c0,3;h50;w3;d3,1623;&lt;ETX&gt;
&lt;STX&gt;R&lt;ETX&gt;
&lt;STX&gt;&lt;ESC&gt;E1;&lt;ETX&gt;
&lt;STX&gt;&lt;US&gt;4&lt;ETX&gt;
&lt;STX&gt;&lt;ETB&gt;&lt;ETX&gt;</v>
      </c>
      <c r="H1583" s="38">
        <f>ROW() - 6</f>
        <v>1577</v>
      </c>
      <c r="I1583" s="218" t="str" cm="1">
        <f t="array" ref="I15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15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584" spans="1:10" x14ac:dyDescent="0.2">
      <c r="A1584" s="209">
        <v>1056</v>
      </c>
      <c r="B1584" s="211" t="s">
        <v>3121</v>
      </c>
      <c r="C1584" s="44">
        <v>4</v>
      </c>
      <c r="D1584" s="214">
        <v>45131.375427696759</v>
      </c>
      <c r="E1584" s="211" t="b">
        <v>0</v>
      </c>
      <c r="F1584" s="211" t="s">
        <v>1830</v>
      </c>
      <c r="G15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&lt;STX&gt;H1;o160,100;f3;c20;h1;w1;d3,Khary Martin;&lt;ETX&gt;
&lt;STX&gt;H2;o130,100;f3;c20;h1;w1;d3,;&lt;ETX&gt;
&lt;STX&gt;H3;o100,100;f3;c20;h1;w1;d3,MES Login;&lt;ETX&gt;
&lt;STX&gt;B4;o50,30;f3;c0,3;h50;w3;d3,1056;&lt;ETX&gt;
&lt;STX&gt;R&lt;ETX&gt;
&lt;STX&gt;&lt;ESC&gt;E1;&lt;ETX&gt;
&lt;STX&gt;&lt;US&gt;4&lt;ETX&gt;
&lt;STX&gt;&lt;ETB&gt;&lt;ETX&gt;</v>
      </c>
      <c r="H1584" s="38">
        <f>ROW() - 6</f>
        <v>1578</v>
      </c>
      <c r="I1584" s="218" t="str" cm="1">
        <f t="array" ref="I15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85" spans="1:10" x14ac:dyDescent="0.2">
      <c r="A1585" s="209">
        <v>1627</v>
      </c>
      <c r="B1585" s="211" t="s">
        <v>3122</v>
      </c>
      <c r="C1585" s="44">
        <v>4</v>
      </c>
      <c r="D1585" s="214">
        <v>45131.375433298614</v>
      </c>
      <c r="E1585" s="211" t="b">
        <v>0</v>
      </c>
      <c r="F1585" s="211" t="s">
        <v>891</v>
      </c>
      <c r="G15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&lt;STX&gt;H1;o160,100;f3;c20;h1;w1;d3,Khoury Johnson;&lt;ETX&gt;
&lt;STX&gt;H2;o130,100;f3;c20;h1;w1;d3,;&lt;ETX&gt;
&lt;STX&gt;H3;o100,100;f3;c20;h1;w1;d3,MES Login;&lt;ETX&gt;
&lt;STX&gt;B4;o50,30;f3;c0,3;h50;w3;d3,1627;&lt;ETX&gt;
&lt;STX&gt;R&lt;ETX&gt;
&lt;STX&gt;&lt;ESC&gt;E1;&lt;ETX&gt;
&lt;STX&gt;&lt;US&gt;4&lt;ETX&gt;
&lt;STX&gt;&lt;ETB&gt;&lt;ETX&gt;</v>
      </c>
      <c r="H1585" s="38">
        <f>ROW() - 6</f>
        <v>1579</v>
      </c>
      <c r="I1585" s="218" t="str" cm="1">
        <f t="array" ref="I15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86" spans="1:10" x14ac:dyDescent="0.2">
      <c r="A1586" s="209">
        <v>1576</v>
      </c>
      <c r="B1586" s="211" t="s">
        <v>3123</v>
      </c>
      <c r="C1586" s="44">
        <v>4</v>
      </c>
      <c r="D1586" s="214">
        <v>45131.375440162039</v>
      </c>
      <c r="E1586" s="211" t="b">
        <v>0</v>
      </c>
      <c r="F1586" s="211" t="s">
        <v>2299</v>
      </c>
      <c r="G15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&lt;STX&gt;H1;o160,100;f3;c20;h1;w1;d3,Khoury Ross;&lt;ETX&gt;
&lt;STX&gt;H2;o130,100;f3;c20;h1;w1;d3,;&lt;ETX&gt;
&lt;STX&gt;H3;o100,100;f3;c20;h1;w1;d3,MES Login;&lt;ETX&gt;
&lt;STX&gt;B4;o50,30;f3;c0,3;h50;w3;d3,1576;&lt;ETX&gt;
&lt;STX&gt;R&lt;ETX&gt;
&lt;STX&gt;&lt;ESC&gt;E1;&lt;ETX&gt;
&lt;STX&gt;&lt;US&gt;4&lt;ETX&gt;
&lt;STX&gt;&lt;ETB&gt;&lt;ETX&gt;</v>
      </c>
      <c r="H1586" s="38">
        <f>ROW() - 6</f>
        <v>1580</v>
      </c>
      <c r="I1586" s="218" t="str" cm="1">
        <f t="array" ref="I15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87" spans="1:10" x14ac:dyDescent="0.2">
      <c r="A1587" s="209">
        <v>1738</v>
      </c>
      <c r="B1587" s="211" t="s">
        <v>3124</v>
      </c>
      <c r="C1587" s="44">
        <v>4</v>
      </c>
      <c r="D1587" s="214">
        <v>45131.37544236111</v>
      </c>
      <c r="E1587" s="211" t="b">
        <v>0</v>
      </c>
      <c r="F1587" s="211" t="s">
        <v>1384</v>
      </c>
      <c r="G15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&lt;STX&gt;H1;o160,100;f3;c20;h1;w1;d3,Kiajuana Crosby;&lt;ETX&gt;
&lt;STX&gt;H2;o130,100;f3;c20;h1;w1;d3,;&lt;ETX&gt;
&lt;STX&gt;H3;o100,100;f3;c20;h1;w1;d3,MES Login;&lt;ETX&gt;
&lt;STX&gt;B4;o50,30;f3;c0,3;h50;w3;d3,1738;&lt;ETX&gt;
&lt;STX&gt;R&lt;ETX&gt;
&lt;STX&gt;&lt;ESC&gt;E1;&lt;ETX&gt;
&lt;STX&gt;&lt;US&gt;4&lt;ETX&gt;
&lt;STX&gt;&lt;ETB&gt;&lt;ETX&gt;</v>
      </c>
      <c r="H1587" s="38">
        <f>ROW() - 6</f>
        <v>1581</v>
      </c>
      <c r="I1587" s="218" t="str" cm="1">
        <f t="array" ref="I15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88" spans="1:10" x14ac:dyDescent="0.2">
      <c r="A1588" s="209">
        <v>2692</v>
      </c>
      <c r="B1588" s="211" t="s">
        <v>9601</v>
      </c>
      <c r="C1588" s="44">
        <v>4</v>
      </c>
      <c r="D1588" s="214"/>
      <c r="E1588" s="211" t="b">
        <v>0</v>
      </c>
      <c r="F1588" s="211" t="s">
        <v>4788</v>
      </c>
      <c r="G15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&lt;STX&gt;H1;o160,100;f3;c20;h1;w1;d3,Kiana Matt;&lt;ETX&gt;
&lt;STX&gt;H2;o130,100;f3;c20;h1;w1;d3,DT FEM 3rd;&lt;ETX&gt;
&lt;STX&gt;H3;o100,100;f3;c20;h1;w1;d3,MES Login;&lt;ETX&gt;
&lt;STX&gt;B4;o50,30;f3;c0,3;h50;w3;d3,2692;&lt;ETX&gt;
&lt;STX&gt;R&lt;ETX&gt;
&lt;STX&gt;&lt;ESC&gt;E1;&lt;ETX&gt;
&lt;STX&gt;&lt;US&gt;4&lt;ETX&gt;
&lt;STX&gt;&lt;ETB&gt;&lt;ETX&gt;</v>
      </c>
      <c r="H1588" s="38">
        <f>ROW() - 6</f>
        <v>1582</v>
      </c>
      <c r="I1588" s="218" t="str" cm="1">
        <f t="array" ref="I15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15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589" spans="1:10" x14ac:dyDescent="0.2">
      <c r="A1589" s="209">
        <v>9624</v>
      </c>
      <c r="B1589" s="211" t="s">
        <v>3125</v>
      </c>
      <c r="C1589" s="44">
        <v>4</v>
      </c>
      <c r="D1589" s="214">
        <v>45131.37544614583</v>
      </c>
      <c r="E1589" s="211" t="b">
        <v>0</v>
      </c>
      <c r="F1589" s="211" t="s">
        <v>1242</v>
      </c>
      <c r="G15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&lt;STX&gt;H1;o160,100;f3;c20;h1;w1;d3,Kiante Horton;&lt;ETX&gt;
&lt;STX&gt;H2;o130,100;f3;c20;h1;w1;d3,;&lt;ETX&gt;
&lt;STX&gt;H3;o100,100;f3;c20;h1;w1;d3,MES Login;&lt;ETX&gt;
&lt;STX&gt;B4;o50,30;f3;c0,3;h50;w3;d3,9624;&lt;ETX&gt;
&lt;STX&gt;R&lt;ETX&gt;
&lt;STX&gt;&lt;ESC&gt;E1;&lt;ETX&gt;
&lt;STX&gt;&lt;US&gt;4&lt;ETX&gt;
&lt;STX&gt;&lt;ETB&gt;&lt;ETX&gt;</v>
      </c>
      <c r="H1589" s="38">
        <f>ROW() - 6</f>
        <v>1583</v>
      </c>
      <c r="I1589" s="218" t="str" cm="1">
        <f t="array" ref="I15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90" spans="1:10" x14ac:dyDescent="0.2">
      <c r="A1590" s="209">
        <v>9453</v>
      </c>
      <c r="B1590" s="211" t="s">
        <v>3126</v>
      </c>
      <c r="C1590" s="44">
        <v>4</v>
      </c>
      <c r="D1590" s="214">
        <v>45131.375447766201</v>
      </c>
      <c r="E1590" s="211" t="b">
        <v>0</v>
      </c>
      <c r="F1590" s="211" t="s">
        <v>3127</v>
      </c>
      <c r="G15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&lt;STX&gt;H1;o160,100;f3;c20;h1;w1;d3,Kiara Carroll;&lt;ETX&gt;
&lt;STX&gt;H2;o130,100;f3;c20;h1;w1;d3,;&lt;ETX&gt;
&lt;STX&gt;H3;o100,100;f3;c20;h1;w1;d3,MES Login;&lt;ETX&gt;
&lt;STX&gt;B4;o50,30;f3;c0,3;h50;w3;d3,9453;&lt;ETX&gt;
&lt;STX&gt;R&lt;ETX&gt;
&lt;STX&gt;&lt;ESC&gt;E1;&lt;ETX&gt;
&lt;STX&gt;&lt;US&gt;4&lt;ETX&gt;
&lt;STX&gt;&lt;ETB&gt;&lt;ETX&gt;</v>
      </c>
      <c r="H1590" s="38">
        <f>ROW() - 6</f>
        <v>1584</v>
      </c>
      <c r="I1590" s="218" t="str" cm="1">
        <f t="array" ref="I15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91" spans="1:10" x14ac:dyDescent="0.2">
      <c r="A1591" s="209">
        <v>2544</v>
      </c>
      <c r="B1591" s="211" t="s">
        <v>3128</v>
      </c>
      <c r="C1591" s="44">
        <v>4</v>
      </c>
      <c r="D1591" s="214">
        <v>45590</v>
      </c>
      <c r="E1591" s="211" t="b">
        <v>0</v>
      </c>
      <c r="F1591" s="211" t="s">
        <v>3129</v>
      </c>
      <c r="G15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&lt;STX&gt;H1;o160,100;f3;c20;h1;w1;d3,Kiara Nobles;&lt;ETX&gt;
&lt;STX&gt;H2;o130,100;f3;c20;h1;w1;d3,;&lt;ETX&gt;
&lt;STX&gt;H3;o100,100;f3;c20;h1;w1;d3,MES Login;&lt;ETX&gt;
&lt;STX&gt;B4;o50,30;f3;c0,3;h50;w3;d3,2544;&lt;ETX&gt;
&lt;STX&gt;R&lt;ETX&gt;
&lt;STX&gt;&lt;ESC&gt;E1;&lt;ETX&gt;
&lt;STX&gt;&lt;US&gt;4&lt;ETX&gt;
&lt;STX&gt;&lt;ETB&gt;&lt;ETX&gt;</v>
      </c>
      <c r="H1591" s="38">
        <f>ROW() - 6</f>
        <v>1585</v>
      </c>
      <c r="I1591" s="218" t="str" cm="1">
        <f t="array" ref="I15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92" spans="1:10" x14ac:dyDescent="0.2">
      <c r="A1592" s="209">
        <v>9746</v>
      </c>
      <c r="B1592" s="211" t="s">
        <v>3130</v>
      </c>
      <c r="C1592" s="44">
        <v>4</v>
      </c>
      <c r="D1592" s="214">
        <v>45131.375451736109</v>
      </c>
      <c r="E1592" s="211" t="b">
        <v>0</v>
      </c>
      <c r="F1592" s="211" t="s">
        <v>3131</v>
      </c>
      <c r="G15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&lt;STX&gt;H1;o160,100;f3;c20;h1;w1;d3,Kiewanna Nicholas;&lt;ETX&gt;
&lt;STX&gt;H2;o130,100;f3;c20;h1;w1;d3,;&lt;ETX&gt;
&lt;STX&gt;H3;o100,100;f3;c20;h1;w1;d3,MES Login;&lt;ETX&gt;
&lt;STX&gt;B4;o50,30;f3;c0,3;h50;w3;d3,9746;&lt;ETX&gt;
&lt;STX&gt;R&lt;ETX&gt;
&lt;STX&gt;&lt;ESC&gt;E1;&lt;ETX&gt;
&lt;STX&gt;&lt;US&gt;4&lt;ETX&gt;
&lt;STX&gt;&lt;ETB&gt;&lt;ETX&gt;</v>
      </c>
      <c r="H1592" s="38">
        <f>ROW() - 6</f>
        <v>1586</v>
      </c>
      <c r="I1592" s="218" t="str" cm="1">
        <f t="array" ref="I15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93" spans="1:10" x14ac:dyDescent="0.2">
      <c r="A1593" s="209">
        <v>2005</v>
      </c>
      <c r="B1593" s="211" t="s">
        <v>437</v>
      </c>
      <c r="C1593" s="44">
        <v>4</v>
      </c>
      <c r="D1593" s="214"/>
      <c r="E1593" s="211" t="b">
        <v>0</v>
      </c>
      <c r="F1593" s="211" t="s">
        <v>3132</v>
      </c>
      <c r="G15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&lt;STX&gt;H1;o160,100;f3;c20;h1;w1;d3,Kim Ballard;&lt;ETX&gt;
&lt;STX&gt;H2;o130,100;f3;c20;h1;w1;d3,T1XX A;&lt;ETX&gt;
&lt;STX&gt;H3;o100,100;f3;c20;h1;w1;d3,MES Login;&lt;ETX&gt;
&lt;STX&gt;B4;o50,30;f3;c0,3;h50;w3;d3,2005;&lt;ETX&gt;
&lt;STX&gt;R&lt;ETX&gt;
&lt;STX&gt;&lt;ESC&gt;E1;&lt;ETX&gt;
&lt;STX&gt;&lt;US&gt;4&lt;ETX&gt;
&lt;STX&gt;&lt;ETB&gt;&lt;ETX&gt;</v>
      </c>
      <c r="H1593" s="38">
        <f>ROW() - 6</f>
        <v>1587</v>
      </c>
      <c r="I1593" s="218" t="str" cm="1">
        <f t="array" ref="I15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15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594" spans="1:10" x14ac:dyDescent="0.2">
      <c r="A1594" s="209">
        <v>1001</v>
      </c>
      <c r="B1594" s="211" t="s">
        <v>439</v>
      </c>
      <c r="C1594" s="44">
        <v>18</v>
      </c>
      <c r="D1594" s="214"/>
      <c r="E1594" s="211" t="b">
        <v>1</v>
      </c>
      <c r="F1594" s="211" t="s">
        <v>3133</v>
      </c>
      <c r="G15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&lt;STX&gt;H1;o160,100;f3;c20;h1;w1;d3,Kim Bondy;&lt;ETX&gt;
&lt;STX&gt;H2;o130,100;f3;c20;h1;w1;d3, 1st;&lt;ETX&gt;
&lt;STX&gt;H3;o100,100;f3;c20;h1;w1;d3,MES Login;&lt;ETX&gt;
&lt;STX&gt;B4;o50,30;f3;c0,3;h50;w3;d3,1001;&lt;ETX&gt;
&lt;STX&gt;R&lt;ETX&gt;
&lt;STX&gt;&lt;ESC&gt;E1;&lt;ETX&gt;
&lt;STX&gt;&lt;US&gt;4&lt;ETX&gt;
&lt;STX&gt;&lt;ETB&gt;&lt;ETX&gt;</v>
      </c>
      <c r="H1594" s="38">
        <f>ROW() - 6</f>
        <v>1588</v>
      </c>
      <c r="I1594" s="218" t="str" cm="1">
        <f t="array" ref="I15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 xml:space="preserve"> 1st</v>
      </c>
      <c r="J15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595" spans="1:10" x14ac:dyDescent="0.2">
      <c r="A1595" s="209">
        <v>8699</v>
      </c>
      <c r="B1595" s="211" t="s">
        <v>3134</v>
      </c>
      <c r="C1595" s="44">
        <v>4</v>
      </c>
      <c r="D1595" s="214">
        <v>45131.375472916669</v>
      </c>
      <c r="E1595" s="211" t="b">
        <v>1</v>
      </c>
      <c r="F1595" s="211" t="s">
        <v>1052</v>
      </c>
      <c r="G15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&lt;STX&gt;H1;o160,100;f3;c20;h1;w1;d3,Kim Lyles;&lt;ETX&gt;
&lt;STX&gt;H2;o130,100;f3;c20;h1;w1;d3,;&lt;ETX&gt;
&lt;STX&gt;H3;o100,100;f3;c20;h1;w1;d3,MES Login;&lt;ETX&gt;
&lt;STX&gt;B4;o50,30;f3;c0,3;h50;w3;d3,8699;&lt;ETX&gt;
&lt;STX&gt;R&lt;ETX&gt;
&lt;STX&gt;&lt;ESC&gt;E1;&lt;ETX&gt;
&lt;STX&gt;&lt;US&gt;4&lt;ETX&gt;
&lt;STX&gt;&lt;ETB&gt;&lt;ETX&gt;</v>
      </c>
      <c r="H1595" s="38">
        <f>ROW() - 6</f>
        <v>1589</v>
      </c>
      <c r="I1595" s="218" t="str" cm="1">
        <f t="array" ref="I15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96" spans="1:10" x14ac:dyDescent="0.2">
      <c r="A1596" s="209">
        <v>1035</v>
      </c>
      <c r="B1596" s="211" t="s">
        <v>3135</v>
      </c>
      <c r="C1596" s="44">
        <v>4</v>
      </c>
      <c r="D1596" s="214">
        <v>45131.37547939815</v>
      </c>
      <c r="E1596" s="211" t="b">
        <v>0</v>
      </c>
      <c r="F1596" s="211" t="s">
        <v>2732</v>
      </c>
      <c r="G15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&lt;STX&gt;H1;o160,100;f3;c20;h1;w1;d3,Kim Sanders;&lt;ETX&gt;
&lt;STX&gt;H2;o130,100;f3;c20;h1;w1;d3,;&lt;ETX&gt;
&lt;STX&gt;H3;o100,100;f3;c20;h1;w1;d3,MES Login;&lt;ETX&gt;
&lt;STX&gt;B4;o50,30;f3;c0,3;h50;w3;d3,1035;&lt;ETX&gt;
&lt;STX&gt;R&lt;ETX&gt;
&lt;STX&gt;&lt;ESC&gt;E1;&lt;ETX&gt;
&lt;STX&gt;&lt;US&gt;4&lt;ETX&gt;
&lt;STX&gt;&lt;ETB&gt;&lt;ETX&gt;</v>
      </c>
      <c r="H1596" s="38">
        <f>ROW() - 6</f>
        <v>1590</v>
      </c>
      <c r="I1596" s="218" t="str" cm="1">
        <f t="array" ref="I15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97" spans="1:10" x14ac:dyDescent="0.2">
      <c r="A1597" s="209">
        <v>9325</v>
      </c>
      <c r="B1597" s="211" t="s">
        <v>3136</v>
      </c>
      <c r="C1597" s="44">
        <v>4</v>
      </c>
      <c r="D1597" s="214">
        <v>45131.375459872688</v>
      </c>
      <c r="E1597" s="211" t="b">
        <v>0</v>
      </c>
      <c r="F1597" s="211" t="s">
        <v>948</v>
      </c>
      <c r="G15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&lt;STX&gt;H1;o160,100;f3;c20;h1;w1;d3,Kimberly Clark;&lt;ETX&gt;
&lt;STX&gt;H2;o130,100;f3;c20;h1;w1;d3,;&lt;ETX&gt;
&lt;STX&gt;H3;o100,100;f3;c20;h1;w1;d3,MES Login;&lt;ETX&gt;
&lt;STX&gt;B4;o50,30;f3;c0,3;h50;w3;d3,9325;&lt;ETX&gt;
&lt;STX&gt;R&lt;ETX&gt;
&lt;STX&gt;&lt;ESC&gt;E1;&lt;ETX&gt;
&lt;STX&gt;&lt;US&gt;4&lt;ETX&gt;
&lt;STX&gt;&lt;ETB&gt;&lt;ETX&gt;</v>
      </c>
      <c r="H1597" s="38">
        <f>ROW() - 6</f>
        <v>1591</v>
      </c>
      <c r="I1597" s="218" t="str" cm="1">
        <f t="array" ref="I15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98" spans="1:10" x14ac:dyDescent="0.2">
      <c r="A1598" s="209">
        <v>3034</v>
      </c>
      <c r="B1598" s="211" t="s">
        <v>3137</v>
      </c>
      <c r="C1598" s="44">
        <v>6</v>
      </c>
      <c r="D1598" s="214">
        <v>45639</v>
      </c>
      <c r="E1598" s="211" t="b">
        <v>1</v>
      </c>
      <c r="F1598" s="211" t="s">
        <v>3138</v>
      </c>
      <c r="G15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&lt;STX&gt;H1;o160,100;f3;c20;h1;w1;d3,Kimberly Foglietta;&lt;ETX&gt;
&lt;STX&gt;H2;o130,100;f3;c20;h1;w1;d3,HR Dept;&lt;ETX&gt;
&lt;STX&gt;H3;o100,100;f3;c20;h1;w1;d3,MES Login;&lt;ETX&gt;
&lt;STX&gt;B4;o50,30;f3;c0,3;h50;w3;d3,3034;&lt;ETX&gt;
&lt;STX&gt;R&lt;ETX&gt;
&lt;STX&gt;&lt;ESC&gt;E1;&lt;ETX&gt;
&lt;STX&gt;&lt;US&gt;4&lt;ETX&gt;
&lt;STX&gt;&lt;ETB&gt;&lt;ETX&gt;</v>
      </c>
      <c r="H1598" s="38">
        <f>ROW() - 6</f>
        <v>1592</v>
      </c>
      <c r="I1598" s="218" t="str" cm="1">
        <f t="array" ref="I15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5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599" spans="1:10" x14ac:dyDescent="0.2">
      <c r="A1599" s="209">
        <v>1156</v>
      </c>
      <c r="B1599" s="211" t="s">
        <v>3139</v>
      </c>
      <c r="C1599" s="44">
        <v>4</v>
      </c>
      <c r="D1599" s="214">
        <v>45131.375460960648</v>
      </c>
      <c r="E1599" s="211" t="b">
        <v>0</v>
      </c>
      <c r="F1599" s="211" t="s">
        <v>3140</v>
      </c>
      <c r="G15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&lt;STX&gt;H1;o160,100;f3;c20;h1;w1;d3,Kimberly Fudge;&lt;ETX&gt;
&lt;STX&gt;H2;o130,100;f3;c20;h1;w1;d3,;&lt;ETX&gt;
&lt;STX&gt;H3;o100,100;f3;c20;h1;w1;d3,MES Login;&lt;ETX&gt;
&lt;STX&gt;B4;o50,30;f3;c0,3;h50;w3;d3,1156;&lt;ETX&gt;
&lt;STX&gt;R&lt;ETX&gt;
&lt;STX&gt;&lt;ESC&gt;E1;&lt;ETX&gt;
&lt;STX&gt;&lt;US&gt;4&lt;ETX&gt;
&lt;STX&gt;&lt;ETB&gt;&lt;ETX&gt;</v>
      </c>
      <c r="H1599" s="38">
        <f>ROW() - 6</f>
        <v>1593</v>
      </c>
      <c r="I1599" s="218" t="str" cm="1">
        <f t="array" ref="I15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5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00" spans="1:10" x14ac:dyDescent="0.2">
      <c r="A1600" s="209">
        <v>9282</v>
      </c>
      <c r="B1600" s="211" t="s">
        <v>3141</v>
      </c>
      <c r="C1600" s="44">
        <v>4</v>
      </c>
      <c r="D1600" s="214">
        <v>45131.375480671297</v>
      </c>
      <c r="E1600" s="211" t="b">
        <v>0</v>
      </c>
      <c r="F1600" s="211" t="s">
        <v>1913</v>
      </c>
      <c r="G16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&lt;STX&gt;H1;o160,100;f3;c20;h1;w1;d3,Kinya Adams;&lt;ETX&gt;
&lt;STX&gt;H2;o130,100;f3;c20;h1;w1;d3,;&lt;ETX&gt;
&lt;STX&gt;H3;o100,100;f3;c20;h1;w1;d3,MES Login;&lt;ETX&gt;
&lt;STX&gt;B4;o50,30;f3;c0,3;h50;w3;d3,9282;&lt;ETX&gt;
&lt;STX&gt;R&lt;ETX&gt;
&lt;STX&gt;&lt;ESC&gt;E1;&lt;ETX&gt;
&lt;STX&gt;&lt;US&gt;4&lt;ETX&gt;
&lt;STX&gt;&lt;ETB&gt;&lt;ETX&gt;</v>
      </c>
      <c r="H1600" s="38">
        <f>ROW() - 6</f>
        <v>1594</v>
      </c>
      <c r="I1600" s="218" t="str" cm="1">
        <f t="array" ref="I16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01" spans="1:10" x14ac:dyDescent="0.2">
      <c r="A1601" s="209">
        <v>9756</v>
      </c>
      <c r="B1601" s="211" t="s">
        <v>3142</v>
      </c>
      <c r="C1601" s="44">
        <v>3</v>
      </c>
      <c r="D1601" s="214">
        <v>45131.375481747687</v>
      </c>
      <c r="E1601" s="211" t="b">
        <v>0</v>
      </c>
      <c r="F1601" s="211" t="s">
        <v>3143</v>
      </c>
      <c r="G16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&lt;STX&gt;H1;o160,100;f3;c20;h1;w1;d3,Kirby Johnell;&lt;ETX&gt;
&lt;STX&gt;H2;o130,100;f3;c20;h1;w1;d3,;&lt;ETX&gt;
&lt;STX&gt;H3;o100,100;f3;c20;h1;w1;d3,MES Login;&lt;ETX&gt;
&lt;STX&gt;B4;o50,30;f3;c0,3;h50;w3;d3,9756;&lt;ETX&gt;
&lt;STX&gt;R&lt;ETX&gt;
&lt;STX&gt;&lt;ESC&gt;E1;&lt;ETX&gt;
&lt;STX&gt;&lt;US&gt;4&lt;ETX&gt;
&lt;STX&gt;&lt;ETB&gt;&lt;ETX&gt;</v>
      </c>
      <c r="H1601" s="38">
        <f>ROW() - 6</f>
        <v>1595</v>
      </c>
      <c r="I1601" s="218" t="str" cm="1">
        <f t="array" ref="I16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02" spans="1:10" x14ac:dyDescent="0.2">
      <c r="A1602" s="209">
        <v>9118</v>
      </c>
      <c r="B1602" s="211" t="s">
        <v>3144</v>
      </c>
      <c r="C1602" s="44">
        <v>4</v>
      </c>
      <c r="D1602" s="214">
        <v>45131.375483020835</v>
      </c>
      <c r="E1602" s="211" t="b">
        <v>0</v>
      </c>
      <c r="F1602" s="211" t="s">
        <v>938</v>
      </c>
      <c r="G16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&lt;STX&gt;H1;o160,100;f3;c20;h1;w1;d3,Kong Kue;&lt;ETX&gt;
&lt;STX&gt;H2;o130,100;f3;c20;h1;w1;d3,;&lt;ETX&gt;
&lt;STX&gt;H3;o100,100;f3;c20;h1;w1;d3,MES Login;&lt;ETX&gt;
&lt;STX&gt;B4;o50,30;f3;c0,3;h50;w3;d3,9118;&lt;ETX&gt;
&lt;STX&gt;R&lt;ETX&gt;
&lt;STX&gt;&lt;ESC&gt;E1;&lt;ETX&gt;
&lt;STX&gt;&lt;US&gt;4&lt;ETX&gt;
&lt;STX&gt;&lt;ETB&gt;&lt;ETX&gt;</v>
      </c>
      <c r="H1602" s="38">
        <f>ROW() - 6</f>
        <v>1596</v>
      </c>
      <c r="I1602" s="218" t="str" cm="1">
        <f t="array" ref="I16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03" spans="1:10" x14ac:dyDescent="0.2">
      <c r="A1603" s="209">
        <v>1072</v>
      </c>
      <c r="B1603" s="211" t="s">
        <v>3145</v>
      </c>
      <c r="C1603" s="44">
        <v>4</v>
      </c>
      <c r="D1603" s="214">
        <v>45131.375484108794</v>
      </c>
      <c r="E1603" s="211" t="b">
        <v>0</v>
      </c>
      <c r="F1603" s="211" t="s">
        <v>3146</v>
      </c>
      <c r="G16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&lt;STX&gt;H1;o160,100;f3;c20;h1;w1;d3,Kong Meng;&lt;ETX&gt;
&lt;STX&gt;H2;o130,100;f3;c20;h1;w1;d3,;&lt;ETX&gt;
&lt;STX&gt;H3;o100,100;f3;c20;h1;w1;d3,MES Login;&lt;ETX&gt;
&lt;STX&gt;B4;o50,30;f3;c0,3;h50;w3;d3,1072;&lt;ETX&gt;
&lt;STX&gt;R&lt;ETX&gt;
&lt;STX&gt;&lt;ESC&gt;E1;&lt;ETX&gt;
&lt;STX&gt;&lt;US&gt;4&lt;ETX&gt;
&lt;STX&gt;&lt;ETB&gt;&lt;ETX&gt;</v>
      </c>
      <c r="H1603" s="38">
        <f>ROW() - 6</f>
        <v>1597</v>
      </c>
      <c r="I1603" s="218" t="str" cm="1">
        <f t="array" ref="I16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04" spans="1:10" x14ac:dyDescent="0.2">
      <c r="A1604" s="209">
        <v>9216</v>
      </c>
      <c r="B1604" s="211" t="s">
        <v>3147</v>
      </c>
      <c r="C1604" s="44">
        <v>4</v>
      </c>
      <c r="D1604" s="214">
        <v>45131.375485914352</v>
      </c>
      <c r="E1604" s="211" t="b">
        <v>0</v>
      </c>
      <c r="F1604" s="211" t="s">
        <v>3148</v>
      </c>
      <c r="G16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&lt;STX&gt;H1;o160,100;f3;c20;h1;w1;d3,Kong Moua;&lt;ETX&gt;
&lt;STX&gt;H2;o130,100;f3;c20;h1;w1;d3,;&lt;ETX&gt;
&lt;STX&gt;H3;o100,100;f3;c20;h1;w1;d3,MES Login;&lt;ETX&gt;
&lt;STX&gt;B4;o50,30;f3;c0,3;h50;w3;d3,9216;&lt;ETX&gt;
&lt;STX&gt;R&lt;ETX&gt;
&lt;STX&gt;&lt;ESC&gt;E1;&lt;ETX&gt;
&lt;STX&gt;&lt;US&gt;4&lt;ETX&gt;
&lt;STX&gt;&lt;ETB&gt;&lt;ETX&gt;</v>
      </c>
      <c r="H1604" s="38">
        <f>ROW() - 6</f>
        <v>1598</v>
      </c>
      <c r="I1604" s="218" t="str" cm="1">
        <f t="array" ref="I16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05" spans="1:10" x14ac:dyDescent="0.2">
      <c r="A1605" s="209">
        <v>8781</v>
      </c>
      <c r="B1605" s="211" t="s">
        <v>3149</v>
      </c>
      <c r="C1605" s="44">
        <v>4</v>
      </c>
      <c r="D1605" s="214">
        <v>45131.375487002311</v>
      </c>
      <c r="E1605" s="211" t="b">
        <v>0</v>
      </c>
      <c r="F1605" s="211" t="s">
        <v>3052</v>
      </c>
      <c r="G16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&lt;STX&gt;H1;o160,100;f3;c20;h1;w1;d3,Kong Thao;&lt;ETX&gt;
&lt;STX&gt;H2;o130,100;f3;c20;h1;w1;d3,;&lt;ETX&gt;
&lt;STX&gt;H3;o100,100;f3;c20;h1;w1;d3,MES Login;&lt;ETX&gt;
&lt;STX&gt;B4;o50,30;f3;c0,3;h50;w3;d3,8781;&lt;ETX&gt;
&lt;STX&gt;R&lt;ETX&gt;
&lt;STX&gt;&lt;ESC&gt;E1;&lt;ETX&gt;
&lt;STX&gt;&lt;US&gt;4&lt;ETX&gt;
&lt;STX&gt;&lt;ETB&gt;&lt;ETX&gt;</v>
      </c>
      <c r="H1605" s="38">
        <f>ROW() - 6</f>
        <v>1599</v>
      </c>
      <c r="I1605" s="218" t="str" cm="1">
        <f t="array" ref="I16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06" spans="1:10" x14ac:dyDescent="0.2">
      <c r="A1606" s="209">
        <v>8858</v>
      </c>
      <c r="B1606" s="211" t="s">
        <v>3150</v>
      </c>
      <c r="C1606" s="44">
        <v>4</v>
      </c>
      <c r="D1606" s="214">
        <v>45639</v>
      </c>
      <c r="E1606" s="211" t="b">
        <v>0</v>
      </c>
      <c r="F1606" s="211" t="s">
        <v>938</v>
      </c>
      <c r="G16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&lt;STX&gt;H1;o160,100;f3;c20;h1;w1;d3,Kongmong Kue;&lt;ETX&gt;
&lt;STX&gt;H2;o130,100;f3;c20;h1;w1;d3,;&lt;ETX&gt;
&lt;STX&gt;H3;o100,100;f3;c20;h1;w1;d3,MES Login;&lt;ETX&gt;
&lt;STX&gt;B4;o50,30;f3;c0,3;h50;w3;d3,8858;&lt;ETX&gt;
&lt;STX&gt;R&lt;ETX&gt;
&lt;STX&gt;&lt;ESC&gt;E1;&lt;ETX&gt;
&lt;STX&gt;&lt;US&gt;4&lt;ETX&gt;
&lt;STX&gt;&lt;ETB&gt;&lt;ETX&gt;</v>
      </c>
      <c r="H1606" s="38">
        <f>ROW() - 6</f>
        <v>1600</v>
      </c>
      <c r="I1606" s="218" t="str" cm="1">
        <f t="array" ref="I16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07" spans="1:10" x14ac:dyDescent="0.2">
      <c r="A1607" s="209">
        <v>1316</v>
      </c>
      <c r="B1607" s="211" t="s">
        <v>3151</v>
      </c>
      <c r="C1607" s="44">
        <v>4</v>
      </c>
      <c r="D1607" s="214">
        <v>45131.375488275466</v>
      </c>
      <c r="E1607" s="211" t="b">
        <v>0</v>
      </c>
      <c r="F1607" s="211" t="s">
        <v>3152</v>
      </c>
      <c r="G16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&lt;STX&gt;H1;o160,100;f3;c20;h1;w1;d3,Korderrick Croff;&lt;ETX&gt;
&lt;STX&gt;H2;o130,100;f3;c20;h1;w1;d3,;&lt;ETX&gt;
&lt;STX&gt;H3;o100,100;f3;c20;h1;w1;d3,MES Login;&lt;ETX&gt;
&lt;STX&gt;B4;o50,30;f3;c0,3;h50;w3;d3,1316;&lt;ETX&gt;
&lt;STX&gt;R&lt;ETX&gt;
&lt;STX&gt;&lt;ESC&gt;E1;&lt;ETX&gt;
&lt;STX&gt;&lt;US&gt;4&lt;ETX&gt;
&lt;STX&gt;&lt;ETB&gt;&lt;ETX&gt;</v>
      </c>
      <c r="H1607" s="38">
        <f>ROW() - 6</f>
        <v>1601</v>
      </c>
      <c r="I1607" s="218" t="str" cm="1">
        <f t="array" ref="I16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08" spans="1:10" x14ac:dyDescent="0.2">
      <c r="A1608" s="209">
        <v>9867</v>
      </c>
      <c r="B1608" s="211" t="s">
        <v>3153</v>
      </c>
      <c r="C1608" s="44">
        <v>4</v>
      </c>
      <c r="D1608" s="214">
        <v>45131.375489004633</v>
      </c>
      <c r="E1608" s="211" t="b">
        <v>0</v>
      </c>
      <c r="F1608" s="211" t="s">
        <v>3154</v>
      </c>
      <c r="G16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&lt;STX&gt;H1;o160,100;f3;c20;h1;w1;d3,Korey Geier;&lt;ETX&gt;
&lt;STX&gt;H2;o130,100;f3;c20;h1;w1;d3,;&lt;ETX&gt;
&lt;STX&gt;H3;o100,100;f3;c20;h1;w1;d3,MES Login;&lt;ETX&gt;
&lt;STX&gt;B4;o50,30;f3;c0,3;h50;w3;d3,9867;&lt;ETX&gt;
&lt;STX&gt;R&lt;ETX&gt;
&lt;STX&gt;&lt;ESC&gt;E1;&lt;ETX&gt;
&lt;STX&gt;&lt;US&gt;4&lt;ETX&gt;
&lt;STX&gt;&lt;ETB&gt;&lt;ETX&gt;</v>
      </c>
      <c r="H1608" s="38">
        <f>ROW() - 6</f>
        <v>1602</v>
      </c>
      <c r="I1608" s="218" t="str" cm="1">
        <f t="array" ref="I16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09" spans="1:10" x14ac:dyDescent="0.2">
      <c r="A1609" s="209">
        <v>8927</v>
      </c>
      <c r="B1609" s="211" t="s">
        <v>3155</v>
      </c>
      <c r="C1609" s="44">
        <v>4</v>
      </c>
      <c r="D1609" s="214">
        <v>45131.375490081016</v>
      </c>
      <c r="E1609" s="211" t="b">
        <v>0</v>
      </c>
      <c r="F1609" s="211" t="s">
        <v>1455</v>
      </c>
      <c r="G16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&lt;STX&gt;H1;o160,100;f3;c20;h1;w1;d3,Koua Herr;&lt;ETX&gt;
&lt;STX&gt;H2;o130,100;f3;c20;h1;w1;d3,;&lt;ETX&gt;
&lt;STX&gt;H3;o100,100;f3;c20;h1;w1;d3,MES Login;&lt;ETX&gt;
&lt;STX&gt;B4;o50,30;f3;c0,3;h50;w3;d3,8927;&lt;ETX&gt;
&lt;STX&gt;R&lt;ETX&gt;
&lt;STX&gt;&lt;ESC&gt;E1;&lt;ETX&gt;
&lt;STX&gt;&lt;US&gt;4&lt;ETX&gt;
&lt;STX&gt;&lt;ETB&gt;&lt;ETX&gt;</v>
      </c>
      <c r="H1609" s="38">
        <f>ROW() - 6</f>
        <v>1603</v>
      </c>
      <c r="I1609" s="218" t="str" cm="1">
        <f t="array" ref="I16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10" spans="1:10" x14ac:dyDescent="0.2">
      <c r="A1610" s="209">
        <v>8872</v>
      </c>
      <c r="B1610" s="211" t="s">
        <v>3156</v>
      </c>
      <c r="C1610" s="44">
        <v>4</v>
      </c>
      <c r="D1610" s="214">
        <v>45517.958823414352</v>
      </c>
      <c r="E1610" s="211" t="b">
        <v>0</v>
      </c>
      <c r="F1610" s="211" t="s">
        <v>965</v>
      </c>
      <c r="G16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&lt;STX&gt;H1;o160,100;f3;c20;h1;w1;d3,Koua Lor;&lt;ETX&gt;
&lt;STX&gt;H2;o130,100;f3;c20;h1;w1;d3,;&lt;ETX&gt;
&lt;STX&gt;H3;o100,100;f3;c20;h1;w1;d3,MES Login;&lt;ETX&gt;
&lt;STX&gt;B4;o50,30;f3;c0,3;h50;w3;d3,8872;&lt;ETX&gt;
&lt;STX&gt;R&lt;ETX&gt;
&lt;STX&gt;&lt;ESC&gt;E1;&lt;ETX&gt;
&lt;STX&gt;&lt;US&gt;4&lt;ETX&gt;
&lt;STX&gt;&lt;ETB&gt;&lt;ETX&gt;</v>
      </c>
      <c r="H1610" s="38">
        <f>ROW() - 6</f>
        <v>1604</v>
      </c>
      <c r="I1610" s="218" t="str" cm="1">
        <f t="array" ref="I16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11" spans="1:10" x14ac:dyDescent="0.2">
      <c r="A1611" s="209">
        <v>8691</v>
      </c>
      <c r="B1611" s="211" t="s">
        <v>3157</v>
      </c>
      <c r="C1611" s="44">
        <v>5</v>
      </c>
      <c r="D1611" s="214">
        <v>45131.375494988424</v>
      </c>
      <c r="E1611" s="211" t="b">
        <v>1</v>
      </c>
      <c r="F1611" s="211" t="s">
        <v>1440</v>
      </c>
      <c r="G16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&lt;STX&gt;H1;o160,100;f3;c20;h1;w1;d3,Kris Thomas;&lt;ETX&gt;
&lt;STX&gt;H2;o130,100;f3;c20;h1;w1;d3,;&lt;ETX&gt;
&lt;STX&gt;H3;o100,100;f3;c20;h1;w1;d3,MES Login;&lt;ETX&gt;
&lt;STX&gt;B4;o50,30;f3;c0,3;h50;w3;d3,8691;&lt;ETX&gt;
&lt;STX&gt;R&lt;ETX&gt;
&lt;STX&gt;&lt;ESC&gt;E1;&lt;ETX&gt;
&lt;STX&gt;&lt;US&gt;4&lt;ETX&gt;
&lt;STX&gt;&lt;ETB&gt;&lt;ETX&gt;</v>
      </c>
      <c r="H1611" s="38">
        <f>ROW() - 6</f>
        <v>1605</v>
      </c>
      <c r="I1611" s="218" t="str" cm="1">
        <f t="array" ref="I16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12" spans="1:10" x14ac:dyDescent="0.2">
      <c r="A1612" s="209">
        <v>9551</v>
      </c>
      <c r="B1612" s="211" t="s">
        <v>3158</v>
      </c>
      <c r="C1612" s="44">
        <v>3</v>
      </c>
      <c r="D1612" s="214">
        <v>45131.375491701387</v>
      </c>
      <c r="E1612" s="211" t="b">
        <v>1</v>
      </c>
      <c r="F1612" s="211" t="s">
        <v>3159</v>
      </c>
      <c r="G16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&lt;STX&gt;H1;o160,100;f3;c20;h1;w1;d3,Krista Ruemler;&lt;ETX&gt;
&lt;STX&gt;H2;o130,100;f3;c20;h1;w1;d3,;&lt;ETX&gt;
&lt;STX&gt;H3;o100,100;f3;c20;h1;w1;d3,MES Login;&lt;ETX&gt;
&lt;STX&gt;B4;o50,30;f3;c0,3;h50;w3;d3,9551;&lt;ETX&gt;
&lt;STX&gt;R&lt;ETX&gt;
&lt;STX&gt;&lt;ESC&gt;E1;&lt;ETX&gt;
&lt;STX&gt;&lt;US&gt;4&lt;ETX&gt;
&lt;STX&gt;&lt;ETB&gt;&lt;ETX&gt;</v>
      </c>
      <c r="H1612" s="38">
        <f>ROW() - 6</f>
        <v>1606</v>
      </c>
      <c r="I1612" s="218" t="str" cm="1">
        <f t="array" ref="I16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13" spans="1:10" x14ac:dyDescent="0.2">
      <c r="A1613" s="209">
        <v>9988</v>
      </c>
      <c r="B1613" s="211" t="s">
        <v>3160</v>
      </c>
      <c r="C1613" s="44">
        <v>4</v>
      </c>
      <c r="D1613" s="214">
        <v>45131.375493518521</v>
      </c>
      <c r="E1613" s="211" t="b">
        <v>0</v>
      </c>
      <c r="F1613" s="211" t="s">
        <v>3161</v>
      </c>
      <c r="G16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&lt;STX&gt;H1;o160,100;f3;c20;h1;w1;d3,Kristen Domanowski;&lt;ETX&gt;
&lt;STX&gt;H2;o130,100;f3;c20;h1;w1;d3,;&lt;ETX&gt;
&lt;STX&gt;H3;o100,100;f3;c20;h1;w1;d3,MES Login;&lt;ETX&gt;
&lt;STX&gt;B4;o50,30;f3;c0,3;h50;w3;d3,9988;&lt;ETX&gt;
&lt;STX&gt;R&lt;ETX&gt;
&lt;STX&gt;&lt;ESC&gt;E1;&lt;ETX&gt;
&lt;STX&gt;&lt;US&gt;4&lt;ETX&gt;
&lt;STX&gt;&lt;ETB&gt;&lt;ETX&gt;</v>
      </c>
      <c r="H1613" s="38">
        <f>ROW() - 6</f>
        <v>1607</v>
      </c>
      <c r="I1613" s="218" t="str" cm="1">
        <f t="array" ref="I16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14" spans="1:10" x14ac:dyDescent="0.2">
      <c r="A1614" s="209">
        <v>9075</v>
      </c>
      <c r="B1614" s="211" t="s">
        <v>3162</v>
      </c>
      <c r="C1614" s="44">
        <v>3</v>
      </c>
      <c r="D1614" s="214">
        <v>45131.375494444444</v>
      </c>
      <c r="E1614" s="211" t="b">
        <v>0</v>
      </c>
      <c r="F1614" s="211" t="s">
        <v>3163</v>
      </c>
      <c r="G16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&lt;STX&gt;H1;o160,100;f3;c20;h1;w1;d3,Kristen Longake;&lt;ETX&gt;
&lt;STX&gt;H2;o130,100;f3;c20;h1;w1;d3,;&lt;ETX&gt;
&lt;STX&gt;H3;o100,100;f3;c20;h1;w1;d3,MES Login;&lt;ETX&gt;
&lt;STX&gt;B4;o50,30;f3;c0,3;h50;w3;d3,9075;&lt;ETX&gt;
&lt;STX&gt;R&lt;ETX&gt;
&lt;STX&gt;&lt;ESC&gt;E1;&lt;ETX&gt;
&lt;STX&gt;&lt;US&gt;4&lt;ETX&gt;
&lt;STX&gt;&lt;ETB&gt;&lt;ETX&gt;</v>
      </c>
      <c r="H1614" s="38">
        <f>ROW() - 6</f>
        <v>1608</v>
      </c>
      <c r="I1614" s="218" t="str" cm="1">
        <f t="array" ref="I16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15" spans="1:10" x14ac:dyDescent="0.2">
      <c r="A1615" s="209">
        <v>9702</v>
      </c>
      <c r="B1615" s="211" t="s">
        <v>3164</v>
      </c>
      <c r="C1615" s="44">
        <v>4</v>
      </c>
      <c r="D1615" s="214">
        <v>45131.375495520835</v>
      </c>
      <c r="E1615" s="211" t="b">
        <v>0</v>
      </c>
      <c r="F1615" s="211" t="s">
        <v>3165</v>
      </c>
      <c r="G16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&lt;STX&gt;H1;o160,100;f3;c20;h1;w1;d3,Kristine Grochowicz;&lt;ETX&gt;
&lt;STX&gt;H2;o130,100;f3;c20;h1;w1;d3,;&lt;ETX&gt;
&lt;STX&gt;H3;o100,100;f3;c20;h1;w1;d3,MES Login;&lt;ETX&gt;
&lt;STX&gt;B4;o50,30;f3;c0,3;h50;w3;d3,9702;&lt;ETX&gt;
&lt;STX&gt;R&lt;ETX&gt;
&lt;STX&gt;&lt;ESC&gt;E1;&lt;ETX&gt;
&lt;STX&gt;&lt;US&gt;4&lt;ETX&gt;
&lt;STX&gt;&lt;ETB&gt;&lt;ETX&gt;</v>
      </c>
      <c r="H1615" s="38">
        <f>ROW() - 6</f>
        <v>1609</v>
      </c>
      <c r="I1615" s="218" t="str" cm="1">
        <f t="array" ref="I16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16" spans="1:10" x14ac:dyDescent="0.2">
      <c r="A1616" s="209">
        <v>9684</v>
      </c>
      <c r="B1616" s="211" t="s">
        <v>3166</v>
      </c>
      <c r="C1616" s="44">
        <v>4</v>
      </c>
      <c r="D1616" s="214">
        <v>45131.375496064815</v>
      </c>
      <c r="E1616" s="211" t="b">
        <v>0</v>
      </c>
      <c r="F1616" s="211" t="s">
        <v>3127</v>
      </c>
      <c r="G16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&lt;STX&gt;H1;o160,100;f3;c20;h1;w1;d3,Krystal Carroll;&lt;ETX&gt;
&lt;STX&gt;H2;o130,100;f3;c20;h1;w1;d3,;&lt;ETX&gt;
&lt;STX&gt;H3;o100,100;f3;c20;h1;w1;d3,MES Login;&lt;ETX&gt;
&lt;STX&gt;B4;o50,30;f3;c0,3;h50;w3;d3,9684;&lt;ETX&gt;
&lt;STX&gt;R&lt;ETX&gt;
&lt;STX&gt;&lt;ESC&gt;E1;&lt;ETX&gt;
&lt;STX&gt;&lt;US&gt;4&lt;ETX&gt;
&lt;STX&gt;&lt;ETB&gt;&lt;ETX&gt;</v>
      </c>
      <c r="H1616" s="38">
        <f>ROW() - 6</f>
        <v>1610</v>
      </c>
      <c r="I1616" s="218" t="str" cm="1">
        <f t="array" ref="I16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17" spans="1:10" x14ac:dyDescent="0.2">
      <c r="A1617" s="209">
        <v>1378</v>
      </c>
      <c r="B1617" s="211" t="s">
        <v>3167</v>
      </c>
      <c r="C1617" s="44">
        <v>4</v>
      </c>
      <c r="D1617" s="214">
        <v>45131.375496608794</v>
      </c>
      <c r="E1617" s="211" t="b">
        <v>0</v>
      </c>
      <c r="F1617" s="211" t="s">
        <v>3168</v>
      </c>
      <c r="G16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&lt;STX&gt;H1;o160,100;f3;c20;h1;w1;d3,Krystal Frame;&lt;ETX&gt;
&lt;STX&gt;H2;o130,100;f3;c20;h1;w1;d3,;&lt;ETX&gt;
&lt;STX&gt;H3;o100,100;f3;c20;h1;w1;d3,MES Login;&lt;ETX&gt;
&lt;STX&gt;B4;o50,30;f3;c0,3;h50;w3;d3,1378;&lt;ETX&gt;
&lt;STX&gt;R&lt;ETX&gt;
&lt;STX&gt;&lt;ESC&gt;E1;&lt;ETX&gt;
&lt;STX&gt;&lt;US&gt;4&lt;ETX&gt;
&lt;STX&gt;&lt;ETB&gt;&lt;ETX&gt;</v>
      </c>
      <c r="H1617" s="38">
        <f>ROW() - 6</f>
        <v>1611</v>
      </c>
      <c r="I1617" s="218" t="str" cm="1">
        <f t="array" ref="I16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18" spans="1:10" x14ac:dyDescent="0.2">
      <c r="A1618" s="209">
        <v>1748</v>
      </c>
      <c r="B1618" s="211" t="s">
        <v>442</v>
      </c>
      <c r="C1618" s="44">
        <v>4</v>
      </c>
      <c r="D1618" s="214"/>
      <c r="E1618" s="211" t="b">
        <v>0</v>
      </c>
      <c r="F1618" s="211" t="s">
        <v>3169</v>
      </c>
      <c r="G16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&lt;STX&gt;H1;o160,100;f3;c20;h1;w1;d3,Krystal Hollaman;&lt;ETX&gt;
&lt;STX&gt;H2;o130,100;f3;c20;h1;w1;d3,DT FEM 2nd;&lt;ETX&gt;
&lt;STX&gt;H3;o100,100;f3;c20;h1;w1;d3,MES Login;&lt;ETX&gt;
&lt;STX&gt;B4;o50,30;f3;c0,3;h50;w3;d3,1748;&lt;ETX&gt;
&lt;STX&gt;R&lt;ETX&gt;
&lt;STX&gt;&lt;ESC&gt;E1;&lt;ETX&gt;
&lt;STX&gt;&lt;US&gt;4&lt;ETX&gt;
&lt;STX&gt;&lt;ETB&gt;&lt;ETX&gt;</v>
      </c>
      <c r="H1618" s="38">
        <f>ROW() - 6</f>
        <v>1612</v>
      </c>
      <c r="I1618" s="218" t="str" cm="1">
        <f t="array" ref="I16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16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619" spans="1:10" x14ac:dyDescent="0.2">
      <c r="A1619" s="209">
        <v>9011</v>
      </c>
      <c r="B1619" s="211" t="s">
        <v>3170</v>
      </c>
      <c r="C1619" s="44">
        <v>4</v>
      </c>
      <c r="D1619" s="214">
        <v>45131.375497141205</v>
      </c>
      <c r="E1619" s="211" t="b">
        <v>0</v>
      </c>
      <c r="F1619" s="211" t="s">
        <v>3171</v>
      </c>
      <c r="G16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&lt;STX&gt;H1;o160,100;f3;c20;h1;w1;d3,Krystal Koykendall;&lt;ETX&gt;
&lt;STX&gt;H2;o130,100;f3;c20;h1;w1;d3,;&lt;ETX&gt;
&lt;STX&gt;H3;o100,100;f3;c20;h1;w1;d3,MES Login;&lt;ETX&gt;
&lt;STX&gt;B4;o50,30;f3;c0,3;h50;w3;d3,9011;&lt;ETX&gt;
&lt;STX&gt;R&lt;ETX&gt;
&lt;STX&gt;&lt;ESC&gt;E1;&lt;ETX&gt;
&lt;STX&gt;&lt;US&gt;4&lt;ETX&gt;
&lt;STX&gt;&lt;ETB&gt;&lt;ETX&gt;</v>
      </c>
      <c r="H1619" s="38">
        <f>ROW() - 6</f>
        <v>1613</v>
      </c>
      <c r="I1619" s="218" t="str" cm="1">
        <f t="array" ref="I16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20" spans="1:10" x14ac:dyDescent="0.2">
      <c r="A1620" s="209">
        <v>4005</v>
      </c>
      <c r="B1620" s="211" t="s">
        <v>3172</v>
      </c>
      <c r="C1620" s="44">
        <v>4</v>
      </c>
      <c r="D1620" s="214">
        <v>45131.375497685185</v>
      </c>
      <c r="E1620" s="211" t="b">
        <v>0</v>
      </c>
      <c r="F1620" s="211" t="s">
        <v>1006</v>
      </c>
      <c r="G16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&lt;STX&gt;H1;o160,100;f3;c20;h1;w1;d3,Kurtina Thompson;&lt;ETX&gt;
&lt;STX&gt;H2;o130,100;f3;c20;h1;w1;d3,;&lt;ETX&gt;
&lt;STX&gt;H3;o100,100;f3;c20;h1;w1;d3,MES Login;&lt;ETX&gt;
&lt;STX&gt;B4;o50,30;f3;c0,3;h50;w3;d3,4005;&lt;ETX&gt;
&lt;STX&gt;R&lt;ETX&gt;
&lt;STX&gt;&lt;ESC&gt;E1;&lt;ETX&gt;
&lt;STX&gt;&lt;US&gt;4&lt;ETX&gt;
&lt;STX&gt;&lt;ETB&gt;&lt;ETX&gt;</v>
      </c>
      <c r="H1620" s="38">
        <f>ROW() - 6</f>
        <v>1614</v>
      </c>
      <c r="I1620" s="218" t="str" cm="1">
        <f t="array" ref="I16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21" spans="1:10" x14ac:dyDescent="0.2">
      <c r="A1621" s="209">
        <v>9087</v>
      </c>
      <c r="B1621" s="211" t="s">
        <v>3173</v>
      </c>
      <c r="C1621" s="44">
        <v>4</v>
      </c>
      <c r="D1621" s="214">
        <v>45131.375498229165</v>
      </c>
      <c r="E1621" s="211" t="b">
        <v>0</v>
      </c>
      <c r="F1621" s="211" t="s">
        <v>3174</v>
      </c>
      <c r="G16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&lt;STX&gt;H1;o160,100;f3;c20;h1;w1;d3,Kvon Barton;&lt;ETX&gt;
&lt;STX&gt;H2;o130,100;f3;c20;h1;w1;d3,;&lt;ETX&gt;
&lt;STX&gt;H3;o100,100;f3;c20;h1;w1;d3,MES Login;&lt;ETX&gt;
&lt;STX&gt;B4;o50,30;f3;c0,3;h50;w3;d3,9087;&lt;ETX&gt;
&lt;STX&gt;R&lt;ETX&gt;
&lt;STX&gt;&lt;ESC&gt;E1;&lt;ETX&gt;
&lt;STX&gt;&lt;US&gt;4&lt;ETX&gt;
&lt;STX&gt;&lt;ETB&gt;&lt;ETX&gt;</v>
      </c>
      <c r="H1621" s="38">
        <f>ROW() - 6</f>
        <v>1615</v>
      </c>
      <c r="I1621" s="218" t="str" cm="1">
        <f t="array" ref="I16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22" spans="1:10" x14ac:dyDescent="0.2">
      <c r="A1622" s="209">
        <v>2102</v>
      </c>
      <c r="B1622" s="211" t="s">
        <v>3175</v>
      </c>
      <c r="C1622" s="44">
        <v>4</v>
      </c>
      <c r="D1622" s="214">
        <v>45131.375498414352</v>
      </c>
      <c r="E1622" s="211" t="b">
        <v>0</v>
      </c>
      <c r="F1622" s="211" t="s">
        <v>1906</v>
      </c>
      <c r="G16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&lt;STX&gt;H1;o160,100;f3;c20;h1;w1;d3,Kwamaine Key;&lt;ETX&gt;
&lt;STX&gt;H2;o130,100;f3;c20;h1;w1;d3,;&lt;ETX&gt;
&lt;STX&gt;H3;o100,100;f3;c20;h1;w1;d3,MES Login;&lt;ETX&gt;
&lt;STX&gt;B4;o50,30;f3;c0,3;h50;w3;d3,2102;&lt;ETX&gt;
&lt;STX&gt;R&lt;ETX&gt;
&lt;STX&gt;&lt;ESC&gt;E1;&lt;ETX&gt;
&lt;STX&gt;&lt;US&gt;4&lt;ETX&gt;
&lt;STX&gt;&lt;ETB&gt;&lt;ETX&gt;</v>
      </c>
      <c r="H1622" s="38">
        <f>ROW() - 6</f>
        <v>1616</v>
      </c>
      <c r="I1622" s="218" t="str" cm="1">
        <f t="array" ref="I16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23" spans="1:10" x14ac:dyDescent="0.2">
      <c r="A1623" s="209">
        <v>9631</v>
      </c>
      <c r="B1623" s="211" t="s">
        <v>444</v>
      </c>
      <c r="C1623" s="44">
        <v>4</v>
      </c>
      <c r="D1623" s="214"/>
      <c r="E1623" s="211" t="b">
        <v>1</v>
      </c>
      <c r="F1623" s="211" t="s">
        <v>3176</v>
      </c>
      <c r="G16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&lt;STX&gt;H1;o160,100;f3;c20;h1;w1;d3,Kyle Billings;&lt;ETX&gt;
&lt;STX&gt;H2;o130,100;f3;c20;h1;w1;d3,T1XX B;&lt;ETX&gt;
&lt;STX&gt;H3;o100,100;f3;c20;h1;w1;d3,MES Login;&lt;ETX&gt;
&lt;STX&gt;B4;o50,30;f3;c0,3;h50;w3;d3,9631;&lt;ETX&gt;
&lt;STX&gt;R&lt;ETX&gt;
&lt;STX&gt;&lt;ESC&gt;E1;&lt;ETX&gt;
&lt;STX&gt;&lt;US&gt;4&lt;ETX&gt;
&lt;STX&gt;&lt;ETB&gt;&lt;ETX&gt;</v>
      </c>
      <c r="H1623" s="38">
        <f>ROW() - 6</f>
        <v>1617</v>
      </c>
      <c r="I1623" s="218" t="str" cm="1">
        <f t="array" ref="I16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6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624" spans="1:10" x14ac:dyDescent="0.2">
      <c r="A1624" s="209">
        <v>1567</v>
      </c>
      <c r="B1624" s="211" t="s">
        <v>3177</v>
      </c>
      <c r="C1624" s="44">
        <v>4</v>
      </c>
      <c r="D1624" s="214">
        <v>45131.375498761576</v>
      </c>
      <c r="E1624" s="211" t="b">
        <v>0</v>
      </c>
      <c r="F1624" s="211" t="s">
        <v>1899</v>
      </c>
      <c r="G16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&lt;STX&gt;H1;o160,100;f3;c20;h1;w1;d3,Kyle Craft;&lt;ETX&gt;
&lt;STX&gt;H2;o130,100;f3;c20;h1;w1;d3,;&lt;ETX&gt;
&lt;STX&gt;H3;o100,100;f3;c20;h1;w1;d3,MES Login;&lt;ETX&gt;
&lt;STX&gt;B4;o50,30;f3;c0,3;h50;w3;d3,1567;&lt;ETX&gt;
&lt;STX&gt;R&lt;ETX&gt;
&lt;STX&gt;&lt;ESC&gt;E1;&lt;ETX&gt;
&lt;STX&gt;&lt;US&gt;4&lt;ETX&gt;
&lt;STX&gt;&lt;ETB&gt;&lt;ETX&gt;</v>
      </c>
      <c r="H1624" s="38">
        <f>ROW() - 6</f>
        <v>1618</v>
      </c>
      <c r="I1624" s="218" t="str" cm="1">
        <f t="array" ref="I16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25" spans="1:10" x14ac:dyDescent="0.2">
      <c r="A1625" s="209">
        <v>9144</v>
      </c>
      <c r="B1625" s="211" t="s">
        <v>3178</v>
      </c>
      <c r="C1625" s="44">
        <v>11</v>
      </c>
      <c r="D1625" s="214">
        <v>45131.375498958332</v>
      </c>
      <c r="E1625" s="211" t="b">
        <v>0</v>
      </c>
      <c r="F1625" s="211" t="s">
        <v>3179</v>
      </c>
      <c r="G16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&lt;STX&gt;H1;o160,100;f3;c20;h1;w1;d3,Kyle Haupt;&lt;ETX&gt;
&lt;STX&gt;H2;o130,100;f3;c20;h1;w1;d3,;&lt;ETX&gt;
&lt;STX&gt;H3;o100,100;f3;c20;h1;w1;d3,MES Login;&lt;ETX&gt;
&lt;STX&gt;B4;o50,30;f3;c0,3;h50;w3;d3,9144;&lt;ETX&gt;
&lt;STX&gt;R&lt;ETX&gt;
&lt;STX&gt;&lt;ESC&gt;E1;&lt;ETX&gt;
&lt;STX&gt;&lt;US&gt;4&lt;ETX&gt;
&lt;STX&gt;&lt;ETB&gt;&lt;ETX&gt;</v>
      </c>
      <c r="H1625" s="38">
        <f>ROW() - 6</f>
        <v>1619</v>
      </c>
      <c r="I1625" s="218" t="str" cm="1">
        <f t="array" ref="I16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26" spans="1:10" x14ac:dyDescent="0.2">
      <c r="A1626" s="209">
        <v>9534</v>
      </c>
      <c r="B1626" s="211" t="s">
        <v>3180</v>
      </c>
      <c r="C1626" s="44">
        <v>4</v>
      </c>
      <c r="D1626" s="214">
        <v>45131.375499108799</v>
      </c>
      <c r="E1626" s="211" t="b">
        <v>0</v>
      </c>
      <c r="F1626" s="211" t="s">
        <v>2972</v>
      </c>
      <c r="G16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&lt;STX&gt;H1;o160,100;f3;c20;h1;w1;d3,Kyle Sinwongsa;&lt;ETX&gt;
&lt;STX&gt;H2;o130,100;f3;c20;h1;w1;d3,;&lt;ETX&gt;
&lt;STX&gt;H3;o100,100;f3;c20;h1;w1;d3,MES Login;&lt;ETX&gt;
&lt;STX&gt;B4;o50,30;f3;c0,3;h50;w3;d3,9534;&lt;ETX&gt;
&lt;STX&gt;R&lt;ETX&gt;
&lt;STX&gt;&lt;ESC&gt;E1;&lt;ETX&gt;
&lt;STX&gt;&lt;US&gt;4&lt;ETX&gt;
&lt;STX&gt;&lt;ETB&gt;&lt;ETX&gt;</v>
      </c>
      <c r="H1626" s="38">
        <f>ROW() - 6</f>
        <v>1620</v>
      </c>
      <c r="I1626" s="218" t="str" cm="1">
        <f t="array" ref="I16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27" spans="1:10" x14ac:dyDescent="0.2">
      <c r="A1627" s="209">
        <v>1589</v>
      </c>
      <c r="B1627" s="211" t="s">
        <v>3181</v>
      </c>
      <c r="C1627" s="44">
        <v>2</v>
      </c>
      <c r="D1627" s="214">
        <v>45726</v>
      </c>
      <c r="E1627" s="211" t="b">
        <v>1</v>
      </c>
      <c r="F1627" s="211" t="s">
        <v>3182</v>
      </c>
      <c r="G16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&lt;STX&gt;H1;o160,100;f3;c20;h1;w1;d3,Kyle Stafford;&lt;ETX&gt;
&lt;STX&gt;H2;o130,100;f3;c20;h1;w1;d3,;&lt;ETX&gt;
&lt;STX&gt;H3;o100,100;f3;c20;h1;w1;d3,MES Login;&lt;ETX&gt;
&lt;STX&gt;B4;o50,30;f3;c0,3;h50;w3;d3,1589;&lt;ETX&gt;
&lt;STX&gt;R&lt;ETX&gt;
&lt;STX&gt;&lt;ESC&gt;E1;&lt;ETX&gt;
&lt;STX&gt;&lt;US&gt;4&lt;ETX&gt;
&lt;STX&gt;&lt;ETB&gt;&lt;ETX&gt;</v>
      </c>
      <c r="H1627" s="38">
        <f>ROW() - 6</f>
        <v>1621</v>
      </c>
      <c r="I1627" s="218" t="str" cm="1">
        <f t="array" ref="I16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28" spans="1:10" x14ac:dyDescent="0.2">
      <c r="A1628" s="209">
        <v>9937</v>
      </c>
      <c r="B1628" s="211" t="s">
        <v>3183</v>
      </c>
      <c r="C1628" s="44">
        <v>4</v>
      </c>
      <c r="D1628" s="214">
        <v>45131.375499305555</v>
      </c>
      <c r="E1628" s="211" t="b">
        <v>0</v>
      </c>
      <c r="F1628" s="211" t="s">
        <v>3184</v>
      </c>
      <c r="G16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&lt;STX&gt;H1;o160,100;f3;c20;h1;w1;d3,Kyle Wilcox;&lt;ETX&gt;
&lt;STX&gt;H2;o130,100;f3;c20;h1;w1;d3,;&lt;ETX&gt;
&lt;STX&gt;H3;o100,100;f3;c20;h1;w1;d3,MES Login;&lt;ETX&gt;
&lt;STX&gt;B4;o50,30;f3;c0,3;h50;w3;d3,9937;&lt;ETX&gt;
&lt;STX&gt;R&lt;ETX&gt;
&lt;STX&gt;&lt;ESC&gt;E1;&lt;ETX&gt;
&lt;STX&gt;&lt;US&gt;4&lt;ETX&gt;
&lt;STX&gt;&lt;ETB&gt;&lt;ETX&gt;</v>
      </c>
      <c r="H1628" s="38">
        <f>ROW() - 6</f>
        <v>1622</v>
      </c>
      <c r="I1628" s="218" t="str" cm="1">
        <f t="array" ref="I16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29" spans="1:10" x14ac:dyDescent="0.2">
      <c r="A1629" s="209">
        <v>2222</v>
      </c>
      <c r="B1629" s="211" t="s">
        <v>3185</v>
      </c>
      <c r="C1629" s="44">
        <v>4</v>
      </c>
      <c r="D1629" s="214"/>
      <c r="E1629" s="211" t="b">
        <v>0</v>
      </c>
      <c r="F1629" s="211" t="s">
        <v>3186</v>
      </c>
      <c r="G16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&lt;STX&gt;H1;o160,100;f3;c20;h1;w1;d3,Kyle Wrobel;&lt;ETX&gt;
&lt;STX&gt;H2;o130,100;f3;c20;h1;w1;d3,;&lt;ETX&gt;
&lt;STX&gt;H3;o100,100;f3;c20;h1;w1;d3,MES Login;&lt;ETX&gt;
&lt;STX&gt;B4;o50,30;f3;c0,3;h50;w3;d3,2222;&lt;ETX&gt;
&lt;STX&gt;R&lt;ETX&gt;
&lt;STX&gt;&lt;ESC&gt;E1;&lt;ETX&gt;
&lt;STX&gt;&lt;US&gt;4&lt;ETX&gt;
&lt;STX&gt;&lt;ETB&gt;&lt;ETX&gt;</v>
      </c>
      <c r="H1629" s="38">
        <f>ROW() - 6</f>
        <v>1623</v>
      </c>
      <c r="I1629" s="218" t="str" cm="1">
        <f t="array" ref="I16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30" spans="1:10" x14ac:dyDescent="0.2">
      <c r="A1630" s="209">
        <v>9343</v>
      </c>
      <c r="B1630" s="211" t="s">
        <v>3187</v>
      </c>
      <c r="C1630" s="44">
        <v>4</v>
      </c>
      <c r="D1630" s="214">
        <v>45131.387858252318</v>
      </c>
      <c r="E1630" s="211" t="b">
        <v>0</v>
      </c>
      <c r="F1630" s="211" t="s">
        <v>3188</v>
      </c>
      <c r="G16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&lt;STX&gt;H1;o160,100;f3;c20;h1;w1;d3,Kyre Bellamy;&lt;ETX&gt;
&lt;STX&gt;H2;o130,100;f3;c20;h1;w1;d3,;&lt;ETX&gt;
&lt;STX&gt;H3;o100,100;f3;c20;h1;w1;d3,MES Login;&lt;ETX&gt;
&lt;STX&gt;B4;o50,30;f3;c0,3;h50;w3;d3,9343;&lt;ETX&gt;
&lt;STX&gt;R&lt;ETX&gt;
&lt;STX&gt;&lt;ESC&gt;E1;&lt;ETX&gt;
&lt;STX&gt;&lt;US&gt;4&lt;ETX&gt;
&lt;STX&gt;&lt;ETB&gt;&lt;ETX&gt;</v>
      </c>
      <c r="H1630" s="38">
        <f>ROW() - 6</f>
        <v>1624</v>
      </c>
      <c r="I1630" s="218" t="str" cm="1">
        <f t="array" ref="I16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31" spans="1:10" x14ac:dyDescent="0.2">
      <c r="A1631" s="209">
        <v>9474</v>
      </c>
      <c r="B1631" s="211" t="s">
        <v>3187</v>
      </c>
      <c r="C1631" s="44">
        <v>4</v>
      </c>
      <c r="D1631" s="214">
        <v>45131.387858449074</v>
      </c>
      <c r="E1631" s="211" t="b">
        <v>0</v>
      </c>
      <c r="F1631" s="211" t="s">
        <v>3188</v>
      </c>
      <c r="G16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&lt;STX&gt;H1;o160,100;f3;c20;h1;w1;d3,Kyre Bellamy;&lt;ETX&gt;
&lt;STX&gt;H2;o130,100;f3;c20;h1;w1;d3,;&lt;ETX&gt;
&lt;STX&gt;H3;o100,100;f3;c20;h1;w1;d3,MES Login;&lt;ETX&gt;
&lt;STX&gt;B4;o50,30;f3;c0,3;h50;w3;d3,9474;&lt;ETX&gt;
&lt;STX&gt;R&lt;ETX&gt;
&lt;STX&gt;&lt;ESC&gt;E1;&lt;ETX&gt;
&lt;STX&gt;&lt;US&gt;4&lt;ETX&gt;
&lt;STX&gt;&lt;ETB&gt;&lt;ETX&gt;</v>
      </c>
      <c r="H1631" s="38">
        <f>ROW() - 6</f>
        <v>1625</v>
      </c>
      <c r="I1631" s="218" t="str" cm="1">
        <f t="array" ref="I16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32" spans="1:10" x14ac:dyDescent="0.2">
      <c r="A1632" s="209">
        <v>9900</v>
      </c>
      <c r="B1632" s="211" t="s">
        <v>3189</v>
      </c>
      <c r="C1632" s="44">
        <v>4</v>
      </c>
      <c r="D1632" s="214">
        <v>45131.387858449074</v>
      </c>
      <c r="E1632" s="211" t="b">
        <v>0</v>
      </c>
      <c r="F1632" s="211" t="s">
        <v>3190</v>
      </c>
      <c r="G16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&lt;STX&gt;H1;o160,100;f3;c20;h1;w1;d3,Kyreisha Ward;&lt;ETX&gt;
&lt;STX&gt;H2;o130,100;f3;c20;h1;w1;d3,;&lt;ETX&gt;
&lt;STX&gt;H3;o100,100;f3;c20;h1;w1;d3,MES Login;&lt;ETX&gt;
&lt;STX&gt;B4;o50,30;f3;c0,3;h50;w3;d3,9900;&lt;ETX&gt;
&lt;STX&gt;R&lt;ETX&gt;
&lt;STX&gt;&lt;ESC&gt;E1;&lt;ETX&gt;
&lt;STX&gt;&lt;US&gt;4&lt;ETX&gt;
&lt;STX&gt;&lt;ETB&gt;&lt;ETX&gt;</v>
      </c>
      <c r="H1632" s="38">
        <f>ROW() - 6</f>
        <v>1626</v>
      </c>
      <c r="I1632" s="218" t="str" cm="1">
        <f t="array" ref="I16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33" spans="1:10" x14ac:dyDescent="0.2">
      <c r="A1633" s="209">
        <v>9340</v>
      </c>
      <c r="B1633" s="211" t="s">
        <v>3191</v>
      </c>
      <c r="C1633" s="44">
        <v>4</v>
      </c>
      <c r="D1633" s="214">
        <v>45131.387858599534</v>
      </c>
      <c r="E1633" s="211" t="b">
        <v>0</v>
      </c>
      <c r="F1633" s="211" t="s">
        <v>3192</v>
      </c>
      <c r="G16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&lt;STX&gt;H1;o160,100;f3;c20;h1;w1;d3,Kyrese Gilmore;&lt;ETX&gt;
&lt;STX&gt;H2;o130,100;f3;c20;h1;w1;d3,;&lt;ETX&gt;
&lt;STX&gt;H3;o100,100;f3;c20;h1;w1;d3,MES Login;&lt;ETX&gt;
&lt;STX&gt;B4;o50,30;f3;c0,3;h50;w3;d3,9340;&lt;ETX&gt;
&lt;STX&gt;R&lt;ETX&gt;
&lt;STX&gt;&lt;ESC&gt;E1;&lt;ETX&gt;
&lt;STX&gt;&lt;US&gt;4&lt;ETX&gt;
&lt;STX&gt;&lt;ETB&gt;&lt;ETX&gt;</v>
      </c>
      <c r="H1633" s="38">
        <f>ROW() - 6</f>
        <v>1627</v>
      </c>
      <c r="I1633" s="218" t="str" cm="1">
        <f t="array" ref="I16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34" spans="1:10" x14ac:dyDescent="0.2">
      <c r="A1634" s="209">
        <v>2333</v>
      </c>
      <c r="B1634" s="211" t="s">
        <v>85</v>
      </c>
      <c r="C1634" s="44">
        <v>4</v>
      </c>
      <c r="D1634" s="214">
        <v>45895.940129247683</v>
      </c>
      <c r="E1634" s="211" t="b">
        <v>0</v>
      </c>
      <c r="F1634" s="211" t="s">
        <v>924</v>
      </c>
      <c r="G16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&lt;STX&gt;H1;o160,100;f3;c20;h1;w1;d3,LaBryea Wright;&lt;ETX&gt;
&lt;STX&gt;H2;o130,100;f3;c20;h1;w1;d3,;&lt;ETX&gt;
&lt;STX&gt;H3;o100,100;f3;c20;h1;w1;d3,MES Login;&lt;ETX&gt;
&lt;STX&gt;B4;o50,30;f3;c0,3;h50;w3;d3,2333;&lt;ETX&gt;
&lt;STX&gt;R&lt;ETX&gt;
&lt;STX&gt;&lt;ESC&gt;E1;&lt;ETX&gt;
&lt;STX&gt;&lt;US&gt;4&lt;ETX&gt;
&lt;STX&gt;&lt;ETB&gt;&lt;ETX&gt;</v>
      </c>
      <c r="H1634" s="38">
        <f>ROW() - 6</f>
        <v>1628</v>
      </c>
      <c r="I1634" s="218" t="str" cm="1">
        <f t="array" ref="I16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35" spans="1:10" x14ac:dyDescent="0.2">
      <c r="A1635" s="209">
        <v>1301</v>
      </c>
      <c r="B1635" s="211" t="s">
        <v>3193</v>
      </c>
      <c r="C1635" s="44">
        <v>4</v>
      </c>
      <c r="D1635" s="214">
        <v>45131.387858796297</v>
      </c>
      <c r="E1635" s="211" t="b">
        <v>0</v>
      </c>
      <c r="F1635" s="211" t="s">
        <v>1031</v>
      </c>
      <c r="G16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&lt;STX&gt;H1;o160,100;f3;c20;h1;w1;d3,Lachelle Jones;&lt;ETX&gt;
&lt;STX&gt;H2;o130,100;f3;c20;h1;w1;d3,;&lt;ETX&gt;
&lt;STX&gt;H3;o100,100;f3;c20;h1;w1;d3,MES Login;&lt;ETX&gt;
&lt;STX&gt;B4;o50,30;f3;c0,3;h50;w3;d3,1301;&lt;ETX&gt;
&lt;STX&gt;R&lt;ETX&gt;
&lt;STX&gt;&lt;ESC&gt;E1;&lt;ETX&gt;
&lt;STX&gt;&lt;US&gt;4&lt;ETX&gt;
&lt;STX&gt;&lt;ETB&gt;&lt;ETX&gt;</v>
      </c>
      <c r="H1635" s="38">
        <f>ROW() - 6</f>
        <v>1629</v>
      </c>
      <c r="I1635" s="218" t="str" cm="1">
        <f t="array" ref="I16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35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36" spans="1:10" x14ac:dyDescent="0.2">
      <c r="A1636" s="209">
        <v>1907</v>
      </c>
      <c r="B1636" s="211" t="s">
        <v>3194</v>
      </c>
      <c r="C1636" s="44">
        <v>4</v>
      </c>
      <c r="D1636" s="214">
        <v>45131.387858993054</v>
      </c>
      <c r="E1636" s="211" t="b">
        <v>0</v>
      </c>
      <c r="F1636" s="211" t="s">
        <v>3195</v>
      </c>
      <c r="G16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&lt;STX&gt;H1;o160,100;f3;c20;h1;w1;d3,LaDaija Edmonds;&lt;ETX&gt;
&lt;STX&gt;H2;o130,100;f3;c20;h1;w1;d3,;&lt;ETX&gt;
&lt;STX&gt;H3;o100,100;f3;c20;h1;w1;d3,MES Login;&lt;ETX&gt;
&lt;STX&gt;B4;o50,30;f3;c0,3;h50;w3;d3,1907;&lt;ETX&gt;
&lt;STX&gt;R&lt;ETX&gt;
&lt;STX&gt;&lt;ESC&gt;E1;&lt;ETX&gt;
&lt;STX&gt;&lt;US&gt;4&lt;ETX&gt;
&lt;STX&gt;&lt;ETB&gt;&lt;ETX&gt;</v>
      </c>
      <c r="H1636" s="38">
        <f>ROW() - 6</f>
        <v>1630</v>
      </c>
      <c r="I1636" s="218" t="str" cm="1">
        <f t="array" ref="I16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37" spans="1:10" x14ac:dyDescent="0.2">
      <c r="A1637" s="209">
        <v>1902</v>
      </c>
      <c r="B1637" s="211" t="s">
        <v>3196</v>
      </c>
      <c r="C1637" s="44">
        <v>4</v>
      </c>
      <c r="D1637" s="214">
        <v>45131.38785914352</v>
      </c>
      <c r="E1637" s="211" t="b">
        <v>0</v>
      </c>
      <c r="F1637" s="211" t="s">
        <v>3195</v>
      </c>
      <c r="G16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&lt;STX&gt;H1;o160,100;f3;c20;h1;w1;d3,LaDajia Edmonds;&lt;ETX&gt;
&lt;STX&gt;H2;o130,100;f3;c20;h1;w1;d3,;&lt;ETX&gt;
&lt;STX&gt;H3;o100,100;f3;c20;h1;w1;d3,MES Login;&lt;ETX&gt;
&lt;STX&gt;B4;o50,30;f3;c0,3;h50;w3;d3,1902;&lt;ETX&gt;
&lt;STX&gt;R&lt;ETX&gt;
&lt;STX&gt;&lt;ESC&gt;E1;&lt;ETX&gt;
&lt;STX&gt;&lt;US&gt;4&lt;ETX&gt;
&lt;STX&gt;&lt;ETB&gt;&lt;ETX&gt;</v>
      </c>
      <c r="H1637" s="38">
        <f>ROW() - 6</f>
        <v>1631</v>
      </c>
      <c r="I1637" s="218" t="str" cm="1">
        <f t="array" ref="I16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38" spans="1:10" x14ac:dyDescent="0.2">
      <c r="A1638" s="209">
        <v>9574</v>
      </c>
      <c r="B1638" s="211" t="s">
        <v>3197</v>
      </c>
      <c r="C1638" s="44">
        <v>4</v>
      </c>
      <c r="D1638" s="214">
        <v>45131.387859340277</v>
      </c>
      <c r="E1638" s="211" t="b">
        <v>0</v>
      </c>
      <c r="F1638" s="211" t="s">
        <v>3198</v>
      </c>
      <c r="G16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&lt;STX&gt;H1;o160,100;f3;c20;h1;w1;d3,Ladarius Tinnon;&lt;ETX&gt;
&lt;STX&gt;H2;o130,100;f3;c20;h1;w1;d3,;&lt;ETX&gt;
&lt;STX&gt;H3;o100,100;f3;c20;h1;w1;d3,MES Login;&lt;ETX&gt;
&lt;STX&gt;B4;o50,30;f3;c0,3;h50;w3;d3,9574;&lt;ETX&gt;
&lt;STX&gt;R&lt;ETX&gt;
&lt;STX&gt;&lt;ESC&gt;E1;&lt;ETX&gt;
&lt;STX&gt;&lt;US&gt;4&lt;ETX&gt;
&lt;STX&gt;&lt;ETB&gt;&lt;ETX&gt;</v>
      </c>
      <c r="H1638" s="38">
        <f>ROW() - 6</f>
        <v>1632</v>
      </c>
      <c r="I1638" s="218" t="str" cm="1">
        <f t="array" ref="I16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39" spans="1:10" x14ac:dyDescent="0.2">
      <c r="A1639" s="209">
        <v>9913</v>
      </c>
      <c r="B1639" s="211" t="s">
        <v>3199</v>
      </c>
      <c r="C1639" s="44">
        <v>4</v>
      </c>
      <c r="D1639" s="214">
        <v>45131.387859525465</v>
      </c>
      <c r="E1639" s="211" t="b">
        <v>0</v>
      </c>
      <c r="F1639" s="211" t="s">
        <v>969</v>
      </c>
      <c r="G16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&lt;STX&gt;H1;o160,100;f3;c20;h1;w1;d3,Lafonda Williams;&lt;ETX&gt;
&lt;STX&gt;H2;o130,100;f3;c20;h1;w1;d3,;&lt;ETX&gt;
&lt;STX&gt;H3;o100,100;f3;c20;h1;w1;d3,MES Login;&lt;ETX&gt;
&lt;STX&gt;B4;o50,30;f3;c0,3;h50;w3;d3,9913;&lt;ETX&gt;
&lt;STX&gt;R&lt;ETX&gt;
&lt;STX&gt;&lt;ESC&gt;E1;&lt;ETX&gt;
&lt;STX&gt;&lt;US&gt;4&lt;ETX&gt;
&lt;STX&gt;&lt;ETB&gt;&lt;ETX&gt;</v>
      </c>
      <c r="H1639" s="38">
        <f>ROW() - 6</f>
        <v>1633</v>
      </c>
      <c r="I1639" s="218" t="str" cm="1">
        <f t="array" ref="I16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40" spans="1:10" x14ac:dyDescent="0.2">
      <c r="A1640" s="209">
        <v>5007</v>
      </c>
      <c r="B1640" s="211" t="s">
        <v>3200</v>
      </c>
      <c r="C1640" s="44">
        <v>4</v>
      </c>
      <c r="D1640" s="214">
        <v>45131.387859722221</v>
      </c>
      <c r="E1640" s="211" t="b">
        <v>0</v>
      </c>
      <c r="F1640" s="211" t="s">
        <v>914</v>
      </c>
      <c r="G16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&lt;STX&gt;H1;o160,100;f3;c20;h1;w1;d3,Lakeisha Anderson;&lt;ETX&gt;
&lt;STX&gt;H2;o130,100;f3;c20;h1;w1;d3,;&lt;ETX&gt;
&lt;STX&gt;H3;o100,100;f3;c20;h1;w1;d3,MES Login;&lt;ETX&gt;
&lt;STX&gt;B4;o50,30;f3;c0,3;h50;w3;d3,5007;&lt;ETX&gt;
&lt;STX&gt;R&lt;ETX&gt;
&lt;STX&gt;&lt;ESC&gt;E1;&lt;ETX&gt;
&lt;STX&gt;&lt;US&gt;4&lt;ETX&gt;
&lt;STX&gt;&lt;ETB&gt;&lt;ETX&gt;</v>
      </c>
      <c r="H1640" s="38">
        <f>ROW() - 6</f>
        <v>1634</v>
      </c>
      <c r="I1640" s="218" t="str" cm="1">
        <f t="array" ref="I16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41" spans="1:10" x14ac:dyDescent="0.2">
      <c r="A1641" s="209">
        <v>9776</v>
      </c>
      <c r="B1641" s="211" t="s">
        <v>3201</v>
      </c>
      <c r="C1641" s="44">
        <v>4</v>
      </c>
      <c r="D1641" s="214">
        <v>45131.387859872688</v>
      </c>
      <c r="E1641" s="211" t="b">
        <v>0</v>
      </c>
      <c r="F1641" s="211" t="s">
        <v>3202</v>
      </c>
      <c r="G16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&lt;STX&gt;H1;o160,100;f3;c20;h1;w1;d3,Lakeishia McCallum;&lt;ETX&gt;
&lt;STX&gt;H2;o130,100;f3;c20;h1;w1;d3,;&lt;ETX&gt;
&lt;STX&gt;H3;o100,100;f3;c20;h1;w1;d3,MES Login;&lt;ETX&gt;
&lt;STX&gt;B4;o50,30;f3;c0,3;h50;w3;d3,9776;&lt;ETX&gt;
&lt;STX&gt;R&lt;ETX&gt;
&lt;STX&gt;&lt;ESC&gt;E1;&lt;ETX&gt;
&lt;STX&gt;&lt;US&gt;4&lt;ETX&gt;
&lt;STX&gt;&lt;ETB&gt;&lt;ETX&gt;</v>
      </c>
      <c r="H1641" s="38">
        <f>ROW() - 6</f>
        <v>1635</v>
      </c>
      <c r="I1641" s="218" t="str" cm="1">
        <f t="array" ref="I16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42" spans="1:10" x14ac:dyDescent="0.2">
      <c r="A1642" s="209">
        <v>9830</v>
      </c>
      <c r="B1642" s="211" t="s">
        <v>3203</v>
      </c>
      <c r="C1642" s="44">
        <v>4</v>
      </c>
      <c r="D1642" s="214">
        <v>45131.387859872688</v>
      </c>
      <c r="E1642" s="211" t="b">
        <v>0</v>
      </c>
      <c r="F1642" s="211" t="s">
        <v>3204</v>
      </c>
      <c r="G16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&lt;STX&gt;H1;o160,100;f3;c20;h1;w1;d3,Lakeitha Meeks;&lt;ETX&gt;
&lt;STX&gt;H2;o130,100;f3;c20;h1;w1;d3,;&lt;ETX&gt;
&lt;STX&gt;H3;o100,100;f3;c20;h1;w1;d3,MES Login;&lt;ETX&gt;
&lt;STX&gt;B4;o50,30;f3;c0,3;h50;w3;d3,9830;&lt;ETX&gt;
&lt;STX&gt;R&lt;ETX&gt;
&lt;STX&gt;&lt;ESC&gt;E1;&lt;ETX&gt;
&lt;STX&gt;&lt;US&gt;4&lt;ETX&gt;
&lt;STX&gt;&lt;ETB&gt;&lt;ETX&gt;</v>
      </c>
      <c r="H1642" s="38">
        <f>ROW() - 6</f>
        <v>1636</v>
      </c>
      <c r="I1642" s="218" t="str" cm="1">
        <f t="array" ref="I16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43" spans="1:10" x14ac:dyDescent="0.2">
      <c r="A1643" s="209">
        <v>9443</v>
      </c>
      <c r="B1643" s="211" t="s">
        <v>3205</v>
      </c>
      <c r="C1643" s="44">
        <v>4</v>
      </c>
      <c r="D1643" s="214">
        <v>45131.387860069444</v>
      </c>
      <c r="E1643" s="211" t="b">
        <v>0</v>
      </c>
      <c r="F1643" s="211" t="s">
        <v>3206</v>
      </c>
      <c r="G16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&lt;STX&gt;H1;o160,100;f3;c20;h1;w1;d3,Lakesha Barry;&lt;ETX&gt;
&lt;STX&gt;H2;o130,100;f3;c20;h1;w1;d3,;&lt;ETX&gt;
&lt;STX&gt;H3;o100,100;f3;c20;h1;w1;d3,MES Login;&lt;ETX&gt;
&lt;STX&gt;B4;o50,30;f3;c0,3;h50;w3;d3,9443;&lt;ETX&gt;
&lt;STX&gt;R&lt;ETX&gt;
&lt;STX&gt;&lt;ESC&gt;E1;&lt;ETX&gt;
&lt;STX&gt;&lt;US&gt;4&lt;ETX&gt;
&lt;STX&gt;&lt;ETB&gt;&lt;ETX&gt;</v>
      </c>
      <c r="H1643" s="38">
        <f>ROW() - 6</f>
        <v>1637</v>
      </c>
      <c r="I1643" s="218" t="str" cm="1">
        <f t="array" ref="I16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44" spans="1:10" x14ac:dyDescent="0.2">
      <c r="A1644" s="209">
        <v>1075</v>
      </c>
      <c r="B1644" s="211" t="s">
        <v>3207</v>
      </c>
      <c r="C1644" s="44">
        <v>4</v>
      </c>
      <c r="D1644" s="214">
        <v>45131.387860266201</v>
      </c>
      <c r="E1644" s="211" t="b">
        <v>0</v>
      </c>
      <c r="F1644" s="211" t="s">
        <v>1619</v>
      </c>
      <c r="G16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&lt;STX&gt;H1;o160,100;f3;c20;h1;w1;d3,Lakiea Hall;&lt;ETX&gt;
&lt;STX&gt;H2;o130,100;f3;c20;h1;w1;d3,;&lt;ETX&gt;
&lt;STX&gt;H3;o100,100;f3;c20;h1;w1;d3,MES Login;&lt;ETX&gt;
&lt;STX&gt;B4;o50,30;f3;c0,3;h50;w3;d3,1075;&lt;ETX&gt;
&lt;STX&gt;R&lt;ETX&gt;
&lt;STX&gt;&lt;ESC&gt;E1;&lt;ETX&gt;
&lt;STX&gt;&lt;US&gt;4&lt;ETX&gt;
&lt;STX&gt;&lt;ETB&gt;&lt;ETX&gt;</v>
      </c>
      <c r="H1644" s="38">
        <f>ROW() - 6</f>
        <v>1638</v>
      </c>
      <c r="I1644" s="218" t="str" cm="1">
        <f t="array" ref="I16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45" spans="1:10" x14ac:dyDescent="0.2">
      <c r="A1645" s="209">
        <v>9823</v>
      </c>
      <c r="B1645" s="211" t="s">
        <v>3208</v>
      </c>
      <c r="C1645" s="44">
        <v>4</v>
      </c>
      <c r="D1645" s="214">
        <v>45131.387860416668</v>
      </c>
      <c r="E1645" s="211" t="b">
        <v>0</v>
      </c>
      <c r="F1645" s="211" t="s">
        <v>3209</v>
      </c>
      <c r="G16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&lt;STX&gt;H1;o160,100;f3;c20;h1;w1;d3,Lakisha Bomar;&lt;ETX&gt;
&lt;STX&gt;H2;o130,100;f3;c20;h1;w1;d3,;&lt;ETX&gt;
&lt;STX&gt;H3;o100,100;f3;c20;h1;w1;d3,MES Login;&lt;ETX&gt;
&lt;STX&gt;B4;o50,30;f3;c0,3;h50;w3;d3,9823;&lt;ETX&gt;
&lt;STX&gt;R&lt;ETX&gt;
&lt;STX&gt;&lt;ESC&gt;E1;&lt;ETX&gt;
&lt;STX&gt;&lt;US&gt;4&lt;ETX&gt;
&lt;STX&gt;&lt;ETB&gt;&lt;ETX&gt;</v>
      </c>
      <c r="H1645" s="38">
        <f>ROW() - 6</f>
        <v>1639</v>
      </c>
      <c r="I1645" s="218" t="str" cm="1">
        <f t="array" ref="I16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46" spans="1:10" x14ac:dyDescent="0.2">
      <c r="A1646" s="209">
        <v>2184</v>
      </c>
      <c r="B1646" s="211" t="s">
        <v>3210</v>
      </c>
      <c r="C1646" s="44">
        <v>4</v>
      </c>
      <c r="D1646" s="214">
        <v>45131.387860613424</v>
      </c>
      <c r="E1646" s="211" t="b">
        <v>0</v>
      </c>
      <c r="F1646" s="211" t="s">
        <v>3211</v>
      </c>
      <c r="G16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&lt;STX&gt;H1;o160,100;f3;c20;h1;w1;d3,Lakisha Garth;&lt;ETX&gt;
&lt;STX&gt;H2;o130,100;f3;c20;h1;w1;d3,;&lt;ETX&gt;
&lt;STX&gt;H3;o100,100;f3;c20;h1;w1;d3,MES Login;&lt;ETX&gt;
&lt;STX&gt;B4;o50,30;f3;c0,3;h50;w3;d3,2184;&lt;ETX&gt;
&lt;STX&gt;R&lt;ETX&gt;
&lt;STX&gt;&lt;ESC&gt;E1;&lt;ETX&gt;
&lt;STX&gt;&lt;US&gt;4&lt;ETX&gt;
&lt;STX&gt;&lt;ETB&gt;&lt;ETX&gt;</v>
      </c>
      <c r="H1646" s="38">
        <f>ROW() - 6</f>
        <v>1640</v>
      </c>
      <c r="I1646" s="218" t="str" cm="1">
        <f t="array" ref="I16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47" spans="1:10" x14ac:dyDescent="0.2">
      <c r="A1647" s="209">
        <v>8904</v>
      </c>
      <c r="B1647" s="211" t="s">
        <v>3212</v>
      </c>
      <c r="C1647" s="44">
        <v>4</v>
      </c>
      <c r="D1647" s="214">
        <v>45131.387860798612</v>
      </c>
      <c r="E1647" s="211" t="b">
        <v>0</v>
      </c>
      <c r="F1647" s="211" t="s">
        <v>3023</v>
      </c>
      <c r="G16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&lt;STX&gt;H1;o160,100;f3;c20;h1;w1;d3,Lakisha Houston;&lt;ETX&gt;
&lt;STX&gt;H2;o130,100;f3;c20;h1;w1;d3,;&lt;ETX&gt;
&lt;STX&gt;H3;o100,100;f3;c20;h1;w1;d3,MES Login;&lt;ETX&gt;
&lt;STX&gt;B4;o50,30;f3;c0,3;h50;w3;d3,8904;&lt;ETX&gt;
&lt;STX&gt;R&lt;ETX&gt;
&lt;STX&gt;&lt;ESC&gt;E1;&lt;ETX&gt;
&lt;STX&gt;&lt;US&gt;4&lt;ETX&gt;
&lt;STX&gt;&lt;ETB&gt;&lt;ETX&gt;</v>
      </c>
      <c r="H1647" s="38">
        <f>ROW() - 6</f>
        <v>1641</v>
      </c>
      <c r="I1647" s="218" t="str" cm="1">
        <f t="array" ref="I16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48" spans="1:10" x14ac:dyDescent="0.2">
      <c r="A1648" s="209">
        <v>8912</v>
      </c>
      <c r="B1648" s="211" t="s">
        <v>3213</v>
      </c>
      <c r="C1648" s="44">
        <v>4</v>
      </c>
      <c r="D1648" s="214">
        <v>45131.387860960647</v>
      </c>
      <c r="E1648" s="211" t="b">
        <v>0</v>
      </c>
      <c r="F1648" s="211" t="s">
        <v>924</v>
      </c>
      <c r="G16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&lt;STX&gt;H1;o160,100;f3;c20;h1;w1;d3,Lakisha Wright;&lt;ETX&gt;
&lt;STX&gt;H2;o130,100;f3;c20;h1;w1;d3,;&lt;ETX&gt;
&lt;STX&gt;H3;o100,100;f3;c20;h1;w1;d3,MES Login;&lt;ETX&gt;
&lt;STX&gt;B4;o50,30;f3;c0,3;h50;w3;d3,8912;&lt;ETX&gt;
&lt;STX&gt;R&lt;ETX&gt;
&lt;STX&gt;&lt;ESC&gt;E1;&lt;ETX&gt;
&lt;STX&gt;&lt;US&gt;4&lt;ETX&gt;
&lt;STX&gt;&lt;ETB&gt;&lt;ETX&gt;</v>
      </c>
      <c r="H1648" s="38">
        <f>ROW() - 6</f>
        <v>1642</v>
      </c>
      <c r="I1648" s="218" t="str" cm="1">
        <f t="array" ref="I16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49" spans="1:10" x14ac:dyDescent="0.2">
      <c r="A1649" s="209">
        <v>2457</v>
      </c>
      <c r="B1649" s="211" t="s">
        <v>3214</v>
      </c>
      <c r="C1649" s="44">
        <v>4</v>
      </c>
      <c r="D1649" s="214">
        <v>45639</v>
      </c>
      <c r="E1649" s="211" t="b">
        <v>0</v>
      </c>
      <c r="F1649" s="211" t="s">
        <v>1480</v>
      </c>
      <c r="G16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&lt;STX&gt;H1;o160,100;f3;c20;h1;w1;d3,Lamar Bryant;&lt;ETX&gt;
&lt;STX&gt;H2;o130,100;f3;c20;h1;w1;d3,;&lt;ETX&gt;
&lt;STX&gt;H3;o100,100;f3;c20;h1;w1;d3,MES Login;&lt;ETX&gt;
&lt;STX&gt;B4;o50,30;f3;c0,3;h50;w3;d3,2457;&lt;ETX&gt;
&lt;STX&gt;R&lt;ETX&gt;
&lt;STX&gt;&lt;ESC&gt;E1;&lt;ETX&gt;
&lt;STX&gt;&lt;US&gt;4&lt;ETX&gt;
&lt;STX&gt;&lt;ETB&gt;&lt;ETX&gt;</v>
      </c>
      <c r="H1649" s="38">
        <f>ROW() - 6</f>
        <v>1643</v>
      </c>
      <c r="I1649" s="218" t="str" cm="1">
        <f t="array" ref="I16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50" spans="1:10" x14ac:dyDescent="0.2">
      <c r="A1650" s="209">
        <v>9126</v>
      </c>
      <c r="B1650" s="211" t="s">
        <v>3215</v>
      </c>
      <c r="C1650" s="44">
        <v>4</v>
      </c>
      <c r="D1650" s="214">
        <v>45131.387861145835</v>
      </c>
      <c r="E1650" s="211" t="b">
        <v>0</v>
      </c>
      <c r="F1650" s="211" t="s">
        <v>3216</v>
      </c>
      <c r="G16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&lt;STX&gt;H1;o160,100;f3;c20;h1;w1;d3,Lamar Fairfax;&lt;ETX&gt;
&lt;STX&gt;H2;o130,100;f3;c20;h1;w1;d3,;&lt;ETX&gt;
&lt;STX&gt;H3;o100,100;f3;c20;h1;w1;d3,MES Login;&lt;ETX&gt;
&lt;STX&gt;B4;o50,30;f3;c0,3;h50;w3;d3,9126;&lt;ETX&gt;
&lt;STX&gt;R&lt;ETX&gt;
&lt;STX&gt;&lt;ESC&gt;E1;&lt;ETX&gt;
&lt;STX&gt;&lt;US&gt;4&lt;ETX&gt;
&lt;STX&gt;&lt;ETB&gt;&lt;ETX&gt;</v>
      </c>
      <c r="H1650" s="38">
        <f>ROW() - 6</f>
        <v>1644</v>
      </c>
      <c r="I1650" s="218" t="str" cm="1">
        <f t="array" ref="I16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51" spans="1:10" x14ac:dyDescent="0.2">
      <c r="A1651" s="209">
        <v>9693</v>
      </c>
      <c r="B1651" s="211" t="s">
        <v>3217</v>
      </c>
      <c r="C1651" s="44">
        <v>4</v>
      </c>
      <c r="D1651" s="214">
        <v>45131.387861342591</v>
      </c>
      <c r="E1651" s="211" t="b">
        <v>0</v>
      </c>
      <c r="F1651" s="211" t="s">
        <v>3218</v>
      </c>
      <c r="G16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&lt;STX&gt;H1;o160,100;f3;c20;h1;w1;d3,Lamar Tatum;&lt;ETX&gt;
&lt;STX&gt;H2;o130,100;f3;c20;h1;w1;d3,;&lt;ETX&gt;
&lt;STX&gt;H3;o100,100;f3;c20;h1;w1;d3,MES Login;&lt;ETX&gt;
&lt;STX&gt;B4;o50,30;f3;c0,3;h50;w3;d3,9693;&lt;ETX&gt;
&lt;STX&gt;R&lt;ETX&gt;
&lt;STX&gt;&lt;ESC&gt;E1;&lt;ETX&gt;
&lt;STX&gt;&lt;US&gt;4&lt;ETX&gt;
&lt;STX&gt;&lt;ETB&gt;&lt;ETX&gt;</v>
      </c>
      <c r="H1651" s="38">
        <f>ROW() - 6</f>
        <v>1645</v>
      </c>
      <c r="I1651" s="218" t="str" cm="1">
        <f t="array" ref="I16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52" spans="1:10" x14ac:dyDescent="0.2">
      <c r="A1652" s="209">
        <v>1695</v>
      </c>
      <c r="B1652" s="211" t="s">
        <v>3219</v>
      </c>
      <c r="C1652" s="44">
        <v>4</v>
      </c>
      <c r="D1652" s="214">
        <v>45131.387861493058</v>
      </c>
      <c r="E1652" s="211" t="b">
        <v>0</v>
      </c>
      <c r="F1652" s="211" t="s">
        <v>883</v>
      </c>
      <c r="G16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&lt;STX&gt;H1;o160,100;f3;c20;h1;w1;d3,lamb;&lt;ETX&gt;
&lt;STX&gt;H2;o130,100;f3;c20;h1;w1;d3,;&lt;ETX&gt;
&lt;STX&gt;H3;o100,100;f3;c20;h1;w1;d3,MES Login;&lt;ETX&gt;
&lt;STX&gt;B4;o50,30;f3;c0,3;h50;w3;d3,1695;&lt;ETX&gt;
&lt;STX&gt;R&lt;ETX&gt;
&lt;STX&gt;&lt;ESC&gt;E1;&lt;ETX&gt;
&lt;STX&gt;&lt;US&gt;4&lt;ETX&gt;
&lt;STX&gt;&lt;ETB&gt;&lt;ETX&gt;</v>
      </c>
      <c r="H1652" s="38">
        <f>ROW() - 6</f>
        <v>1646</v>
      </c>
      <c r="I1652" s="218" t="str" cm="1">
        <f t="array" ref="I16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53" spans="1:10" x14ac:dyDescent="0.2">
      <c r="A1653" s="209">
        <v>9663</v>
      </c>
      <c r="B1653" s="211" t="s">
        <v>3220</v>
      </c>
      <c r="C1653" s="44">
        <v>4</v>
      </c>
      <c r="D1653" s="214">
        <v>45131.387861689815</v>
      </c>
      <c r="E1653" s="211" t="b">
        <v>0</v>
      </c>
      <c r="F1653" s="211" t="s">
        <v>960</v>
      </c>
      <c r="G16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&lt;STX&gt;H1;o160,100;f3;c20;h1;w1;d3,Lamekia Brown;&lt;ETX&gt;
&lt;STX&gt;H2;o130,100;f3;c20;h1;w1;d3,;&lt;ETX&gt;
&lt;STX&gt;H3;o100,100;f3;c20;h1;w1;d3,MES Login;&lt;ETX&gt;
&lt;STX&gt;B4;o50,30;f3;c0,3;h50;w3;d3,9663;&lt;ETX&gt;
&lt;STX&gt;R&lt;ETX&gt;
&lt;STX&gt;&lt;ESC&gt;E1;&lt;ETX&gt;
&lt;STX&gt;&lt;US&gt;4&lt;ETX&gt;
&lt;STX&gt;&lt;ETB&gt;&lt;ETX&gt;</v>
      </c>
      <c r="H1653" s="38">
        <f>ROW() - 6</f>
        <v>1647</v>
      </c>
      <c r="I1653" s="218" t="str" cm="1">
        <f t="array" ref="I16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54" spans="1:10" x14ac:dyDescent="0.2">
      <c r="A1654" s="209">
        <v>9836</v>
      </c>
      <c r="B1654" s="211" t="s">
        <v>3221</v>
      </c>
      <c r="C1654" s="44">
        <v>4</v>
      </c>
      <c r="D1654" s="214">
        <v>45131.387861886571</v>
      </c>
      <c r="E1654" s="211" t="b">
        <v>0</v>
      </c>
      <c r="F1654" s="211" t="s">
        <v>914</v>
      </c>
      <c r="G16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&lt;STX&gt;H1;o160,100;f3;c20;h1;w1;d3,Lamia Anderson;&lt;ETX&gt;
&lt;STX&gt;H2;o130,100;f3;c20;h1;w1;d3,;&lt;ETX&gt;
&lt;STX&gt;H3;o100,100;f3;c20;h1;w1;d3,MES Login;&lt;ETX&gt;
&lt;STX&gt;B4;o50,30;f3;c0,3;h50;w3;d3,9836;&lt;ETX&gt;
&lt;STX&gt;R&lt;ETX&gt;
&lt;STX&gt;&lt;ESC&gt;E1;&lt;ETX&gt;
&lt;STX&gt;&lt;US&gt;4&lt;ETX&gt;
&lt;STX&gt;&lt;ETB&gt;&lt;ETX&gt;</v>
      </c>
      <c r="H1654" s="38">
        <f>ROW() - 6</f>
        <v>1648</v>
      </c>
      <c r="I1654" s="218" t="str" cm="1">
        <f t="array" ref="I16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55" spans="1:10" x14ac:dyDescent="0.2">
      <c r="A1655" s="209">
        <v>2204</v>
      </c>
      <c r="B1655" s="211" t="s">
        <v>3222</v>
      </c>
      <c r="C1655" s="44">
        <v>4</v>
      </c>
      <c r="D1655" s="214">
        <v>45131.387862037038</v>
      </c>
      <c r="E1655" s="211" t="b">
        <v>0</v>
      </c>
      <c r="F1655" s="211" t="s">
        <v>1823</v>
      </c>
      <c r="G16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&lt;STX&gt;H1;o160,100;f3;c20;h1;w1;d3,Lance Hang;&lt;ETX&gt;
&lt;STX&gt;H2;o130,100;f3;c20;h1;w1;d3,;&lt;ETX&gt;
&lt;STX&gt;H3;o100,100;f3;c20;h1;w1;d3,MES Login;&lt;ETX&gt;
&lt;STX&gt;B4;o50,30;f3;c0,3;h50;w3;d3,2204;&lt;ETX&gt;
&lt;STX&gt;R&lt;ETX&gt;
&lt;STX&gt;&lt;ESC&gt;E1;&lt;ETX&gt;
&lt;STX&gt;&lt;US&gt;4&lt;ETX&gt;
&lt;STX&gt;&lt;ETB&gt;&lt;ETX&gt;</v>
      </c>
      <c r="H1655" s="38">
        <f>ROW() - 6</f>
        <v>1649</v>
      </c>
      <c r="I1655" s="218" t="str" cm="1">
        <f t="array" ref="I16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56" spans="1:10" x14ac:dyDescent="0.2">
      <c r="A1656" s="209">
        <v>1910</v>
      </c>
      <c r="B1656" s="211" t="s">
        <v>3223</v>
      </c>
      <c r="C1656" s="44">
        <v>4</v>
      </c>
      <c r="D1656" s="214">
        <v>45131.387862233794</v>
      </c>
      <c r="E1656" s="211" t="b">
        <v>0</v>
      </c>
      <c r="F1656" s="211" t="s">
        <v>1022</v>
      </c>
      <c r="G16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&lt;STX&gt;H1;o160,100;f3;c20;h1;w1;d3,Lance James;&lt;ETX&gt;
&lt;STX&gt;H2;o130,100;f3;c20;h1;w1;d3,;&lt;ETX&gt;
&lt;STX&gt;H3;o100,100;f3;c20;h1;w1;d3,MES Login;&lt;ETX&gt;
&lt;STX&gt;B4;o50,30;f3;c0,3;h50;w3;d3,1910;&lt;ETX&gt;
&lt;STX&gt;R&lt;ETX&gt;
&lt;STX&gt;&lt;ESC&gt;E1;&lt;ETX&gt;
&lt;STX&gt;&lt;US&gt;4&lt;ETX&gt;
&lt;STX&gt;&lt;ETB&gt;&lt;ETX&gt;</v>
      </c>
      <c r="H1656" s="38">
        <f>ROW() - 6</f>
        <v>1650</v>
      </c>
      <c r="I1656" s="218" t="str" cm="1">
        <f t="array" ref="I16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57" spans="1:10" x14ac:dyDescent="0.2">
      <c r="A1657" s="209">
        <v>2170</v>
      </c>
      <c r="B1657" s="211" t="s">
        <v>3224</v>
      </c>
      <c r="C1657" s="44">
        <v>4</v>
      </c>
      <c r="D1657" s="214">
        <v>45131.387862233794</v>
      </c>
      <c r="E1657" s="211" t="b">
        <v>0</v>
      </c>
      <c r="F1657" s="211" t="s">
        <v>3225</v>
      </c>
      <c r="G16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&lt;STX&gt;H1;o160,100;f3;c20;h1;w1;d3,Lance Papp;&lt;ETX&gt;
&lt;STX&gt;H2;o130,100;f3;c20;h1;w1;d3,;&lt;ETX&gt;
&lt;STX&gt;H3;o100,100;f3;c20;h1;w1;d3,MES Login;&lt;ETX&gt;
&lt;STX&gt;B4;o50,30;f3;c0,3;h50;w3;d3,2170;&lt;ETX&gt;
&lt;STX&gt;R&lt;ETX&gt;
&lt;STX&gt;&lt;ESC&gt;E1;&lt;ETX&gt;
&lt;STX&gt;&lt;US&gt;4&lt;ETX&gt;
&lt;STX&gt;&lt;ETB&gt;&lt;ETX&gt;</v>
      </c>
      <c r="H1657" s="38">
        <f>ROW() - 6</f>
        <v>1651</v>
      </c>
      <c r="I1657" s="218" t="str" cm="1">
        <f t="array" ref="I16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58" spans="1:10" x14ac:dyDescent="0.2">
      <c r="A1658" s="209">
        <v>2195</v>
      </c>
      <c r="B1658" s="211" t="s">
        <v>3226</v>
      </c>
      <c r="C1658" s="44">
        <v>4</v>
      </c>
      <c r="D1658" s="214">
        <v>45131.387862418982</v>
      </c>
      <c r="E1658" s="211" t="b">
        <v>0</v>
      </c>
      <c r="F1658" s="211" t="s">
        <v>3227</v>
      </c>
      <c r="G16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&lt;STX&gt;H1;o160,100;f3;c20;h1;w1;d3,Landen Tuckett;&lt;ETX&gt;
&lt;STX&gt;H2;o130,100;f3;c20;h1;w1;d3,;&lt;ETX&gt;
&lt;STX&gt;H3;o100,100;f3;c20;h1;w1;d3,MES Login;&lt;ETX&gt;
&lt;STX&gt;B4;o50,30;f3;c0,3;h50;w3;d3,2195;&lt;ETX&gt;
&lt;STX&gt;R&lt;ETX&gt;
&lt;STX&gt;&lt;ESC&gt;E1;&lt;ETX&gt;
&lt;STX&gt;&lt;US&gt;4&lt;ETX&gt;
&lt;STX&gt;&lt;ETB&gt;&lt;ETX&gt;</v>
      </c>
      <c r="H1658" s="38">
        <f>ROW() - 6</f>
        <v>1652</v>
      </c>
      <c r="I1658" s="218" t="str" cm="1">
        <f t="array" ref="I16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59" spans="1:10" x14ac:dyDescent="0.2">
      <c r="A1659" s="209">
        <v>9926</v>
      </c>
      <c r="B1659" s="211" t="s">
        <v>3228</v>
      </c>
      <c r="C1659" s="44">
        <v>4</v>
      </c>
      <c r="D1659" s="214">
        <v>45131.387862615738</v>
      </c>
      <c r="E1659" s="211" t="b">
        <v>0</v>
      </c>
      <c r="F1659" s="211" t="s">
        <v>3229</v>
      </c>
      <c r="G16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&lt;STX&gt;H1;o160,100;f3;c20;h1;w1;d3,Laneeka Roberts;&lt;ETX&gt;
&lt;STX&gt;H2;o130,100;f3;c20;h1;w1;d3,;&lt;ETX&gt;
&lt;STX&gt;H3;o100,100;f3;c20;h1;w1;d3,MES Login;&lt;ETX&gt;
&lt;STX&gt;B4;o50,30;f3;c0,3;h50;w3;d3,9926;&lt;ETX&gt;
&lt;STX&gt;R&lt;ETX&gt;
&lt;STX&gt;&lt;ESC&gt;E1;&lt;ETX&gt;
&lt;STX&gt;&lt;US&gt;4&lt;ETX&gt;
&lt;STX&gt;&lt;ETB&gt;&lt;ETX&gt;</v>
      </c>
      <c r="H1659" s="38">
        <f>ROW() - 6</f>
        <v>1653</v>
      </c>
      <c r="I1659" s="218" t="str" cm="1">
        <f t="array" ref="I16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60" spans="1:10" x14ac:dyDescent="0.2">
      <c r="A1660" s="209">
        <v>9755</v>
      </c>
      <c r="B1660" s="211" t="s">
        <v>3230</v>
      </c>
      <c r="C1660" s="44">
        <v>4</v>
      </c>
      <c r="D1660" s="214">
        <v>45131.387862766205</v>
      </c>
      <c r="E1660" s="211" t="b">
        <v>0</v>
      </c>
      <c r="F1660" s="211" t="s">
        <v>3231</v>
      </c>
      <c r="G16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&lt;STX&gt;H1;o160,100;f3;c20;h1;w1;d3,Lanina Shields;&lt;ETX&gt;
&lt;STX&gt;H2;o130,100;f3;c20;h1;w1;d3,;&lt;ETX&gt;
&lt;STX&gt;H3;o100,100;f3;c20;h1;w1;d3,MES Login;&lt;ETX&gt;
&lt;STX&gt;B4;o50,30;f3;c0,3;h50;w3;d3,9755;&lt;ETX&gt;
&lt;STX&gt;R&lt;ETX&gt;
&lt;STX&gt;&lt;ESC&gt;E1;&lt;ETX&gt;
&lt;STX&gt;&lt;US&gt;4&lt;ETX&gt;
&lt;STX&gt;&lt;ETB&gt;&lt;ETX&gt;</v>
      </c>
      <c r="H1660" s="38">
        <f>ROW() - 6</f>
        <v>1654</v>
      </c>
      <c r="I1660" s="218" t="str" cm="1">
        <f t="array" ref="I16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61" spans="1:10" x14ac:dyDescent="0.2">
      <c r="A1661" s="209">
        <v>9909</v>
      </c>
      <c r="B1661" s="211" t="s">
        <v>3232</v>
      </c>
      <c r="C1661" s="44">
        <v>4</v>
      </c>
      <c r="D1661" s="214">
        <v>45131.387862962962</v>
      </c>
      <c r="E1661" s="211" t="b">
        <v>0</v>
      </c>
      <c r="F1661" s="211" t="s">
        <v>3233</v>
      </c>
      <c r="G16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&lt;STX&gt;H1;o160,100;f3;c20;h1;w1;d3,Laniqueka Sawyer;&lt;ETX&gt;
&lt;STX&gt;H2;o130,100;f3;c20;h1;w1;d3,;&lt;ETX&gt;
&lt;STX&gt;H3;o100,100;f3;c20;h1;w1;d3,MES Login;&lt;ETX&gt;
&lt;STX&gt;B4;o50,30;f3;c0,3;h50;w3;d3,9909;&lt;ETX&gt;
&lt;STX&gt;R&lt;ETX&gt;
&lt;STX&gt;&lt;ESC&gt;E1;&lt;ETX&gt;
&lt;STX&gt;&lt;US&gt;4&lt;ETX&gt;
&lt;STX&gt;&lt;ETB&gt;&lt;ETX&gt;</v>
      </c>
      <c r="H1661" s="38">
        <f>ROW() - 6</f>
        <v>1655</v>
      </c>
      <c r="I1661" s="218" t="str" cm="1">
        <f t="array" ref="I16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62" spans="1:10" x14ac:dyDescent="0.2">
      <c r="A1662" s="209">
        <v>9344</v>
      </c>
      <c r="B1662" s="211" t="s">
        <v>3234</v>
      </c>
      <c r="C1662" s="44">
        <v>4</v>
      </c>
      <c r="D1662" s="214">
        <v>45131.387863159725</v>
      </c>
      <c r="E1662" s="211" t="b">
        <v>0</v>
      </c>
      <c r="F1662" s="211" t="s">
        <v>1274</v>
      </c>
      <c r="G16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&lt;STX&gt;H1;o160,100;f3;c20;h1;w1;d3,LaPortia Watson;&lt;ETX&gt;
&lt;STX&gt;H2;o130,100;f3;c20;h1;w1;d3,;&lt;ETX&gt;
&lt;STX&gt;H3;o100,100;f3;c20;h1;w1;d3,MES Login;&lt;ETX&gt;
&lt;STX&gt;B4;o50,30;f3;c0,3;h50;w3;d3,9344;&lt;ETX&gt;
&lt;STX&gt;R&lt;ETX&gt;
&lt;STX&gt;&lt;ESC&gt;E1;&lt;ETX&gt;
&lt;STX&gt;&lt;US&gt;4&lt;ETX&gt;
&lt;STX&gt;&lt;ETB&gt;&lt;ETX&gt;</v>
      </c>
      <c r="H1662" s="38">
        <f>ROW() - 6</f>
        <v>1656</v>
      </c>
      <c r="I1662" s="218" t="str" cm="1">
        <f t="array" ref="I16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63" spans="1:10" x14ac:dyDescent="0.2">
      <c r="A1663" s="209">
        <v>9335</v>
      </c>
      <c r="B1663" s="211" t="s">
        <v>3235</v>
      </c>
      <c r="C1663" s="44">
        <v>4</v>
      </c>
      <c r="D1663" s="214">
        <v>45131.387863310185</v>
      </c>
      <c r="E1663" s="211" t="b">
        <v>0</v>
      </c>
      <c r="F1663" s="211" t="s">
        <v>3236</v>
      </c>
      <c r="G16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&lt;STX&gt;H1;o160,100;f3;c20;h1;w1;d3,Laquasia Lomax;&lt;ETX&gt;
&lt;STX&gt;H2;o130,100;f3;c20;h1;w1;d3,;&lt;ETX&gt;
&lt;STX&gt;H3;o100,100;f3;c20;h1;w1;d3,MES Login;&lt;ETX&gt;
&lt;STX&gt;B4;o50,30;f3;c0,3;h50;w3;d3,9335;&lt;ETX&gt;
&lt;STX&gt;R&lt;ETX&gt;
&lt;STX&gt;&lt;ESC&gt;E1;&lt;ETX&gt;
&lt;STX&gt;&lt;US&gt;4&lt;ETX&gt;
&lt;STX&gt;&lt;ETB&gt;&lt;ETX&gt;</v>
      </c>
      <c r="H1663" s="38">
        <f>ROW() - 6</f>
        <v>1657</v>
      </c>
      <c r="I1663" s="218" t="str" cm="1">
        <f t="array" ref="I16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64" spans="1:10" x14ac:dyDescent="0.2">
      <c r="A1664" s="209">
        <v>9498</v>
      </c>
      <c r="B1664" s="211" t="s">
        <v>3237</v>
      </c>
      <c r="C1664" s="44">
        <v>4</v>
      </c>
      <c r="D1664" s="214">
        <v>45131.387863310185</v>
      </c>
      <c r="E1664" s="211" t="b">
        <v>0</v>
      </c>
      <c r="F1664" s="211" t="s">
        <v>1154</v>
      </c>
      <c r="G16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&lt;STX&gt;H1;o160,100;f3;c20;h1;w1;d3,Laquita Harris;&lt;ETX&gt;
&lt;STX&gt;H2;o130,100;f3;c20;h1;w1;d3,;&lt;ETX&gt;
&lt;STX&gt;H3;o100,100;f3;c20;h1;w1;d3,MES Login;&lt;ETX&gt;
&lt;STX&gt;B4;o50,30;f3;c0,3;h50;w3;d3,9498;&lt;ETX&gt;
&lt;STX&gt;R&lt;ETX&gt;
&lt;STX&gt;&lt;ESC&gt;E1;&lt;ETX&gt;
&lt;STX&gt;&lt;US&gt;4&lt;ETX&gt;
&lt;STX&gt;&lt;ETB&gt;&lt;ETX&gt;</v>
      </c>
      <c r="H1664" s="38">
        <f>ROW() - 6</f>
        <v>1658</v>
      </c>
      <c r="I1664" s="218" t="str" cm="1">
        <f t="array" ref="I16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65" spans="1:10" x14ac:dyDescent="0.2">
      <c r="A1665" s="209">
        <v>1157</v>
      </c>
      <c r="B1665" s="211" t="s">
        <v>3238</v>
      </c>
      <c r="C1665" s="44">
        <v>4</v>
      </c>
      <c r="D1665" s="214">
        <v>45131.387863506941</v>
      </c>
      <c r="E1665" s="211" t="b">
        <v>0</v>
      </c>
      <c r="F1665" s="211" t="s">
        <v>891</v>
      </c>
      <c r="G16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&lt;STX&gt;H1;o160,100;f3;c20;h1;w1;d3,Laquita Johnson;&lt;ETX&gt;
&lt;STX&gt;H2;o130,100;f3;c20;h1;w1;d3,;&lt;ETX&gt;
&lt;STX&gt;H3;o100,100;f3;c20;h1;w1;d3,MES Login;&lt;ETX&gt;
&lt;STX&gt;B4;o50,30;f3;c0,3;h50;w3;d3,1157;&lt;ETX&gt;
&lt;STX&gt;R&lt;ETX&gt;
&lt;STX&gt;&lt;ESC&gt;E1;&lt;ETX&gt;
&lt;STX&gt;&lt;US&gt;4&lt;ETX&gt;
&lt;STX&gt;&lt;ETB&gt;&lt;ETX&gt;</v>
      </c>
      <c r="H1665" s="38">
        <f>ROW() - 6</f>
        <v>1659</v>
      </c>
      <c r="I1665" s="218" t="str" cm="1">
        <f t="array" ref="I16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66" spans="1:10" x14ac:dyDescent="0.2">
      <c r="A1666" s="209">
        <v>2551</v>
      </c>
      <c r="B1666" s="211" t="s">
        <v>3239</v>
      </c>
      <c r="C1666" s="44">
        <v>4</v>
      </c>
      <c r="D1666" s="214">
        <v>45597</v>
      </c>
      <c r="E1666" s="211" t="b">
        <v>0</v>
      </c>
      <c r="F1666" s="211" t="s">
        <v>3240</v>
      </c>
      <c r="G16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&lt;STX&gt;H1;o160,100;f3;c20;h1;w1;d3,Larante Leaster;&lt;ETX&gt;
&lt;STX&gt;H2;o130,100;f3;c20;h1;w1;d3,;&lt;ETX&gt;
&lt;STX&gt;H3;o100,100;f3;c20;h1;w1;d3,MES Login;&lt;ETX&gt;
&lt;STX&gt;B4;o50,30;f3;c0,3;h50;w3;d3,2551;&lt;ETX&gt;
&lt;STX&gt;R&lt;ETX&gt;
&lt;STX&gt;&lt;ESC&gt;E1;&lt;ETX&gt;
&lt;STX&gt;&lt;US&gt;4&lt;ETX&gt;
&lt;STX&gt;&lt;ETB&gt;&lt;ETX&gt;</v>
      </c>
      <c r="H1666" s="38">
        <f>ROW() - 6</f>
        <v>1660</v>
      </c>
      <c r="I1666" s="218" t="str" cm="1">
        <f t="array" ref="I16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67" spans="1:10" x14ac:dyDescent="0.2">
      <c r="A1667" s="209">
        <v>1014</v>
      </c>
      <c r="B1667" s="211" t="s">
        <v>9616</v>
      </c>
      <c r="C1667" s="44">
        <v>4</v>
      </c>
      <c r="D1667" s="214"/>
      <c r="E1667" s="211" t="b">
        <v>1</v>
      </c>
      <c r="F1667" s="211" t="s">
        <v>1380</v>
      </c>
      <c r="G16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&lt;STX&gt;H1;o160,100;f3;c20;h1;w1;d3,larell Taylor;&lt;ETX&gt;
&lt;STX&gt;H2;o130,100;f3;c20;h1;w1;d3,T1XX B;&lt;ETX&gt;
&lt;STX&gt;H3;o100,100;f3;c20;h1;w1;d3,MES Login;&lt;ETX&gt;
&lt;STX&gt;B4;o50,30;f3;c0,3;h50;w3;d3,1014;&lt;ETX&gt;
&lt;STX&gt;R&lt;ETX&gt;
&lt;STX&gt;&lt;ESC&gt;E1;&lt;ETX&gt;
&lt;STX&gt;&lt;US&gt;4&lt;ETX&gt;
&lt;STX&gt;&lt;ETB&gt;&lt;ETX&gt;</v>
      </c>
      <c r="H1667" s="38">
        <f>ROW() - 6</f>
        <v>1661</v>
      </c>
      <c r="I1667" s="218" t="str" cm="1">
        <f t="array" ref="I16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6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668" spans="1:10" x14ac:dyDescent="0.2">
      <c r="A1668" s="209">
        <v>1280</v>
      </c>
      <c r="B1668" s="211" t="s">
        <v>3241</v>
      </c>
      <c r="C1668" s="44">
        <v>4</v>
      </c>
      <c r="D1668" s="214">
        <v>45131.387863692129</v>
      </c>
      <c r="E1668" s="211" t="b">
        <v>0</v>
      </c>
      <c r="F1668" s="211" t="s">
        <v>2273</v>
      </c>
      <c r="G16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&lt;STX&gt;H1;o160,100;f3;c20;h1;w1;d3,Lareshia Early;&lt;ETX&gt;
&lt;STX&gt;H2;o130,100;f3;c20;h1;w1;d3,;&lt;ETX&gt;
&lt;STX&gt;H3;o100,100;f3;c20;h1;w1;d3,MES Login;&lt;ETX&gt;
&lt;STX&gt;B4;o50,30;f3;c0,3;h50;w3;d3,1280;&lt;ETX&gt;
&lt;STX&gt;R&lt;ETX&gt;
&lt;STX&gt;&lt;ESC&gt;E1;&lt;ETX&gt;
&lt;STX&gt;&lt;US&gt;4&lt;ETX&gt;
&lt;STX&gt;&lt;ETB&gt;&lt;ETX&gt;</v>
      </c>
      <c r="H1668" s="38">
        <f>ROW() - 6</f>
        <v>1662</v>
      </c>
      <c r="I1668" s="218" t="str" cm="1">
        <f t="array" ref="I16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69" spans="1:10" x14ac:dyDescent="0.2">
      <c r="A1669" s="209">
        <v>8733</v>
      </c>
      <c r="B1669" s="211" t="s">
        <v>3242</v>
      </c>
      <c r="C1669" s="44">
        <v>4</v>
      </c>
      <c r="D1669" s="214">
        <v>45131.387863854165</v>
      </c>
      <c r="E1669" s="211" t="b">
        <v>0</v>
      </c>
      <c r="F1669" s="211" t="s">
        <v>3243</v>
      </c>
      <c r="G16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&lt;STX&gt;H1;o160,100;f3;c20;h1;w1;d3,Lark DeRquauis;&lt;ETX&gt;
&lt;STX&gt;H2;o130,100;f3;c20;h1;w1;d3,;&lt;ETX&gt;
&lt;STX&gt;H3;o100,100;f3;c20;h1;w1;d3,MES Login;&lt;ETX&gt;
&lt;STX&gt;B4;o50,30;f3;c0,3;h50;w3;d3,8733;&lt;ETX&gt;
&lt;STX&gt;R&lt;ETX&gt;
&lt;STX&gt;&lt;ESC&gt;E1;&lt;ETX&gt;
&lt;STX&gt;&lt;US&gt;4&lt;ETX&gt;
&lt;STX&gt;&lt;ETB&gt;&lt;ETX&gt;</v>
      </c>
      <c r="H1669" s="38">
        <f>ROW() - 6</f>
        <v>1663</v>
      </c>
      <c r="I1669" s="218" t="str" cm="1">
        <f t="array" ref="I16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70" spans="1:10" x14ac:dyDescent="0.2">
      <c r="A1670" s="209">
        <v>8875</v>
      </c>
      <c r="B1670" s="211" t="s">
        <v>3244</v>
      </c>
      <c r="C1670" s="44">
        <v>4</v>
      </c>
      <c r="D1670" s="214">
        <v>45131.387864039352</v>
      </c>
      <c r="E1670" s="211" t="b">
        <v>0</v>
      </c>
      <c r="F1670" s="211" t="s">
        <v>960</v>
      </c>
      <c r="G16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&lt;STX&gt;H1;o160,100;f3;c20;h1;w1;d3,Larry Brown;&lt;ETX&gt;
&lt;STX&gt;H2;o130,100;f3;c20;h1;w1;d3,;&lt;ETX&gt;
&lt;STX&gt;H3;o100,100;f3;c20;h1;w1;d3,MES Login;&lt;ETX&gt;
&lt;STX&gt;B4;o50,30;f3;c0,3;h50;w3;d3,8875;&lt;ETX&gt;
&lt;STX&gt;R&lt;ETX&gt;
&lt;STX&gt;&lt;ESC&gt;E1;&lt;ETX&gt;
&lt;STX&gt;&lt;US&gt;4&lt;ETX&gt;
&lt;STX&gt;&lt;ETB&gt;&lt;ETX&gt;</v>
      </c>
      <c r="H1670" s="38">
        <f>ROW() - 6</f>
        <v>1664</v>
      </c>
      <c r="I1670" s="218" t="str" cm="1">
        <f t="array" ref="I16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71" spans="1:10" x14ac:dyDescent="0.2">
      <c r="A1671" s="209">
        <v>8891</v>
      </c>
      <c r="B1671" s="211" t="s">
        <v>3244</v>
      </c>
      <c r="C1671" s="44">
        <v>4</v>
      </c>
      <c r="D1671" s="214">
        <v>45131.387864236109</v>
      </c>
      <c r="E1671" s="211" t="b">
        <v>0</v>
      </c>
      <c r="F1671" s="211" t="s">
        <v>960</v>
      </c>
      <c r="G16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&lt;STX&gt;H1;o160,100;f3;c20;h1;w1;d3,Larry Brown;&lt;ETX&gt;
&lt;STX&gt;H2;o130,100;f3;c20;h1;w1;d3,;&lt;ETX&gt;
&lt;STX&gt;H3;o100,100;f3;c20;h1;w1;d3,MES Login;&lt;ETX&gt;
&lt;STX&gt;B4;o50,30;f3;c0,3;h50;w3;d3,8891;&lt;ETX&gt;
&lt;STX&gt;R&lt;ETX&gt;
&lt;STX&gt;&lt;ESC&gt;E1;&lt;ETX&gt;
&lt;STX&gt;&lt;US&gt;4&lt;ETX&gt;
&lt;STX&gt;&lt;ETB&gt;&lt;ETX&gt;</v>
      </c>
      <c r="H1671" s="38">
        <f>ROW() - 6</f>
        <v>1665</v>
      </c>
      <c r="I1671" s="218" t="str" cm="1">
        <f t="array" ref="I16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72" spans="1:10" x14ac:dyDescent="0.2">
      <c r="A1672" s="209">
        <v>1824</v>
      </c>
      <c r="B1672" s="211" t="s">
        <v>446</v>
      </c>
      <c r="C1672" s="44">
        <v>4</v>
      </c>
      <c r="D1672" s="214"/>
      <c r="E1672" s="211" t="b">
        <v>0</v>
      </c>
      <c r="F1672" s="211" t="s">
        <v>1480</v>
      </c>
      <c r="G16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&lt;STX&gt;H1;o160,100;f3;c20;h1;w1;d3,Larry Bryant;&lt;ETX&gt;
&lt;STX&gt;H2;o130,100;f3;c20;h1;w1;d3,T1XX A;&lt;ETX&gt;
&lt;STX&gt;H3;o100,100;f3;c20;h1;w1;d3,MES Login;&lt;ETX&gt;
&lt;STX&gt;B4;o50,30;f3;c0,3;h50;w3;d3,1824;&lt;ETX&gt;
&lt;STX&gt;R&lt;ETX&gt;
&lt;STX&gt;&lt;ESC&gt;E1;&lt;ETX&gt;
&lt;STX&gt;&lt;US&gt;4&lt;ETX&gt;
&lt;STX&gt;&lt;ETB&gt;&lt;ETX&gt;</v>
      </c>
      <c r="H1672" s="38">
        <f>ROW() - 6</f>
        <v>1666</v>
      </c>
      <c r="I1672" s="218" t="str" cm="1">
        <f t="array" ref="I16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16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673" spans="1:10" x14ac:dyDescent="0.2">
      <c r="A1673" s="209">
        <v>9171</v>
      </c>
      <c r="B1673" s="211" t="s">
        <v>3245</v>
      </c>
      <c r="C1673" s="44">
        <v>4</v>
      </c>
      <c r="D1673" s="214">
        <v>45131.387864583332</v>
      </c>
      <c r="E1673" s="211" t="b">
        <v>0</v>
      </c>
      <c r="F1673" s="211" t="s">
        <v>887</v>
      </c>
      <c r="G16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&lt;STX&gt;H1;o160,100;f3;c20;h1;w1;d3,Larry Foster;&lt;ETX&gt;
&lt;STX&gt;H2;o130,100;f3;c20;h1;w1;d3,;&lt;ETX&gt;
&lt;STX&gt;H3;o100,100;f3;c20;h1;w1;d3,MES Login;&lt;ETX&gt;
&lt;STX&gt;B4;o50,30;f3;c0,3;h50;w3;d3,9171;&lt;ETX&gt;
&lt;STX&gt;R&lt;ETX&gt;
&lt;STX&gt;&lt;ESC&gt;E1;&lt;ETX&gt;
&lt;STX&gt;&lt;US&gt;4&lt;ETX&gt;
&lt;STX&gt;&lt;ETB&gt;&lt;ETX&gt;</v>
      </c>
      <c r="H1673" s="38">
        <f>ROW() - 6</f>
        <v>1667</v>
      </c>
      <c r="I1673" s="218" t="str" cm="1">
        <f t="array" ref="I16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74" spans="1:10" x14ac:dyDescent="0.2">
      <c r="A1674" s="209">
        <v>9701</v>
      </c>
      <c r="B1674" s="211" t="s">
        <v>3246</v>
      </c>
      <c r="C1674" s="44">
        <v>4</v>
      </c>
      <c r="D1674" s="214">
        <v>45131.387864780096</v>
      </c>
      <c r="E1674" s="211" t="b">
        <v>1</v>
      </c>
      <c r="F1674" s="211" t="s">
        <v>3247</v>
      </c>
      <c r="G16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&lt;STX&gt;H1;o160,100;f3;c20;h1;w1;d3,Larry Lappe;&lt;ETX&gt;
&lt;STX&gt;H2;o130,100;f3;c20;h1;w1;d3,;&lt;ETX&gt;
&lt;STX&gt;H3;o100,100;f3;c20;h1;w1;d3,MES Login;&lt;ETX&gt;
&lt;STX&gt;B4;o50,30;f3;c0,3;h50;w3;d3,9701;&lt;ETX&gt;
&lt;STX&gt;R&lt;ETX&gt;
&lt;STX&gt;&lt;ESC&gt;E1;&lt;ETX&gt;
&lt;STX&gt;&lt;US&gt;4&lt;ETX&gt;
&lt;STX&gt;&lt;ETB&gt;&lt;ETX&gt;</v>
      </c>
      <c r="H1674" s="38">
        <f>ROW() - 6</f>
        <v>1668</v>
      </c>
      <c r="I1674" s="218" t="str" cm="1">
        <f t="array" ref="I16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75" spans="1:10" x14ac:dyDescent="0.2">
      <c r="A1675" s="209">
        <v>8179</v>
      </c>
      <c r="B1675" s="211" t="s">
        <v>3249</v>
      </c>
      <c r="C1675" s="44">
        <v>4</v>
      </c>
      <c r="D1675" s="214">
        <v>45131.387865127312</v>
      </c>
      <c r="E1675" s="211" t="b">
        <v>0</v>
      </c>
      <c r="F1675" s="211" t="s">
        <v>3250</v>
      </c>
      <c r="G16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&lt;STX&gt;H1;o160,100;f3;c20;h1;w1;d3,Larry Walthall;&lt;ETX&gt;
&lt;STX&gt;H2;o130,100;f3;c20;h1;w1;d3,;&lt;ETX&gt;
&lt;STX&gt;H3;o100,100;f3;c20;h1;w1;d3,MES Login;&lt;ETX&gt;
&lt;STX&gt;B4;o50,30;f3;c0,3;h50;w3;d3,8179;&lt;ETX&gt;
&lt;STX&gt;R&lt;ETX&gt;
&lt;STX&gt;&lt;ESC&gt;E1;&lt;ETX&gt;
&lt;STX&gt;&lt;US&gt;4&lt;ETX&gt;
&lt;STX&gt;&lt;ETB&gt;&lt;ETX&gt;</v>
      </c>
      <c r="H1675" s="38">
        <f>ROW() - 6</f>
        <v>1669</v>
      </c>
      <c r="I1675" s="218" t="str" cm="1">
        <f t="array" ref="I16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76" spans="1:10" x14ac:dyDescent="0.2">
      <c r="A1676" s="209">
        <v>9446</v>
      </c>
      <c r="B1676" s="211" t="s">
        <v>3251</v>
      </c>
      <c r="C1676" s="44">
        <v>4</v>
      </c>
      <c r="D1676" s="214">
        <v>45131.387865312499</v>
      </c>
      <c r="E1676" s="211" t="b">
        <v>0</v>
      </c>
      <c r="F1676" s="211" t="s">
        <v>3023</v>
      </c>
      <c r="G16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&lt;STX&gt;H1;o160,100;f3;c20;h1;w1;d3,Lashae Houston;&lt;ETX&gt;
&lt;STX&gt;H2;o130,100;f3;c20;h1;w1;d3,;&lt;ETX&gt;
&lt;STX&gt;H3;o100,100;f3;c20;h1;w1;d3,MES Login;&lt;ETX&gt;
&lt;STX&gt;B4;o50,30;f3;c0,3;h50;w3;d3,9446;&lt;ETX&gt;
&lt;STX&gt;R&lt;ETX&gt;
&lt;STX&gt;&lt;ESC&gt;E1;&lt;ETX&gt;
&lt;STX&gt;&lt;US&gt;4&lt;ETX&gt;
&lt;STX&gt;&lt;ETB&gt;&lt;ETX&gt;</v>
      </c>
      <c r="H1676" s="38">
        <f>ROW() - 6</f>
        <v>1670</v>
      </c>
      <c r="I1676" s="218" t="str" cm="1">
        <f t="array" ref="I16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77" spans="1:10" x14ac:dyDescent="0.2">
      <c r="A1677" s="209">
        <v>9731</v>
      </c>
      <c r="B1677" s="211" t="s">
        <v>3251</v>
      </c>
      <c r="C1677" s="44">
        <v>4</v>
      </c>
      <c r="D1677" s="214">
        <v>45131.387865509256</v>
      </c>
      <c r="E1677" s="211" t="b">
        <v>0</v>
      </c>
      <c r="F1677" s="211" t="s">
        <v>3023</v>
      </c>
      <c r="G16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&lt;STX&gt;H1;o160,100;f3;c20;h1;w1;d3,Lashae Houston;&lt;ETX&gt;
&lt;STX&gt;H2;o130,100;f3;c20;h1;w1;d3,;&lt;ETX&gt;
&lt;STX&gt;H3;o100,100;f3;c20;h1;w1;d3,MES Login;&lt;ETX&gt;
&lt;STX&gt;B4;o50,30;f3;c0,3;h50;w3;d3,9731;&lt;ETX&gt;
&lt;STX&gt;R&lt;ETX&gt;
&lt;STX&gt;&lt;ESC&gt;E1;&lt;ETX&gt;
&lt;STX&gt;&lt;US&gt;4&lt;ETX&gt;
&lt;STX&gt;&lt;ETB&gt;&lt;ETX&gt;</v>
      </c>
      <c r="H1677" s="38">
        <f>ROW() - 6</f>
        <v>1671</v>
      </c>
      <c r="I1677" s="218" t="str" cm="1">
        <f t="array" ref="I16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78" spans="1:10" x14ac:dyDescent="0.2">
      <c r="A1678" s="209">
        <v>9989</v>
      </c>
      <c r="B1678" s="211" t="s">
        <v>3252</v>
      </c>
      <c r="C1678" s="44">
        <v>4</v>
      </c>
      <c r="D1678" s="214">
        <v>45131.387865659723</v>
      </c>
      <c r="E1678" s="211" t="b">
        <v>0</v>
      </c>
      <c r="F1678" s="211" t="s">
        <v>931</v>
      </c>
      <c r="G16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&lt;STX&gt;H1;o160,100;f3;c20;h1;w1;d3,Lashanda Jenkins;&lt;ETX&gt;
&lt;STX&gt;H2;o130,100;f3;c20;h1;w1;d3,;&lt;ETX&gt;
&lt;STX&gt;H3;o100,100;f3;c20;h1;w1;d3,MES Login;&lt;ETX&gt;
&lt;STX&gt;B4;o50,30;f3;c0,3;h50;w3;d3,9989;&lt;ETX&gt;
&lt;STX&gt;R&lt;ETX&gt;
&lt;STX&gt;&lt;ESC&gt;E1;&lt;ETX&gt;
&lt;STX&gt;&lt;US&gt;4&lt;ETX&gt;
&lt;STX&gt;&lt;ETB&gt;&lt;ETX&gt;</v>
      </c>
      <c r="H1678" s="38">
        <f>ROW() - 6</f>
        <v>1672</v>
      </c>
      <c r="I1678" s="218" t="str" cm="1">
        <f t="array" ref="I16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79" spans="1:10" x14ac:dyDescent="0.2">
      <c r="A1679" s="209">
        <v>1446</v>
      </c>
      <c r="B1679" s="211" t="s">
        <v>3253</v>
      </c>
      <c r="C1679" s="44">
        <v>4</v>
      </c>
      <c r="D1679" s="214">
        <v>45131.387865856479</v>
      </c>
      <c r="E1679" s="211" t="b">
        <v>0</v>
      </c>
      <c r="F1679" s="211" t="s">
        <v>1266</v>
      </c>
      <c r="G16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&lt;STX&gt;H1;o160,100;f3;c20;h1;w1;d3,Lashandra Moore;&lt;ETX&gt;
&lt;STX&gt;H2;o130,100;f3;c20;h1;w1;d3,;&lt;ETX&gt;
&lt;STX&gt;H3;o100,100;f3;c20;h1;w1;d3,MES Login;&lt;ETX&gt;
&lt;STX&gt;B4;o50,30;f3;c0,3;h50;w3;d3,1446;&lt;ETX&gt;
&lt;STX&gt;R&lt;ETX&gt;
&lt;STX&gt;&lt;ESC&gt;E1;&lt;ETX&gt;
&lt;STX&gt;&lt;US&gt;4&lt;ETX&gt;
&lt;STX&gt;&lt;ETB&gt;&lt;ETX&gt;</v>
      </c>
      <c r="H1679" s="38">
        <f>ROW() - 6</f>
        <v>1673</v>
      </c>
      <c r="I1679" s="218" t="str" cm="1">
        <f t="array" ref="I16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80" spans="1:10" x14ac:dyDescent="0.2">
      <c r="A1680" s="209">
        <v>2613</v>
      </c>
      <c r="B1680" s="211" t="s">
        <v>3254</v>
      </c>
      <c r="C1680" s="44">
        <v>4</v>
      </c>
      <c r="D1680" s="214"/>
      <c r="E1680" s="211" t="b">
        <v>0</v>
      </c>
      <c r="F1680" s="211" t="s">
        <v>1323</v>
      </c>
      <c r="G16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&lt;STX&gt;H1;o160,100;f3;c20;h1;w1;d3,LaShaun Lindsey;&lt;ETX&gt;
&lt;STX&gt;H2;o130,100;f3;c20;h1;w1;d3,;&lt;ETX&gt;
&lt;STX&gt;H3;o100,100;f3;c20;h1;w1;d3,MES Login;&lt;ETX&gt;
&lt;STX&gt;B4;o50,30;f3;c0,3;h50;w3;d3,2613;&lt;ETX&gt;
&lt;STX&gt;R&lt;ETX&gt;
&lt;STX&gt;&lt;ESC&gt;E1;&lt;ETX&gt;
&lt;STX&gt;&lt;US&gt;4&lt;ETX&gt;
&lt;STX&gt;&lt;ETB&gt;&lt;ETX&gt;</v>
      </c>
      <c r="H1680" s="38">
        <f>ROW() - 6</f>
        <v>1674</v>
      </c>
      <c r="I1680" s="218" t="str" cm="1">
        <f t="array" ref="I16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81" spans="1:10" x14ac:dyDescent="0.2">
      <c r="A1681" s="209">
        <v>9031</v>
      </c>
      <c r="B1681" s="211" t="s">
        <v>3255</v>
      </c>
      <c r="C1681" s="44">
        <v>4</v>
      </c>
      <c r="D1681" s="214">
        <v>45131.387866203702</v>
      </c>
      <c r="E1681" s="211" t="b">
        <v>0</v>
      </c>
      <c r="F1681" s="211" t="s">
        <v>3256</v>
      </c>
      <c r="G16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&lt;STX&gt;H1;o160,100;f3;c20;h1;w1;d3,Lashawn Valentine;&lt;ETX&gt;
&lt;STX&gt;H2;o130,100;f3;c20;h1;w1;d3,;&lt;ETX&gt;
&lt;STX&gt;H3;o100,100;f3;c20;h1;w1;d3,MES Login;&lt;ETX&gt;
&lt;STX&gt;B4;o50,30;f3;c0,3;h50;w3;d3,9031;&lt;ETX&gt;
&lt;STX&gt;R&lt;ETX&gt;
&lt;STX&gt;&lt;ESC&gt;E1;&lt;ETX&gt;
&lt;STX&gt;&lt;US&gt;4&lt;ETX&gt;
&lt;STX&gt;&lt;ETB&gt;&lt;ETX&gt;</v>
      </c>
      <c r="H1681" s="38">
        <f>ROW() - 6</f>
        <v>1675</v>
      </c>
      <c r="I1681" s="218" t="str" cm="1">
        <f t="array" ref="I16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82" spans="1:10" x14ac:dyDescent="0.2">
      <c r="A1682" s="209">
        <v>1012</v>
      </c>
      <c r="B1682" s="211" t="s">
        <v>3257</v>
      </c>
      <c r="C1682" s="44">
        <v>4</v>
      </c>
      <c r="D1682" s="214">
        <v>45131.387866053243</v>
      </c>
      <c r="E1682" s="211" t="b">
        <v>0</v>
      </c>
      <c r="F1682" s="211" t="s">
        <v>1636</v>
      </c>
      <c r="G16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&lt;STX&gt;H1;o160,100;f3;c20;h1;w1;d3,Lashawna Hardison;&lt;ETX&gt;
&lt;STX&gt;H2;o130,100;f3;c20;h1;w1;d3,;&lt;ETX&gt;
&lt;STX&gt;H3;o100,100;f3;c20;h1;w1;d3,MES Login;&lt;ETX&gt;
&lt;STX&gt;B4;o50,30;f3;c0,3;h50;w3;d3,1012;&lt;ETX&gt;
&lt;STX&gt;R&lt;ETX&gt;
&lt;STX&gt;&lt;ESC&gt;E1;&lt;ETX&gt;
&lt;STX&gt;&lt;US&gt;4&lt;ETX&gt;
&lt;STX&gt;&lt;ETB&gt;&lt;ETX&gt;</v>
      </c>
      <c r="H1682" s="38">
        <f>ROW() - 6</f>
        <v>1676</v>
      </c>
      <c r="I1682" s="218" t="str" cm="1">
        <f t="array" ref="I16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83" spans="1:10" x14ac:dyDescent="0.2">
      <c r="A1683" s="209">
        <v>1364</v>
      </c>
      <c r="B1683" s="211" t="s">
        <v>3258</v>
      </c>
      <c r="C1683" s="44">
        <v>4</v>
      </c>
      <c r="D1683" s="214">
        <v>45131.387866203702</v>
      </c>
      <c r="E1683" s="211" t="b">
        <v>0</v>
      </c>
      <c r="F1683" s="211" t="s">
        <v>1064</v>
      </c>
      <c r="G16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&lt;STX&gt;H1;o160,100;f3;c20;h1;w1;d3,Lashawndra Baker;&lt;ETX&gt;
&lt;STX&gt;H2;o130,100;f3;c20;h1;w1;d3,;&lt;ETX&gt;
&lt;STX&gt;H3;o100,100;f3;c20;h1;w1;d3,MES Login;&lt;ETX&gt;
&lt;STX&gt;B4;o50,30;f3;c0,3;h50;w3;d3,1364;&lt;ETX&gt;
&lt;STX&gt;R&lt;ETX&gt;
&lt;STX&gt;&lt;ESC&gt;E1;&lt;ETX&gt;
&lt;STX&gt;&lt;US&gt;4&lt;ETX&gt;
&lt;STX&gt;&lt;ETB&gt;&lt;ETX&gt;</v>
      </c>
      <c r="H1683" s="38">
        <f>ROW() - 6</f>
        <v>1677</v>
      </c>
      <c r="I1683" s="218" t="str" cm="1">
        <f t="array" ref="I16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84" spans="1:10" x14ac:dyDescent="0.2">
      <c r="A1684" s="209">
        <v>1082</v>
      </c>
      <c r="B1684" s="211" t="s">
        <v>3259</v>
      </c>
      <c r="C1684" s="44">
        <v>4</v>
      </c>
      <c r="D1684" s="214">
        <v>45131.387866400466</v>
      </c>
      <c r="E1684" s="211" t="b">
        <v>0</v>
      </c>
      <c r="F1684" s="211" t="s">
        <v>1025</v>
      </c>
      <c r="G16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&lt;STX&gt;H1;o160,100;f3;c20;h1;w1;d3,Lashay Jordan;&lt;ETX&gt;
&lt;STX&gt;H2;o130,100;f3;c20;h1;w1;d3,;&lt;ETX&gt;
&lt;STX&gt;H3;o100,100;f3;c20;h1;w1;d3,MES Login;&lt;ETX&gt;
&lt;STX&gt;B4;o50,30;f3;c0,3;h50;w3;d3,1082;&lt;ETX&gt;
&lt;STX&gt;R&lt;ETX&gt;
&lt;STX&gt;&lt;ESC&gt;E1;&lt;ETX&gt;
&lt;STX&gt;&lt;US&gt;4&lt;ETX&gt;
&lt;STX&gt;&lt;ETB&gt;&lt;ETX&gt;</v>
      </c>
      <c r="H1684" s="38">
        <f>ROW() - 6</f>
        <v>1678</v>
      </c>
      <c r="I1684" s="218" t="str" cm="1">
        <f t="array" ref="I16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85" spans="1:10" x14ac:dyDescent="0.2">
      <c r="A1685" s="209">
        <v>1481</v>
      </c>
      <c r="B1685" s="211" t="s">
        <v>3260</v>
      </c>
      <c r="C1685" s="44">
        <v>4</v>
      </c>
      <c r="D1685" s="214">
        <v>45131.387866585646</v>
      </c>
      <c r="E1685" s="211" t="b">
        <v>0</v>
      </c>
      <c r="F1685" s="211" t="s">
        <v>3261</v>
      </c>
      <c r="G16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&lt;STX&gt;H1;o160,100;f3;c20;h1;w1;d3,Lashisha Franklin;&lt;ETX&gt;
&lt;STX&gt;H2;o130,100;f3;c20;h1;w1;d3,;&lt;ETX&gt;
&lt;STX&gt;H3;o100,100;f3;c20;h1;w1;d3,MES Login;&lt;ETX&gt;
&lt;STX&gt;B4;o50,30;f3;c0,3;h50;w3;d3,1481;&lt;ETX&gt;
&lt;STX&gt;R&lt;ETX&gt;
&lt;STX&gt;&lt;ESC&gt;E1;&lt;ETX&gt;
&lt;STX&gt;&lt;US&gt;4&lt;ETX&gt;
&lt;STX&gt;&lt;ETB&gt;&lt;ETX&gt;</v>
      </c>
      <c r="H1685" s="38">
        <f>ROW() - 6</f>
        <v>1679</v>
      </c>
      <c r="I1685" s="218" t="str" cm="1">
        <f t="array" ref="I16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86" spans="1:10" x14ac:dyDescent="0.2">
      <c r="A1686" s="209">
        <v>1394</v>
      </c>
      <c r="B1686" s="211" t="s">
        <v>3262</v>
      </c>
      <c r="C1686" s="44">
        <v>4</v>
      </c>
      <c r="D1686" s="214">
        <v>45131.387866747682</v>
      </c>
      <c r="E1686" s="211" t="b">
        <v>0</v>
      </c>
      <c r="F1686" s="211" t="s">
        <v>891</v>
      </c>
      <c r="G16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&lt;STX&gt;H1;o160,100;f3;c20;h1;w1;d3,Lashondra Johnson;&lt;ETX&gt;
&lt;STX&gt;H2;o130,100;f3;c20;h1;w1;d3,;&lt;ETX&gt;
&lt;STX&gt;H3;o100,100;f3;c20;h1;w1;d3,MES Login;&lt;ETX&gt;
&lt;STX&gt;B4;o50,30;f3;c0,3;h50;w3;d3,1394;&lt;ETX&gt;
&lt;STX&gt;R&lt;ETX&gt;
&lt;STX&gt;&lt;ESC&gt;E1;&lt;ETX&gt;
&lt;STX&gt;&lt;US&gt;4&lt;ETX&gt;
&lt;STX&gt;&lt;ETB&gt;&lt;ETX&gt;</v>
      </c>
      <c r="H1686" s="38">
        <f>ROW() - 6</f>
        <v>1680</v>
      </c>
      <c r="I1686" s="218" t="str" cm="1">
        <f t="array" ref="I16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87" spans="1:10" x14ac:dyDescent="0.2">
      <c r="A1687" s="209">
        <v>1148</v>
      </c>
      <c r="B1687" s="211" t="s">
        <v>3263</v>
      </c>
      <c r="C1687" s="44">
        <v>4</v>
      </c>
      <c r="D1687" s="214">
        <v>45131.38786693287</v>
      </c>
      <c r="E1687" s="211" t="b">
        <v>0</v>
      </c>
      <c r="F1687" s="211" t="s">
        <v>2905</v>
      </c>
      <c r="G16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&lt;STX&gt;H1;o160,100;f3;c20;h1;w1;d3,Lashuna McCants;&lt;ETX&gt;
&lt;STX&gt;H2;o130,100;f3;c20;h1;w1;d3,;&lt;ETX&gt;
&lt;STX&gt;H3;o100,100;f3;c20;h1;w1;d3,MES Login;&lt;ETX&gt;
&lt;STX&gt;B4;o50,30;f3;c0,3;h50;w3;d3,1148;&lt;ETX&gt;
&lt;STX&gt;R&lt;ETX&gt;
&lt;STX&gt;&lt;ESC&gt;E1;&lt;ETX&gt;
&lt;STX&gt;&lt;US&gt;4&lt;ETX&gt;
&lt;STX&gt;&lt;ETB&gt;&lt;ETX&gt;</v>
      </c>
      <c r="H1687" s="38">
        <f>ROW() - 6</f>
        <v>1681</v>
      </c>
      <c r="I1687" s="218" t="str" cm="1">
        <f t="array" ref="I16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88" spans="1:10" x14ac:dyDescent="0.2">
      <c r="A1688" s="209">
        <v>2560</v>
      </c>
      <c r="B1688" s="211" t="s">
        <v>60</v>
      </c>
      <c r="C1688" s="44">
        <v>4</v>
      </c>
      <c r="D1688" s="214"/>
      <c r="E1688" s="211" t="b">
        <v>0</v>
      </c>
      <c r="F1688" s="211" t="s">
        <v>3264</v>
      </c>
      <c r="G16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&lt;STX&gt;H1;o160,100;f3;c20;h1;w1;d3,Latabia Quinn;&lt;ETX&gt;
&lt;STX&gt;H2;o130,100;f3;c20;h1;w1;d3,T1XX B;&lt;ETX&gt;
&lt;STX&gt;H3;o100,100;f3;c20;h1;w1;d3,MES Login;&lt;ETX&gt;
&lt;STX&gt;B4;o50,30;f3;c0,3;h50;w3;d3,2560;&lt;ETX&gt;
&lt;STX&gt;R&lt;ETX&gt;
&lt;STX&gt;&lt;ESC&gt;E1;&lt;ETX&gt;
&lt;STX&gt;&lt;US&gt;4&lt;ETX&gt;
&lt;STX&gt;&lt;ETB&gt;&lt;ETX&gt;</v>
      </c>
      <c r="H1688" s="38">
        <f>ROW() - 6</f>
        <v>1682</v>
      </c>
      <c r="I1688" s="218" t="str" cm="1">
        <f t="array" ref="I16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6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689" spans="1:10" x14ac:dyDescent="0.2">
      <c r="A1689" s="209">
        <v>8916</v>
      </c>
      <c r="B1689" s="211" t="s">
        <v>3265</v>
      </c>
      <c r="C1689" s="44">
        <v>4</v>
      </c>
      <c r="D1689" s="214">
        <v>45131.387867129626</v>
      </c>
      <c r="E1689" s="211" t="b">
        <v>0</v>
      </c>
      <c r="F1689" s="211" t="s">
        <v>2381</v>
      </c>
      <c r="G16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&lt;STX&gt;H1;o160,100;f3;c20;h1;w1;d3,Latasha Miles;&lt;ETX&gt;
&lt;STX&gt;H2;o130,100;f3;c20;h1;w1;d3,;&lt;ETX&gt;
&lt;STX&gt;H3;o100,100;f3;c20;h1;w1;d3,MES Login;&lt;ETX&gt;
&lt;STX&gt;B4;o50,30;f3;c0,3;h50;w3;d3,8916;&lt;ETX&gt;
&lt;STX&gt;R&lt;ETX&gt;
&lt;STX&gt;&lt;ESC&gt;E1;&lt;ETX&gt;
&lt;STX&gt;&lt;US&gt;4&lt;ETX&gt;
&lt;STX&gt;&lt;ETB&gt;&lt;ETX&gt;</v>
      </c>
      <c r="H1689" s="38">
        <f>ROW() - 6</f>
        <v>1683</v>
      </c>
      <c r="I1689" s="218" t="str" cm="1">
        <f t="array" ref="I16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90" spans="1:10" x14ac:dyDescent="0.2">
      <c r="A1690" s="209">
        <v>1395</v>
      </c>
      <c r="B1690" s="211" t="s">
        <v>3266</v>
      </c>
      <c r="C1690" s="44">
        <v>4</v>
      </c>
      <c r="D1690" s="214">
        <v>45131.387867280093</v>
      </c>
      <c r="E1690" s="211" t="b">
        <v>0</v>
      </c>
      <c r="F1690" s="211" t="s">
        <v>1314</v>
      </c>
      <c r="G16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&lt;STX&gt;H1;o160,100;f3;c20;h1;w1;d3,Latasha White;&lt;ETX&gt;
&lt;STX&gt;H2;o130,100;f3;c20;h1;w1;d3,;&lt;ETX&gt;
&lt;STX&gt;H3;o100,100;f3;c20;h1;w1;d3,MES Login;&lt;ETX&gt;
&lt;STX&gt;B4;o50,30;f3;c0,3;h50;w3;d3,1395;&lt;ETX&gt;
&lt;STX&gt;R&lt;ETX&gt;
&lt;STX&gt;&lt;ESC&gt;E1;&lt;ETX&gt;
&lt;STX&gt;&lt;US&gt;4&lt;ETX&gt;
&lt;STX&gt;&lt;ETB&gt;&lt;ETX&gt;</v>
      </c>
      <c r="H1690" s="38">
        <f>ROW() - 6</f>
        <v>1684</v>
      </c>
      <c r="I1690" s="218" t="str" cm="1">
        <f t="array" ref="I16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91" spans="1:10" x14ac:dyDescent="0.2">
      <c r="A1691" s="209">
        <v>2581</v>
      </c>
      <c r="B1691" s="211" t="s">
        <v>30</v>
      </c>
      <c r="C1691" s="44">
        <v>4</v>
      </c>
      <c r="D1691" s="214">
        <v>45793</v>
      </c>
      <c r="E1691" s="211" t="b">
        <v>0</v>
      </c>
      <c r="F1691" s="211" t="s">
        <v>1451</v>
      </c>
      <c r="G16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&lt;STX&gt;H1;o160,100;f3;c20;h1;w1;d3,Latesh Mitchell;&lt;ETX&gt;
&lt;STX&gt;H2;o130,100;f3;c20;h1;w1;d3,;&lt;ETX&gt;
&lt;STX&gt;H3;o100,100;f3;c20;h1;w1;d3,MES Login;&lt;ETX&gt;
&lt;STX&gt;B4;o50,30;f3;c0,3;h50;w3;d3,2581;&lt;ETX&gt;
&lt;STX&gt;R&lt;ETX&gt;
&lt;STX&gt;&lt;ESC&gt;E1;&lt;ETX&gt;
&lt;STX&gt;&lt;US&gt;4&lt;ETX&gt;
&lt;STX&gt;&lt;ETB&gt;&lt;ETX&gt;</v>
      </c>
      <c r="H1691" s="38">
        <f>ROW() - 6</f>
        <v>1685</v>
      </c>
      <c r="I1691" s="218" t="str" cm="1">
        <f t="array" ref="I16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92" spans="1:10" x14ac:dyDescent="0.2">
      <c r="A1692" s="209">
        <v>1119</v>
      </c>
      <c r="B1692" s="211" t="s">
        <v>3267</v>
      </c>
      <c r="C1692" s="44">
        <v>4</v>
      </c>
      <c r="D1692" s="214">
        <v>45131.387867476849</v>
      </c>
      <c r="E1692" s="211" t="b">
        <v>0</v>
      </c>
      <c r="F1692" s="211" t="s">
        <v>981</v>
      </c>
      <c r="G16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&lt;STX&gt;H1;o160,100;f3;c20;h1;w1;d3,Latice Jackson;&lt;ETX&gt;
&lt;STX&gt;H2;o130,100;f3;c20;h1;w1;d3,;&lt;ETX&gt;
&lt;STX&gt;H3;o100,100;f3;c20;h1;w1;d3,MES Login;&lt;ETX&gt;
&lt;STX&gt;B4;o50,30;f3;c0,3;h50;w3;d3,1119;&lt;ETX&gt;
&lt;STX&gt;R&lt;ETX&gt;
&lt;STX&gt;&lt;ESC&gt;E1;&lt;ETX&gt;
&lt;STX&gt;&lt;US&gt;4&lt;ETX&gt;
&lt;STX&gt;&lt;ETB&gt;&lt;ETX&gt;</v>
      </c>
      <c r="H1692" s="38">
        <f>ROW() - 6</f>
        <v>1686</v>
      </c>
      <c r="I1692" s="218" t="str" cm="1">
        <f t="array" ref="I16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93" spans="1:10" x14ac:dyDescent="0.2">
      <c r="A1693" s="209">
        <v>1170</v>
      </c>
      <c r="B1693" s="211" t="s">
        <v>3268</v>
      </c>
      <c r="C1693" s="44">
        <v>4</v>
      </c>
      <c r="D1693" s="214">
        <v>45131.387867673613</v>
      </c>
      <c r="E1693" s="211" t="b">
        <v>0</v>
      </c>
      <c r="F1693" s="211" t="s">
        <v>1743</v>
      </c>
      <c r="G16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&lt;STX&gt;H1;o160,100;f3;c20;h1;w1;d3,Latisha Banks;&lt;ETX&gt;
&lt;STX&gt;H2;o130,100;f3;c20;h1;w1;d3,;&lt;ETX&gt;
&lt;STX&gt;H3;o100,100;f3;c20;h1;w1;d3,MES Login;&lt;ETX&gt;
&lt;STX&gt;B4;o50,30;f3;c0,3;h50;w3;d3,1170;&lt;ETX&gt;
&lt;STX&gt;R&lt;ETX&gt;
&lt;STX&gt;&lt;ESC&gt;E1;&lt;ETX&gt;
&lt;STX&gt;&lt;US&gt;4&lt;ETX&gt;
&lt;STX&gt;&lt;ETB&gt;&lt;ETX&gt;</v>
      </c>
      <c r="H1693" s="38">
        <f>ROW() - 6</f>
        <v>1687</v>
      </c>
      <c r="I1693" s="218" t="str" cm="1">
        <f t="array" ref="I16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94" spans="1:10" x14ac:dyDescent="0.2">
      <c r="A1694" s="209">
        <v>9825</v>
      </c>
      <c r="B1694" s="211" t="s">
        <v>3269</v>
      </c>
      <c r="C1694" s="44">
        <v>4</v>
      </c>
      <c r="D1694" s="214">
        <v>45131.387867824073</v>
      </c>
      <c r="E1694" s="211" t="b">
        <v>0</v>
      </c>
      <c r="F1694" s="211" t="s">
        <v>3270</v>
      </c>
      <c r="G16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&lt;STX&gt;H1;o160,100;f3;c20;h1;w1;d3,Latisha Perdue;&lt;ETX&gt;
&lt;STX&gt;H2;o130,100;f3;c20;h1;w1;d3,;&lt;ETX&gt;
&lt;STX&gt;H3;o100,100;f3;c20;h1;w1;d3,MES Login;&lt;ETX&gt;
&lt;STX&gt;B4;o50,30;f3;c0,3;h50;w3;d3,9825;&lt;ETX&gt;
&lt;STX&gt;R&lt;ETX&gt;
&lt;STX&gt;&lt;ESC&gt;E1;&lt;ETX&gt;
&lt;STX&gt;&lt;US&gt;4&lt;ETX&gt;
&lt;STX&gt;&lt;ETB&gt;&lt;ETX&gt;</v>
      </c>
      <c r="H1694" s="38">
        <f>ROW() - 6</f>
        <v>1688</v>
      </c>
      <c r="I1694" s="218" t="str" cm="1">
        <f t="array" ref="I16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95" spans="1:10" x14ac:dyDescent="0.2">
      <c r="A1695" s="209">
        <v>1397</v>
      </c>
      <c r="B1695" s="211" t="s">
        <v>3271</v>
      </c>
      <c r="C1695" s="44">
        <v>4</v>
      </c>
      <c r="D1695" s="214">
        <v>45131.387868020836</v>
      </c>
      <c r="E1695" s="211" t="b">
        <v>0</v>
      </c>
      <c r="F1695" s="211" t="s">
        <v>3272</v>
      </c>
      <c r="G16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&lt;STX&gt;H1;o160,100;f3;c20;h1;w1;d3,Latoria Graves-Hicks;&lt;ETX&gt;
&lt;STX&gt;H2;o130,100;f3;c20;h1;w1;d3,;&lt;ETX&gt;
&lt;STX&gt;H3;o100,100;f3;c20;h1;w1;d3,MES Login;&lt;ETX&gt;
&lt;STX&gt;B4;o50,30;f3;c0,3;h50;w3;d3,1397;&lt;ETX&gt;
&lt;STX&gt;R&lt;ETX&gt;
&lt;STX&gt;&lt;ESC&gt;E1;&lt;ETX&gt;
&lt;STX&gt;&lt;US&gt;4&lt;ETX&gt;
&lt;STX&gt;&lt;ETB&gt;&lt;ETX&gt;</v>
      </c>
      <c r="H1695" s="38">
        <f>ROW() - 6</f>
        <v>1689</v>
      </c>
      <c r="I1695" s="218" t="str" cm="1">
        <f t="array" ref="I16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96" spans="1:10" x14ac:dyDescent="0.2">
      <c r="A1696" s="209">
        <v>1034</v>
      </c>
      <c r="B1696" s="211" t="s">
        <v>3273</v>
      </c>
      <c r="C1696" s="44">
        <v>4</v>
      </c>
      <c r="D1696" s="214">
        <v>45131.387868206017</v>
      </c>
      <c r="E1696" s="211" t="b">
        <v>0</v>
      </c>
      <c r="F1696" s="211" t="s">
        <v>1430</v>
      </c>
      <c r="G16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&lt;STX&gt;H1;o160,100;f3;c20;h1;w1;d3,Latoya Dawson;&lt;ETX&gt;
&lt;STX&gt;H2;o130,100;f3;c20;h1;w1;d3,;&lt;ETX&gt;
&lt;STX&gt;H3;o100,100;f3;c20;h1;w1;d3,MES Login;&lt;ETX&gt;
&lt;STX&gt;B4;o50,30;f3;c0,3;h50;w3;d3,1034;&lt;ETX&gt;
&lt;STX&gt;R&lt;ETX&gt;
&lt;STX&gt;&lt;ESC&gt;E1;&lt;ETX&gt;
&lt;STX&gt;&lt;US&gt;4&lt;ETX&gt;
&lt;STX&gt;&lt;ETB&gt;&lt;ETX&gt;</v>
      </c>
      <c r="H1696" s="38">
        <f>ROW() - 6</f>
        <v>1690</v>
      </c>
      <c r="I1696" s="218" t="str" cm="1">
        <f t="array" ref="I16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97" spans="1:10" x14ac:dyDescent="0.2">
      <c r="A1697" s="209">
        <v>1039</v>
      </c>
      <c r="B1697" s="211" t="s">
        <v>3274</v>
      </c>
      <c r="C1697" s="44">
        <v>4</v>
      </c>
      <c r="D1697" s="214">
        <v>45131.38786840278</v>
      </c>
      <c r="E1697" s="211" t="b">
        <v>0</v>
      </c>
      <c r="F1697" s="211" t="s">
        <v>1509</v>
      </c>
      <c r="G16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&lt;STX&gt;H1;o160,100;f3;c20;h1;w1;d3,Latoya Gilbert;&lt;ETX&gt;
&lt;STX&gt;H2;o130,100;f3;c20;h1;w1;d3,;&lt;ETX&gt;
&lt;STX&gt;H3;o100,100;f3;c20;h1;w1;d3,MES Login;&lt;ETX&gt;
&lt;STX&gt;B4;o50,30;f3;c0,3;h50;w3;d3,1039;&lt;ETX&gt;
&lt;STX&gt;R&lt;ETX&gt;
&lt;STX&gt;&lt;ESC&gt;E1;&lt;ETX&gt;
&lt;STX&gt;&lt;US&gt;4&lt;ETX&gt;
&lt;STX&gt;&lt;ETB&gt;&lt;ETX&gt;</v>
      </c>
      <c r="H1697" s="38">
        <f>ROW() - 6</f>
        <v>1691</v>
      </c>
      <c r="I1697" s="218" t="str" cm="1">
        <f t="array" ref="I16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98" spans="1:10" x14ac:dyDescent="0.2">
      <c r="A1698" s="209">
        <v>9753</v>
      </c>
      <c r="B1698" s="211" t="s">
        <v>3275</v>
      </c>
      <c r="C1698" s="44">
        <v>4</v>
      </c>
      <c r="D1698" s="214">
        <v>45131.38786840278</v>
      </c>
      <c r="E1698" s="211" t="b">
        <v>0</v>
      </c>
      <c r="F1698" s="211" t="s">
        <v>1031</v>
      </c>
      <c r="G16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&lt;STX&gt;H1;o160,100;f3;c20;h1;w1;d3,Latoya Jones;&lt;ETX&gt;
&lt;STX&gt;H2;o130,100;f3;c20;h1;w1;d3,;&lt;ETX&gt;
&lt;STX&gt;H3;o100,100;f3;c20;h1;w1;d3,MES Login;&lt;ETX&gt;
&lt;STX&gt;B4;o50,30;f3;c0,3;h50;w3;d3,9753;&lt;ETX&gt;
&lt;STX&gt;R&lt;ETX&gt;
&lt;STX&gt;&lt;ESC&gt;E1;&lt;ETX&gt;
&lt;STX&gt;&lt;US&gt;4&lt;ETX&gt;
&lt;STX&gt;&lt;ETB&gt;&lt;ETX&gt;</v>
      </c>
      <c r="H1698" s="38">
        <f>ROW() - 6</f>
        <v>1692</v>
      </c>
      <c r="I1698" s="218" t="str" cm="1">
        <f t="array" ref="I16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699" spans="1:10" x14ac:dyDescent="0.2">
      <c r="A1699" s="209">
        <v>9193</v>
      </c>
      <c r="B1699" s="211" t="s">
        <v>3276</v>
      </c>
      <c r="C1699" s="44">
        <v>4</v>
      </c>
      <c r="D1699" s="214">
        <v>45131.38786855324</v>
      </c>
      <c r="E1699" s="211" t="b">
        <v>0</v>
      </c>
      <c r="F1699" s="211" t="s">
        <v>1266</v>
      </c>
      <c r="G16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&lt;STX&gt;H1;o160,100;f3;c20;h1;w1;d3,Latoya Moore;&lt;ETX&gt;
&lt;STX&gt;H2;o130,100;f3;c20;h1;w1;d3,;&lt;ETX&gt;
&lt;STX&gt;H3;o100,100;f3;c20;h1;w1;d3,MES Login;&lt;ETX&gt;
&lt;STX&gt;B4;o50,30;f3;c0,3;h50;w3;d3,9193;&lt;ETX&gt;
&lt;STX&gt;R&lt;ETX&gt;
&lt;STX&gt;&lt;ESC&gt;E1;&lt;ETX&gt;
&lt;STX&gt;&lt;US&gt;4&lt;ETX&gt;
&lt;STX&gt;&lt;ETB&gt;&lt;ETX&gt;</v>
      </c>
      <c r="H1699" s="38">
        <f>ROW() - 6</f>
        <v>1693</v>
      </c>
      <c r="I1699" s="218" t="str" cm="1">
        <f t="array" ref="I16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6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00" spans="1:10" x14ac:dyDescent="0.2">
      <c r="A1700" s="209">
        <v>9092</v>
      </c>
      <c r="B1700" s="211" t="s">
        <v>3277</v>
      </c>
      <c r="C1700" s="44">
        <v>4</v>
      </c>
      <c r="D1700" s="214">
        <v>45131.387868749996</v>
      </c>
      <c r="E1700" s="211" t="b">
        <v>0</v>
      </c>
      <c r="F1700" s="211" t="s">
        <v>956</v>
      </c>
      <c r="G17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&lt;STX&gt;H1;o160,100;f3;c20;h1;w1;d3,Latoya Smith;&lt;ETX&gt;
&lt;STX&gt;H2;o130,100;f3;c20;h1;w1;d3,;&lt;ETX&gt;
&lt;STX&gt;H3;o100,100;f3;c20;h1;w1;d3,MES Login;&lt;ETX&gt;
&lt;STX&gt;B4;o50,30;f3;c0,3;h50;w3;d3,9092;&lt;ETX&gt;
&lt;STX&gt;R&lt;ETX&gt;
&lt;STX&gt;&lt;ESC&gt;E1;&lt;ETX&gt;
&lt;STX&gt;&lt;US&gt;4&lt;ETX&gt;
&lt;STX&gt;&lt;ETB&gt;&lt;ETX&gt;</v>
      </c>
      <c r="H1700" s="38">
        <f>ROW() - 6</f>
        <v>1694</v>
      </c>
      <c r="I1700" s="218" t="str" cm="1">
        <f t="array" ref="I17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01" spans="1:10" x14ac:dyDescent="0.2">
      <c r="A1701" s="209">
        <v>1965</v>
      </c>
      <c r="B1701" s="211" t="s">
        <v>3278</v>
      </c>
      <c r="C1701" s="44">
        <v>4</v>
      </c>
      <c r="D1701" s="214">
        <v>45131.38786894676</v>
      </c>
      <c r="E1701" s="211" t="b">
        <v>0</v>
      </c>
      <c r="F1701" s="211" t="s">
        <v>3279</v>
      </c>
      <c r="G17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&lt;STX&gt;H1;o160,100;f3;c20;h1;w1;d3,Latoya Tillerson;&lt;ETX&gt;
&lt;STX&gt;H2;o130,100;f3;c20;h1;w1;d3,;&lt;ETX&gt;
&lt;STX&gt;H3;o100,100;f3;c20;h1;w1;d3,MES Login;&lt;ETX&gt;
&lt;STX&gt;B4;o50,30;f3;c0,3;h50;w3;d3,1965;&lt;ETX&gt;
&lt;STX&gt;R&lt;ETX&gt;
&lt;STX&gt;&lt;ESC&gt;E1;&lt;ETX&gt;
&lt;STX&gt;&lt;US&gt;4&lt;ETX&gt;
&lt;STX&gt;&lt;ETB&gt;&lt;ETX&gt;</v>
      </c>
      <c r="H1701" s="38">
        <f>ROW() - 6</f>
        <v>1695</v>
      </c>
      <c r="I1701" s="218" t="str" cm="1">
        <f t="array" ref="I17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02" spans="1:10" x14ac:dyDescent="0.2">
      <c r="A1702" s="209">
        <v>2336</v>
      </c>
      <c r="B1702" s="211" t="s">
        <v>88</v>
      </c>
      <c r="C1702" s="44">
        <v>4</v>
      </c>
      <c r="D1702" s="214">
        <v>46038.789717210646</v>
      </c>
      <c r="E1702" s="211" t="b">
        <v>0</v>
      </c>
      <c r="F1702" s="211" t="s">
        <v>1254</v>
      </c>
      <c r="G17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&lt;STX&gt;H1;o160,100;f3;c20;h1;w1;d3,LaToya Walker;&lt;ETX&gt;
&lt;STX&gt;H2;o130,100;f3;c20;h1;w1;d3,;&lt;ETX&gt;
&lt;STX&gt;H3;o100,100;f3;c20;h1;w1;d3,MES Login;&lt;ETX&gt;
&lt;STX&gt;B4;o50,30;f3;c0,3;h50;w3;d3,2336;&lt;ETX&gt;
&lt;STX&gt;R&lt;ETX&gt;
&lt;STX&gt;&lt;ESC&gt;E1;&lt;ETX&gt;
&lt;STX&gt;&lt;US&gt;4&lt;ETX&gt;
&lt;STX&gt;&lt;ETB&gt;&lt;ETX&gt;</v>
      </c>
      <c r="H1702" s="38">
        <f>ROW() - 6</f>
        <v>1696</v>
      </c>
      <c r="I1702" s="218" t="str" cm="1">
        <f t="array" ref="I17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03" spans="1:10" x14ac:dyDescent="0.2">
      <c r="A1703" s="209">
        <v>1357</v>
      </c>
      <c r="B1703" s="211" t="s">
        <v>3280</v>
      </c>
      <c r="C1703" s="44">
        <v>4</v>
      </c>
      <c r="D1703" s="214">
        <v>45131.38786909722</v>
      </c>
      <c r="E1703" s="211" t="b">
        <v>0</v>
      </c>
      <c r="F1703" s="211" t="s">
        <v>960</v>
      </c>
      <c r="G17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&lt;STX&gt;H1;o160,100;f3;c20;h1;w1;d3,Latrice Brown;&lt;ETX&gt;
&lt;STX&gt;H2;o130,100;f3;c20;h1;w1;d3,;&lt;ETX&gt;
&lt;STX&gt;H3;o100,100;f3;c20;h1;w1;d3,MES Login;&lt;ETX&gt;
&lt;STX&gt;B4;o50,30;f3;c0,3;h50;w3;d3,1357;&lt;ETX&gt;
&lt;STX&gt;R&lt;ETX&gt;
&lt;STX&gt;&lt;ESC&gt;E1;&lt;ETX&gt;
&lt;STX&gt;&lt;US&gt;4&lt;ETX&gt;
&lt;STX&gt;&lt;ETB&gt;&lt;ETX&gt;</v>
      </c>
      <c r="H1703" s="38">
        <f>ROW() - 6</f>
        <v>1697</v>
      </c>
      <c r="I1703" s="218" t="str" cm="1">
        <f t="array" ref="I17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04" spans="1:10" x14ac:dyDescent="0.2">
      <c r="A1704" s="209">
        <v>1324</v>
      </c>
      <c r="B1704" s="211" t="s">
        <v>3281</v>
      </c>
      <c r="C1704" s="44">
        <v>4</v>
      </c>
      <c r="D1704" s="214">
        <v>45131.387869293983</v>
      </c>
      <c r="E1704" s="211" t="b">
        <v>0</v>
      </c>
      <c r="F1704" s="211" t="s">
        <v>3282</v>
      </c>
      <c r="G17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&lt;STX&gt;H1;o160,100;f3;c20;h1;w1;d3,Laura Sliheet;&lt;ETX&gt;
&lt;STX&gt;H2;o130,100;f3;c20;h1;w1;d3,;&lt;ETX&gt;
&lt;STX&gt;H3;o100,100;f3;c20;h1;w1;d3,MES Login;&lt;ETX&gt;
&lt;STX&gt;B4;o50,30;f3;c0,3;h50;w3;d3,1324;&lt;ETX&gt;
&lt;STX&gt;R&lt;ETX&gt;
&lt;STX&gt;&lt;ESC&gt;E1;&lt;ETX&gt;
&lt;STX&gt;&lt;US&gt;4&lt;ETX&gt;
&lt;STX&gt;&lt;ETB&gt;&lt;ETX&gt;</v>
      </c>
      <c r="H1704" s="38">
        <f>ROW() - 6</f>
        <v>1698</v>
      </c>
      <c r="I1704" s="218" t="str" cm="1">
        <f t="array" ref="I17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05" spans="1:10" x14ac:dyDescent="0.2">
      <c r="A1705" s="209">
        <v>1111</v>
      </c>
      <c r="B1705" s="211" t="s">
        <v>3283</v>
      </c>
      <c r="C1705" s="44">
        <v>6</v>
      </c>
      <c r="D1705" s="214"/>
      <c r="E1705" s="211" t="b">
        <v>1</v>
      </c>
      <c r="F1705" s="211" t="s">
        <v>3284</v>
      </c>
      <c r="G17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&lt;STX&gt;H1;o160,100;f3;c20;h1;w1;d3,Lauree Abbott;&lt;ETX&gt;
&lt;STX&gt;H2;o130,100;f3;c20;h1;w1;d3,HR Dept;&lt;ETX&gt;
&lt;STX&gt;H3;o100,100;f3;c20;h1;w1;d3,MES Login;&lt;ETX&gt;
&lt;STX&gt;B4;o50,30;f3;c0,3;h50;w3;d3,1111;&lt;ETX&gt;
&lt;STX&gt;R&lt;ETX&gt;
&lt;STX&gt;&lt;ESC&gt;E1;&lt;ETX&gt;
&lt;STX&gt;&lt;US&gt;4&lt;ETX&gt;
&lt;STX&gt;&lt;ETB&gt;&lt;ETX&gt;</v>
      </c>
      <c r="H1705" s="38">
        <f>ROW() - 6</f>
        <v>1699</v>
      </c>
      <c r="I1705" s="218" t="str" cm="1">
        <f t="array" ref="I17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7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06" spans="1:10" x14ac:dyDescent="0.2">
      <c r="A1706" s="209">
        <v>9848</v>
      </c>
      <c r="B1706" s="211" t="s">
        <v>3285</v>
      </c>
      <c r="C1706" s="44">
        <v>4</v>
      </c>
      <c r="D1706" s="214">
        <v>45131.387869641207</v>
      </c>
      <c r="E1706" s="211" t="b">
        <v>0</v>
      </c>
      <c r="F1706" s="211" t="s">
        <v>3286</v>
      </c>
      <c r="G17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&lt;STX&gt;H1;o160,100;f3;c20;h1;w1;d3,Lauren Kelly;&lt;ETX&gt;
&lt;STX&gt;H2;o130,100;f3;c20;h1;w1;d3,;&lt;ETX&gt;
&lt;STX&gt;H3;o100,100;f3;c20;h1;w1;d3,MES Login;&lt;ETX&gt;
&lt;STX&gt;B4;o50,30;f3;c0,3;h50;w3;d3,9848;&lt;ETX&gt;
&lt;STX&gt;R&lt;ETX&gt;
&lt;STX&gt;&lt;ESC&gt;E1;&lt;ETX&gt;
&lt;STX&gt;&lt;US&gt;4&lt;ETX&gt;
&lt;STX&gt;&lt;ETB&gt;&lt;ETX&gt;</v>
      </c>
      <c r="H1706" s="38">
        <f>ROW() - 6</f>
        <v>1700</v>
      </c>
      <c r="I1706" s="218" t="str" cm="1">
        <f t="array" ref="I17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07" spans="1:10" x14ac:dyDescent="0.2">
      <c r="A1707" s="209">
        <v>1502</v>
      </c>
      <c r="B1707" s="211" t="s">
        <v>3287</v>
      </c>
      <c r="C1707" s="44">
        <v>4</v>
      </c>
      <c r="D1707" s="214">
        <v>45131.387869826387</v>
      </c>
      <c r="E1707" s="211" t="b">
        <v>0</v>
      </c>
      <c r="F1707" s="211" t="s">
        <v>1380</v>
      </c>
      <c r="G17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&lt;STX&gt;H1;o160,100;f3;c20;h1;w1;d3,Lauren Taylor;&lt;ETX&gt;
&lt;STX&gt;H2;o130,100;f3;c20;h1;w1;d3,;&lt;ETX&gt;
&lt;STX&gt;H3;o100,100;f3;c20;h1;w1;d3,MES Login;&lt;ETX&gt;
&lt;STX&gt;B4;o50,30;f3;c0,3;h50;w3;d3,1502;&lt;ETX&gt;
&lt;STX&gt;R&lt;ETX&gt;
&lt;STX&gt;&lt;ESC&gt;E1;&lt;ETX&gt;
&lt;STX&gt;&lt;US&gt;4&lt;ETX&gt;
&lt;STX&gt;&lt;ETB&gt;&lt;ETX&gt;</v>
      </c>
      <c r="H1707" s="38">
        <f>ROW() - 6</f>
        <v>1701</v>
      </c>
      <c r="I1707" s="218" t="str" cm="1">
        <f t="array" ref="I17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08" spans="1:10" x14ac:dyDescent="0.2">
      <c r="A1708" s="209">
        <v>9632</v>
      </c>
      <c r="B1708" s="211" t="s">
        <v>3288</v>
      </c>
      <c r="C1708" s="44">
        <v>4</v>
      </c>
      <c r="D1708" s="214">
        <v>45131.387869479164</v>
      </c>
      <c r="E1708" s="211" t="b">
        <v>0</v>
      </c>
      <c r="F1708" s="211" t="s">
        <v>3289</v>
      </c>
      <c r="G17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&lt;STX&gt;H1;o160,100;f3;c20;h1;w1;d3,Laurence Parrish;&lt;ETX&gt;
&lt;STX&gt;H2;o130,100;f3;c20;h1;w1;d3,;&lt;ETX&gt;
&lt;STX&gt;H3;o100,100;f3;c20;h1;w1;d3,MES Login;&lt;ETX&gt;
&lt;STX&gt;B4;o50,30;f3;c0,3;h50;w3;d3,9632;&lt;ETX&gt;
&lt;STX&gt;R&lt;ETX&gt;
&lt;STX&gt;&lt;ESC&gt;E1;&lt;ETX&gt;
&lt;STX&gt;&lt;US&gt;4&lt;ETX&gt;
&lt;STX&gt;&lt;ETB&gt;&lt;ETX&gt;</v>
      </c>
      <c r="H1708" s="38">
        <f>ROW() - 6</f>
        <v>1702</v>
      </c>
      <c r="I1708" s="218" t="str" cm="1">
        <f t="array" ref="I17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09" spans="1:10" x14ac:dyDescent="0.2">
      <c r="A1709" s="209">
        <v>1773</v>
      </c>
      <c r="B1709" s="211" t="s">
        <v>3290</v>
      </c>
      <c r="C1709" s="44">
        <v>4</v>
      </c>
      <c r="D1709" s="214">
        <v>45131.387870023151</v>
      </c>
      <c r="E1709" s="211" t="b">
        <v>1</v>
      </c>
      <c r="F1709" s="211" t="s">
        <v>3291</v>
      </c>
      <c r="G17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&lt;STX&gt;H1;o160,100;f3;c20;h1;w1;d3,Laurent Belito;&lt;ETX&gt;
&lt;STX&gt;H2;o130,100;f3;c20;h1;w1;d3,;&lt;ETX&gt;
&lt;STX&gt;H3;o100,100;f3;c20;h1;w1;d3,MES Login;&lt;ETX&gt;
&lt;STX&gt;B4;o50,30;f3;c0,3;h50;w3;d3,1773;&lt;ETX&gt;
&lt;STX&gt;R&lt;ETX&gt;
&lt;STX&gt;&lt;ESC&gt;E1;&lt;ETX&gt;
&lt;STX&gt;&lt;US&gt;4&lt;ETX&gt;
&lt;STX&gt;&lt;ETB&gt;&lt;ETX&gt;</v>
      </c>
      <c r="H1709" s="38">
        <f>ROW() - 6</f>
        <v>1703</v>
      </c>
      <c r="I1709" s="218" t="str" cm="1">
        <f t="array" ref="I17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10" spans="1:10" x14ac:dyDescent="0.2">
      <c r="A1710" s="209">
        <v>8987</v>
      </c>
      <c r="B1710" s="211" t="s">
        <v>3292</v>
      </c>
      <c r="C1710" s="44">
        <v>4</v>
      </c>
      <c r="D1710" s="214">
        <v>45131.38787017361</v>
      </c>
      <c r="E1710" s="211" t="b">
        <v>0</v>
      </c>
      <c r="F1710" s="211" t="s">
        <v>3293</v>
      </c>
      <c r="G17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&lt;STX&gt;H1;o160,100;f3;c20;h1;w1;d3,Laurent Hailburton;&lt;ETX&gt;
&lt;STX&gt;H2;o130,100;f3;c20;h1;w1;d3,;&lt;ETX&gt;
&lt;STX&gt;H3;o100,100;f3;c20;h1;w1;d3,MES Login;&lt;ETX&gt;
&lt;STX&gt;B4;o50,30;f3;c0,3;h50;w3;d3,8987;&lt;ETX&gt;
&lt;STX&gt;R&lt;ETX&gt;
&lt;STX&gt;&lt;ESC&gt;E1;&lt;ETX&gt;
&lt;STX&gt;&lt;US&gt;4&lt;ETX&gt;
&lt;STX&gt;&lt;ETB&gt;&lt;ETX&gt;</v>
      </c>
      <c r="H1710" s="38">
        <f>ROW() - 6</f>
        <v>1704</v>
      </c>
      <c r="I1710" s="218" t="str" cm="1">
        <f t="array" ref="I17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11" spans="1:10" x14ac:dyDescent="0.2">
      <c r="A1711" s="209">
        <v>8971</v>
      </c>
      <c r="B1711" s="211" t="s">
        <v>3294</v>
      </c>
      <c r="C1711" s="44">
        <v>4</v>
      </c>
      <c r="D1711" s="214">
        <v>45131.387870370374</v>
      </c>
      <c r="E1711" s="211" t="b">
        <v>0</v>
      </c>
      <c r="F1711" s="211" t="s">
        <v>2067</v>
      </c>
      <c r="G17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&lt;STX&gt;H1;o160,100;f3;c20;h1;w1;d3,Lavar Burton;&lt;ETX&gt;
&lt;STX&gt;H2;o130,100;f3;c20;h1;w1;d3,;&lt;ETX&gt;
&lt;STX&gt;H3;o100,100;f3;c20;h1;w1;d3,MES Login;&lt;ETX&gt;
&lt;STX&gt;B4;o50,30;f3;c0,3;h50;w3;d3,8971;&lt;ETX&gt;
&lt;STX&gt;R&lt;ETX&gt;
&lt;STX&gt;&lt;ESC&gt;E1;&lt;ETX&gt;
&lt;STX&gt;&lt;US&gt;4&lt;ETX&gt;
&lt;STX&gt;&lt;ETB&gt;&lt;ETX&gt;</v>
      </c>
      <c r="H1711" s="38">
        <f>ROW() - 6</f>
        <v>1705</v>
      </c>
      <c r="I1711" s="218" t="str" cm="1">
        <f t="array" ref="I17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12" spans="1:10" x14ac:dyDescent="0.2">
      <c r="A1712" s="209">
        <v>9418</v>
      </c>
      <c r="B1712" s="211" t="s">
        <v>3295</v>
      </c>
      <c r="C1712" s="44">
        <v>4</v>
      </c>
      <c r="D1712" s="214">
        <v>45131.387870370374</v>
      </c>
      <c r="E1712" s="211" t="b">
        <v>0</v>
      </c>
      <c r="F1712" s="211" t="s">
        <v>960</v>
      </c>
      <c r="G17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&lt;STX&gt;H1;o160,100;f3;c20;h1;w1;d3,Lavonte Brown;&lt;ETX&gt;
&lt;STX&gt;H2;o130,100;f3;c20;h1;w1;d3,;&lt;ETX&gt;
&lt;STX&gt;H3;o100,100;f3;c20;h1;w1;d3,MES Login;&lt;ETX&gt;
&lt;STX&gt;B4;o50,30;f3;c0,3;h50;w3;d3,9418;&lt;ETX&gt;
&lt;STX&gt;R&lt;ETX&gt;
&lt;STX&gt;&lt;ESC&gt;E1;&lt;ETX&gt;
&lt;STX&gt;&lt;US&gt;4&lt;ETX&gt;
&lt;STX&gt;&lt;ETB&gt;&lt;ETX&gt;</v>
      </c>
      <c r="H1712" s="38">
        <f>ROW() - 6</f>
        <v>1706</v>
      </c>
      <c r="I1712" s="218" t="str" cm="1">
        <f t="array" ref="I17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13" spans="1:10" x14ac:dyDescent="0.2">
      <c r="A1713" s="209">
        <v>1389</v>
      </c>
      <c r="B1713" s="211" t="s">
        <v>3296</v>
      </c>
      <c r="C1713" s="44">
        <v>4</v>
      </c>
      <c r="D1713" s="214">
        <v>45131.38787056713</v>
      </c>
      <c r="E1713" s="211" t="b">
        <v>0</v>
      </c>
      <c r="F1713" s="211" t="s">
        <v>1031</v>
      </c>
      <c r="G17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&lt;STX&gt;H1;o160,100;f3;c20;h1;w1;d3,Lawanda Jones;&lt;ETX&gt;
&lt;STX&gt;H2;o130,100;f3;c20;h1;w1;d3,;&lt;ETX&gt;
&lt;STX&gt;H3;o100,100;f3;c20;h1;w1;d3,MES Login;&lt;ETX&gt;
&lt;STX&gt;B4;o50,30;f3;c0,3;h50;w3;d3,1389;&lt;ETX&gt;
&lt;STX&gt;R&lt;ETX&gt;
&lt;STX&gt;&lt;ESC&gt;E1;&lt;ETX&gt;
&lt;STX&gt;&lt;US&gt;4&lt;ETX&gt;
&lt;STX&gt;&lt;ETB&gt;&lt;ETX&gt;</v>
      </c>
      <c r="H1713" s="38">
        <f>ROW() - 6</f>
        <v>1707</v>
      </c>
      <c r="I1713" s="218" t="str" cm="1">
        <f t="array" ref="I17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14" spans="1:10" x14ac:dyDescent="0.2">
      <c r="A1714" s="209">
        <v>9935</v>
      </c>
      <c r="B1714" s="211" t="s">
        <v>3297</v>
      </c>
      <c r="C1714" s="44">
        <v>4</v>
      </c>
      <c r="D1714" s="214">
        <v>45131.38787071759</v>
      </c>
      <c r="E1714" s="211" t="b">
        <v>0</v>
      </c>
      <c r="F1714" s="211" t="s">
        <v>1764</v>
      </c>
      <c r="G17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&lt;STX&gt;H1;o160,100;f3;c20;h1;w1;d3,Lawrence Gordon;&lt;ETX&gt;
&lt;STX&gt;H2;o130,100;f3;c20;h1;w1;d3,;&lt;ETX&gt;
&lt;STX&gt;H3;o100,100;f3;c20;h1;w1;d3,MES Login;&lt;ETX&gt;
&lt;STX&gt;B4;o50,30;f3;c0,3;h50;w3;d3,9935;&lt;ETX&gt;
&lt;STX&gt;R&lt;ETX&gt;
&lt;STX&gt;&lt;ESC&gt;E1;&lt;ETX&gt;
&lt;STX&gt;&lt;US&gt;4&lt;ETX&gt;
&lt;STX&gt;&lt;ETB&gt;&lt;ETX&gt;</v>
      </c>
      <c r="H1714" s="38">
        <f>ROW() - 6</f>
        <v>1708</v>
      </c>
      <c r="I1714" s="218" t="str" cm="1">
        <f t="array" ref="I17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15" spans="1:10" x14ac:dyDescent="0.2">
      <c r="A1715" s="209">
        <v>2110</v>
      </c>
      <c r="B1715" s="211" t="s">
        <v>3298</v>
      </c>
      <c r="C1715" s="44">
        <v>4</v>
      </c>
      <c r="D1715" s="214">
        <v>45131.387870914354</v>
      </c>
      <c r="E1715" s="211" t="b">
        <v>0</v>
      </c>
      <c r="F1715" s="211" t="s">
        <v>2732</v>
      </c>
      <c r="G17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&lt;STX&gt;H1;o160,100;f3;c20;h1;w1;d3,Lawrence Sanders;&lt;ETX&gt;
&lt;STX&gt;H2;o130,100;f3;c20;h1;w1;d3,;&lt;ETX&gt;
&lt;STX&gt;H3;o100,100;f3;c20;h1;w1;d3,MES Login;&lt;ETX&gt;
&lt;STX&gt;B4;o50,30;f3;c0,3;h50;w3;d3,2110;&lt;ETX&gt;
&lt;STX&gt;R&lt;ETX&gt;
&lt;STX&gt;&lt;ESC&gt;E1;&lt;ETX&gt;
&lt;STX&gt;&lt;US&gt;4&lt;ETX&gt;
&lt;STX&gt;&lt;ETB&gt;&lt;ETX&gt;</v>
      </c>
      <c r="H1715" s="38">
        <f>ROW() - 6</f>
        <v>1709</v>
      </c>
      <c r="I1715" s="218" t="str" cm="1">
        <f t="array" ref="I17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16" spans="1:10" x14ac:dyDescent="0.2">
      <c r="A1716" s="209">
        <v>2501</v>
      </c>
      <c r="B1716" s="211" t="s">
        <v>3299</v>
      </c>
      <c r="C1716" s="44">
        <v>4</v>
      </c>
      <c r="D1716" s="214">
        <v>45602</v>
      </c>
      <c r="E1716" s="211" t="b">
        <v>0</v>
      </c>
      <c r="F1716" s="211" t="s">
        <v>1039</v>
      </c>
      <c r="G17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&lt;STX&gt;H1;o160,100;f3;c20;h1;w1;d3,Lawrence Wilson;&lt;ETX&gt;
&lt;STX&gt;H2;o130,100;f3;c20;h1;w1;d3,;&lt;ETX&gt;
&lt;STX&gt;H3;o100,100;f3;c20;h1;w1;d3,MES Login;&lt;ETX&gt;
&lt;STX&gt;B4;o50,30;f3;c0,3;h50;w3;d3,2501;&lt;ETX&gt;
&lt;STX&gt;R&lt;ETX&gt;
&lt;STX&gt;&lt;ESC&gt;E1;&lt;ETX&gt;
&lt;STX&gt;&lt;US&gt;4&lt;ETX&gt;
&lt;STX&gt;&lt;ETB&gt;&lt;ETX&gt;</v>
      </c>
      <c r="H1716" s="38">
        <f>ROW() - 6</f>
        <v>1710</v>
      </c>
      <c r="I1716" s="218" t="str" cm="1">
        <f t="array" ref="I17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17" spans="1:10" x14ac:dyDescent="0.2">
      <c r="A1717" s="209">
        <v>6014</v>
      </c>
      <c r="B1717" s="211" t="s">
        <v>3300</v>
      </c>
      <c r="C1717" s="44">
        <v>4</v>
      </c>
      <c r="D1717" s="214">
        <v>45639</v>
      </c>
      <c r="E1717" s="211" t="b">
        <v>0</v>
      </c>
      <c r="F1717" s="211" t="s">
        <v>3301</v>
      </c>
      <c r="G17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&lt;STX&gt;H1;o160,100;f3;c20;h1;w1;d3,Lawrence Wlson;&lt;ETX&gt;
&lt;STX&gt;H2;o130,100;f3;c20;h1;w1;d3,;&lt;ETX&gt;
&lt;STX&gt;H3;o100,100;f3;c20;h1;w1;d3,MES Login;&lt;ETX&gt;
&lt;STX&gt;B4;o50,30;f3;c0,3;h50;w3;d3,6014;&lt;ETX&gt;
&lt;STX&gt;R&lt;ETX&gt;
&lt;STX&gt;&lt;ESC&gt;E1;&lt;ETX&gt;
&lt;STX&gt;&lt;US&gt;4&lt;ETX&gt;
&lt;STX&gt;&lt;ETB&gt;&lt;ETX&gt;</v>
      </c>
      <c r="H1717" s="38">
        <f>ROW() - 6</f>
        <v>1711</v>
      </c>
      <c r="I1717" s="218" t="str" cm="1">
        <f t="array" ref="I17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18" spans="1:10" x14ac:dyDescent="0.2">
      <c r="A1718" s="209">
        <v>9194</v>
      </c>
      <c r="B1718" s="211" t="s">
        <v>3302</v>
      </c>
      <c r="C1718" s="44">
        <v>4</v>
      </c>
      <c r="D1718" s="214">
        <v>45131.387871099534</v>
      </c>
      <c r="E1718" s="211" t="b">
        <v>0</v>
      </c>
      <c r="F1718" s="211" t="s">
        <v>3303</v>
      </c>
      <c r="G17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&lt;STX&gt;H1;o160,100;f3;c20;h1;w1;d3,Laza Beard;&lt;ETX&gt;
&lt;STX&gt;H2;o130,100;f3;c20;h1;w1;d3,;&lt;ETX&gt;
&lt;STX&gt;H3;o100,100;f3;c20;h1;w1;d3,MES Login;&lt;ETX&gt;
&lt;STX&gt;B4;o50,30;f3;c0,3;h50;w3;d3,9194;&lt;ETX&gt;
&lt;STX&gt;R&lt;ETX&gt;
&lt;STX&gt;&lt;ESC&gt;E1;&lt;ETX&gt;
&lt;STX&gt;&lt;US&gt;4&lt;ETX&gt;
&lt;STX&gt;&lt;ETB&gt;&lt;ETX&gt;</v>
      </c>
      <c r="H1718" s="38">
        <f>ROW() - 6</f>
        <v>1712</v>
      </c>
      <c r="I1718" s="218" t="str" cm="1">
        <f t="array" ref="I17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19" spans="1:10" x14ac:dyDescent="0.2">
      <c r="A1719" s="209">
        <v>1522</v>
      </c>
      <c r="B1719" s="211" t="s">
        <v>3304</v>
      </c>
      <c r="C1719" s="44">
        <v>4</v>
      </c>
      <c r="D1719" s="214">
        <v>45131.387871296298</v>
      </c>
      <c r="E1719" s="211" t="b">
        <v>0</v>
      </c>
      <c r="F1719" s="211" t="s">
        <v>3305</v>
      </c>
      <c r="G17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&lt;STX&gt;H1;o160,100;f3;c20;h1;w1;d3,Lean Thinker;&lt;ETX&gt;
&lt;STX&gt;H2;o130,100;f3;c20;h1;w1;d3,;&lt;ETX&gt;
&lt;STX&gt;H3;o100,100;f3;c20;h1;w1;d3,MES Login;&lt;ETX&gt;
&lt;STX&gt;B4;o50,30;f3;c0,3;h50;w3;d3,1522;&lt;ETX&gt;
&lt;STX&gt;R&lt;ETX&gt;
&lt;STX&gt;&lt;ESC&gt;E1;&lt;ETX&gt;
&lt;STX&gt;&lt;US&gt;4&lt;ETX&gt;
&lt;STX&gt;&lt;ETB&gt;&lt;ETX&gt;</v>
      </c>
      <c r="H1719" s="38">
        <f>ROW() - 6</f>
        <v>1713</v>
      </c>
      <c r="I1719" s="218" t="str" cm="1">
        <f t="array" ref="I17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20" spans="1:10" x14ac:dyDescent="0.2">
      <c r="A1720" s="209">
        <v>9945</v>
      </c>
      <c r="B1720" s="211" t="s">
        <v>818</v>
      </c>
      <c r="C1720" s="44">
        <v>4</v>
      </c>
      <c r="D1720" s="214">
        <v>45875.758433020834</v>
      </c>
      <c r="E1720" s="211" t="b">
        <v>0</v>
      </c>
      <c r="F1720" s="211" t="s">
        <v>1190</v>
      </c>
      <c r="G17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&lt;STX&gt;H1;o160,100;f3;c20;h1;w1;d3,LeAndre Love;&lt;ETX&gt;
&lt;STX&gt;H2;o130,100;f3;c20;h1;w1;d3,;&lt;ETX&gt;
&lt;STX&gt;H3;o100,100;f3;c20;h1;w1;d3,MES Login;&lt;ETX&gt;
&lt;STX&gt;B4;o50,30;f3;c0,3;h50;w3;d3,9945;&lt;ETX&gt;
&lt;STX&gt;R&lt;ETX&gt;
&lt;STX&gt;&lt;ESC&gt;E1;&lt;ETX&gt;
&lt;STX&gt;&lt;US&gt;4&lt;ETX&gt;
&lt;STX&gt;&lt;ETB&gt;&lt;ETX&gt;</v>
      </c>
      <c r="H1720" s="38">
        <f>ROW() - 6</f>
        <v>1714</v>
      </c>
      <c r="I1720" s="218" t="str" cm="1">
        <f t="array" ref="I17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21" spans="1:10" x14ac:dyDescent="0.2">
      <c r="A1721" s="209">
        <v>9805</v>
      </c>
      <c r="B1721" s="211" t="s">
        <v>3306</v>
      </c>
      <c r="C1721" s="44">
        <v>4</v>
      </c>
      <c r="D1721" s="214">
        <v>45131.387871446757</v>
      </c>
      <c r="E1721" s="211" t="b">
        <v>0</v>
      </c>
      <c r="F1721" s="211" t="s">
        <v>1031</v>
      </c>
      <c r="G17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&lt;STX&gt;H1;o160,100;f3;c20;h1;w1;d3,Lecitia Jones;&lt;ETX&gt;
&lt;STX&gt;H2;o130,100;f3;c20;h1;w1;d3,;&lt;ETX&gt;
&lt;STX&gt;H3;o100,100;f3;c20;h1;w1;d3,MES Login;&lt;ETX&gt;
&lt;STX&gt;B4;o50,30;f3;c0,3;h50;w3;d3,9805;&lt;ETX&gt;
&lt;STX&gt;R&lt;ETX&gt;
&lt;STX&gt;&lt;ESC&gt;E1;&lt;ETX&gt;
&lt;STX&gt;&lt;US&gt;4&lt;ETX&gt;
&lt;STX&gt;&lt;ETB&gt;&lt;ETX&gt;</v>
      </c>
      <c r="H1721" s="38">
        <f>ROW() - 6</f>
        <v>1715</v>
      </c>
      <c r="I1721" s="218" t="str" cm="1">
        <f t="array" ref="I17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22" spans="1:10" x14ac:dyDescent="0.2">
      <c r="A1722" s="209">
        <v>9113</v>
      </c>
      <c r="B1722" s="211" t="s">
        <v>3307</v>
      </c>
      <c r="C1722" s="44">
        <v>1</v>
      </c>
      <c r="D1722" s="214">
        <v>45131.387871643521</v>
      </c>
      <c r="E1722" s="211" t="b">
        <v>1</v>
      </c>
      <c r="F1722" s="211" t="s">
        <v>2478</v>
      </c>
      <c r="G17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&lt;STX&gt;H1;o160,100;f3;c20;h1;w1;d3,Lee Elliot;&lt;ETX&gt;
&lt;STX&gt;H2;o130,100;f3;c20;h1;w1;d3,;&lt;ETX&gt;
&lt;STX&gt;H3;o100,100;f3;c20;h1;w1;d3,MES Login;&lt;ETX&gt;
&lt;STX&gt;B4;o50,30;f3;c0,3;h50;w3;d3,9113;&lt;ETX&gt;
&lt;STX&gt;R&lt;ETX&gt;
&lt;STX&gt;&lt;ESC&gt;E1;&lt;ETX&gt;
&lt;STX&gt;&lt;US&gt;4&lt;ETX&gt;
&lt;STX&gt;&lt;ETB&gt;&lt;ETX&gt;</v>
      </c>
      <c r="H1722" s="38">
        <f>ROW() - 6</f>
        <v>1716</v>
      </c>
      <c r="I1722" s="218" t="str" cm="1">
        <f t="array" ref="I17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23" spans="1:10" x14ac:dyDescent="0.2">
      <c r="A1723" s="209">
        <v>9339</v>
      </c>
      <c r="B1723" s="211" t="s">
        <v>3308</v>
      </c>
      <c r="C1723" s="44">
        <v>4</v>
      </c>
      <c r="D1723" s="214">
        <v>45131.387871643521</v>
      </c>
      <c r="E1723" s="211" t="b">
        <v>0</v>
      </c>
      <c r="F1723" s="211" t="s">
        <v>1031</v>
      </c>
      <c r="G17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&lt;STX&gt;H1;o160,100;f3;c20;h1;w1;d3,Lee Jones;&lt;ETX&gt;
&lt;STX&gt;H2;o130,100;f3;c20;h1;w1;d3,;&lt;ETX&gt;
&lt;STX&gt;H3;o100,100;f3;c20;h1;w1;d3,MES Login;&lt;ETX&gt;
&lt;STX&gt;B4;o50,30;f3;c0,3;h50;w3;d3,9339;&lt;ETX&gt;
&lt;STX&gt;R&lt;ETX&gt;
&lt;STX&gt;&lt;ESC&gt;E1;&lt;ETX&gt;
&lt;STX&gt;&lt;US&gt;4&lt;ETX&gt;
&lt;STX&gt;&lt;ETB&gt;&lt;ETX&gt;</v>
      </c>
      <c r="H1723" s="38">
        <f>ROW() - 6</f>
        <v>1717</v>
      </c>
      <c r="I1723" s="218" t="str" cm="1">
        <f t="array" ref="I17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24" spans="1:10" x14ac:dyDescent="0.2">
      <c r="A1724" s="209">
        <v>9112</v>
      </c>
      <c r="B1724" s="211" t="s">
        <v>3309</v>
      </c>
      <c r="C1724" s="44">
        <v>3</v>
      </c>
      <c r="D1724" s="214">
        <v>45131.387871840278</v>
      </c>
      <c r="E1724" s="211" t="b">
        <v>1</v>
      </c>
      <c r="F1724" s="211" t="s">
        <v>906</v>
      </c>
      <c r="G17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&lt;STX&gt;H1;o160,100;f3;c20;h1;w1;d3,Lee Vang;&lt;ETX&gt;
&lt;STX&gt;H2;o130,100;f3;c20;h1;w1;d3,;&lt;ETX&gt;
&lt;STX&gt;H3;o100,100;f3;c20;h1;w1;d3,MES Login;&lt;ETX&gt;
&lt;STX&gt;B4;o50,30;f3;c0,3;h50;w3;d3,9112;&lt;ETX&gt;
&lt;STX&gt;R&lt;ETX&gt;
&lt;STX&gt;&lt;ESC&gt;E1;&lt;ETX&gt;
&lt;STX&gt;&lt;US&gt;4&lt;ETX&gt;
&lt;STX&gt;&lt;ETB&gt;&lt;ETX&gt;</v>
      </c>
      <c r="H1724" s="38">
        <f>ROW() - 6</f>
        <v>1718</v>
      </c>
      <c r="I1724" s="218" t="str" cm="1">
        <f t="array" ref="I17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25" spans="1:10" x14ac:dyDescent="0.2">
      <c r="A1725" s="209">
        <v>9273</v>
      </c>
      <c r="B1725" s="211" t="s">
        <v>3310</v>
      </c>
      <c r="C1725" s="44">
        <v>4</v>
      </c>
      <c r="D1725" s="214">
        <v>45131.387872187501</v>
      </c>
      <c r="E1725" s="211" t="b">
        <v>0</v>
      </c>
      <c r="F1725" s="211" t="s">
        <v>3311</v>
      </c>
      <c r="G17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&lt;STX&gt;H1;o160,100;f3;c20;h1;w1;d3,Lee Vang3;&lt;ETX&gt;
&lt;STX&gt;H2;o130,100;f3;c20;h1;w1;d3,;&lt;ETX&gt;
&lt;STX&gt;H3;o100,100;f3;c20;h1;w1;d3,MES Login;&lt;ETX&gt;
&lt;STX&gt;B4;o50,30;f3;c0,3;h50;w3;d3,9273;&lt;ETX&gt;
&lt;STX&gt;R&lt;ETX&gt;
&lt;STX&gt;&lt;ESC&gt;E1;&lt;ETX&gt;
&lt;STX&gt;&lt;US&gt;4&lt;ETX&gt;
&lt;STX&gt;&lt;ETB&gt;&lt;ETX&gt;</v>
      </c>
      <c r="H1725" s="38">
        <f>ROW() - 6</f>
        <v>1719</v>
      </c>
      <c r="I1725" s="218" t="str" cm="1">
        <f t="array" ref="I17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26" spans="1:10" x14ac:dyDescent="0.2">
      <c r="A1726" s="209">
        <v>8862</v>
      </c>
      <c r="B1726" s="211" t="s">
        <v>3312</v>
      </c>
      <c r="C1726" s="44">
        <v>3</v>
      </c>
      <c r="D1726" s="214">
        <v>45131.387872719904</v>
      </c>
      <c r="E1726" s="211" t="b">
        <v>1</v>
      </c>
      <c r="F1726" s="211" t="s">
        <v>1274</v>
      </c>
      <c r="G17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&lt;STX&gt;H1;o160,100;f3;c20;h1;w1;d3,Lee Watson;&lt;ETX&gt;
&lt;STX&gt;H2;o130,100;f3;c20;h1;w1;d3,;&lt;ETX&gt;
&lt;STX&gt;H3;o100,100;f3;c20;h1;w1;d3,MES Login;&lt;ETX&gt;
&lt;STX&gt;B4;o50,30;f3;c0,3;h50;w3;d3,8862;&lt;ETX&gt;
&lt;STX&gt;R&lt;ETX&gt;
&lt;STX&gt;&lt;ESC&gt;E1;&lt;ETX&gt;
&lt;STX&gt;&lt;US&gt;4&lt;ETX&gt;
&lt;STX&gt;&lt;ETB&gt;&lt;ETX&gt;</v>
      </c>
      <c r="H1726" s="38">
        <f>ROW() - 6</f>
        <v>1720</v>
      </c>
      <c r="I1726" s="218" t="str" cm="1">
        <f t="array" ref="I17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27" spans="1:10" x14ac:dyDescent="0.2">
      <c r="A1727" s="209">
        <v>9289</v>
      </c>
      <c r="B1727" s="211" t="s">
        <v>3313</v>
      </c>
      <c r="C1727" s="44">
        <v>4</v>
      </c>
      <c r="D1727" s="214">
        <v>45131.387873263891</v>
      </c>
      <c r="E1727" s="211" t="b">
        <v>0</v>
      </c>
      <c r="F1727" s="211" t="s">
        <v>1160</v>
      </c>
      <c r="G17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&lt;STX&gt;H1;o160,100;f3;c20;h1;w1;d3,Lekicko Scott;&lt;ETX&gt;
&lt;STX&gt;H2;o130,100;f3;c20;h1;w1;d3,;&lt;ETX&gt;
&lt;STX&gt;H3;o100,100;f3;c20;h1;w1;d3,MES Login;&lt;ETX&gt;
&lt;STX&gt;B4;o50,30;f3;c0,3;h50;w3;d3,9289;&lt;ETX&gt;
&lt;STX&gt;R&lt;ETX&gt;
&lt;STX&gt;&lt;ESC&gt;E1;&lt;ETX&gt;
&lt;STX&gt;&lt;US&gt;4&lt;ETX&gt;
&lt;STX&gt;&lt;ETB&gt;&lt;ETX&gt;</v>
      </c>
      <c r="H1727" s="38">
        <f>ROW() - 6</f>
        <v>1721</v>
      </c>
      <c r="I1727" s="218" t="str" cm="1">
        <f t="array" ref="I17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28" spans="1:10" x14ac:dyDescent="0.2">
      <c r="A1728" s="209">
        <v>9536</v>
      </c>
      <c r="B1728" s="211" t="s">
        <v>3314</v>
      </c>
      <c r="C1728" s="44">
        <v>4</v>
      </c>
      <c r="D1728" s="214">
        <v>45131.387873460648</v>
      </c>
      <c r="E1728" s="211" t="b">
        <v>0</v>
      </c>
      <c r="F1728" s="211" t="s">
        <v>960</v>
      </c>
      <c r="G17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&lt;STX&gt;H1;o160,100;f3;c20;h1;w1;d3,Lemar Brown;&lt;ETX&gt;
&lt;STX&gt;H2;o130,100;f3;c20;h1;w1;d3,;&lt;ETX&gt;
&lt;STX&gt;H3;o100,100;f3;c20;h1;w1;d3,MES Login;&lt;ETX&gt;
&lt;STX&gt;B4;o50,30;f3;c0,3;h50;w3;d3,9536;&lt;ETX&gt;
&lt;STX&gt;R&lt;ETX&gt;
&lt;STX&gt;&lt;ESC&gt;E1;&lt;ETX&gt;
&lt;STX&gt;&lt;US&gt;4&lt;ETX&gt;
&lt;STX&gt;&lt;ETB&gt;&lt;ETX&gt;</v>
      </c>
      <c r="H1728" s="38">
        <f>ROW() - 6</f>
        <v>1722</v>
      </c>
      <c r="I1728" s="218" t="str" cm="1">
        <f t="array" ref="I17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29" spans="1:10" x14ac:dyDescent="0.2">
      <c r="A1729" s="209">
        <v>2081</v>
      </c>
      <c r="B1729" s="211" t="s">
        <v>9527</v>
      </c>
      <c r="C1729" s="44">
        <v>4</v>
      </c>
      <c r="D1729" s="214"/>
      <c r="E1729" s="211" t="b">
        <v>1</v>
      </c>
      <c r="F1729" s="211" t="s">
        <v>9528</v>
      </c>
      <c r="G17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&lt;STX&gt;H1;o160,100;f3;c20;h1;w1;d3,Lemark Seals - Bypass;&lt;ETX&gt;
&lt;STX&gt;H2;o130,100;f3;c20;h1;w1;d3,Bypass;&lt;ETX&gt;
&lt;STX&gt;H3;o100,100;f3;c20;h1;w1;d3,MES Login;&lt;ETX&gt;
&lt;STX&gt;B4;o50,30;f3;c0,3;h50;w3;d3,2081;&lt;ETX&gt;
&lt;STX&gt;R&lt;ETX&gt;
&lt;STX&gt;&lt;ESC&gt;E1;&lt;ETX&gt;
&lt;STX&gt;&lt;US&gt;4&lt;ETX&gt;
&lt;STX&gt;&lt;ETB&gt;&lt;ETX&gt;</v>
      </c>
      <c r="H1729" s="38">
        <f>ROW() - 6</f>
        <v>1723</v>
      </c>
      <c r="I1729" s="218" t="str" cm="1">
        <f t="array" ref="I17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17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730" spans="1:10" x14ac:dyDescent="0.2">
      <c r="A1730" s="209">
        <v>9513</v>
      </c>
      <c r="B1730" s="211" t="s">
        <v>3316</v>
      </c>
      <c r="C1730" s="44">
        <v>4</v>
      </c>
      <c r="D1730" s="214">
        <v>45131.387873611115</v>
      </c>
      <c r="E1730" s="211" t="b">
        <v>0</v>
      </c>
      <c r="F1730" s="211" t="s">
        <v>3317</v>
      </c>
      <c r="G17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&lt;STX&gt;H1;o160,100;f3;c20;h1;w1;d3,Lemont Simpson;&lt;ETX&gt;
&lt;STX&gt;H2;o130,100;f3;c20;h1;w1;d3,;&lt;ETX&gt;
&lt;STX&gt;H3;o100,100;f3;c20;h1;w1;d3,MES Login;&lt;ETX&gt;
&lt;STX&gt;B4;o50,30;f3;c0,3;h50;w3;d3,9513;&lt;ETX&gt;
&lt;STX&gt;R&lt;ETX&gt;
&lt;STX&gt;&lt;ESC&gt;E1;&lt;ETX&gt;
&lt;STX&gt;&lt;US&gt;4&lt;ETX&gt;
&lt;STX&gt;&lt;ETB&gt;&lt;ETX&gt;</v>
      </c>
      <c r="H1730" s="38">
        <f>ROW() - 6</f>
        <v>1724</v>
      </c>
      <c r="I1730" s="218" t="str" cm="1">
        <f t="array" ref="I17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31" spans="1:10" x14ac:dyDescent="0.2">
      <c r="A1731" s="209">
        <v>9488</v>
      </c>
      <c r="B1731" s="211" t="s">
        <v>3318</v>
      </c>
      <c r="C1731" s="44">
        <v>4</v>
      </c>
      <c r="D1731" s="214">
        <v>45131.387873611115</v>
      </c>
      <c r="E1731" s="211" t="b">
        <v>0</v>
      </c>
      <c r="F1731" s="211" t="s">
        <v>956</v>
      </c>
      <c r="G17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&lt;STX&gt;H1;o160,100;f3;c20;h1;w1;d3,Lemuel Smith;&lt;ETX&gt;
&lt;STX&gt;H2;o130,100;f3;c20;h1;w1;d3,;&lt;ETX&gt;
&lt;STX&gt;H3;o100,100;f3;c20;h1;w1;d3,MES Login;&lt;ETX&gt;
&lt;STX&gt;B4;o50,30;f3;c0,3;h50;w3;d3,9488;&lt;ETX&gt;
&lt;STX&gt;R&lt;ETX&gt;
&lt;STX&gt;&lt;ESC&gt;E1;&lt;ETX&gt;
&lt;STX&gt;&lt;US&gt;4&lt;ETX&gt;
&lt;STX&gt;&lt;ETB&gt;&lt;ETX&gt;</v>
      </c>
      <c r="H1731" s="38">
        <f>ROW() - 6</f>
        <v>1725</v>
      </c>
      <c r="I1731" s="218" t="str" cm="1">
        <f t="array" ref="I17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32" spans="1:10" x14ac:dyDescent="0.2">
      <c r="A1732" s="209">
        <v>8775</v>
      </c>
      <c r="B1732" s="211" t="s">
        <v>3319</v>
      </c>
      <c r="C1732" s="44">
        <v>4</v>
      </c>
      <c r="D1732" s="214">
        <v>45131.387873807871</v>
      </c>
      <c r="E1732" s="211" t="b">
        <v>0</v>
      </c>
      <c r="F1732" s="211" t="s">
        <v>3320</v>
      </c>
      <c r="G17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&lt;STX&gt;H1;o160,100;f3;c20;h1;w1;d3,Lenard Keith;&lt;ETX&gt;
&lt;STX&gt;H2;o130,100;f3;c20;h1;w1;d3,;&lt;ETX&gt;
&lt;STX&gt;H3;o100,100;f3;c20;h1;w1;d3,MES Login;&lt;ETX&gt;
&lt;STX&gt;B4;o50,30;f3;c0,3;h50;w3;d3,8775;&lt;ETX&gt;
&lt;STX&gt;R&lt;ETX&gt;
&lt;STX&gt;&lt;ESC&gt;E1;&lt;ETX&gt;
&lt;STX&gt;&lt;US&gt;4&lt;ETX&gt;
&lt;STX&gt;&lt;ETB&gt;&lt;ETX&gt;</v>
      </c>
      <c r="H1732" s="38">
        <f>ROW() - 6</f>
        <v>1726</v>
      </c>
      <c r="I1732" s="218" t="str" cm="1">
        <f t="array" ref="I17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33" spans="1:10" x14ac:dyDescent="0.2">
      <c r="A1733" s="209">
        <v>1020</v>
      </c>
      <c r="B1733" s="211" t="s">
        <v>3321</v>
      </c>
      <c r="C1733" s="44">
        <v>4</v>
      </c>
      <c r="D1733" s="214">
        <v>45639</v>
      </c>
      <c r="E1733" s="211" t="b">
        <v>0</v>
      </c>
      <c r="F1733" s="211" t="s">
        <v>906</v>
      </c>
      <c r="G17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&lt;STX&gt;H1;o160,100;f3;c20;h1;w1;d3,Leng Vang;&lt;ETX&gt;
&lt;STX&gt;H2;o130,100;f3;c20;h1;w1;d3,;&lt;ETX&gt;
&lt;STX&gt;H3;o100,100;f3;c20;h1;w1;d3,MES Login;&lt;ETX&gt;
&lt;STX&gt;B4;o50,30;f3;c0,3;h50;w3;d3,1020;&lt;ETX&gt;
&lt;STX&gt;R&lt;ETX&gt;
&lt;STX&gt;&lt;ESC&gt;E1;&lt;ETX&gt;
&lt;STX&gt;&lt;US&gt;4&lt;ETX&gt;
&lt;STX&gt;&lt;ETB&gt;&lt;ETX&gt;</v>
      </c>
      <c r="H1733" s="38">
        <f>ROW() - 6</f>
        <v>1727</v>
      </c>
      <c r="I1733" s="218" t="str" cm="1">
        <f t="array" ref="I17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34" spans="1:10" x14ac:dyDescent="0.2">
      <c r="A1734" s="209">
        <v>1090</v>
      </c>
      <c r="B1734" s="211" t="s">
        <v>3322</v>
      </c>
      <c r="C1734" s="44">
        <v>4</v>
      </c>
      <c r="D1734" s="214">
        <v>45131.387873993059</v>
      </c>
      <c r="E1734" s="211" t="b">
        <v>0</v>
      </c>
      <c r="F1734" s="211" t="s">
        <v>3323</v>
      </c>
      <c r="G17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&lt;STX&gt;H1;o160,100;f3;c20;h1;w1;d3,Leo Modlinksi;&lt;ETX&gt;
&lt;STX&gt;H2;o130,100;f3;c20;h1;w1;d3,;&lt;ETX&gt;
&lt;STX&gt;H3;o100,100;f3;c20;h1;w1;d3,MES Login;&lt;ETX&gt;
&lt;STX&gt;B4;o50,30;f3;c0,3;h50;w3;d3,1090;&lt;ETX&gt;
&lt;STX&gt;R&lt;ETX&gt;
&lt;STX&gt;&lt;ESC&gt;E1;&lt;ETX&gt;
&lt;STX&gt;&lt;US&gt;4&lt;ETX&gt;
&lt;STX&gt;&lt;ETB&gt;&lt;ETX&gt;</v>
      </c>
      <c r="H1734" s="38">
        <f>ROW() - 6</f>
        <v>1728</v>
      </c>
      <c r="I1734" s="218" t="str" cm="1">
        <f t="array" ref="I17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35" spans="1:10" x14ac:dyDescent="0.2">
      <c r="A1735" s="209">
        <v>8681</v>
      </c>
      <c r="B1735" s="211" t="s">
        <v>3324</v>
      </c>
      <c r="C1735" s="44">
        <v>4</v>
      </c>
      <c r="D1735" s="214">
        <v>45131.387874537038</v>
      </c>
      <c r="E1735" s="211" t="b">
        <v>1</v>
      </c>
      <c r="F1735" s="211" t="s">
        <v>3325</v>
      </c>
      <c r="G17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&lt;STX&gt;H1;o160,100;f3;c20;h1;w1;d3,Leon Himes;&lt;ETX&gt;
&lt;STX&gt;H2;o130,100;f3;c20;h1;w1;d3,;&lt;ETX&gt;
&lt;STX&gt;H3;o100,100;f3;c20;h1;w1;d3,MES Login;&lt;ETX&gt;
&lt;STX&gt;B4;o50,30;f3;c0,3;h50;w3;d3,8681;&lt;ETX&gt;
&lt;STX&gt;R&lt;ETX&gt;
&lt;STX&gt;&lt;ESC&gt;E1;&lt;ETX&gt;
&lt;STX&gt;&lt;US&gt;4&lt;ETX&gt;
&lt;STX&gt;&lt;ETB&gt;&lt;ETX&gt;</v>
      </c>
      <c r="H1735" s="38">
        <f>ROW() - 6</f>
        <v>1729</v>
      </c>
      <c r="I1735" s="218" t="str" cm="1">
        <f t="array" ref="I17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36" spans="1:10" x14ac:dyDescent="0.2">
      <c r="A1736" s="209">
        <v>9071</v>
      </c>
      <c r="B1736" s="211" t="s">
        <v>3326</v>
      </c>
      <c r="C1736" s="44">
        <v>4</v>
      </c>
      <c r="D1736" s="214">
        <v>45131.387874733795</v>
      </c>
      <c r="E1736" s="211" t="b">
        <v>0</v>
      </c>
      <c r="F1736" s="211" t="s">
        <v>1451</v>
      </c>
      <c r="G17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&lt;STX&gt;H1;o160,100;f3;c20;h1;w1;d3,Leon Mitchell;&lt;ETX&gt;
&lt;STX&gt;H2;o130,100;f3;c20;h1;w1;d3,;&lt;ETX&gt;
&lt;STX&gt;H3;o100,100;f3;c20;h1;w1;d3,MES Login;&lt;ETX&gt;
&lt;STX&gt;B4;o50,30;f3;c0,3;h50;w3;d3,9071;&lt;ETX&gt;
&lt;STX&gt;R&lt;ETX&gt;
&lt;STX&gt;&lt;ESC&gt;E1;&lt;ETX&gt;
&lt;STX&gt;&lt;US&gt;4&lt;ETX&gt;
&lt;STX&gt;&lt;ETB&gt;&lt;ETX&gt;</v>
      </c>
      <c r="H1736" s="38">
        <f>ROW() - 6</f>
        <v>1730</v>
      </c>
      <c r="I1736" s="218" t="str" cm="1">
        <f t="array" ref="I17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37" spans="1:10" x14ac:dyDescent="0.2">
      <c r="A1737" s="209">
        <v>8965</v>
      </c>
      <c r="B1737" s="211" t="s">
        <v>3327</v>
      </c>
      <c r="C1737" s="44">
        <v>4</v>
      </c>
      <c r="D1737" s="214">
        <v>45131.387874189815</v>
      </c>
      <c r="E1737" s="211" t="b">
        <v>0</v>
      </c>
      <c r="F1737" s="211" t="s">
        <v>944</v>
      </c>
      <c r="G17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&lt;STX&gt;H1;o160,100;f3;c20;h1;w1;d3,Leonard Bell;&lt;ETX&gt;
&lt;STX&gt;H2;o130,100;f3;c20;h1;w1;d3,;&lt;ETX&gt;
&lt;STX&gt;H3;o100,100;f3;c20;h1;w1;d3,MES Login;&lt;ETX&gt;
&lt;STX&gt;B4;o50,30;f3;c0,3;h50;w3;d3,8965;&lt;ETX&gt;
&lt;STX&gt;R&lt;ETX&gt;
&lt;STX&gt;&lt;ESC&gt;E1;&lt;ETX&gt;
&lt;STX&gt;&lt;US&gt;4&lt;ETX&gt;
&lt;STX&gt;&lt;ETB&gt;&lt;ETX&gt;</v>
      </c>
      <c r="H1737" s="38">
        <f>ROW() - 6</f>
        <v>1731</v>
      </c>
      <c r="I1737" s="218" t="str" cm="1">
        <f t="array" ref="I17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38" spans="1:10" x14ac:dyDescent="0.2">
      <c r="A1738" s="209">
        <v>9088</v>
      </c>
      <c r="B1738" s="211" t="s">
        <v>3328</v>
      </c>
      <c r="C1738" s="44">
        <v>4</v>
      </c>
      <c r="D1738" s="214">
        <v>45131.387874340275</v>
      </c>
      <c r="E1738" s="211" t="b">
        <v>0</v>
      </c>
      <c r="F1738" s="211" t="s">
        <v>981</v>
      </c>
      <c r="G17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&lt;STX&gt;H1;o160,100;f3;c20;h1;w1;d3,Leonard Jackson;&lt;ETX&gt;
&lt;STX&gt;H2;o130,100;f3;c20;h1;w1;d3,;&lt;ETX&gt;
&lt;STX&gt;H3;o100,100;f3;c20;h1;w1;d3,MES Login;&lt;ETX&gt;
&lt;STX&gt;B4;o50,30;f3;c0,3;h50;w3;d3,9088;&lt;ETX&gt;
&lt;STX&gt;R&lt;ETX&gt;
&lt;STX&gt;&lt;ESC&gt;E1;&lt;ETX&gt;
&lt;STX&gt;&lt;US&gt;4&lt;ETX&gt;
&lt;STX&gt;&lt;ETB&gt;&lt;ETX&gt;</v>
      </c>
      <c r="H1738" s="38">
        <f>ROW() - 6</f>
        <v>1732</v>
      </c>
      <c r="I1738" s="218" t="str" cm="1">
        <f t="array" ref="I17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38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39" spans="1:10" x14ac:dyDescent="0.2">
      <c r="A1739" s="209">
        <v>9333</v>
      </c>
      <c r="B1739" s="211" t="s">
        <v>3329</v>
      </c>
      <c r="C1739" s="44">
        <v>4</v>
      </c>
      <c r="D1739" s="214">
        <v>45131.387874884262</v>
      </c>
      <c r="E1739" s="211" t="b">
        <v>0</v>
      </c>
      <c r="F1739" s="211" t="s">
        <v>3330</v>
      </c>
      <c r="G17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&lt;STX&gt;H1;o160,100;f3;c20;h1;w1;d3,Leseandra Baskin;&lt;ETX&gt;
&lt;STX&gt;H2;o130,100;f3;c20;h1;w1;d3,;&lt;ETX&gt;
&lt;STX&gt;H3;o100,100;f3;c20;h1;w1;d3,MES Login;&lt;ETX&gt;
&lt;STX&gt;B4;o50,30;f3;c0,3;h50;w3;d3,9333;&lt;ETX&gt;
&lt;STX&gt;R&lt;ETX&gt;
&lt;STX&gt;&lt;ESC&gt;E1;&lt;ETX&gt;
&lt;STX&gt;&lt;US&gt;4&lt;ETX&gt;
&lt;STX&gt;&lt;ETB&gt;&lt;ETX&gt;</v>
      </c>
      <c r="H1739" s="38">
        <f>ROW() - 6</f>
        <v>1733</v>
      </c>
      <c r="I1739" s="218" t="str" cm="1">
        <f t="array" ref="I17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40" spans="1:10" x14ac:dyDescent="0.2">
      <c r="A1740" s="209">
        <v>1339</v>
      </c>
      <c r="B1740" s="211" t="s">
        <v>3331</v>
      </c>
      <c r="C1740" s="44">
        <v>4</v>
      </c>
      <c r="D1740" s="214">
        <v>45131.387875810186</v>
      </c>
      <c r="E1740" s="211" t="b">
        <v>0</v>
      </c>
      <c r="F1740" s="211" t="s">
        <v>2412</v>
      </c>
      <c r="G17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&lt;STX&gt;H1;o160,100;f3;c20;h1;w1;d3,Lesha Bass;&lt;ETX&gt;
&lt;STX&gt;H2;o130,100;f3;c20;h1;w1;d3,;&lt;ETX&gt;
&lt;STX&gt;H3;o100,100;f3;c20;h1;w1;d3,MES Login;&lt;ETX&gt;
&lt;STX&gt;B4;o50,30;f3;c0,3;h50;w3;d3,1339;&lt;ETX&gt;
&lt;STX&gt;R&lt;ETX&gt;
&lt;STX&gt;&lt;ESC&gt;E1;&lt;ETX&gt;
&lt;STX&gt;&lt;US&gt;4&lt;ETX&gt;
&lt;STX&gt;&lt;ETB&gt;&lt;ETX&gt;</v>
      </c>
      <c r="H1740" s="38">
        <f>ROW() - 6</f>
        <v>1734</v>
      </c>
      <c r="I1740" s="218" t="str" cm="1">
        <f t="array" ref="I17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41" spans="1:10" x14ac:dyDescent="0.2">
      <c r="A1741" s="209">
        <v>9366</v>
      </c>
      <c r="B1741" s="211" t="s">
        <v>3332</v>
      </c>
      <c r="C1741" s="44">
        <v>4</v>
      </c>
      <c r="D1741" s="214">
        <v>45131.387883020834</v>
      </c>
      <c r="E1741" s="211" t="b">
        <v>0</v>
      </c>
      <c r="F1741" s="211" t="s">
        <v>1068</v>
      </c>
      <c r="G17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&lt;STX&gt;H1;o160,100;f3;c20;h1;w1;d3,Liesel Robinson;&lt;ETX&gt;
&lt;STX&gt;H2;o130,100;f3;c20;h1;w1;d3,;&lt;ETX&gt;
&lt;STX&gt;H3;o100,100;f3;c20;h1;w1;d3,MES Login;&lt;ETX&gt;
&lt;STX&gt;B4;o50,30;f3;c0,3;h50;w3;d3,9366;&lt;ETX&gt;
&lt;STX&gt;R&lt;ETX&gt;
&lt;STX&gt;&lt;ESC&gt;E1;&lt;ETX&gt;
&lt;STX&gt;&lt;US&gt;4&lt;ETX&gt;
&lt;STX&gt;&lt;ETB&gt;&lt;ETX&gt;</v>
      </c>
      <c r="H1741" s="38">
        <f>ROW() - 6</f>
        <v>1735</v>
      </c>
      <c r="I1741" s="218" t="str" cm="1">
        <f t="array" ref="I17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42" spans="1:10" x14ac:dyDescent="0.2">
      <c r="A1742" s="209">
        <v>9919</v>
      </c>
      <c r="B1742" s="211" t="s">
        <v>3333</v>
      </c>
      <c r="C1742" s="44">
        <v>4</v>
      </c>
      <c r="D1742" s="214">
        <v>45131.387887534722</v>
      </c>
      <c r="E1742" s="211" t="b">
        <v>0</v>
      </c>
      <c r="F1742" s="211" t="s">
        <v>1513</v>
      </c>
      <c r="G17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&lt;STX&gt;H1;o160,100;f3;c20;h1;w1;d3,Lildell Morgan;&lt;ETX&gt;
&lt;STX&gt;H2;o130,100;f3;c20;h1;w1;d3,;&lt;ETX&gt;
&lt;STX&gt;H3;o100,100;f3;c20;h1;w1;d3,MES Login;&lt;ETX&gt;
&lt;STX&gt;B4;o50,30;f3;c0,3;h50;w3;d3,9919;&lt;ETX&gt;
&lt;STX&gt;R&lt;ETX&gt;
&lt;STX&gt;&lt;ESC&gt;E1;&lt;ETX&gt;
&lt;STX&gt;&lt;US&gt;4&lt;ETX&gt;
&lt;STX&gt;&lt;ETB&gt;&lt;ETX&gt;</v>
      </c>
      <c r="H1742" s="38">
        <f>ROW() - 6</f>
        <v>1736</v>
      </c>
      <c r="I1742" s="218" t="str" cm="1">
        <f t="array" ref="I17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43" spans="1:10" x14ac:dyDescent="0.2">
      <c r="A1743" s="209">
        <v>1021</v>
      </c>
      <c r="B1743" s="211" t="s">
        <v>3334</v>
      </c>
      <c r="C1743" s="44">
        <v>4</v>
      </c>
      <c r="D1743" s="214">
        <v>45131.387887731478</v>
      </c>
      <c r="E1743" s="211" t="b">
        <v>1</v>
      </c>
      <c r="F1743" s="211" t="s">
        <v>1482</v>
      </c>
      <c r="G17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&lt;STX&gt;H1;o160,100;f3;c20;h1;w1;d3,Linda Cotton;&lt;ETX&gt;
&lt;STX&gt;H2;o130,100;f3;c20;h1;w1;d3,;&lt;ETX&gt;
&lt;STX&gt;H3;o100,100;f3;c20;h1;w1;d3,MES Login;&lt;ETX&gt;
&lt;STX&gt;B4;o50,30;f3;c0,3;h50;w3;d3,1021;&lt;ETX&gt;
&lt;STX&gt;R&lt;ETX&gt;
&lt;STX&gt;&lt;ESC&gt;E1;&lt;ETX&gt;
&lt;STX&gt;&lt;US&gt;4&lt;ETX&gt;
&lt;STX&gt;&lt;ETB&gt;&lt;ETX&gt;</v>
      </c>
      <c r="H1743" s="38">
        <f>ROW() - 6</f>
        <v>1737</v>
      </c>
      <c r="I1743" s="218" t="str" cm="1">
        <f t="array" ref="I17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44" spans="1:10" x14ac:dyDescent="0.2">
      <c r="A1744" s="209">
        <v>2332</v>
      </c>
      <c r="B1744" s="211" t="s">
        <v>84</v>
      </c>
      <c r="C1744" s="44">
        <v>4</v>
      </c>
      <c r="D1744" s="214">
        <v>45895.938460266203</v>
      </c>
      <c r="E1744" s="211" t="b">
        <v>0</v>
      </c>
      <c r="F1744" s="211" t="s">
        <v>3335</v>
      </c>
      <c r="G17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&lt;STX&gt;H1;o160,100;f3;c20;h1;w1;d3,Linda Hoskin;&lt;ETX&gt;
&lt;STX&gt;H2;o130,100;f3;c20;h1;w1;d3,;&lt;ETX&gt;
&lt;STX&gt;H3;o100,100;f3;c20;h1;w1;d3,MES Login;&lt;ETX&gt;
&lt;STX&gt;B4;o50,30;f3;c0,3;h50;w3;d3,2332;&lt;ETX&gt;
&lt;STX&gt;R&lt;ETX&gt;
&lt;STX&gt;&lt;ESC&gt;E1;&lt;ETX&gt;
&lt;STX&gt;&lt;US&gt;4&lt;ETX&gt;
&lt;STX&gt;&lt;ETB&gt;&lt;ETX&gt;</v>
      </c>
      <c r="H1744" s="38">
        <f>ROW() - 6</f>
        <v>1738</v>
      </c>
      <c r="I1744" s="218" t="str" cm="1">
        <f t="array" ref="I17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45" spans="1:10" x14ac:dyDescent="0.2">
      <c r="A1745" s="209">
        <v>9934</v>
      </c>
      <c r="B1745" s="211" t="s">
        <v>3336</v>
      </c>
      <c r="C1745" s="44">
        <v>4</v>
      </c>
      <c r="D1745" s="214">
        <v>45131.387887928242</v>
      </c>
      <c r="E1745" s="211" t="b">
        <v>0</v>
      </c>
      <c r="F1745" s="211" t="s">
        <v>3337</v>
      </c>
      <c r="G17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&lt;STX&gt;H1;o160,100;f3;c20;h1;w1;d3,Linda Newton;&lt;ETX&gt;
&lt;STX&gt;H2;o130,100;f3;c20;h1;w1;d3,;&lt;ETX&gt;
&lt;STX&gt;H3;o100,100;f3;c20;h1;w1;d3,MES Login;&lt;ETX&gt;
&lt;STX&gt;B4;o50,30;f3;c0,3;h50;w3;d3,9934;&lt;ETX&gt;
&lt;STX&gt;R&lt;ETX&gt;
&lt;STX&gt;&lt;ESC&gt;E1;&lt;ETX&gt;
&lt;STX&gt;&lt;US&gt;4&lt;ETX&gt;
&lt;STX&gt;&lt;ETB&gt;&lt;ETX&gt;</v>
      </c>
      <c r="H1745" s="38">
        <f>ROW() - 6</f>
        <v>1739</v>
      </c>
      <c r="I1745" s="218" t="str" cm="1">
        <f t="array" ref="I17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46" spans="1:10" x14ac:dyDescent="0.2">
      <c r="A1746" s="209">
        <v>1092</v>
      </c>
      <c r="B1746" s="211" t="s">
        <v>3338</v>
      </c>
      <c r="C1746" s="44">
        <v>4</v>
      </c>
      <c r="D1746" s="214">
        <v>45131.387888078702</v>
      </c>
      <c r="E1746" s="211" t="b">
        <v>0</v>
      </c>
      <c r="F1746" s="211" t="s">
        <v>3339</v>
      </c>
      <c r="G17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&lt;STX&gt;H1;o160,100;f3;c20;h1;w1;d3,Lindsey Edward;&lt;ETX&gt;
&lt;STX&gt;H2;o130,100;f3;c20;h1;w1;d3,;&lt;ETX&gt;
&lt;STX&gt;H3;o100,100;f3;c20;h1;w1;d3,MES Login;&lt;ETX&gt;
&lt;STX&gt;B4;o50,30;f3;c0,3;h50;w3;d3,1092;&lt;ETX&gt;
&lt;STX&gt;R&lt;ETX&gt;
&lt;STX&gt;&lt;ESC&gt;E1;&lt;ETX&gt;
&lt;STX&gt;&lt;US&gt;4&lt;ETX&gt;
&lt;STX&gt;&lt;ETB&gt;&lt;ETX&gt;</v>
      </c>
      <c r="H1746" s="38">
        <f>ROW() - 6</f>
        <v>1740</v>
      </c>
      <c r="I1746" s="218" t="str" cm="1">
        <f t="array" ref="I17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47" spans="1:10" x14ac:dyDescent="0.2">
      <c r="A1747" s="209">
        <v>1454</v>
      </c>
      <c r="B1747" s="211" t="s">
        <v>3340</v>
      </c>
      <c r="C1747" s="44">
        <v>4</v>
      </c>
      <c r="D1747" s="214">
        <v>45131.387888275465</v>
      </c>
      <c r="E1747" s="211" t="b">
        <v>0</v>
      </c>
      <c r="F1747" s="211" t="s">
        <v>1080</v>
      </c>
      <c r="G17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&lt;STX&gt;H1;o160,100;f3;c20;h1;w1;d3,Lisa Carson;&lt;ETX&gt;
&lt;STX&gt;H2;o130,100;f3;c20;h1;w1;d3,;&lt;ETX&gt;
&lt;STX&gt;H3;o100,100;f3;c20;h1;w1;d3,MES Login;&lt;ETX&gt;
&lt;STX&gt;B4;o50,30;f3;c0,3;h50;w3;d3,1454;&lt;ETX&gt;
&lt;STX&gt;R&lt;ETX&gt;
&lt;STX&gt;&lt;ESC&gt;E1;&lt;ETX&gt;
&lt;STX&gt;&lt;US&gt;4&lt;ETX&gt;
&lt;STX&gt;&lt;ETB&gt;&lt;ETX&gt;</v>
      </c>
      <c r="H1747" s="38">
        <f>ROW() - 6</f>
        <v>1741</v>
      </c>
      <c r="I1747" s="218" t="str" cm="1">
        <f t="array" ref="I17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48" spans="1:10" x14ac:dyDescent="0.2">
      <c r="A1748" s="209">
        <v>1670</v>
      </c>
      <c r="B1748" s="211" t="s">
        <v>3341</v>
      </c>
      <c r="C1748" s="44">
        <v>4</v>
      </c>
      <c r="D1748" s="214">
        <v>45131.387888275465</v>
      </c>
      <c r="E1748" s="211" t="b">
        <v>0</v>
      </c>
      <c r="F1748" s="211" t="s">
        <v>1343</v>
      </c>
      <c r="G17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&lt;STX&gt;H1;o160,100;f3;c20;h1;w1;d3,Lisa Green;&lt;ETX&gt;
&lt;STX&gt;H2;o130,100;f3;c20;h1;w1;d3,;&lt;ETX&gt;
&lt;STX&gt;H3;o100,100;f3;c20;h1;w1;d3,MES Login;&lt;ETX&gt;
&lt;STX&gt;B4;o50,30;f3;c0,3;h50;w3;d3,1670;&lt;ETX&gt;
&lt;STX&gt;R&lt;ETX&gt;
&lt;STX&gt;&lt;ESC&gt;E1;&lt;ETX&gt;
&lt;STX&gt;&lt;US&gt;4&lt;ETX&gt;
&lt;STX&gt;&lt;ETB&gt;&lt;ETX&gt;</v>
      </c>
      <c r="H1748" s="38">
        <f>ROW() - 6</f>
        <v>1742</v>
      </c>
      <c r="I1748" s="218" t="str" cm="1">
        <f t="array" ref="I17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49" spans="1:10" x14ac:dyDescent="0.2">
      <c r="A1749" s="209">
        <v>1199</v>
      </c>
      <c r="B1749" s="211" t="s">
        <v>3342</v>
      </c>
      <c r="C1749" s="44">
        <v>4</v>
      </c>
      <c r="D1749" s="214">
        <v>45131.387888460646</v>
      </c>
      <c r="E1749" s="211" t="b">
        <v>0</v>
      </c>
      <c r="F1749" s="211" t="s">
        <v>1154</v>
      </c>
      <c r="G17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&lt;STX&gt;H1;o160,100;f3;c20;h1;w1;d3,Lisa Harris;&lt;ETX&gt;
&lt;STX&gt;H2;o130,100;f3;c20;h1;w1;d3,;&lt;ETX&gt;
&lt;STX&gt;H3;o100,100;f3;c20;h1;w1;d3,MES Login;&lt;ETX&gt;
&lt;STX&gt;B4;o50,30;f3;c0,3;h50;w3;d3,1199;&lt;ETX&gt;
&lt;STX&gt;R&lt;ETX&gt;
&lt;STX&gt;&lt;ESC&gt;E1;&lt;ETX&gt;
&lt;STX&gt;&lt;US&gt;4&lt;ETX&gt;
&lt;STX&gt;&lt;ETB&gt;&lt;ETX&gt;</v>
      </c>
      <c r="H1749" s="38">
        <f>ROW() - 6</f>
        <v>1743</v>
      </c>
      <c r="I1749" s="218" t="str" cm="1">
        <f t="array" ref="I17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50" spans="1:10" x14ac:dyDescent="0.2">
      <c r="A1750" s="209">
        <v>6012</v>
      </c>
      <c r="B1750" s="211" t="s">
        <v>3343</v>
      </c>
      <c r="C1750" s="44">
        <v>4</v>
      </c>
      <c r="D1750" s="214">
        <v>45131.387888657409</v>
      </c>
      <c r="E1750" s="211" t="b">
        <v>0</v>
      </c>
      <c r="F1750" s="211" t="s">
        <v>995</v>
      </c>
      <c r="G17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&lt;STX&gt;H1;o160,100;f3;c20;h1;w1;d3,Lisa Patterson;&lt;ETX&gt;
&lt;STX&gt;H2;o130,100;f3;c20;h1;w1;d3,;&lt;ETX&gt;
&lt;STX&gt;H3;o100,100;f3;c20;h1;w1;d3,MES Login;&lt;ETX&gt;
&lt;STX&gt;B4;o50,30;f3;c0,3;h50;w3;d3,6012;&lt;ETX&gt;
&lt;STX&gt;R&lt;ETX&gt;
&lt;STX&gt;&lt;ESC&gt;E1;&lt;ETX&gt;
&lt;STX&gt;&lt;US&gt;4&lt;ETX&gt;
&lt;STX&gt;&lt;ETB&gt;&lt;ETX&gt;</v>
      </c>
      <c r="H1750" s="38">
        <f>ROW() - 6</f>
        <v>1744</v>
      </c>
      <c r="I1750" s="218" t="str" cm="1">
        <f t="array" ref="I17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51" spans="1:10" x14ac:dyDescent="0.2">
      <c r="A1751" s="209">
        <v>9108</v>
      </c>
      <c r="B1751" s="211" t="s">
        <v>3344</v>
      </c>
      <c r="C1751" s="44">
        <v>2</v>
      </c>
      <c r="D1751" s="214">
        <v>45131.387888807869</v>
      </c>
      <c r="E1751" s="211" t="b">
        <v>1</v>
      </c>
      <c r="F1751" s="211" t="s">
        <v>3345</v>
      </c>
      <c r="G17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&lt;STX&gt;H1;o160,100;f3;c20;h1;w1;d3,Lisa Saha;&lt;ETX&gt;
&lt;STX&gt;H2;o130,100;f3;c20;h1;w1;d3,;&lt;ETX&gt;
&lt;STX&gt;H3;o100,100;f3;c20;h1;w1;d3,MES Login;&lt;ETX&gt;
&lt;STX&gt;B4;o50,30;f3;c0,3;h50;w3;d3,9108;&lt;ETX&gt;
&lt;STX&gt;R&lt;ETX&gt;
&lt;STX&gt;&lt;ESC&gt;E1;&lt;ETX&gt;
&lt;STX&gt;&lt;US&gt;4&lt;ETX&gt;
&lt;STX&gt;&lt;ETB&gt;&lt;ETX&gt;</v>
      </c>
      <c r="H1751" s="38">
        <f>ROW() - 6</f>
        <v>1745</v>
      </c>
      <c r="I1751" s="218" t="str" cm="1">
        <f t="array" ref="I17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52" spans="1:10" x14ac:dyDescent="0.2">
      <c r="A1752" s="209">
        <v>9357</v>
      </c>
      <c r="B1752" s="211" t="s">
        <v>3346</v>
      </c>
      <c r="C1752" s="44">
        <v>4</v>
      </c>
      <c r="D1752" s="214">
        <v>45131.387889004633</v>
      </c>
      <c r="E1752" s="211" t="b">
        <v>0</v>
      </c>
      <c r="F1752" s="211" t="s">
        <v>3052</v>
      </c>
      <c r="G17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&lt;STX&gt;H1;o160,100;f3;c20;h1;w1;d3,Lisa Thao;&lt;ETX&gt;
&lt;STX&gt;H2;o130,100;f3;c20;h1;w1;d3,;&lt;ETX&gt;
&lt;STX&gt;H3;o100,100;f3;c20;h1;w1;d3,MES Login;&lt;ETX&gt;
&lt;STX&gt;B4;o50,30;f3;c0,3;h50;w3;d3,9357;&lt;ETX&gt;
&lt;STX&gt;R&lt;ETX&gt;
&lt;STX&gt;&lt;ESC&gt;E1;&lt;ETX&gt;
&lt;STX&gt;&lt;US&gt;4&lt;ETX&gt;
&lt;STX&gt;&lt;ETB&gt;&lt;ETX&gt;</v>
      </c>
      <c r="H1752" s="38">
        <f>ROW() - 6</f>
        <v>1746</v>
      </c>
      <c r="I1752" s="218" t="str" cm="1">
        <f t="array" ref="I17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53" spans="1:10" x14ac:dyDescent="0.2">
      <c r="A1753" s="209">
        <v>1281</v>
      </c>
      <c r="B1753" s="211" t="s">
        <v>3347</v>
      </c>
      <c r="C1753" s="44">
        <v>4</v>
      </c>
      <c r="D1753" s="214">
        <v>45131.387889201389</v>
      </c>
      <c r="E1753" s="211" t="b">
        <v>0</v>
      </c>
      <c r="F1753" s="211" t="s">
        <v>1743</v>
      </c>
      <c r="G17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&lt;STX&gt;H1;o160,100;f3;c20;h1;w1;d3,Liyaa Banks;&lt;ETX&gt;
&lt;STX&gt;H2;o130,100;f3;c20;h1;w1;d3,;&lt;ETX&gt;
&lt;STX&gt;H3;o100,100;f3;c20;h1;w1;d3,MES Login;&lt;ETX&gt;
&lt;STX&gt;B4;o50,30;f3;c0,3;h50;w3;d3,1281;&lt;ETX&gt;
&lt;STX&gt;R&lt;ETX&gt;
&lt;STX&gt;&lt;ESC&gt;E1;&lt;ETX&gt;
&lt;STX&gt;&lt;US&gt;4&lt;ETX&gt;
&lt;STX&gt;&lt;ETB&gt;&lt;ETX&gt;</v>
      </c>
      <c r="H1753" s="38">
        <f>ROW() - 6</f>
        <v>1747</v>
      </c>
      <c r="I1753" s="218" t="str" cm="1">
        <f t="array" ref="I17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54" spans="1:10" x14ac:dyDescent="0.2">
      <c r="A1754" s="209">
        <v>9107</v>
      </c>
      <c r="B1754" s="211" t="s">
        <v>3348</v>
      </c>
      <c r="C1754" s="44">
        <v>6</v>
      </c>
      <c r="D1754" s="214">
        <v>45131.387889201389</v>
      </c>
      <c r="E1754" s="211" t="b">
        <v>1</v>
      </c>
      <c r="F1754" s="211" t="s">
        <v>3349</v>
      </c>
      <c r="G17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&lt;STX&gt;H1;o160,100;f3;c20;h1;w1;d3,Lolita Isaac;&lt;ETX&gt;
&lt;STX&gt;H2;o130,100;f3;c20;h1;w1;d3,HR Dept;&lt;ETX&gt;
&lt;STX&gt;H3;o100,100;f3;c20;h1;w1;d3,MES Login;&lt;ETX&gt;
&lt;STX&gt;B4;o50,30;f3;c0,3;h50;w3;d3,9107;&lt;ETX&gt;
&lt;STX&gt;R&lt;ETX&gt;
&lt;STX&gt;&lt;ESC&gt;E1;&lt;ETX&gt;
&lt;STX&gt;&lt;US&gt;4&lt;ETX&gt;
&lt;STX&gt;&lt;ETB&gt;&lt;ETX&gt;</v>
      </c>
      <c r="H1754" s="38">
        <f>ROW() - 6</f>
        <v>1748</v>
      </c>
      <c r="I1754" s="218" t="str" cm="1">
        <f t="array" ref="I17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7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55" spans="1:10" x14ac:dyDescent="0.2">
      <c r="A1755" s="209">
        <v>2469</v>
      </c>
      <c r="B1755" s="211" t="s">
        <v>3350</v>
      </c>
      <c r="C1755" s="44">
        <v>4</v>
      </c>
      <c r="D1755" s="214">
        <v>45639</v>
      </c>
      <c r="E1755" s="211" t="b">
        <v>0</v>
      </c>
      <c r="F1755" s="211" t="s">
        <v>3351</v>
      </c>
      <c r="G17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&lt;STX&gt;H1;o160,100;f3;c20;h1;w1;d3,Lon Bodenmiller;&lt;ETX&gt;
&lt;STX&gt;H2;o130,100;f3;c20;h1;w1;d3,;&lt;ETX&gt;
&lt;STX&gt;H3;o100,100;f3;c20;h1;w1;d3,MES Login;&lt;ETX&gt;
&lt;STX&gt;B4;o50,30;f3;c0,3;h50;w3;d3,2469;&lt;ETX&gt;
&lt;STX&gt;R&lt;ETX&gt;
&lt;STX&gt;&lt;ESC&gt;E1;&lt;ETX&gt;
&lt;STX&gt;&lt;US&gt;4&lt;ETX&gt;
&lt;STX&gt;&lt;ETB&gt;&lt;ETX&gt;</v>
      </c>
      <c r="H1755" s="38">
        <f>ROW() - 6</f>
        <v>1749</v>
      </c>
      <c r="I1755" s="218" t="str" cm="1">
        <f t="array" ref="I17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56" spans="1:10" x14ac:dyDescent="0.2">
      <c r="A1756" s="209">
        <v>9917</v>
      </c>
      <c r="B1756" s="211" t="s">
        <v>3352</v>
      </c>
      <c r="C1756" s="44">
        <v>4</v>
      </c>
      <c r="D1756" s="214">
        <v>45131.387889351849</v>
      </c>
      <c r="E1756" s="211" t="b">
        <v>0</v>
      </c>
      <c r="F1756" s="211" t="s">
        <v>3353</v>
      </c>
      <c r="G17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&lt;STX&gt;H1;o160,100;f3;c20;h1;w1;d3,Long Pong;&lt;ETX&gt;
&lt;STX&gt;H2;o130,100;f3;c20;h1;w1;d3,;&lt;ETX&gt;
&lt;STX&gt;H3;o100,100;f3;c20;h1;w1;d3,MES Login;&lt;ETX&gt;
&lt;STX&gt;B4;o50,30;f3;c0,3;h50;w3;d3,9917;&lt;ETX&gt;
&lt;STX&gt;R&lt;ETX&gt;
&lt;STX&gt;&lt;ESC&gt;E1;&lt;ETX&gt;
&lt;STX&gt;&lt;US&gt;4&lt;ETX&gt;
&lt;STX&gt;&lt;ETB&gt;&lt;ETX&gt;</v>
      </c>
      <c r="H1756" s="38">
        <f>ROW() - 6</f>
        <v>1750</v>
      </c>
      <c r="I1756" s="218" t="str" cm="1">
        <f t="array" ref="I17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57" spans="1:10" x14ac:dyDescent="0.2">
      <c r="A1757" s="209">
        <v>1062</v>
      </c>
      <c r="B1757" s="211" t="s">
        <v>3354</v>
      </c>
      <c r="C1757" s="44">
        <v>4</v>
      </c>
      <c r="D1757" s="214">
        <v>45131.387889548612</v>
      </c>
      <c r="E1757" s="211" t="b">
        <v>0</v>
      </c>
      <c r="F1757" s="211" t="s">
        <v>3355</v>
      </c>
      <c r="G17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&lt;STX&gt;H1;o160,100;f3;c20;h1;w1;d3,Lonnie Chamberlain;&lt;ETX&gt;
&lt;STX&gt;H2;o130,100;f3;c20;h1;w1;d3,;&lt;ETX&gt;
&lt;STX&gt;H3;o100,100;f3;c20;h1;w1;d3,MES Login;&lt;ETX&gt;
&lt;STX&gt;B4;o50,30;f3;c0,3;h50;w3;d3,1062;&lt;ETX&gt;
&lt;STX&gt;R&lt;ETX&gt;
&lt;STX&gt;&lt;ESC&gt;E1;&lt;ETX&gt;
&lt;STX&gt;&lt;US&gt;4&lt;ETX&gt;
&lt;STX&gt;&lt;ETB&gt;&lt;ETX&gt;</v>
      </c>
      <c r="H1757" s="38">
        <f>ROW() - 6</f>
        <v>1751</v>
      </c>
      <c r="I1757" s="218" t="str" cm="1">
        <f t="array" ref="I17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58" spans="1:10" x14ac:dyDescent="0.2">
      <c r="A1758" s="209">
        <v>8787</v>
      </c>
      <c r="B1758" s="211" t="s">
        <v>3356</v>
      </c>
      <c r="C1758" s="44">
        <v>4</v>
      </c>
      <c r="D1758" s="214">
        <v>45131.387889733793</v>
      </c>
      <c r="E1758" s="211" t="b">
        <v>0</v>
      </c>
      <c r="F1758" s="211" t="s">
        <v>3357</v>
      </c>
      <c r="G17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&lt;STX&gt;H1;o160,100;f3;c20;h1;w1;d3,Lorena Ramirez;&lt;ETX&gt;
&lt;STX&gt;H2;o130,100;f3;c20;h1;w1;d3,;&lt;ETX&gt;
&lt;STX&gt;H3;o100,100;f3;c20;h1;w1;d3,MES Login;&lt;ETX&gt;
&lt;STX&gt;B4;o50,30;f3;c0,3;h50;w3;d3,8787;&lt;ETX&gt;
&lt;STX&gt;R&lt;ETX&gt;
&lt;STX&gt;&lt;ESC&gt;E1;&lt;ETX&gt;
&lt;STX&gt;&lt;US&gt;4&lt;ETX&gt;
&lt;STX&gt;&lt;ETB&gt;&lt;ETX&gt;</v>
      </c>
      <c r="H1758" s="38">
        <f>ROW() - 6</f>
        <v>1752</v>
      </c>
      <c r="I1758" s="218" t="str" cm="1">
        <f t="array" ref="I17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59" spans="1:10" x14ac:dyDescent="0.2">
      <c r="A1759" s="209">
        <v>9907</v>
      </c>
      <c r="B1759" s="211" t="s">
        <v>3358</v>
      </c>
      <c r="C1759" s="44">
        <v>4</v>
      </c>
      <c r="D1759" s="214">
        <v>45131.387889895836</v>
      </c>
      <c r="E1759" s="211" t="b">
        <v>0</v>
      </c>
      <c r="F1759" s="211" t="s">
        <v>960</v>
      </c>
      <c r="G17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&lt;STX&gt;H1;o160,100;f3;c20;h1;w1;d3,Lorenzo Brown;&lt;ETX&gt;
&lt;STX&gt;H2;o130,100;f3;c20;h1;w1;d3,;&lt;ETX&gt;
&lt;STX&gt;H3;o100,100;f3;c20;h1;w1;d3,MES Login;&lt;ETX&gt;
&lt;STX&gt;B4;o50,30;f3;c0,3;h50;w3;d3,9907;&lt;ETX&gt;
&lt;STX&gt;R&lt;ETX&gt;
&lt;STX&gt;&lt;ESC&gt;E1;&lt;ETX&gt;
&lt;STX&gt;&lt;US&gt;4&lt;ETX&gt;
&lt;STX&gt;&lt;ETB&gt;&lt;ETX&gt;</v>
      </c>
      <c r="H1759" s="38">
        <f>ROW() - 6</f>
        <v>1753</v>
      </c>
      <c r="I1759" s="218" t="str" cm="1">
        <f t="array" ref="I17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60" spans="1:10" x14ac:dyDescent="0.2">
      <c r="A1760" s="209">
        <v>8795</v>
      </c>
      <c r="B1760" s="211" t="s">
        <v>3359</v>
      </c>
      <c r="C1760" s="44">
        <v>4</v>
      </c>
      <c r="D1760" s="214">
        <v>45131.387890081016</v>
      </c>
      <c r="E1760" s="211" t="b">
        <v>0</v>
      </c>
      <c r="F1760" s="211" t="s">
        <v>1988</v>
      </c>
      <c r="G17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&lt;STX&gt;H1;o160,100;f3;c20;h1;w1;d3,Lorenzo Roberson;&lt;ETX&gt;
&lt;STX&gt;H2;o130,100;f3;c20;h1;w1;d3,;&lt;ETX&gt;
&lt;STX&gt;H3;o100,100;f3;c20;h1;w1;d3,MES Login;&lt;ETX&gt;
&lt;STX&gt;B4;o50,30;f3;c0,3;h50;w3;d3,8795;&lt;ETX&gt;
&lt;STX&gt;R&lt;ETX&gt;
&lt;STX&gt;&lt;ESC&gt;E1;&lt;ETX&gt;
&lt;STX&gt;&lt;US&gt;4&lt;ETX&gt;
&lt;STX&gt;&lt;ETB&gt;&lt;ETX&gt;</v>
      </c>
      <c r="H1760" s="38">
        <f>ROW() - 6</f>
        <v>1754</v>
      </c>
      <c r="I1760" s="218" t="str" cm="1">
        <f t="array" ref="I17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61" spans="1:10" x14ac:dyDescent="0.2">
      <c r="A1761" s="209">
        <v>1626</v>
      </c>
      <c r="B1761" s="211" t="s">
        <v>3360</v>
      </c>
      <c r="C1761" s="44">
        <v>4</v>
      </c>
      <c r="D1761" s="214">
        <v>45131.38789027778</v>
      </c>
      <c r="E1761" s="211" t="b">
        <v>0</v>
      </c>
      <c r="F1761" s="211" t="s">
        <v>3361</v>
      </c>
      <c r="G17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&lt;STX&gt;H1;o160,100;f3;c20;h1;w1;d3,Loretta Lusby;&lt;ETX&gt;
&lt;STX&gt;H2;o130,100;f3;c20;h1;w1;d3,;&lt;ETX&gt;
&lt;STX&gt;H3;o100,100;f3;c20;h1;w1;d3,MES Login;&lt;ETX&gt;
&lt;STX&gt;B4;o50,30;f3;c0,3;h50;w3;d3,1626;&lt;ETX&gt;
&lt;STX&gt;R&lt;ETX&gt;
&lt;STX&gt;&lt;ESC&gt;E1;&lt;ETX&gt;
&lt;STX&gt;&lt;US&gt;4&lt;ETX&gt;
&lt;STX&gt;&lt;ETB&gt;&lt;ETX&gt;</v>
      </c>
      <c r="H1761" s="38">
        <f>ROW() - 6</f>
        <v>1755</v>
      </c>
      <c r="I1761" s="218" t="str" cm="1">
        <f t="array" ref="I17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62" spans="1:10" x14ac:dyDescent="0.2">
      <c r="A1762" s="209">
        <v>2650</v>
      </c>
      <c r="B1762" s="211" t="s">
        <v>9437</v>
      </c>
      <c r="C1762" s="44">
        <v>4</v>
      </c>
      <c r="D1762" s="214"/>
      <c r="E1762" s="211" t="b">
        <v>0</v>
      </c>
      <c r="F1762" s="211" t="s">
        <v>9442</v>
      </c>
      <c r="G17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&lt;STX&gt;H1;o160,100;f3;c20;h1;w1;d3,Lori Lobaido;&lt;ETX&gt;
&lt;STX&gt;H2;o130,100;f3;c20;h1;w1;d3,T1XX C;&lt;ETX&gt;
&lt;STX&gt;H3;o100,100;f3;c20;h1;w1;d3,MES Login;&lt;ETX&gt;
&lt;STX&gt;B4;o50,30;f3;c0,3;h50;w3;d3,2650;&lt;ETX&gt;
&lt;STX&gt;R&lt;ETX&gt;
&lt;STX&gt;&lt;ESC&gt;E1;&lt;ETX&gt;
&lt;STX&gt;&lt;US&gt;4&lt;ETX&gt;
&lt;STX&gt;&lt;ETB&gt;&lt;ETX&gt;</v>
      </c>
      <c r="H1762" s="38">
        <f>ROW() - 6</f>
        <v>1756</v>
      </c>
      <c r="I1762" s="218" t="str" cm="1">
        <f t="array" ref="I17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17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763" spans="1:10" x14ac:dyDescent="0.2">
      <c r="A1763" s="209">
        <v>2372</v>
      </c>
      <c r="B1763" s="211" t="s">
        <v>3362</v>
      </c>
      <c r="C1763" s="44">
        <v>4</v>
      </c>
      <c r="D1763" s="214">
        <v>45131.387890428239</v>
      </c>
      <c r="E1763" s="211" t="b">
        <v>0</v>
      </c>
      <c r="F1763" s="211" t="s">
        <v>2024</v>
      </c>
      <c r="G17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&lt;STX&gt;H1;o160,100;f3;c20;h1;w1;d3,Lorraine Wagner;&lt;ETX&gt;
&lt;STX&gt;H2;o130,100;f3;c20;h1;w1;d3,;&lt;ETX&gt;
&lt;STX&gt;H3;o100,100;f3;c20;h1;w1;d3,MES Login;&lt;ETX&gt;
&lt;STX&gt;B4;o50,30;f3;c0,3;h50;w3;d3,2372;&lt;ETX&gt;
&lt;STX&gt;R&lt;ETX&gt;
&lt;STX&gt;&lt;ESC&gt;E1;&lt;ETX&gt;
&lt;STX&gt;&lt;US&gt;4&lt;ETX&gt;
&lt;STX&gt;&lt;ETB&gt;&lt;ETX&gt;</v>
      </c>
      <c r="H1763" s="38">
        <f>ROW() - 6</f>
        <v>1757</v>
      </c>
      <c r="I1763" s="218" t="str" cm="1">
        <f t="array" ref="I17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64" spans="1:10" x14ac:dyDescent="0.2">
      <c r="A1764" s="209">
        <v>8695</v>
      </c>
      <c r="B1764" s="211" t="s">
        <v>3363</v>
      </c>
      <c r="C1764" s="44">
        <v>2</v>
      </c>
      <c r="D1764" s="214">
        <v>45131.387890625003</v>
      </c>
      <c r="E1764" s="211" t="b">
        <v>1</v>
      </c>
      <c r="F1764" s="211" t="s">
        <v>3364</v>
      </c>
      <c r="G17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&lt;STX&gt;H1;o160,100;f3;c20;h1;w1;d3,Louis Blessman;&lt;ETX&gt;
&lt;STX&gt;H2;o130,100;f3;c20;h1;w1;d3,;&lt;ETX&gt;
&lt;STX&gt;H3;o100,100;f3;c20;h1;w1;d3,MES Login;&lt;ETX&gt;
&lt;STX&gt;B4;o50,30;f3;c0,3;h50;w3;d3,8695;&lt;ETX&gt;
&lt;STX&gt;R&lt;ETX&gt;
&lt;STX&gt;&lt;ESC&gt;E1;&lt;ETX&gt;
&lt;STX&gt;&lt;US&gt;4&lt;ETX&gt;
&lt;STX&gt;&lt;ETB&gt;&lt;ETX&gt;</v>
      </c>
      <c r="H1764" s="38">
        <f>ROW() - 6</f>
        <v>1758</v>
      </c>
      <c r="I1764" s="218" t="str" cm="1">
        <f t="array" ref="I17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65" spans="1:10" x14ac:dyDescent="0.2">
      <c r="A1765" s="209">
        <v>9152</v>
      </c>
      <c r="B1765" s="211" t="s">
        <v>3365</v>
      </c>
      <c r="C1765" s="44">
        <v>4</v>
      </c>
      <c r="D1765" s="214">
        <v>45131.387890821759</v>
      </c>
      <c r="E1765" s="211" t="b">
        <v>0</v>
      </c>
      <c r="F1765" s="211" t="s">
        <v>891</v>
      </c>
      <c r="G17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&lt;STX&gt;H1;o160,100;f3;c20;h1;w1;d3,Louis Johnson;&lt;ETX&gt;
&lt;STX&gt;H2;o130,100;f3;c20;h1;w1;d3,;&lt;ETX&gt;
&lt;STX&gt;H3;o100,100;f3;c20;h1;w1;d3,MES Login;&lt;ETX&gt;
&lt;STX&gt;B4;o50,30;f3;c0,3;h50;w3;d3,9152;&lt;ETX&gt;
&lt;STX&gt;R&lt;ETX&gt;
&lt;STX&gt;&lt;ESC&gt;E1;&lt;ETX&gt;
&lt;STX&gt;&lt;US&gt;4&lt;ETX&gt;
&lt;STX&gt;&lt;ETB&gt;&lt;ETX&gt;</v>
      </c>
      <c r="H1765" s="38">
        <f>ROW() - 6</f>
        <v>1759</v>
      </c>
      <c r="I1765" s="218" t="str" cm="1">
        <f t="array" ref="I17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66" spans="1:10" x14ac:dyDescent="0.2">
      <c r="A1766" s="209">
        <v>2595</v>
      </c>
      <c r="B1766" s="211" t="s">
        <v>3366</v>
      </c>
      <c r="C1766" s="44">
        <v>4</v>
      </c>
      <c r="D1766" s="214">
        <v>45726</v>
      </c>
      <c r="E1766" s="211" t="b">
        <v>0</v>
      </c>
      <c r="F1766" s="211" t="s">
        <v>956</v>
      </c>
      <c r="G17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&lt;STX&gt;H1;o160,100;f3;c20;h1;w1;d3,Louis Smith;&lt;ETX&gt;
&lt;STX&gt;H2;o130,100;f3;c20;h1;w1;d3,;&lt;ETX&gt;
&lt;STX&gt;H3;o100,100;f3;c20;h1;w1;d3,MES Login;&lt;ETX&gt;
&lt;STX&gt;B4;o50,30;f3;c0,3;h50;w3;d3,2595;&lt;ETX&gt;
&lt;STX&gt;R&lt;ETX&gt;
&lt;STX&gt;&lt;ESC&gt;E1;&lt;ETX&gt;
&lt;STX&gt;&lt;US&gt;4&lt;ETX&gt;
&lt;STX&gt;&lt;ETB&gt;&lt;ETX&gt;</v>
      </c>
      <c r="H1766" s="38">
        <f>ROW() - 6</f>
        <v>1760</v>
      </c>
      <c r="I1766" s="218" t="str" cm="1">
        <f t="array" ref="I17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67" spans="1:10" x14ac:dyDescent="0.2">
      <c r="A1767" s="209">
        <v>6022</v>
      </c>
      <c r="B1767" s="211" t="s">
        <v>3366</v>
      </c>
      <c r="C1767" s="44">
        <v>4</v>
      </c>
      <c r="D1767" s="214"/>
      <c r="E1767" s="211" t="b">
        <v>0</v>
      </c>
      <c r="F1767" s="211" t="s">
        <v>956</v>
      </c>
      <c r="G17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&lt;STX&gt;H1;o160,100;f3;c20;h1;w1;d3,Louis Smith;&lt;ETX&gt;
&lt;STX&gt;H2;o130,100;f3;c20;h1;w1;d3,;&lt;ETX&gt;
&lt;STX&gt;H3;o100,100;f3;c20;h1;w1;d3,MES Login;&lt;ETX&gt;
&lt;STX&gt;B4;o50,30;f3;c0,3;h50;w3;d3,6022;&lt;ETX&gt;
&lt;STX&gt;R&lt;ETX&gt;
&lt;STX&gt;&lt;ESC&gt;E1;&lt;ETX&gt;
&lt;STX&gt;&lt;US&gt;4&lt;ETX&gt;
&lt;STX&gt;&lt;ETB&gt;&lt;ETX&gt;</v>
      </c>
      <c r="H1767" s="38">
        <f>ROW() - 6</f>
        <v>1761</v>
      </c>
      <c r="I1767" s="218" t="str" cm="1">
        <f t="array" ref="I17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68" spans="1:10" x14ac:dyDescent="0.2">
      <c r="A1768" s="209">
        <v>9182</v>
      </c>
      <c r="B1768" s="211" t="s">
        <v>450</v>
      </c>
      <c r="C1768" s="44">
        <v>8</v>
      </c>
      <c r="D1768" s="214"/>
      <c r="E1768" s="211" t="b">
        <v>1</v>
      </c>
      <c r="F1768" s="211" t="s">
        <v>1378</v>
      </c>
      <c r="G17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&lt;STX&gt;H1;o160,100;f3;c20;h1;w1;d3,Love Lee;&lt;ETX&gt;
&lt;STX&gt;H2;o130,100;f3;c20;h1;w1;d3,Maintenance 3rd;&lt;ETX&gt;
&lt;STX&gt;H3;o100,100;f3;c20;h1;w1;d3,MES Login;&lt;ETX&gt;
&lt;STX&gt;B4;o50,30;f3;c0,3;h50;w3;d3,9182;&lt;ETX&gt;
&lt;STX&gt;R&lt;ETX&gt;
&lt;STX&gt;&lt;ESC&gt;E1;&lt;ETX&gt;
&lt;STX&gt;&lt;US&gt;4&lt;ETX&gt;
&lt;STX&gt;&lt;ETB&gt;&lt;ETX&gt;</v>
      </c>
      <c r="H1768" s="38">
        <f>ROW() - 6</f>
        <v>1762</v>
      </c>
      <c r="I1768" s="218" t="str" cm="1">
        <f t="array" ref="I17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Maintenance 3rd</v>
      </c>
      <c r="J17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769" spans="1:10" x14ac:dyDescent="0.2">
      <c r="A1769" s="209">
        <v>3333</v>
      </c>
      <c r="B1769" s="211" t="s">
        <v>3367</v>
      </c>
      <c r="C1769" s="44">
        <v>5</v>
      </c>
      <c r="D1769" s="214">
        <v>45131.387890972219</v>
      </c>
      <c r="E1769" s="211" t="b">
        <v>1</v>
      </c>
      <c r="F1769" s="211" t="s">
        <v>3368</v>
      </c>
      <c r="G17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&lt;STX&gt;H1;o160,100;f3;c20;h1;w1;d3,Lucky Three;&lt;ETX&gt;
&lt;STX&gt;H2;o130,100;f3;c20;h1;w1;d3,;&lt;ETX&gt;
&lt;STX&gt;H3;o100,100;f3;c20;h1;w1;d3,MES Login;&lt;ETX&gt;
&lt;STX&gt;B4;o50,30;f3;c0,3;h50;w3;d3,3333;&lt;ETX&gt;
&lt;STX&gt;R&lt;ETX&gt;
&lt;STX&gt;&lt;ESC&gt;E1;&lt;ETX&gt;
&lt;STX&gt;&lt;US&gt;4&lt;ETX&gt;
&lt;STX&gt;&lt;ETB&gt;&lt;ETX&gt;</v>
      </c>
      <c r="H1769" s="38">
        <f>ROW() - 6</f>
        <v>1763</v>
      </c>
      <c r="I1769" s="218" t="str" cm="1">
        <f t="array" ref="I17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70" spans="1:10" x14ac:dyDescent="0.2">
      <c r="A1770" s="209">
        <v>1193</v>
      </c>
      <c r="B1770" s="211" t="s">
        <v>3369</v>
      </c>
      <c r="C1770" s="44">
        <v>4</v>
      </c>
      <c r="D1770" s="214"/>
      <c r="E1770" s="211" t="b">
        <v>0</v>
      </c>
      <c r="F1770" s="211" t="s">
        <v>1212</v>
      </c>
      <c r="G17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&lt;STX&gt;H1;o160,100;f3;c20;h1;w1;d3,Lue Chang;&lt;ETX&gt;
&lt;STX&gt;H2;o130,100;f3;c20;h1;w1;d3,;&lt;ETX&gt;
&lt;STX&gt;H3;o100,100;f3;c20;h1;w1;d3,MES Login;&lt;ETX&gt;
&lt;STX&gt;B4;o50,30;f3;c0,3;h50;w3;d3,1193;&lt;ETX&gt;
&lt;STX&gt;R&lt;ETX&gt;
&lt;STX&gt;&lt;ESC&gt;E1;&lt;ETX&gt;
&lt;STX&gt;&lt;US&gt;4&lt;ETX&gt;
&lt;STX&gt;&lt;ETB&gt;&lt;ETX&gt;</v>
      </c>
      <c r="H1770" s="38">
        <f>ROW() - 6</f>
        <v>1764</v>
      </c>
      <c r="I1770" s="218" t="str" cm="1">
        <f t="array" ref="I17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71" spans="1:10" x14ac:dyDescent="0.2">
      <c r="A1771" s="209">
        <v>9618</v>
      </c>
      <c r="B1771" s="211" t="s">
        <v>3370</v>
      </c>
      <c r="C1771" s="44">
        <v>4</v>
      </c>
      <c r="D1771" s="214">
        <v>45131.387891168983</v>
      </c>
      <c r="E1771" s="211" t="b">
        <v>0</v>
      </c>
      <c r="F1771" s="211" t="s">
        <v>906</v>
      </c>
      <c r="G17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&lt;STX&gt;H1;o160,100;f3;c20;h1;w1;d3,Lue Vang;&lt;ETX&gt;
&lt;STX&gt;H2;o130,100;f3;c20;h1;w1;d3,;&lt;ETX&gt;
&lt;STX&gt;H3;o100,100;f3;c20;h1;w1;d3,MES Login;&lt;ETX&gt;
&lt;STX&gt;B4;o50,30;f3;c0,3;h50;w3;d3,9618;&lt;ETX&gt;
&lt;STX&gt;R&lt;ETX&gt;
&lt;STX&gt;&lt;ESC&gt;E1;&lt;ETX&gt;
&lt;STX&gt;&lt;US&gt;4&lt;ETX&gt;
&lt;STX&gt;&lt;ETB&gt;&lt;ETX&gt;</v>
      </c>
      <c r="H1771" s="38">
        <f>ROW() - 6</f>
        <v>1765</v>
      </c>
      <c r="I1771" s="218" t="str" cm="1">
        <f t="array" ref="I17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72" spans="1:10" x14ac:dyDescent="0.2">
      <c r="A1772" s="209">
        <v>9308</v>
      </c>
      <c r="B1772" s="211" t="s">
        <v>3371</v>
      </c>
      <c r="C1772" s="44">
        <v>4</v>
      </c>
      <c r="D1772" s="214">
        <v>45131.38789135417</v>
      </c>
      <c r="E1772" s="211" t="b">
        <v>0</v>
      </c>
      <c r="F1772" s="211" t="s">
        <v>3372</v>
      </c>
      <c r="G17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&lt;STX&gt;H1;o160,100;f3;c20;h1;w1;d3,Lue yang;&lt;ETX&gt;
&lt;STX&gt;H2;o130,100;f3;c20;h1;w1;d3,;&lt;ETX&gt;
&lt;STX&gt;H3;o100,100;f3;c20;h1;w1;d3,MES Login;&lt;ETX&gt;
&lt;STX&gt;B4;o50,30;f3;c0,3;h50;w3;d3,9308;&lt;ETX&gt;
&lt;STX&gt;R&lt;ETX&gt;
&lt;STX&gt;&lt;ESC&gt;E1;&lt;ETX&gt;
&lt;STX&gt;&lt;US&gt;4&lt;ETX&gt;
&lt;STX&gt;&lt;ETB&gt;&lt;ETX&gt;</v>
      </c>
      <c r="H1772" s="38">
        <f>ROW() - 6</f>
        <v>1766</v>
      </c>
      <c r="I1772" s="218" t="str" cm="1">
        <f t="array" ref="I17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73" spans="1:10" x14ac:dyDescent="0.2">
      <c r="A1773" s="209">
        <v>9191</v>
      </c>
      <c r="B1773" s="211" t="s">
        <v>3373</v>
      </c>
      <c r="C1773" s="44">
        <v>4</v>
      </c>
      <c r="D1773" s="214">
        <v>45131.387891168983</v>
      </c>
      <c r="E1773" s="211" t="b">
        <v>0</v>
      </c>
      <c r="F1773" s="211" t="s">
        <v>3374</v>
      </c>
      <c r="G17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&lt;STX&gt;H1;o160,100;f3;c20;h1;w1;d3,Luelao Youalee;&lt;ETX&gt;
&lt;STX&gt;H2;o130,100;f3;c20;h1;w1;d3,;&lt;ETX&gt;
&lt;STX&gt;H3;o100,100;f3;c20;h1;w1;d3,MES Login;&lt;ETX&gt;
&lt;STX&gt;B4;o50,30;f3;c0,3;h50;w3;d3,9191;&lt;ETX&gt;
&lt;STX&gt;R&lt;ETX&gt;
&lt;STX&gt;&lt;ESC&gt;E1;&lt;ETX&gt;
&lt;STX&gt;&lt;US&gt;4&lt;ETX&gt;
&lt;STX&gt;&lt;ETB&gt;&lt;ETX&gt;</v>
      </c>
      <c r="H1773" s="38">
        <f>ROW() - 6</f>
        <v>1767</v>
      </c>
      <c r="I1773" s="218" t="str" cm="1">
        <f t="array" ref="I17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74" spans="1:10" x14ac:dyDescent="0.2">
      <c r="A1774" s="209">
        <v>2235</v>
      </c>
      <c r="B1774" s="211" t="s">
        <v>3375</v>
      </c>
      <c r="C1774" s="44">
        <v>4</v>
      </c>
      <c r="D1774" s="214">
        <v>45131.387891550927</v>
      </c>
      <c r="E1774" s="211" t="b">
        <v>0</v>
      </c>
      <c r="F1774" s="211" t="s">
        <v>3376</v>
      </c>
      <c r="G17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&lt;STX&gt;H1;o160,100;f3;c20;h1;w1;d3,Lukas Baginski;&lt;ETX&gt;
&lt;STX&gt;H2;o130,100;f3;c20;h1;w1;d3,;&lt;ETX&gt;
&lt;STX&gt;H3;o100,100;f3;c20;h1;w1;d3,MES Login;&lt;ETX&gt;
&lt;STX&gt;B4;o50,30;f3;c0,3;h50;w3;d3,2235;&lt;ETX&gt;
&lt;STX&gt;R&lt;ETX&gt;
&lt;STX&gt;&lt;ESC&gt;E1;&lt;ETX&gt;
&lt;STX&gt;&lt;US&gt;4&lt;ETX&gt;
&lt;STX&gt;&lt;ETB&gt;&lt;ETX&gt;</v>
      </c>
      <c r="H1774" s="38">
        <f>ROW() - 6</f>
        <v>1768</v>
      </c>
      <c r="I1774" s="218" t="str" cm="1">
        <f t="array" ref="I17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75" spans="1:10" x14ac:dyDescent="0.2">
      <c r="A1775" s="209">
        <v>9084</v>
      </c>
      <c r="B1775" s="211" t="s">
        <v>3377</v>
      </c>
      <c r="C1775" s="44">
        <v>11</v>
      </c>
      <c r="D1775" s="214">
        <v>45131.387891701386</v>
      </c>
      <c r="E1775" s="211" t="b">
        <v>0</v>
      </c>
      <c r="F1775" s="211" t="s">
        <v>3378</v>
      </c>
      <c r="G17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&lt;STX&gt;H1;o160,100;f3;c20;h1;w1;d3,Luke Lavely;&lt;ETX&gt;
&lt;STX&gt;H2;o130,100;f3;c20;h1;w1;d3,;&lt;ETX&gt;
&lt;STX&gt;H3;o100,100;f3;c20;h1;w1;d3,MES Login;&lt;ETX&gt;
&lt;STX&gt;B4;o50,30;f3;c0,3;h50;w3;d3,9084;&lt;ETX&gt;
&lt;STX&gt;R&lt;ETX&gt;
&lt;STX&gt;&lt;ESC&gt;E1;&lt;ETX&gt;
&lt;STX&gt;&lt;US&gt;4&lt;ETX&gt;
&lt;STX&gt;&lt;ETB&gt;&lt;ETX&gt;</v>
      </c>
      <c r="H1775" s="38">
        <f>ROW() - 6</f>
        <v>1769</v>
      </c>
      <c r="I1775" s="218" t="str" cm="1">
        <f t="array" ref="I17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76" spans="1:10" x14ac:dyDescent="0.2">
      <c r="A1776" s="209">
        <v>1674</v>
      </c>
      <c r="B1776" s="211" t="s">
        <v>3379</v>
      </c>
      <c r="C1776" s="44">
        <v>4</v>
      </c>
      <c r="D1776" s="214">
        <v>45131.38789189815</v>
      </c>
      <c r="E1776" s="211" t="b">
        <v>0</v>
      </c>
      <c r="F1776" s="211" t="s">
        <v>2732</v>
      </c>
      <c r="G17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&lt;STX&gt;H1;o160,100;f3;c20;h1;w1;d3,Lushana Sanders;&lt;ETX&gt;
&lt;STX&gt;H2;o130,100;f3;c20;h1;w1;d3,;&lt;ETX&gt;
&lt;STX&gt;H3;o100,100;f3;c20;h1;w1;d3,MES Login;&lt;ETX&gt;
&lt;STX&gt;B4;o50,30;f3;c0,3;h50;w3;d3,1674;&lt;ETX&gt;
&lt;STX&gt;R&lt;ETX&gt;
&lt;STX&gt;&lt;ESC&gt;E1;&lt;ETX&gt;
&lt;STX&gt;&lt;US&gt;4&lt;ETX&gt;
&lt;STX&gt;&lt;ETB&gt;&lt;ETX&gt;</v>
      </c>
      <c r="H1776" s="38">
        <f>ROW() - 6</f>
        <v>1770</v>
      </c>
      <c r="I1776" s="218" t="str" cm="1">
        <f t="array" ref="I17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77" spans="1:10" x14ac:dyDescent="0.2">
      <c r="A1777" s="209">
        <v>1191</v>
      </c>
      <c r="B1777" s="211" t="s">
        <v>3380</v>
      </c>
      <c r="C1777" s="44">
        <v>4</v>
      </c>
      <c r="D1777" s="214">
        <v>45726</v>
      </c>
      <c r="E1777" s="211" t="b">
        <v>0</v>
      </c>
      <c r="F1777" s="211" t="s">
        <v>3381</v>
      </c>
      <c r="G17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&lt;STX&gt;H1;o160,100;f3;c20;h1;w1;d3,Luther Vance;&lt;ETX&gt;
&lt;STX&gt;H2;o130,100;f3;c20;h1;w1;d3,;&lt;ETX&gt;
&lt;STX&gt;H3;o100,100;f3;c20;h1;w1;d3,MES Login;&lt;ETX&gt;
&lt;STX&gt;B4;o50,30;f3;c0,3;h50;w3;d3,1191;&lt;ETX&gt;
&lt;STX&gt;R&lt;ETX&gt;
&lt;STX&gt;&lt;ESC&gt;E1;&lt;ETX&gt;
&lt;STX&gt;&lt;US&gt;4&lt;ETX&gt;
&lt;STX&gt;&lt;ETB&gt;&lt;ETX&gt;</v>
      </c>
      <c r="H1777" s="38">
        <f>ROW() - 6</f>
        <v>1771</v>
      </c>
      <c r="I1777" s="218" t="str" cm="1">
        <f t="array" ref="I17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78" spans="1:10" x14ac:dyDescent="0.2">
      <c r="A1778" s="209">
        <v>1375</v>
      </c>
      <c r="B1778" s="211" t="s">
        <v>3380</v>
      </c>
      <c r="C1778" s="44">
        <v>4</v>
      </c>
      <c r="D1778" s="214"/>
      <c r="E1778" s="211" t="b">
        <v>0</v>
      </c>
      <c r="F1778" s="211" t="s">
        <v>3381</v>
      </c>
      <c r="G17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&lt;STX&gt;H1;o160,100;f3;c20;h1;w1;d3,Luther Vance;&lt;ETX&gt;
&lt;STX&gt;H2;o130,100;f3;c20;h1;w1;d3,;&lt;ETX&gt;
&lt;STX&gt;H3;o100,100;f3;c20;h1;w1;d3,MES Login;&lt;ETX&gt;
&lt;STX&gt;B4;o50,30;f3;c0,3;h50;w3;d3,1375;&lt;ETX&gt;
&lt;STX&gt;R&lt;ETX&gt;
&lt;STX&gt;&lt;ESC&gt;E1;&lt;ETX&gt;
&lt;STX&gt;&lt;US&gt;4&lt;ETX&gt;
&lt;STX&gt;&lt;ETB&gt;&lt;ETX&gt;</v>
      </c>
      <c r="H1778" s="38">
        <f>ROW() - 6</f>
        <v>1772</v>
      </c>
      <c r="I1778" s="218" t="str" cm="1">
        <f t="array" ref="I17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79" spans="1:10" x14ac:dyDescent="0.2">
      <c r="A1779" s="209">
        <v>1016</v>
      </c>
      <c r="B1779" s="211" t="s">
        <v>3382</v>
      </c>
      <c r="C1779" s="44">
        <v>4</v>
      </c>
      <c r="D1779" s="214">
        <v>45131.387892789353</v>
      </c>
      <c r="E1779" s="211" t="b">
        <v>0</v>
      </c>
      <c r="F1779" s="211" t="s">
        <v>951</v>
      </c>
      <c r="G17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&lt;STX&gt;H1;o160,100;f3;c20;h1;w1;d3,Lutherance Howard;&lt;ETX&gt;
&lt;STX&gt;H2;o130,100;f3;c20;h1;w1;d3,;&lt;ETX&gt;
&lt;STX&gt;H3;o100,100;f3;c20;h1;w1;d3,MES Login;&lt;ETX&gt;
&lt;STX&gt;B4;o50,30;f3;c0,3;h50;w3;d3,1016;&lt;ETX&gt;
&lt;STX&gt;R&lt;ETX&gt;
&lt;STX&gt;&lt;ESC&gt;E1;&lt;ETX&gt;
&lt;STX&gt;&lt;US&gt;4&lt;ETX&gt;
&lt;STX&gt;&lt;ETB&gt;&lt;ETX&gt;</v>
      </c>
      <c r="H1779" s="38">
        <f>ROW() - 6</f>
        <v>1773</v>
      </c>
      <c r="I1779" s="218" t="str" cm="1">
        <f t="array" ref="I17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80" spans="1:10" x14ac:dyDescent="0.2">
      <c r="A1780" s="209">
        <v>1365</v>
      </c>
      <c r="B1780" s="211" t="s">
        <v>3383</v>
      </c>
      <c r="C1780" s="44">
        <v>4</v>
      </c>
      <c r="D1780" s="214">
        <v>45131.387894247688</v>
      </c>
      <c r="E1780" s="211" t="b">
        <v>0</v>
      </c>
      <c r="F1780" s="211" t="s">
        <v>3384</v>
      </c>
      <c r="G17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&lt;STX&gt;H1;o160,100;f3;c20;h1;w1;d3,Lyda Asiya;&lt;ETX&gt;
&lt;STX&gt;H2;o130,100;f3;c20;h1;w1;d3,;&lt;ETX&gt;
&lt;STX&gt;H3;o100,100;f3;c20;h1;w1;d3,MES Login;&lt;ETX&gt;
&lt;STX&gt;B4;o50,30;f3;c0,3;h50;w3;d3,1365;&lt;ETX&gt;
&lt;STX&gt;R&lt;ETX&gt;
&lt;STX&gt;&lt;ESC&gt;E1;&lt;ETX&gt;
&lt;STX&gt;&lt;US&gt;4&lt;ETX&gt;
&lt;STX&gt;&lt;ETB&gt;&lt;ETX&gt;</v>
      </c>
      <c r="H1780" s="38">
        <f>ROW() - 6</f>
        <v>1774</v>
      </c>
      <c r="I1780" s="218" t="str" cm="1">
        <f t="array" ref="I17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81" spans="1:10" x14ac:dyDescent="0.2">
      <c r="A1781" s="209">
        <v>9619</v>
      </c>
      <c r="B1781" s="211" t="s">
        <v>3385</v>
      </c>
      <c r="C1781" s="44">
        <v>4</v>
      </c>
      <c r="D1781" s="214">
        <v>45131.387895138891</v>
      </c>
      <c r="E1781" s="211" t="b">
        <v>1</v>
      </c>
      <c r="F1781" s="211" t="s">
        <v>3386</v>
      </c>
      <c r="G17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&lt;STX&gt;H1;o160,100;f3;c20;h1;w1;d3,Lydia Brame;&lt;ETX&gt;
&lt;STX&gt;H2;o130,100;f3;c20;h1;w1;d3,;&lt;ETX&gt;
&lt;STX&gt;H3;o100,100;f3;c20;h1;w1;d3,MES Login;&lt;ETX&gt;
&lt;STX&gt;B4;o50,30;f3;c0,3;h50;w3;d3,9619;&lt;ETX&gt;
&lt;STX&gt;R&lt;ETX&gt;
&lt;STX&gt;&lt;ESC&gt;E1;&lt;ETX&gt;
&lt;STX&gt;&lt;US&gt;4&lt;ETX&gt;
&lt;STX&gt;&lt;ETB&gt;&lt;ETX&gt;</v>
      </c>
      <c r="H1781" s="38">
        <f>ROW() - 6</f>
        <v>1775</v>
      </c>
      <c r="I1781" s="218" t="str" cm="1">
        <f t="array" ref="I17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82" spans="1:10" x14ac:dyDescent="0.2">
      <c r="A1782" s="209">
        <v>2484</v>
      </c>
      <c r="B1782" s="211" t="s">
        <v>3387</v>
      </c>
      <c r="C1782" s="44">
        <v>4</v>
      </c>
      <c r="D1782" s="214">
        <v>45639</v>
      </c>
      <c r="E1782" s="211" t="b">
        <v>0</v>
      </c>
      <c r="F1782" s="211" t="s">
        <v>1507</v>
      </c>
      <c r="G17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&lt;STX&gt;H1;o160,100;f3;c20;h1;w1;d3,LyNaiya Fox;&lt;ETX&gt;
&lt;STX&gt;H2;o130,100;f3;c20;h1;w1;d3,;&lt;ETX&gt;
&lt;STX&gt;H3;o100,100;f3;c20;h1;w1;d3,MES Login;&lt;ETX&gt;
&lt;STX&gt;B4;o50,30;f3;c0,3;h50;w3;d3,2484;&lt;ETX&gt;
&lt;STX&gt;R&lt;ETX&gt;
&lt;STX&gt;&lt;ESC&gt;E1;&lt;ETX&gt;
&lt;STX&gt;&lt;US&gt;4&lt;ETX&gt;
&lt;STX&gt;&lt;ETB&gt;&lt;ETX&gt;</v>
      </c>
      <c r="H1782" s="38">
        <f>ROW() - 6</f>
        <v>1776</v>
      </c>
      <c r="I1782" s="218" t="str" cm="1">
        <f t="array" ref="I17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83" spans="1:10" x14ac:dyDescent="0.2">
      <c r="A1783" s="209">
        <v>9370</v>
      </c>
      <c r="B1783" s="211" t="s">
        <v>3388</v>
      </c>
      <c r="C1783" s="44">
        <v>3</v>
      </c>
      <c r="D1783" s="214"/>
      <c r="E1783" s="211" t="b">
        <v>1</v>
      </c>
      <c r="F1783" s="211" t="s">
        <v>1126</v>
      </c>
      <c r="G17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&lt;STX&gt;H1;o160,100;f3;c20;h1;w1;d3,Lynette Davis;&lt;ETX&gt;
&lt;STX&gt;H2;o130,100;f3;c20;h1;w1;d3,;&lt;ETX&gt;
&lt;STX&gt;H3;o100,100;f3;c20;h1;w1;d3,MES Login;&lt;ETX&gt;
&lt;STX&gt;B4;o50,30;f3;c0,3;h50;w3;d3,9370;&lt;ETX&gt;
&lt;STX&gt;R&lt;ETX&gt;
&lt;STX&gt;&lt;ESC&gt;E1;&lt;ETX&gt;
&lt;STX&gt;&lt;US&gt;4&lt;ETX&gt;
&lt;STX&gt;&lt;ETB&gt;&lt;ETX&gt;</v>
      </c>
      <c r="H1783" s="38">
        <f>ROW() - 6</f>
        <v>1777</v>
      </c>
      <c r="I1783" s="218" t="str" cm="1">
        <f t="array" ref="I17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84" spans="1:10" x14ac:dyDescent="0.2">
      <c r="A1784" s="209">
        <v>1973</v>
      </c>
      <c r="B1784" s="211" t="s">
        <v>9523</v>
      </c>
      <c r="C1784" s="44">
        <v>4</v>
      </c>
      <c r="D1784" s="214"/>
      <c r="E1784" s="211" t="b">
        <v>0</v>
      </c>
      <c r="F1784" s="211" t="s">
        <v>9524</v>
      </c>
      <c r="G17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&lt;STX&gt;H1;o160,100;f3;c20;h1;w1;d3,Lynn Rayner - Bypass;&lt;ETX&gt;
&lt;STX&gt;H2;o130,100;f3;c20;h1;w1;d3,Bypass;&lt;ETX&gt;
&lt;STX&gt;H3;o100,100;f3;c20;h1;w1;d3,MES Login;&lt;ETX&gt;
&lt;STX&gt;B4;o50,30;f3;c0,3;h50;w3;d3,1973;&lt;ETX&gt;
&lt;STX&gt;R&lt;ETX&gt;
&lt;STX&gt;&lt;ESC&gt;E1;&lt;ETX&gt;
&lt;STX&gt;&lt;US&gt;4&lt;ETX&gt;
&lt;STX&gt;&lt;ETB&gt;&lt;ETX&gt;</v>
      </c>
      <c r="H1784" s="38">
        <f>ROW() - 6</f>
        <v>1778</v>
      </c>
      <c r="I1784" s="218" t="str" cm="1">
        <f t="array" ref="I17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17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785" spans="1:10" x14ac:dyDescent="0.2">
      <c r="A1785" s="209">
        <v>11253047</v>
      </c>
      <c r="B1785" s="211" t="s">
        <v>3390</v>
      </c>
      <c r="C1785" s="44">
        <v>4</v>
      </c>
      <c r="D1785" s="214"/>
      <c r="E1785" s="211" t="b">
        <v>0</v>
      </c>
      <c r="F1785" s="211" t="s">
        <v>3391</v>
      </c>
      <c r="G17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&lt;STX&gt;H1;o160,100;f3;c20;h1;w1;d3,Lynn Rayner-Bypass;&lt;ETX&gt;
&lt;STX&gt;H2;o130,100;f3;c20;h1;w1;d3,Bypass;&lt;ETX&gt;
&lt;STX&gt;H3;o100,100;f3;c20;h1;w1;d3,MES Login;&lt;ETX&gt;
&lt;STX&gt;B4;o50,30;f3;c0,3;h50;w3;d3,11253047;&lt;ETX&gt;
&lt;STX&gt;R&lt;ETX&gt;
&lt;STX&gt;&lt;ESC&gt;E1;&lt;ETX&gt;
&lt;STX&gt;&lt;US&gt;4&lt;ETX&gt;
&lt;STX&gt;&lt;ETB&gt;&lt;ETX&gt;</v>
      </c>
      <c r="H1785" s="38">
        <f>ROW() - 6</f>
        <v>1779</v>
      </c>
      <c r="I1785" s="218" t="str" cm="1">
        <f t="array" ref="I17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17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786" spans="1:10" x14ac:dyDescent="0.2">
      <c r="A1786" s="209">
        <v>997</v>
      </c>
      <c r="B1786" s="211" t="s">
        <v>454</v>
      </c>
      <c r="C1786" s="44">
        <v>6</v>
      </c>
      <c r="D1786" s="214"/>
      <c r="E1786" s="211" t="b">
        <v>1</v>
      </c>
      <c r="F1786" s="211" t="s">
        <v>1524</v>
      </c>
      <c r="G17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&lt;STX&gt;H1;o160,100;f3;c20;h1;w1;d3,Lynnette Underwood;&lt;ETX&gt;
&lt;STX&gt;H2;o130,100;f3;c20;h1;w1;d3,HR Dept;&lt;ETX&gt;
&lt;STX&gt;H3;o100,100;f3;c20;h1;w1;d3,MES Login;&lt;ETX&gt;
&lt;STX&gt;B4;o50,30;f3;c0,3;h50;w3;d3,997;&lt;ETX&gt;
&lt;STX&gt;R&lt;ETX&gt;
&lt;STX&gt;&lt;ESC&gt;E1;&lt;ETX&gt;
&lt;STX&gt;&lt;US&gt;4&lt;ETX&gt;
&lt;STX&gt;&lt;ETB&gt;&lt;ETX&gt;</v>
      </c>
      <c r="H1786" s="38">
        <f>ROW() - 6</f>
        <v>1780</v>
      </c>
      <c r="I1786" s="218" t="str" cm="1">
        <f t="array" ref="I17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7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787" spans="1:10" x14ac:dyDescent="0.2">
      <c r="A1787" s="209">
        <v>8747</v>
      </c>
      <c r="B1787" s="211" t="s">
        <v>3392</v>
      </c>
      <c r="C1787" s="44">
        <v>4</v>
      </c>
      <c r="D1787" s="214">
        <v>45131.387895868058</v>
      </c>
      <c r="E1787" s="211" t="b">
        <v>0</v>
      </c>
      <c r="F1787" s="211" t="s">
        <v>1346</v>
      </c>
      <c r="G17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&lt;STX&gt;H1;o160,100;f3;c20;h1;w1;d3,Mack Crutcher;&lt;ETX&gt;
&lt;STX&gt;H2;o130,100;f3;c20;h1;w1;d3,;&lt;ETX&gt;
&lt;STX&gt;H3;o100,100;f3;c20;h1;w1;d3,MES Login;&lt;ETX&gt;
&lt;STX&gt;B4;o50,30;f3;c0,3;h50;w3;d3,8747;&lt;ETX&gt;
&lt;STX&gt;R&lt;ETX&gt;
&lt;STX&gt;&lt;ESC&gt;E1;&lt;ETX&gt;
&lt;STX&gt;&lt;US&gt;4&lt;ETX&gt;
&lt;STX&gt;&lt;ETB&gt;&lt;ETX&gt;</v>
      </c>
      <c r="H1787" s="38">
        <f>ROW() - 6</f>
        <v>1781</v>
      </c>
      <c r="I1787" s="218" t="str" cm="1">
        <f t="array" ref="I17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88" spans="1:10" x14ac:dyDescent="0.2">
      <c r="A1788" s="209">
        <v>8940</v>
      </c>
      <c r="B1788" s="211" t="s">
        <v>3393</v>
      </c>
      <c r="C1788" s="44">
        <v>4</v>
      </c>
      <c r="D1788" s="214">
        <v>45131.387896608794</v>
      </c>
      <c r="E1788" s="211" t="b">
        <v>0</v>
      </c>
      <c r="F1788" s="211" t="s">
        <v>1823</v>
      </c>
      <c r="G17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&lt;STX&gt;H1;o160,100;f3;c20;h1;w1;d3,Madelyn Hang;&lt;ETX&gt;
&lt;STX&gt;H2;o130,100;f3;c20;h1;w1;d3,;&lt;ETX&gt;
&lt;STX&gt;H3;o100,100;f3;c20;h1;w1;d3,MES Login;&lt;ETX&gt;
&lt;STX&gt;B4;o50,30;f3;c0,3;h50;w3;d3,8940;&lt;ETX&gt;
&lt;STX&gt;R&lt;ETX&gt;
&lt;STX&gt;&lt;ESC&gt;E1;&lt;ETX&gt;
&lt;STX&gt;&lt;US&gt;4&lt;ETX&gt;
&lt;STX&gt;&lt;ETB&gt;&lt;ETX&gt;</v>
      </c>
      <c r="H1788" s="38">
        <f>ROW() - 6</f>
        <v>1782</v>
      </c>
      <c r="I1788" s="218" t="str" cm="1">
        <f t="array" ref="I17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89" spans="1:10" x14ac:dyDescent="0.2">
      <c r="A1789" s="209">
        <v>9644</v>
      </c>
      <c r="B1789" s="211" t="s">
        <v>3394</v>
      </c>
      <c r="C1789" s="44">
        <v>4</v>
      </c>
      <c r="D1789" s="214">
        <v>45131.387898761575</v>
      </c>
      <c r="E1789" s="211" t="b">
        <v>0</v>
      </c>
      <c r="F1789" s="211" t="s">
        <v>3395</v>
      </c>
      <c r="G17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&lt;STX&gt;H1;o160,100;f3;c20;h1;w1;d3,Mai Xiong;&lt;ETX&gt;
&lt;STX&gt;H2;o130,100;f3;c20;h1;w1;d3,;&lt;ETX&gt;
&lt;STX&gt;H3;o100,100;f3;c20;h1;w1;d3,MES Login;&lt;ETX&gt;
&lt;STX&gt;B4;o50,30;f3;c0,3;h50;w3;d3,9644;&lt;ETX&gt;
&lt;STX&gt;R&lt;ETX&gt;
&lt;STX&gt;&lt;ESC&gt;E1;&lt;ETX&gt;
&lt;STX&gt;&lt;US&gt;4&lt;ETX&gt;
&lt;STX&gt;&lt;ETB&gt;&lt;ETX&gt;</v>
      </c>
      <c r="H1789" s="38">
        <f>ROW() - 6</f>
        <v>1783</v>
      </c>
      <c r="I1789" s="218" t="str" cm="1">
        <f t="array" ref="I17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90" spans="1:10" x14ac:dyDescent="0.2">
      <c r="A1790" s="209">
        <v>9914</v>
      </c>
      <c r="B1790" s="211" t="s">
        <v>3396</v>
      </c>
      <c r="C1790" s="44">
        <v>4</v>
      </c>
      <c r="D1790" s="214">
        <v>45131.387897488428</v>
      </c>
      <c r="E1790" s="211" t="b">
        <v>0</v>
      </c>
      <c r="F1790" s="211" t="s">
        <v>3317</v>
      </c>
      <c r="G17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&lt;STX&gt;H1;o160,100;f3;c20;h1;w1;d3,Maisha Simpson;&lt;ETX&gt;
&lt;STX&gt;H2;o130,100;f3;c20;h1;w1;d3,;&lt;ETX&gt;
&lt;STX&gt;H3;o100,100;f3;c20;h1;w1;d3,MES Login;&lt;ETX&gt;
&lt;STX&gt;B4;o50,30;f3;c0,3;h50;w3;d3,9914;&lt;ETX&gt;
&lt;STX&gt;R&lt;ETX&gt;
&lt;STX&gt;&lt;ESC&gt;E1;&lt;ETX&gt;
&lt;STX&gt;&lt;US&gt;4&lt;ETX&gt;
&lt;STX&gt;&lt;ETB&gt;&lt;ETX&gt;</v>
      </c>
      <c r="H1790" s="38">
        <f>ROW() - 6</f>
        <v>1784</v>
      </c>
      <c r="I1790" s="218" t="str" cm="1">
        <f t="array" ref="I17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91" spans="1:10" x14ac:dyDescent="0.2">
      <c r="A1791" s="209">
        <v>1639</v>
      </c>
      <c r="B1791" s="211" t="s">
        <v>3397</v>
      </c>
      <c r="C1791" s="44">
        <v>4</v>
      </c>
      <c r="D1791" s="214">
        <v>45131.387899305555</v>
      </c>
      <c r="E1791" s="211" t="b">
        <v>0</v>
      </c>
      <c r="F1791" s="211" t="s">
        <v>1881</v>
      </c>
      <c r="G17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&lt;STX&gt;H1;o160,100;f3;c20;h1;w1;d3,Makayla Simmons;&lt;ETX&gt;
&lt;STX&gt;H2;o130,100;f3;c20;h1;w1;d3,;&lt;ETX&gt;
&lt;STX&gt;H3;o100,100;f3;c20;h1;w1;d3,MES Login;&lt;ETX&gt;
&lt;STX&gt;B4;o50,30;f3;c0,3;h50;w3;d3,1639;&lt;ETX&gt;
&lt;STX&gt;R&lt;ETX&gt;
&lt;STX&gt;&lt;ESC&gt;E1;&lt;ETX&gt;
&lt;STX&gt;&lt;US&gt;4&lt;ETX&gt;
&lt;STX&gt;&lt;ETB&gt;&lt;ETX&gt;</v>
      </c>
      <c r="H1791" s="38">
        <f>ROW() - 6</f>
        <v>1785</v>
      </c>
      <c r="I1791" s="218" t="str" cm="1">
        <f t="array" ref="I17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92" spans="1:10" x14ac:dyDescent="0.2">
      <c r="A1792" s="209">
        <v>2660</v>
      </c>
      <c r="B1792" s="211" t="s">
        <v>9559</v>
      </c>
      <c r="C1792" s="44">
        <v>4</v>
      </c>
      <c r="D1792" s="214"/>
      <c r="E1792" s="211" t="b">
        <v>0</v>
      </c>
      <c r="F1792" s="211" t="s">
        <v>9564</v>
      </c>
      <c r="G17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&lt;STX&gt;H1;o160,100;f3;c20;h1;w1;d3,Makenzie Szczotka;&lt;ETX&gt;
&lt;STX&gt;H2;o130,100;f3;c20;h1;w1;d3,T1XX B;&lt;ETX&gt;
&lt;STX&gt;H3;o100,100;f3;c20;h1;w1;d3,MES Login;&lt;ETX&gt;
&lt;STX&gt;B4;o50,30;f3;c0,3;h50;w3;d3,2660;&lt;ETX&gt;
&lt;STX&gt;R&lt;ETX&gt;
&lt;STX&gt;&lt;ESC&gt;E1;&lt;ETX&gt;
&lt;STX&gt;&lt;US&gt;4&lt;ETX&gt;
&lt;STX&gt;&lt;ETB&gt;&lt;ETX&gt;</v>
      </c>
      <c r="H1792" s="38">
        <f>ROW() - 6</f>
        <v>1786</v>
      </c>
      <c r="I1792" s="218" t="str" cm="1">
        <f t="array" ref="I17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792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793" spans="1:10" x14ac:dyDescent="0.2">
      <c r="A1793" s="209">
        <v>1612</v>
      </c>
      <c r="B1793" s="211" t="s">
        <v>3398</v>
      </c>
      <c r="C1793" s="44">
        <v>4</v>
      </c>
      <c r="D1793" s="214">
        <v>45131.387900034722</v>
      </c>
      <c r="E1793" s="211" t="b">
        <v>0</v>
      </c>
      <c r="F1793" s="211" t="s">
        <v>1881</v>
      </c>
      <c r="G17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&lt;STX&gt;H1;o160,100;f3;c20;h1;w1;d3,Makiah Simmons;&lt;ETX&gt;
&lt;STX&gt;H2;o130,100;f3;c20;h1;w1;d3,;&lt;ETX&gt;
&lt;STX&gt;H3;o100,100;f3;c20;h1;w1;d3,MES Login;&lt;ETX&gt;
&lt;STX&gt;B4;o50,30;f3;c0,3;h50;w3;d3,1612;&lt;ETX&gt;
&lt;STX&gt;R&lt;ETX&gt;
&lt;STX&gt;&lt;ESC&gt;E1;&lt;ETX&gt;
&lt;STX&gt;&lt;US&gt;4&lt;ETX&gt;
&lt;STX&gt;&lt;ETB&gt;&lt;ETX&gt;</v>
      </c>
      <c r="H1793" s="38">
        <f>ROW() - 6</f>
        <v>1787</v>
      </c>
      <c r="I1793" s="218" t="str" cm="1">
        <f t="array" ref="I17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94" spans="1:10" x14ac:dyDescent="0.2">
      <c r="A1794" s="209">
        <v>9881</v>
      </c>
      <c r="B1794" s="211" t="s">
        <v>3399</v>
      </c>
      <c r="C1794" s="44">
        <v>4</v>
      </c>
      <c r="D1794" s="214">
        <v>45131.387900775466</v>
      </c>
      <c r="E1794" s="211" t="b">
        <v>0</v>
      </c>
      <c r="F1794" s="211" t="s">
        <v>3400</v>
      </c>
      <c r="G17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&lt;STX&gt;H1;o160,100;f3;c20;h1;w1;d3,Maksudur Chowdhury;&lt;ETX&gt;
&lt;STX&gt;H2;o130,100;f3;c20;h1;w1;d3,;&lt;ETX&gt;
&lt;STX&gt;H3;o100,100;f3;c20;h1;w1;d3,MES Login;&lt;ETX&gt;
&lt;STX&gt;B4;o50,30;f3;c0,3;h50;w3;d3,9881;&lt;ETX&gt;
&lt;STX&gt;R&lt;ETX&gt;
&lt;STX&gt;&lt;ESC&gt;E1;&lt;ETX&gt;
&lt;STX&gt;&lt;US&gt;4&lt;ETX&gt;
&lt;STX&gt;&lt;ETB&gt;&lt;ETX&gt;</v>
      </c>
      <c r="H1794" s="38">
        <f>ROW() - 6</f>
        <v>1788</v>
      </c>
      <c r="I1794" s="218" t="str" cm="1">
        <f t="array" ref="I17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95" spans="1:10" x14ac:dyDescent="0.2">
      <c r="A1795" s="209">
        <v>2362</v>
      </c>
      <c r="B1795" s="211" t="s">
        <v>456</v>
      </c>
      <c r="C1795" s="44">
        <v>2</v>
      </c>
      <c r="D1795" s="214"/>
      <c r="E1795" s="211" t="b">
        <v>1</v>
      </c>
      <c r="F1795" s="211" t="s">
        <v>969</v>
      </c>
      <c r="G17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&lt;STX&gt;H1;o160,100;f3;c20;h1;w1;d3,Malachi Williams;&lt;ETX&gt;
&lt;STX&gt;H2;o130,100;f3;c20;h1;w1;d3,Quality 1st;&lt;ETX&gt;
&lt;STX&gt;H3;o100,100;f3;c20;h1;w1;d3,MES Login;&lt;ETX&gt;
&lt;STX&gt;B4;o50,30;f3;c0,3;h50;w3;d3,2362;&lt;ETX&gt;
&lt;STX&gt;R&lt;ETX&gt;
&lt;STX&gt;&lt;ESC&gt;E1;&lt;ETX&gt;
&lt;STX&gt;&lt;US&gt;4&lt;ETX&gt;
&lt;STX&gt;&lt;ETB&gt;&lt;ETX&gt;</v>
      </c>
      <c r="H1795" s="38">
        <f>ROW() - 6</f>
        <v>1789</v>
      </c>
      <c r="I1795" s="218" t="str" cm="1">
        <f t="array" ref="I17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1st</v>
      </c>
      <c r="J17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796" spans="1:10" x14ac:dyDescent="0.2">
      <c r="A1796" s="209">
        <v>5842673</v>
      </c>
      <c r="B1796" s="211" t="s">
        <v>3401</v>
      </c>
      <c r="C1796" s="44">
        <v>2</v>
      </c>
      <c r="D1796" s="214"/>
      <c r="E1796" s="211" t="b">
        <v>0</v>
      </c>
      <c r="F1796" s="211" t="s">
        <v>3402</v>
      </c>
      <c r="G17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&lt;STX&gt;H1;o160,100;f3;c20;h1;w1;d3,Malachi Williams-Bypass;&lt;ETX&gt;
&lt;STX&gt;H2;o130,100;f3;c20;h1;w1;d3,Bypass;&lt;ETX&gt;
&lt;STX&gt;H3;o100,100;f3;c20;h1;w1;d3,MES Login;&lt;ETX&gt;
&lt;STX&gt;B4;o50,30;f3;c0,3;h50;w3;d3,5842673;&lt;ETX&gt;
&lt;STX&gt;R&lt;ETX&gt;
&lt;STX&gt;&lt;ESC&gt;E1;&lt;ETX&gt;
&lt;STX&gt;&lt;US&gt;4&lt;ETX&gt;
&lt;STX&gt;&lt;ETB&gt;&lt;ETX&gt;</v>
      </c>
      <c r="H1796" s="38">
        <f>ROW() - 6</f>
        <v>1790</v>
      </c>
      <c r="I1796" s="218" t="str" cm="1">
        <f t="array" ref="I17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17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797" spans="1:10" x14ac:dyDescent="0.2">
      <c r="A1797" s="209">
        <v>2614</v>
      </c>
      <c r="B1797" s="211" t="s">
        <v>3403</v>
      </c>
      <c r="C1797" s="44">
        <v>4</v>
      </c>
      <c r="D1797" s="214">
        <v>45742</v>
      </c>
      <c r="E1797" s="211" t="b">
        <v>0</v>
      </c>
      <c r="F1797" s="211" t="s">
        <v>3404</v>
      </c>
      <c r="G17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&lt;STX&gt;H1;o160,100;f3;c20;h1;w1;d3,Malayshia Bond;&lt;ETX&gt;
&lt;STX&gt;H2;o130,100;f3;c20;h1;w1;d3,;&lt;ETX&gt;
&lt;STX&gt;H3;o100,100;f3;c20;h1;w1;d3,MES Login;&lt;ETX&gt;
&lt;STX&gt;B4;o50,30;f3;c0,3;h50;w3;d3,2614;&lt;ETX&gt;
&lt;STX&gt;R&lt;ETX&gt;
&lt;STX&gt;&lt;ESC&gt;E1;&lt;ETX&gt;
&lt;STX&gt;&lt;US&gt;4&lt;ETX&gt;
&lt;STX&gt;&lt;ETB&gt;&lt;ETX&gt;</v>
      </c>
      <c r="H1797" s="38">
        <f>ROW() - 6</f>
        <v>1791</v>
      </c>
      <c r="I1797" s="218" t="str" cm="1">
        <f t="array" ref="I17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98" spans="1:10" x14ac:dyDescent="0.2">
      <c r="A1798" s="209">
        <v>2175</v>
      </c>
      <c r="B1798" s="211" t="s">
        <v>3405</v>
      </c>
      <c r="C1798" s="44">
        <v>4</v>
      </c>
      <c r="D1798" s="214">
        <v>45131.387901307869</v>
      </c>
      <c r="E1798" s="211" t="b">
        <v>0</v>
      </c>
      <c r="F1798" s="211" t="s">
        <v>969</v>
      </c>
      <c r="G17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&lt;STX&gt;H1;o160,100;f3;c20;h1;w1;d3,Malcolm Williams;&lt;ETX&gt;
&lt;STX&gt;H2;o130,100;f3;c20;h1;w1;d3,;&lt;ETX&gt;
&lt;STX&gt;H3;o100,100;f3;c20;h1;w1;d3,MES Login;&lt;ETX&gt;
&lt;STX&gt;B4;o50,30;f3;c0,3;h50;w3;d3,2175;&lt;ETX&gt;
&lt;STX&gt;R&lt;ETX&gt;
&lt;STX&gt;&lt;ESC&gt;E1;&lt;ETX&gt;
&lt;STX&gt;&lt;US&gt;4&lt;ETX&gt;
&lt;STX&gt;&lt;ETB&gt;&lt;ETX&gt;</v>
      </c>
      <c r="H1798" s="38">
        <f>ROW() - 6</f>
        <v>1792</v>
      </c>
      <c r="I1798" s="218" t="str" cm="1">
        <f t="array" ref="I17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799" spans="1:10" x14ac:dyDescent="0.2">
      <c r="A1799" s="209">
        <v>1712</v>
      </c>
      <c r="B1799" s="211" t="s">
        <v>3406</v>
      </c>
      <c r="C1799" s="44">
        <v>4</v>
      </c>
      <c r="D1799" s="214">
        <v>45131.387902002316</v>
      </c>
      <c r="E1799" s="211" t="b">
        <v>0</v>
      </c>
      <c r="F1799" s="211" t="s">
        <v>3407</v>
      </c>
      <c r="G17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&lt;STX&gt;H1;o160,100;f3;c20;h1;w1;d3,Malek Prophet;&lt;ETX&gt;
&lt;STX&gt;H2;o130,100;f3;c20;h1;w1;d3,;&lt;ETX&gt;
&lt;STX&gt;H3;o100,100;f3;c20;h1;w1;d3,MES Login;&lt;ETX&gt;
&lt;STX&gt;B4;o50,30;f3;c0,3;h50;w3;d3,1712;&lt;ETX&gt;
&lt;STX&gt;R&lt;ETX&gt;
&lt;STX&gt;&lt;ESC&gt;E1;&lt;ETX&gt;
&lt;STX&gt;&lt;US&gt;4&lt;ETX&gt;
&lt;STX&gt;&lt;ETB&gt;&lt;ETX&gt;</v>
      </c>
      <c r="H1799" s="38">
        <f>ROW() - 6</f>
        <v>1793</v>
      </c>
      <c r="I1799" s="218" t="str" cm="1">
        <f t="array" ref="I17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799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00" spans="1:10" x14ac:dyDescent="0.2">
      <c r="A1800" s="209">
        <v>2520</v>
      </c>
      <c r="B1800" s="211" t="s">
        <v>3408</v>
      </c>
      <c r="C1800" s="44">
        <v>4</v>
      </c>
      <c r="D1800" s="214">
        <v>45630</v>
      </c>
      <c r="E1800" s="211" t="b">
        <v>0</v>
      </c>
      <c r="F1800" s="211" t="s">
        <v>3409</v>
      </c>
      <c r="G18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&lt;STX&gt;H1;o160,100;f3;c20;h1;w1;d3,Malik Torrance;&lt;ETX&gt;
&lt;STX&gt;H2;o130,100;f3;c20;h1;w1;d3,;&lt;ETX&gt;
&lt;STX&gt;H3;o100,100;f3;c20;h1;w1;d3,MES Login;&lt;ETX&gt;
&lt;STX&gt;B4;o50,30;f3;c0,3;h50;w3;d3,2520;&lt;ETX&gt;
&lt;STX&gt;R&lt;ETX&gt;
&lt;STX&gt;&lt;ESC&gt;E1;&lt;ETX&gt;
&lt;STX&gt;&lt;US&gt;4&lt;ETX&gt;
&lt;STX&gt;&lt;ETB&gt;&lt;ETX&gt;</v>
      </c>
      <c r="H1800" s="38">
        <f>ROW() - 6</f>
        <v>1794</v>
      </c>
      <c r="I1800" s="218" t="str" cm="1">
        <f t="array" ref="I18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01" spans="1:10" x14ac:dyDescent="0.2">
      <c r="A1801" s="209">
        <v>1940</v>
      </c>
      <c r="B1801" s="211" t="s">
        <v>458</v>
      </c>
      <c r="C1801" s="44">
        <v>4</v>
      </c>
      <c r="D1801" s="214"/>
      <c r="E1801" s="211" t="b">
        <v>1</v>
      </c>
      <c r="F1801" s="211" t="s">
        <v>3410</v>
      </c>
      <c r="G18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&lt;STX&gt;H1;o160,100;f3;c20;h1;w1;d3,Malik Waites;&lt;ETX&gt;
&lt;STX&gt;H2;o130,100;f3;c20;h1;w1;d3,DT FEM 2nd;&lt;ETX&gt;
&lt;STX&gt;H3;o100,100;f3;c20;h1;w1;d3,MES Login;&lt;ETX&gt;
&lt;STX&gt;B4;o50,30;f3;c0,3;h50;w3;d3,1940;&lt;ETX&gt;
&lt;STX&gt;R&lt;ETX&gt;
&lt;STX&gt;&lt;ESC&gt;E1;&lt;ETX&gt;
&lt;STX&gt;&lt;US&gt;4&lt;ETX&gt;
&lt;STX&gt;&lt;ETB&gt;&lt;ETX&gt;</v>
      </c>
      <c r="H1801" s="38">
        <f>ROW() - 6</f>
        <v>1795</v>
      </c>
      <c r="I1801" s="218" t="str" cm="1">
        <f t="array" ref="I18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18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802" spans="1:10" x14ac:dyDescent="0.2">
      <c r="A1802" s="209">
        <v>2548</v>
      </c>
      <c r="B1802" s="211" t="s">
        <v>460</v>
      </c>
      <c r="C1802" s="44">
        <v>4</v>
      </c>
      <c r="D1802" s="214"/>
      <c r="E1802" s="211" t="b">
        <v>0</v>
      </c>
      <c r="F1802" s="211" t="s">
        <v>1357</v>
      </c>
      <c r="G18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&lt;STX&gt;H1;o160,100;f3;c20;h1;w1;d3,Malika Lewis;&lt;ETX&gt;
&lt;STX&gt;H2;o130,100;f3;c20;h1;w1;d3,DT FEM 3rd;&lt;ETX&gt;
&lt;STX&gt;H3;o100,100;f3;c20;h1;w1;d3,MES Login;&lt;ETX&gt;
&lt;STX&gt;B4;o50,30;f3;c0,3;h50;w3;d3,2548;&lt;ETX&gt;
&lt;STX&gt;R&lt;ETX&gt;
&lt;STX&gt;&lt;ESC&gt;E1;&lt;ETX&gt;
&lt;STX&gt;&lt;US&gt;4&lt;ETX&gt;
&lt;STX&gt;&lt;ETB&gt;&lt;ETX&gt;</v>
      </c>
      <c r="H1802" s="38">
        <f>ROW() - 6</f>
        <v>1796</v>
      </c>
      <c r="I1802" s="218" t="str" cm="1">
        <f t="array" ref="I18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18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803" spans="1:10" x14ac:dyDescent="0.2">
      <c r="A1803" s="209">
        <v>8770</v>
      </c>
      <c r="B1803" s="211" t="s">
        <v>3411</v>
      </c>
      <c r="C1803" s="44">
        <v>4</v>
      </c>
      <c r="D1803" s="214">
        <v>45131.387902546296</v>
      </c>
      <c r="E1803" s="211" t="b">
        <v>0</v>
      </c>
      <c r="F1803" s="211" t="s">
        <v>1830</v>
      </c>
      <c r="G18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&lt;STX&gt;H1;o160,100;f3;c20;h1;w1;d3,Malika Martin;&lt;ETX&gt;
&lt;STX&gt;H2;o130,100;f3;c20;h1;w1;d3,;&lt;ETX&gt;
&lt;STX&gt;H3;o100,100;f3;c20;h1;w1;d3,MES Login;&lt;ETX&gt;
&lt;STX&gt;B4;o50,30;f3;c0,3;h50;w3;d3,8770;&lt;ETX&gt;
&lt;STX&gt;R&lt;ETX&gt;
&lt;STX&gt;&lt;ESC&gt;E1;&lt;ETX&gt;
&lt;STX&gt;&lt;US&gt;4&lt;ETX&gt;
&lt;STX&gt;&lt;ETB&gt;&lt;ETX&gt;</v>
      </c>
      <c r="H1803" s="38">
        <f>ROW() - 6</f>
        <v>1797</v>
      </c>
      <c r="I1803" s="218" t="str" cm="1">
        <f t="array" ref="I18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04" spans="1:10" x14ac:dyDescent="0.2">
      <c r="A1804" s="209">
        <v>2421</v>
      </c>
      <c r="B1804" s="211" t="s">
        <v>3412</v>
      </c>
      <c r="C1804" s="44">
        <v>4</v>
      </c>
      <c r="D1804" s="214">
        <v>45639</v>
      </c>
      <c r="E1804" s="211" t="b">
        <v>0</v>
      </c>
      <c r="F1804" s="211" t="s">
        <v>3413</v>
      </c>
      <c r="G18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&lt;STX&gt;H1;o160,100;f3;c20;h1;w1;d3,Malique Cohen;&lt;ETX&gt;
&lt;STX&gt;H2;o130,100;f3;c20;h1;w1;d3,;&lt;ETX&gt;
&lt;STX&gt;H3;o100,100;f3;c20;h1;w1;d3,MES Login;&lt;ETX&gt;
&lt;STX&gt;B4;o50,30;f3;c0,3;h50;w3;d3,2421;&lt;ETX&gt;
&lt;STX&gt;R&lt;ETX&gt;
&lt;STX&gt;&lt;ESC&gt;E1;&lt;ETX&gt;
&lt;STX&gt;&lt;US&gt;4&lt;ETX&gt;
&lt;STX&gt;&lt;ETB&gt;&lt;ETX&gt;</v>
      </c>
      <c r="H1804" s="38">
        <f>ROW() - 6</f>
        <v>1798</v>
      </c>
      <c r="I1804" s="218" t="str" cm="1">
        <f t="array" ref="I18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05" spans="1:10" x14ac:dyDescent="0.2">
      <c r="A1805" s="209">
        <v>2397</v>
      </c>
      <c r="B1805" s="211" t="s">
        <v>462</v>
      </c>
      <c r="C1805" s="44">
        <v>5</v>
      </c>
      <c r="D1805" s="214"/>
      <c r="E1805" s="211" t="b">
        <v>1</v>
      </c>
      <c r="F1805" s="211" t="s">
        <v>3414</v>
      </c>
      <c r="G18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&lt;STX&gt;H1;o160,100;f3;c20;h1;w1;d3,Mamadou Diallo;&lt;ETX&gt;
&lt;STX&gt;H2;o130,100;f3;c20;h1;w1;d3,IT 1st;&lt;ETX&gt;
&lt;STX&gt;H3;o100,100;f3;c20;h1;w1;d3,MES Login;&lt;ETX&gt;
&lt;STX&gt;B4;o50,30;f3;c0,3;h50;w3;d3,2397;&lt;ETX&gt;
&lt;STX&gt;R&lt;ETX&gt;
&lt;STX&gt;&lt;ESC&gt;E1;&lt;ETX&gt;
&lt;STX&gt;&lt;US&gt;4&lt;ETX&gt;
&lt;STX&gt;&lt;ETB&gt;&lt;ETX&gt;</v>
      </c>
      <c r="H1805" s="38">
        <f>ROW() - 6</f>
        <v>1799</v>
      </c>
      <c r="I1805" s="218" t="str" cm="1">
        <f t="array" ref="I18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IT 1st</v>
      </c>
      <c r="J18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806" spans="1:10" x14ac:dyDescent="0.2">
      <c r="A1806" s="209">
        <v>1873</v>
      </c>
      <c r="B1806" s="211" t="s">
        <v>3415</v>
      </c>
      <c r="C1806" s="44">
        <v>4</v>
      </c>
      <c r="D1806" s="214">
        <v>45131.387903819443</v>
      </c>
      <c r="E1806" s="211" t="b">
        <v>0</v>
      </c>
      <c r="F1806" s="211" t="s">
        <v>3416</v>
      </c>
      <c r="G18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&lt;STX&gt;H1;o160,100;f3;c20;h1;w1;d3,Manisha Stinson;&lt;ETX&gt;
&lt;STX&gt;H2;o130,100;f3;c20;h1;w1;d3,;&lt;ETX&gt;
&lt;STX&gt;H3;o100,100;f3;c20;h1;w1;d3,MES Login;&lt;ETX&gt;
&lt;STX&gt;B4;o50,30;f3;c0,3;h50;w3;d3,1873;&lt;ETX&gt;
&lt;STX&gt;R&lt;ETX&gt;
&lt;STX&gt;&lt;ESC&gt;E1;&lt;ETX&gt;
&lt;STX&gt;&lt;US&gt;4&lt;ETX&gt;
&lt;STX&gt;&lt;ETB&gt;&lt;ETX&gt;</v>
      </c>
      <c r="H1806" s="38">
        <f>ROW() - 6</f>
        <v>1800</v>
      </c>
      <c r="I1806" s="218" t="str" cm="1">
        <f t="array" ref="I18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07" spans="1:10" x14ac:dyDescent="0.2">
      <c r="A1807" s="209">
        <v>9411</v>
      </c>
      <c r="B1807" s="211" t="s">
        <v>3417</v>
      </c>
      <c r="C1807" s="44">
        <v>4</v>
      </c>
      <c r="D1807" s="214">
        <v>45131.387904895833</v>
      </c>
      <c r="E1807" s="211" t="b">
        <v>0</v>
      </c>
      <c r="F1807" s="211" t="s">
        <v>1753</v>
      </c>
      <c r="G18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&lt;STX&gt;H1;o160,100;f3;c20;h1;w1;d3,Manuel Mack;&lt;ETX&gt;
&lt;STX&gt;H2;o130,100;f3;c20;h1;w1;d3,;&lt;ETX&gt;
&lt;STX&gt;H3;o100,100;f3;c20;h1;w1;d3,MES Login;&lt;ETX&gt;
&lt;STX&gt;B4;o50,30;f3;c0,3;h50;w3;d3,9411;&lt;ETX&gt;
&lt;STX&gt;R&lt;ETX&gt;
&lt;STX&gt;&lt;ESC&gt;E1;&lt;ETX&gt;
&lt;STX&gt;&lt;US&gt;4&lt;ETX&gt;
&lt;STX&gt;&lt;ETB&gt;&lt;ETX&gt;</v>
      </c>
      <c r="H1807" s="38">
        <f>ROW() - 6</f>
        <v>1801</v>
      </c>
      <c r="I1807" s="218" t="str" cm="1">
        <f t="array" ref="I18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08" spans="1:10" x14ac:dyDescent="0.2">
      <c r="A1808" s="209">
        <v>9504</v>
      </c>
      <c r="B1808" s="211" t="s">
        <v>3418</v>
      </c>
      <c r="C1808" s="44">
        <v>4</v>
      </c>
      <c r="D1808" s="214">
        <v>45131.387906018521</v>
      </c>
      <c r="E1808" s="211" t="b">
        <v>0</v>
      </c>
      <c r="F1808" s="211" t="s">
        <v>1462</v>
      </c>
      <c r="G18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&lt;STX&gt;H1;o160,100;f3;c20;h1;w1;d3,Mao Her;&lt;ETX&gt;
&lt;STX&gt;H2;o130,100;f3;c20;h1;w1;d3,;&lt;ETX&gt;
&lt;STX&gt;H3;o100,100;f3;c20;h1;w1;d3,MES Login;&lt;ETX&gt;
&lt;STX&gt;B4;o50,30;f3;c0,3;h50;w3;d3,9504;&lt;ETX&gt;
&lt;STX&gt;R&lt;ETX&gt;
&lt;STX&gt;&lt;ESC&gt;E1;&lt;ETX&gt;
&lt;STX&gt;&lt;US&gt;4&lt;ETX&gt;
&lt;STX&gt;&lt;ETB&gt;&lt;ETX&gt;</v>
      </c>
      <c r="H1808" s="38">
        <f>ROW() - 6</f>
        <v>1802</v>
      </c>
      <c r="I1808" s="218" t="str" cm="1">
        <f t="array" ref="I18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09" spans="1:10" x14ac:dyDescent="0.2">
      <c r="A1809" s="209">
        <v>9460</v>
      </c>
      <c r="B1809" s="211" t="s">
        <v>3419</v>
      </c>
      <c r="C1809" s="44">
        <v>4</v>
      </c>
      <c r="D1809" s="214">
        <v>45131.387910532409</v>
      </c>
      <c r="E1809" s="211" t="b">
        <v>0</v>
      </c>
      <c r="F1809" s="211" t="s">
        <v>2875</v>
      </c>
      <c r="G18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 Hollis;&lt;ETX&gt;
&lt;STX&gt;H2;o130,100;f3;c20;h1;w1;d3,;&lt;ETX&gt;
&lt;STX&gt;H3;o100,100;f3;c20;h1;w1;d3,MES Login;&lt;ETX&gt;
&lt;STX&gt;B4;o50,30;f3;c0,3;h50;w3;d3,9460;&lt;ETX&gt;
&lt;STX&gt;R&lt;ETX&gt;
&lt;STX&gt;&lt;ESC&gt;E1;&lt;ETX&gt;
&lt;STX&gt;&lt;US&gt;4&lt;ETX&gt;
&lt;STX&gt;&lt;ETB&gt;&lt;ETX&gt;</v>
      </c>
      <c r="H1809" s="38">
        <f>ROW() - 6</f>
        <v>1803</v>
      </c>
      <c r="I1809" s="218" t="str" cm="1">
        <f t="array" ref="I18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10" spans="1:10" x14ac:dyDescent="0.2">
      <c r="A1810" s="209">
        <v>9186</v>
      </c>
      <c r="B1810" s="211" t="s">
        <v>3420</v>
      </c>
      <c r="C1810" s="44">
        <v>4</v>
      </c>
      <c r="D1810" s="214">
        <v>45131.387919756948</v>
      </c>
      <c r="E1810" s="211" t="b">
        <v>0</v>
      </c>
      <c r="F1810" s="211" t="s">
        <v>3421</v>
      </c>
      <c r="G18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 Sorsby;&lt;ETX&gt;
&lt;STX&gt;H2;o130,100;f3;c20;h1;w1;d3,;&lt;ETX&gt;
&lt;STX&gt;H3;o100,100;f3;c20;h1;w1;d3,MES Login;&lt;ETX&gt;
&lt;STX&gt;B4;o50,30;f3;c0,3;h50;w3;d3,9186;&lt;ETX&gt;
&lt;STX&gt;R&lt;ETX&gt;
&lt;STX&gt;&lt;ESC&gt;E1;&lt;ETX&gt;
&lt;STX&gt;&lt;US&gt;4&lt;ETX&gt;
&lt;STX&gt;&lt;ETB&gt;&lt;ETX&gt;</v>
      </c>
      <c r="H1810" s="38">
        <f>ROW() - 6</f>
        <v>1804</v>
      </c>
      <c r="I1810" s="218" t="str" cm="1">
        <f t="array" ref="I18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11" spans="1:10" x14ac:dyDescent="0.2">
      <c r="A1811" s="209">
        <v>1983</v>
      </c>
      <c r="B1811" s="211" t="s">
        <v>3422</v>
      </c>
      <c r="C1811" s="44">
        <v>4</v>
      </c>
      <c r="D1811" s="214">
        <v>45131.38790833333</v>
      </c>
      <c r="E1811" s="211" t="b">
        <v>0</v>
      </c>
      <c r="F1811" s="211" t="s">
        <v>2496</v>
      </c>
      <c r="G18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&lt;STX&gt;H1;o160,100;f3;c20;h1;w1;d3,Marcel Reed;&lt;ETX&gt;
&lt;STX&gt;H2;o130,100;f3;c20;h1;w1;d3,;&lt;ETX&gt;
&lt;STX&gt;H3;o100,100;f3;c20;h1;w1;d3,MES Login;&lt;ETX&gt;
&lt;STX&gt;B4;o50,30;f3;c0,3;h50;w3;d3,1983;&lt;ETX&gt;
&lt;STX&gt;R&lt;ETX&gt;
&lt;STX&gt;&lt;ESC&gt;E1;&lt;ETX&gt;
&lt;STX&gt;&lt;US&gt;4&lt;ETX&gt;
&lt;STX&gt;&lt;ETB&gt;&lt;ETX&gt;</v>
      </c>
      <c r="H1811" s="38">
        <f>ROW() - 6</f>
        <v>1805</v>
      </c>
      <c r="I1811" s="218" t="str" cm="1">
        <f t="array" ref="I18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12" spans="1:10" x14ac:dyDescent="0.2">
      <c r="A1812" s="209">
        <v>9363</v>
      </c>
      <c r="B1812" s="211" t="s">
        <v>3423</v>
      </c>
      <c r="C1812" s="44">
        <v>4</v>
      </c>
      <c r="D1812" s="214">
        <v>45131.387909456018</v>
      </c>
      <c r="E1812" s="211" t="b">
        <v>0</v>
      </c>
      <c r="F1812" s="211" t="s">
        <v>956</v>
      </c>
      <c r="G18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&lt;STX&gt;H1;o160,100;f3;c20;h1;w1;d3,Marcel Smith;&lt;ETX&gt;
&lt;STX&gt;H2;o130,100;f3;c20;h1;w1;d3,;&lt;ETX&gt;
&lt;STX&gt;H3;o100,100;f3;c20;h1;w1;d3,MES Login;&lt;ETX&gt;
&lt;STX&gt;B4;o50,30;f3;c0,3;h50;w3;d3,9363;&lt;ETX&gt;
&lt;STX&gt;R&lt;ETX&gt;
&lt;STX&gt;&lt;ESC&gt;E1;&lt;ETX&gt;
&lt;STX&gt;&lt;US&gt;4&lt;ETX&gt;
&lt;STX&gt;&lt;ETB&gt;&lt;ETX&gt;</v>
      </c>
      <c r="H1812" s="38">
        <f>ROW() - 6</f>
        <v>1806</v>
      </c>
      <c r="I1812" s="218" t="str" cm="1">
        <f t="array" ref="I18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13" spans="1:10" x14ac:dyDescent="0.2">
      <c r="A1813" s="209">
        <v>9953</v>
      </c>
      <c r="B1813" s="211" t="s">
        <v>3424</v>
      </c>
      <c r="C1813" s="44">
        <v>4</v>
      </c>
      <c r="D1813" s="214"/>
      <c r="E1813" s="211" t="b">
        <v>0</v>
      </c>
      <c r="F1813" s="211" t="s">
        <v>1154</v>
      </c>
      <c r="G18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&lt;STX&gt;H1;o160,100;f3;c20;h1;w1;d3,Marcellis Harris;&lt;ETX&gt;
&lt;STX&gt;H2;o130,100;f3;c20;h1;w1;d3,;&lt;ETX&gt;
&lt;STX&gt;H3;o100,100;f3;c20;h1;w1;d3,MES Login;&lt;ETX&gt;
&lt;STX&gt;B4;o50,30;f3;c0,3;h50;w3;d3,9953;&lt;ETX&gt;
&lt;STX&gt;R&lt;ETX&gt;
&lt;STX&gt;&lt;ESC&gt;E1;&lt;ETX&gt;
&lt;STX&gt;&lt;US&gt;4&lt;ETX&gt;
&lt;STX&gt;&lt;ETB&gt;&lt;ETX&gt;</v>
      </c>
      <c r="H1813" s="38">
        <f>ROW() - 6</f>
        <v>1807</v>
      </c>
      <c r="I1813" s="218" t="str" cm="1">
        <f t="array" ref="I18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14" spans="1:10" x14ac:dyDescent="0.2">
      <c r="A1814" s="209">
        <v>1475</v>
      </c>
      <c r="B1814" s="211" t="s">
        <v>3425</v>
      </c>
      <c r="C1814" s="44">
        <v>4</v>
      </c>
      <c r="D1814" s="214">
        <v>45131.387907256947</v>
      </c>
      <c r="E1814" s="211" t="b">
        <v>0</v>
      </c>
      <c r="F1814" s="211" t="s">
        <v>1867</v>
      </c>
      <c r="G18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&lt;STX&gt;H1;o160,100;f3;c20;h1;w1;d3,Marcellius Henderson;&lt;ETX&gt;
&lt;STX&gt;H2;o130,100;f3;c20;h1;w1;d3,;&lt;ETX&gt;
&lt;STX&gt;H3;o100,100;f3;c20;h1;w1;d3,MES Login;&lt;ETX&gt;
&lt;STX&gt;B4;o50,30;f3;c0,3;h50;w3;d3,1475;&lt;ETX&gt;
&lt;STX&gt;R&lt;ETX&gt;
&lt;STX&gt;&lt;ESC&gt;E1;&lt;ETX&gt;
&lt;STX&gt;&lt;US&gt;4&lt;ETX&gt;
&lt;STX&gt;&lt;ETB&gt;&lt;ETX&gt;</v>
      </c>
      <c r="H1814" s="38">
        <f>ROW() - 6</f>
        <v>1808</v>
      </c>
      <c r="I1814" s="218" t="str" cm="1">
        <f t="array" ref="I18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15" spans="1:10" x14ac:dyDescent="0.2">
      <c r="A1815" s="209">
        <v>2126</v>
      </c>
      <c r="B1815" s="211" t="s">
        <v>464</v>
      </c>
      <c r="C1815" s="44">
        <v>4</v>
      </c>
      <c r="D1815" s="214"/>
      <c r="E1815" s="211" t="b">
        <v>0</v>
      </c>
      <c r="F1815" s="211" t="s">
        <v>3426</v>
      </c>
      <c r="G18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&lt;STX&gt;H1;o160,100;f3;c20;h1;w1;d3,Marcia Pore;&lt;ETX&gt;
&lt;STX&gt;H2;o130,100;f3;c20;h1;w1;d3,DT FEM 1st;&lt;ETX&gt;
&lt;STX&gt;H3;o100,100;f3;c20;h1;w1;d3,MES Login;&lt;ETX&gt;
&lt;STX&gt;B4;o50,30;f3;c0,3;h50;w3;d3,2126;&lt;ETX&gt;
&lt;STX&gt;R&lt;ETX&gt;
&lt;STX&gt;&lt;ESC&gt;E1;&lt;ETX&gt;
&lt;STX&gt;&lt;US&gt;4&lt;ETX&gt;
&lt;STX&gt;&lt;ETB&gt;&lt;ETX&gt;</v>
      </c>
      <c r="H1815" s="38">
        <f>ROW() - 6</f>
        <v>1809</v>
      </c>
      <c r="I1815" s="218" t="str" cm="1">
        <f t="array" ref="I18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18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816" spans="1:10" x14ac:dyDescent="0.2">
      <c r="A1816" s="209">
        <v>1383</v>
      </c>
      <c r="B1816" s="211" t="s">
        <v>3427</v>
      </c>
      <c r="C1816" s="44">
        <v>4</v>
      </c>
      <c r="D1816" s="214">
        <v>45131.387911608799</v>
      </c>
      <c r="E1816" s="211" t="b">
        <v>0</v>
      </c>
      <c r="F1816" s="211" t="s">
        <v>1421</v>
      </c>
      <c r="G18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&lt;STX&gt;H1;o160,100;f3;c20;h1;w1;d3,Marcia Willis;&lt;ETX&gt;
&lt;STX&gt;H2;o130,100;f3;c20;h1;w1;d3,;&lt;ETX&gt;
&lt;STX&gt;H3;o100,100;f3;c20;h1;w1;d3,MES Login;&lt;ETX&gt;
&lt;STX&gt;B4;o50,30;f3;c0,3;h50;w3;d3,1383;&lt;ETX&gt;
&lt;STX&gt;R&lt;ETX&gt;
&lt;STX&gt;&lt;ESC&gt;E1;&lt;ETX&gt;
&lt;STX&gt;&lt;US&gt;4&lt;ETX&gt;
&lt;STX&gt;&lt;ETB&gt;&lt;ETX&gt;</v>
      </c>
      <c r="H1816" s="38">
        <f>ROW() - 6</f>
        <v>1810</v>
      </c>
      <c r="I1816" s="218" t="str" cm="1">
        <f t="array" ref="I18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17" spans="1:10" x14ac:dyDescent="0.2">
      <c r="A1817" s="209">
        <v>1228</v>
      </c>
      <c r="B1817" s="211" t="s">
        <v>40</v>
      </c>
      <c r="C1817" s="44">
        <v>3</v>
      </c>
      <c r="D1817" s="214"/>
      <c r="E1817" s="211" t="b">
        <v>0</v>
      </c>
      <c r="F1817" s="211" t="s">
        <v>998</v>
      </c>
      <c r="G18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&lt;STX&gt;H1;o160,100;f3;c20;h1;w1;d3,Marcus Hill;&lt;ETX&gt;
&lt;STX&gt;H2;o130,100;f3;c20;h1;w1;d3,Materials ;&lt;ETX&gt;
&lt;STX&gt;H3;o100,100;f3;c20;h1;w1;d3,MES Login;&lt;ETX&gt;
&lt;STX&gt;B4;o50,30;f3;c0,3;h50;w3;d3,1228;&lt;ETX&gt;
&lt;STX&gt;R&lt;ETX&gt;
&lt;STX&gt;&lt;ESC&gt;E1;&lt;ETX&gt;
&lt;STX&gt;&lt;US&gt;4&lt;ETX&gt;
&lt;STX&gt;&lt;ETB&gt;&lt;ETX&gt;</v>
      </c>
      <c r="H1817" s="38">
        <f>ROW() - 6</f>
        <v>1811</v>
      </c>
      <c r="I1817" s="218" t="str" cm="1">
        <f t="array" ref="I18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 xml:space="preserve">Materials </v>
      </c>
      <c r="J18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818" spans="1:10" x14ac:dyDescent="0.2">
      <c r="A1818" s="209">
        <v>8808</v>
      </c>
      <c r="B1818" s="211" t="s">
        <v>40</v>
      </c>
      <c r="C1818" s="44">
        <v>4</v>
      </c>
      <c r="D1818" s="214">
        <v>45131.387925543982</v>
      </c>
      <c r="E1818" s="211" t="b">
        <v>0</v>
      </c>
      <c r="F1818" s="211" t="s">
        <v>998</v>
      </c>
      <c r="G18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&lt;STX&gt;H1;o160,100;f3;c20;h1;w1;d3,Marcus Hill;&lt;ETX&gt;
&lt;STX&gt;H2;o130,100;f3;c20;h1;w1;d3,;&lt;ETX&gt;
&lt;STX&gt;H3;o100,100;f3;c20;h1;w1;d3,MES Login;&lt;ETX&gt;
&lt;STX&gt;B4;o50,30;f3;c0,3;h50;w3;d3,8808;&lt;ETX&gt;
&lt;STX&gt;R&lt;ETX&gt;
&lt;STX&gt;&lt;ESC&gt;E1;&lt;ETX&gt;
&lt;STX&gt;&lt;US&gt;4&lt;ETX&gt;
&lt;STX&gt;&lt;ETB&gt;&lt;ETX&gt;</v>
      </c>
      <c r="H1818" s="38">
        <f>ROW() - 6</f>
        <v>1812</v>
      </c>
      <c r="I1818" s="218" t="str" cm="1">
        <f t="array" ref="I18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19" spans="1:10" x14ac:dyDescent="0.2">
      <c r="A1819" s="209">
        <v>9700</v>
      </c>
      <c r="B1819" s="211" t="s">
        <v>3428</v>
      </c>
      <c r="C1819" s="44">
        <v>4</v>
      </c>
      <c r="D1819" s="214">
        <v>45131.387926423609</v>
      </c>
      <c r="E1819" s="211" t="b">
        <v>0</v>
      </c>
      <c r="F1819" s="211" t="s">
        <v>3429</v>
      </c>
      <c r="G18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&lt;STX&gt;H1;o160,100;f3;c20;h1;w1;d3,Marcus Mabry;&lt;ETX&gt;
&lt;STX&gt;H2;o130,100;f3;c20;h1;w1;d3,;&lt;ETX&gt;
&lt;STX&gt;H3;o100,100;f3;c20;h1;w1;d3,MES Login;&lt;ETX&gt;
&lt;STX&gt;B4;o50,30;f3;c0,3;h50;w3;d3,9700;&lt;ETX&gt;
&lt;STX&gt;R&lt;ETX&gt;
&lt;STX&gt;&lt;ESC&gt;E1;&lt;ETX&gt;
&lt;STX&gt;&lt;US&gt;4&lt;ETX&gt;
&lt;STX&gt;&lt;ETB&gt;&lt;ETX&gt;</v>
      </c>
      <c r="H1819" s="38">
        <f>ROW() - 6</f>
        <v>1813</v>
      </c>
      <c r="I1819" s="218" t="str" cm="1">
        <f t="array" ref="I18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20" spans="1:10" x14ac:dyDescent="0.2">
      <c r="A1820" s="209">
        <v>9059</v>
      </c>
      <c r="B1820" s="211" t="s">
        <v>3430</v>
      </c>
      <c r="C1820" s="44">
        <v>4</v>
      </c>
      <c r="D1820" s="214">
        <v>45131.387927511576</v>
      </c>
      <c r="E1820" s="211" t="b">
        <v>0</v>
      </c>
      <c r="F1820" s="211" t="s">
        <v>1280</v>
      </c>
      <c r="G18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&lt;STX&gt;H1;o160,100;f3;c20;h1;w1;d3,Marcus Miller;&lt;ETX&gt;
&lt;STX&gt;H2;o130,100;f3;c20;h1;w1;d3,;&lt;ETX&gt;
&lt;STX&gt;H3;o100,100;f3;c20;h1;w1;d3,MES Login;&lt;ETX&gt;
&lt;STX&gt;B4;o50,30;f3;c0,3;h50;w3;d3,9059;&lt;ETX&gt;
&lt;STX&gt;R&lt;ETX&gt;
&lt;STX&gt;&lt;ESC&gt;E1;&lt;ETX&gt;
&lt;STX&gt;&lt;US&gt;4&lt;ETX&gt;
&lt;STX&gt;&lt;ETB&gt;&lt;ETX&gt;</v>
      </c>
      <c r="H1820" s="38">
        <f>ROW() - 6</f>
        <v>1814</v>
      </c>
      <c r="I1820" s="218" t="str" cm="1">
        <f t="array" ref="I18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21" spans="1:10" x14ac:dyDescent="0.2">
      <c r="A1821" s="209">
        <v>8956</v>
      </c>
      <c r="B1821" s="211" t="s">
        <v>3431</v>
      </c>
      <c r="C1821" s="44">
        <v>4</v>
      </c>
      <c r="D1821" s="214">
        <v>45131.387928240743</v>
      </c>
      <c r="E1821" s="211" t="b">
        <v>0</v>
      </c>
      <c r="F1821" s="211" t="s">
        <v>3432</v>
      </c>
      <c r="G18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&lt;STX&gt;H1;o160,100;f3;c20;h1;w1;d3,Marcus Rosario;&lt;ETX&gt;
&lt;STX&gt;H2;o130,100;f3;c20;h1;w1;d3,;&lt;ETX&gt;
&lt;STX&gt;H3;o100,100;f3;c20;h1;w1;d3,MES Login;&lt;ETX&gt;
&lt;STX&gt;B4;o50,30;f3;c0,3;h50;w3;d3,8956;&lt;ETX&gt;
&lt;STX&gt;R&lt;ETX&gt;
&lt;STX&gt;&lt;ESC&gt;E1;&lt;ETX&gt;
&lt;STX&gt;&lt;US&gt;4&lt;ETX&gt;
&lt;STX&gt;&lt;ETB&gt;&lt;ETX&gt;</v>
      </c>
      <c r="H1821" s="38">
        <f>ROW() - 6</f>
        <v>1815</v>
      </c>
      <c r="I1821" s="218" t="str" cm="1">
        <f t="array" ref="I18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22" spans="1:10" x14ac:dyDescent="0.2">
      <c r="A1822" s="209">
        <v>9890</v>
      </c>
      <c r="B1822" s="211" t="s">
        <v>3433</v>
      </c>
      <c r="C1822" s="44">
        <v>4</v>
      </c>
      <c r="D1822" s="214">
        <v>45131.387928969911</v>
      </c>
      <c r="E1822" s="211" t="b">
        <v>1</v>
      </c>
      <c r="F1822" s="211" t="s">
        <v>2732</v>
      </c>
      <c r="G18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&lt;STX&gt;H1;o160,100;f3;c20;h1;w1;d3,Marcus Sanders;&lt;ETX&gt;
&lt;STX&gt;H2;o130,100;f3;c20;h1;w1;d3,;&lt;ETX&gt;
&lt;STX&gt;H3;o100,100;f3;c20;h1;w1;d3,MES Login;&lt;ETX&gt;
&lt;STX&gt;B4;o50,30;f3;c0,3;h50;w3;d3,9890;&lt;ETX&gt;
&lt;STX&gt;R&lt;ETX&gt;
&lt;STX&gt;&lt;ESC&gt;E1;&lt;ETX&gt;
&lt;STX&gt;&lt;US&gt;4&lt;ETX&gt;
&lt;STX&gt;&lt;ETB&gt;&lt;ETX&gt;</v>
      </c>
      <c r="H1822" s="38">
        <f>ROW() - 6</f>
        <v>1816</v>
      </c>
      <c r="I1822" s="218" t="str" cm="1">
        <f t="array" ref="I18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23" spans="1:10" x14ac:dyDescent="0.2">
      <c r="A1823" s="209">
        <v>9049</v>
      </c>
      <c r="B1823" s="211" t="s">
        <v>3434</v>
      </c>
      <c r="C1823" s="44">
        <v>4</v>
      </c>
      <c r="D1823" s="214">
        <v>45131.387930243058</v>
      </c>
      <c r="E1823" s="211" t="b">
        <v>0</v>
      </c>
      <c r="F1823" s="211" t="s">
        <v>3317</v>
      </c>
      <c r="G18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&lt;STX&gt;H1;o160,100;f3;c20;h1;w1;d3,Marcus Simpson;&lt;ETX&gt;
&lt;STX&gt;H2;o130,100;f3;c20;h1;w1;d3,;&lt;ETX&gt;
&lt;STX&gt;H3;o100,100;f3;c20;h1;w1;d3,MES Login;&lt;ETX&gt;
&lt;STX&gt;B4;o50,30;f3;c0,3;h50;w3;d3,9049;&lt;ETX&gt;
&lt;STX&gt;R&lt;ETX&gt;
&lt;STX&gt;&lt;ESC&gt;E1;&lt;ETX&gt;
&lt;STX&gt;&lt;US&gt;4&lt;ETX&gt;
&lt;STX&gt;&lt;ETB&gt;&lt;ETX&gt;</v>
      </c>
      <c r="H1823" s="38">
        <f>ROW() - 6</f>
        <v>1817</v>
      </c>
      <c r="I1823" s="218" t="str" cm="1">
        <f t="array" ref="I18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24" spans="1:10" x14ac:dyDescent="0.2">
      <c r="A1824" s="209">
        <v>8173</v>
      </c>
      <c r="B1824" s="211" t="s">
        <v>3435</v>
      </c>
      <c r="C1824" s="44">
        <v>4</v>
      </c>
      <c r="D1824" s="214"/>
      <c r="E1824" s="211" t="b">
        <v>0</v>
      </c>
      <c r="F1824" s="211" t="s">
        <v>1113</v>
      </c>
      <c r="G18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&lt;STX&gt;H1;o160,100;f3;c20;h1;w1;d3,Marcus Stewart;&lt;ETX&gt;
&lt;STX&gt;H2;o130,100;f3;c20;h1;w1;d3,;&lt;ETX&gt;
&lt;STX&gt;H3;o100,100;f3;c20;h1;w1;d3,MES Login;&lt;ETX&gt;
&lt;STX&gt;B4;o50,30;f3;c0,3;h50;w3;d3,8173;&lt;ETX&gt;
&lt;STX&gt;R&lt;ETX&gt;
&lt;STX&gt;&lt;ESC&gt;E1;&lt;ETX&gt;
&lt;STX&gt;&lt;US&gt;4&lt;ETX&gt;
&lt;STX&gt;&lt;ETB&gt;&lt;ETX&gt;</v>
      </c>
      <c r="H1824" s="38">
        <f>ROW() - 6</f>
        <v>1818</v>
      </c>
      <c r="I1824" s="218" t="str" cm="1">
        <f t="array" ref="I18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25" spans="1:10" x14ac:dyDescent="0.2">
      <c r="A1825" s="209">
        <v>2173</v>
      </c>
      <c r="B1825" s="211" t="s">
        <v>3436</v>
      </c>
      <c r="C1825" s="44">
        <v>4</v>
      </c>
      <c r="D1825" s="214">
        <v>45131.387931331017</v>
      </c>
      <c r="E1825" s="211" t="b">
        <v>0</v>
      </c>
      <c r="F1825" s="211" t="s">
        <v>1516</v>
      </c>
      <c r="G18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&lt;STX&gt;H1;o160,100;f3;c20;h1;w1;d3,Marcus Tucker;&lt;ETX&gt;
&lt;STX&gt;H2;o130,100;f3;c20;h1;w1;d3,;&lt;ETX&gt;
&lt;STX&gt;H3;o100,100;f3;c20;h1;w1;d3,MES Login;&lt;ETX&gt;
&lt;STX&gt;B4;o50,30;f3;c0,3;h50;w3;d3,2173;&lt;ETX&gt;
&lt;STX&gt;R&lt;ETX&gt;
&lt;STX&gt;&lt;ESC&gt;E1;&lt;ETX&gt;
&lt;STX&gt;&lt;US&gt;4&lt;ETX&gt;
&lt;STX&gt;&lt;ETB&gt;&lt;ETX&gt;</v>
      </c>
      <c r="H1825" s="38">
        <f>ROW() - 6</f>
        <v>1819</v>
      </c>
      <c r="I1825" s="218" t="str" cm="1">
        <f t="array" ref="I18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26" spans="1:10" x14ac:dyDescent="0.2">
      <c r="A1826" s="209">
        <v>1291</v>
      </c>
      <c r="B1826" s="211" t="s">
        <v>3437</v>
      </c>
      <c r="C1826" s="44">
        <v>4</v>
      </c>
      <c r="D1826" s="214">
        <v>45131.387931863428</v>
      </c>
      <c r="E1826" s="211" t="b">
        <v>0</v>
      </c>
      <c r="F1826" s="211" t="s">
        <v>3438</v>
      </c>
      <c r="G18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&lt;STX&gt;H1;o160,100;f3;c20;h1;w1;d3,Margaret Kerns-Major;&lt;ETX&gt;
&lt;STX&gt;H2;o130,100;f3;c20;h1;w1;d3,;&lt;ETX&gt;
&lt;STX&gt;H3;o100,100;f3;c20;h1;w1;d3,MES Login;&lt;ETX&gt;
&lt;STX&gt;B4;o50,30;f3;c0,3;h50;w3;d3,1291;&lt;ETX&gt;
&lt;STX&gt;R&lt;ETX&gt;
&lt;STX&gt;&lt;ESC&gt;E1;&lt;ETX&gt;
&lt;STX&gt;&lt;US&gt;4&lt;ETX&gt;
&lt;STX&gt;&lt;ETB&gt;&lt;ETX&gt;</v>
      </c>
      <c r="H1826" s="38">
        <f>ROW() - 6</f>
        <v>1820</v>
      </c>
      <c r="I1826" s="218" t="str" cm="1">
        <f t="array" ref="I18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27" spans="1:10" x14ac:dyDescent="0.2">
      <c r="A1827" s="209">
        <v>8696</v>
      </c>
      <c r="B1827" s="211" t="s">
        <v>3439</v>
      </c>
      <c r="C1827" s="44">
        <v>10</v>
      </c>
      <c r="D1827" s="214">
        <v>45131.387932407408</v>
      </c>
      <c r="E1827" s="211" t="b">
        <v>1</v>
      </c>
      <c r="F1827" s="211" t="s">
        <v>3440</v>
      </c>
      <c r="G18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&lt;STX&gt;H1;o160,100;f3;c20;h1;w1;d3,Margaret Reeves;&lt;ETX&gt;
&lt;STX&gt;H2;o130,100;f3;c20;h1;w1;d3,Finance;&lt;ETX&gt;
&lt;STX&gt;H3;o100,100;f3;c20;h1;w1;d3,MES Login;&lt;ETX&gt;
&lt;STX&gt;B4;o50,30;f3;c0,3;h50;w3;d3,8696;&lt;ETX&gt;
&lt;STX&gt;R&lt;ETX&gt;
&lt;STX&gt;&lt;ESC&gt;E1;&lt;ETX&gt;
&lt;STX&gt;&lt;US&gt;4&lt;ETX&gt;
&lt;STX&gt;&lt;ETB&gt;&lt;ETX&gt;</v>
      </c>
      <c r="H1827" s="38">
        <f>ROW() - 6</f>
        <v>1821</v>
      </c>
      <c r="I1827" s="218" t="str" cm="1">
        <f t="array" ref="I18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Finance</v>
      </c>
      <c r="J18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28" spans="1:10" x14ac:dyDescent="0.2">
      <c r="A1828" s="209">
        <v>1410</v>
      </c>
      <c r="B1828" s="211" t="s">
        <v>3441</v>
      </c>
      <c r="C1828" s="44">
        <v>4</v>
      </c>
      <c r="D1828" s="214">
        <v>45131.387933680555</v>
      </c>
      <c r="E1828" s="211" t="b">
        <v>0</v>
      </c>
      <c r="F1828" s="211" t="s">
        <v>3442</v>
      </c>
      <c r="G18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&lt;STX&gt;H1;o160,100;f3;c20;h1;w1;d3,Maria Rodriguez;&lt;ETX&gt;
&lt;STX&gt;H2;o130,100;f3;c20;h1;w1;d3,;&lt;ETX&gt;
&lt;STX&gt;H3;o100,100;f3;c20;h1;w1;d3,MES Login;&lt;ETX&gt;
&lt;STX&gt;B4;o50,30;f3;c0,3;h50;w3;d3,1410;&lt;ETX&gt;
&lt;STX&gt;R&lt;ETX&gt;
&lt;STX&gt;&lt;ESC&gt;E1;&lt;ETX&gt;
&lt;STX&gt;&lt;US&gt;4&lt;ETX&gt;
&lt;STX&gt;&lt;ETB&gt;&lt;ETX&gt;</v>
      </c>
      <c r="H1828" s="38">
        <f>ROW() - 6</f>
        <v>1822</v>
      </c>
      <c r="I1828" s="218" t="str" cm="1">
        <f t="array" ref="I18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29" spans="1:10" x14ac:dyDescent="0.2">
      <c r="A1829" s="209">
        <v>9158</v>
      </c>
      <c r="B1829" s="211" t="s">
        <v>3443</v>
      </c>
      <c r="C1829" s="44">
        <v>4</v>
      </c>
      <c r="D1829" s="214">
        <v>45131.387932951387</v>
      </c>
      <c r="E1829" s="211" t="b">
        <v>0</v>
      </c>
      <c r="F1829" s="211" t="s">
        <v>981</v>
      </c>
      <c r="G18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&lt;STX&gt;H1;o160,100;f3;c20;h1;w1;d3,Mariah Jackson;&lt;ETX&gt;
&lt;STX&gt;H2;o130,100;f3;c20;h1;w1;d3,;&lt;ETX&gt;
&lt;STX&gt;H3;o100,100;f3;c20;h1;w1;d3,MES Login;&lt;ETX&gt;
&lt;STX&gt;B4;o50,30;f3;c0,3;h50;w3;d3,9158;&lt;ETX&gt;
&lt;STX&gt;R&lt;ETX&gt;
&lt;STX&gt;&lt;ESC&gt;E1;&lt;ETX&gt;
&lt;STX&gt;&lt;US&gt;4&lt;ETX&gt;
&lt;STX&gt;&lt;ETB&gt;&lt;ETX&gt;</v>
      </c>
      <c r="H1829" s="38">
        <f>ROW() - 6</f>
        <v>1823</v>
      </c>
      <c r="I1829" s="218" t="str" cm="1">
        <f t="array" ref="I18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30" spans="1:10" x14ac:dyDescent="0.2">
      <c r="A1830" s="209">
        <v>9381</v>
      </c>
      <c r="B1830" s="211" t="s">
        <v>3444</v>
      </c>
      <c r="C1830" s="44">
        <v>4</v>
      </c>
      <c r="D1830" s="214">
        <v>45131.387933298611</v>
      </c>
      <c r="E1830" s="211" t="b">
        <v>0</v>
      </c>
      <c r="F1830" s="211" t="s">
        <v>3445</v>
      </c>
      <c r="G18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&lt;STX&gt;H1;o160,100;f3;c20;h1;w1;d3,Mariah Nolan;&lt;ETX&gt;
&lt;STX&gt;H2;o130,100;f3;c20;h1;w1;d3,;&lt;ETX&gt;
&lt;STX&gt;H3;o100,100;f3;c20;h1;w1;d3,MES Login;&lt;ETX&gt;
&lt;STX&gt;B4;o50,30;f3;c0,3;h50;w3;d3,9381;&lt;ETX&gt;
&lt;STX&gt;R&lt;ETX&gt;
&lt;STX&gt;&lt;ESC&gt;E1;&lt;ETX&gt;
&lt;STX&gt;&lt;US&gt;4&lt;ETX&gt;
&lt;STX&gt;&lt;ETB&gt;&lt;ETX&gt;</v>
      </c>
      <c r="H1830" s="38">
        <f>ROW() - 6</f>
        <v>1824</v>
      </c>
      <c r="I1830" s="218" t="str" cm="1">
        <f t="array" ref="I18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31" spans="1:10" x14ac:dyDescent="0.2">
      <c r="A1831" s="209">
        <v>9770</v>
      </c>
      <c r="B1831" s="211" t="s">
        <v>3446</v>
      </c>
      <c r="C1831" s="44">
        <v>4</v>
      </c>
      <c r="D1831" s="214">
        <v>45131.387933483798</v>
      </c>
      <c r="E1831" s="211" t="b">
        <v>0</v>
      </c>
      <c r="F1831" s="211" t="s">
        <v>3447</v>
      </c>
      <c r="G18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&lt;STX&gt;H1;o160,100;f3;c20;h1;w1;d3,Mariah Odems;&lt;ETX&gt;
&lt;STX&gt;H2;o130,100;f3;c20;h1;w1;d3,;&lt;ETX&gt;
&lt;STX&gt;H3;o100,100;f3;c20;h1;w1;d3,MES Login;&lt;ETX&gt;
&lt;STX&gt;B4;o50,30;f3;c0,3;h50;w3;d3,9770;&lt;ETX&gt;
&lt;STX&gt;R&lt;ETX&gt;
&lt;STX&gt;&lt;ESC&gt;E1;&lt;ETX&gt;
&lt;STX&gt;&lt;US&gt;4&lt;ETX&gt;
&lt;STX&gt;&lt;ETB&gt;&lt;ETX&gt;</v>
      </c>
      <c r="H1831" s="38">
        <f>ROW() - 6</f>
        <v>1825</v>
      </c>
      <c r="I1831" s="218" t="str" cm="1">
        <f t="array" ref="I18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32" spans="1:10" x14ac:dyDescent="0.2">
      <c r="A1832" s="209">
        <v>1899</v>
      </c>
      <c r="B1832" s="211" t="s">
        <v>3448</v>
      </c>
      <c r="C1832" s="44">
        <v>4</v>
      </c>
      <c r="D1832" s="214">
        <v>45131.387933831022</v>
      </c>
      <c r="E1832" s="211" t="b">
        <v>0</v>
      </c>
      <c r="F1832" s="211" t="s">
        <v>1568</v>
      </c>
      <c r="G18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&lt;STX&gt;H1;o160,100;f3;c20;h1;w1;d3,Marie Richardson;&lt;ETX&gt;
&lt;STX&gt;H2;o130,100;f3;c20;h1;w1;d3,;&lt;ETX&gt;
&lt;STX&gt;H3;o100,100;f3;c20;h1;w1;d3,MES Login;&lt;ETX&gt;
&lt;STX&gt;B4;o50,30;f3;c0,3;h50;w3;d3,1899;&lt;ETX&gt;
&lt;STX&gt;R&lt;ETX&gt;
&lt;STX&gt;&lt;ESC&gt;E1;&lt;ETX&gt;
&lt;STX&gt;&lt;US&gt;4&lt;ETX&gt;
&lt;STX&gt;&lt;ETB&gt;&lt;ETX&gt;</v>
      </c>
      <c r="H1832" s="38">
        <f>ROW() - 6</f>
        <v>1826</v>
      </c>
      <c r="I1832" s="218" t="str" cm="1">
        <f t="array" ref="I18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33" spans="1:10" x14ac:dyDescent="0.2">
      <c r="A1833" s="209">
        <v>9427</v>
      </c>
      <c r="B1833" s="211" t="s">
        <v>3449</v>
      </c>
      <c r="C1833" s="44">
        <v>6</v>
      </c>
      <c r="D1833" s="214">
        <v>45131.387934027778</v>
      </c>
      <c r="E1833" s="211" t="b">
        <v>1</v>
      </c>
      <c r="F1833" s="211" t="s">
        <v>3450</v>
      </c>
      <c r="G18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&lt;STX&gt;H1;o160,100;f3;c20;h1;w1;d3,Marie Ritts;&lt;ETX&gt;
&lt;STX&gt;H2;o130,100;f3;c20;h1;w1;d3,HR Dept;&lt;ETX&gt;
&lt;STX&gt;H3;o100,100;f3;c20;h1;w1;d3,MES Login;&lt;ETX&gt;
&lt;STX&gt;B4;o50,30;f3;c0,3;h50;w3;d3,9427;&lt;ETX&gt;
&lt;STX&gt;R&lt;ETX&gt;
&lt;STX&gt;&lt;ESC&gt;E1;&lt;ETX&gt;
&lt;STX&gt;&lt;US&gt;4&lt;ETX&gt;
&lt;STX&gt;&lt;ETB&gt;&lt;ETX&gt;</v>
      </c>
      <c r="H1833" s="38">
        <f>ROW() - 6</f>
        <v>1827</v>
      </c>
      <c r="I1833" s="218" t="str" cm="1">
        <f t="array" ref="I18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8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34" spans="1:10" x14ac:dyDescent="0.2">
      <c r="A1834" s="209">
        <v>1406</v>
      </c>
      <c r="B1834" s="211" t="s">
        <v>3451</v>
      </c>
      <c r="C1834" s="44">
        <v>4</v>
      </c>
      <c r="D1834" s="214">
        <v>45131.387934027778</v>
      </c>
      <c r="E1834" s="211" t="b">
        <v>0</v>
      </c>
      <c r="F1834" s="211" t="s">
        <v>1421</v>
      </c>
      <c r="G18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&lt;STX&gt;H1;o160,100;f3;c20;h1;w1;d3,Marie Willis;&lt;ETX&gt;
&lt;STX&gt;H2;o130,100;f3;c20;h1;w1;d3,;&lt;ETX&gt;
&lt;STX&gt;H3;o100,100;f3;c20;h1;w1;d3,MES Login;&lt;ETX&gt;
&lt;STX&gt;B4;o50,30;f3;c0,3;h50;w3;d3,1406;&lt;ETX&gt;
&lt;STX&gt;R&lt;ETX&gt;
&lt;STX&gt;&lt;ESC&gt;E1;&lt;ETX&gt;
&lt;STX&gt;&lt;US&gt;4&lt;ETX&gt;
&lt;STX&gt;&lt;ETB&gt;&lt;ETX&gt;</v>
      </c>
      <c r="H1834" s="38">
        <f>ROW() - 6</f>
        <v>1828</v>
      </c>
      <c r="I1834" s="218" t="str" cm="1">
        <f t="array" ref="I18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35" spans="1:10" x14ac:dyDescent="0.2">
      <c r="A1835" s="209">
        <v>1429</v>
      </c>
      <c r="B1835" s="211" t="s">
        <v>3452</v>
      </c>
      <c r="C1835" s="44">
        <v>4</v>
      </c>
      <c r="D1835" s="214">
        <v>45131.387934224535</v>
      </c>
      <c r="E1835" s="211" t="b">
        <v>0</v>
      </c>
      <c r="F1835" s="211" t="s">
        <v>3453</v>
      </c>
      <c r="G18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&lt;STX&gt;H1;o160,100;f3;c20;h1;w1;d3,Marie Wills;&lt;ETX&gt;
&lt;STX&gt;H2;o130,100;f3;c20;h1;w1;d3,;&lt;ETX&gt;
&lt;STX&gt;H3;o100,100;f3;c20;h1;w1;d3,MES Login;&lt;ETX&gt;
&lt;STX&gt;B4;o50,30;f3;c0,3;h50;w3;d3,1429;&lt;ETX&gt;
&lt;STX&gt;R&lt;ETX&gt;
&lt;STX&gt;&lt;ESC&gt;E1;&lt;ETX&gt;
&lt;STX&gt;&lt;US&gt;4&lt;ETX&gt;
&lt;STX&gt;&lt;ETB&gt;&lt;ETX&gt;</v>
      </c>
      <c r="H1835" s="38">
        <f>ROW() - 6</f>
        <v>1829</v>
      </c>
      <c r="I1835" s="218" t="str" cm="1">
        <f t="array" ref="I18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36" spans="1:10" x14ac:dyDescent="0.2">
      <c r="A1836" s="209">
        <v>1526</v>
      </c>
      <c r="B1836" s="211" t="s">
        <v>3454</v>
      </c>
      <c r="C1836" s="44">
        <v>4</v>
      </c>
      <c r="D1836" s="214">
        <v>45131.387934375001</v>
      </c>
      <c r="E1836" s="211" t="b">
        <v>0</v>
      </c>
      <c r="F1836" s="211" t="s">
        <v>3455</v>
      </c>
      <c r="G18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&lt;STX&gt;H1;o160,100;f3;c20;h1;w1;d3,Marilyn Coopwood;&lt;ETX&gt;
&lt;STX&gt;H2;o130,100;f3;c20;h1;w1;d3,;&lt;ETX&gt;
&lt;STX&gt;H3;o100,100;f3;c20;h1;w1;d3,MES Login;&lt;ETX&gt;
&lt;STX&gt;B4;o50,30;f3;c0,3;h50;w3;d3,1526;&lt;ETX&gt;
&lt;STX&gt;R&lt;ETX&gt;
&lt;STX&gt;&lt;ESC&gt;E1;&lt;ETX&gt;
&lt;STX&gt;&lt;US&gt;4&lt;ETX&gt;
&lt;STX&gt;&lt;ETB&gt;&lt;ETX&gt;</v>
      </c>
      <c r="H1836" s="38">
        <f>ROW() - 6</f>
        <v>1830</v>
      </c>
      <c r="I1836" s="218" t="str" cm="1">
        <f t="array" ref="I18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37" spans="1:10" x14ac:dyDescent="0.2">
      <c r="A1837" s="209">
        <v>9190</v>
      </c>
      <c r="B1837" s="211" t="s">
        <v>3456</v>
      </c>
      <c r="C1837" s="44">
        <v>4</v>
      </c>
      <c r="D1837" s="214">
        <v>45131.387934375001</v>
      </c>
      <c r="E1837" s="211" t="b">
        <v>0</v>
      </c>
      <c r="F1837" s="211" t="s">
        <v>960</v>
      </c>
      <c r="G18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&lt;STX&gt;H1;o160,100;f3;c20;h1;w1;d3,Mario Brown;&lt;ETX&gt;
&lt;STX&gt;H2;o130,100;f3;c20;h1;w1;d3,;&lt;ETX&gt;
&lt;STX&gt;H3;o100,100;f3;c20;h1;w1;d3,MES Login;&lt;ETX&gt;
&lt;STX&gt;B4;o50,30;f3;c0,3;h50;w3;d3,9190;&lt;ETX&gt;
&lt;STX&gt;R&lt;ETX&gt;
&lt;STX&gt;&lt;ESC&gt;E1;&lt;ETX&gt;
&lt;STX&gt;&lt;US&gt;4&lt;ETX&gt;
&lt;STX&gt;&lt;ETB&gt;&lt;ETX&gt;</v>
      </c>
      <c r="H1837" s="38">
        <f>ROW() - 6</f>
        <v>1831</v>
      </c>
      <c r="I1837" s="218" t="str" cm="1">
        <f t="array" ref="I18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38" spans="1:10" x14ac:dyDescent="0.2">
      <c r="A1838" s="209">
        <v>9151</v>
      </c>
      <c r="B1838" s="211" t="s">
        <v>3457</v>
      </c>
      <c r="C1838" s="44">
        <v>4</v>
      </c>
      <c r="D1838" s="214">
        <v>45131.387934571758</v>
      </c>
      <c r="E1838" s="211" t="b">
        <v>0</v>
      </c>
      <c r="F1838" s="211" t="s">
        <v>3458</v>
      </c>
      <c r="G18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&lt;STX&gt;H1;o160,100;f3;c20;h1;w1;d3,Mario Bykins;&lt;ETX&gt;
&lt;STX&gt;H2;o130,100;f3;c20;h1;w1;d3,;&lt;ETX&gt;
&lt;STX&gt;H3;o100,100;f3;c20;h1;w1;d3,MES Login;&lt;ETX&gt;
&lt;STX&gt;B4;o50,30;f3;c0,3;h50;w3;d3,9151;&lt;ETX&gt;
&lt;STX&gt;R&lt;ETX&gt;
&lt;STX&gt;&lt;ESC&gt;E1;&lt;ETX&gt;
&lt;STX&gt;&lt;US&gt;4&lt;ETX&gt;
&lt;STX&gt;&lt;ETB&gt;&lt;ETX&gt;</v>
      </c>
      <c r="H1838" s="38">
        <f>ROW() - 6</f>
        <v>1832</v>
      </c>
      <c r="I1838" s="218" t="str" cm="1">
        <f t="array" ref="I18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39" spans="1:10" x14ac:dyDescent="0.2">
      <c r="A1839" s="209">
        <v>1452</v>
      </c>
      <c r="B1839" s="211" t="s">
        <v>3459</v>
      </c>
      <c r="C1839" s="44">
        <v>4</v>
      </c>
      <c r="D1839" s="214">
        <v>45131.387934756945</v>
      </c>
      <c r="E1839" s="211" t="b">
        <v>0</v>
      </c>
      <c r="F1839" s="211" t="s">
        <v>956</v>
      </c>
      <c r="G18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&lt;STX&gt;H1;o160,100;f3;c20;h1;w1;d3,Mario Smith;&lt;ETX&gt;
&lt;STX&gt;H2;o130,100;f3;c20;h1;w1;d3,;&lt;ETX&gt;
&lt;STX&gt;H3;o100,100;f3;c20;h1;w1;d3,MES Login;&lt;ETX&gt;
&lt;STX&gt;B4;o50,30;f3;c0,3;h50;w3;d3,1452;&lt;ETX&gt;
&lt;STX&gt;R&lt;ETX&gt;
&lt;STX&gt;&lt;ESC&gt;E1;&lt;ETX&gt;
&lt;STX&gt;&lt;US&gt;4&lt;ETX&gt;
&lt;STX&gt;&lt;ETB&gt;&lt;ETX&gt;</v>
      </c>
      <c r="H1839" s="38">
        <f>ROW() - 6</f>
        <v>1833</v>
      </c>
      <c r="I1839" s="218" t="str" cm="1">
        <f t="array" ref="I18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40" spans="1:10" x14ac:dyDescent="0.2">
      <c r="A1840" s="209">
        <v>9583</v>
      </c>
      <c r="B1840" s="211" t="s">
        <v>3460</v>
      </c>
      <c r="C1840" s="44">
        <v>1</v>
      </c>
      <c r="D1840" s="214">
        <v>45131.387934953702</v>
      </c>
      <c r="E1840" s="211" t="b">
        <v>1</v>
      </c>
      <c r="F1840" s="211" t="s">
        <v>3461</v>
      </c>
      <c r="G18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&lt;STX&gt;H1;o160,100;f3;c20;h1;w1;d3,Mario Vasquez;&lt;ETX&gt;
&lt;STX&gt;H2;o130,100;f3;c20;h1;w1;d3,;&lt;ETX&gt;
&lt;STX&gt;H3;o100,100;f3;c20;h1;w1;d3,MES Login;&lt;ETX&gt;
&lt;STX&gt;B4;o50,30;f3;c0,3;h50;w3;d3,9583;&lt;ETX&gt;
&lt;STX&gt;R&lt;ETX&gt;
&lt;STX&gt;&lt;ESC&gt;E1;&lt;ETX&gt;
&lt;STX&gt;&lt;US&gt;4&lt;ETX&gt;
&lt;STX&gt;&lt;ETB&gt;&lt;ETX&gt;</v>
      </c>
      <c r="H1840" s="38">
        <f>ROW() - 6</f>
        <v>1834</v>
      </c>
      <c r="I1840" s="218" t="str" cm="1">
        <f t="array" ref="I18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41" spans="1:10" x14ac:dyDescent="0.2">
      <c r="A1841" s="209">
        <v>1009</v>
      </c>
      <c r="B1841" s="211" t="s">
        <v>3462</v>
      </c>
      <c r="C1841" s="44">
        <v>4</v>
      </c>
      <c r="D1841" s="214">
        <v>45639</v>
      </c>
      <c r="E1841" s="211" t="b">
        <v>1</v>
      </c>
      <c r="F1841" s="211" t="s">
        <v>3463</v>
      </c>
      <c r="G18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&lt;STX&gt;H1;o160,100;f3;c20;h1;w1;d3,Marissa Juncevic;&lt;ETX&gt;
&lt;STX&gt;H2;o130,100;f3;c20;h1;w1;d3,;&lt;ETX&gt;
&lt;STX&gt;H3;o100,100;f3;c20;h1;w1;d3,MES Login;&lt;ETX&gt;
&lt;STX&gt;B4;o50,30;f3;c0,3;h50;w3;d3,1009;&lt;ETX&gt;
&lt;STX&gt;R&lt;ETX&gt;
&lt;STX&gt;&lt;ESC&gt;E1;&lt;ETX&gt;
&lt;STX&gt;&lt;US&gt;4&lt;ETX&gt;
&lt;STX&gt;&lt;ETB&gt;&lt;ETX&gt;</v>
      </c>
      <c r="H1841" s="38">
        <f>ROW() - 6</f>
        <v>1835</v>
      </c>
      <c r="I1841" s="218" t="str" cm="1">
        <f t="array" ref="I18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42" spans="1:10" x14ac:dyDescent="0.2">
      <c r="A1842" s="209">
        <v>9070</v>
      </c>
      <c r="B1842" s="211" t="s">
        <v>3464</v>
      </c>
      <c r="C1842" s="44">
        <v>5</v>
      </c>
      <c r="D1842" s="214">
        <v>45131.387935104169</v>
      </c>
      <c r="E1842" s="211" t="b">
        <v>1</v>
      </c>
      <c r="F1842" s="211" t="s">
        <v>3465</v>
      </c>
      <c r="G18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&lt;STX&gt;H1;o160,100;f3;c20;h1;w1;d3,Marjorie Olson;&lt;ETX&gt;
&lt;STX&gt;H2;o130,100;f3;c20;h1;w1;d3,;&lt;ETX&gt;
&lt;STX&gt;H3;o100,100;f3;c20;h1;w1;d3,MES Login;&lt;ETX&gt;
&lt;STX&gt;B4;o50,30;f3;c0,3;h50;w3;d3,9070;&lt;ETX&gt;
&lt;STX&gt;R&lt;ETX&gt;
&lt;STX&gt;&lt;ESC&gt;E1;&lt;ETX&gt;
&lt;STX&gt;&lt;US&gt;4&lt;ETX&gt;
&lt;STX&gt;&lt;ETB&gt;&lt;ETX&gt;</v>
      </c>
      <c r="H1842" s="38">
        <f>ROW() - 6</f>
        <v>1836</v>
      </c>
      <c r="I1842" s="218" t="str" cm="1">
        <f t="array" ref="I18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43" spans="1:10" x14ac:dyDescent="0.2">
      <c r="A1843" s="209">
        <v>2079</v>
      </c>
      <c r="B1843" s="211" t="s">
        <v>3466</v>
      </c>
      <c r="C1843" s="44">
        <v>4</v>
      </c>
      <c r="D1843" s="214">
        <v>45131.387935104169</v>
      </c>
      <c r="E1843" s="211" t="b">
        <v>0</v>
      </c>
      <c r="F1843" s="211" t="s">
        <v>1471</v>
      </c>
      <c r="G18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&lt;STX&gt;H1;o160,100;f3;c20;h1;w1;d3,Mark Avery;&lt;ETX&gt;
&lt;STX&gt;H2;o130,100;f3;c20;h1;w1;d3,;&lt;ETX&gt;
&lt;STX&gt;H3;o100,100;f3;c20;h1;w1;d3,MES Login;&lt;ETX&gt;
&lt;STX&gt;B4;o50,30;f3;c0,3;h50;w3;d3,2079;&lt;ETX&gt;
&lt;STX&gt;R&lt;ETX&gt;
&lt;STX&gt;&lt;ESC&gt;E1;&lt;ETX&gt;
&lt;STX&gt;&lt;US&gt;4&lt;ETX&gt;
&lt;STX&gt;&lt;ETB&gt;&lt;ETX&gt;</v>
      </c>
      <c r="H1843" s="38">
        <f>ROW() - 6</f>
        <v>1837</v>
      </c>
      <c r="I1843" s="218" t="str" cm="1">
        <f t="array" ref="I18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44" spans="1:10" x14ac:dyDescent="0.2">
      <c r="A1844" s="209">
        <v>8646</v>
      </c>
      <c r="B1844" s="211" t="s">
        <v>3466</v>
      </c>
      <c r="C1844" s="44">
        <v>1</v>
      </c>
      <c r="D1844" s="214">
        <v>45131.387935300925</v>
      </c>
      <c r="E1844" s="211" t="b">
        <v>1</v>
      </c>
      <c r="F1844" s="211" t="s">
        <v>1471</v>
      </c>
      <c r="G18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&lt;STX&gt;H1;o160,100;f3;c20;h1;w1;d3,Mark Avery;&lt;ETX&gt;
&lt;STX&gt;H2;o130,100;f3;c20;h1;w1;d3,;&lt;ETX&gt;
&lt;STX&gt;H3;o100,100;f3;c20;h1;w1;d3,MES Login;&lt;ETX&gt;
&lt;STX&gt;B4;o50,30;f3;c0,3;h50;w3;d3,8646;&lt;ETX&gt;
&lt;STX&gt;R&lt;ETX&gt;
&lt;STX&gt;&lt;ESC&gt;E1;&lt;ETX&gt;
&lt;STX&gt;&lt;US&gt;4&lt;ETX&gt;
&lt;STX&gt;&lt;ETB&gt;&lt;ETX&gt;</v>
      </c>
      <c r="H1844" s="38">
        <f>ROW() - 6</f>
        <v>1838</v>
      </c>
      <c r="I1844" s="218" t="str" cm="1">
        <f t="array" ref="I18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45" spans="1:10" x14ac:dyDescent="0.2">
      <c r="A1845" s="209">
        <v>9541</v>
      </c>
      <c r="B1845" s="211" t="s">
        <v>467</v>
      </c>
      <c r="C1845" s="44">
        <v>4</v>
      </c>
      <c r="D1845" s="214"/>
      <c r="E1845" s="211" t="b">
        <v>0</v>
      </c>
      <c r="F1845" s="211" t="s">
        <v>3467</v>
      </c>
      <c r="G18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&lt;STX&gt;H1;o160,100;f3;c20;h1;w1;d3,Mark Batts;&lt;ETX&gt;
&lt;STX&gt;H2;o130,100;f3;c20;h1;w1;d3,T1XX B;&lt;ETX&gt;
&lt;STX&gt;H3;o100,100;f3;c20;h1;w1;d3,MES Login;&lt;ETX&gt;
&lt;STX&gt;B4;o50,30;f3;c0,3;h50;w3;d3,9541;&lt;ETX&gt;
&lt;STX&gt;R&lt;ETX&gt;
&lt;STX&gt;&lt;ESC&gt;E1;&lt;ETX&gt;
&lt;STX&gt;&lt;US&gt;4&lt;ETX&gt;
&lt;STX&gt;&lt;ETB&gt;&lt;ETX&gt;</v>
      </c>
      <c r="H1845" s="38">
        <f>ROW() - 6</f>
        <v>1839</v>
      </c>
      <c r="I1845" s="218" t="str" cm="1">
        <f t="array" ref="I18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8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846" spans="1:10" x14ac:dyDescent="0.2">
      <c r="A1846" s="209">
        <v>1441</v>
      </c>
      <c r="B1846" s="211" t="s">
        <v>3468</v>
      </c>
      <c r="C1846" s="44">
        <v>4</v>
      </c>
      <c r="D1846" s="214">
        <v>45131.387935497682</v>
      </c>
      <c r="E1846" s="211" t="b">
        <v>0</v>
      </c>
      <c r="F1846" s="211" t="s">
        <v>3469</v>
      </c>
      <c r="G18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&lt;STX&gt;H1;o160,100;f3;c20;h1;w1;d3,Mark Danzy;&lt;ETX&gt;
&lt;STX&gt;H2;o130,100;f3;c20;h1;w1;d3,;&lt;ETX&gt;
&lt;STX&gt;H3;o100,100;f3;c20;h1;w1;d3,MES Login;&lt;ETX&gt;
&lt;STX&gt;B4;o50,30;f3;c0,3;h50;w3;d3,1441;&lt;ETX&gt;
&lt;STX&gt;R&lt;ETX&gt;
&lt;STX&gt;&lt;ESC&gt;E1;&lt;ETX&gt;
&lt;STX&gt;&lt;US&gt;4&lt;ETX&gt;
&lt;STX&gt;&lt;ETB&gt;&lt;ETX&gt;</v>
      </c>
      <c r="H1846" s="38">
        <f>ROW() - 6</f>
        <v>1840</v>
      </c>
      <c r="I1846" s="218" t="str" cm="1">
        <f t="array" ref="I18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47" spans="1:10" x14ac:dyDescent="0.2">
      <c r="A1847" s="209">
        <v>2248</v>
      </c>
      <c r="B1847" s="211" t="s">
        <v>3470</v>
      </c>
      <c r="C1847" s="44">
        <v>4</v>
      </c>
      <c r="D1847" s="214">
        <v>45131.387935648148</v>
      </c>
      <c r="E1847" s="211" t="b">
        <v>0</v>
      </c>
      <c r="F1847" s="211" t="s">
        <v>3471</v>
      </c>
      <c r="G18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&lt;STX&gt;H1;o160,100;f3;c20;h1;w1;d3,Mark Delary;&lt;ETX&gt;
&lt;STX&gt;H2;o130,100;f3;c20;h1;w1;d3,;&lt;ETX&gt;
&lt;STX&gt;H3;o100,100;f3;c20;h1;w1;d3,MES Login;&lt;ETX&gt;
&lt;STX&gt;B4;o50,30;f3;c0,3;h50;w3;d3,2248;&lt;ETX&gt;
&lt;STX&gt;R&lt;ETX&gt;
&lt;STX&gt;&lt;ESC&gt;E1;&lt;ETX&gt;
&lt;STX&gt;&lt;US&gt;4&lt;ETX&gt;
&lt;STX&gt;&lt;ETB&gt;&lt;ETX&gt;</v>
      </c>
      <c r="H1847" s="38">
        <f>ROW() - 6</f>
        <v>1841</v>
      </c>
      <c r="I1847" s="218" t="str" cm="1">
        <f t="array" ref="I18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48" spans="1:10" x14ac:dyDescent="0.2">
      <c r="A1848" s="209">
        <v>1006</v>
      </c>
      <c r="B1848" s="211" t="s">
        <v>3472</v>
      </c>
      <c r="C1848" s="44">
        <v>2</v>
      </c>
      <c r="D1848" s="214">
        <v>45131.387935844905</v>
      </c>
      <c r="E1848" s="211" t="b">
        <v>1</v>
      </c>
      <c r="F1848" s="211" t="s">
        <v>3473</v>
      </c>
      <c r="G18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&lt;STX&gt;H1;o160,100;f3;c20;h1;w1;d3,Mark Erndt;&lt;ETX&gt;
&lt;STX&gt;H2;o130,100;f3;c20;h1;w1;d3,;&lt;ETX&gt;
&lt;STX&gt;H3;o100,100;f3;c20;h1;w1;d3,MES Login;&lt;ETX&gt;
&lt;STX&gt;B4;o50,30;f3;c0,3;h50;w3;d3,1006;&lt;ETX&gt;
&lt;STX&gt;R&lt;ETX&gt;
&lt;STX&gt;&lt;ESC&gt;E1;&lt;ETX&gt;
&lt;STX&gt;&lt;US&gt;4&lt;ETX&gt;
&lt;STX&gt;&lt;ETB&gt;&lt;ETX&gt;</v>
      </c>
      <c r="H1848" s="38">
        <f>ROW() - 6</f>
        <v>1842</v>
      </c>
      <c r="I1848" s="218" t="str" cm="1">
        <f t="array" ref="I18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49" spans="1:10" x14ac:dyDescent="0.2">
      <c r="A1849" s="209">
        <v>8672</v>
      </c>
      <c r="B1849" s="211" t="s">
        <v>3474</v>
      </c>
      <c r="C1849" s="44">
        <v>8</v>
      </c>
      <c r="D1849" s="214">
        <v>45090.630198993058</v>
      </c>
      <c r="E1849" s="211" t="b">
        <v>1</v>
      </c>
      <c r="F1849" s="211" t="s">
        <v>3475</v>
      </c>
      <c r="G18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&lt;STX&gt;H1;o160,100;f3;c20;h1;w1;d3,Mark Kruk;&lt;ETX&gt;
&lt;STX&gt;H2;o130,100;f3;c20;h1;w1;d3,;&lt;ETX&gt;
&lt;STX&gt;H3;o100,100;f3;c20;h1;w1;d3,MES Login;&lt;ETX&gt;
&lt;STX&gt;B4;o50,30;f3;c0,3;h50;w3;d3,8672;&lt;ETX&gt;
&lt;STX&gt;R&lt;ETX&gt;
&lt;STX&gt;&lt;ESC&gt;E1;&lt;ETX&gt;
&lt;STX&gt;&lt;US&gt;4&lt;ETX&gt;
&lt;STX&gt;&lt;ETB&gt;&lt;ETX&gt;</v>
      </c>
      <c r="H1849" s="38">
        <f>ROW() - 6</f>
        <v>1843</v>
      </c>
      <c r="I1849" s="218" t="str" cm="1">
        <f t="array" ref="I18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50" spans="1:10" x14ac:dyDescent="0.2">
      <c r="A1850" s="209">
        <v>9330</v>
      </c>
      <c r="B1850" s="211" t="s">
        <v>3476</v>
      </c>
      <c r="C1850" s="44">
        <v>4</v>
      </c>
      <c r="D1850" s="214">
        <v>45131.387936574072</v>
      </c>
      <c r="E1850" s="211" t="b">
        <v>0</v>
      </c>
      <c r="F1850" s="211" t="s">
        <v>1568</v>
      </c>
      <c r="G18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&lt;STX&gt;H1;o160,100;f3;c20;h1;w1;d3,Mark Richardson;&lt;ETX&gt;
&lt;STX&gt;H2;o130,100;f3;c20;h1;w1;d3,;&lt;ETX&gt;
&lt;STX&gt;H3;o100,100;f3;c20;h1;w1;d3,MES Login;&lt;ETX&gt;
&lt;STX&gt;B4;o50,30;f3;c0,3;h50;w3;d3,9330;&lt;ETX&gt;
&lt;STX&gt;R&lt;ETX&gt;
&lt;STX&gt;&lt;ESC&gt;E1;&lt;ETX&gt;
&lt;STX&gt;&lt;US&gt;4&lt;ETX&gt;
&lt;STX&gt;&lt;ETB&gt;&lt;ETX&gt;</v>
      </c>
      <c r="H1850" s="38">
        <f>ROW() - 6</f>
        <v>1844</v>
      </c>
      <c r="I1850" s="218" t="str" cm="1">
        <f t="array" ref="I18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51" spans="1:10" x14ac:dyDescent="0.2">
      <c r="A1851" s="209">
        <v>2176</v>
      </c>
      <c r="B1851" s="211" t="s">
        <v>3477</v>
      </c>
      <c r="C1851" s="44">
        <v>4</v>
      </c>
      <c r="D1851" s="214">
        <v>45131.387936724539</v>
      </c>
      <c r="E1851" s="211" t="b">
        <v>0</v>
      </c>
      <c r="F1851" s="211" t="s">
        <v>956</v>
      </c>
      <c r="G18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&lt;STX&gt;H1;o160,100;f3;c20;h1;w1;d3,Mark Smith;&lt;ETX&gt;
&lt;STX&gt;H2;o130,100;f3;c20;h1;w1;d3,;&lt;ETX&gt;
&lt;STX&gt;H3;o100,100;f3;c20;h1;w1;d3,MES Login;&lt;ETX&gt;
&lt;STX&gt;B4;o50,30;f3;c0,3;h50;w3;d3,2176;&lt;ETX&gt;
&lt;STX&gt;R&lt;ETX&gt;
&lt;STX&gt;&lt;ESC&gt;E1;&lt;ETX&gt;
&lt;STX&gt;&lt;US&gt;4&lt;ETX&gt;
&lt;STX&gt;&lt;ETB&gt;&lt;ETX&gt;</v>
      </c>
      <c r="H1851" s="38">
        <f>ROW() - 6</f>
        <v>1845</v>
      </c>
      <c r="I1851" s="218" t="str" cm="1">
        <f t="array" ref="I18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52" spans="1:10" x14ac:dyDescent="0.2">
      <c r="A1852" s="209">
        <v>1160</v>
      </c>
      <c r="B1852" s="211" t="s">
        <v>3478</v>
      </c>
      <c r="C1852" s="44">
        <v>4</v>
      </c>
      <c r="D1852" s="214">
        <v>45131.387937118052</v>
      </c>
      <c r="E1852" s="211" t="b">
        <v>0</v>
      </c>
      <c r="F1852" s="211" t="s">
        <v>3479</v>
      </c>
      <c r="G18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&lt;STX&gt;H1;o160,100;f3;c20;h1;w1;d3,Mark Trusel;&lt;ETX&gt;
&lt;STX&gt;H2;o130,100;f3;c20;h1;w1;d3,;&lt;ETX&gt;
&lt;STX&gt;H3;o100,100;f3;c20;h1;w1;d3,MES Login;&lt;ETX&gt;
&lt;STX&gt;B4;o50,30;f3;c0,3;h50;w3;d3,1160;&lt;ETX&gt;
&lt;STX&gt;R&lt;ETX&gt;
&lt;STX&gt;&lt;ESC&gt;E1;&lt;ETX&gt;
&lt;STX&gt;&lt;US&gt;4&lt;ETX&gt;
&lt;STX&gt;&lt;ETB&gt;&lt;ETX&gt;</v>
      </c>
      <c r="H1852" s="38">
        <f>ROW() - 6</f>
        <v>1846</v>
      </c>
      <c r="I1852" s="218" t="str" cm="1">
        <f t="array" ref="I18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53" spans="1:10" x14ac:dyDescent="0.2">
      <c r="A1853" s="209">
        <v>2569</v>
      </c>
      <c r="B1853" s="211" t="s">
        <v>469</v>
      </c>
      <c r="C1853" s="44">
        <v>4</v>
      </c>
      <c r="D1853" s="214"/>
      <c r="E1853" s="211" t="b">
        <v>0</v>
      </c>
      <c r="F1853" s="211" t="s">
        <v>3480</v>
      </c>
      <c r="G18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&lt;STX&gt;H1;o160,100;f3;c20;h1;w1;d3,Marketta Perry;&lt;ETX&gt;
&lt;STX&gt;H2;o130,100;f3;c20;h1;w1;d3,T1XX B;&lt;ETX&gt;
&lt;STX&gt;H3;o100,100;f3;c20;h1;w1;d3,MES Login;&lt;ETX&gt;
&lt;STX&gt;B4;o50,30;f3;c0,3;h50;w3;d3,2569;&lt;ETX&gt;
&lt;STX&gt;R&lt;ETX&gt;
&lt;STX&gt;&lt;ESC&gt;E1;&lt;ETX&gt;
&lt;STX&gt;&lt;US&gt;4&lt;ETX&gt;
&lt;STX&gt;&lt;ETB&gt;&lt;ETX&gt;</v>
      </c>
      <c r="H1853" s="38">
        <f>ROW() - 6</f>
        <v>1847</v>
      </c>
      <c r="I1853" s="218" t="str" cm="1">
        <f t="array" ref="I18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8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854" spans="1:10" x14ac:dyDescent="0.2">
      <c r="A1854" s="209">
        <v>1494</v>
      </c>
      <c r="B1854" s="211" t="s">
        <v>3481</v>
      </c>
      <c r="C1854" s="44">
        <v>4</v>
      </c>
      <c r="D1854" s="214">
        <v>45131.387936030093</v>
      </c>
      <c r="E1854" s="211" t="b">
        <v>0</v>
      </c>
      <c r="F1854" s="211" t="s">
        <v>1913</v>
      </c>
      <c r="G18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&lt;STX&gt;H1;o160,100;f3;c20;h1;w1;d3,Markeysha Adams;&lt;ETX&gt;
&lt;STX&gt;H2;o130,100;f3;c20;h1;w1;d3,;&lt;ETX&gt;
&lt;STX&gt;H3;o100,100;f3;c20;h1;w1;d3,MES Login;&lt;ETX&gt;
&lt;STX&gt;B4;o50,30;f3;c0,3;h50;w3;d3,1494;&lt;ETX&gt;
&lt;STX&gt;R&lt;ETX&gt;
&lt;STX&gt;&lt;ESC&gt;E1;&lt;ETX&gt;
&lt;STX&gt;&lt;US&gt;4&lt;ETX&gt;
&lt;STX&gt;&lt;ETB&gt;&lt;ETX&gt;</v>
      </c>
      <c r="H1854" s="38">
        <f>ROW() - 6</f>
        <v>1848</v>
      </c>
      <c r="I1854" s="218" t="str" cm="1">
        <f t="array" ref="I18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55" spans="1:10" x14ac:dyDescent="0.2">
      <c r="A1855" s="209">
        <v>1152</v>
      </c>
      <c r="B1855" s="211" t="s">
        <v>3482</v>
      </c>
      <c r="C1855" s="44">
        <v>4</v>
      </c>
      <c r="D1855" s="214">
        <v>45131.387936030093</v>
      </c>
      <c r="E1855" s="211" t="b">
        <v>0</v>
      </c>
      <c r="F1855" s="211" t="s">
        <v>1753</v>
      </c>
      <c r="G18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&lt;STX&gt;H1;o160,100;f3;c20;h1;w1;d3,Markisha Mack;&lt;ETX&gt;
&lt;STX&gt;H2;o130,100;f3;c20;h1;w1;d3,;&lt;ETX&gt;
&lt;STX&gt;H3;o100,100;f3;c20;h1;w1;d3,MES Login;&lt;ETX&gt;
&lt;STX&gt;B4;o50,30;f3;c0,3;h50;w3;d3,1152;&lt;ETX&gt;
&lt;STX&gt;R&lt;ETX&gt;
&lt;STX&gt;&lt;ESC&gt;E1;&lt;ETX&gt;
&lt;STX&gt;&lt;US&gt;4&lt;ETX&gt;
&lt;STX&gt;&lt;ETB&gt;&lt;ETX&gt;</v>
      </c>
      <c r="H1855" s="38">
        <f>ROW() - 6</f>
        <v>1849</v>
      </c>
      <c r="I1855" s="218" t="str" cm="1">
        <f t="array" ref="I18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56" spans="1:10" x14ac:dyDescent="0.2">
      <c r="A1856" s="209">
        <v>1188</v>
      </c>
      <c r="B1856" s="211" t="s">
        <v>3483</v>
      </c>
      <c r="C1856" s="44">
        <v>4</v>
      </c>
      <c r="D1856" s="214">
        <v>45131.387936192128</v>
      </c>
      <c r="E1856" s="211" t="b">
        <v>0</v>
      </c>
      <c r="F1856" s="211" t="s">
        <v>1380</v>
      </c>
      <c r="G18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&lt;STX&gt;H1;o160,100;f3;c20;h1;w1;d3,Markita Taylor;&lt;ETX&gt;
&lt;STX&gt;H2;o130,100;f3;c20;h1;w1;d3,;&lt;ETX&gt;
&lt;STX&gt;H3;o100,100;f3;c20;h1;w1;d3,MES Login;&lt;ETX&gt;
&lt;STX&gt;B4;o50,30;f3;c0,3;h50;w3;d3,1188;&lt;ETX&gt;
&lt;STX&gt;R&lt;ETX&gt;
&lt;STX&gt;&lt;ESC&gt;E1;&lt;ETX&gt;
&lt;STX&gt;&lt;US&gt;4&lt;ETX&gt;
&lt;STX&gt;&lt;ETB&gt;&lt;ETX&gt;</v>
      </c>
      <c r="H1856" s="38">
        <f>ROW() - 6</f>
        <v>1850</v>
      </c>
      <c r="I1856" s="218" t="str" cm="1">
        <f t="array" ref="I18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57" spans="1:10" x14ac:dyDescent="0.2">
      <c r="A1857" s="209">
        <v>1717</v>
      </c>
      <c r="B1857" s="211" t="s">
        <v>3484</v>
      </c>
      <c r="C1857" s="44">
        <v>4</v>
      </c>
      <c r="D1857" s="214">
        <v>45131.387937268519</v>
      </c>
      <c r="E1857" s="211" t="b">
        <v>0</v>
      </c>
      <c r="F1857" s="211" t="s">
        <v>2732</v>
      </c>
      <c r="G18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&lt;STX&gt;H1;o160,100;f3;c20;h1;w1;d3,Markus Sanders;&lt;ETX&gt;
&lt;STX&gt;H2;o130,100;f3;c20;h1;w1;d3,;&lt;ETX&gt;
&lt;STX&gt;H3;o100,100;f3;c20;h1;w1;d3,MES Login;&lt;ETX&gt;
&lt;STX&gt;B4;o50,30;f3;c0,3;h50;w3;d3,1717;&lt;ETX&gt;
&lt;STX&gt;R&lt;ETX&gt;
&lt;STX&gt;&lt;ESC&gt;E1;&lt;ETX&gt;
&lt;STX&gt;&lt;US&gt;4&lt;ETX&gt;
&lt;STX&gt;&lt;ETB&gt;&lt;ETX&gt;</v>
      </c>
      <c r="H1857" s="38">
        <f>ROW() - 6</f>
        <v>1851</v>
      </c>
      <c r="I1857" s="218" t="str" cm="1">
        <f t="array" ref="I18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58" spans="1:10" x14ac:dyDescent="0.2">
      <c r="A1858" s="209">
        <v>8644</v>
      </c>
      <c r="B1858" s="211" t="s">
        <v>3485</v>
      </c>
      <c r="C1858" s="44">
        <v>4</v>
      </c>
      <c r="D1858" s="214">
        <v>45131.387937465275</v>
      </c>
      <c r="E1858" s="211" t="b">
        <v>0</v>
      </c>
      <c r="F1858" s="211" t="s">
        <v>1451</v>
      </c>
      <c r="G18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&lt;STX&gt;H1;o160,100;f3;c20;h1;w1;d3,Marnesha Mitchell;&lt;ETX&gt;
&lt;STX&gt;H2;o130,100;f3;c20;h1;w1;d3,;&lt;ETX&gt;
&lt;STX&gt;H3;o100,100;f3;c20;h1;w1;d3,MES Login;&lt;ETX&gt;
&lt;STX&gt;B4;o50,30;f3;c0,3;h50;w3;d3,8644;&lt;ETX&gt;
&lt;STX&gt;R&lt;ETX&gt;
&lt;STX&gt;&lt;ESC&gt;E1;&lt;ETX&gt;
&lt;STX&gt;&lt;US&gt;4&lt;ETX&gt;
&lt;STX&gt;&lt;ETB&gt;&lt;ETX&gt;</v>
      </c>
      <c r="H1858" s="38">
        <f>ROW() - 6</f>
        <v>1852</v>
      </c>
      <c r="I1858" s="218" t="str" cm="1">
        <f t="array" ref="I18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59" spans="1:10" x14ac:dyDescent="0.2">
      <c r="A1859" s="209">
        <v>9723</v>
      </c>
      <c r="B1859" s="211" t="s">
        <v>3485</v>
      </c>
      <c r="C1859" s="44">
        <v>4</v>
      </c>
      <c r="D1859" s="214">
        <v>45131.387937650463</v>
      </c>
      <c r="E1859" s="211" t="b">
        <v>0</v>
      </c>
      <c r="F1859" s="211" t="s">
        <v>1451</v>
      </c>
      <c r="G18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&lt;STX&gt;H1;o160,100;f3;c20;h1;w1;d3,Marnesha Mitchell;&lt;ETX&gt;
&lt;STX&gt;H2;o130,100;f3;c20;h1;w1;d3,;&lt;ETX&gt;
&lt;STX&gt;H3;o100,100;f3;c20;h1;w1;d3,MES Login;&lt;ETX&gt;
&lt;STX&gt;B4;o50,30;f3;c0,3;h50;w3;d3,9723;&lt;ETX&gt;
&lt;STX&gt;R&lt;ETX&gt;
&lt;STX&gt;&lt;ESC&gt;E1;&lt;ETX&gt;
&lt;STX&gt;&lt;US&gt;4&lt;ETX&gt;
&lt;STX&gt;&lt;ETB&gt;&lt;ETX&gt;</v>
      </c>
      <c r="H1859" s="38">
        <f>ROW() - 6</f>
        <v>1853</v>
      </c>
      <c r="I1859" s="218" t="str" cm="1">
        <f t="array" ref="I18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60" spans="1:10" x14ac:dyDescent="0.2">
      <c r="A1860" s="209">
        <v>9697</v>
      </c>
      <c r="B1860" s="211" t="s">
        <v>3486</v>
      </c>
      <c r="C1860" s="44">
        <v>4</v>
      </c>
      <c r="D1860" s="214">
        <v>45131.387937847219</v>
      </c>
      <c r="E1860" s="211" t="b">
        <v>0</v>
      </c>
      <c r="F1860" s="211" t="s">
        <v>3487</v>
      </c>
      <c r="G18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&lt;STX&gt;H1;o160,100;f3;c20;h1;w1;d3,Marquella Hopkins;&lt;ETX&gt;
&lt;STX&gt;H2;o130,100;f3;c20;h1;w1;d3,;&lt;ETX&gt;
&lt;STX&gt;H3;o100,100;f3;c20;h1;w1;d3,MES Login;&lt;ETX&gt;
&lt;STX&gt;B4;o50,30;f3;c0,3;h50;w3;d3,9697;&lt;ETX&gt;
&lt;STX&gt;R&lt;ETX&gt;
&lt;STX&gt;&lt;ESC&gt;E1;&lt;ETX&gt;
&lt;STX&gt;&lt;US&gt;4&lt;ETX&gt;
&lt;STX&gt;&lt;ETB&gt;&lt;ETX&gt;</v>
      </c>
      <c r="H1860" s="38">
        <f>ROW() - 6</f>
        <v>1854</v>
      </c>
      <c r="I1860" s="218" t="str" cm="1">
        <f t="array" ref="I18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61" spans="1:10" x14ac:dyDescent="0.2">
      <c r="A1861" s="209">
        <v>1800</v>
      </c>
      <c r="B1861" s="211" t="s">
        <v>3488</v>
      </c>
      <c r="C1861" s="44">
        <v>4</v>
      </c>
      <c r="D1861" s="214">
        <v>45131.387937847219</v>
      </c>
      <c r="E1861" s="211" t="b">
        <v>0</v>
      </c>
      <c r="F1861" s="211" t="s">
        <v>3489</v>
      </c>
      <c r="G18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&lt;STX&gt;H1;o160,100;f3;c20;h1;w1;d3,Marquellis Bennet;&lt;ETX&gt;
&lt;STX&gt;H2;o130,100;f3;c20;h1;w1;d3,;&lt;ETX&gt;
&lt;STX&gt;H3;o100,100;f3;c20;h1;w1;d3,MES Login;&lt;ETX&gt;
&lt;STX&gt;B4;o50,30;f3;c0,3;h50;w3;d3,1800;&lt;ETX&gt;
&lt;STX&gt;R&lt;ETX&gt;
&lt;STX&gt;&lt;ESC&gt;E1;&lt;ETX&gt;
&lt;STX&gt;&lt;US&gt;4&lt;ETX&gt;
&lt;STX&gt;&lt;ETB&gt;&lt;ETX&gt;</v>
      </c>
      <c r="H1861" s="38">
        <f>ROW() - 6</f>
        <v>1855</v>
      </c>
      <c r="I1861" s="218" t="str" cm="1">
        <f t="array" ref="I18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62" spans="1:10" x14ac:dyDescent="0.2">
      <c r="A1862" s="209">
        <v>2631</v>
      </c>
      <c r="B1862" s="211" t="s">
        <v>9365</v>
      </c>
      <c r="C1862" s="44">
        <v>4</v>
      </c>
      <c r="D1862" s="214"/>
      <c r="E1862" s="211" t="b">
        <v>0</v>
      </c>
      <c r="F1862" s="211" t="s">
        <v>9366</v>
      </c>
      <c r="G18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&lt;STX&gt;H1;o160,100;f3;c20;h1;w1;d3,Marquia Carmichael-Harrison;&lt;ETX&gt;
&lt;STX&gt;H2;o130,100;f3;c20;h1;w1;d3,T1XX C;&lt;ETX&gt;
&lt;STX&gt;H3;o100,100;f3;c20;h1;w1;d3,MES Login;&lt;ETX&gt;
&lt;STX&gt;B4;o50,30;f3;c0,3;h50;w3;d3,2631;&lt;ETX&gt;
&lt;STX&gt;R&lt;ETX&gt;
&lt;STX&gt;&lt;ESC&gt;E1;&lt;ETX&gt;
&lt;STX&gt;&lt;US&gt;4&lt;ETX&gt;
&lt;STX&gt;&lt;ETB&gt;&lt;ETX&gt;</v>
      </c>
      <c r="H1862" s="38">
        <f>ROW() - 6</f>
        <v>1856</v>
      </c>
      <c r="I1862" s="218" t="str" cm="1">
        <f t="array" ref="I18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18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863" spans="1:10" x14ac:dyDescent="0.2">
      <c r="A1863" s="209">
        <v>9161</v>
      </c>
      <c r="B1863" s="211" t="s">
        <v>3490</v>
      </c>
      <c r="C1863" s="44">
        <v>4</v>
      </c>
      <c r="D1863" s="214">
        <v>45131.387937997686</v>
      </c>
      <c r="E1863" s="211" t="b">
        <v>0</v>
      </c>
      <c r="F1863" s="211" t="s">
        <v>3048</v>
      </c>
      <c r="G18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&lt;STX&gt;H1;o160,100;f3;c20;h1;w1;d3,Marquis Cain;&lt;ETX&gt;
&lt;STX&gt;H2;o130,100;f3;c20;h1;w1;d3,;&lt;ETX&gt;
&lt;STX&gt;H3;o100,100;f3;c20;h1;w1;d3,MES Login;&lt;ETX&gt;
&lt;STX&gt;B4;o50,30;f3;c0,3;h50;w3;d3,9161;&lt;ETX&gt;
&lt;STX&gt;R&lt;ETX&gt;
&lt;STX&gt;&lt;ESC&gt;E1;&lt;ETX&gt;
&lt;STX&gt;&lt;US&gt;4&lt;ETX&gt;
&lt;STX&gt;&lt;ETB&gt;&lt;ETX&gt;</v>
      </c>
      <c r="H1863" s="38">
        <f>ROW() - 6</f>
        <v>1857</v>
      </c>
      <c r="I1863" s="218" t="str" cm="1">
        <f t="array" ref="I18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64" spans="1:10" x14ac:dyDescent="0.2">
      <c r="A1864" s="209">
        <v>9019</v>
      </c>
      <c r="B1864" s="211" t="s">
        <v>3491</v>
      </c>
      <c r="C1864" s="44">
        <v>4</v>
      </c>
      <c r="D1864" s="214">
        <v>45131.387938194443</v>
      </c>
      <c r="E1864" s="211" t="b">
        <v>0</v>
      </c>
      <c r="F1864" s="211" t="s">
        <v>3492</v>
      </c>
      <c r="G18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&lt;STX&gt;H1;o160,100;f3;c20;h1;w1;d3,Marquis Dorsey;&lt;ETX&gt;
&lt;STX&gt;H2;o130,100;f3;c20;h1;w1;d3,;&lt;ETX&gt;
&lt;STX&gt;H3;o100,100;f3;c20;h1;w1;d3,MES Login;&lt;ETX&gt;
&lt;STX&gt;B4;o50,30;f3;c0,3;h50;w3;d3,9019;&lt;ETX&gt;
&lt;STX&gt;R&lt;ETX&gt;
&lt;STX&gt;&lt;ESC&gt;E1;&lt;ETX&gt;
&lt;STX&gt;&lt;US&gt;4&lt;ETX&gt;
&lt;STX&gt;&lt;ETB&gt;&lt;ETX&gt;</v>
      </c>
      <c r="H1864" s="38">
        <f>ROW() - 6</f>
        <v>1858</v>
      </c>
      <c r="I1864" s="218" t="str" cm="1">
        <f t="array" ref="I18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65" spans="1:10" x14ac:dyDescent="0.2">
      <c r="A1865" s="209">
        <v>1047</v>
      </c>
      <c r="B1865" s="211" t="s">
        <v>3493</v>
      </c>
      <c r="C1865" s="44">
        <v>4</v>
      </c>
      <c r="D1865" s="214">
        <v>45131.387938541666</v>
      </c>
      <c r="E1865" s="211" t="b">
        <v>0</v>
      </c>
      <c r="F1865" s="211" t="s">
        <v>2192</v>
      </c>
      <c r="G18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&lt;STX&gt;H1;o160,100;f3;c20;h1;w1;d3,Marquis May;&lt;ETX&gt;
&lt;STX&gt;H2;o130,100;f3;c20;h1;w1;d3,;&lt;ETX&gt;
&lt;STX&gt;H3;o100,100;f3;c20;h1;w1;d3,MES Login;&lt;ETX&gt;
&lt;STX&gt;B4;o50,30;f3;c0,3;h50;w3;d3,1047;&lt;ETX&gt;
&lt;STX&gt;R&lt;ETX&gt;
&lt;STX&gt;&lt;ESC&gt;E1;&lt;ETX&gt;
&lt;STX&gt;&lt;US&gt;4&lt;ETX&gt;
&lt;STX&gt;&lt;ETB&gt;&lt;ETX&gt;</v>
      </c>
      <c r="H1865" s="38">
        <f>ROW() - 6</f>
        <v>1859</v>
      </c>
      <c r="I1865" s="218" t="str" cm="1">
        <f t="array" ref="I18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66" spans="1:10" x14ac:dyDescent="0.2">
      <c r="A1866" s="209">
        <v>1989</v>
      </c>
      <c r="B1866" s="211" t="s">
        <v>3494</v>
      </c>
      <c r="C1866" s="44">
        <v>4</v>
      </c>
      <c r="D1866" s="214">
        <v>45128.655579363425</v>
      </c>
      <c r="E1866" s="211" t="b">
        <v>0</v>
      </c>
      <c r="F1866" s="211" t="s">
        <v>956</v>
      </c>
      <c r="G18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&lt;STX&gt;H1;o160,100;f3;c20;h1;w1;d3,Marquis Smith;&lt;ETX&gt;
&lt;STX&gt;H2;o130,100;f3;c20;h1;w1;d3,;&lt;ETX&gt;
&lt;STX&gt;H3;o100,100;f3;c20;h1;w1;d3,MES Login;&lt;ETX&gt;
&lt;STX&gt;B4;o50,30;f3;c0,3;h50;w3;d3,1989;&lt;ETX&gt;
&lt;STX&gt;R&lt;ETX&gt;
&lt;STX&gt;&lt;ESC&gt;E1;&lt;ETX&gt;
&lt;STX&gt;&lt;US&gt;4&lt;ETX&gt;
&lt;STX&gt;&lt;ETB&gt;&lt;ETX&gt;</v>
      </c>
      <c r="H1866" s="38">
        <f>ROW() - 6</f>
        <v>1860</v>
      </c>
      <c r="I1866" s="218" t="str" cm="1">
        <f t="array" ref="I18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67" spans="1:10" x14ac:dyDescent="0.2">
      <c r="A1867" s="209">
        <v>1104</v>
      </c>
      <c r="B1867" s="211" t="s">
        <v>3495</v>
      </c>
      <c r="C1867" s="44">
        <v>4</v>
      </c>
      <c r="D1867" s="214">
        <v>45131.387938391206</v>
      </c>
      <c r="E1867" s="211" t="b">
        <v>0</v>
      </c>
      <c r="F1867" s="211" t="s">
        <v>969</v>
      </c>
      <c r="G18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&lt;STX&gt;H1;o160,100;f3;c20;h1;w1;d3,Marquisha Williams;&lt;ETX&gt;
&lt;STX&gt;H2;o130,100;f3;c20;h1;w1;d3,;&lt;ETX&gt;
&lt;STX&gt;H3;o100,100;f3;c20;h1;w1;d3,MES Login;&lt;ETX&gt;
&lt;STX&gt;B4;o50,30;f3;c0,3;h50;w3;d3,1104;&lt;ETX&gt;
&lt;STX&gt;R&lt;ETX&gt;
&lt;STX&gt;&lt;ESC&gt;E1;&lt;ETX&gt;
&lt;STX&gt;&lt;US&gt;4&lt;ETX&gt;
&lt;STX&gt;&lt;ETB&gt;&lt;ETX&gt;</v>
      </c>
      <c r="H1867" s="38">
        <f>ROW() - 6</f>
        <v>1861</v>
      </c>
      <c r="I1867" s="218" t="str" cm="1">
        <f t="array" ref="I18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68" spans="1:10" x14ac:dyDescent="0.2">
      <c r="A1868" s="209">
        <v>8834</v>
      </c>
      <c r="B1868" s="211" t="s">
        <v>3496</v>
      </c>
      <c r="C1868" s="44">
        <v>4</v>
      </c>
      <c r="D1868" s="214">
        <v>45131.38793873843</v>
      </c>
      <c r="E1868" s="211" t="b">
        <v>0</v>
      </c>
      <c r="F1868" s="211" t="s">
        <v>3337</v>
      </c>
      <c r="G18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&lt;STX&gt;H1;o160,100;f3;c20;h1;w1;d3,Marrnel Newton;&lt;ETX&gt;
&lt;STX&gt;H2;o130,100;f3;c20;h1;w1;d3,;&lt;ETX&gt;
&lt;STX&gt;H3;o100,100;f3;c20;h1;w1;d3,MES Login;&lt;ETX&gt;
&lt;STX&gt;B4;o50,30;f3;c0,3;h50;w3;d3,8834;&lt;ETX&gt;
&lt;STX&gt;R&lt;ETX&gt;
&lt;STX&gt;&lt;ESC&gt;E1;&lt;ETX&gt;
&lt;STX&gt;&lt;US&gt;4&lt;ETX&gt;
&lt;STX&gt;&lt;ETB&gt;&lt;ETX&gt;</v>
      </c>
      <c r="H1868" s="38">
        <f>ROW() - 6</f>
        <v>1862</v>
      </c>
      <c r="I1868" s="218" t="str" cm="1">
        <f t="array" ref="I18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69" spans="1:10" x14ac:dyDescent="0.2">
      <c r="A1869" s="209">
        <v>8655</v>
      </c>
      <c r="B1869" s="211" t="s">
        <v>3497</v>
      </c>
      <c r="C1869" s="44">
        <v>6</v>
      </c>
      <c r="D1869" s="214">
        <v>45131.38793892361</v>
      </c>
      <c r="E1869" s="211" t="b">
        <v>1</v>
      </c>
      <c r="F1869" s="211" t="s">
        <v>3498</v>
      </c>
      <c r="G18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&lt;STX&gt;H1;o160,100;f3;c20;h1;w1;d3,Marsha Hicklin;&lt;ETX&gt;
&lt;STX&gt;H2;o130,100;f3;c20;h1;w1;d3,HR Dept;&lt;ETX&gt;
&lt;STX&gt;H3;o100,100;f3;c20;h1;w1;d3,MES Login;&lt;ETX&gt;
&lt;STX&gt;B4;o50,30;f3;c0,3;h50;w3;d3,8655;&lt;ETX&gt;
&lt;STX&gt;R&lt;ETX&gt;
&lt;STX&gt;&lt;ESC&gt;E1;&lt;ETX&gt;
&lt;STX&gt;&lt;US&gt;4&lt;ETX&gt;
&lt;STX&gt;&lt;ETB&gt;&lt;ETX&gt;</v>
      </c>
      <c r="H1869" s="38">
        <f>ROW() - 6</f>
        <v>1863</v>
      </c>
      <c r="I1869" s="218" t="str" cm="1">
        <f t="array" ref="I18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8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70" spans="1:10" x14ac:dyDescent="0.2">
      <c r="A1870" s="209">
        <v>2521</v>
      </c>
      <c r="B1870" s="211" t="s">
        <v>471</v>
      </c>
      <c r="C1870" s="44">
        <v>4</v>
      </c>
      <c r="D1870" s="214">
        <v>45969.754140821758</v>
      </c>
      <c r="E1870" s="211" t="b">
        <v>0</v>
      </c>
      <c r="F1870" s="211" t="s">
        <v>1082</v>
      </c>
      <c r="G18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&lt;STX&gt;H1;o160,100;f3;c20;h1;w1;d3,Marshaun Andrews;&lt;ETX&gt;
&lt;STX&gt;H2;o130,100;f3;c20;h1;w1;d3,;&lt;ETX&gt;
&lt;STX&gt;H3;o100,100;f3;c20;h1;w1;d3,MES Login;&lt;ETX&gt;
&lt;STX&gt;B4;o50,30;f3;c0,3;h50;w3;d3,2521;&lt;ETX&gt;
&lt;STX&gt;R&lt;ETX&gt;
&lt;STX&gt;&lt;ESC&gt;E1;&lt;ETX&gt;
&lt;STX&gt;&lt;US&gt;4&lt;ETX&gt;
&lt;STX&gt;&lt;ETB&gt;&lt;ETX&gt;</v>
      </c>
      <c r="H1870" s="38">
        <f>ROW() - 6</f>
        <v>1864</v>
      </c>
      <c r="I1870" s="218" t="str" cm="1">
        <f t="array" ref="I18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71" spans="1:10" x14ac:dyDescent="0.2">
      <c r="A1871" s="209">
        <v>9016</v>
      </c>
      <c r="B1871" s="211" t="s">
        <v>3499</v>
      </c>
      <c r="C1871" s="44">
        <v>4</v>
      </c>
      <c r="D1871" s="214">
        <v>45131.38793892361</v>
      </c>
      <c r="E1871" s="211" t="b">
        <v>0</v>
      </c>
      <c r="F1871" s="211" t="s">
        <v>3500</v>
      </c>
      <c r="G18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&lt;STX&gt;H1;o160,100;f3;c20;h1;w1;d3,Martece Longmire;&lt;ETX&gt;
&lt;STX&gt;H2;o130,100;f3;c20;h1;w1;d3,;&lt;ETX&gt;
&lt;STX&gt;H3;o100,100;f3;c20;h1;w1;d3,MES Login;&lt;ETX&gt;
&lt;STX&gt;B4;o50,30;f3;c0,3;h50;w3;d3,9016;&lt;ETX&gt;
&lt;STX&gt;R&lt;ETX&gt;
&lt;STX&gt;&lt;ESC&gt;E1;&lt;ETX&gt;
&lt;STX&gt;&lt;US&gt;4&lt;ETX&gt;
&lt;STX&gt;&lt;ETB&gt;&lt;ETX&gt;</v>
      </c>
      <c r="H1871" s="38">
        <f>ROW() - 6</f>
        <v>1865</v>
      </c>
      <c r="I1871" s="218" t="str" cm="1">
        <f t="array" ref="I18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72" spans="1:10" x14ac:dyDescent="0.2">
      <c r="A1872" s="209">
        <v>2428</v>
      </c>
      <c r="B1872" s="211" t="s">
        <v>3501</v>
      </c>
      <c r="C1872" s="44">
        <v>4</v>
      </c>
      <c r="D1872" s="214">
        <v>45639</v>
      </c>
      <c r="E1872" s="211" t="b">
        <v>0</v>
      </c>
      <c r="F1872" s="211" t="s">
        <v>2818</v>
      </c>
      <c r="G18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&lt;STX&gt;H1;o160,100;f3;c20;h1;w1;d3,Martez Dewberry;&lt;ETX&gt;
&lt;STX&gt;H2;o130,100;f3;c20;h1;w1;d3,;&lt;ETX&gt;
&lt;STX&gt;H3;o100,100;f3;c20;h1;w1;d3,MES Login;&lt;ETX&gt;
&lt;STX&gt;B4;o50,30;f3;c0,3;h50;w3;d3,2428;&lt;ETX&gt;
&lt;STX&gt;R&lt;ETX&gt;
&lt;STX&gt;&lt;ESC&gt;E1;&lt;ETX&gt;
&lt;STX&gt;&lt;US&gt;4&lt;ETX&gt;
&lt;STX&gt;&lt;ETB&gt;&lt;ETX&gt;</v>
      </c>
      <c r="H1872" s="38">
        <f>ROW() - 6</f>
        <v>1866</v>
      </c>
      <c r="I1872" s="218" t="str" cm="1">
        <f t="array" ref="I18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73" spans="1:10" x14ac:dyDescent="0.2">
      <c r="A1873" s="209">
        <v>9480</v>
      </c>
      <c r="B1873" s="211" t="s">
        <v>3502</v>
      </c>
      <c r="C1873" s="44">
        <v>4</v>
      </c>
      <c r="D1873" s="214">
        <v>45131.387939085645</v>
      </c>
      <c r="E1873" s="211" t="b">
        <v>0</v>
      </c>
      <c r="F1873" s="211" t="s">
        <v>2309</v>
      </c>
      <c r="G18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&lt;STX&gt;H1;o160,100;f3;c20;h1;w1;d3,Martez House;&lt;ETX&gt;
&lt;STX&gt;H2;o130,100;f3;c20;h1;w1;d3,;&lt;ETX&gt;
&lt;STX&gt;H3;o100,100;f3;c20;h1;w1;d3,MES Login;&lt;ETX&gt;
&lt;STX&gt;B4;o50,30;f3;c0,3;h50;w3;d3,9480;&lt;ETX&gt;
&lt;STX&gt;R&lt;ETX&gt;
&lt;STX&gt;&lt;ESC&gt;E1;&lt;ETX&gt;
&lt;STX&gt;&lt;US&gt;4&lt;ETX&gt;
&lt;STX&gt;&lt;ETB&gt;&lt;ETX&gt;</v>
      </c>
      <c r="H1873" s="38">
        <f>ROW() - 6</f>
        <v>1867</v>
      </c>
      <c r="I1873" s="218" t="str" cm="1">
        <f t="array" ref="I18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74" spans="1:10" x14ac:dyDescent="0.2">
      <c r="A1874" s="209">
        <v>9732</v>
      </c>
      <c r="B1874" s="211" t="s">
        <v>3502</v>
      </c>
      <c r="C1874" s="44">
        <v>4</v>
      </c>
      <c r="D1874" s="214">
        <v>45131.387939270833</v>
      </c>
      <c r="E1874" s="211" t="b">
        <v>0</v>
      </c>
      <c r="F1874" s="211" t="s">
        <v>2309</v>
      </c>
      <c r="G18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&lt;STX&gt;H1;o160,100;f3;c20;h1;w1;d3,Martez House;&lt;ETX&gt;
&lt;STX&gt;H2;o130,100;f3;c20;h1;w1;d3,;&lt;ETX&gt;
&lt;STX&gt;H3;o100,100;f3;c20;h1;w1;d3,MES Login;&lt;ETX&gt;
&lt;STX&gt;B4;o50,30;f3;c0,3;h50;w3;d3,9732;&lt;ETX&gt;
&lt;STX&gt;R&lt;ETX&gt;
&lt;STX&gt;&lt;ESC&gt;E1;&lt;ETX&gt;
&lt;STX&gt;&lt;US&gt;4&lt;ETX&gt;
&lt;STX&gt;&lt;ETB&gt;&lt;ETX&gt;</v>
      </c>
      <c r="H1874" s="38">
        <f>ROW() - 6</f>
        <v>1868</v>
      </c>
      <c r="I1874" s="218" t="str" cm="1">
        <f t="array" ref="I18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75" spans="1:10" x14ac:dyDescent="0.2">
      <c r="A1875" s="209">
        <v>1514</v>
      </c>
      <c r="B1875" s="211" t="s">
        <v>3503</v>
      </c>
      <c r="C1875" s="44">
        <v>4</v>
      </c>
      <c r="D1875" s="214">
        <v>45131.38793946759</v>
      </c>
      <c r="E1875" s="211" t="b">
        <v>0</v>
      </c>
      <c r="F1875" s="211" t="s">
        <v>987</v>
      </c>
      <c r="G18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&lt;STX&gt;H1;o160,100;f3;c20;h1;w1;d3,Martez King;&lt;ETX&gt;
&lt;STX&gt;H2;o130,100;f3;c20;h1;w1;d3,;&lt;ETX&gt;
&lt;STX&gt;H3;o100,100;f3;c20;h1;w1;d3,MES Login;&lt;ETX&gt;
&lt;STX&gt;B4;o50,30;f3;c0,3;h50;w3;d3,1514;&lt;ETX&gt;
&lt;STX&gt;R&lt;ETX&gt;
&lt;STX&gt;&lt;ESC&gt;E1;&lt;ETX&gt;
&lt;STX&gt;&lt;US&gt;4&lt;ETX&gt;
&lt;STX&gt;&lt;ETB&gt;&lt;ETX&gt;</v>
      </c>
      <c r="H1875" s="38">
        <f>ROW() - 6</f>
        <v>1869</v>
      </c>
      <c r="I1875" s="218" t="str" cm="1">
        <f t="array" ref="I18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76" spans="1:10" x14ac:dyDescent="0.2">
      <c r="A1876" s="209">
        <v>2623</v>
      </c>
      <c r="B1876" s="211" t="s">
        <v>3504</v>
      </c>
      <c r="C1876" s="44">
        <v>4</v>
      </c>
      <c r="D1876" s="214">
        <v>45742</v>
      </c>
      <c r="E1876" s="211" t="b">
        <v>0</v>
      </c>
      <c r="F1876" s="211" t="s">
        <v>1928</v>
      </c>
      <c r="G18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&lt;STX&gt;H1;o160,100;f3;c20;h1;w1;d3,Martez Loyd;&lt;ETX&gt;
&lt;STX&gt;H2;o130,100;f3;c20;h1;w1;d3,;&lt;ETX&gt;
&lt;STX&gt;H3;o100,100;f3;c20;h1;w1;d3,MES Login;&lt;ETX&gt;
&lt;STX&gt;B4;o50,30;f3;c0,3;h50;w3;d3,2623;&lt;ETX&gt;
&lt;STX&gt;R&lt;ETX&gt;
&lt;STX&gt;&lt;ESC&gt;E1;&lt;ETX&gt;
&lt;STX&gt;&lt;US&gt;4&lt;ETX&gt;
&lt;STX&gt;&lt;ETB&gt;&lt;ETX&gt;</v>
      </c>
      <c r="H1876" s="38">
        <f>ROW() - 6</f>
        <v>1870</v>
      </c>
      <c r="I1876" s="218" t="str" cm="1">
        <f t="array" ref="I18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77" spans="1:10" x14ac:dyDescent="0.2">
      <c r="A1877" s="209">
        <v>1029</v>
      </c>
      <c r="B1877" s="211" t="s">
        <v>3505</v>
      </c>
      <c r="C1877" s="44">
        <v>4</v>
      </c>
      <c r="D1877" s="214">
        <v>45131.387939618056</v>
      </c>
      <c r="E1877" s="211" t="b">
        <v>0</v>
      </c>
      <c r="F1877" s="211" t="s">
        <v>1266</v>
      </c>
      <c r="G18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&lt;STX&gt;H1;o160,100;f3;c20;h1;w1;d3,Martez Moore;&lt;ETX&gt;
&lt;STX&gt;H2;o130,100;f3;c20;h1;w1;d3,;&lt;ETX&gt;
&lt;STX&gt;H3;o100,100;f3;c20;h1;w1;d3,MES Login;&lt;ETX&gt;
&lt;STX&gt;B4;o50,30;f3;c0,3;h50;w3;d3,1029;&lt;ETX&gt;
&lt;STX&gt;R&lt;ETX&gt;
&lt;STX&gt;&lt;ESC&gt;E1;&lt;ETX&gt;
&lt;STX&gt;&lt;US&gt;4&lt;ETX&gt;
&lt;STX&gt;&lt;ETB&gt;&lt;ETX&gt;</v>
      </c>
      <c r="H1877" s="38">
        <f>ROW() - 6</f>
        <v>1871</v>
      </c>
      <c r="I1877" s="218" t="str" cm="1">
        <f t="array" ref="I18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78" spans="1:10" x14ac:dyDescent="0.2">
      <c r="A1878" s="209">
        <v>1126</v>
      </c>
      <c r="B1878" s="211" t="s">
        <v>3506</v>
      </c>
      <c r="C1878" s="44">
        <v>4</v>
      </c>
      <c r="D1878" s="214">
        <v>45131.387939814813</v>
      </c>
      <c r="E1878" s="211" t="b">
        <v>0</v>
      </c>
      <c r="F1878" s="211" t="s">
        <v>1068</v>
      </c>
      <c r="G18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&lt;STX&gt;H1;o160,100;f3;c20;h1;w1;d3,Martez Robinson;&lt;ETX&gt;
&lt;STX&gt;H2;o130,100;f3;c20;h1;w1;d3,;&lt;ETX&gt;
&lt;STX&gt;H3;o100,100;f3;c20;h1;w1;d3,MES Login;&lt;ETX&gt;
&lt;STX&gt;B4;o50,30;f3;c0,3;h50;w3;d3,1126;&lt;ETX&gt;
&lt;STX&gt;R&lt;ETX&gt;
&lt;STX&gt;&lt;ESC&gt;E1;&lt;ETX&gt;
&lt;STX&gt;&lt;US&gt;4&lt;ETX&gt;
&lt;STX&gt;&lt;ETB&gt;&lt;ETX&gt;</v>
      </c>
      <c r="H1878" s="38">
        <f>ROW() - 6</f>
        <v>1872</v>
      </c>
      <c r="I1878" s="218" t="str" cm="1">
        <f t="array" ref="I18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79" spans="1:10" x14ac:dyDescent="0.2">
      <c r="A1879" s="209">
        <v>1714</v>
      </c>
      <c r="B1879" s="211" t="s">
        <v>3507</v>
      </c>
      <c r="C1879" s="44">
        <v>4</v>
      </c>
      <c r="D1879" s="214">
        <v>45131.387940011577</v>
      </c>
      <c r="E1879" s="211" t="b">
        <v>0</v>
      </c>
      <c r="F1879" s="211" t="s">
        <v>3508</v>
      </c>
      <c r="G18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&lt;STX&gt;H1;o160,100;f3;c20;h1;w1;d3,Martez Wesley;&lt;ETX&gt;
&lt;STX&gt;H2;o130,100;f3;c20;h1;w1;d3,;&lt;ETX&gt;
&lt;STX&gt;H3;o100,100;f3;c20;h1;w1;d3,MES Login;&lt;ETX&gt;
&lt;STX&gt;B4;o50,30;f3;c0,3;h50;w3;d3,1714;&lt;ETX&gt;
&lt;STX&gt;R&lt;ETX&gt;
&lt;STX&gt;&lt;ESC&gt;E1;&lt;ETX&gt;
&lt;STX&gt;&lt;US&gt;4&lt;ETX&gt;
&lt;STX&gt;&lt;ETB&gt;&lt;ETX&gt;</v>
      </c>
      <c r="H1879" s="38">
        <f>ROW() - 6</f>
        <v>1873</v>
      </c>
      <c r="I1879" s="218" t="str" cm="1">
        <f t="array" ref="I18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80" spans="1:10" x14ac:dyDescent="0.2">
      <c r="A1880" s="209">
        <v>2117</v>
      </c>
      <c r="B1880" s="211" t="s">
        <v>3509</v>
      </c>
      <c r="C1880" s="44">
        <v>4</v>
      </c>
      <c r="D1880" s="214">
        <v>45131.387940011577</v>
      </c>
      <c r="E1880" s="211" t="b">
        <v>0</v>
      </c>
      <c r="F1880" s="211" t="s">
        <v>3510</v>
      </c>
      <c r="G18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&lt;STX&gt;H1;o160,100;f3;c20;h1;w1;d3,Martin Alvillar;&lt;ETX&gt;
&lt;STX&gt;H2;o130,100;f3;c20;h1;w1;d3,;&lt;ETX&gt;
&lt;STX&gt;H3;o100,100;f3;c20;h1;w1;d3,MES Login;&lt;ETX&gt;
&lt;STX&gt;B4;o50,30;f3;c0,3;h50;w3;d3,2117;&lt;ETX&gt;
&lt;STX&gt;R&lt;ETX&gt;
&lt;STX&gt;&lt;ESC&gt;E1;&lt;ETX&gt;
&lt;STX&gt;&lt;US&gt;4&lt;ETX&gt;
&lt;STX&gt;&lt;ETB&gt;&lt;ETX&gt;</v>
      </c>
      <c r="H1880" s="38">
        <f>ROW() - 6</f>
        <v>1874</v>
      </c>
      <c r="I1880" s="218" t="str" cm="1">
        <f t="array" ref="I18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81" spans="1:10" x14ac:dyDescent="0.2">
      <c r="A1881" s="209">
        <v>1099</v>
      </c>
      <c r="B1881" s="211" t="s">
        <v>3511</v>
      </c>
      <c r="C1881" s="44">
        <v>4</v>
      </c>
      <c r="D1881" s="214">
        <v>45131.387940162036</v>
      </c>
      <c r="E1881" s="211" t="b">
        <v>0</v>
      </c>
      <c r="F1881" s="211" t="s">
        <v>1619</v>
      </c>
      <c r="G18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&lt;STX&gt;H1;o160,100;f3;c20;h1;w1;d3,Martin Hall;&lt;ETX&gt;
&lt;STX&gt;H2;o130,100;f3;c20;h1;w1;d3,;&lt;ETX&gt;
&lt;STX&gt;H3;o100,100;f3;c20;h1;w1;d3,MES Login;&lt;ETX&gt;
&lt;STX&gt;B4;o50,30;f3;c0,3;h50;w3;d3,1099;&lt;ETX&gt;
&lt;STX&gt;R&lt;ETX&gt;
&lt;STX&gt;&lt;ESC&gt;E1;&lt;ETX&gt;
&lt;STX&gt;&lt;US&gt;4&lt;ETX&gt;
&lt;STX&gt;&lt;ETB&gt;&lt;ETX&gt;</v>
      </c>
      <c r="H1881" s="38">
        <f>ROW() - 6</f>
        <v>1875</v>
      </c>
      <c r="I1881" s="218" t="str" cm="1">
        <f t="array" ref="I18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82" spans="1:10" x14ac:dyDescent="0.2">
      <c r="A1882" s="209">
        <v>9160</v>
      </c>
      <c r="B1882" s="211" t="s">
        <v>3512</v>
      </c>
      <c r="C1882" s="44">
        <v>4</v>
      </c>
      <c r="D1882" s="214">
        <v>45131.3879403588</v>
      </c>
      <c r="E1882" s="211" t="b">
        <v>0</v>
      </c>
      <c r="F1882" s="211" t="s">
        <v>891</v>
      </c>
      <c r="G18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&lt;STX&gt;H1;o160,100;f3;c20;h1;w1;d3,Martino Johnson;&lt;ETX&gt;
&lt;STX&gt;H2;o130,100;f3;c20;h1;w1;d3,;&lt;ETX&gt;
&lt;STX&gt;H3;o100,100;f3;c20;h1;w1;d3,MES Login;&lt;ETX&gt;
&lt;STX&gt;B4;o50,30;f3;c0,3;h50;w3;d3,9160;&lt;ETX&gt;
&lt;STX&gt;R&lt;ETX&gt;
&lt;STX&gt;&lt;ESC&gt;E1;&lt;ETX&gt;
&lt;STX&gt;&lt;US&gt;4&lt;ETX&gt;
&lt;STX&gt;&lt;ETB&gt;&lt;ETX&gt;</v>
      </c>
      <c r="H1882" s="38">
        <f>ROW() - 6</f>
        <v>1876</v>
      </c>
      <c r="I1882" s="218" t="str" cm="1">
        <f t="array" ref="I18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83" spans="1:10" x14ac:dyDescent="0.2">
      <c r="A1883" s="209">
        <v>2622</v>
      </c>
      <c r="B1883" s="211" t="s">
        <v>3513</v>
      </c>
      <c r="C1883" s="44">
        <v>4</v>
      </c>
      <c r="D1883" s="214">
        <v>45764</v>
      </c>
      <c r="E1883" s="211" t="b">
        <v>0</v>
      </c>
      <c r="F1883" s="211" t="s">
        <v>3514</v>
      </c>
      <c r="G18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&lt;STX&gt;H1;o160,100;f3;c20;h1;w1;d3,Marvin Hatten;&lt;ETX&gt;
&lt;STX&gt;H2;o130,100;f3;c20;h1;w1;d3,;&lt;ETX&gt;
&lt;STX&gt;H3;o100,100;f3;c20;h1;w1;d3,MES Login;&lt;ETX&gt;
&lt;STX&gt;B4;o50,30;f3;c0,3;h50;w3;d3,2622;&lt;ETX&gt;
&lt;STX&gt;R&lt;ETX&gt;
&lt;STX&gt;&lt;ESC&gt;E1;&lt;ETX&gt;
&lt;STX&gt;&lt;US&gt;4&lt;ETX&gt;
&lt;STX&gt;&lt;ETB&gt;&lt;ETX&gt;</v>
      </c>
      <c r="H1883" s="38">
        <f>ROW() - 6</f>
        <v>1877</v>
      </c>
      <c r="I1883" s="218" t="str" cm="1">
        <f t="array" ref="I18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84" spans="1:10" x14ac:dyDescent="0.2">
      <c r="A1884" s="209">
        <v>2584</v>
      </c>
      <c r="B1884" s="211" t="s">
        <v>3515</v>
      </c>
      <c r="C1884" s="44">
        <v>4</v>
      </c>
      <c r="D1884" s="214">
        <v>45693</v>
      </c>
      <c r="E1884" s="211" t="b">
        <v>0</v>
      </c>
      <c r="F1884" s="211" t="s">
        <v>1025</v>
      </c>
      <c r="G18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&lt;STX&gt;H1;o160,100;f3;c20;h1;w1;d3,Marvin Jordan;&lt;ETX&gt;
&lt;STX&gt;H2;o130,100;f3;c20;h1;w1;d3,;&lt;ETX&gt;
&lt;STX&gt;H3;o100,100;f3;c20;h1;w1;d3,MES Login;&lt;ETX&gt;
&lt;STX&gt;B4;o50,30;f3;c0,3;h50;w3;d3,2584;&lt;ETX&gt;
&lt;STX&gt;R&lt;ETX&gt;
&lt;STX&gt;&lt;ESC&gt;E1;&lt;ETX&gt;
&lt;STX&gt;&lt;US&gt;4&lt;ETX&gt;
&lt;STX&gt;&lt;ETB&gt;&lt;ETX&gt;</v>
      </c>
      <c r="H1884" s="38">
        <f>ROW() - 6</f>
        <v>1878</v>
      </c>
      <c r="I1884" s="218" t="str" cm="1">
        <f t="array" ref="I18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85" spans="1:10" x14ac:dyDescent="0.2">
      <c r="A1885" s="209">
        <v>9437</v>
      </c>
      <c r="B1885" s="211" t="s">
        <v>3516</v>
      </c>
      <c r="C1885" s="44">
        <v>4</v>
      </c>
      <c r="D1885" s="214">
        <v>45131.38794054398</v>
      </c>
      <c r="E1885" s="211" t="b">
        <v>0</v>
      </c>
      <c r="F1885" s="211" t="s">
        <v>3517</v>
      </c>
      <c r="G18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&lt;STX&gt;H1;o160,100;f3;c20;h1;w1;d3,Mary Durant;&lt;ETX&gt;
&lt;STX&gt;H2;o130,100;f3;c20;h1;w1;d3,;&lt;ETX&gt;
&lt;STX&gt;H3;o100,100;f3;c20;h1;w1;d3,MES Login;&lt;ETX&gt;
&lt;STX&gt;B4;o50,30;f3;c0,3;h50;w3;d3,9437;&lt;ETX&gt;
&lt;STX&gt;R&lt;ETX&gt;
&lt;STX&gt;&lt;ESC&gt;E1;&lt;ETX&gt;
&lt;STX&gt;&lt;US&gt;4&lt;ETX&gt;
&lt;STX&gt;&lt;ETB&gt;&lt;ETX&gt;</v>
      </c>
      <c r="H1885" s="38">
        <f>ROW() - 6</f>
        <v>1879</v>
      </c>
      <c r="I1885" s="218" t="str" cm="1">
        <f t="array" ref="I18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86" spans="1:10" x14ac:dyDescent="0.2">
      <c r="A1886" s="209">
        <v>2111</v>
      </c>
      <c r="B1886" s="211" t="s">
        <v>3518</v>
      </c>
      <c r="C1886" s="44">
        <v>4</v>
      </c>
      <c r="D1886" s="214">
        <v>45131.387940740744</v>
      </c>
      <c r="E1886" s="211" t="b">
        <v>0</v>
      </c>
      <c r="F1886" s="211" t="s">
        <v>1078</v>
      </c>
      <c r="G18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&lt;STX&gt;H1;o160,100;f3;c20;h1;w1;d3,Mary Washington;&lt;ETX&gt;
&lt;STX&gt;H2;o130,100;f3;c20;h1;w1;d3,;&lt;ETX&gt;
&lt;STX&gt;H3;o100,100;f3;c20;h1;w1;d3,MES Login;&lt;ETX&gt;
&lt;STX&gt;B4;o50,30;f3;c0,3;h50;w3;d3,2111;&lt;ETX&gt;
&lt;STX&gt;R&lt;ETX&gt;
&lt;STX&gt;&lt;ESC&gt;E1;&lt;ETX&gt;
&lt;STX&gt;&lt;US&gt;4&lt;ETX&gt;
&lt;STX&gt;&lt;ETB&gt;&lt;ETX&gt;</v>
      </c>
      <c r="H1886" s="38">
        <f>ROW() - 6</f>
        <v>1880</v>
      </c>
      <c r="I1886" s="218" t="str" cm="1">
        <f t="array" ref="I18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87" spans="1:10" x14ac:dyDescent="0.2">
      <c r="A1887" s="209">
        <v>1777</v>
      </c>
      <c r="B1887" s="211" t="s">
        <v>3519</v>
      </c>
      <c r="C1887" s="44">
        <v>4</v>
      </c>
      <c r="D1887" s="214">
        <v>45639</v>
      </c>
      <c r="E1887" s="211" t="b">
        <v>0</v>
      </c>
      <c r="F1887" s="211" t="s">
        <v>3520</v>
      </c>
      <c r="G18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&lt;STX&gt;H1;o160,100;f3;c20;h1;w1;d3,Mason Schilling;&lt;ETX&gt;
&lt;STX&gt;H2;o130,100;f3;c20;h1;w1;d3,;&lt;ETX&gt;
&lt;STX&gt;H3;o100,100;f3;c20;h1;w1;d3,MES Login;&lt;ETX&gt;
&lt;STX&gt;B4;o50,30;f3;c0,3;h50;w3;d3,1777;&lt;ETX&gt;
&lt;STX&gt;R&lt;ETX&gt;
&lt;STX&gt;&lt;ESC&gt;E1;&lt;ETX&gt;
&lt;STX&gt;&lt;US&gt;4&lt;ETX&gt;
&lt;STX&gt;&lt;ETB&gt;&lt;ETX&gt;</v>
      </c>
      <c r="H1887" s="38">
        <f>ROW() - 6</f>
        <v>1881</v>
      </c>
      <c r="I1887" s="218" t="str" cm="1">
        <f t="array" ref="I18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88" spans="1:10" x14ac:dyDescent="0.2">
      <c r="A1888" s="209">
        <v>1746</v>
      </c>
      <c r="B1888" s="211" t="s">
        <v>3521</v>
      </c>
      <c r="C1888" s="44">
        <v>4</v>
      </c>
      <c r="D1888" s="214">
        <v>45131.387940891203</v>
      </c>
      <c r="E1888" s="211" t="b">
        <v>0</v>
      </c>
      <c r="F1888" s="211" t="s">
        <v>3522</v>
      </c>
      <c r="G18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&lt;STX&gt;H1;o160,100;f3;c20;h1;w1;d3,Mathew Healey;&lt;ETX&gt;
&lt;STX&gt;H2;o130,100;f3;c20;h1;w1;d3,;&lt;ETX&gt;
&lt;STX&gt;H3;o100,100;f3;c20;h1;w1;d3,MES Login;&lt;ETX&gt;
&lt;STX&gt;B4;o50,30;f3;c0,3;h50;w3;d3,1746;&lt;ETX&gt;
&lt;STX&gt;R&lt;ETX&gt;
&lt;STX&gt;&lt;ESC&gt;E1;&lt;ETX&gt;
&lt;STX&gt;&lt;US&gt;4&lt;ETX&gt;
&lt;STX&gt;&lt;ETB&gt;&lt;ETX&gt;</v>
      </c>
      <c r="H1888" s="38">
        <f>ROW() - 6</f>
        <v>1882</v>
      </c>
      <c r="I1888" s="218" t="str" cm="1">
        <f t="array" ref="I18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89" spans="1:10" x14ac:dyDescent="0.2">
      <c r="A1889" s="209">
        <v>1579</v>
      </c>
      <c r="B1889" s="211" t="s">
        <v>3523</v>
      </c>
      <c r="C1889" s="44">
        <v>4</v>
      </c>
      <c r="D1889" s="214">
        <v>45131.38794108796</v>
      </c>
      <c r="E1889" s="211" t="b">
        <v>0</v>
      </c>
      <c r="F1889" s="211" t="s">
        <v>3524</v>
      </c>
      <c r="G18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&lt;STX&gt;H1;o160,100;f3;c20;h1;w1;d3,Mathew McCullom;&lt;ETX&gt;
&lt;STX&gt;H2;o130,100;f3;c20;h1;w1;d3,;&lt;ETX&gt;
&lt;STX&gt;H3;o100,100;f3;c20;h1;w1;d3,MES Login;&lt;ETX&gt;
&lt;STX&gt;B4;o50,30;f3;c0,3;h50;w3;d3,1579;&lt;ETX&gt;
&lt;STX&gt;R&lt;ETX&gt;
&lt;STX&gt;&lt;ESC&gt;E1;&lt;ETX&gt;
&lt;STX&gt;&lt;US&gt;4&lt;ETX&gt;
&lt;STX&gt;&lt;ETB&gt;&lt;ETX&gt;</v>
      </c>
      <c r="H1889" s="38">
        <f>ROW() - 6</f>
        <v>1883</v>
      </c>
      <c r="I1889" s="218" t="str" cm="1">
        <f t="array" ref="I18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90" spans="1:10" x14ac:dyDescent="0.2">
      <c r="A1890" s="209">
        <v>2522</v>
      </c>
      <c r="B1890" s="211" t="s">
        <v>3525</v>
      </c>
      <c r="C1890" s="44">
        <v>4</v>
      </c>
      <c r="D1890" s="214">
        <v>45769</v>
      </c>
      <c r="E1890" s="211" t="b">
        <v>0</v>
      </c>
      <c r="F1890" s="211" t="s">
        <v>2280</v>
      </c>
      <c r="G18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 Dixon;&lt;ETX&gt;
&lt;STX&gt;H2;o130,100;f3;c20;h1;w1;d3,;&lt;ETX&gt;
&lt;STX&gt;H3;o100,100;f3;c20;h1;w1;d3,MES Login;&lt;ETX&gt;
&lt;STX&gt;B4;o50,30;f3;c0,3;h50;w3;d3,2522;&lt;ETX&gt;
&lt;STX&gt;R&lt;ETX&gt;
&lt;STX&gt;&lt;ESC&gt;E1;&lt;ETX&gt;
&lt;STX&gt;&lt;US&gt;4&lt;ETX&gt;
&lt;STX&gt;&lt;ETB&gt;&lt;ETX&gt;</v>
      </c>
      <c r="H1890" s="38">
        <f>ROW() - 6</f>
        <v>1884</v>
      </c>
      <c r="I1890" s="218" t="str" cm="1">
        <f t="array" ref="I18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91" spans="1:10" x14ac:dyDescent="0.2">
      <c r="A1891" s="209">
        <v>8867</v>
      </c>
      <c r="B1891" s="211" t="s">
        <v>3526</v>
      </c>
      <c r="C1891" s="44">
        <v>2</v>
      </c>
      <c r="D1891" s="214">
        <v>45131.387941284724</v>
      </c>
      <c r="E1891" s="211" t="b">
        <v>1</v>
      </c>
      <c r="F1891" s="211" t="s">
        <v>3527</v>
      </c>
      <c r="G18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 Doyle;&lt;ETX&gt;
&lt;STX&gt;H2;o130,100;f3;c20;h1;w1;d3,;&lt;ETX&gt;
&lt;STX&gt;H3;o100,100;f3;c20;h1;w1;d3,MES Login;&lt;ETX&gt;
&lt;STX&gt;B4;o50,30;f3;c0,3;h50;w3;d3,8867;&lt;ETX&gt;
&lt;STX&gt;R&lt;ETX&gt;
&lt;STX&gt;&lt;ESC&gt;E1;&lt;ETX&gt;
&lt;STX&gt;&lt;US&gt;4&lt;ETX&gt;
&lt;STX&gt;&lt;ETB&gt;&lt;ETX&gt;</v>
      </c>
      <c r="H1891" s="38">
        <f>ROW() - 6</f>
        <v>1885</v>
      </c>
      <c r="I1891" s="218" t="str" cm="1">
        <f t="array" ref="I18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92" spans="1:10" x14ac:dyDescent="0.2">
      <c r="A1892" s="209">
        <v>2009</v>
      </c>
      <c r="B1892" s="211" t="s">
        <v>3528</v>
      </c>
      <c r="C1892" s="44">
        <v>8</v>
      </c>
      <c r="D1892" s="214">
        <v>45090.630198993058</v>
      </c>
      <c r="E1892" s="211" t="b">
        <v>1</v>
      </c>
      <c r="F1892" s="211" t="s">
        <v>3529</v>
      </c>
      <c r="G18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 Girard;&lt;ETX&gt;
&lt;STX&gt;H2;o130,100;f3;c20;h1;w1;d3,;&lt;ETX&gt;
&lt;STX&gt;H3;o100,100;f3;c20;h1;w1;d3,MES Login;&lt;ETX&gt;
&lt;STX&gt;B4;o50,30;f3;c0,3;h50;w3;d3,2009;&lt;ETX&gt;
&lt;STX&gt;R&lt;ETX&gt;
&lt;STX&gt;&lt;ESC&gt;E1;&lt;ETX&gt;
&lt;STX&gt;&lt;US&gt;4&lt;ETX&gt;
&lt;STX&gt;&lt;ETB&gt;&lt;ETX&gt;</v>
      </c>
      <c r="H1892" s="38">
        <f>ROW() - 6</f>
        <v>1886</v>
      </c>
      <c r="I1892" s="218" t="str" cm="1">
        <f t="array" ref="I18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93" spans="1:10" x14ac:dyDescent="0.2">
      <c r="A1893" s="209">
        <v>9958</v>
      </c>
      <c r="B1893" s="211" t="s">
        <v>3530</v>
      </c>
      <c r="C1893" s="44">
        <v>4</v>
      </c>
      <c r="D1893" s="214">
        <v>45131.387943634261</v>
      </c>
      <c r="E1893" s="211" t="b">
        <v>0</v>
      </c>
      <c r="F1893" s="211" t="s">
        <v>3531</v>
      </c>
      <c r="G18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 Kavanaugh;&lt;ETX&gt;
&lt;STX&gt;H2;o130,100;f3;c20;h1;w1;d3,;&lt;ETX&gt;
&lt;STX&gt;H3;o100,100;f3;c20;h1;w1;d3,MES Login;&lt;ETX&gt;
&lt;STX&gt;B4;o50,30;f3;c0,3;h50;w3;d3,9958;&lt;ETX&gt;
&lt;STX&gt;R&lt;ETX&gt;
&lt;STX&gt;&lt;ESC&gt;E1;&lt;ETX&gt;
&lt;STX&gt;&lt;US&gt;4&lt;ETX&gt;
&lt;STX&gt;&lt;ETB&gt;&lt;ETX&gt;</v>
      </c>
      <c r="H1893" s="38">
        <f>ROW() - 6</f>
        <v>1887</v>
      </c>
      <c r="I1893" s="218" t="str" cm="1">
        <f t="array" ref="I18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94" spans="1:10" x14ac:dyDescent="0.2">
      <c r="A1894" s="209">
        <v>8827</v>
      </c>
      <c r="B1894" s="211" t="s">
        <v>3532</v>
      </c>
      <c r="C1894" s="44">
        <v>4</v>
      </c>
      <c r="D1894" s="214">
        <v>45131.387943784721</v>
      </c>
      <c r="E1894" s="211" t="b">
        <v>0</v>
      </c>
      <c r="F1894" s="211" t="s">
        <v>1378</v>
      </c>
      <c r="G18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 Lee;&lt;ETX&gt;
&lt;STX&gt;H2;o130,100;f3;c20;h1;w1;d3,;&lt;ETX&gt;
&lt;STX&gt;H3;o100,100;f3;c20;h1;w1;d3,MES Login;&lt;ETX&gt;
&lt;STX&gt;B4;o50,30;f3;c0,3;h50;w3;d3,8827;&lt;ETX&gt;
&lt;STX&gt;R&lt;ETX&gt;
&lt;STX&gt;&lt;ESC&gt;E1;&lt;ETX&gt;
&lt;STX&gt;&lt;US&gt;4&lt;ETX&gt;
&lt;STX&gt;&lt;ETB&gt;&lt;ETX&gt;</v>
      </c>
      <c r="H1894" s="38">
        <f>ROW() - 6</f>
        <v>1888</v>
      </c>
      <c r="I1894" s="218" t="str" cm="1">
        <f t="array" ref="I18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95" spans="1:10" x14ac:dyDescent="0.2">
      <c r="A1895" s="209">
        <v>2233</v>
      </c>
      <c r="B1895" s="211" t="s">
        <v>3533</v>
      </c>
      <c r="C1895" s="44">
        <v>4</v>
      </c>
      <c r="D1895" s="214">
        <v>45131.387941435183</v>
      </c>
      <c r="E1895" s="211" t="b">
        <v>0</v>
      </c>
      <c r="F1895" s="211" t="s">
        <v>1572</v>
      </c>
      <c r="G18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Barnes;&lt;ETX&gt;
&lt;STX&gt;H2;o130,100;f3;c20;h1;w1;d3,;&lt;ETX&gt;
&lt;STX&gt;H3;o100,100;f3;c20;h1;w1;d3,MES Login;&lt;ETX&gt;
&lt;STX&gt;B4;o50,30;f3;c0,3;h50;w3;d3,2233;&lt;ETX&gt;
&lt;STX&gt;R&lt;ETX&gt;
&lt;STX&gt;&lt;ESC&gt;E1;&lt;ETX&gt;
&lt;STX&gt;&lt;US&gt;4&lt;ETX&gt;
&lt;STX&gt;&lt;ETB&gt;&lt;ETX&gt;</v>
      </c>
      <c r="H1895" s="38">
        <f>ROW() - 6</f>
        <v>1889</v>
      </c>
      <c r="I1895" s="218" t="str" cm="1">
        <f t="array" ref="I18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96" spans="1:10" x14ac:dyDescent="0.2">
      <c r="A1896" s="209">
        <v>9106</v>
      </c>
      <c r="B1896" s="211" t="s">
        <v>3534</v>
      </c>
      <c r="C1896" s="44">
        <v>1</v>
      </c>
      <c r="D1896" s="214">
        <v>45131.387941631947</v>
      </c>
      <c r="E1896" s="211" t="b">
        <v>1</v>
      </c>
      <c r="F1896" s="211" t="s">
        <v>3535</v>
      </c>
      <c r="G18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Bruner;&lt;ETX&gt;
&lt;STX&gt;H2;o130,100;f3;c20;h1;w1;d3,;&lt;ETX&gt;
&lt;STX&gt;H3;o100,100;f3;c20;h1;w1;d3,MES Login;&lt;ETX&gt;
&lt;STX&gt;B4;o50,30;f3;c0,3;h50;w3;d3,9106;&lt;ETX&gt;
&lt;STX&gt;R&lt;ETX&gt;
&lt;STX&gt;&lt;ESC&gt;E1;&lt;ETX&gt;
&lt;STX&gt;&lt;US&gt;4&lt;ETX&gt;
&lt;STX&gt;&lt;ETB&gt;&lt;ETX&gt;</v>
      </c>
      <c r="H1896" s="38">
        <f>ROW() - 6</f>
        <v>1890</v>
      </c>
      <c r="I1896" s="218" t="str" cm="1">
        <f t="array" ref="I18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97" spans="1:10" x14ac:dyDescent="0.2">
      <c r="A1897" s="209">
        <v>9349</v>
      </c>
      <c r="B1897" s="211" t="s">
        <v>3536</v>
      </c>
      <c r="C1897" s="44">
        <v>4</v>
      </c>
      <c r="D1897" s="214">
        <v>45131.387941817127</v>
      </c>
      <c r="E1897" s="211" t="b">
        <v>0</v>
      </c>
      <c r="F1897" s="211" t="s">
        <v>2714</v>
      </c>
      <c r="G18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Cavanaugh;&lt;ETX&gt;
&lt;STX&gt;H2;o130,100;f3;c20;h1;w1;d3,;&lt;ETX&gt;
&lt;STX&gt;H3;o100,100;f3;c20;h1;w1;d3,MES Login;&lt;ETX&gt;
&lt;STX&gt;B4;o50,30;f3;c0,3;h50;w3;d3,9349;&lt;ETX&gt;
&lt;STX&gt;R&lt;ETX&gt;
&lt;STX&gt;&lt;ESC&gt;E1;&lt;ETX&gt;
&lt;STX&gt;&lt;US&gt;4&lt;ETX&gt;
&lt;STX&gt;&lt;ETB&gt;&lt;ETX&gt;</v>
      </c>
      <c r="H1897" s="38">
        <f>ROW() - 6</f>
        <v>1891</v>
      </c>
      <c r="I1897" s="218" t="str" cm="1">
        <f t="array" ref="I18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98" spans="1:10" x14ac:dyDescent="0.2">
      <c r="A1898" s="209">
        <v>2167</v>
      </c>
      <c r="B1898" s="211" t="s">
        <v>3537</v>
      </c>
      <c r="C1898" s="44">
        <v>4</v>
      </c>
      <c r="D1898" s="214">
        <v>45131.38794197917</v>
      </c>
      <c r="E1898" s="211" t="b">
        <v>1</v>
      </c>
      <c r="F1898" s="211" t="s">
        <v>3538</v>
      </c>
      <c r="G18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Cooney;&lt;ETX&gt;
&lt;STX&gt;H2;o130,100;f3;c20;h1;w1;d3,;&lt;ETX&gt;
&lt;STX&gt;H3;o100,100;f3;c20;h1;w1;d3,MES Login;&lt;ETX&gt;
&lt;STX&gt;B4;o50,30;f3;c0,3;h50;w3;d3,2167;&lt;ETX&gt;
&lt;STX&gt;R&lt;ETX&gt;
&lt;STX&gt;&lt;ESC&gt;E1;&lt;ETX&gt;
&lt;STX&gt;&lt;US&gt;4&lt;ETX&gt;
&lt;STX&gt;&lt;ETB&gt;&lt;ETX&gt;</v>
      </c>
      <c r="H1898" s="38">
        <f>ROW() - 6</f>
        <v>1892</v>
      </c>
      <c r="I1898" s="218" t="str" cm="1">
        <f t="array" ref="I18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8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899" spans="1:10" x14ac:dyDescent="0.2">
      <c r="A1899" s="209">
        <v>2245</v>
      </c>
      <c r="B1899" s="211" t="s">
        <v>473</v>
      </c>
      <c r="C1899" s="44">
        <v>4</v>
      </c>
      <c r="D1899" s="214"/>
      <c r="E1899" s="211" t="b">
        <v>0</v>
      </c>
      <c r="F1899" s="211" t="s">
        <v>2280</v>
      </c>
      <c r="G18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Dixon;&lt;ETX&gt;
&lt;STX&gt;H2;o130,100;f3;c20;h1;w1;d3,T1XX B;&lt;ETX&gt;
&lt;STX&gt;H3;o100,100;f3;c20;h1;w1;d3,MES Login;&lt;ETX&gt;
&lt;STX&gt;B4;o50,30;f3;c0,3;h50;w3;d3,2245;&lt;ETX&gt;
&lt;STX&gt;R&lt;ETX&gt;
&lt;STX&gt;&lt;ESC&gt;E1;&lt;ETX&gt;
&lt;STX&gt;&lt;US&gt;4&lt;ETX&gt;
&lt;STX&gt;&lt;ETB&gt;&lt;ETX&gt;</v>
      </c>
      <c r="H1899" s="38">
        <f>ROW() - 6</f>
        <v>1893</v>
      </c>
      <c r="I1899" s="218" t="str" cm="1">
        <f t="array" ref="I18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18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900" spans="1:10" x14ac:dyDescent="0.2">
      <c r="A1900" s="209">
        <v>9300</v>
      </c>
      <c r="B1900" s="211" t="s">
        <v>3539</v>
      </c>
      <c r="C1900" s="44">
        <v>8</v>
      </c>
      <c r="D1900" s="214">
        <v>45090.630198993058</v>
      </c>
      <c r="E1900" s="211" t="b">
        <v>1</v>
      </c>
      <c r="F1900" s="211" t="s">
        <v>3540</v>
      </c>
      <c r="G19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Furman;&lt;ETX&gt;
&lt;STX&gt;H2;o130,100;f3;c20;h1;w1;d3,;&lt;ETX&gt;
&lt;STX&gt;H3;o100,100;f3;c20;h1;w1;d3,MES Login;&lt;ETX&gt;
&lt;STX&gt;B4;o50,30;f3;c0,3;h50;w3;d3,9300;&lt;ETX&gt;
&lt;STX&gt;R&lt;ETX&gt;
&lt;STX&gt;&lt;ESC&gt;E1;&lt;ETX&gt;
&lt;STX&gt;&lt;US&gt;4&lt;ETX&gt;
&lt;STX&gt;&lt;ETB&gt;&lt;ETX&gt;</v>
      </c>
      <c r="H1900" s="38">
        <f>ROW() - 6</f>
        <v>1894</v>
      </c>
      <c r="I1900" s="218" t="str" cm="1">
        <f t="array" ref="I19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01" spans="1:10" x14ac:dyDescent="0.2">
      <c r="A1901" s="209">
        <v>9641</v>
      </c>
      <c r="B1901" s="211" t="s">
        <v>3541</v>
      </c>
      <c r="C1901" s="44">
        <v>4</v>
      </c>
      <c r="D1901" s="214">
        <v>45131.387942164351</v>
      </c>
      <c r="E1901" s="211" t="b">
        <v>0</v>
      </c>
      <c r="F1901" s="211" t="s">
        <v>3542</v>
      </c>
      <c r="G19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Gezwich;&lt;ETX&gt;
&lt;STX&gt;H2;o130,100;f3;c20;h1;w1;d3,;&lt;ETX&gt;
&lt;STX&gt;H3;o100,100;f3;c20;h1;w1;d3,MES Login;&lt;ETX&gt;
&lt;STX&gt;B4;o50,30;f3;c0,3;h50;w3;d3,9641;&lt;ETX&gt;
&lt;STX&gt;R&lt;ETX&gt;
&lt;STX&gt;&lt;ESC&gt;E1;&lt;ETX&gt;
&lt;STX&gt;&lt;US&gt;4&lt;ETX&gt;
&lt;STX&gt;&lt;ETB&gt;&lt;ETX&gt;</v>
      </c>
      <c r="H1901" s="38">
        <f>ROW() - 6</f>
        <v>1895</v>
      </c>
      <c r="I1901" s="218" t="str" cm="1">
        <f t="array" ref="I19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02" spans="1:10" x14ac:dyDescent="0.2">
      <c r="A1902" s="209">
        <v>2084</v>
      </c>
      <c r="B1902" s="211" t="s">
        <v>3543</v>
      </c>
      <c r="C1902" s="44">
        <v>4</v>
      </c>
      <c r="D1902" s="214"/>
      <c r="E1902" s="211" t="b">
        <v>0</v>
      </c>
      <c r="F1902" s="211" t="s">
        <v>3544</v>
      </c>
      <c r="G19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Kaiser;&lt;ETX&gt;
&lt;STX&gt;H2;o130,100;f3;c20;h1;w1;d3,;&lt;ETX&gt;
&lt;STX&gt;H3;o100,100;f3;c20;h1;w1;d3,MES Login;&lt;ETX&gt;
&lt;STX&gt;B4;o50,30;f3;c0,3;h50;w3;d3,2084;&lt;ETX&gt;
&lt;STX&gt;R&lt;ETX&gt;
&lt;STX&gt;&lt;ESC&gt;E1;&lt;ETX&gt;
&lt;STX&gt;&lt;US&gt;4&lt;ETX&gt;
&lt;STX&gt;&lt;ETB&gt;&lt;ETX&gt;</v>
      </c>
      <c r="H1902" s="38">
        <f>ROW() - 6</f>
        <v>1896</v>
      </c>
      <c r="I1902" s="218" t="str" cm="1">
        <f t="array" ref="I19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03" spans="1:10" x14ac:dyDescent="0.2">
      <c r="A1903" s="209">
        <v>9338</v>
      </c>
      <c r="B1903" s="211" t="s">
        <v>3545</v>
      </c>
      <c r="C1903" s="44">
        <v>4</v>
      </c>
      <c r="D1903" s="214">
        <v>45131.387942361114</v>
      </c>
      <c r="E1903" s="211" t="b">
        <v>0</v>
      </c>
      <c r="F1903" s="211" t="s">
        <v>2192</v>
      </c>
      <c r="G19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May;&lt;ETX&gt;
&lt;STX&gt;H2;o130,100;f3;c20;h1;w1;d3,;&lt;ETX&gt;
&lt;STX&gt;H3;o100,100;f3;c20;h1;w1;d3,MES Login;&lt;ETX&gt;
&lt;STX&gt;B4;o50,30;f3;c0,3;h50;w3;d3,9338;&lt;ETX&gt;
&lt;STX&gt;R&lt;ETX&gt;
&lt;STX&gt;&lt;ESC&gt;E1;&lt;ETX&gt;
&lt;STX&gt;&lt;US&gt;4&lt;ETX&gt;
&lt;STX&gt;&lt;ETB&gt;&lt;ETX&gt;</v>
      </c>
      <c r="H1903" s="38">
        <f>ROW() - 6</f>
        <v>1897</v>
      </c>
      <c r="I1903" s="218" t="str" cm="1">
        <f t="array" ref="I19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04" spans="1:10" x14ac:dyDescent="0.2">
      <c r="A1904" s="209">
        <v>8889</v>
      </c>
      <c r="B1904" s="211" t="s">
        <v>3546</v>
      </c>
      <c r="C1904" s="44">
        <v>2</v>
      </c>
      <c r="D1904" s="214">
        <v>45131.387942361114</v>
      </c>
      <c r="E1904" s="211" t="b">
        <v>1</v>
      </c>
      <c r="F1904" s="211" t="s">
        <v>3547</v>
      </c>
      <c r="G19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Mroz;&lt;ETX&gt;
&lt;STX&gt;H2;o130,100;f3;c20;h1;w1;d3,;&lt;ETX&gt;
&lt;STX&gt;H3;o100,100;f3;c20;h1;w1;d3,MES Login;&lt;ETX&gt;
&lt;STX&gt;B4;o50,30;f3;c0,3;h50;w3;d3,8889;&lt;ETX&gt;
&lt;STX&gt;R&lt;ETX&gt;
&lt;STX&gt;&lt;ESC&gt;E1;&lt;ETX&gt;
&lt;STX&gt;&lt;US&gt;4&lt;ETX&gt;
&lt;STX&gt;&lt;ETB&gt;&lt;ETX&gt;</v>
      </c>
      <c r="H1904" s="38">
        <f>ROW() - 6</f>
        <v>1898</v>
      </c>
      <c r="I1904" s="218" t="str" cm="1">
        <f t="array" ref="I19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05" spans="1:10" x14ac:dyDescent="0.2">
      <c r="A1905" s="209">
        <v>9992</v>
      </c>
      <c r="B1905" s="211" t="s">
        <v>3548</v>
      </c>
      <c r="C1905" s="44">
        <v>4</v>
      </c>
      <c r="D1905" s="214">
        <v>45131.387942511574</v>
      </c>
      <c r="E1905" s="211" t="b">
        <v>0</v>
      </c>
      <c r="F1905" s="211" t="s">
        <v>3549</v>
      </c>
      <c r="G19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Petee;&lt;ETX&gt;
&lt;STX&gt;H2;o130,100;f3;c20;h1;w1;d3,;&lt;ETX&gt;
&lt;STX&gt;H3;o100,100;f3;c20;h1;w1;d3,MES Login;&lt;ETX&gt;
&lt;STX&gt;B4;o50,30;f3;c0,3;h50;w3;d3,9992;&lt;ETX&gt;
&lt;STX&gt;R&lt;ETX&gt;
&lt;STX&gt;&lt;ESC&gt;E1;&lt;ETX&gt;
&lt;STX&gt;&lt;US&gt;4&lt;ETX&gt;
&lt;STX&gt;&lt;ETB&gt;&lt;ETX&gt;</v>
      </c>
      <c r="H1905" s="38">
        <f>ROW() - 6</f>
        <v>1899</v>
      </c>
      <c r="I1905" s="218" t="str" cm="1">
        <f t="array" ref="I19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06" spans="1:10" x14ac:dyDescent="0.2">
      <c r="A1906" s="209">
        <v>9096</v>
      </c>
      <c r="B1906" s="211" t="s">
        <v>3550</v>
      </c>
      <c r="C1906" s="44">
        <v>4</v>
      </c>
      <c r="D1906" s="214">
        <v>45131.387942905094</v>
      </c>
      <c r="E1906" s="211" t="b">
        <v>0</v>
      </c>
      <c r="F1906" s="211" t="s">
        <v>3551</v>
      </c>
      <c r="G19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Rose;&lt;ETX&gt;
&lt;STX&gt;H2;o130,100;f3;c20;h1;w1;d3,;&lt;ETX&gt;
&lt;STX&gt;H3;o100,100;f3;c20;h1;w1;d3,MES Login;&lt;ETX&gt;
&lt;STX&gt;B4;o50,30;f3;c0,3;h50;w3;d3,9096;&lt;ETX&gt;
&lt;STX&gt;R&lt;ETX&gt;
&lt;STX&gt;&lt;ESC&gt;E1;&lt;ETX&gt;
&lt;STX&gt;&lt;US&gt;4&lt;ETX&gt;
&lt;STX&gt;&lt;ETB&gt;&lt;ETX&gt;</v>
      </c>
      <c r="H1906" s="38">
        <f>ROW() - 6</f>
        <v>1900</v>
      </c>
      <c r="I1906" s="218" t="str" cm="1">
        <f t="array" ref="I19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07" spans="1:10" x14ac:dyDescent="0.2">
      <c r="A1907" s="209">
        <v>1440</v>
      </c>
      <c r="B1907" s="211" t="s">
        <v>3552</v>
      </c>
      <c r="C1907" s="44">
        <v>4</v>
      </c>
      <c r="D1907" s="214">
        <v>45131.387942905094</v>
      </c>
      <c r="E1907" s="211" t="b">
        <v>0</v>
      </c>
      <c r="F1907" s="211" t="s">
        <v>1160</v>
      </c>
      <c r="G19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Scott;&lt;ETX&gt;
&lt;STX&gt;H2;o130,100;f3;c20;h1;w1;d3,;&lt;ETX&gt;
&lt;STX&gt;H3;o100,100;f3;c20;h1;w1;d3,MES Login;&lt;ETX&gt;
&lt;STX&gt;B4;o50,30;f3;c0,3;h50;w3;d3,1440;&lt;ETX&gt;
&lt;STX&gt;R&lt;ETX&gt;
&lt;STX&gt;&lt;ESC&gt;E1;&lt;ETX&gt;
&lt;STX&gt;&lt;US&gt;4&lt;ETX&gt;
&lt;STX&gt;&lt;ETB&gt;&lt;ETX&gt;</v>
      </c>
      <c r="H1907" s="38">
        <f>ROW() - 6</f>
        <v>1901</v>
      </c>
      <c r="I1907" s="218" t="str" cm="1">
        <f t="array" ref="I19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08" spans="1:10" x14ac:dyDescent="0.2">
      <c r="A1908" s="209">
        <v>4001</v>
      </c>
      <c r="B1908" s="211" t="s">
        <v>3553</v>
      </c>
      <c r="C1908" s="44">
        <v>4</v>
      </c>
      <c r="D1908" s="214">
        <v>45131.387943055553</v>
      </c>
      <c r="E1908" s="211" t="b">
        <v>0</v>
      </c>
      <c r="F1908" s="211" t="s">
        <v>3554</v>
      </c>
      <c r="G19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Ullman;&lt;ETX&gt;
&lt;STX&gt;H2;o130,100;f3;c20;h1;w1;d3,;&lt;ETX&gt;
&lt;STX&gt;H3;o100,100;f3;c20;h1;w1;d3,MES Login;&lt;ETX&gt;
&lt;STX&gt;B4;o50,30;f3;c0,3;h50;w3;d3,4001;&lt;ETX&gt;
&lt;STX&gt;R&lt;ETX&gt;
&lt;STX&gt;&lt;ESC&gt;E1;&lt;ETX&gt;
&lt;STX&gt;&lt;US&gt;4&lt;ETX&gt;
&lt;STX&gt;&lt;ETB&gt;&lt;ETX&gt;</v>
      </c>
      <c r="H1908" s="38">
        <f>ROW() - 6</f>
        <v>1902</v>
      </c>
      <c r="I1908" s="218" t="str" cm="1">
        <f t="array" ref="I19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09" spans="1:10" x14ac:dyDescent="0.2">
      <c r="A1909" s="209">
        <v>9372</v>
      </c>
      <c r="B1909" s="211" t="s">
        <v>3555</v>
      </c>
      <c r="C1909" s="44">
        <v>4</v>
      </c>
      <c r="D1909" s="214">
        <v>45131.387943252317</v>
      </c>
      <c r="E1909" s="211" t="b">
        <v>0</v>
      </c>
      <c r="F1909" s="211" t="s">
        <v>3556</v>
      </c>
      <c r="G19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Valadez;&lt;ETX&gt;
&lt;STX&gt;H2;o130,100;f3;c20;h1;w1;d3,;&lt;ETX&gt;
&lt;STX&gt;H3;o100,100;f3;c20;h1;w1;d3,MES Login;&lt;ETX&gt;
&lt;STX&gt;B4;o50,30;f3;c0,3;h50;w3;d3,9372;&lt;ETX&gt;
&lt;STX&gt;R&lt;ETX&gt;
&lt;STX&gt;&lt;ESC&gt;E1;&lt;ETX&gt;
&lt;STX&gt;&lt;US&gt;4&lt;ETX&gt;
&lt;STX&gt;&lt;ETB&gt;&lt;ETX&gt;</v>
      </c>
      <c r="H1909" s="38">
        <f>ROW() - 6</f>
        <v>1903</v>
      </c>
      <c r="I1909" s="218" t="str" cm="1">
        <f t="array" ref="I19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10" spans="1:10" x14ac:dyDescent="0.2">
      <c r="A1910" s="209">
        <v>1784</v>
      </c>
      <c r="B1910" s="211" t="s">
        <v>3557</v>
      </c>
      <c r="C1910" s="44">
        <v>4</v>
      </c>
      <c r="D1910" s="214">
        <v>45131.387943437498</v>
      </c>
      <c r="E1910" s="211" t="b">
        <v>0</v>
      </c>
      <c r="F1910" s="211" t="s">
        <v>1423</v>
      </c>
      <c r="G19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&lt;STX&gt;H1;o160,100;f3;c20;h1;w1;d3,Matthew Yang;&lt;ETX&gt;
&lt;STX&gt;H2;o130,100;f3;c20;h1;w1;d3,;&lt;ETX&gt;
&lt;STX&gt;H3;o100,100;f3;c20;h1;w1;d3,MES Login;&lt;ETX&gt;
&lt;STX&gt;B4;o50,30;f3;c0,3;h50;w3;d3,1784;&lt;ETX&gt;
&lt;STX&gt;R&lt;ETX&gt;
&lt;STX&gt;&lt;ESC&gt;E1;&lt;ETX&gt;
&lt;STX&gt;&lt;US&gt;4&lt;ETX&gt;
&lt;STX&gt;&lt;ETB&gt;&lt;ETX&gt;</v>
      </c>
      <c r="H1910" s="38">
        <f>ROW() - 6</f>
        <v>1904</v>
      </c>
      <c r="I1910" s="218" t="str" cm="1">
        <f t="array" ref="I19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11" spans="1:10" x14ac:dyDescent="0.2">
      <c r="A1911" s="209">
        <v>8797</v>
      </c>
      <c r="B1911" s="211" t="s">
        <v>3558</v>
      </c>
      <c r="C1911" s="44">
        <v>4</v>
      </c>
      <c r="D1911" s="214">
        <v>45131.387943437498</v>
      </c>
      <c r="E1911" s="211" t="b">
        <v>0</v>
      </c>
      <c r="F1911" s="211" t="s">
        <v>3559</v>
      </c>
      <c r="G19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&lt;STX&gt;H1;o160,100;f3;c20;h1;w1;d3,Matthrew Barch;&lt;ETX&gt;
&lt;STX&gt;H2;o130,100;f3;c20;h1;w1;d3,;&lt;ETX&gt;
&lt;STX&gt;H3;o100,100;f3;c20;h1;w1;d3,MES Login;&lt;ETX&gt;
&lt;STX&gt;B4;o50,30;f3;c0,3;h50;w3;d3,8797;&lt;ETX&gt;
&lt;STX&gt;R&lt;ETX&gt;
&lt;STX&gt;&lt;ESC&gt;E1;&lt;ETX&gt;
&lt;STX&gt;&lt;US&gt;4&lt;ETX&gt;
&lt;STX&gt;&lt;ETB&gt;&lt;ETX&gt;</v>
      </c>
      <c r="H1911" s="38">
        <f>ROW() - 6</f>
        <v>1905</v>
      </c>
      <c r="I1911" s="218" t="str" cm="1">
        <f t="array" ref="I19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12" spans="1:10" x14ac:dyDescent="0.2">
      <c r="A1912" s="209">
        <v>9622</v>
      </c>
      <c r="B1912" s="211" t="s">
        <v>3560</v>
      </c>
      <c r="C1912" s="44">
        <v>4</v>
      </c>
      <c r="D1912" s="214">
        <v>45131.387943981485</v>
      </c>
      <c r="E1912" s="211" t="b">
        <v>0</v>
      </c>
      <c r="F1912" s="211" t="s">
        <v>3492</v>
      </c>
      <c r="G19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&lt;STX&gt;H1;o160,100;f3;c20;h1;w1;d3,Maurice Dorsey;&lt;ETX&gt;
&lt;STX&gt;H2;o130,100;f3;c20;h1;w1;d3,;&lt;ETX&gt;
&lt;STX&gt;H3;o100,100;f3;c20;h1;w1;d3,MES Login;&lt;ETX&gt;
&lt;STX&gt;B4;o50,30;f3;c0,3;h50;w3;d3,9622;&lt;ETX&gt;
&lt;STX&gt;R&lt;ETX&gt;
&lt;STX&gt;&lt;ESC&gt;E1;&lt;ETX&gt;
&lt;STX&gt;&lt;US&gt;4&lt;ETX&gt;
&lt;STX&gt;&lt;ETB&gt;&lt;ETX&gt;</v>
      </c>
      <c r="H1912" s="38">
        <f>ROW() - 6</f>
        <v>1906</v>
      </c>
      <c r="I1912" s="218" t="str" cm="1">
        <f t="array" ref="I19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13" spans="1:10" x14ac:dyDescent="0.2">
      <c r="A1913" s="209">
        <v>9657</v>
      </c>
      <c r="B1913" s="211" t="s">
        <v>3560</v>
      </c>
      <c r="C1913" s="44">
        <v>11</v>
      </c>
      <c r="D1913" s="214">
        <v>45131.387944178241</v>
      </c>
      <c r="E1913" s="211" t="b">
        <v>0</v>
      </c>
      <c r="F1913" s="211" t="s">
        <v>3492</v>
      </c>
      <c r="G19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&lt;STX&gt;H1;o160,100;f3;c20;h1;w1;d3,Maurice Dorsey;&lt;ETX&gt;
&lt;STX&gt;H2;o130,100;f3;c20;h1;w1;d3,;&lt;ETX&gt;
&lt;STX&gt;H3;o100,100;f3;c20;h1;w1;d3,MES Login;&lt;ETX&gt;
&lt;STX&gt;B4;o50,30;f3;c0,3;h50;w3;d3,9657;&lt;ETX&gt;
&lt;STX&gt;R&lt;ETX&gt;
&lt;STX&gt;&lt;ESC&gt;E1;&lt;ETX&gt;
&lt;STX&gt;&lt;US&gt;4&lt;ETX&gt;
&lt;STX&gt;&lt;ETB&gt;&lt;ETX&gt;</v>
      </c>
      <c r="H1913" s="38">
        <f>ROW() - 6</f>
        <v>1907</v>
      </c>
      <c r="I1913" s="218" t="str" cm="1">
        <f t="array" ref="I19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14" spans="1:10" x14ac:dyDescent="0.2">
      <c r="A1914" s="209">
        <v>9359</v>
      </c>
      <c r="B1914" s="211" t="s">
        <v>3561</v>
      </c>
      <c r="C1914" s="44">
        <v>4</v>
      </c>
      <c r="D1914" s="214">
        <v>45131.387944328701</v>
      </c>
      <c r="E1914" s="211" t="b">
        <v>0</v>
      </c>
      <c r="F1914" s="211" t="s">
        <v>2299</v>
      </c>
      <c r="G19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&lt;STX&gt;H1;o160,100;f3;c20;h1;w1;d3,Maurice Ross;&lt;ETX&gt;
&lt;STX&gt;H2;o130,100;f3;c20;h1;w1;d3,;&lt;ETX&gt;
&lt;STX&gt;H3;o100,100;f3;c20;h1;w1;d3,MES Login;&lt;ETX&gt;
&lt;STX&gt;B4;o50,30;f3;c0,3;h50;w3;d3,9359;&lt;ETX&gt;
&lt;STX&gt;R&lt;ETX&gt;
&lt;STX&gt;&lt;ESC&gt;E1;&lt;ETX&gt;
&lt;STX&gt;&lt;US&gt;4&lt;ETX&gt;
&lt;STX&gt;&lt;ETB&gt;&lt;ETX&gt;</v>
      </c>
      <c r="H1914" s="38">
        <f>ROW() - 6</f>
        <v>1908</v>
      </c>
      <c r="I1914" s="218" t="str" cm="1">
        <f t="array" ref="I19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15" spans="1:10" x14ac:dyDescent="0.2">
      <c r="A1915" s="209">
        <v>9851</v>
      </c>
      <c r="B1915" s="211" t="s">
        <v>3562</v>
      </c>
      <c r="C1915" s="44">
        <v>4</v>
      </c>
      <c r="D1915" s="214">
        <v>45131.387944328701</v>
      </c>
      <c r="E1915" s="211" t="b">
        <v>0</v>
      </c>
      <c r="F1915" s="211" t="s">
        <v>2146</v>
      </c>
      <c r="G19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&lt;STX&gt;H1;o160,100;f3;c20;h1;w1;d3,Maurice Tarver;&lt;ETX&gt;
&lt;STX&gt;H2;o130,100;f3;c20;h1;w1;d3,;&lt;ETX&gt;
&lt;STX&gt;H3;o100,100;f3;c20;h1;w1;d3,MES Login;&lt;ETX&gt;
&lt;STX&gt;B4;o50,30;f3;c0,3;h50;w3;d3,9851;&lt;ETX&gt;
&lt;STX&gt;R&lt;ETX&gt;
&lt;STX&gt;&lt;ESC&gt;E1;&lt;ETX&gt;
&lt;STX&gt;&lt;US&gt;4&lt;ETX&gt;
&lt;STX&gt;&lt;ETB&gt;&lt;ETX&gt;</v>
      </c>
      <c r="H1915" s="38">
        <f>ROW() - 6</f>
        <v>1909</v>
      </c>
      <c r="I1915" s="218" t="str" cm="1">
        <f t="array" ref="I19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16" spans="1:10" x14ac:dyDescent="0.2">
      <c r="A1916" s="209">
        <v>9242</v>
      </c>
      <c r="B1916" s="211" t="s">
        <v>3563</v>
      </c>
      <c r="C1916" s="44">
        <v>4</v>
      </c>
      <c r="D1916" s="214">
        <v>45639</v>
      </c>
      <c r="E1916" s="211" t="b">
        <v>0</v>
      </c>
      <c r="F1916" s="211" t="s">
        <v>1440</v>
      </c>
      <c r="G19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&lt;STX&gt;H1;o160,100;f3;c20;h1;w1;d3,Maurice Thomas;&lt;ETX&gt;
&lt;STX&gt;H2;o130,100;f3;c20;h1;w1;d3,;&lt;ETX&gt;
&lt;STX&gt;H3;o100,100;f3;c20;h1;w1;d3,MES Login;&lt;ETX&gt;
&lt;STX&gt;B4;o50,30;f3;c0,3;h50;w3;d3,9242;&lt;ETX&gt;
&lt;STX&gt;R&lt;ETX&gt;
&lt;STX&gt;&lt;ESC&gt;E1;&lt;ETX&gt;
&lt;STX&gt;&lt;US&gt;4&lt;ETX&gt;
&lt;STX&gt;&lt;ETB&gt;&lt;ETX&gt;</v>
      </c>
      <c r="H1916" s="38">
        <f>ROW() - 6</f>
        <v>1910</v>
      </c>
      <c r="I1916" s="218" t="str" cm="1">
        <f t="array" ref="I19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17" spans="1:10" x14ac:dyDescent="0.2">
      <c r="A1917" s="209">
        <v>9635</v>
      </c>
      <c r="B1917" s="211" t="s">
        <v>3564</v>
      </c>
      <c r="C1917" s="44">
        <v>1</v>
      </c>
      <c r="D1917" s="214">
        <v>45131.387944710645</v>
      </c>
      <c r="E1917" s="211" t="b">
        <v>0</v>
      </c>
      <c r="F1917" s="211" t="s">
        <v>3565</v>
      </c>
      <c r="G19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&lt;STX&gt;H1;o160,100;f3;c20;h1;w1;d3,Max Ramirz;&lt;ETX&gt;
&lt;STX&gt;H2;o130,100;f3;c20;h1;w1;d3,;&lt;ETX&gt;
&lt;STX&gt;H3;o100,100;f3;c20;h1;w1;d3,MES Login;&lt;ETX&gt;
&lt;STX&gt;B4;o50,30;f3;c0,3;h50;w3;d3,9635;&lt;ETX&gt;
&lt;STX&gt;R&lt;ETX&gt;
&lt;STX&gt;&lt;ESC&gt;E1;&lt;ETX&gt;
&lt;STX&gt;&lt;US&gt;4&lt;ETX&gt;
&lt;STX&gt;&lt;ETB&gt;&lt;ETX&gt;</v>
      </c>
      <c r="H1917" s="38">
        <f>ROW() - 6</f>
        <v>1911</v>
      </c>
      <c r="I1917" s="218" t="str" cm="1">
        <f t="array" ref="I19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18" spans="1:10" x14ac:dyDescent="0.2">
      <c r="A1918" s="209">
        <v>9550</v>
      </c>
      <c r="B1918" s="211" t="s">
        <v>3566</v>
      </c>
      <c r="C1918" s="44">
        <v>4</v>
      </c>
      <c r="D1918" s="214">
        <v>45131.387944525464</v>
      </c>
      <c r="E1918" s="211" t="b">
        <v>0</v>
      </c>
      <c r="F1918" s="211" t="s">
        <v>1054</v>
      </c>
      <c r="G19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&lt;STX&gt;H1;o160,100;f3;c20;h1;w1;d3,Maxine Christian;&lt;ETX&gt;
&lt;STX&gt;H2;o130,100;f3;c20;h1;w1;d3,;&lt;ETX&gt;
&lt;STX&gt;H3;o100,100;f3;c20;h1;w1;d3,MES Login;&lt;ETX&gt;
&lt;STX&gt;B4;o50,30;f3;c0,3;h50;w3;d3,9550;&lt;ETX&gt;
&lt;STX&gt;R&lt;ETX&gt;
&lt;STX&gt;&lt;ESC&gt;E1;&lt;ETX&gt;
&lt;STX&gt;&lt;US&gt;4&lt;ETX&gt;
&lt;STX&gt;&lt;ETB&gt;&lt;ETX&gt;</v>
      </c>
      <c r="H1918" s="38">
        <f>ROW() - 6</f>
        <v>1912</v>
      </c>
      <c r="I1918" s="218" t="str" cm="1">
        <f t="array" ref="I19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19" spans="1:10" x14ac:dyDescent="0.2">
      <c r="A1919" s="209">
        <v>9889</v>
      </c>
      <c r="B1919" s="211" t="s">
        <v>475</v>
      </c>
      <c r="C1919" s="44">
        <v>8</v>
      </c>
      <c r="D1919" s="214"/>
      <c r="E1919" s="211" t="b">
        <v>1</v>
      </c>
      <c r="F1919" s="211" t="s">
        <v>3567</v>
      </c>
      <c r="G19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&lt;STX&gt;H1;o160,100;f3;c20;h1;w1;d3,Maxwell Slater;&lt;ETX&gt;
&lt;STX&gt;H2;o130,100;f3;c20;h1;w1;d3,Maintenance 2nd;&lt;ETX&gt;
&lt;STX&gt;H3;o100,100;f3;c20;h1;w1;d3,MES Login;&lt;ETX&gt;
&lt;STX&gt;B4;o50,30;f3;c0,3;h50;w3;d3,9889;&lt;ETX&gt;
&lt;STX&gt;R&lt;ETX&gt;
&lt;STX&gt;&lt;ESC&gt;E1;&lt;ETX&gt;
&lt;STX&gt;&lt;US&gt;4&lt;ETX&gt;
&lt;STX&gt;&lt;ETB&gt;&lt;ETX&gt;</v>
      </c>
      <c r="H1919" s="38">
        <f>ROW() - 6</f>
        <v>1913</v>
      </c>
      <c r="I1919" s="218" t="str" cm="1">
        <f t="array" ref="I19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Maintenance 2nd</v>
      </c>
      <c r="J19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920" spans="1:10" x14ac:dyDescent="0.2">
      <c r="A1920" s="209">
        <v>9079</v>
      </c>
      <c r="B1920" s="211" t="s">
        <v>3568</v>
      </c>
      <c r="C1920" s="44">
        <v>4</v>
      </c>
      <c r="D1920" s="214">
        <v>45131.387944872688</v>
      </c>
      <c r="E1920" s="211" t="b">
        <v>0</v>
      </c>
      <c r="F1920" s="211" t="s">
        <v>938</v>
      </c>
      <c r="G19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&lt;STX&gt;H1;o160,100;f3;c20;h1;w1;d3,May Kue;&lt;ETX&gt;
&lt;STX&gt;H2;o130,100;f3;c20;h1;w1;d3,;&lt;ETX&gt;
&lt;STX&gt;H3;o100,100;f3;c20;h1;w1;d3,MES Login;&lt;ETX&gt;
&lt;STX&gt;B4;o50,30;f3;c0,3;h50;w3;d3,9079;&lt;ETX&gt;
&lt;STX&gt;R&lt;ETX&gt;
&lt;STX&gt;&lt;ESC&gt;E1;&lt;ETX&gt;
&lt;STX&gt;&lt;US&gt;4&lt;ETX&gt;
&lt;STX&gt;&lt;ETB&gt;&lt;ETX&gt;</v>
      </c>
      <c r="H1920" s="38">
        <f>ROW() - 6</f>
        <v>1914</v>
      </c>
      <c r="I1920" s="218" t="str" cm="1">
        <f t="array" ref="I19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21" spans="1:10" x14ac:dyDescent="0.2">
      <c r="A1921" s="209">
        <v>9650</v>
      </c>
      <c r="B1921" s="211" t="s">
        <v>3569</v>
      </c>
      <c r="C1921" s="44">
        <v>4</v>
      </c>
      <c r="D1921" s="214">
        <v>45131.387945057868</v>
      </c>
      <c r="E1921" s="211" t="b">
        <v>0</v>
      </c>
      <c r="F1921" s="211" t="s">
        <v>906</v>
      </c>
      <c r="G19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&lt;STX&gt;H1;o160,100;f3;c20;h1;w1;d3,May Vang;&lt;ETX&gt;
&lt;STX&gt;H2;o130,100;f3;c20;h1;w1;d3,;&lt;ETX&gt;
&lt;STX&gt;H3;o100,100;f3;c20;h1;w1;d3,MES Login;&lt;ETX&gt;
&lt;STX&gt;B4;o50,30;f3;c0,3;h50;w3;d3,9650;&lt;ETX&gt;
&lt;STX&gt;R&lt;ETX&gt;
&lt;STX&gt;&lt;ESC&gt;E1;&lt;ETX&gt;
&lt;STX&gt;&lt;US&gt;4&lt;ETX&gt;
&lt;STX&gt;&lt;ETB&gt;&lt;ETX&gt;</v>
      </c>
      <c r="H1921" s="38">
        <f>ROW() - 6</f>
        <v>1915</v>
      </c>
      <c r="I1921" s="218" t="str" cm="1">
        <f t="array" ref="I19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22" spans="1:10" x14ac:dyDescent="0.2">
      <c r="A1922" s="209">
        <v>2356</v>
      </c>
      <c r="B1922" s="211" t="s">
        <v>95</v>
      </c>
      <c r="C1922" s="44">
        <v>3</v>
      </c>
      <c r="D1922" s="214">
        <v>45960.87532515046</v>
      </c>
      <c r="E1922" s="211" t="b">
        <v>0</v>
      </c>
      <c r="F1922" s="211" t="s">
        <v>3570</v>
      </c>
      <c r="G19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&lt;STX&gt;H1;o160,100;f3;c20;h1;w1;d3,MD Adul Hamid;&lt;ETX&gt;
&lt;STX&gt;H2;o130,100;f3;c20;h1;w1;d3,;&lt;ETX&gt;
&lt;STX&gt;H3;o100,100;f3;c20;h1;w1;d3,MES Login;&lt;ETX&gt;
&lt;STX&gt;B4;o50,30;f3;c0,3;h50;w3;d3,2356;&lt;ETX&gt;
&lt;STX&gt;R&lt;ETX&gt;
&lt;STX&gt;&lt;ESC&gt;E1;&lt;ETX&gt;
&lt;STX&gt;&lt;US&gt;4&lt;ETX&gt;
&lt;STX&gt;&lt;ETB&gt;&lt;ETX&gt;</v>
      </c>
      <c r="H1922" s="38">
        <f>ROW() - 6</f>
        <v>1916</v>
      </c>
      <c r="I1922" s="218" t="str" cm="1">
        <f t="array" ref="I19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23" spans="1:10" x14ac:dyDescent="0.2">
      <c r="A1923" s="209">
        <v>8949</v>
      </c>
      <c r="B1923" s="211" t="s">
        <v>3571</v>
      </c>
      <c r="C1923" s="44">
        <v>4</v>
      </c>
      <c r="D1923" s="214">
        <v>45131.387945254632</v>
      </c>
      <c r="E1923" s="211" t="b">
        <v>0</v>
      </c>
      <c r="F1923" s="211" t="s">
        <v>960</v>
      </c>
      <c r="G19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&lt;STX&gt;H1;o160,100;f3;c20;h1;w1;d3,Megan Brown;&lt;ETX&gt;
&lt;STX&gt;H2;o130,100;f3;c20;h1;w1;d3,;&lt;ETX&gt;
&lt;STX&gt;H3;o100,100;f3;c20;h1;w1;d3,MES Login;&lt;ETX&gt;
&lt;STX&gt;B4;o50,30;f3;c0,3;h50;w3;d3,8949;&lt;ETX&gt;
&lt;STX&gt;R&lt;ETX&gt;
&lt;STX&gt;&lt;ESC&gt;E1;&lt;ETX&gt;
&lt;STX&gt;&lt;US&gt;4&lt;ETX&gt;
&lt;STX&gt;&lt;ETB&gt;&lt;ETX&gt;</v>
      </c>
      <c r="H1923" s="38">
        <f>ROW() - 6</f>
        <v>1917</v>
      </c>
      <c r="I1923" s="218" t="str" cm="1">
        <f t="array" ref="I19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24" spans="1:10" x14ac:dyDescent="0.2">
      <c r="A1924" s="209">
        <v>2146</v>
      </c>
      <c r="B1924" s="211" t="s">
        <v>3572</v>
      </c>
      <c r="C1924" s="44">
        <v>4</v>
      </c>
      <c r="D1924" s="214">
        <v>45131.387945405091</v>
      </c>
      <c r="E1924" s="211" t="b">
        <v>0</v>
      </c>
      <c r="F1924" s="211" t="s">
        <v>3573</v>
      </c>
      <c r="G19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&lt;STX&gt;H1;o160,100;f3;c20;h1;w1;d3,Megan Derwich;&lt;ETX&gt;
&lt;STX&gt;H2;o130,100;f3;c20;h1;w1;d3,;&lt;ETX&gt;
&lt;STX&gt;H3;o100,100;f3;c20;h1;w1;d3,MES Login;&lt;ETX&gt;
&lt;STX&gt;B4;o50,30;f3;c0,3;h50;w3;d3,2146;&lt;ETX&gt;
&lt;STX&gt;R&lt;ETX&gt;
&lt;STX&gt;&lt;ESC&gt;E1;&lt;ETX&gt;
&lt;STX&gt;&lt;US&gt;4&lt;ETX&gt;
&lt;STX&gt;&lt;ETB&gt;&lt;ETX&gt;</v>
      </c>
      <c r="H1924" s="38">
        <f>ROW() - 6</f>
        <v>1918</v>
      </c>
      <c r="I1924" s="218" t="str" cm="1">
        <f t="array" ref="I19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25" spans="1:10" x14ac:dyDescent="0.2">
      <c r="A1925" s="209">
        <v>9771</v>
      </c>
      <c r="B1925" s="211" t="s">
        <v>3574</v>
      </c>
      <c r="C1925" s="44">
        <v>4</v>
      </c>
      <c r="D1925" s="214">
        <v>45131.387945601855</v>
      </c>
      <c r="E1925" s="211" t="b">
        <v>0</v>
      </c>
      <c r="F1925" s="211" t="s">
        <v>981</v>
      </c>
      <c r="G19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&lt;STX&gt;H1;o160,100;f3;c20;h1;w1;d3,Melanie Jackson;&lt;ETX&gt;
&lt;STX&gt;H2;o130,100;f3;c20;h1;w1;d3,;&lt;ETX&gt;
&lt;STX&gt;H3;o100,100;f3;c20;h1;w1;d3,MES Login;&lt;ETX&gt;
&lt;STX&gt;B4;o50,30;f3;c0,3;h50;w3;d3,9771;&lt;ETX&gt;
&lt;STX&gt;R&lt;ETX&gt;
&lt;STX&gt;&lt;ESC&gt;E1;&lt;ETX&gt;
&lt;STX&gt;&lt;US&gt;4&lt;ETX&gt;
&lt;STX&gt;&lt;ETB&gt;&lt;ETX&gt;</v>
      </c>
      <c r="H1925" s="38">
        <f>ROW() - 6</f>
        <v>1919</v>
      </c>
      <c r="I1925" s="218" t="str" cm="1">
        <f t="array" ref="I19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26" spans="1:10" x14ac:dyDescent="0.2">
      <c r="A1926" s="209">
        <v>2351</v>
      </c>
      <c r="B1926" s="211" t="s">
        <v>478</v>
      </c>
      <c r="C1926" s="44">
        <v>4</v>
      </c>
      <c r="D1926" s="214"/>
      <c r="E1926" s="211" t="b">
        <v>1</v>
      </c>
      <c r="F1926" s="211" t="s">
        <v>3575</v>
      </c>
      <c r="G19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&lt;STX&gt;H1;o160,100;f3;c20;h1;w1;d3,Melinda Dumas;&lt;ETX&gt;
&lt;STX&gt;H2;o130,100;f3;c20;h1;w1;d3,WS 1st;&lt;ETX&gt;
&lt;STX&gt;H3;o100,100;f3;c20;h1;w1;d3,MES Login;&lt;ETX&gt;
&lt;STX&gt;B4;o50,30;f3;c0,3;h50;w3;d3,2351;&lt;ETX&gt;
&lt;STX&gt;R&lt;ETX&gt;
&lt;STX&gt;&lt;ESC&gt;E1;&lt;ETX&gt;
&lt;STX&gt;&lt;US&gt;4&lt;ETX&gt;
&lt;STX&gt;&lt;ETB&gt;&lt;ETX&gt;</v>
      </c>
      <c r="H1926" s="38">
        <f>ROW() - 6</f>
        <v>1920</v>
      </c>
      <c r="I1926" s="218" t="str" cm="1">
        <f t="array" ref="I19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WS 1st</v>
      </c>
      <c r="J19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927" spans="1:10" x14ac:dyDescent="0.2">
      <c r="A1927" s="209">
        <v>11009081</v>
      </c>
      <c r="B1927" s="211" t="s">
        <v>3576</v>
      </c>
      <c r="C1927" s="44">
        <v>4</v>
      </c>
      <c r="D1927" s="214">
        <v>45919.883432141207</v>
      </c>
      <c r="E1927" s="211" t="b">
        <v>0</v>
      </c>
      <c r="F1927" s="211" t="s">
        <v>3577</v>
      </c>
      <c r="G19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&lt;STX&gt;H1;o160,100;f3;c20;h1;w1;d3,Melinda Dumas-Bypass;&lt;ETX&gt;
&lt;STX&gt;H2;o130,100;f3;c20;h1;w1;d3,Bypass;&lt;ETX&gt;
&lt;STX&gt;H3;o100,100;f3;c20;h1;w1;d3,MES Login;&lt;ETX&gt;
&lt;STX&gt;B4;o50,30;f3;c0,3;h50;w3;d3,11009081;&lt;ETX&gt;
&lt;STX&gt;R&lt;ETX&gt;
&lt;STX&gt;&lt;ESC&gt;E1;&lt;ETX&gt;
&lt;STX&gt;&lt;US&gt;4&lt;ETX&gt;
&lt;STX&gt;&lt;ETB&gt;&lt;ETX&gt;</v>
      </c>
      <c r="H1927" s="38">
        <f>ROW() - 6</f>
        <v>1921</v>
      </c>
      <c r="I1927" s="218" t="str" cm="1">
        <f t="array" ref="I19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19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928" spans="1:10" x14ac:dyDescent="0.2">
      <c r="A1928" s="209">
        <v>9528</v>
      </c>
      <c r="B1928" s="211" t="s">
        <v>3578</v>
      </c>
      <c r="C1928" s="44">
        <v>4</v>
      </c>
      <c r="D1928" s="214">
        <v>45131.387945798611</v>
      </c>
      <c r="E1928" s="211" t="b">
        <v>0</v>
      </c>
      <c r="F1928" s="211" t="s">
        <v>3579</v>
      </c>
      <c r="G19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&lt;STX&gt;H1;o160,100;f3;c20;h1;w1;d3,Melisha Tellis;&lt;ETX&gt;
&lt;STX&gt;H2;o130,100;f3;c20;h1;w1;d3,;&lt;ETX&gt;
&lt;STX&gt;H3;o100,100;f3;c20;h1;w1;d3,MES Login;&lt;ETX&gt;
&lt;STX&gt;B4;o50,30;f3;c0,3;h50;w3;d3,9528;&lt;ETX&gt;
&lt;STX&gt;R&lt;ETX&gt;
&lt;STX&gt;&lt;ESC&gt;E1;&lt;ETX&gt;
&lt;STX&gt;&lt;US&gt;4&lt;ETX&gt;
&lt;STX&gt;&lt;ETB&gt;&lt;ETX&gt;</v>
      </c>
      <c r="H1928" s="38">
        <f>ROW() - 6</f>
        <v>1922</v>
      </c>
      <c r="I1928" s="218" t="str" cm="1">
        <f t="array" ref="I19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29" spans="1:10" x14ac:dyDescent="0.2">
      <c r="A1929" s="209">
        <v>1516</v>
      </c>
      <c r="B1929" s="211" t="s">
        <v>3580</v>
      </c>
      <c r="C1929" s="44">
        <v>3</v>
      </c>
      <c r="D1929" s="214">
        <v>45131.387945949071</v>
      </c>
      <c r="E1929" s="211" t="b">
        <v>1</v>
      </c>
      <c r="F1929" s="211" t="s">
        <v>2166</v>
      </c>
      <c r="G19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&lt;STX&gt;H1;o160,100;f3;c20;h1;w1;d3,Melissa Almond;&lt;ETX&gt;
&lt;STX&gt;H2;o130,100;f3;c20;h1;w1;d3,;&lt;ETX&gt;
&lt;STX&gt;H3;o100,100;f3;c20;h1;w1;d3,MES Login;&lt;ETX&gt;
&lt;STX&gt;B4;o50,30;f3;c0,3;h50;w3;d3,1516;&lt;ETX&gt;
&lt;STX&gt;R&lt;ETX&gt;
&lt;STX&gt;&lt;ESC&gt;E1;&lt;ETX&gt;
&lt;STX&gt;&lt;US&gt;4&lt;ETX&gt;
&lt;STX&gt;&lt;ETB&gt;&lt;ETX&gt;</v>
      </c>
      <c r="H1929" s="38">
        <f>ROW() - 6</f>
        <v>1923</v>
      </c>
      <c r="I1929" s="218" t="str" cm="1">
        <f t="array" ref="I19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30" spans="1:10" x14ac:dyDescent="0.2">
      <c r="A1930" s="209">
        <v>8662</v>
      </c>
      <c r="B1930" s="211" t="s">
        <v>3581</v>
      </c>
      <c r="C1930" s="44">
        <v>6</v>
      </c>
      <c r="D1930" s="214">
        <v>45131.387946145835</v>
      </c>
      <c r="E1930" s="211" t="b">
        <v>1</v>
      </c>
      <c r="F1930" s="211" t="s">
        <v>1213</v>
      </c>
      <c r="G19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&lt;STX&gt;H1;o160,100;f3;c20;h1;w1;d3,Melissa Percy;&lt;ETX&gt;
&lt;STX&gt;H2;o130,100;f3;c20;h1;w1;d3,HR Dept;&lt;ETX&gt;
&lt;STX&gt;H3;o100,100;f3;c20;h1;w1;d3,MES Login;&lt;ETX&gt;
&lt;STX&gt;B4;o50,30;f3;c0,3;h50;w3;d3,8662;&lt;ETX&gt;
&lt;STX&gt;R&lt;ETX&gt;
&lt;STX&gt;&lt;ESC&gt;E1;&lt;ETX&gt;
&lt;STX&gt;&lt;US&gt;4&lt;ETX&gt;
&lt;STX&gt;&lt;ETB&gt;&lt;ETX&gt;</v>
      </c>
      <c r="H1930" s="38">
        <f>ROW() - 6</f>
        <v>1924</v>
      </c>
      <c r="I1930" s="218" t="str" cm="1">
        <f t="array" ref="I19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9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31" spans="1:10" x14ac:dyDescent="0.2">
      <c r="A1931" s="209">
        <v>2385</v>
      </c>
      <c r="B1931" s="211" t="s">
        <v>3582</v>
      </c>
      <c r="C1931" s="44">
        <v>4</v>
      </c>
      <c r="D1931" s="214">
        <v>45131.387946145835</v>
      </c>
      <c r="E1931" s="211" t="b">
        <v>0</v>
      </c>
      <c r="F1931" s="211" t="s">
        <v>1314</v>
      </c>
      <c r="G19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&lt;STX&gt;H1;o160,100;f3;c20;h1;w1;d3,Melissa White;&lt;ETX&gt;
&lt;STX&gt;H2;o130,100;f3;c20;h1;w1;d3,;&lt;ETX&gt;
&lt;STX&gt;H3;o100,100;f3;c20;h1;w1;d3,MES Login;&lt;ETX&gt;
&lt;STX&gt;B4;o50,30;f3;c0,3;h50;w3;d3,2385;&lt;ETX&gt;
&lt;STX&gt;R&lt;ETX&gt;
&lt;STX&gt;&lt;ESC&gt;E1;&lt;ETX&gt;
&lt;STX&gt;&lt;US&gt;4&lt;ETX&gt;
&lt;STX&gt;&lt;ETB&gt;&lt;ETX&gt;</v>
      </c>
      <c r="H1931" s="38">
        <f>ROW() - 6</f>
        <v>1925</v>
      </c>
      <c r="I1931" s="218" t="str" cm="1">
        <f t="array" ref="I19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32" spans="1:10" x14ac:dyDescent="0.2">
      <c r="A1932" s="209">
        <v>9588</v>
      </c>
      <c r="B1932" s="211" t="s">
        <v>3583</v>
      </c>
      <c r="C1932" s="44">
        <v>4</v>
      </c>
      <c r="D1932" s="214">
        <v>45131.387946331015</v>
      </c>
      <c r="E1932" s="211" t="b">
        <v>0</v>
      </c>
      <c r="F1932" s="211" t="s">
        <v>1814</v>
      </c>
      <c r="G19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&lt;STX&gt;H1;o160,100;f3;c20;h1;w1;d3,Melvin Canada;&lt;ETX&gt;
&lt;STX&gt;H2;o130,100;f3;c20;h1;w1;d3,;&lt;ETX&gt;
&lt;STX&gt;H3;o100,100;f3;c20;h1;w1;d3,MES Login;&lt;ETX&gt;
&lt;STX&gt;B4;o50,30;f3;c0,3;h50;w3;d3,9588;&lt;ETX&gt;
&lt;STX&gt;R&lt;ETX&gt;
&lt;STX&gt;&lt;ESC&gt;E1;&lt;ETX&gt;
&lt;STX&gt;&lt;US&gt;4&lt;ETX&gt;
&lt;STX&gt;&lt;ETB&gt;&lt;ETX&gt;</v>
      </c>
      <c r="H1932" s="38">
        <f>ROW() - 6</f>
        <v>1926</v>
      </c>
      <c r="I1932" s="218" t="str" cm="1">
        <f t="array" ref="I19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33" spans="1:10" x14ac:dyDescent="0.2">
      <c r="A1933" s="209">
        <v>9348</v>
      </c>
      <c r="B1933" s="211" t="s">
        <v>480</v>
      </c>
      <c r="C1933" s="44">
        <v>4</v>
      </c>
      <c r="D1933" s="214"/>
      <c r="E1933" s="211" t="b">
        <v>0</v>
      </c>
      <c r="F1933" s="211" t="s">
        <v>3584</v>
      </c>
      <c r="G19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&lt;STX&gt;H1;o160,100;f3;c20;h1;w1;d3,Melvin Gillcrase;&lt;ETX&gt;
&lt;STX&gt;H2;o130,100;f3;c20;h1;w1;d3,DT FEM 3rd;&lt;ETX&gt;
&lt;STX&gt;H3;o100,100;f3;c20;h1;w1;d3,MES Login;&lt;ETX&gt;
&lt;STX&gt;B4;o50,30;f3;c0,3;h50;w3;d3,9348;&lt;ETX&gt;
&lt;STX&gt;R&lt;ETX&gt;
&lt;STX&gt;&lt;ESC&gt;E1;&lt;ETX&gt;
&lt;STX&gt;&lt;US&gt;4&lt;ETX&gt;
&lt;STX&gt;&lt;ETB&gt;&lt;ETX&gt;</v>
      </c>
      <c r="H1933" s="38">
        <f>ROW() - 6</f>
        <v>1927</v>
      </c>
      <c r="I1933" s="218" t="str" cm="1">
        <f t="array" ref="I19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19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934" spans="1:10" x14ac:dyDescent="0.2">
      <c r="A1934" s="209">
        <v>9559</v>
      </c>
      <c r="B1934" s="211" t="s">
        <v>3585</v>
      </c>
      <c r="C1934" s="44">
        <v>5</v>
      </c>
      <c r="D1934" s="214">
        <v>45131.387946527779</v>
      </c>
      <c r="E1934" s="211" t="b">
        <v>1</v>
      </c>
      <c r="F1934" s="211" t="s">
        <v>1248</v>
      </c>
      <c r="G19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&lt;STX&gt;H1;o160,100;f3;c20;h1;w1;d3,Melvin Norman;&lt;ETX&gt;
&lt;STX&gt;H2;o130,100;f3;c20;h1;w1;d3,;&lt;ETX&gt;
&lt;STX&gt;H3;o100,100;f3;c20;h1;w1;d3,MES Login;&lt;ETX&gt;
&lt;STX&gt;B4;o50,30;f3;c0,3;h50;w3;d3,9559;&lt;ETX&gt;
&lt;STX&gt;R&lt;ETX&gt;
&lt;STX&gt;&lt;ESC&gt;E1;&lt;ETX&gt;
&lt;STX&gt;&lt;US&gt;4&lt;ETX&gt;
&lt;STX&gt;&lt;ETB&gt;&lt;ETX&gt;</v>
      </c>
      <c r="H1934" s="38">
        <f>ROW() - 6</f>
        <v>1928</v>
      </c>
      <c r="I1934" s="218" t="str" cm="1">
        <f t="array" ref="I19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35" spans="1:10" x14ac:dyDescent="0.2">
      <c r="A1935" s="209">
        <v>9018</v>
      </c>
      <c r="B1935" s="211" t="s">
        <v>3586</v>
      </c>
      <c r="C1935" s="44">
        <v>2</v>
      </c>
      <c r="D1935" s="214">
        <v>45639</v>
      </c>
      <c r="E1935" s="211" t="b">
        <v>1</v>
      </c>
      <c r="F1935" s="211" t="s">
        <v>1113</v>
      </c>
      <c r="G19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&lt;STX&gt;H1;o160,100;f3;c20;h1;w1;d3,Melvin Stewart;&lt;ETX&gt;
&lt;STX&gt;H2;o130,100;f3;c20;h1;w1;d3,;&lt;ETX&gt;
&lt;STX&gt;H3;o100,100;f3;c20;h1;w1;d3,MES Login;&lt;ETX&gt;
&lt;STX&gt;B4;o50,30;f3;c0,3;h50;w3;d3,9018;&lt;ETX&gt;
&lt;STX&gt;R&lt;ETX&gt;
&lt;STX&gt;&lt;ESC&gt;E1;&lt;ETX&gt;
&lt;STX&gt;&lt;US&gt;4&lt;ETX&gt;
&lt;STX&gt;&lt;ETB&gt;&lt;ETX&gt;</v>
      </c>
      <c r="H1935" s="38">
        <f>ROW() - 6</f>
        <v>1929</v>
      </c>
      <c r="I1935" s="218" t="str" cm="1">
        <f t="array" ref="I19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36" spans="1:10" x14ac:dyDescent="0.2">
      <c r="A1936" s="209">
        <v>11074583</v>
      </c>
      <c r="B1936" s="211" t="s">
        <v>3587</v>
      </c>
      <c r="C1936" s="44">
        <v>4</v>
      </c>
      <c r="D1936" s="214">
        <v>45639</v>
      </c>
      <c r="E1936" s="211" t="b">
        <v>0</v>
      </c>
      <c r="F1936" s="211" t="s">
        <v>1115</v>
      </c>
      <c r="G19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&lt;STX&gt;H1;o160,100;f3;c20;h1;w1;d3,Melvin Stewart-Bypass;&lt;ETX&gt;
&lt;STX&gt;H2;o130,100;f3;c20;h1;w1;d3,Bypass;&lt;ETX&gt;
&lt;STX&gt;H3;o100,100;f3;c20;h1;w1;d3,MES Login;&lt;ETX&gt;
&lt;STX&gt;B4;o50,30;f3;c0,3;h50;w3;d3,11074583;&lt;ETX&gt;
&lt;STX&gt;R&lt;ETX&gt;
&lt;STX&gt;&lt;ESC&gt;E1;&lt;ETX&gt;
&lt;STX&gt;&lt;US&gt;4&lt;ETX&gt;
&lt;STX&gt;&lt;ETB&gt;&lt;ETX&gt;</v>
      </c>
      <c r="H1936" s="38">
        <f>ROW() - 6</f>
        <v>1930</v>
      </c>
      <c r="I1936" s="218" t="str" cm="1">
        <f t="array" ref="I19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19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937" spans="1:10" x14ac:dyDescent="0.2">
      <c r="A1937" s="209">
        <v>9879</v>
      </c>
      <c r="B1937" s="211" t="s">
        <v>3588</v>
      </c>
      <c r="C1937" s="44">
        <v>4</v>
      </c>
      <c r="D1937" s="214">
        <v>45131.387946678238</v>
      </c>
      <c r="E1937" s="211" t="b">
        <v>0</v>
      </c>
      <c r="F1937" s="211" t="s">
        <v>3589</v>
      </c>
      <c r="G19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&lt;STX&gt;H1;o160,100;f3;c20;h1;w1;d3,Melvyn Gathers;&lt;ETX&gt;
&lt;STX&gt;H2;o130,100;f3;c20;h1;w1;d3,;&lt;ETX&gt;
&lt;STX&gt;H3;o100,100;f3;c20;h1;w1;d3,MES Login;&lt;ETX&gt;
&lt;STX&gt;B4;o50,30;f3;c0,3;h50;w3;d3,9879;&lt;ETX&gt;
&lt;STX&gt;R&lt;ETX&gt;
&lt;STX&gt;&lt;ESC&gt;E1;&lt;ETX&gt;
&lt;STX&gt;&lt;US&gt;4&lt;ETX&gt;
&lt;STX&gt;&lt;ETB&gt;&lt;ETX&gt;</v>
      </c>
      <c r="H1937" s="38">
        <f>ROW() - 6</f>
        <v>1931</v>
      </c>
      <c r="I1937" s="218" t="str" cm="1">
        <f t="array" ref="I19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38" spans="1:10" x14ac:dyDescent="0.2">
      <c r="A1938" s="209">
        <v>9369</v>
      </c>
      <c r="B1938" s="211" t="s">
        <v>3590</v>
      </c>
      <c r="C1938" s="44">
        <v>4</v>
      </c>
      <c r="D1938" s="214">
        <v>45131.387947418982</v>
      </c>
      <c r="E1938" s="211" t="b">
        <v>0</v>
      </c>
      <c r="F1938" s="211" t="s">
        <v>906</v>
      </c>
      <c r="G19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&lt;STX&gt;H1;o160,100;f3;c20;h1;w1;d3,Memao Vang;&lt;ETX&gt;
&lt;STX&gt;H2;o130,100;f3;c20;h1;w1;d3,;&lt;ETX&gt;
&lt;STX&gt;H3;o100,100;f3;c20;h1;w1;d3,MES Login;&lt;ETX&gt;
&lt;STX&gt;B4;o50,30;f3;c0,3;h50;w3;d3,9369;&lt;ETX&gt;
&lt;STX&gt;R&lt;ETX&gt;
&lt;STX&gt;&lt;ESC&gt;E1;&lt;ETX&gt;
&lt;STX&gt;&lt;US&gt;4&lt;ETX&gt;
&lt;STX&gt;&lt;ETB&gt;&lt;ETX&gt;</v>
      </c>
      <c r="H1938" s="38">
        <f>ROW() - 6</f>
        <v>1932</v>
      </c>
      <c r="I1938" s="218" t="str" cm="1">
        <f t="array" ref="I19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39" spans="1:10" x14ac:dyDescent="0.2">
      <c r="A1939" s="209">
        <v>1190</v>
      </c>
      <c r="B1939" s="211" t="s">
        <v>3591</v>
      </c>
      <c r="C1939" s="44">
        <v>4</v>
      </c>
      <c r="D1939" s="214"/>
      <c r="E1939" s="211" t="b">
        <v>0</v>
      </c>
      <c r="F1939" s="211" t="s">
        <v>1378</v>
      </c>
      <c r="G19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&lt;STX&gt;H1;o160,100;f3;c20;h1;w1;d3,Meng Lee;&lt;ETX&gt;
&lt;STX&gt;H2;o130,100;f3;c20;h1;w1;d3,;&lt;ETX&gt;
&lt;STX&gt;H3;o100,100;f3;c20;h1;w1;d3,MES Login;&lt;ETX&gt;
&lt;STX&gt;B4;o50,30;f3;c0,3;h50;w3;d3,1190;&lt;ETX&gt;
&lt;STX&gt;R&lt;ETX&gt;
&lt;STX&gt;&lt;ESC&gt;E1;&lt;ETX&gt;
&lt;STX&gt;&lt;US&gt;4&lt;ETX&gt;
&lt;STX&gt;&lt;ETB&gt;&lt;ETX&gt;</v>
      </c>
      <c r="H1939" s="38">
        <f>ROW() - 6</f>
        <v>1933</v>
      </c>
      <c r="I1939" s="218" t="str" cm="1">
        <f t="array" ref="I19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40" spans="1:10" x14ac:dyDescent="0.2">
      <c r="A1940" s="209">
        <v>2594</v>
      </c>
      <c r="B1940" s="211" t="s">
        <v>3592</v>
      </c>
      <c r="C1940" s="44">
        <v>4</v>
      </c>
      <c r="D1940" s="214">
        <v>45716</v>
      </c>
      <c r="E1940" s="211" t="b">
        <v>0</v>
      </c>
      <c r="F1940" s="211" t="s">
        <v>1988</v>
      </c>
      <c r="G19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&lt;STX&gt;H1;o160,100;f3;c20;h1;w1;d3,Mercedes Roberson;&lt;ETX&gt;
&lt;STX&gt;H2;o130,100;f3;c20;h1;w1;d3,;&lt;ETX&gt;
&lt;STX&gt;H3;o100,100;f3;c20;h1;w1;d3,MES Login;&lt;ETX&gt;
&lt;STX&gt;B4;o50,30;f3;c0,3;h50;w3;d3,2594;&lt;ETX&gt;
&lt;STX&gt;R&lt;ETX&gt;
&lt;STX&gt;&lt;ESC&gt;E1;&lt;ETX&gt;
&lt;STX&gt;&lt;US&gt;4&lt;ETX&gt;
&lt;STX&gt;&lt;ETB&gt;&lt;ETX&gt;</v>
      </c>
      <c r="H1940" s="38">
        <f>ROW() - 6</f>
        <v>1934</v>
      </c>
      <c r="I1940" s="218" t="str" cm="1">
        <f t="array" ref="I19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41" spans="1:10" x14ac:dyDescent="0.2">
      <c r="A1941" s="209">
        <v>2378</v>
      </c>
      <c r="B1941" s="211" t="s">
        <v>99</v>
      </c>
      <c r="C1941" s="44">
        <v>4</v>
      </c>
      <c r="D1941" s="214">
        <v>46076.223626770836</v>
      </c>
      <c r="E1941" s="211" t="b">
        <v>0</v>
      </c>
      <c r="F1941" s="211" t="s">
        <v>1068</v>
      </c>
      <c r="G19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&lt;STX&gt;H1;o160,100;f3;c20;h1;w1;d3,Mercedes Robinson;&lt;ETX&gt;
&lt;STX&gt;H2;o130,100;f3;c20;h1;w1;d3,;&lt;ETX&gt;
&lt;STX&gt;H3;o100,100;f3;c20;h1;w1;d3,MES Login;&lt;ETX&gt;
&lt;STX&gt;B4;o50,30;f3;c0,3;h50;w3;d3,2378;&lt;ETX&gt;
&lt;STX&gt;R&lt;ETX&gt;
&lt;STX&gt;&lt;ESC&gt;E1;&lt;ETX&gt;
&lt;STX&gt;&lt;US&gt;4&lt;ETX&gt;
&lt;STX&gt;&lt;ETB&gt;&lt;ETX&gt;</v>
      </c>
      <c r="H1941" s="38">
        <f>ROW() - 6</f>
        <v>1935</v>
      </c>
      <c r="I1941" s="218" t="str" cm="1">
        <f t="array" ref="I19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42" spans="1:10" x14ac:dyDescent="0.2">
      <c r="A1942" s="209">
        <v>1363</v>
      </c>
      <c r="B1942" s="211" t="s">
        <v>3593</v>
      </c>
      <c r="C1942" s="44">
        <v>4</v>
      </c>
      <c r="D1942" s="214"/>
      <c r="E1942" s="211" t="b">
        <v>0</v>
      </c>
      <c r="F1942" s="211" t="s">
        <v>1299</v>
      </c>
      <c r="G19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&lt;STX&gt;H1;o160,100;f3;c20;h1;w1;d3,Meria Seals;&lt;ETX&gt;
&lt;STX&gt;H2;o130,100;f3;c20;h1;w1;d3,;&lt;ETX&gt;
&lt;STX&gt;H3;o100,100;f3;c20;h1;w1;d3,MES Login;&lt;ETX&gt;
&lt;STX&gt;B4;o50,30;f3;c0,3;h50;w3;d3,1363;&lt;ETX&gt;
&lt;STX&gt;R&lt;ETX&gt;
&lt;STX&gt;&lt;ESC&gt;E1;&lt;ETX&gt;
&lt;STX&gt;&lt;US&gt;4&lt;ETX&gt;
&lt;STX&gt;&lt;ETB&gt;&lt;ETX&gt;</v>
      </c>
      <c r="H1942" s="38">
        <f>ROW() - 6</f>
        <v>1936</v>
      </c>
      <c r="I1942" s="218" t="str" cm="1">
        <f t="array" ref="I19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43" spans="1:10" x14ac:dyDescent="0.2">
      <c r="A1943" s="209">
        <v>2317</v>
      </c>
      <c r="B1943" s="211" t="s">
        <v>65</v>
      </c>
      <c r="C1943" s="44">
        <v>3</v>
      </c>
      <c r="D1943" s="214">
        <v>45875.746488773148</v>
      </c>
      <c r="E1943" s="211" t="b">
        <v>0</v>
      </c>
      <c r="F1943" s="211" t="s">
        <v>3008</v>
      </c>
      <c r="G19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&lt;STX&gt;H1;o160,100;f3;c20;h1;w1;d3,Messiah Hicks;&lt;ETX&gt;
&lt;STX&gt;H2;o130,100;f3;c20;h1;w1;d3,;&lt;ETX&gt;
&lt;STX&gt;H3;o100,100;f3;c20;h1;w1;d3,MES Login;&lt;ETX&gt;
&lt;STX&gt;B4;o50,30;f3;c0,3;h50;w3;d3,2317;&lt;ETX&gt;
&lt;STX&gt;R&lt;ETX&gt;
&lt;STX&gt;&lt;ESC&gt;E1;&lt;ETX&gt;
&lt;STX&gt;&lt;US&gt;4&lt;ETX&gt;
&lt;STX&gt;&lt;ETB&gt;&lt;ETX&gt;</v>
      </c>
      <c r="H1943" s="38">
        <f>ROW() - 6</f>
        <v>1937</v>
      </c>
      <c r="I1943" s="218" t="str" cm="1">
        <f t="array" ref="I19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44" spans="1:10" x14ac:dyDescent="0.2">
      <c r="A1944" s="209">
        <v>9224</v>
      </c>
      <c r="B1944" s="211" t="s">
        <v>3594</v>
      </c>
      <c r="C1944" s="44">
        <v>4</v>
      </c>
      <c r="D1944" s="214">
        <v>45131.387954479163</v>
      </c>
      <c r="E1944" s="211" t="b">
        <v>0</v>
      </c>
      <c r="F1944" s="211" t="s">
        <v>1219</v>
      </c>
      <c r="G19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&lt;STX&gt;H1;o160,100;f3;c20;h1;w1;d3,Mez Reynolds;&lt;ETX&gt;
&lt;STX&gt;H2;o130,100;f3;c20;h1;w1;d3,;&lt;ETX&gt;
&lt;STX&gt;H3;o100,100;f3;c20;h1;w1;d3,MES Login;&lt;ETX&gt;
&lt;STX&gt;B4;o50,30;f3;c0,3;h50;w3;d3,9224;&lt;ETX&gt;
&lt;STX&gt;R&lt;ETX&gt;
&lt;STX&gt;&lt;ESC&gt;E1;&lt;ETX&gt;
&lt;STX&gt;&lt;US&gt;4&lt;ETX&gt;
&lt;STX&gt;&lt;ETB&gt;&lt;ETX&gt;</v>
      </c>
      <c r="H1944" s="38">
        <f>ROW() - 6</f>
        <v>1938</v>
      </c>
      <c r="I1944" s="218" t="str" cm="1">
        <f t="array" ref="I19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45" spans="1:10" x14ac:dyDescent="0.2">
      <c r="A1945" s="209">
        <v>1350</v>
      </c>
      <c r="B1945" s="211" t="s">
        <v>3595</v>
      </c>
      <c r="C1945" s="44">
        <v>4</v>
      </c>
      <c r="D1945" s="214">
        <v>45131.387960416665</v>
      </c>
      <c r="E1945" s="211" t="b">
        <v>0</v>
      </c>
      <c r="F1945" s="211" t="s">
        <v>1999</v>
      </c>
      <c r="G19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&lt;STX&gt;H1;o160,100;f3;c20;h1;w1;d3,Mia Anthony;&lt;ETX&gt;
&lt;STX&gt;H2;o130,100;f3;c20;h1;w1;d3,;&lt;ETX&gt;
&lt;STX&gt;H3;o100,100;f3;c20;h1;w1;d3,MES Login;&lt;ETX&gt;
&lt;STX&gt;B4;o50,30;f3;c0,3;h50;w3;d3,1350;&lt;ETX&gt;
&lt;STX&gt;R&lt;ETX&gt;
&lt;STX&gt;&lt;ESC&gt;E1;&lt;ETX&gt;
&lt;STX&gt;&lt;US&gt;4&lt;ETX&gt;
&lt;STX&gt;&lt;ETB&gt;&lt;ETX&gt;</v>
      </c>
      <c r="H1945" s="38">
        <f>ROW() - 6</f>
        <v>1939</v>
      </c>
      <c r="I1945" s="218" t="str" cm="1">
        <f t="array" ref="I19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46" spans="1:10" x14ac:dyDescent="0.2">
      <c r="A1946" s="209">
        <v>9444</v>
      </c>
      <c r="B1946" s="211" t="s">
        <v>3596</v>
      </c>
      <c r="C1946" s="44">
        <v>4</v>
      </c>
      <c r="D1946" s="214">
        <v>45131.387962071756</v>
      </c>
      <c r="E1946" s="211" t="b">
        <v>0</v>
      </c>
      <c r="F1946" s="211" t="s">
        <v>3597</v>
      </c>
      <c r="G19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&lt;STX&gt;H1;o160,100;f3;c20;h1;w1;d3,Micah Dunbar;&lt;ETX&gt;
&lt;STX&gt;H2;o130,100;f3;c20;h1;w1;d3,;&lt;ETX&gt;
&lt;STX&gt;H3;o100,100;f3;c20;h1;w1;d3,MES Login;&lt;ETX&gt;
&lt;STX&gt;B4;o50,30;f3;c0,3;h50;w3;d3,9444;&lt;ETX&gt;
&lt;STX&gt;R&lt;ETX&gt;
&lt;STX&gt;&lt;ESC&gt;E1;&lt;ETX&gt;
&lt;STX&gt;&lt;US&gt;4&lt;ETX&gt;
&lt;STX&gt;&lt;ETB&gt;&lt;ETX&gt;</v>
      </c>
      <c r="H1946" s="38">
        <f>ROW() - 6</f>
        <v>1940</v>
      </c>
      <c r="I1946" s="218" t="str" cm="1">
        <f t="array" ref="I19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47" spans="1:10" x14ac:dyDescent="0.2">
      <c r="A1947" s="209">
        <v>9692</v>
      </c>
      <c r="B1947" s="211" t="s">
        <v>3598</v>
      </c>
      <c r="C1947" s="44">
        <v>4</v>
      </c>
      <c r="D1947" s="214">
        <v>45131.387962766203</v>
      </c>
      <c r="E1947" s="211" t="b">
        <v>0</v>
      </c>
      <c r="F1947" s="211" t="s">
        <v>1119</v>
      </c>
      <c r="G19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&lt;STX&gt;H1;o160,100;f3;c20;h1;w1;d3,Micale Watts;&lt;ETX&gt;
&lt;STX&gt;H2;o130,100;f3;c20;h1;w1;d3,;&lt;ETX&gt;
&lt;STX&gt;H3;o100,100;f3;c20;h1;w1;d3,MES Login;&lt;ETX&gt;
&lt;STX&gt;B4;o50,30;f3;c0,3;h50;w3;d3,9692;&lt;ETX&gt;
&lt;STX&gt;R&lt;ETX&gt;
&lt;STX&gt;&lt;ESC&gt;E1;&lt;ETX&gt;
&lt;STX&gt;&lt;US&gt;4&lt;ETX&gt;
&lt;STX&gt;&lt;ETB&gt;&lt;ETX&gt;</v>
      </c>
      <c r="H1947" s="38">
        <f>ROW() - 6</f>
        <v>1941</v>
      </c>
      <c r="I1947" s="218" t="str" cm="1">
        <f t="array" ref="I19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48" spans="1:10" x14ac:dyDescent="0.2">
      <c r="A1948" s="209">
        <v>1906</v>
      </c>
      <c r="B1948" s="211" t="s">
        <v>3599</v>
      </c>
      <c r="C1948" s="44">
        <v>4</v>
      </c>
      <c r="D1948" s="214">
        <v>45131.387965312497</v>
      </c>
      <c r="E1948" s="211" t="b">
        <v>0</v>
      </c>
      <c r="F1948" s="211" t="s">
        <v>2369</v>
      </c>
      <c r="G19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Allen;&lt;ETX&gt;
&lt;STX&gt;H2;o130,100;f3;c20;h1;w1;d3,;&lt;ETX&gt;
&lt;STX&gt;H3;o100,100;f3;c20;h1;w1;d3,MES Login;&lt;ETX&gt;
&lt;STX&gt;B4;o50,30;f3;c0,3;h50;w3;d3,1906;&lt;ETX&gt;
&lt;STX&gt;R&lt;ETX&gt;
&lt;STX&gt;&lt;ESC&gt;E1;&lt;ETX&gt;
&lt;STX&gt;&lt;US&gt;4&lt;ETX&gt;
&lt;STX&gt;&lt;ETB&gt;&lt;ETX&gt;</v>
      </c>
      <c r="H1948" s="38">
        <f>ROW() - 6</f>
        <v>1942</v>
      </c>
      <c r="I1948" s="218" t="str" cm="1">
        <f t="array" ref="I19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49" spans="1:10" x14ac:dyDescent="0.2">
      <c r="A1949" s="209">
        <v>1909</v>
      </c>
      <c r="B1949" s="211" t="s">
        <v>3599</v>
      </c>
      <c r="C1949" s="44">
        <v>4</v>
      </c>
      <c r="D1949" s="214">
        <v>45131.38796605324</v>
      </c>
      <c r="E1949" s="211" t="b">
        <v>0</v>
      </c>
      <c r="F1949" s="211" t="s">
        <v>2369</v>
      </c>
      <c r="G19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Allen;&lt;ETX&gt;
&lt;STX&gt;H2;o130,100;f3;c20;h1;w1;d3,;&lt;ETX&gt;
&lt;STX&gt;H3;o100,100;f3;c20;h1;w1;d3,MES Login;&lt;ETX&gt;
&lt;STX&gt;B4;o50,30;f3;c0,3;h50;w3;d3,1909;&lt;ETX&gt;
&lt;STX&gt;R&lt;ETX&gt;
&lt;STX&gt;&lt;ESC&gt;E1;&lt;ETX&gt;
&lt;STX&gt;&lt;US&gt;4&lt;ETX&gt;
&lt;STX&gt;&lt;ETB&gt;&lt;ETX&gt;</v>
      </c>
      <c r="H1949" s="38">
        <f>ROW() - 6</f>
        <v>1943</v>
      </c>
      <c r="I1949" s="218" t="str" cm="1">
        <f t="array" ref="I19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50" spans="1:10" x14ac:dyDescent="0.2">
      <c r="A1950" s="209">
        <v>9093</v>
      </c>
      <c r="B1950" s="211" t="s">
        <v>3600</v>
      </c>
      <c r="C1950" s="44">
        <v>9</v>
      </c>
      <c r="D1950" s="214">
        <v>45131.387967476854</v>
      </c>
      <c r="E1950" s="211" t="b">
        <v>1</v>
      </c>
      <c r="F1950" s="211" t="s">
        <v>3601</v>
      </c>
      <c r="G19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Archutowski;&lt;ETX&gt;
&lt;STX&gt;H2;o130,100;f3;c20;h1;w1;d3,Purchasing;&lt;ETX&gt;
&lt;STX&gt;H3;o100,100;f3;c20;h1;w1;d3,MES Login;&lt;ETX&gt;
&lt;STX&gt;B4;o50,30;f3;c0,3;h50;w3;d3,9093;&lt;ETX&gt;
&lt;STX&gt;R&lt;ETX&gt;
&lt;STX&gt;&lt;ESC&gt;E1;&lt;ETX&gt;
&lt;STX&gt;&lt;US&gt;4&lt;ETX&gt;
&lt;STX&gt;&lt;ETB&gt;&lt;ETX&gt;</v>
      </c>
      <c r="H1950" s="38">
        <f>ROW() - 6</f>
        <v>1944</v>
      </c>
      <c r="I1950" s="218" t="str" cm="1">
        <f t="array" ref="I19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Purchasing</v>
      </c>
      <c r="J19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51" spans="1:10" x14ac:dyDescent="0.2">
      <c r="A1951" s="209">
        <v>1511</v>
      </c>
      <c r="B1951" s="211" t="s">
        <v>3602</v>
      </c>
      <c r="C1951" s="44">
        <v>4</v>
      </c>
      <c r="D1951" s="214">
        <v>45439.50409884259</v>
      </c>
      <c r="E1951" s="211" t="b">
        <v>0</v>
      </c>
      <c r="F1951" s="211" t="s">
        <v>3603</v>
      </c>
      <c r="G19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Burdine;&lt;ETX&gt;
&lt;STX&gt;H2;o130,100;f3;c20;h1;w1;d3,;&lt;ETX&gt;
&lt;STX&gt;H3;o100,100;f3;c20;h1;w1;d3,MES Login;&lt;ETX&gt;
&lt;STX&gt;B4;o50,30;f3;c0,3;h50;w3;d3,1511;&lt;ETX&gt;
&lt;STX&gt;R&lt;ETX&gt;
&lt;STX&gt;&lt;ESC&gt;E1;&lt;ETX&gt;
&lt;STX&gt;&lt;US&gt;4&lt;ETX&gt;
&lt;STX&gt;&lt;ETB&gt;&lt;ETX&gt;</v>
      </c>
      <c r="H1951" s="38">
        <f>ROW() - 6</f>
        <v>1945</v>
      </c>
      <c r="I1951" s="218" t="str" cm="1">
        <f t="array" ref="I19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52" spans="1:10" x14ac:dyDescent="0.2">
      <c r="A1952" s="209">
        <v>2624</v>
      </c>
      <c r="B1952" s="211" t="s">
        <v>35</v>
      </c>
      <c r="C1952" s="44">
        <v>3</v>
      </c>
      <c r="D1952" s="214"/>
      <c r="E1952" s="211" t="b">
        <v>0</v>
      </c>
      <c r="F1952" s="211" t="s">
        <v>1426</v>
      </c>
      <c r="G19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Chapman;&lt;ETX&gt;
&lt;STX&gt;H2;o130,100;f3;c20;h1;w1;d3,Materials ;&lt;ETX&gt;
&lt;STX&gt;H3;o100,100;f3;c20;h1;w1;d3,MES Login;&lt;ETX&gt;
&lt;STX&gt;B4;o50,30;f3;c0,3;h50;w3;d3,2624;&lt;ETX&gt;
&lt;STX&gt;R&lt;ETX&gt;
&lt;STX&gt;&lt;ESC&gt;E1;&lt;ETX&gt;
&lt;STX&gt;&lt;US&gt;4&lt;ETX&gt;
&lt;STX&gt;&lt;ETB&gt;&lt;ETX&gt;</v>
      </c>
      <c r="H1952" s="38">
        <f>ROW() - 6</f>
        <v>1946</v>
      </c>
      <c r="I1952" s="218" t="str" cm="1">
        <f t="array" ref="I19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 xml:space="preserve">Materials </v>
      </c>
      <c r="J19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953" spans="1:10" x14ac:dyDescent="0.2">
      <c r="A1953" s="209">
        <v>2183</v>
      </c>
      <c r="B1953" s="211" t="s">
        <v>3604</v>
      </c>
      <c r="C1953" s="44">
        <v>4</v>
      </c>
      <c r="D1953" s="214">
        <v>45131.387968553237</v>
      </c>
      <c r="E1953" s="211" t="b">
        <v>0</v>
      </c>
      <c r="F1953" s="211" t="s">
        <v>3605</v>
      </c>
      <c r="G19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Cherry;&lt;ETX&gt;
&lt;STX&gt;H2;o130,100;f3;c20;h1;w1;d3,;&lt;ETX&gt;
&lt;STX&gt;H3;o100,100;f3;c20;h1;w1;d3,MES Login;&lt;ETX&gt;
&lt;STX&gt;B4;o50,30;f3;c0,3;h50;w3;d3,2183;&lt;ETX&gt;
&lt;STX&gt;R&lt;ETX&gt;
&lt;STX&gt;&lt;ESC&gt;E1;&lt;ETX&gt;
&lt;STX&gt;&lt;US&gt;4&lt;ETX&gt;
&lt;STX&gt;&lt;ETB&gt;&lt;ETX&gt;</v>
      </c>
      <c r="H1953" s="38">
        <f>ROW() - 6</f>
        <v>1947</v>
      </c>
      <c r="I1953" s="218" t="str" cm="1">
        <f t="array" ref="I19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54" spans="1:10" x14ac:dyDescent="0.2">
      <c r="A1954" s="209">
        <v>1194</v>
      </c>
      <c r="B1954" s="211" t="s">
        <v>3606</v>
      </c>
      <c r="C1954" s="44">
        <v>4</v>
      </c>
      <c r="D1954" s="214"/>
      <c r="E1954" s="211" t="b">
        <v>0</v>
      </c>
      <c r="F1954" s="211" t="s">
        <v>3607</v>
      </c>
      <c r="G19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Crossley;&lt;ETX&gt;
&lt;STX&gt;H2;o130,100;f3;c20;h1;w1;d3,;&lt;ETX&gt;
&lt;STX&gt;H3;o100,100;f3;c20;h1;w1;d3,MES Login;&lt;ETX&gt;
&lt;STX&gt;B4;o50,30;f3;c0,3;h50;w3;d3,1194;&lt;ETX&gt;
&lt;STX&gt;R&lt;ETX&gt;
&lt;STX&gt;&lt;ESC&gt;E1;&lt;ETX&gt;
&lt;STX&gt;&lt;US&gt;4&lt;ETX&gt;
&lt;STX&gt;&lt;ETB&gt;&lt;ETX&gt;</v>
      </c>
      <c r="H1954" s="38">
        <f>ROW() - 6</f>
        <v>1948</v>
      </c>
      <c r="I1954" s="218" t="str" cm="1">
        <f t="array" ref="I19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55" spans="1:10" x14ac:dyDescent="0.2">
      <c r="A1955" s="209">
        <v>8196</v>
      </c>
      <c r="B1955" s="211" t="s">
        <v>3608</v>
      </c>
      <c r="C1955" s="44">
        <v>4</v>
      </c>
      <c r="D1955" s="214">
        <v>45131.387969293981</v>
      </c>
      <c r="E1955" s="211" t="b">
        <v>0</v>
      </c>
      <c r="F1955" s="211" t="s">
        <v>1430</v>
      </c>
      <c r="G19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Dawson;&lt;ETX&gt;
&lt;STX&gt;H2;o130,100;f3;c20;h1;w1;d3,;&lt;ETX&gt;
&lt;STX&gt;H3;o100,100;f3;c20;h1;w1;d3,MES Login;&lt;ETX&gt;
&lt;STX&gt;B4;o50,30;f3;c0,3;h50;w3;d3,8196;&lt;ETX&gt;
&lt;STX&gt;R&lt;ETX&gt;
&lt;STX&gt;&lt;ESC&gt;E1;&lt;ETX&gt;
&lt;STX&gt;&lt;US&gt;4&lt;ETX&gt;
&lt;STX&gt;&lt;ETB&gt;&lt;ETX&gt;</v>
      </c>
      <c r="H1955" s="38">
        <f>ROW() - 6</f>
        <v>1949</v>
      </c>
      <c r="I1955" s="218" t="str" cm="1">
        <f t="array" ref="I19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56" spans="1:10" x14ac:dyDescent="0.2">
      <c r="A1956" s="209">
        <v>1878</v>
      </c>
      <c r="B1956" s="211" t="s">
        <v>3609</v>
      </c>
      <c r="C1956" s="44">
        <v>4</v>
      </c>
      <c r="D1956" s="214">
        <v>45131.387970370371</v>
      </c>
      <c r="E1956" s="211" t="b">
        <v>0</v>
      </c>
      <c r="F1956" s="211" t="s">
        <v>3610</v>
      </c>
      <c r="G19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Estell;&lt;ETX&gt;
&lt;STX&gt;H2;o130,100;f3;c20;h1;w1;d3,;&lt;ETX&gt;
&lt;STX&gt;H3;o100,100;f3;c20;h1;w1;d3,MES Login;&lt;ETX&gt;
&lt;STX&gt;B4;o50,30;f3;c0,3;h50;w3;d3,1878;&lt;ETX&gt;
&lt;STX&gt;R&lt;ETX&gt;
&lt;STX&gt;&lt;ESC&gt;E1;&lt;ETX&gt;
&lt;STX&gt;&lt;US&gt;4&lt;ETX&gt;
&lt;STX&gt;&lt;ETB&gt;&lt;ETX&gt;</v>
      </c>
      <c r="H1956" s="38">
        <f>ROW() - 6</f>
        <v>1950</v>
      </c>
      <c r="I1956" s="218" t="str" cm="1">
        <f t="array" ref="I19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57" spans="1:10" x14ac:dyDescent="0.2">
      <c r="A1957" s="209">
        <v>9508</v>
      </c>
      <c r="B1957" s="211" t="s">
        <v>3611</v>
      </c>
      <c r="C1957" s="44">
        <v>4</v>
      </c>
      <c r="D1957" s="214">
        <v>45131.387971099539</v>
      </c>
      <c r="E1957" s="211" t="b">
        <v>0</v>
      </c>
      <c r="F1957" s="211" t="s">
        <v>2238</v>
      </c>
      <c r="G19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Evans;&lt;ETX&gt;
&lt;STX&gt;H2;o130,100;f3;c20;h1;w1;d3,;&lt;ETX&gt;
&lt;STX&gt;H3;o100,100;f3;c20;h1;w1;d3,MES Login;&lt;ETX&gt;
&lt;STX&gt;B4;o50,30;f3;c0,3;h50;w3;d3,9508;&lt;ETX&gt;
&lt;STX&gt;R&lt;ETX&gt;
&lt;STX&gt;&lt;ESC&gt;E1;&lt;ETX&gt;
&lt;STX&gt;&lt;US&gt;4&lt;ETX&gt;
&lt;STX&gt;&lt;ETB&gt;&lt;ETX&gt;</v>
      </c>
      <c r="H1957" s="38">
        <f>ROW() - 6</f>
        <v>1951</v>
      </c>
      <c r="I1957" s="218" t="str" cm="1">
        <f t="array" ref="I19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58" spans="1:10" x14ac:dyDescent="0.2">
      <c r="A1958" s="209">
        <v>2071</v>
      </c>
      <c r="B1958" s="211" t="s">
        <v>3612</v>
      </c>
      <c r="C1958" s="44">
        <v>4</v>
      </c>
      <c r="D1958" s="214">
        <v>45131.387971840275</v>
      </c>
      <c r="E1958" s="211" t="b">
        <v>0</v>
      </c>
      <c r="F1958" s="211" t="s">
        <v>3613</v>
      </c>
      <c r="G19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Farris;&lt;ETX&gt;
&lt;STX&gt;H2;o130,100;f3;c20;h1;w1;d3,;&lt;ETX&gt;
&lt;STX&gt;H3;o100,100;f3;c20;h1;w1;d3,MES Login;&lt;ETX&gt;
&lt;STX&gt;B4;o50,30;f3;c0,3;h50;w3;d3,2071;&lt;ETX&gt;
&lt;STX&gt;R&lt;ETX&gt;
&lt;STX&gt;&lt;ESC&gt;E1;&lt;ETX&gt;
&lt;STX&gt;&lt;US&gt;4&lt;ETX&gt;
&lt;STX&gt;&lt;ETB&gt;&lt;ETX&gt;</v>
      </c>
      <c r="H1958" s="38">
        <f>ROW() - 6</f>
        <v>1952</v>
      </c>
      <c r="I1958" s="218" t="str" cm="1">
        <f t="array" ref="I19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59" spans="1:10" x14ac:dyDescent="0.2">
      <c r="A1959" s="209">
        <v>8826</v>
      </c>
      <c r="B1959" s="211" t="s">
        <v>484</v>
      </c>
      <c r="C1959" s="44">
        <v>5</v>
      </c>
      <c r="D1959" s="214"/>
      <c r="E1959" s="211" t="b">
        <v>1</v>
      </c>
      <c r="F1959" s="211" t="s">
        <v>3614</v>
      </c>
      <c r="G19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Fournier;&lt;ETX&gt;
&lt;STX&gt;H2;o130,100;f3;c20;h1;w1;d3,IT A;&lt;ETX&gt;
&lt;STX&gt;H3;o100,100;f3;c20;h1;w1;d3,MES Login;&lt;ETX&gt;
&lt;STX&gt;B4;o50,30;f3;c0,3;h50;w3;d3,8826;&lt;ETX&gt;
&lt;STX&gt;R&lt;ETX&gt;
&lt;STX&gt;&lt;ESC&gt;E1;&lt;ETX&gt;
&lt;STX&gt;&lt;US&gt;4&lt;ETX&gt;
&lt;STX&gt;&lt;ETB&gt;&lt;ETX&gt;</v>
      </c>
      <c r="H1959" s="38">
        <f>ROW() - 6</f>
        <v>1953</v>
      </c>
      <c r="I1959" s="218" t="str" cm="1">
        <f t="array" ref="I19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IT A</v>
      </c>
      <c r="J19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960" spans="1:10" x14ac:dyDescent="0.2">
      <c r="A1960" s="209">
        <v>1130</v>
      </c>
      <c r="B1960" s="211" t="s">
        <v>3615</v>
      </c>
      <c r="C1960" s="44">
        <v>4</v>
      </c>
      <c r="D1960" s="214">
        <v>45131.387972569442</v>
      </c>
      <c r="E1960" s="211" t="b">
        <v>0</v>
      </c>
      <c r="F1960" s="211" t="s">
        <v>3616</v>
      </c>
      <c r="G19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Goodwin;&lt;ETX&gt;
&lt;STX&gt;H2;o130,100;f3;c20;h1;w1;d3,;&lt;ETX&gt;
&lt;STX&gt;H3;o100,100;f3;c20;h1;w1;d3,MES Login;&lt;ETX&gt;
&lt;STX&gt;B4;o50,30;f3;c0,3;h50;w3;d3,1130;&lt;ETX&gt;
&lt;STX&gt;R&lt;ETX&gt;
&lt;STX&gt;&lt;ESC&gt;E1;&lt;ETX&gt;
&lt;STX&gt;&lt;US&gt;4&lt;ETX&gt;
&lt;STX&gt;&lt;ETB&gt;&lt;ETX&gt;</v>
      </c>
      <c r="H1960" s="38">
        <f>ROW() - 6</f>
        <v>1954</v>
      </c>
      <c r="I1960" s="218" t="str" cm="1">
        <f t="array" ref="I19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61" spans="1:10" x14ac:dyDescent="0.2">
      <c r="A1961" s="209">
        <v>1192</v>
      </c>
      <c r="B1961" s="211" t="s">
        <v>3617</v>
      </c>
      <c r="C1961" s="44">
        <v>4</v>
      </c>
      <c r="D1961" s="214">
        <v>45131.387974189813</v>
      </c>
      <c r="E1961" s="211" t="b">
        <v>0</v>
      </c>
      <c r="F1961" s="211" t="s">
        <v>3618</v>
      </c>
      <c r="G19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Havis;&lt;ETX&gt;
&lt;STX&gt;H2;o130,100;f3;c20;h1;w1;d3,;&lt;ETX&gt;
&lt;STX&gt;H3;o100,100;f3;c20;h1;w1;d3,MES Login;&lt;ETX&gt;
&lt;STX&gt;B4;o50,30;f3;c0,3;h50;w3;d3,1192;&lt;ETX&gt;
&lt;STX&gt;R&lt;ETX&gt;
&lt;STX&gt;&lt;ESC&gt;E1;&lt;ETX&gt;
&lt;STX&gt;&lt;US&gt;4&lt;ETX&gt;
&lt;STX&gt;&lt;ETB&gt;&lt;ETX&gt;</v>
      </c>
      <c r="H1961" s="38">
        <f>ROW() - 6</f>
        <v>1955</v>
      </c>
      <c r="I1961" s="218" t="str" cm="1">
        <f t="array" ref="I19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62" spans="1:10" x14ac:dyDescent="0.2">
      <c r="A1962" s="209">
        <v>9634</v>
      </c>
      <c r="B1962" s="211" t="s">
        <v>3619</v>
      </c>
      <c r="C1962" s="44">
        <v>4</v>
      </c>
      <c r="D1962" s="214">
        <v>45131.387975081016</v>
      </c>
      <c r="E1962" s="211" t="b">
        <v>0</v>
      </c>
      <c r="F1962" s="211" t="s">
        <v>3620</v>
      </c>
      <c r="G19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Hixson;&lt;ETX&gt;
&lt;STX&gt;H2;o130,100;f3;c20;h1;w1;d3,;&lt;ETX&gt;
&lt;STX&gt;H3;o100,100;f3;c20;h1;w1;d3,MES Login;&lt;ETX&gt;
&lt;STX&gt;B4;o50,30;f3;c0,3;h50;w3;d3,9634;&lt;ETX&gt;
&lt;STX&gt;R&lt;ETX&gt;
&lt;STX&gt;&lt;ESC&gt;E1;&lt;ETX&gt;
&lt;STX&gt;&lt;US&gt;4&lt;ETX&gt;
&lt;STX&gt;&lt;ETB&gt;&lt;ETX&gt;</v>
      </c>
      <c r="H1962" s="38">
        <f>ROW() - 6</f>
        <v>1956</v>
      </c>
      <c r="I1962" s="218" t="str" cm="1">
        <f t="array" ref="I19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63" spans="1:10" x14ac:dyDescent="0.2">
      <c r="A1963" s="209">
        <v>1479</v>
      </c>
      <c r="B1963" s="211" t="s">
        <v>108</v>
      </c>
      <c r="C1963" s="44">
        <v>4</v>
      </c>
      <c r="D1963" s="214">
        <v>46062.087414965281</v>
      </c>
      <c r="E1963" s="211" t="b">
        <v>0</v>
      </c>
      <c r="F1963" s="211" t="s">
        <v>3621</v>
      </c>
      <c r="G19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Hurling;&lt;ETX&gt;
&lt;STX&gt;H2;o130,100;f3;c20;h1;w1;d3,;&lt;ETX&gt;
&lt;STX&gt;H3;o100,100;f3;c20;h1;w1;d3,MES Login;&lt;ETX&gt;
&lt;STX&gt;B4;o50,30;f3;c0,3;h50;w3;d3,1479;&lt;ETX&gt;
&lt;STX&gt;R&lt;ETX&gt;
&lt;STX&gt;&lt;ESC&gt;E1;&lt;ETX&gt;
&lt;STX&gt;&lt;US&gt;4&lt;ETX&gt;
&lt;STX&gt;&lt;ETB&gt;&lt;ETX&gt;</v>
      </c>
      <c r="H1963" s="38">
        <f>ROW() - 6</f>
        <v>1957</v>
      </c>
      <c r="I1963" s="218" t="str" cm="1">
        <f t="array" ref="I19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64" spans="1:10" x14ac:dyDescent="0.2">
      <c r="A1964" s="209">
        <v>1609</v>
      </c>
      <c r="B1964" s="211" t="s">
        <v>3622</v>
      </c>
      <c r="C1964" s="44">
        <v>4</v>
      </c>
      <c r="D1964" s="214">
        <v>45131.38797635417</v>
      </c>
      <c r="E1964" s="211" t="b">
        <v>0</v>
      </c>
      <c r="F1964" s="211" t="s">
        <v>1022</v>
      </c>
      <c r="G19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James;&lt;ETX&gt;
&lt;STX&gt;H2;o130,100;f3;c20;h1;w1;d3,;&lt;ETX&gt;
&lt;STX&gt;H3;o100,100;f3;c20;h1;w1;d3,MES Login;&lt;ETX&gt;
&lt;STX&gt;B4;o50,30;f3;c0,3;h50;w3;d3,1609;&lt;ETX&gt;
&lt;STX&gt;R&lt;ETX&gt;
&lt;STX&gt;&lt;ESC&gt;E1;&lt;ETX&gt;
&lt;STX&gt;&lt;US&gt;4&lt;ETX&gt;
&lt;STX&gt;&lt;ETB&gt;&lt;ETX&gt;</v>
      </c>
      <c r="H1964" s="38">
        <f>ROW() - 6</f>
        <v>1958</v>
      </c>
      <c r="I1964" s="218" t="str" cm="1">
        <f t="array" ref="I19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65" spans="1:10" x14ac:dyDescent="0.2">
      <c r="A1965" s="209">
        <v>8830</v>
      </c>
      <c r="B1965" s="211" t="s">
        <v>3624</v>
      </c>
      <c r="C1965" s="44">
        <v>4</v>
      </c>
      <c r="D1965" s="214">
        <v>45131.38797653935</v>
      </c>
      <c r="E1965" s="211" t="b">
        <v>0</v>
      </c>
      <c r="F1965" s="211" t="s">
        <v>938</v>
      </c>
      <c r="G19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Kue;&lt;ETX&gt;
&lt;STX&gt;H2;o130,100;f3;c20;h1;w1;d3,;&lt;ETX&gt;
&lt;STX&gt;H3;o100,100;f3;c20;h1;w1;d3,MES Login;&lt;ETX&gt;
&lt;STX&gt;B4;o50,30;f3;c0,3;h50;w3;d3,8830;&lt;ETX&gt;
&lt;STX&gt;R&lt;ETX&gt;
&lt;STX&gt;&lt;ESC&gt;E1;&lt;ETX&gt;
&lt;STX&gt;&lt;US&gt;4&lt;ETX&gt;
&lt;STX&gt;&lt;ETB&gt;&lt;ETX&gt;</v>
      </c>
      <c r="H1965" s="38">
        <f>ROW() - 6</f>
        <v>1959</v>
      </c>
      <c r="I1965" s="218" t="str" cm="1">
        <f t="array" ref="I19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66" spans="1:10" x14ac:dyDescent="0.2">
      <c r="A1966" s="209">
        <v>9886</v>
      </c>
      <c r="B1966" s="211" t="s">
        <v>3625</v>
      </c>
      <c r="C1966" s="44">
        <v>1</v>
      </c>
      <c r="D1966" s="214">
        <v>45131.387976701386</v>
      </c>
      <c r="E1966" s="211" t="b">
        <v>1</v>
      </c>
      <c r="F1966" s="211" t="s">
        <v>3626</v>
      </c>
      <c r="G19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Langworthy;&lt;ETX&gt;
&lt;STX&gt;H2;o130,100;f3;c20;h1;w1;d3,;&lt;ETX&gt;
&lt;STX&gt;H3;o100,100;f3;c20;h1;w1;d3,MES Login;&lt;ETX&gt;
&lt;STX&gt;B4;o50,30;f3;c0,3;h50;w3;d3,9886;&lt;ETX&gt;
&lt;STX&gt;R&lt;ETX&gt;
&lt;STX&gt;&lt;ESC&gt;E1;&lt;ETX&gt;
&lt;STX&gt;&lt;US&gt;4&lt;ETX&gt;
&lt;STX&gt;&lt;ETB&gt;&lt;ETX&gt;</v>
      </c>
      <c r="H1966" s="38">
        <f>ROW() - 6</f>
        <v>1960</v>
      </c>
      <c r="I1966" s="218" t="str" cm="1">
        <f t="array" ref="I19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67" spans="1:10" x14ac:dyDescent="0.2">
      <c r="A1967" s="209">
        <v>1049</v>
      </c>
      <c r="B1967" s="211" t="s">
        <v>3627</v>
      </c>
      <c r="C1967" s="44">
        <v>4</v>
      </c>
      <c r="D1967" s="214">
        <v>45131.387976886574</v>
      </c>
      <c r="E1967" s="211" t="b">
        <v>0</v>
      </c>
      <c r="F1967" s="211" t="s">
        <v>1378</v>
      </c>
      <c r="G19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Lee;&lt;ETX&gt;
&lt;STX&gt;H2;o130,100;f3;c20;h1;w1;d3,;&lt;ETX&gt;
&lt;STX&gt;H3;o100,100;f3;c20;h1;w1;d3,MES Login;&lt;ETX&gt;
&lt;STX&gt;B4;o50,30;f3;c0,3;h50;w3;d3,1049;&lt;ETX&gt;
&lt;STX&gt;R&lt;ETX&gt;
&lt;STX&gt;&lt;ESC&gt;E1;&lt;ETX&gt;
&lt;STX&gt;&lt;US&gt;4&lt;ETX&gt;
&lt;STX&gt;&lt;ETB&gt;&lt;ETX&gt;</v>
      </c>
      <c r="H1967" s="38">
        <f>ROW() - 6</f>
        <v>1961</v>
      </c>
      <c r="I1967" s="218" t="str" cm="1">
        <f t="array" ref="I19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68" spans="1:10" x14ac:dyDescent="0.2">
      <c r="A1968" s="209">
        <v>9232</v>
      </c>
      <c r="B1968" s="211" t="s">
        <v>3628</v>
      </c>
      <c r="C1968" s="44">
        <v>4</v>
      </c>
      <c r="D1968" s="214">
        <v>45131.38797708333</v>
      </c>
      <c r="E1968" s="211" t="b">
        <v>0</v>
      </c>
      <c r="F1968" s="211" t="s">
        <v>2792</v>
      </c>
      <c r="G19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Logan;&lt;ETX&gt;
&lt;STX&gt;H2;o130,100;f3;c20;h1;w1;d3,;&lt;ETX&gt;
&lt;STX&gt;H3;o100,100;f3;c20;h1;w1;d3,MES Login;&lt;ETX&gt;
&lt;STX&gt;B4;o50,30;f3;c0,3;h50;w3;d3,9232;&lt;ETX&gt;
&lt;STX&gt;R&lt;ETX&gt;
&lt;STX&gt;&lt;ESC&gt;E1;&lt;ETX&gt;
&lt;STX&gt;&lt;US&gt;4&lt;ETX&gt;
&lt;STX&gt;&lt;ETB&gt;&lt;ETX&gt;</v>
      </c>
      <c r="H1968" s="38">
        <f>ROW() - 6</f>
        <v>1962</v>
      </c>
      <c r="I1968" s="218" t="str" cm="1">
        <f t="array" ref="I19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69" spans="1:10" x14ac:dyDescent="0.2">
      <c r="A1969" s="209">
        <v>1131</v>
      </c>
      <c r="B1969" s="211" t="s">
        <v>3629</v>
      </c>
      <c r="C1969" s="44">
        <v>4</v>
      </c>
      <c r="D1969" s="214">
        <v>45131.387977233797</v>
      </c>
      <c r="E1969" s="211" t="b">
        <v>0</v>
      </c>
      <c r="F1969" s="211" t="s">
        <v>3630</v>
      </c>
      <c r="G19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Merritt;&lt;ETX&gt;
&lt;STX&gt;H2;o130,100;f3;c20;h1;w1;d3,;&lt;ETX&gt;
&lt;STX&gt;H3;o100,100;f3;c20;h1;w1;d3,MES Login;&lt;ETX&gt;
&lt;STX&gt;B4;o50,30;f3;c0,3;h50;w3;d3,1131;&lt;ETX&gt;
&lt;STX&gt;R&lt;ETX&gt;
&lt;STX&gt;&lt;ESC&gt;E1;&lt;ETX&gt;
&lt;STX&gt;&lt;US&gt;4&lt;ETX&gt;
&lt;STX&gt;&lt;ETB&gt;&lt;ETX&gt;</v>
      </c>
      <c r="H1969" s="38">
        <f>ROW() - 6</f>
        <v>1963</v>
      </c>
      <c r="I1969" s="218" t="str" cm="1">
        <f t="array" ref="I19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70" spans="1:10" x14ac:dyDescent="0.2">
      <c r="A1970" s="209">
        <v>9717</v>
      </c>
      <c r="B1970" s="211" t="s">
        <v>3631</v>
      </c>
      <c r="C1970" s="44">
        <v>4</v>
      </c>
      <c r="D1970" s="214">
        <v>45131.387977430553</v>
      </c>
      <c r="E1970" s="211" t="b">
        <v>0</v>
      </c>
      <c r="F1970" s="211" t="s">
        <v>1549</v>
      </c>
      <c r="G19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Murphy;&lt;ETX&gt;
&lt;STX&gt;H2;o130,100;f3;c20;h1;w1;d3,;&lt;ETX&gt;
&lt;STX&gt;H3;o100,100;f3;c20;h1;w1;d3,MES Login;&lt;ETX&gt;
&lt;STX&gt;B4;o50,30;f3;c0,3;h50;w3;d3,9717;&lt;ETX&gt;
&lt;STX&gt;R&lt;ETX&gt;
&lt;STX&gt;&lt;ESC&gt;E1;&lt;ETX&gt;
&lt;STX&gt;&lt;US&gt;4&lt;ETX&gt;
&lt;STX&gt;&lt;ETB&gt;&lt;ETX&gt;</v>
      </c>
      <c r="H1970" s="38">
        <f>ROW() - 6</f>
        <v>1964</v>
      </c>
      <c r="I1970" s="218" t="str" cm="1">
        <f t="array" ref="I19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71" spans="1:10" x14ac:dyDescent="0.2">
      <c r="A1971" s="209">
        <v>2459</v>
      </c>
      <c r="B1971" s="211" t="s">
        <v>3632</v>
      </c>
      <c r="C1971" s="44">
        <v>4</v>
      </c>
      <c r="D1971" s="214">
        <v>45639</v>
      </c>
      <c r="E1971" s="211" t="b">
        <v>0</v>
      </c>
      <c r="F1971" s="211" t="s">
        <v>3633</v>
      </c>
      <c r="G19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Myers;&lt;ETX&gt;
&lt;STX&gt;H2;o130,100;f3;c20;h1;w1;d3,;&lt;ETX&gt;
&lt;STX&gt;H3;o100,100;f3;c20;h1;w1;d3,MES Login;&lt;ETX&gt;
&lt;STX&gt;B4;o50,30;f3;c0,3;h50;w3;d3,2459;&lt;ETX&gt;
&lt;STX&gt;R&lt;ETX&gt;
&lt;STX&gt;&lt;ESC&gt;E1;&lt;ETX&gt;
&lt;STX&gt;&lt;US&gt;4&lt;ETX&gt;
&lt;STX&gt;&lt;ETB&gt;&lt;ETX&gt;</v>
      </c>
      <c r="H1971" s="38">
        <f>ROW() - 6</f>
        <v>1965</v>
      </c>
      <c r="I1971" s="218" t="str" cm="1">
        <f t="array" ref="I19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72" spans="1:10" x14ac:dyDescent="0.2">
      <c r="A1972" s="209">
        <v>1032</v>
      </c>
      <c r="B1972" s="211" t="s">
        <v>3634</v>
      </c>
      <c r="C1972" s="44">
        <v>4</v>
      </c>
      <c r="D1972" s="214">
        <v>45131.387977627317</v>
      </c>
      <c r="E1972" s="211" t="b">
        <v>0</v>
      </c>
      <c r="F1972" s="211" t="s">
        <v>3635</v>
      </c>
      <c r="G19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Neloms;&lt;ETX&gt;
&lt;STX&gt;H2;o130,100;f3;c20;h1;w1;d3,;&lt;ETX&gt;
&lt;STX&gt;H3;o100,100;f3;c20;h1;w1;d3,MES Login;&lt;ETX&gt;
&lt;STX&gt;B4;o50,30;f3;c0,3;h50;w3;d3,1032;&lt;ETX&gt;
&lt;STX&gt;R&lt;ETX&gt;
&lt;STX&gt;&lt;ESC&gt;E1;&lt;ETX&gt;
&lt;STX&gt;&lt;US&gt;4&lt;ETX&gt;
&lt;STX&gt;&lt;ETB&gt;&lt;ETX&gt;</v>
      </c>
      <c r="H1972" s="38">
        <f>ROW() - 6</f>
        <v>1966</v>
      </c>
      <c r="I1972" s="218" t="str" cm="1">
        <f t="array" ref="I19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73" spans="1:10" x14ac:dyDescent="0.2">
      <c r="A1973" s="209">
        <v>2363</v>
      </c>
      <c r="B1973" s="211" t="s">
        <v>3636</v>
      </c>
      <c r="C1973" s="44">
        <v>4</v>
      </c>
      <c r="D1973" s="214">
        <v>45131.387977627317</v>
      </c>
      <c r="E1973" s="211" t="b">
        <v>0</v>
      </c>
      <c r="F1973" s="211" t="s">
        <v>3637</v>
      </c>
      <c r="G19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Partinski;&lt;ETX&gt;
&lt;STX&gt;H2;o130,100;f3;c20;h1;w1;d3,;&lt;ETX&gt;
&lt;STX&gt;H3;o100,100;f3;c20;h1;w1;d3,MES Login;&lt;ETX&gt;
&lt;STX&gt;B4;o50,30;f3;c0,3;h50;w3;d3,2363;&lt;ETX&gt;
&lt;STX&gt;R&lt;ETX&gt;
&lt;STX&gt;&lt;ESC&gt;E1;&lt;ETX&gt;
&lt;STX&gt;&lt;US&gt;4&lt;ETX&gt;
&lt;STX&gt;&lt;ETB&gt;&lt;ETX&gt;</v>
      </c>
      <c r="H1973" s="38">
        <f>ROW() - 6</f>
        <v>1967</v>
      </c>
      <c r="I1973" s="218" t="str" cm="1">
        <f t="array" ref="I19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74" spans="1:10" x14ac:dyDescent="0.2">
      <c r="A1974" s="209">
        <v>9233</v>
      </c>
      <c r="B1974" s="211" t="s">
        <v>3638</v>
      </c>
      <c r="C1974" s="44">
        <v>11</v>
      </c>
      <c r="D1974" s="214">
        <v>45131.387977777777</v>
      </c>
      <c r="E1974" s="211" t="b">
        <v>0</v>
      </c>
      <c r="F1974" s="211" t="s">
        <v>3639</v>
      </c>
      <c r="G19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Payton;&lt;ETX&gt;
&lt;STX&gt;H2;o130,100;f3;c20;h1;w1;d3,;&lt;ETX&gt;
&lt;STX&gt;H3;o100,100;f3;c20;h1;w1;d3,MES Login;&lt;ETX&gt;
&lt;STX&gt;B4;o50,30;f3;c0,3;h50;w3;d3,9233;&lt;ETX&gt;
&lt;STX&gt;R&lt;ETX&gt;
&lt;STX&gt;&lt;ESC&gt;E1;&lt;ETX&gt;
&lt;STX&gt;&lt;US&gt;4&lt;ETX&gt;
&lt;STX&gt;&lt;ETB&gt;&lt;ETX&gt;</v>
      </c>
      <c r="H1974" s="38">
        <f>ROW() - 6</f>
        <v>1968</v>
      </c>
      <c r="I1974" s="218" t="str" cm="1">
        <f t="array" ref="I19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75" spans="1:10" x14ac:dyDescent="0.2">
      <c r="A1975" s="209">
        <v>9398</v>
      </c>
      <c r="B1975" s="211" t="s">
        <v>3640</v>
      </c>
      <c r="C1975" s="44">
        <v>4</v>
      </c>
      <c r="D1975" s="214">
        <v>45131.38797797454</v>
      </c>
      <c r="E1975" s="211" t="b">
        <v>0</v>
      </c>
      <c r="F1975" s="211" t="s">
        <v>3641</v>
      </c>
      <c r="G19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Prater;&lt;ETX&gt;
&lt;STX&gt;H2;o130,100;f3;c20;h1;w1;d3,;&lt;ETX&gt;
&lt;STX&gt;H3;o100,100;f3;c20;h1;w1;d3,MES Login;&lt;ETX&gt;
&lt;STX&gt;B4;o50,30;f3;c0,3;h50;w3;d3,9398;&lt;ETX&gt;
&lt;STX&gt;R&lt;ETX&gt;
&lt;STX&gt;&lt;ESC&gt;E1;&lt;ETX&gt;
&lt;STX&gt;&lt;US&gt;4&lt;ETX&gt;
&lt;STX&gt;&lt;ETB&gt;&lt;ETX&gt;</v>
      </c>
      <c r="H1975" s="38">
        <f>ROW() - 6</f>
        <v>1969</v>
      </c>
      <c r="I1975" s="218" t="str" cm="1">
        <f t="array" ref="I19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76" spans="1:10" x14ac:dyDescent="0.2">
      <c r="A1976" s="209">
        <v>9100</v>
      </c>
      <c r="B1976" s="211" t="s">
        <v>3642</v>
      </c>
      <c r="C1976" s="44">
        <v>4</v>
      </c>
      <c r="D1976" s="214">
        <v>45131.387978159721</v>
      </c>
      <c r="E1976" s="211" t="b">
        <v>0</v>
      </c>
      <c r="F1976" s="211" t="s">
        <v>1568</v>
      </c>
      <c r="G19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Richardson;&lt;ETX&gt;
&lt;STX&gt;H2;o130,100;f3;c20;h1;w1;d3,;&lt;ETX&gt;
&lt;STX&gt;H3;o100,100;f3;c20;h1;w1;d3,MES Login;&lt;ETX&gt;
&lt;STX&gt;B4;o50,30;f3;c0,3;h50;w3;d3,9100;&lt;ETX&gt;
&lt;STX&gt;R&lt;ETX&gt;
&lt;STX&gt;&lt;ESC&gt;E1;&lt;ETX&gt;
&lt;STX&gt;&lt;US&gt;4&lt;ETX&gt;
&lt;STX&gt;&lt;ETB&gt;&lt;ETX&gt;</v>
      </c>
      <c r="H1976" s="38">
        <f>ROW() - 6</f>
        <v>1970</v>
      </c>
      <c r="I1976" s="218" t="str" cm="1">
        <f t="array" ref="I19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77" spans="1:10" x14ac:dyDescent="0.2">
      <c r="A1977" s="209">
        <v>8703</v>
      </c>
      <c r="B1977" s="211" t="s">
        <v>489</v>
      </c>
      <c r="C1977" s="44">
        <v>8</v>
      </c>
      <c r="D1977" s="214"/>
      <c r="E1977" s="211" t="b">
        <v>1</v>
      </c>
      <c r="F1977" s="211" t="s">
        <v>3643</v>
      </c>
      <c r="G19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Rocker;&lt;ETX&gt;
&lt;STX&gt;H2;o130,100;f3;c20;h1;w1;d3,Maintenance 1st;&lt;ETX&gt;
&lt;STX&gt;H3;o100,100;f3;c20;h1;w1;d3,MES Login;&lt;ETX&gt;
&lt;STX&gt;B4;o50,30;f3;c0,3;h50;w3;d3,8703;&lt;ETX&gt;
&lt;STX&gt;R&lt;ETX&gt;
&lt;STX&gt;&lt;ESC&gt;E1;&lt;ETX&gt;
&lt;STX&gt;&lt;US&gt;4&lt;ETX&gt;
&lt;STX&gt;&lt;ETB&gt;&lt;ETX&gt;</v>
      </c>
      <c r="H1977" s="38">
        <f>ROW() - 6</f>
        <v>1971</v>
      </c>
      <c r="I1977" s="218" t="str" cm="1">
        <f t="array" ref="I19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Maintenance 1st</v>
      </c>
      <c r="J19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978" spans="1:10" x14ac:dyDescent="0.2">
      <c r="A1978" s="209">
        <v>9649</v>
      </c>
      <c r="B1978" s="211" t="s">
        <v>3644</v>
      </c>
      <c r="C1978" s="44">
        <v>10</v>
      </c>
      <c r="D1978" s="214">
        <v>45639</v>
      </c>
      <c r="E1978" s="211" t="b">
        <v>1</v>
      </c>
      <c r="F1978" s="211" t="s">
        <v>3645</v>
      </c>
      <c r="G19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Schermerhorn;&lt;ETX&gt;
&lt;STX&gt;H2;o130,100;f3;c20;h1;w1;d3,Finance;&lt;ETX&gt;
&lt;STX&gt;H3;o100,100;f3;c20;h1;w1;d3,MES Login;&lt;ETX&gt;
&lt;STX&gt;B4;o50,30;f3;c0,3;h50;w3;d3,9649;&lt;ETX&gt;
&lt;STX&gt;R&lt;ETX&gt;
&lt;STX&gt;&lt;ESC&gt;E1;&lt;ETX&gt;
&lt;STX&gt;&lt;US&gt;4&lt;ETX&gt;
&lt;STX&gt;&lt;ETB&gt;&lt;ETX&gt;</v>
      </c>
      <c r="H1978" s="38">
        <f>ROW() - 6</f>
        <v>1972</v>
      </c>
      <c r="I1978" s="218" t="str" cm="1">
        <f t="array" ref="I19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Finance</v>
      </c>
      <c r="J19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79" spans="1:10" x14ac:dyDescent="0.2">
      <c r="A1979" s="209">
        <v>9342</v>
      </c>
      <c r="B1979" s="211" t="s">
        <v>3646</v>
      </c>
      <c r="C1979" s="44">
        <v>4</v>
      </c>
      <c r="D1979" s="214">
        <v>45131.467069363425</v>
      </c>
      <c r="E1979" s="211" t="b">
        <v>0</v>
      </c>
      <c r="F1979" s="211" t="s">
        <v>3647</v>
      </c>
      <c r="G19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Tobias;&lt;ETX&gt;
&lt;STX&gt;H2;o130,100;f3;c20;h1;w1;d3,;&lt;ETX&gt;
&lt;STX&gt;H3;o100,100;f3;c20;h1;w1;d3,MES Login;&lt;ETX&gt;
&lt;STX&gt;B4;o50,30;f3;c0,3;h50;w3;d3,9342;&lt;ETX&gt;
&lt;STX&gt;R&lt;ETX&gt;
&lt;STX&gt;&lt;ESC&gt;E1;&lt;ETX&gt;
&lt;STX&gt;&lt;US&gt;4&lt;ETX&gt;
&lt;STX&gt;&lt;ETB&gt;&lt;ETX&gt;</v>
      </c>
      <c r="H1979" s="38">
        <f>ROW() - 6</f>
        <v>1973</v>
      </c>
      <c r="I1979" s="218" t="str" cm="1">
        <f t="array" ref="I19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80" spans="1:10" x14ac:dyDescent="0.2">
      <c r="A1980" s="209">
        <v>2046</v>
      </c>
      <c r="B1980" s="211" t="s">
        <v>3648</v>
      </c>
      <c r="C1980" s="44">
        <v>4</v>
      </c>
      <c r="D1980" s="214">
        <v>45131.467070833336</v>
      </c>
      <c r="E1980" s="211" t="b">
        <v>0</v>
      </c>
      <c r="F1980" s="211" t="s">
        <v>2202</v>
      </c>
      <c r="G19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Ware;&lt;ETX&gt;
&lt;STX&gt;H2;o130,100;f3;c20;h1;w1;d3,;&lt;ETX&gt;
&lt;STX&gt;H3;o100,100;f3;c20;h1;w1;d3,MES Login;&lt;ETX&gt;
&lt;STX&gt;B4;o50,30;f3;c0,3;h50;w3;d3,2046;&lt;ETX&gt;
&lt;STX&gt;R&lt;ETX&gt;
&lt;STX&gt;&lt;ESC&gt;E1;&lt;ETX&gt;
&lt;STX&gt;&lt;US&gt;4&lt;ETX&gt;
&lt;STX&gt;&lt;ETB&gt;&lt;ETX&gt;</v>
      </c>
      <c r="H1980" s="38">
        <f>ROW() - 6</f>
        <v>1974</v>
      </c>
      <c r="I1980" s="218" t="str" cm="1">
        <f t="array" ref="I19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81" spans="1:10" x14ac:dyDescent="0.2">
      <c r="A1981" s="209">
        <v>9077</v>
      </c>
      <c r="B1981" s="211" t="s">
        <v>3649</v>
      </c>
      <c r="C1981" s="44">
        <v>4</v>
      </c>
      <c r="D1981" s="214">
        <v>45131.467071724539</v>
      </c>
      <c r="E1981" s="211" t="b">
        <v>0</v>
      </c>
      <c r="F1981" s="211" t="s">
        <v>1423</v>
      </c>
      <c r="G19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&lt;STX&gt;H1;o160,100;f3;c20;h1;w1;d3,Michael Yang;&lt;ETX&gt;
&lt;STX&gt;H2;o130,100;f3;c20;h1;w1;d3,;&lt;ETX&gt;
&lt;STX&gt;H3;o100,100;f3;c20;h1;w1;d3,MES Login;&lt;ETX&gt;
&lt;STX&gt;B4;o50,30;f3;c0,3;h50;w3;d3,9077;&lt;ETX&gt;
&lt;STX&gt;R&lt;ETX&gt;
&lt;STX&gt;&lt;ESC&gt;E1;&lt;ETX&gt;
&lt;STX&gt;&lt;US&gt;4&lt;ETX&gt;
&lt;STX&gt;&lt;ETB&gt;&lt;ETX&gt;</v>
      </c>
      <c r="H1981" s="38">
        <f>ROW() - 6</f>
        <v>1975</v>
      </c>
      <c r="I1981" s="218" t="str" cm="1">
        <f t="array" ref="I19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82" spans="1:10" x14ac:dyDescent="0.2">
      <c r="A1982" s="209">
        <v>1801</v>
      </c>
      <c r="B1982" s="211" t="s">
        <v>3650</v>
      </c>
      <c r="C1982" s="44">
        <v>4</v>
      </c>
      <c r="D1982" s="214">
        <v>45131.467072256943</v>
      </c>
      <c r="E1982" s="211" t="b">
        <v>0</v>
      </c>
      <c r="F1982" s="211" t="s">
        <v>3610</v>
      </c>
      <c r="G19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&lt;STX&gt;H1;o160,100;f3;c20;h1;w1;d3,Micheal Estell;&lt;ETX&gt;
&lt;STX&gt;H2;o130,100;f3;c20;h1;w1;d3,;&lt;ETX&gt;
&lt;STX&gt;H3;o100,100;f3;c20;h1;w1;d3,MES Login;&lt;ETX&gt;
&lt;STX&gt;B4;o50,30;f3;c0,3;h50;w3;d3,1801;&lt;ETX&gt;
&lt;STX&gt;R&lt;ETX&gt;
&lt;STX&gt;&lt;ESC&gt;E1;&lt;ETX&gt;
&lt;STX&gt;&lt;US&gt;4&lt;ETX&gt;
&lt;STX&gt;&lt;ETB&gt;&lt;ETX&gt;</v>
      </c>
      <c r="H1982" s="38">
        <f>ROW() - 6</f>
        <v>1976</v>
      </c>
      <c r="I1982" s="218" t="str" cm="1">
        <f t="array" ref="I19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83" spans="1:10" x14ac:dyDescent="0.2">
      <c r="A1983" s="209">
        <v>9905</v>
      </c>
      <c r="B1983" s="211" t="s">
        <v>3651</v>
      </c>
      <c r="C1983" s="44">
        <v>4</v>
      </c>
      <c r="D1983" s="214">
        <v>45131.467073148146</v>
      </c>
      <c r="E1983" s="211" t="b">
        <v>0</v>
      </c>
      <c r="F1983" s="211" t="s">
        <v>3652</v>
      </c>
      <c r="G19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&lt;STX&gt;H1;o160,100;f3;c20;h1;w1;d3,Michele Cunningham-Davis;&lt;ETX&gt;
&lt;STX&gt;H2;o130,100;f3;c20;h1;w1;d3,;&lt;ETX&gt;
&lt;STX&gt;H3;o100,100;f3;c20;h1;w1;d3,MES Login;&lt;ETX&gt;
&lt;STX&gt;B4;o50,30;f3;c0,3;h50;w3;d3,9905;&lt;ETX&gt;
&lt;STX&gt;R&lt;ETX&gt;
&lt;STX&gt;&lt;ESC&gt;E1;&lt;ETX&gt;
&lt;STX&gt;&lt;US&gt;4&lt;ETX&gt;
&lt;STX&gt;&lt;ETB&gt;&lt;ETX&gt;</v>
      </c>
      <c r="H1983" s="38">
        <f>ROW() - 6</f>
        <v>1977</v>
      </c>
      <c r="I1983" s="218" t="str" cm="1">
        <f t="array" ref="I19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84" spans="1:10" x14ac:dyDescent="0.2">
      <c r="A1984" s="209">
        <v>9299</v>
      </c>
      <c r="B1984" s="211" t="s">
        <v>3653</v>
      </c>
      <c r="C1984" s="44">
        <v>1</v>
      </c>
      <c r="D1984" s="214">
        <v>45131.467073877313</v>
      </c>
      <c r="E1984" s="211" t="b">
        <v>1</v>
      </c>
      <c r="F1984" s="211" t="s">
        <v>3654</v>
      </c>
      <c r="G19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&lt;STX&gt;H1;o160,100;f3;c20;h1;w1;d3,Michele Pilibosian;&lt;ETX&gt;
&lt;STX&gt;H2;o130,100;f3;c20;h1;w1;d3,;&lt;ETX&gt;
&lt;STX&gt;H3;o100,100;f3;c20;h1;w1;d3,MES Login;&lt;ETX&gt;
&lt;STX&gt;B4;o50,30;f3;c0,3;h50;w3;d3,9299;&lt;ETX&gt;
&lt;STX&gt;R&lt;ETX&gt;
&lt;STX&gt;&lt;ESC&gt;E1;&lt;ETX&gt;
&lt;STX&gt;&lt;US&gt;4&lt;ETX&gt;
&lt;STX&gt;&lt;ETB&gt;&lt;ETX&gt;</v>
      </c>
      <c r="H1984" s="38">
        <f>ROW() - 6</f>
        <v>1978</v>
      </c>
      <c r="I1984" s="218" t="str" cm="1">
        <f t="array" ref="I19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85" spans="1:10" x14ac:dyDescent="0.2">
      <c r="A1985" s="209">
        <v>2591</v>
      </c>
      <c r="B1985" s="211" t="s">
        <v>76</v>
      </c>
      <c r="C1985" s="44">
        <v>4</v>
      </c>
      <c r="D1985" s="214">
        <v>45875.746488773148</v>
      </c>
      <c r="E1985" s="211" t="b">
        <v>0</v>
      </c>
      <c r="F1985" s="211" t="s">
        <v>2369</v>
      </c>
      <c r="G19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&lt;STX&gt;H1;o160,100;f3;c20;h1;w1;d3,Michelle Allen;&lt;ETX&gt;
&lt;STX&gt;H2;o130,100;f3;c20;h1;w1;d3,;&lt;ETX&gt;
&lt;STX&gt;H3;o100,100;f3;c20;h1;w1;d3,MES Login;&lt;ETX&gt;
&lt;STX&gt;B4;o50,30;f3;c0,3;h50;w3;d3,2591;&lt;ETX&gt;
&lt;STX&gt;R&lt;ETX&gt;
&lt;STX&gt;&lt;ESC&gt;E1;&lt;ETX&gt;
&lt;STX&gt;&lt;US&gt;4&lt;ETX&gt;
&lt;STX&gt;&lt;ETB&gt;&lt;ETX&gt;</v>
      </c>
      <c r="H1985" s="38">
        <f>ROW() - 6</f>
        <v>1979</v>
      </c>
      <c r="I1985" s="218" t="str" cm="1">
        <f t="array" ref="I19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86" spans="1:10" x14ac:dyDescent="0.2">
      <c r="A1986" s="209">
        <v>8871</v>
      </c>
      <c r="B1986" s="211" t="s">
        <v>3655</v>
      </c>
      <c r="C1986" s="44">
        <v>6</v>
      </c>
      <c r="D1986" s="214">
        <v>45131.4670744213</v>
      </c>
      <c r="E1986" s="211" t="b">
        <v>1</v>
      </c>
      <c r="F1986" s="211" t="s">
        <v>3656</v>
      </c>
      <c r="G19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&lt;STX&gt;H1;o160,100;f3;c20;h1;w1;d3,Michelle Chapo;&lt;ETX&gt;
&lt;STX&gt;H2;o130,100;f3;c20;h1;w1;d3,HR Dept;&lt;ETX&gt;
&lt;STX&gt;H3;o100,100;f3;c20;h1;w1;d3,MES Login;&lt;ETX&gt;
&lt;STX&gt;B4;o50,30;f3;c0,3;h50;w3;d3,8871;&lt;ETX&gt;
&lt;STX&gt;R&lt;ETX&gt;
&lt;STX&gt;&lt;ESC&gt;E1;&lt;ETX&gt;
&lt;STX&gt;&lt;US&gt;4&lt;ETX&gt;
&lt;STX&gt;&lt;ETB&gt;&lt;ETX&gt;</v>
      </c>
      <c r="H1986" s="38">
        <f>ROW() - 6</f>
        <v>1980</v>
      </c>
      <c r="I1986" s="218" t="str" cm="1">
        <f t="array" ref="I19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19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87" spans="1:10" x14ac:dyDescent="0.2">
      <c r="A1987" s="209">
        <v>2026</v>
      </c>
      <c r="B1987" s="211" t="s">
        <v>491</v>
      </c>
      <c r="C1987" s="44">
        <v>4</v>
      </c>
      <c r="D1987" s="214"/>
      <c r="E1987" s="211" t="b">
        <v>0</v>
      </c>
      <c r="F1987" s="211" t="s">
        <v>1482</v>
      </c>
      <c r="G19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&lt;STX&gt;H1;o160,100;f3;c20;h1;w1;d3,Michelle Cotton;&lt;ETX&gt;
&lt;STX&gt;H2;o130,100;f3;c20;h1;w1;d3,DT FEM 1st;&lt;ETX&gt;
&lt;STX&gt;H3;o100,100;f3;c20;h1;w1;d3,MES Login;&lt;ETX&gt;
&lt;STX&gt;B4;o50,30;f3;c0,3;h50;w3;d3,2026;&lt;ETX&gt;
&lt;STX&gt;R&lt;ETX&gt;
&lt;STX&gt;&lt;ESC&gt;E1;&lt;ETX&gt;
&lt;STX&gt;&lt;US&gt;4&lt;ETX&gt;
&lt;STX&gt;&lt;ETB&gt;&lt;ETX&gt;</v>
      </c>
      <c r="H1987" s="38">
        <f>ROW() - 6</f>
        <v>1981</v>
      </c>
      <c r="I1987" s="218" t="str" cm="1">
        <f t="array" ref="I19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19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1988" spans="1:10" x14ac:dyDescent="0.2">
      <c r="A1988" s="209">
        <v>1346</v>
      </c>
      <c r="B1988" s="211" t="s">
        <v>3657</v>
      </c>
      <c r="C1988" s="44">
        <v>4</v>
      </c>
      <c r="D1988" s="214">
        <v>45131.467075891203</v>
      </c>
      <c r="E1988" s="211" t="b">
        <v>0</v>
      </c>
      <c r="F1988" s="211" t="s">
        <v>3658</v>
      </c>
      <c r="G19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&lt;STX&gt;H1;o160,100;f3;c20;h1;w1;d3,Michelle Watkins;&lt;ETX&gt;
&lt;STX&gt;H2;o130,100;f3;c20;h1;w1;d3,;&lt;ETX&gt;
&lt;STX&gt;H3;o100,100;f3;c20;h1;w1;d3,MES Login;&lt;ETX&gt;
&lt;STX&gt;B4;o50,30;f3;c0,3;h50;w3;d3,1346;&lt;ETX&gt;
&lt;STX&gt;R&lt;ETX&gt;
&lt;STX&gt;&lt;ESC&gt;E1;&lt;ETX&gt;
&lt;STX&gt;&lt;US&gt;4&lt;ETX&gt;
&lt;STX&gt;&lt;ETB&gt;&lt;ETX&gt;</v>
      </c>
      <c r="H1988" s="38">
        <f>ROW() - 6</f>
        <v>1982</v>
      </c>
      <c r="I1988" s="218" t="str" cm="1">
        <f t="array" ref="I19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89" spans="1:10" x14ac:dyDescent="0.2">
      <c r="A1989" s="209">
        <v>9159</v>
      </c>
      <c r="B1989" s="211" t="s">
        <v>3659</v>
      </c>
      <c r="C1989" s="44">
        <v>11</v>
      </c>
      <c r="D1989" s="214">
        <v>45131.467077314817</v>
      </c>
      <c r="E1989" s="211" t="b">
        <v>0</v>
      </c>
      <c r="F1989" s="211" t="s">
        <v>1119</v>
      </c>
      <c r="G19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&lt;STX&gt;H1;o160,100;f3;c20;h1;w1;d3,Michelle Watts;&lt;ETX&gt;
&lt;STX&gt;H2;o130,100;f3;c20;h1;w1;d3,;&lt;ETX&gt;
&lt;STX&gt;H3;o100,100;f3;c20;h1;w1;d3,MES Login;&lt;ETX&gt;
&lt;STX&gt;B4;o50,30;f3;c0,3;h50;w3;d3,9159;&lt;ETX&gt;
&lt;STX&gt;R&lt;ETX&gt;
&lt;STX&gt;&lt;ESC&gt;E1;&lt;ETX&gt;
&lt;STX&gt;&lt;US&gt;4&lt;ETX&gt;
&lt;STX&gt;&lt;ETB&gt;&lt;ETX&gt;</v>
      </c>
      <c r="H1989" s="38">
        <f>ROW() - 6</f>
        <v>1983</v>
      </c>
      <c r="I1989" s="218" t="str" cm="1">
        <f t="array" ref="I19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90" spans="1:10" x14ac:dyDescent="0.2">
      <c r="A1990" s="209">
        <v>9354</v>
      </c>
      <c r="B1990" s="211" t="s">
        <v>3660</v>
      </c>
      <c r="C1990" s="44">
        <v>4</v>
      </c>
      <c r="D1990" s="214">
        <v>45131.467078043985</v>
      </c>
      <c r="E1990" s="211" t="b">
        <v>0</v>
      </c>
      <c r="F1990" s="211" t="s">
        <v>969</v>
      </c>
      <c r="G19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&lt;STX&gt;H1;o160,100;f3;c20;h1;w1;d3,Michelle Williams;&lt;ETX&gt;
&lt;STX&gt;H2;o130,100;f3;c20;h1;w1;d3,;&lt;ETX&gt;
&lt;STX&gt;H3;o100,100;f3;c20;h1;w1;d3,MES Login;&lt;ETX&gt;
&lt;STX&gt;B4;o50,30;f3;c0,3;h50;w3;d3,9354;&lt;ETX&gt;
&lt;STX&gt;R&lt;ETX&gt;
&lt;STX&gt;&lt;ESC&gt;E1;&lt;ETX&gt;
&lt;STX&gt;&lt;US&gt;4&lt;ETX&gt;
&lt;STX&gt;&lt;ETB&gt;&lt;ETX&gt;</v>
      </c>
      <c r="H1990" s="38">
        <f>ROW() - 6</f>
        <v>1984</v>
      </c>
      <c r="I1990" s="218" t="str" cm="1">
        <f t="array" ref="I19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91" spans="1:10" x14ac:dyDescent="0.2">
      <c r="A1991" s="209">
        <v>2609</v>
      </c>
      <c r="B1991" s="211" t="s">
        <v>3661</v>
      </c>
      <c r="C1991" s="44">
        <v>4</v>
      </c>
      <c r="D1991" s="214">
        <v>45751</v>
      </c>
      <c r="E1991" s="211" t="b">
        <v>0</v>
      </c>
      <c r="F1991" s="211" t="s">
        <v>3662</v>
      </c>
      <c r="G19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&lt;STX&gt;H1;o160,100;f3;c20;h1;w1;d3,Mickey Kraft;&lt;ETX&gt;
&lt;STX&gt;H2;o130,100;f3;c20;h1;w1;d3,;&lt;ETX&gt;
&lt;STX&gt;H3;o100,100;f3;c20;h1;w1;d3,MES Login;&lt;ETX&gt;
&lt;STX&gt;B4;o50,30;f3;c0,3;h50;w3;d3,2609;&lt;ETX&gt;
&lt;STX&gt;R&lt;ETX&gt;
&lt;STX&gt;&lt;ESC&gt;E1;&lt;ETX&gt;
&lt;STX&gt;&lt;US&gt;4&lt;ETX&gt;
&lt;STX&gt;&lt;ETB&gt;&lt;ETX&gt;</v>
      </c>
      <c r="H1991" s="38">
        <f>ROW() - 6</f>
        <v>1985</v>
      </c>
      <c r="I1991" s="218" t="str" cm="1">
        <f t="array" ref="I19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92" spans="1:10" x14ac:dyDescent="0.2">
      <c r="A1992" s="209">
        <v>9794</v>
      </c>
      <c r="B1992" s="211" t="s">
        <v>3663</v>
      </c>
      <c r="C1992" s="44">
        <v>4</v>
      </c>
      <c r="D1992" s="214">
        <v>45131.467078587964</v>
      </c>
      <c r="E1992" s="211" t="b">
        <v>0</v>
      </c>
      <c r="F1992" s="211" t="s">
        <v>3664</v>
      </c>
      <c r="G19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&lt;STX&gt;H1;o160,100;f3;c20;h1;w1;d3,Micki Dodson;&lt;ETX&gt;
&lt;STX&gt;H2;o130,100;f3;c20;h1;w1;d3,;&lt;ETX&gt;
&lt;STX&gt;H3;o100,100;f3;c20;h1;w1;d3,MES Login;&lt;ETX&gt;
&lt;STX&gt;B4;o50,30;f3;c0,3;h50;w3;d3,9794;&lt;ETX&gt;
&lt;STX&gt;R&lt;ETX&gt;
&lt;STX&gt;&lt;ESC&gt;E1;&lt;ETX&gt;
&lt;STX&gt;&lt;US&gt;4&lt;ETX&gt;
&lt;STX&gt;&lt;ETB&gt;&lt;ETX&gt;</v>
      </c>
      <c r="H1992" s="38">
        <f>ROW() - 6</f>
        <v>1986</v>
      </c>
      <c r="I1992" s="218" t="str" cm="1">
        <f t="array" ref="I19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93" spans="1:10" x14ac:dyDescent="0.2">
      <c r="A1993" s="209">
        <v>1057</v>
      </c>
      <c r="B1993" s="211" t="s">
        <v>3665</v>
      </c>
      <c r="C1993" s="44">
        <v>4</v>
      </c>
      <c r="D1993" s="214">
        <v>45131.467079664355</v>
      </c>
      <c r="E1993" s="211" t="b">
        <v>0</v>
      </c>
      <c r="F1993" s="211" t="s">
        <v>969</v>
      </c>
      <c r="G19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&lt;STX&gt;H1;o160,100;f3;c20;h1;w1;d3,Micshaba Williams;&lt;ETX&gt;
&lt;STX&gt;H2;o130,100;f3;c20;h1;w1;d3,;&lt;ETX&gt;
&lt;STX&gt;H3;o100,100;f3;c20;h1;w1;d3,MES Login;&lt;ETX&gt;
&lt;STX&gt;B4;o50,30;f3;c0,3;h50;w3;d3,1057;&lt;ETX&gt;
&lt;STX&gt;R&lt;ETX&gt;
&lt;STX&gt;&lt;ESC&gt;E1;&lt;ETX&gt;
&lt;STX&gt;&lt;US&gt;4&lt;ETX&gt;
&lt;STX&gt;&lt;ETB&gt;&lt;ETX&gt;</v>
      </c>
      <c r="H1993" s="38">
        <f>ROW() - 6</f>
        <v>1987</v>
      </c>
      <c r="I1993" s="218" t="str" cm="1">
        <f t="array" ref="I19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94" spans="1:10" x14ac:dyDescent="0.2">
      <c r="A1994" s="209">
        <v>2161</v>
      </c>
      <c r="B1994" s="211" t="s">
        <v>3666</v>
      </c>
      <c r="C1994" s="44">
        <v>4</v>
      </c>
      <c r="D1994" s="214">
        <v>45131.467080405091</v>
      </c>
      <c r="E1994" s="211" t="b">
        <v>0</v>
      </c>
      <c r="F1994" s="211" t="s">
        <v>960</v>
      </c>
      <c r="G19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&lt;STX&gt;H1;o160,100;f3;c20;h1;w1;d3,Miguel Brown;&lt;ETX&gt;
&lt;STX&gt;H2;o130,100;f3;c20;h1;w1;d3,;&lt;ETX&gt;
&lt;STX&gt;H3;o100,100;f3;c20;h1;w1;d3,MES Login;&lt;ETX&gt;
&lt;STX&gt;B4;o50,30;f3;c0,3;h50;w3;d3,2161;&lt;ETX&gt;
&lt;STX&gt;R&lt;ETX&gt;
&lt;STX&gt;&lt;ESC&gt;E1;&lt;ETX&gt;
&lt;STX&gt;&lt;US&gt;4&lt;ETX&gt;
&lt;STX&gt;&lt;ETB&gt;&lt;ETX&gt;</v>
      </c>
      <c r="H1994" s="38">
        <f>ROW() - 6</f>
        <v>1988</v>
      </c>
      <c r="I1994" s="218" t="str" cm="1">
        <f t="array" ref="I19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95" spans="1:10" x14ac:dyDescent="0.2">
      <c r="A1995" s="209">
        <v>2091</v>
      </c>
      <c r="B1995" s="211" t="s">
        <v>3667</v>
      </c>
      <c r="C1995" s="44">
        <v>4</v>
      </c>
      <c r="D1995" s="214">
        <v>45639</v>
      </c>
      <c r="E1995" s="211" t="b">
        <v>0</v>
      </c>
      <c r="F1995" s="211" t="s">
        <v>3668</v>
      </c>
      <c r="G19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&lt;STX&gt;H1;o160,100;f3;c20;h1;w1;d3,Miguel Cruder;&lt;ETX&gt;
&lt;STX&gt;H2;o130,100;f3;c20;h1;w1;d3,;&lt;ETX&gt;
&lt;STX&gt;H3;o100,100;f3;c20;h1;w1;d3,MES Login;&lt;ETX&gt;
&lt;STX&gt;B4;o50,30;f3;c0,3;h50;w3;d3,2091;&lt;ETX&gt;
&lt;STX&gt;R&lt;ETX&gt;
&lt;STX&gt;&lt;ESC&gt;E1;&lt;ETX&gt;
&lt;STX&gt;&lt;US&gt;4&lt;ETX&gt;
&lt;STX&gt;&lt;ETB&gt;&lt;ETX&gt;</v>
      </c>
      <c r="H1995" s="38">
        <f>ROW() - 6</f>
        <v>1989</v>
      </c>
      <c r="I1995" s="218" t="str" cm="1">
        <f t="array" ref="I19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96" spans="1:10" x14ac:dyDescent="0.2">
      <c r="A1996" s="209">
        <v>9482</v>
      </c>
      <c r="B1996" s="211" t="s">
        <v>3669</v>
      </c>
      <c r="C1996" s="44">
        <v>3</v>
      </c>
      <c r="D1996" s="214">
        <v>45131.467081828705</v>
      </c>
      <c r="E1996" s="211" t="b">
        <v>1</v>
      </c>
      <c r="F1996" s="211" t="s">
        <v>3442</v>
      </c>
      <c r="G19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&lt;STX&gt;H1;o160,100;f3;c20;h1;w1;d3,Miguel Rodriguez;&lt;ETX&gt;
&lt;STX&gt;H2;o130,100;f3;c20;h1;w1;d3,;&lt;ETX&gt;
&lt;STX&gt;H3;o100,100;f3;c20;h1;w1;d3,MES Login;&lt;ETX&gt;
&lt;STX&gt;B4;o50,30;f3;c0,3;h50;w3;d3,9482;&lt;ETX&gt;
&lt;STX&gt;R&lt;ETX&gt;
&lt;STX&gt;&lt;ESC&gt;E1;&lt;ETX&gt;
&lt;STX&gt;&lt;US&gt;4&lt;ETX&gt;
&lt;STX&gt;&lt;ETB&gt;&lt;ETX&gt;</v>
      </c>
      <c r="H1996" s="38">
        <f>ROW() - 6</f>
        <v>1990</v>
      </c>
      <c r="I1996" s="218" t="str" cm="1">
        <f t="array" ref="I19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97" spans="1:10" x14ac:dyDescent="0.2">
      <c r="A1997" s="209">
        <v>9231</v>
      </c>
      <c r="B1997" s="211" t="s">
        <v>3670</v>
      </c>
      <c r="C1997" s="44">
        <v>4</v>
      </c>
      <c r="D1997" s="214">
        <v>45131.467083101852</v>
      </c>
      <c r="E1997" s="211" t="b">
        <v>0</v>
      </c>
      <c r="F1997" s="211" t="s">
        <v>3671</v>
      </c>
      <c r="G19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&lt;STX&gt;H1;o160,100;f3;c20;h1;w1;d3,Mikaela C Hamilton;&lt;ETX&gt;
&lt;STX&gt;H2;o130,100;f3;c20;h1;w1;d3,;&lt;ETX&gt;
&lt;STX&gt;H3;o100,100;f3;c20;h1;w1;d3,MES Login;&lt;ETX&gt;
&lt;STX&gt;B4;o50,30;f3;c0,3;h50;w3;d3,9231;&lt;ETX&gt;
&lt;STX&gt;R&lt;ETX&gt;
&lt;STX&gt;&lt;ESC&gt;E1;&lt;ETX&gt;
&lt;STX&gt;&lt;US&gt;4&lt;ETX&gt;
&lt;STX&gt;&lt;ETB&gt;&lt;ETX&gt;</v>
      </c>
      <c r="H1997" s="38">
        <f>ROW() - 6</f>
        <v>1991</v>
      </c>
      <c r="I1997" s="218" t="str" cm="1">
        <f t="array" ref="I19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98" spans="1:10" x14ac:dyDescent="0.2">
      <c r="A1998" s="209">
        <v>2359</v>
      </c>
      <c r="B1998" s="211" t="s">
        <v>9434</v>
      </c>
      <c r="C1998" s="44">
        <v>4</v>
      </c>
      <c r="D1998" s="214">
        <v>46009.903043055558</v>
      </c>
      <c r="E1998" s="211" t="b">
        <v>0</v>
      </c>
      <c r="F1998" s="211" t="s">
        <v>1090</v>
      </c>
      <c r="G19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&lt;STX&gt;H1;o160,100;f3;c20;h1;w1;d3,Mikayla Grant;&lt;ETX&gt;
&lt;STX&gt;H2;o130,100;f3;c20;h1;w1;d3,;&lt;ETX&gt;
&lt;STX&gt;H3;o100,100;f3;c20;h1;w1;d3,MES Login;&lt;ETX&gt;
&lt;STX&gt;B4;o50,30;f3;c0,3;h50;w3;d3,2359;&lt;ETX&gt;
&lt;STX&gt;R&lt;ETX&gt;
&lt;STX&gt;&lt;ESC&gt;E1;&lt;ETX&gt;
&lt;STX&gt;&lt;US&gt;4&lt;ETX&gt;
&lt;STX&gt;&lt;ETB&gt;&lt;ETX&gt;</v>
      </c>
      <c r="H1998" s="38">
        <f>ROW() - 6</f>
        <v>1992</v>
      </c>
      <c r="I1998" s="218" t="str" cm="1">
        <f t="array" ref="I19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1999" spans="1:10" x14ac:dyDescent="0.2">
      <c r="A1999" s="209">
        <v>1690</v>
      </c>
      <c r="B1999" s="211" t="s">
        <v>3672</v>
      </c>
      <c r="C1999" s="44">
        <v>4</v>
      </c>
      <c r="D1999" s="214">
        <v>45724</v>
      </c>
      <c r="E1999" s="211" t="b">
        <v>1</v>
      </c>
      <c r="F1999" s="211" t="s">
        <v>2320</v>
      </c>
      <c r="G19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&lt;STX&gt;H1;o160,100;f3;c20;h1;w1;d3,Mikayla Pomeroy;&lt;ETX&gt;
&lt;STX&gt;H2;o130,100;f3;c20;h1;w1;d3,;&lt;ETX&gt;
&lt;STX&gt;H3;o100,100;f3;c20;h1;w1;d3,MES Login;&lt;ETX&gt;
&lt;STX&gt;B4;o50,30;f3;c0,3;h50;w3;d3,1690;&lt;ETX&gt;
&lt;STX&gt;R&lt;ETX&gt;
&lt;STX&gt;&lt;ESC&gt;E1;&lt;ETX&gt;
&lt;STX&gt;&lt;US&gt;4&lt;ETX&gt;
&lt;STX&gt;&lt;ETB&gt;&lt;ETX&gt;</v>
      </c>
      <c r="H1999" s="38">
        <f>ROW() - 6</f>
        <v>1993</v>
      </c>
      <c r="I1999" s="218" t="str" cm="1">
        <f t="array" ref="I19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19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00" spans="1:10" x14ac:dyDescent="0.2">
      <c r="A2000" s="209">
        <v>11188970</v>
      </c>
      <c r="B2000" s="211" t="s">
        <v>3673</v>
      </c>
      <c r="C2000" s="44">
        <v>4</v>
      </c>
      <c r="D2000" s="214">
        <v>45714</v>
      </c>
      <c r="E2000" s="211" t="b">
        <v>0</v>
      </c>
      <c r="F2000" s="211" t="s">
        <v>3674</v>
      </c>
      <c r="G20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&lt;STX&gt;H1;o160,100;f3;c20;h1;w1;d3,Mikayla Pomeroy-BYPASS;&lt;ETX&gt;
&lt;STX&gt;H2;o130,100;f3;c20;h1;w1;d3,Bypass;&lt;ETX&gt;
&lt;STX&gt;H3;o100,100;f3;c20;h1;w1;d3,MES Login;&lt;ETX&gt;
&lt;STX&gt;B4;o50,30;f3;c0,3;h50;w3;d3,11188970;&lt;ETX&gt;
&lt;STX&gt;R&lt;ETX&gt;
&lt;STX&gt;&lt;ESC&gt;E1;&lt;ETX&gt;
&lt;STX&gt;&lt;US&gt;4&lt;ETX&gt;
&lt;STX&gt;&lt;ETB&gt;&lt;ETX&gt;</v>
      </c>
      <c r="H2000" s="38">
        <f>ROW() - 6</f>
        <v>1994</v>
      </c>
      <c r="I2000" s="218" t="str" cm="1">
        <f t="array" ref="I20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20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001" spans="1:10" x14ac:dyDescent="0.2">
      <c r="A2001" s="209">
        <v>2017</v>
      </c>
      <c r="B2001" s="211" t="s">
        <v>3675</v>
      </c>
      <c r="C2001" s="44">
        <v>2</v>
      </c>
      <c r="D2001" s="214">
        <v>45131.467089965277</v>
      </c>
      <c r="E2001" s="211" t="b">
        <v>1</v>
      </c>
      <c r="F2001" s="211" t="s">
        <v>3676</v>
      </c>
      <c r="G20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&lt;STX&gt;H1;o160,100;f3;c20;h1;w1;d3,Mike Ball;&lt;ETX&gt;
&lt;STX&gt;H2;o130,100;f3;c20;h1;w1;d3,;&lt;ETX&gt;
&lt;STX&gt;H3;o100,100;f3;c20;h1;w1;d3,MES Login;&lt;ETX&gt;
&lt;STX&gt;B4;o50,30;f3;c0,3;h50;w3;d3,2017;&lt;ETX&gt;
&lt;STX&gt;R&lt;ETX&gt;
&lt;STX&gt;&lt;ESC&gt;E1;&lt;ETX&gt;
&lt;STX&gt;&lt;US&gt;4&lt;ETX&gt;
&lt;STX&gt;&lt;ETB&gt;&lt;ETX&gt;</v>
      </c>
      <c r="H2001" s="38">
        <f>ROW() - 6</f>
        <v>1995</v>
      </c>
      <c r="I2001" s="218" t="str" cm="1">
        <f t="array" ref="I20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02" spans="1:10" x14ac:dyDescent="0.2">
      <c r="A2002" s="209">
        <v>5003</v>
      </c>
      <c r="B2002" s="211" t="s">
        <v>3677</v>
      </c>
      <c r="C2002" s="44">
        <v>7</v>
      </c>
      <c r="D2002" s="214">
        <v>45068.408912037034</v>
      </c>
      <c r="E2002" s="211" t="b">
        <v>1</v>
      </c>
      <c r="F2002" s="211" t="s">
        <v>3678</v>
      </c>
      <c r="G20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&lt;STX&gt;H1;o160,100;f3;c20;h1;w1;d3,Mike Bauder;&lt;ETX&gt;
&lt;STX&gt;H2;o130,100;f3;c20;h1;w1;d3,;&lt;ETX&gt;
&lt;STX&gt;H3;o100,100;f3;c20;h1;w1;d3,MES Login;&lt;ETX&gt;
&lt;STX&gt;B4;o50,30;f3;c0,3;h50;w3;d3,5003;&lt;ETX&gt;
&lt;STX&gt;R&lt;ETX&gt;
&lt;STX&gt;&lt;ESC&gt;E1;&lt;ETX&gt;
&lt;STX&gt;&lt;US&gt;4&lt;ETX&gt;
&lt;STX&gt;&lt;ETB&gt;&lt;ETX&gt;</v>
      </c>
      <c r="H2002" s="38">
        <f>ROW() - 6</f>
        <v>1996</v>
      </c>
      <c r="I2002" s="218" t="str" cm="1">
        <f t="array" ref="I20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03" spans="1:10" x14ac:dyDescent="0.2">
      <c r="A2003" s="209">
        <v>2002</v>
      </c>
      <c r="B2003" s="211" t="s">
        <v>3679</v>
      </c>
      <c r="C2003" s="44">
        <v>4</v>
      </c>
      <c r="D2003" s="214">
        <v>45602</v>
      </c>
      <c r="E2003" s="211" t="b">
        <v>1</v>
      </c>
      <c r="F2003" s="211" t="s">
        <v>3680</v>
      </c>
      <c r="G20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&lt;STX&gt;H1;o160,100;f3;c20;h1;w1;d3,Mike Bertrand;&lt;ETX&gt;
&lt;STX&gt;H2;o130,100;f3;c20;h1;w1;d3,;&lt;ETX&gt;
&lt;STX&gt;H3;o100,100;f3;c20;h1;w1;d3,MES Login;&lt;ETX&gt;
&lt;STX&gt;B4;o50,30;f3;c0,3;h50;w3;d3,2002;&lt;ETX&gt;
&lt;STX&gt;R&lt;ETX&gt;
&lt;STX&gt;&lt;ESC&gt;E1;&lt;ETX&gt;
&lt;STX&gt;&lt;US&gt;4&lt;ETX&gt;
&lt;STX&gt;&lt;ETB&gt;&lt;ETX&gt;</v>
      </c>
      <c r="H2003" s="38">
        <f>ROW() - 6</f>
        <v>1997</v>
      </c>
      <c r="I2003" s="218" t="str" cm="1">
        <f t="array" ref="I20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04" spans="1:10" x14ac:dyDescent="0.2">
      <c r="A2004" s="209">
        <v>8692</v>
      </c>
      <c r="B2004" s="211" t="s">
        <v>3681</v>
      </c>
      <c r="C2004" s="44">
        <v>2</v>
      </c>
      <c r="D2004" s="214">
        <v>45131.467096678243</v>
      </c>
      <c r="E2004" s="211" t="b">
        <v>1</v>
      </c>
      <c r="F2004" s="211" t="s">
        <v>3605</v>
      </c>
      <c r="G20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&lt;STX&gt;H1;o160,100;f3;c20;h1;w1;d3,Mike Cherry;&lt;ETX&gt;
&lt;STX&gt;H2;o130,100;f3;c20;h1;w1;d3,;&lt;ETX&gt;
&lt;STX&gt;H3;o100,100;f3;c20;h1;w1;d3,MES Login;&lt;ETX&gt;
&lt;STX&gt;B4;o50,30;f3;c0,3;h50;w3;d3,8692;&lt;ETX&gt;
&lt;STX&gt;R&lt;ETX&gt;
&lt;STX&gt;&lt;ESC&gt;E1;&lt;ETX&gt;
&lt;STX&gt;&lt;US&gt;4&lt;ETX&gt;
&lt;STX&gt;&lt;ETB&gt;&lt;ETX&gt;</v>
      </c>
      <c r="H2004" s="38">
        <f>ROW() - 6</f>
        <v>1998</v>
      </c>
      <c r="I2004" s="218" t="str" cm="1">
        <f t="array" ref="I20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05" spans="1:10" x14ac:dyDescent="0.2">
      <c r="A2005" s="209">
        <v>8653</v>
      </c>
      <c r="B2005" s="211" t="s">
        <v>3682</v>
      </c>
      <c r="C2005" s="44">
        <v>10</v>
      </c>
      <c r="D2005" s="214">
        <v>45131.467096875</v>
      </c>
      <c r="E2005" s="211" t="b">
        <v>1</v>
      </c>
      <c r="F2005" s="211" t="s">
        <v>3683</v>
      </c>
      <c r="G20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&lt;STX&gt;H1;o160,100;f3;c20;h1;w1;d3,Mike Hanson;&lt;ETX&gt;
&lt;STX&gt;H2;o130,100;f3;c20;h1;w1;d3,Finance;&lt;ETX&gt;
&lt;STX&gt;H3;o100,100;f3;c20;h1;w1;d3,MES Login;&lt;ETX&gt;
&lt;STX&gt;B4;o50,30;f3;c0,3;h50;w3;d3,8653;&lt;ETX&gt;
&lt;STX&gt;R&lt;ETX&gt;
&lt;STX&gt;&lt;ESC&gt;E1;&lt;ETX&gt;
&lt;STX&gt;&lt;US&gt;4&lt;ETX&gt;
&lt;STX&gt;&lt;ETB&gt;&lt;ETX&gt;</v>
      </c>
      <c r="H2005" s="38">
        <f>ROW() - 6</f>
        <v>1999</v>
      </c>
      <c r="I2005" s="218" t="str" cm="1">
        <f t="array" ref="I20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Finance</v>
      </c>
      <c r="J20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06" spans="1:10" x14ac:dyDescent="0.2">
      <c r="A2006" s="209">
        <v>8647</v>
      </c>
      <c r="B2006" s="211" t="s">
        <v>3684</v>
      </c>
      <c r="C2006" s="44">
        <v>2</v>
      </c>
      <c r="D2006" s="214">
        <v>45131.467096875</v>
      </c>
      <c r="E2006" s="211" t="b">
        <v>1</v>
      </c>
      <c r="F2006" s="211" t="s">
        <v>3685</v>
      </c>
      <c r="G20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&lt;STX&gt;H1;o160,100;f3;c20;h1;w1;d3,Mike Herald;&lt;ETX&gt;
&lt;STX&gt;H2;o130,100;f3;c20;h1;w1;d3,;&lt;ETX&gt;
&lt;STX&gt;H3;o100,100;f3;c20;h1;w1;d3,MES Login;&lt;ETX&gt;
&lt;STX&gt;B4;o50,30;f3;c0,3;h50;w3;d3,8647;&lt;ETX&gt;
&lt;STX&gt;R&lt;ETX&gt;
&lt;STX&gt;&lt;ESC&gt;E1;&lt;ETX&gt;
&lt;STX&gt;&lt;US&gt;4&lt;ETX&gt;
&lt;STX&gt;&lt;ETB&gt;&lt;ETX&gt;</v>
      </c>
      <c r="H2006" s="38">
        <f>ROW() - 6</f>
        <v>2000</v>
      </c>
      <c r="I2006" s="218" t="str" cm="1">
        <f t="array" ref="I20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07" spans="1:10" x14ac:dyDescent="0.2">
      <c r="A2007" s="209">
        <v>1241</v>
      </c>
      <c r="B2007" s="211" t="s">
        <v>493</v>
      </c>
      <c r="C2007" s="44">
        <v>3</v>
      </c>
      <c r="D2007" s="214"/>
      <c r="E2007" s="211" t="b">
        <v>0</v>
      </c>
      <c r="F2007" s="211" t="s">
        <v>3686</v>
      </c>
      <c r="G20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&lt;STX&gt;H1;o160,100;f3;c20;h1;w1;d3,Mike Todorovich;&lt;ETX&gt;
&lt;STX&gt;H2;o130,100;f3;c20;h1;w1;d3,Materials ;&lt;ETX&gt;
&lt;STX&gt;H3;o100,100;f3;c20;h1;w1;d3,MES Login;&lt;ETX&gt;
&lt;STX&gt;B4;o50,30;f3;c0,3;h50;w3;d3,1241;&lt;ETX&gt;
&lt;STX&gt;R&lt;ETX&gt;
&lt;STX&gt;&lt;ESC&gt;E1;&lt;ETX&gt;
&lt;STX&gt;&lt;US&gt;4&lt;ETX&gt;
&lt;STX&gt;&lt;ETB&gt;&lt;ETX&gt;</v>
      </c>
      <c r="H2007" s="38">
        <f>ROW() - 6</f>
        <v>2001</v>
      </c>
      <c r="I2007" s="218" t="str" cm="1">
        <f t="array" ref="I20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 xml:space="preserve">Materials </v>
      </c>
      <c r="J20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008" spans="1:10" x14ac:dyDescent="0.2">
      <c r="A2008" s="209">
        <v>9942</v>
      </c>
      <c r="B2008" s="211" t="s">
        <v>3687</v>
      </c>
      <c r="C2008" s="44">
        <v>4</v>
      </c>
      <c r="D2008" s="214">
        <v>45131.467097025467</v>
      </c>
      <c r="E2008" s="211" t="b">
        <v>0</v>
      </c>
      <c r="F2008" s="211" t="s">
        <v>2202</v>
      </c>
      <c r="G20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&lt;STX&gt;H1;o160,100;f3;c20;h1;w1;d3,Mike Ware;&lt;ETX&gt;
&lt;STX&gt;H2;o130,100;f3;c20;h1;w1;d3,;&lt;ETX&gt;
&lt;STX&gt;H3;o100,100;f3;c20;h1;w1;d3,MES Login;&lt;ETX&gt;
&lt;STX&gt;B4;o50,30;f3;c0,3;h50;w3;d3,9942;&lt;ETX&gt;
&lt;STX&gt;R&lt;ETX&gt;
&lt;STX&gt;&lt;ESC&gt;E1;&lt;ETX&gt;
&lt;STX&gt;&lt;US&gt;4&lt;ETX&gt;
&lt;STX&gt;&lt;ETB&gt;&lt;ETX&gt;</v>
      </c>
      <c r="H2008" s="38">
        <f>ROW() - 6</f>
        <v>2002</v>
      </c>
      <c r="I2008" s="218" t="str" cm="1">
        <f t="array" ref="I20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09" spans="1:10" x14ac:dyDescent="0.2">
      <c r="A2009" s="209">
        <v>9969</v>
      </c>
      <c r="B2009" s="211" t="s">
        <v>3688</v>
      </c>
      <c r="C2009" s="44">
        <v>4</v>
      </c>
      <c r="D2009" s="214">
        <v>45131.467097222223</v>
      </c>
      <c r="E2009" s="211" t="b">
        <v>0</v>
      </c>
      <c r="F2009" s="211" t="s">
        <v>1039</v>
      </c>
      <c r="G20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&lt;STX&gt;H1;o160,100;f3;c20;h1;w1;d3,Mike Wilson;&lt;ETX&gt;
&lt;STX&gt;H2;o130,100;f3;c20;h1;w1;d3,;&lt;ETX&gt;
&lt;STX&gt;H3;o100,100;f3;c20;h1;w1;d3,MES Login;&lt;ETX&gt;
&lt;STX&gt;B4;o50,30;f3;c0,3;h50;w3;d3,9969;&lt;ETX&gt;
&lt;STX&gt;R&lt;ETX&gt;
&lt;STX&gt;&lt;ESC&gt;E1;&lt;ETX&gt;
&lt;STX&gt;&lt;US&gt;4&lt;ETX&gt;
&lt;STX&gt;&lt;ETB&gt;&lt;ETX&gt;</v>
      </c>
      <c r="H2009" s="38">
        <f>ROW() - 6</f>
        <v>2003</v>
      </c>
      <c r="I2009" s="218" t="str" cm="1">
        <f t="array" ref="I20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10" spans="1:10" x14ac:dyDescent="0.2">
      <c r="A2010" s="209">
        <v>9671</v>
      </c>
      <c r="B2010" s="211" t="s">
        <v>3689</v>
      </c>
      <c r="C2010" s="44">
        <v>4</v>
      </c>
      <c r="D2010" s="214">
        <v>45131.467097418979</v>
      </c>
      <c r="E2010" s="211" t="b">
        <v>0</v>
      </c>
      <c r="F2010" s="211" t="s">
        <v>3690</v>
      </c>
      <c r="G20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&lt;STX&gt;H1;o160,100;f3;c20;h1;w1;d3,Mikiia Yharbrough;&lt;ETX&gt;
&lt;STX&gt;H2;o130,100;f3;c20;h1;w1;d3,;&lt;ETX&gt;
&lt;STX&gt;H3;o100,100;f3;c20;h1;w1;d3,MES Login;&lt;ETX&gt;
&lt;STX&gt;B4;o50,30;f3;c0,3;h50;w3;d3,9671;&lt;ETX&gt;
&lt;STX&gt;R&lt;ETX&gt;
&lt;STX&gt;&lt;ESC&gt;E1;&lt;ETX&gt;
&lt;STX&gt;&lt;US&gt;4&lt;ETX&gt;
&lt;STX&gt;&lt;ETB&gt;&lt;ETX&gt;</v>
      </c>
      <c r="H2010" s="38">
        <f>ROW() - 6</f>
        <v>2004</v>
      </c>
      <c r="I2010" s="218" t="str" cm="1">
        <f t="array" ref="I20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11" spans="1:10" x14ac:dyDescent="0.2">
      <c r="A2011" s="209">
        <v>2463</v>
      </c>
      <c r="B2011" s="211" t="s">
        <v>3691</v>
      </c>
      <c r="C2011" s="44">
        <v>4</v>
      </c>
      <c r="D2011" s="214">
        <v>45639</v>
      </c>
      <c r="E2011" s="211" t="b">
        <v>0</v>
      </c>
      <c r="F2011" s="211" t="s">
        <v>3692</v>
      </c>
      <c r="G20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&lt;STX&gt;H1;o160,100;f3;c20;h1;w1;d3,Mikja Blair;&lt;ETX&gt;
&lt;STX&gt;H2;o130,100;f3;c20;h1;w1;d3,;&lt;ETX&gt;
&lt;STX&gt;H3;o100,100;f3;c20;h1;w1;d3,MES Login;&lt;ETX&gt;
&lt;STX&gt;B4;o50,30;f3;c0,3;h50;w3;d3,2463;&lt;ETX&gt;
&lt;STX&gt;R&lt;ETX&gt;
&lt;STX&gt;&lt;ESC&gt;E1;&lt;ETX&gt;
&lt;STX&gt;&lt;US&gt;4&lt;ETX&gt;
&lt;STX&gt;&lt;ETB&gt;&lt;ETX&gt;</v>
      </c>
      <c r="H2011" s="38">
        <f>ROW() - 6</f>
        <v>2005</v>
      </c>
      <c r="I2011" s="218" t="str" cm="1">
        <f t="array" ref="I20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12" spans="1:10" x14ac:dyDescent="0.2">
      <c r="A2012" s="209">
        <v>2540</v>
      </c>
      <c r="B2012" s="211" t="s">
        <v>3693</v>
      </c>
      <c r="C2012" s="44">
        <v>4</v>
      </c>
      <c r="D2012" s="214">
        <v>45639</v>
      </c>
      <c r="E2012" s="211" t="b">
        <v>0</v>
      </c>
      <c r="F2012" s="211" t="s">
        <v>3694</v>
      </c>
      <c r="G20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&lt;STX&gt;H1;o160,100;f3;c20;h1;w1;d3,Milik Kendrick-Bey;&lt;ETX&gt;
&lt;STX&gt;H2;o130,100;f3;c20;h1;w1;d3,;&lt;ETX&gt;
&lt;STX&gt;H3;o100,100;f3;c20;h1;w1;d3,MES Login;&lt;ETX&gt;
&lt;STX&gt;B4;o50,30;f3;c0,3;h50;w3;d3,2540;&lt;ETX&gt;
&lt;STX&gt;R&lt;ETX&gt;
&lt;STX&gt;&lt;ESC&gt;E1;&lt;ETX&gt;
&lt;STX&gt;&lt;US&gt;4&lt;ETX&gt;
&lt;STX&gt;&lt;ETB&gt;&lt;ETX&gt;</v>
      </c>
      <c r="H2012" s="38">
        <f>ROW() - 6</f>
        <v>2006</v>
      </c>
      <c r="I2012" s="218" t="str" cm="1">
        <f t="array" ref="I20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13" spans="1:10" x14ac:dyDescent="0.2">
      <c r="A2013" s="209">
        <v>2602</v>
      </c>
      <c r="B2013" s="211" t="s">
        <v>495</v>
      </c>
      <c r="C2013" s="44">
        <v>4</v>
      </c>
      <c r="D2013" s="214"/>
      <c r="E2013" s="211" t="b">
        <v>0</v>
      </c>
      <c r="F2013" s="211" t="s">
        <v>1031</v>
      </c>
      <c r="G20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&lt;STX&gt;H1;o160,100;f3;c20;h1;w1;d3,Milton Jones;&lt;ETX&gt;
&lt;STX&gt;H2;o130,100;f3;c20;h1;w1;d3,DT FEM 3rd;&lt;ETX&gt;
&lt;STX&gt;H3;o100,100;f3;c20;h1;w1;d3,MES Login;&lt;ETX&gt;
&lt;STX&gt;B4;o50,30;f3;c0,3;h50;w3;d3,2602;&lt;ETX&gt;
&lt;STX&gt;R&lt;ETX&gt;
&lt;STX&gt;&lt;ESC&gt;E1;&lt;ETX&gt;
&lt;STX&gt;&lt;US&gt;4&lt;ETX&gt;
&lt;STX&gt;&lt;ETB&gt;&lt;ETX&gt;</v>
      </c>
      <c r="H2013" s="38">
        <f>ROW() - 6</f>
        <v>2007</v>
      </c>
      <c r="I2013" s="218" t="str" cm="1">
        <f t="array" ref="I20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20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014" spans="1:10" x14ac:dyDescent="0.2">
      <c r="A2014" s="209">
        <v>9758</v>
      </c>
      <c r="B2014" s="211" t="s">
        <v>3695</v>
      </c>
      <c r="C2014" s="44">
        <v>3</v>
      </c>
      <c r="D2014" s="214">
        <v>45131.467097569446</v>
      </c>
      <c r="E2014" s="211" t="b">
        <v>0</v>
      </c>
      <c r="F2014" s="211" t="s">
        <v>3696</v>
      </c>
      <c r="G20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&lt;STX&gt;H1;o160,100;f3;c20;h1;w1;d3,Milton Madin;&lt;ETX&gt;
&lt;STX&gt;H2;o130,100;f3;c20;h1;w1;d3,;&lt;ETX&gt;
&lt;STX&gt;H3;o100,100;f3;c20;h1;w1;d3,MES Login;&lt;ETX&gt;
&lt;STX&gt;B4;o50,30;f3;c0,3;h50;w3;d3,9758;&lt;ETX&gt;
&lt;STX&gt;R&lt;ETX&gt;
&lt;STX&gt;&lt;ESC&gt;E1;&lt;ETX&gt;
&lt;STX&gt;&lt;US&gt;4&lt;ETX&gt;
&lt;STX&gt;&lt;ETB&gt;&lt;ETX&gt;</v>
      </c>
      <c r="H2014" s="38">
        <f>ROW() - 6</f>
        <v>2008</v>
      </c>
      <c r="I2014" s="218" t="str" cm="1">
        <f t="array" ref="I20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15" spans="1:10" x14ac:dyDescent="0.2">
      <c r="A2015" s="209">
        <v>1891</v>
      </c>
      <c r="B2015" s="211" t="s">
        <v>3697</v>
      </c>
      <c r="C2015" s="44">
        <v>4</v>
      </c>
      <c r="D2015" s="214">
        <v>45131.467097766203</v>
      </c>
      <c r="E2015" s="211" t="b">
        <v>0</v>
      </c>
      <c r="F2015" s="211" t="s">
        <v>3698</v>
      </c>
      <c r="G20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&lt;STX&gt;H1;o160,100;f3;c20;h1;w1;d3,Milton Rucker;&lt;ETX&gt;
&lt;STX&gt;H2;o130,100;f3;c20;h1;w1;d3,;&lt;ETX&gt;
&lt;STX&gt;H3;o100,100;f3;c20;h1;w1;d3,MES Login;&lt;ETX&gt;
&lt;STX&gt;B4;o50,30;f3;c0,3;h50;w3;d3,1891;&lt;ETX&gt;
&lt;STX&gt;R&lt;ETX&gt;
&lt;STX&gt;&lt;ESC&gt;E1;&lt;ETX&gt;
&lt;STX&gt;&lt;US&gt;4&lt;ETX&gt;
&lt;STX&gt;&lt;ETB&gt;&lt;ETX&gt;</v>
      </c>
      <c r="H2015" s="38">
        <f>ROW() - 6</f>
        <v>2009</v>
      </c>
      <c r="I2015" s="218" t="str" cm="1">
        <f t="array" ref="I20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16" spans="1:10" x14ac:dyDescent="0.2">
      <c r="A2016" s="209">
        <v>1153</v>
      </c>
      <c r="B2016" s="211" t="s">
        <v>3699</v>
      </c>
      <c r="C2016" s="44">
        <v>4</v>
      </c>
      <c r="D2016" s="214">
        <v>45131.467097766203</v>
      </c>
      <c r="E2016" s="211" t="b">
        <v>0</v>
      </c>
      <c r="F2016" s="211" t="s">
        <v>3700</v>
      </c>
      <c r="G20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&lt;STX&gt;H1;o160,100;f3;c20;h1;w1;d3,Miraj Gardenhire;&lt;ETX&gt;
&lt;STX&gt;H2;o130,100;f3;c20;h1;w1;d3,;&lt;ETX&gt;
&lt;STX&gt;H3;o100,100;f3;c20;h1;w1;d3,MES Login;&lt;ETX&gt;
&lt;STX&gt;B4;o50,30;f3;c0,3;h50;w3;d3,1153;&lt;ETX&gt;
&lt;STX&gt;R&lt;ETX&gt;
&lt;STX&gt;&lt;ESC&gt;E1;&lt;ETX&gt;
&lt;STX&gt;&lt;US&gt;4&lt;ETX&gt;
&lt;STX&gt;&lt;ETB&gt;&lt;ETX&gt;</v>
      </c>
      <c r="H2016" s="38">
        <f>ROW() - 6</f>
        <v>2010</v>
      </c>
      <c r="I2016" s="218" t="str" cm="1">
        <f t="array" ref="I20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17" spans="1:10" x14ac:dyDescent="0.2">
      <c r="A2017" s="209">
        <v>9815</v>
      </c>
      <c r="B2017" s="211" t="s">
        <v>3701</v>
      </c>
      <c r="C2017" s="44">
        <v>4</v>
      </c>
      <c r="D2017" s="214">
        <v>45131.46709795139</v>
      </c>
      <c r="E2017" s="211" t="b">
        <v>0</v>
      </c>
      <c r="F2017" s="211" t="s">
        <v>1066</v>
      </c>
      <c r="G20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&lt;STX&gt;H1;o160,100;f3;c20;h1;w1;d3,Mishelle Robertson;&lt;ETX&gt;
&lt;STX&gt;H2;o130,100;f3;c20;h1;w1;d3,;&lt;ETX&gt;
&lt;STX&gt;H3;o100,100;f3;c20;h1;w1;d3,MES Login;&lt;ETX&gt;
&lt;STX&gt;B4;o50,30;f3;c0,3;h50;w3;d3,9815;&lt;ETX&gt;
&lt;STX&gt;R&lt;ETX&gt;
&lt;STX&gt;&lt;ESC&gt;E1;&lt;ETX&gt;
&lt;STX&gt;&lt;US&gt;4&lt;ETX&gt;
&lt;STX&gt;&lt;ETB&gt;&lt;ETX&gt;</v>
      </c>
      <c r="H2017" s="38">
        <f>ROW() - 6</f>
        <v>2011</v>
      </c>
      <c r="I2017" s="218" t="str" cm="1">
        <f t="array" ref="I20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18" spans="1:10" x14ac:dyDescent="0.2">
      <c r="A2018" s="209">
        <v>2529</v>
      </c>
      <c r="B2018" s="211" t="s">
        <v>3702</v>
      </c>
      <c r="C2018" s="44">
        <v>4</v>
      </c>
      <c r="D2018" s="214">
        <v>45639</v>
      </c>
      <c r="E2018" s="211" t="b">
        <v>0</v>
      </c>
      <c r="F2018" s="211" t="s">
        <v>3703</v>
      </c>
      <c r="G20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&lt;STX&gt;H1;o160,100;f3;c20;h1;w1;d3,Misty Norton;&lt;ETX&gt;
&lt;STX&gt;H2;o130,100;f3;c20;h1;w1;d3,;&lt;ETX&gt;
&lt;STX&gt;H3;o100,100;f3;c20;h1;w1;d3,MES Login;&lt;ETX&gt;
&lt;STX&gt;B4;o50,30;f3;c0,3;h50;w3;d3,2529;&lt;ETX&gt;
&lt;STX&gt;R&lt;ETX&gt;
&lt;STX&gt;&lt;ESC&gt;E1;&lt;ETX&gt;
&lt;STX&gt;&lt;US&gt;4&lt;ETX&gt;
&lt;STX&gt;&lt;ETB&gt;&lt;ETX&gt;</v>
      </c>
      <c r="H2018" s="38">
        <f>ROW() - 6</f>
        <v>2012</v>
      </c>
      <c r="I2018" s="218" t="str" cm="1">
        <f t="array" ref="I20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19" spans="1:10" x14ac:dyDescent="0.2">
      <c r="A2019" s="209">
        <v>9591</v>
      </c>
      <c r="B2019" s="211" t="s">
        <v>3704</v>
      </c>
      <c r="C2019" s="44">
        <v>4</v>
      </c>
      <c r="D2019" s="214">
        <v>45131.467098113426</v>
      </c>
      <c r="E2019" s="211" t="b">
        <v>0</v>
      </c>
      <c r="F2019" s="211" t="s">
        <v>3057</v>
      </c>
      <c r="G20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&lt;STX&gt;H1;o160,100;f3;c20;h1;w1;d3,Mitchell Lyons;&lt;ETX&gt;
&lt;STX&gt;H2;o130,100;f3;c20;h1;w1;d3,;&lt;ETX&gt;
&lt;STX&gt;H3;o100,100;f3;c20;h1;w1;d3,MES Login;&lt;ETX&gt;
&lt;STX&gt;B4;o50,30;f3;c0,3;h50;w3;d3,9591;&lt;ETX&gt;
&lt;STX&gt;R&lt;ETX&gt;
&lt;STX&gt;&lt;ESC&gt;E1;&lt;ETX&gt;
&lt;STX&gt;&lt;US&gt;4&lt;ETX&gt;
&lt;STX&gt;&lt;ETB&gt;&lt;ETX&gt;</v>
      </c>
      <c r="H2019" s="38">
        <f>ROW() - 6</f>
        <v>2013</v>
      </c>
      <c r="I2019" s="218" t="str" cm="1">
        <f t="array" ref="I20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20" spans="1:10" x14ac:dyDescent="0.2">
      <c r="A2020" s="209">
        <v>2361</v>
      </c>
      <c r="B2020" s="211" t="s">
        <v>3705</v>
      </c>
      <c r="C2020" s="44">
        <v>4</v>
      </c>
      <c r="D2020" s="214">
        <v>45131.467098298614</v>
      </c>
      <c r="E2020" s="211" t="b">
        <v>0</v>
      </c>
      <c r="F2020" s="211" t="s">
        <v>956</v>
      </c>
      <c r="G20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&lt;STX&gt;H1;o160,100;f3;c20;h1;w1;d3,Mitchell Smith;&lt;ETX&gt;
&lt;STX&gt;H2;o130,100;f3;c20;h1;w1;d3,;&lt;ETX&gt;
&lt;STX&gt;H3;o100,100;f3;c20;h1;w1;d3,MES Login;&lt;ETX&gt;
&lt;STX&gt;B4;o50,30;f3;c0,3;h50;w3;d3,2361;&lt;ETX&gt;
&lt;STX&gt;R&lt;ETX&gt;
&lt;STX&gt;&lt;ESC&gt;E1;&lt;ETX&gt;
&lt;STX&gt;&lt;US&gt;4&lt;ETX&gt;
&lt;STX&gt;&lt;ETB&gt;&lt;ETX&gt;</v>
      </c>
      <c r="H2020" s="38">
        <f>ROW() - 6</f>
        <v>2014</v>
      </c>
      <c r="I2020" s="218" t="str" cm="1">
        <f t="array" ref="I20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21" spans="1:10" x14ac:dyDescent="0.2">
      <c r="A2021" s="209">
        <v>3017</v>
      </c>
      <c r="B2021" s="211" t="s">
        <v>3706</v>
      </c>
      <c r="C2021" s="44">
        <v>4</v>
      </c>
      <c r="D2021" s="214">
        <v>45958.738522881948</v>
      </c>
      <c r="E2021" s="211" t="b">
        <v>0</v>
      </c>
      <c r="F2021" s="211" t="s">
        <v>1754</v>
      </c>
      <c r="G20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&lt;STX&gt;H1;o160,100;f3;c20;h1;w1;d3,Mitesha Weitherspoon;&lt;ETX&gt;
&lt;STX&gt;H2;o130,100;f3;c20;h1;w1;d3,;&lt;ETX&gt;
&lt;STX&gt;H3;o100,100;f3;c20;h1;w1;d3,MES Login;&lt;ETX&gt;
&lt;STX&gt;B4;o50,30;f3;c0,3;h50;w3;d3,3017;&lt;ETX&gt;
&lt;STX&gt;R&lt;ETX&gt;
&lt;STX&gt;&lt;ESC&gt;E1;&lt;ETX&gt;
&lt;STX&gt;&lt;US&gt;4&lt;ETX&gt;
&lt;STX&gt;&lt;ETB&gt;&lt;ETX&gt;</v>
      </c>
      <c r="H2021" s="38">
        <f>ROW() - 6</f>
        <v>2015</v>
      </c>
      <c r="I2021" s="218" t="str" cm="1">
        <f t="array" ref="I20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22" spans="1:10" x14ac:dyDescent="0.2">
      <c r="A2022" s="209">
        <v>1663</v>
      </c>
      <c r="B2022" s="211" t="s">
        <v>3707</v>
      </c>
      <c r="C2022" s="44">
        <v>4</v>
      </c>
      <c r="D2022" s="214">
        <v>45131.46709849537</v>
      </c>
      <c r="E2022" s="211" t="b">
        <v>0</v>
      </c>
      <c r="F2022" s="211" t="s">
        <v>887</v>
      </c>
      <c r="G20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&lt;STX&gt;H1;o160,100;f3;c20;h1;w1;d3,Miya Foster;&lt;ETX&gt;
&lt;STX&gt;H2;o130,100;f3;c20;h1;w1;d3,;&lt;ETX&gt;
&lt;STX&gt;H3;o100,100;f3;c20;h1;w1;d3,MES Login;&lt;ETX&gt;
&lt;STX&gt;B4;o50,30;f3;c0,3;h50;w3;d3,1663;&lt;ETX&gt;
&lt;STX&gt;R&lt;ETX&gt;
&lt;STX&gt;&lt;ESC&gt;E1;&lt;ETX&gt;
&lt;STX&gt;&lt;US&gt;4&lt;ETX&gt;
&lt;STX&gt;&lt;ETB&gt;&lt;ETX&gt;</v>
      </c>
      <c r="H2022" s="38">
        <f>ROW() - 6</f>
        <v>2016</v>
      </c>
      <c r="I2022" s="218" t="str" cm="1">
        <f t="array" ref="I20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23" spans="1:10" x14ac:dyDescent="0.2">
      <c r="A2023" s="209">
        <v>2377</v>
      </c>
      <c r="B2023" s="211" t="s">
        <v>3708</v>
      </c>
      <c r="C2023" s="44">
        <v>4</v>
      </c>
      <c r="D2023" s="214">
        <v>45131.467098645837</v>
      </c>
      <c r="E2023" s="211" t="b">
        <v>0</v>
      </c>
      <c r="F2023" s="211" t="s">
        <v>3709</v>
      </c>
      <c r="G20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&lt;STX&gt;H1;o160,100;f3;c20;h1;w1;d3,Mohamad Yosif;&lt;ETX&gt;
&lt;STX&gt;H2;o130,100;f3;c20;h1;w1;d3,;&lt;ETX&gt;
&lt;STX&gt;H3;o100,100;f3;c20;h1;w1;d3,MES Login;&lt;ETX&gt;
&lt;STX&gt;B4;o50,30;f3;c0,3;h50;w3;d3,2377;&lt;ETX&gt;
&lt;STX&gt;R&lt;ETX&gt;
&lt;STX&gt;&lt;ESC&gt;E1;&lt;ETX&gt;
&lt;STX&gt;&lt;US&gt;4&lt;ETX&gt;
&lt;STX&gt;&lt;ETB&gt;&lt;ETX&gt;</v>
      </c>
      <c r="H2023" s="38">
        <f>ROW() - 6</f>
        <v>2017</v>
      </c>
      <c r="I2023" s="218" t="str" cm="1">
        <f t="array" ref="I20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24" spans="1:10" x14ac:dyDescent="0.2">
      <c r="A2024" s="209">
        <v>1903</v>
      </c>
      <c r="B2024" s="211" t="s">
        <v>3710</v>
      </c>
      <c r="C2024" s="44">
        <v>4</v>
      </c>
      <c r="D2024" s="214">
        <v>45131.467098842593</v>
      </c>
      <c r="E2024" s="211" t="b">
        <v>0</v>
      </c>
      <c r="F2024" s="211" t="s">
        <v>3711</v>
      </c>
      <c r="G20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&lt;STX&gt;H1;o160,100;f3;c20;h1;w1;d3,Mohamed Betersh;&lt;ETX&gt;
&lt;STX&gt;H2;o130,100;f3;c20;h1;w1;d3,;&lt;ETX&gt;
&lt;STX&gt;H3;o100,100;f3;c20;h1;w1;d3,MES Login;&lt;ETX&gt;
&lt;STX&gt;B4;o50,30;f3;c0,3;h50;w3;d3,1903;&lt;ETX&gt;
&lt;STX&gt;R&lt;ETX&gt;
&lt;STX&gt;&lt;ESC&gt;E1;&lt;ETX&gt;
&lt;STX&gt;&lt;US&gt;4&lt;ETX&gt;
&lt;STX&gt;&lt;ETB&gt;&lt;ETX&gt;</v>
      </c>
      <c r="H2024" s="38">
        <f>ROW() - 6</f>
        <v>2018</v>
      </c>
      <c r="I2024" s="218" t="str" cm="1">
        <f t="array" ref="I20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25" spans="1:10" x14ac:dyDescent="0.2">
      <c r="A2025" s="209">
        <v>9857</v>
      </c>
      <c r="B2025" s="211" t="s">
        <v>3712</v>
      </c>
      <c r="C2025" s="44">
        <v>4</v>
      </c>
      <c r="D2025" s="214">
        <v>45775</v>
      </c>
      <c r="E2025" s="211" t="b">
        <v>0</v>
      </c>
      <c r="F2025" s="211" t="s">
        <v>3713</v>
      </c>
      <c r="G20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&lt;STX&gt;H1;o160,100;f3;c20;h1;w1;d3,Mohammed Hannan;&lt;ETX&gt;
&lt;STX&gt;H2;o130,100;f3;c20;h1;w1;d3,;&lt;ETX&gt;
&lt;STX&gt;H3;o100,100;f3;c20;h1;w1;d3,MES Login;&lt;ETX&gt;
&lt;STX&gt;B4;o50,30;f3;c0,3;h50;w3;d3,9857;&lt;ETX&gt;
&lt;STX&gt;R&lt;ETX&gt;
&lt;STX&gt;&lt;ESC&gt;E1;&lt;ETX&gt;
&lt;STX&gt;&lt;US&gt;4&lt;ETX&gt;
&lt;STX&gt;&lt;ETB&gt;&lt;ETX&gt;</v>
      </c>
      <c r="H2025" s="38">
        <f>ROW() - 6</f>
        <v>2019</v>
      </c>
      <c r="I2025" s="218" t="str" cm="1">
        <f t="array" ref="I20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26" spans="1:10" x14ac:dyDescent="0.2">
      <c r="A2026" s="209">
        <v>2502</v>
      </c>
      <c r="B2026" s="211" t="s">
        <v>497</v>
      </c>
      <c r="C2026" s="44">
        <v>4</v>
      </c>
      <c r="D2026" s="214"/>
      <c r="E2026" s="211" t="b">
        <v>0</v>
      </c>
      <c r="F2026" s="211" t="s">
        <v>2980</v>
      </c>
      <c r="G20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&lt;STX&gt;H1;o160,100;f3;c20;h1;w1;d3,Mohammed Islam;&lt;ETX&gt;
&lt;STX&gt;H2;o130,100;f3;c20;h1;w1;d3,T1XX A;&lt;ETX&gt;
&lt;STX&gt;H3;o100,100;f3;c20;h1;w1;d3,MES Login;&lt;ETX&gt;
&lt;STX&gt;B4;o50,30;f3;c0,3;h50;w3;d3,2502;&lt;ETX&gt;
&lt;STX&gt;R&lt;ETX&gt;
&lt;STX&gt;&lt;ESC&gt;E1;&lt;ETX&gt;
&lt;STX&gt;&lt;US&gt;4&lt;ETX&gt;
&lt;STX&gt;&lt;ETB&gt;&lt;ETX&gt;</v>
      </c>
      <c r="H2026" s="38">
        <f>ROW() - 6</f>
        <v>2020</v>
      </c>
      <c r="I2026" s="218" t="str" cm="1">
        <f t="array" ref="I20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0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027" spans="1:10" x14ac:dyDescent="0.2">
      <c r="A2027" s="209">
        <v>1749</v>
      </c>
      <c r="B2027" s="211" t="s">
        <v>3714</v>
      </c>
      <c r="C2027" s="44">
        <v>4</v>
      </c>
      <c r="D2027" s="214">
        <v>45131.467099189817</v>
      </c>
      <c r="E2027" s="211" t="b">
        <v>0</v>
      </c>
      <c r="F2027" s="211" t="s">
        <v>1440</v>
      </c>
      <c r="G20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&lt;STX&gt;H1;o160,100;f3;c20;h1;w1;d3,Moneka Thomas;&lt;ETX&gt;
&lt;STX&gt;H2;o130,100;f3;c20;h1;w1;d3,;&lt;ETX&gt;
&lt;STX&gt;H3;o100,100;f3;c20;h1;w1;d3,MES Login;&lt;ETX&gt;
&lt;STX&gt;B4;o50,30;f3;c0,3;h50;w3;d3,1749;&lt;ETX&gt;
&lt;STX&gt;R&lt;ETX&gt;
&lt;STX&gt;&lt;ESC&gt;E1;&lt;ETX&gt;
&lt;STX&gt;&lt;US&gt;4&lt;ETX&gt;
&lt;STX&gt;&lt;ETB&gt;&lt;ETX&gt;</v>
      </c>
      <c r="H2027" s="38">
        <f>ROW() - 6</f>
        <v>2021</v>
      </c>
      <c r="I2027" s="218" t="str" cm="1">
        <f t="array" ref="I20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28" spans="1:10" x14ac:dyDescent="0.2">
      <c r="A2028" s="209">
        <v>9501</v>
      </c>
      <c r="B2028" s="211" t="s">
        <v>3715</v>
      </c>
      <c r="C2028" s="44">
        <v>4</v>
      </c>
      <c r="D2028" s="214">
        <v>45131.467099189817</v>
      </c>
      <c r="E2028" s="211" t="b">
        <v>0</v>
      </c>
      <c r="F2028" s="211" t="s">
        <v>1619</v>
      </c>
      <c r="G20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&lt;STX&gt;H1;o160,100;f3;c20;h1;w1;d3,Monete Hall;&lt;ETX&gt;
&lt;STX&gt;H2;o130,100;f3;c20;h1;w1;d3,;&lt;ETX&gt;
&lt;STX&gt;H3;o100,100;f3;c20;h1;w1;d3,MES Login;&lt;ETX&gt;
&lt;STX&gt;B4;o50,30;f3;c0,3;h50;w3;d3,9501;&lt;ETX&gt;
&lt;STX&gt;R&lt;ETX&gt;
&lt;STX&gt;&lt;ESC&gt;E1;&lt;ETX&gt;
&lt;STX&gt;&lt;US&gt;4&lt;ETX&gt;
&lt;STX&gt;&lt;ETB&gt;&lt;ETX&gt;</v>
      </c>
      <c r="H2028" s="38">
        <f>ROW() - 6</f>
        <v>2022</v>
      </c>
      <c r="I2028" s="218" t="str" cm="1">
        <f t="array" ref="I20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29" spans="1:10" x14ac:dyDescent="0.2">
      <c r="A2029" s="209">
        <v>2445</v>
      </c>
      <c r="B2029" s="211" t="s">
        <v>3716</v>
      </c>
      <c r="C2029" s="44">
        <v>4</v>
      </c>
      <c r="D2029" s="214">
        <v>45639</v>
      </c>
      <c r="E2029" s="211" t="b">
        <v>0</v>
      </c>
      <c r="F2029" s="211" t="s">
        <v>3717</v>
      </c>
      <c r="G20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&lt;STX&gt;H1;o160,100;f3;c20;h1;w1;d3,Monica Turnbowel;&lt;ETX&gt;
&lt;STX&gt;H2;o130,100;f3;c20;h1;w1;d3,;&lt;ETX&gt;
&lt;STX&gt;H3;o100,100;f3;c20;h1;w1;d3,MES Login;&lt;ETX&gt;
&lt;STX&gt;B4;o50,30;f3;c0,3;h50;w3;d3,2445;&lt;ETX&gt;
&lt;STX&gt;R&lt;ETX&gt;
&lt;STX&gt;&lt;ESC&gt;E1;&lt;ETX&gt;
&lt;STX&gt;&lt;US&gt;4&lt;ETX&gt;
&lt;STX&gt;&lt;ETB&gt;&lt;ETX&gt;</v>
      </c>
      <c r="H2029" s="38">
        <f>ROW() - 6</f>
        <v>2023</v>
      </c>
      <c r="I2029" s="218" t="str" cm="1">
        <f t="array" ref="I20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30" spans="1:10" x14ac:dyDescent="0.2">
      <c r="A2030" s="209">
        <v>1561</v>
      </c>
      <c r="B2030" s="211" t="s">
        <v>3718</v>
      </c>
      <c r="C2030" s="44">
        <v>4</v>
      </c>
      <c r="D2030" s="214">
        <v>45131.467099386573</v>
      </c>
      <c r="E2030" s="211" t="b">
        <v>0</v>
      </c>
      <c r="F2030" s="211" t="s">
        <v>1877</v>
      </c>
      <c r="G20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&lt;STX&gt;H1;o160,100;f3;c20;h1;w1;d3,Monika Rhodes;&lt;ETX&gt;
&lt;STX&gt;H2;o130,100;f3;c20;h1;w1;d3,;&lt;ETX&gt;
&lt;STX&gt;H3;o100,100;f3;c20;h1;w1;d3,MES Login;&lt;ETX&gt;
&lt;STX&gt;B4;o50,30;f3;c0,3;h50;w3;d3,1561;&lt;ETX&gt;
&lt;STX&gt;R&lt;ETX&gt;
&lt;STX&gt;&lt;ESC&gt;E1;&lt;ETX&gt;
&lt;STX&gt;&lt;US&gt;4&lt;ETX&gt;
&lt;STX&gt;&lt;ETB&gt;&lt;ETX&gt;</v>
      </c>
      <c r="H2030" s="38">
        <f>ROW() - 6</f>
        <v>2024</v>
      </c>
      <c r="I2030" s="218" t="str" cm="1">
        <f t="array" ref="I20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31" spans="1:10" x14ac:dyDescent="0.2">
      <c r="A2031" s="209">
        <v>1877</v>
      </c>
      <c r="B2031" s="211" t="s">
        <v>3719</v>
      </c>
      <c r="C2031" s="44">
        <v>4</v>
      </c>
      <c r="D2031" s="214">
        <v>45639</v>
      </c>
      <c r="E2031" s="211" t="b">
        <v>0</v>
      </c>
      <c r="F2031" s="211" t="s">
        <v>3720</v>
      </c>
      <c r="G20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&lt;STX&gt;H1;o160,100;f3;c20;h1;w1;d3,Monique Godfrey;&lt;ETX&gt;
&lt;STX&gt;H2;o130,100;f3;c20;h1;w1;d3,;&lt;ETX&gt;
&lt;STX&gt;H3;o100,100;f3;c20;h1;w1;d3,MES Login;&lt;ETX&gt;
&lt;STX&gt;B4;o50,30;f3;c0,3;h50;w3;d3,1877;&lt;ETX&gt;
&lt;STX&gt;R&lt;ETX&gt;
&lt;STX&gt;&lt;ESC&gt;E1;&lt;ETX&gt;
&lt;STX&gt;&lt;US&gt;4&lt;ETX&gt;
&lt;STX&gt;&lt;ETB&gt;&lt;ETX&gt;</v>
      </c>
      <c r="H2031" s="38">
        <f>ROW() - 6</f>
        <v>2025</v>
      </c>
      <c r="I2031" s="218" t="str" cm="1">
        <f t="array" ref="I20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32" spans="1:10" x14ac:dyDescent="0.2">
      <c r="A2032" s="209">
        <v>2500</v>
      </c>
      <c r="B2032" s="211" t="s">
        <v>499</v>
      </c>
      <c r="C2032" s="44">
        <v>4</v>
      </c>
      <c r="D2032" s="214">
        <v>46014.627343368054</v>
      </c>
      <c r="E2032" s="211" t="b">
        <v>0</v>
      </c>
      <c r="F2032" s="211" t="s">
        <v>1219</v>
      </c>
      <c r="G20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&lt;STX&gt;H1;o160,100;f3;c20;h1;w1;d3,Monique Reynolds;&lt;ETX&gt;
&lt;STX&gt;H2;o130,100;f3;c20;h1;w1;d3,;&lt;ETX&gt;
&lt;STX&gt;H3;o100,100;f3;c20;h1;w1;d3,MES Login;&lt;ETX&gt;
&lt;STX&gt;B4;o50,30;f3;c0,3;h50;w3;d3,2500;&lt;ETX&gt;
&lt;STX&gt;R&lt;ETX&gt;
&lt;STX&gt;&lt;ESC&gt;E1;&lt;ETX&gt;
&lt;STX&gt;&lt;US&gt;4&lt;ETX&gt;
&lt;STX&gt;&lt;ETB&gt;&lt;ETX&gt;</v>
      </c>
      <c r="H2032" s="38">
        <f>ROW() - 6</f>
        <v>2026</v>
      </c>
      <c r="I2032" s="218" t="str" cm="1">
        <f t="array" ref="I20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33" spans="1:10" x14ac:dyDescent="0.2">
      <c r="A2033" s="209">
        <v>2539</v>
      </c>
      <c r="B2033" s="211" t="s">
        <v>3721</v>
      </c>
      <c r="C2033" s="44">
        <v>4</v>
      </c>
      <c r="D2033" s="214">
        <v>45639</v>
      </c>
      <c r="E2033" s="211" t="b">
        <v>0</v>
      </c>
      <c r="F2033" s="211" t="s">
        <v>3722</v>
      </c>
      <c r="G20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&lt;STX&gt;H1;o160,100;f3;c20;h1;w1;d3,Monqiue Lindsay;&lt;ETX&gt;
&lt;STX&gt;H2;o130,100;f3;c20;h1;w1;d3,;&lt;ETX&gt;
&lt;STX&gt;H3;o100,100;f3;c20;h1;w1;d3,MES Login;&lt;ETX&gt;
&lt;STX&gt;B4;o50,30;f3;c0,3;h50;w3;d3,2539;&lt;ETX&gt;
&lt;STX&gt;R&lt;ETX&gt;
&lt;STX&gt;&lt;ESC&gt;E1;&lt;ETX&gt;
&lt;STX&gt;&lt;US&gt;4&lt;ETX&gt;
&lt;STX&gt;&lt;ETB&gt;&lt;ETX&gt;</v>
      </c>
      <c r="H2033" s="38">
        <f>ROW() - 6</f>
        <v>2027</v>
      </c>
      <c r="I2033" s="218" t="str" cm="1">
        <f t="array" ref="I20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34" spans="1:10" x14ac:dyDescent="0.2">
      <c r="A2034" s="209">
        <v>3000</v>
      </c>
      <c r="B2034" s="211" t="s">
        <v>3723</v>
      </c>
      <c r="C2034" s="44">
        <v>4</v>
      </c>
      <c r="D2034" s="214">
        <v>45131.467099571761</v>
      </c>
      <c r="E2034" s="211" t="b">
        <v>0</v>
      </c>
      <c r="F2034" s="211" t="s">
        <v>3724</v>
      </c>
      <c r="G20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&lt;STX&gt;H1;o160,100;f3;c20;h1;w1;d3,Montez Mullan;&lt;ETX&gt;
&lt;STX&gt;H2;o130,100;f3;c20;h1;w1;d3,;&lt;ETX&gt;
&lt;STX&gt;H3;o100,100;f3;c20;h1;w1;d3,MES Login;&lt;ETX&gt;
&lt;STX&gt;B4;o50,30;f3;c0,3;h50;w3;d3,3000;&lt;ETX&gt;
&lt;STX&gt;R&lt;ETX&gt;
&lt;STX&gt;&lt;ESC&gt;E1;&lt;ETX&gt;
&lt;STX&gt;&lt;US&gt;4&lt;ETX&gt;
&lt;STX&gt;&lt;ETB&gt;&lt;ETX&gt;</v>
      </c>
      <c r="H2034" s="38">
        <f>ROW() - 6</f>
        <v>2028</v>
      </c>
      <c r="I2034" s="218" t="str" cm="1">
        <f t="array" ref="I20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35" spans="1:10" x14ac:dyDescent="0.2">
      <c r="A2035" s="209">
        <v>1159</v>
      </c>
      <c r="B2035" s="211" t="s">
        <v>3725</v>
      </c>
      <c r="C2035" s="44">
        <v>4</v>
      </c>
      <c r="D2035" s="214">
        <v>45131.467099768517</v>
      </c>
      <c r="E2035" s="211" t="b">
        <v>0</v>
      </c>
      <c r="F2035" s="211" t="s">
        <v>3726</v>
      </c>
      <c r="G20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&lt;STX&gt;H1;o160,100;f3;c20;h1;w1;d3,Montez Mullen;&lt;ETX&gt;
&lt;STX&gt;H2;o130,100;f3;c20;h1;w1;d3,;&lt;ETX&gt;
&lt;STX&gt;H3;o100,100;f3;c20;h1;w1;d3,MES Login;&lt;ETX&gt;
&lt;STX&gt;B4;o50,30;f3;c0,3;h50;w3;d3,1159;&lt;ETX&gt;
&lt;STX&gt;R&lt;ETX&gt;
&lt;STX&gt;&lt;ESC&gt;E1;&lt;ETX&gt;
&lt;STX&gt;&lt;US&gt;4&lt;ETX&gt;
&lt;STX&gt;&lt;ETB&gt;&lt;ETX&gt;</v>
      </c>
      <c r="H2035" s="38">
        <f>ROW() - 6</f>
        <v>2029</v>
      </c>
      <c r="I2035" s="218" t="str" cm="1">
        <f t="array" ref="I20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36" spans="1:10" x14ac:dyDescent="0.2">
      <c r="A2036" s="209">
        <v>1069</v>
      </c>
      <c r="B2036" s="211" t="s">
        <v>3727</v>
      </c>
      <c r="C2036" s="44">
        <v>4</v>
      </c>
      <c r="D2036" s="214">
        <v>45131.467099918984</v>
      </c>
      <c r="E2036" s="211" t="b">
        <v>0</v>
      </c>
      <c r="F2036" s="211" t="s">
        <v>3400</v>
      </c>
      <c r="G20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&lt;STX&gt;H1;o160,100;f3;c20;h1;w1;d3,Monzur Chowdhury;&lt;ETX&gt;
&lt;STX&gt;H2;o130,100;f3;c20;h1;w1;d3,;&lt;ETX&gt;
&lt;STX&gt;H3;o100,100;f3;c20;h1;w1;d3,MES Login;&lt;ETX&gt;
&lt;STX&gt;B4;o50,30;f3;c0,3;h50;w3;d3,1069;&lt;ETX&gt;
&lt;STX&gt;R&lt;ETX&gt;
&lt;STX&gt;&lt;ESC&gt;E1;&lt;ETX&gt;
&lt;STX&gt;&lt;US&gt;4&lt;ETX&gt;
&lt;STX&gt;&lt;ETB&gt;&lt;ETX&gt;</v>
      </c>
      <c r="H2036" s="38">
        <f>ROW() - 6</f>
        <v>2030</v>
      </c>
      <c r="I2036" s="218" t="str" cm="1">
        <f t="array" ref="I20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37" spans="1:10" x14ac:dyDescent="0.2">
      <c r="A2037" s="209">
        <v>8678</v>
      </c>
      <c r="B2037" s="211" t="s">
        <v>3728</v>
      </c>
      <c r="C2037" s="44">
        <v>2</v>
      </c>
      <c r="D2037" s="214">
        <v>45131.46710011574</v>
      </c>
      <c r="E2037" s="211" t="b">
        <v>1</v>
      </c>
      <c r="F2037" s="211" t="s">
        <v>891</v>
      </c>
      <c r="G20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&lt;STX&gt;H1;o160,100;f3;c20;h1;w1;d3,Moquzella Johnson;&lt;ETX&gt;
&lt;STX&gt;H2;o130,100;f3;c20;h1;w1;d3,;&lt;ETX&gt;
&lt;STX&gt;H3;o100,100;f3;c20;h1;w1;d3,MES Login;&lt;ETX&gt;
&lt;STX&gt;B4;o50,30;f3;c0,3;h50;w3;d3,8678;&lt;ETX&gt;
&lt;STX&gt;R&lt;ETX&gt;
&lt;STX&gt;&lt;ESC&gt;E1;&lt;ETX&gt;
&lt;STX&gt;&lt;US&gt;4&lt;ETX&gt;
&lt;STX&gt;&lt;ETB&gt;&lt;ETX&gt;</v>
      </c>
      <c r="H2037" s="38">
        <f>ROW() - 6</f>
        <v>2031</v>
      </c>
      <c r="I2037" s="218" t="str" cm="1">
        <f t="array" ref="I20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38" spans="1:10" x14ac:dyDescent="0.2">
      <c r="A2038" s="209">
        <v>9507</v>
      </c>
      <c r="B2038" s="211" t="s">
        <v>3729</v>
      </c>
      <c r="C2038" s="44">
        <v>4</v>
      </c>
      <c r="D2038" s="214">
        <v>45131.467100312497</v>
      </c>
      <c r="E2038" s="211" t="b">
        <v>0</v>
      </c>
      <c r="F2038" s="211" t="s">
        <v>1287</v>
      </c>
      <c r="G20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&lt;STX&gt;H1;o160,100;f3;c20;h1;w1;d3,Morgan Griffin;&lt;ETX&gt;
&lt;STX&gt;H2;o130,100;f3;c20;h1;w1;d3,;&lt;ETX&gt;
&lt;STX&gt;H3;o100,100;f3;c20;h1;w1;d3,MES Login;&lt;ETX&gt;
&lt;STX&gt;B4;o50,30;f3;c0,3;h50;w3;d3,9507;&lt;ETX&gt;
&lt;STX&gt;R&lt;ETX&gt;
&lt;STX&gt;&lt;ESC&gt;E1;&lt;ETX&gt;
&lt;STX&gt;&lt;US&gt;4&lt;ETX&gt;
&lt;STX&gt;&lt;ETB&gt;&lt;ETX&gt;</v>
      </c>
      <c r="H2038" s="38">
        <f>ROW() - 6</f>
        <v>2032</v>
      </c>
      <c r="I2038" s="218" t="str" cm="1">
        <f t="array" ref="I20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39" spans="1:10" x14ac:dyDescent="0.2">
      <c r="A2039" s="209">
        <v>9795</v>
      </c>
      <c r="B2039" s="211" t="s">
        <v>3730</v>
      </c>
      <c r="C2039" s="44">
        <v>4</v>
      </c>
      <c r="D2039" s="214">
        <v>45131.467100462964</v>
      </c>
      <c r="E2039" s="211" t="b">
        <v>0</v>
      </c>
      <c r="F2039" s="211" t="s">
        <v>3731</v>
      </c>
      <c r="G20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&lt;STX&gt;H1;o160,100;f3;c20;h1;w1;d3,Morris Lane;&lt;ETX&gt;
&lt;STX&gt;H2;o130,100;f3;c20;h1;w1;d3,;&lt;ETX&gt;
&lt;STX&gt;H3;o100,100;f3;c20;h1;w1;d3,MES Login;&lt;ETX&gt;
&lt;STX&gt;B4;o50,30;f3;c0,3;h50;w3;d3,9795;&lt;ETX&gt;
&lt;STX&gt;R&lt;ETX&gt;
&lt;STX&gt;&lt;ESC&gt;E1;&lt;ETX&gt;
&lt;STX&gt;&lt;US&gt;4&lt;ETX&gt;
&lt;STX&gt;&lt;ETB&gt;&lt;ETX&gt;</v>
      </c>
      <c r="H2039" s="38">
        <f>ROW() - 6</f>
        <v>2033</v>
      </c>
      <c r="I2039" s="218" t="str" cm="1">
        <f t="array" ref="I20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40" spans="1:10" x14ac:dyDescent="0.2">
      <c r="A2040" s="209">
        <v>9798</v>
      </c>
      <c r="B2040" s="211" t="s">
        <v>3730</v>
      </c>
      <c r="C2040" s="44">
        <v>4</v>
      </c>
      <c r="D2040" s="214">
        <v>45131.46710065972</v>
      </c>
      <c r="E2040" s="211" t="b">
        <v>0</v>
      </c>
      <c r="F2040" s="211" t="s">
        <v>3731</v>
      </c>
      <c r="G20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&lt;STX&gt;H1;o160,100;f3;c20;h1;w1;d3,Morris Lane;&lt;ETX&gt;
&lt;STX&gt;H2;o130,100;f3;c20;h1;w1;d3,;&lt;ETX&gt;
&lt;STX&gt;H3;o100,100;f3;c20;h1;w1;d3,MES Login;&lt;ETX&gt;
&lt;STX&gt;B4;o50,30;f3;c0,3;h50;w3;d3,9798;&lt;ETX&gt;
&lt;STX&gt;R&lt;ETX&gt;
&lt;STX&gt;&lt;ESC&gt;E1;&lt;ETX&gt;
&lt;STX&gt;&lt;US&gt;4&lt;ETX&gt;
&lt;STX&gt;&lt;ETB&gt;&lt;ETX&gt;</v>
      </c>
      <c r="H2040" s="38">
        <f>ROW() - 6</f>
        <v>2034</v>
      </c>
      <c r="I2040" s="218" t="str" cm="1">
        <f t="array" ref="I20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41" spans="1:10" x14ac:dyDescent="0.2">
      <c r="A2041" s="209">
        <v>9639</v>
      </c>
      <c r="B2041" s="211" t="s">
        <v>3732</v>
      </c>
      <c r="C2041" s="44">
        <v>4</v>
      </c>
      <c r="D2041" s="214">
        <v>45131.46710065972</v>
      </c>
      <c r="E2041" s="211" t="b">
        <v>0</v>
      </c>
      <c r="F2041" s="211" t="s">
        <v>1078</v>
      </c>
      <c r="G20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&lt;STX&gt;H1;o160,100;f3;c20;h1;w1;d3,Moses Washington;&lt;ETX&gt;
&lt;STX&gt;H2;o130,100;f3;c20;h1;w1;d3,;&lt;ETX&gt;
&lt;STX&gt;H3;o100,100;f3;c20;h1;w1;d3,MES Login;&lt;ETX&gt;
&lt;STX&gt;B4;o50,30;f3;c0,3;h50;w3;d3,9639;&lt;ETX&gt;
&lt;STX&gt;R&lt;ETX&gt;
&lt;STX&gt;&lt;ESC&gt;E1;&lt;ETX&gt;
&lt;STX&gt;&lt;US&gt;4&lt;ETX&gt;
&lt;STX&gt;&lt;ETB&gt;&lt;ETX&gt;</v>
      </c>
      <c r="H2041" s="38">
        <f>ROW() - 6</f>
        <v>2035</v>
      </c>
      <c r="I2041" s="218" t="str" cm="1">
        <f t="array" ref="I20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42" spans="1:10" x14ac:dyDescent="0.2">
      <c r="A2042" s="209">
        <v>8677</v>
      </c>
      <c r="B2042" s="211" t="s">
        <v>3733</v>
      </c>
      <c r="C2042" s="44">
        <v>3</v>
      </c>
      <c r="D2042" s="214">
        <v>45131.467100844908</v>
      </c>
      <c r="E2042" s="211" t="b">
        <v>1</v>
      </c>
      <c r="F2042" s="211" t="s">
        <v>1823</v>
      </c>
      <c r="G20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&lt;STX&gt;H1;o160,100;f3;c20;h1;w1;d3,Moua Hang;&lt;ETX&gt;
&lt;STX&gt;H2;o130,100;f3;c20;h1;w1;d3,;&lt;ETX&gt;
&lt;STX&gt;H3;o100,100;f3;c20;h1;w1;d3,MES Login;&lt;ETX&gt;
&lt;STX&gt;B4;o50,30;f3;c0,3;h50;w3;d3,8677;&lt;ETX&gt;
&lt;STX&gt;R&lt;ETX&gt;
&lt;STX&gt;&lt;ESC&gt;E1;&lt;ETX&gt;
&lt;STX&gt;&lt;US&gt;4&lt;ETX&gt;
&lt;STX&gt;&lt;ETB&gt;&lt;ETX&gt;</v>
      </c>
      <c r="H2042" s="38">
        <f>ROW() - 6</f>
        <v>2036</v>
      </c>
      <c r="I2042" s="218" t="str" cm="1">
        <f t="array" ref="I20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43" spans="1:10" x14ac:dyDescent="0.2">
      <c r="A2043" s="209">
        <v>1928</v>
      </c>
      <c r="B2043" s="211" t="s">
        <v>501</v>
      </c>
      <c r="C2043" s="44">
        <v>2</v>
      </c>
      <c r="D2043" s="214"/>
      <c r="E2043" s="211" t="b">
        <v>0</v>
      </c>
      <c r="F2043" s="211" t="s">
        <v>898</v>
      </c>
      <c r="G20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&lt;STX&gt;H1;o160,100;f3;c20;h1;w1;d3,Mubeen Dewan;&lt;ETX&gt;
&lt;STX&gt;H2;o130,100;f3;c20;h1;w1;d3,Quality 3rd;&lt;ETX&gt;
&lt;STX&gt;H3;o100,100;f3;c20;h1;w1;d3,MES Login;&lt;ETX&gt;
&lt;STX&gt;B4;o50,30;f3;c0,3;h50;w3;d3,1928;&lt;ETX&gt;
&lt;STX&gt;R&lt;ETX&gt;
&lt;STX&gt;&lt;ESC&gt;E1;&lt;ETX&gt;
&lt;STX&gt;&lt;US&gt;4&lt;ETX&gt;
&lt;STX&gt;&lt;ETB&gt;&lt;ETX&gt;</v>
      </c>
      <c r="H2043" s="38">
        <f>ROW() - 6</f>
        <v>2037</v>
      </c>
      <c r="I2043" s="218" t="str" cm="1">
        <f t="array" ref="I20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3rd</v>
      </c>
      <c r="J20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044" spans="1:10" x14ac:dyDescent="0.2">
      <c r="A2044" s="209">
        <v>1037</v>
      </c>
      <c r="B2044" s="211" t="s">
        <v>503</v>
      </c>
      <c r="C2044" s="44">
        <v>1</v>
      </c>
      <c r="D2044" s="214"/>
      <c r="E2044" s="211" t="b">
        <v>1</v>
      </c>
      <c r="F2044" s="211" t="s">
        <v>3734</v>
      </c>
      <c r="G20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&lt;STX&gt;H1;o160,100;f3;c20;h1;w1;d3,Mugeshkumar Rathinasabapathy;&lt;ETX&gt;
&lt;STX&gt;H2;o130,100;f3;c20;h1;w1;d3,Engineering 1st;&lt;ETX&gt;
&lt;STX&gt;H3;o100,100;f3;c20;h1;w1;d3,MES Login;&lt;ETX&gt;
&lt;STX&gt;B4;o50,30;f3;c0,3;h50;w3;d3,1037;&lt;ETX&gt;
&lt;STX&gt;R&lt;ETX&gt;
&lt;STX&gt;&lt;ESC&gt;E1;&lt;ETX&gt;
&lt;STX&gt;&lt;US&gt;4&lt;ETX&gt;
&lt;STX&gt;&lt;ETB&gt;&lt;ETX&gt;</v>
      </c>
      <c r="H2044" s="38">
        <f>ROW() - 6</f>
        <v>2038</v>
      </c>
      <c r="I2044" s="218" t="str" cm="1">
        <f t="array" ref="I20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Engineering 1st</v>
      </c>
      <c r="J20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045" spans="1:10" x14ac:dyDescent="0.2">
      <c r="A2045" s="209">
        <v>2523</v>
      </c>
      <c r="B2045" s="211" t="s">
        <v>505</v>
      </c>
      <c r="C2045" s="44">
        <v>4</v>
      </c>
      <c r="D2045" s="214"/>
      <c r="E2045" s="211" t="b">
        <v>0</v>
      </c>
      <c r="F2045" s="211" t="s">
        <v>2064</v>
      </c>
      <c r="G20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&lt;STX&gt;H1;o160,100;f3;c20;h1;w1;d3,Muhammad Ahmed;&lt;ETX&gt;
&lt;STX&gt;H2;o130,100;f3;c20;h1;w1;d3,T1XX B;&lt;ETX&gt;
&lt;STX&gt;H3;o100,100;f3;c20;h1;w1;d3,MES Login;&lt;ETX&gt;
&lt;STX&gt;B4;o50,30;f3;c0,3;h50;w3;d3,2523;&lt;ETX&gt;
&lt;STX&gt;R&lt;ETX&gt;
&lt;STX&gt;&lt;ESC&gt;E1;&lt;ETX&gt;
&lt;STX&gt;&lt;US&gt;4&lt;ETX&gt;
&lt;STX&gt;&lt;ETB&gt;&lt;ETX&gt;</v>
      </c>
      <c r="H2045" s="38">
        <f>ROW() - 6</f>
        <v>2039</v>
      </c>
      <c r="I2045" s="218" t="str" cm="1">
        <f t="array" ref="I20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20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046" spans="1:10" x14ac:dyDescent="0.2">
      <c r="A2046" s="209">
        <v>9948</v>
      </c>
      <c r="B2046" s="211" t="s">
        <v>3735</v>
      </c>
      <c r="C2046" s="44">
        <v>4</v>
      </c>
      <c r="D2046" s="214">
        <v>45131.467101006943</v>
      </c>
      <c r="E2046" s="211" t="b">
        <v>0</v>
      </c>
      <c r="F2046" s="211" t="s">
        <v>3736</v>
      </c>
      <c r="G20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&lt;STX&gt;H1;o160,100;f3;c20;h1;w1;d3,Muhammed Sahid;&lt;ETX&gt;
&lt;STX&gt;H2;o130,100;f3;c20;h1;w1;d3,;&lt;ETX&gt;
&lt;STX&gt;H3;o100,100;f3;c20;h1;w1;d3,MES Login;&lt;ETX&gt;
&lt;STX&gt;B4;o50,30;f3;c0,3;h50;w3;d3,9948;&lt;ETX&gt;
&lt;STX&gt;R&lt;ETX&gt;
&lt;STX&gt;&lt;ESC&gt;E1;&lt;ETX&gt;
&lt;STX&gt;&lt;US&gt;4&lt;ETX&gt;
&lt;STX&gt;&lt;ETB&gt;&lt;ETX&gt;</v>
      </c>
      <c r="H2046" s="38">
        <f>ROW() - 6</f>
        <v>2040</v>
      </c>
      <c r="I2046" s="218" t="str" cm="1">
        <f t="array" ref="I20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47" spans="1:10" x14ac:dyDescent="0.2">
      <c r="A2047" s="209">
        <v>9397</v>
      </c>
      <c r="B2047" s="211" t="s">
        <v>3737</v>
      </c>
      <c r="C2047" s="44">
        <v>4</v>
      </c>
      <c r="D2047" s="214">
        <v>45693</v>
      </c>
      <c r="E2047" s="211" t="b">
        <v>0</v>
      </c>
      <c r="F2047" s="211" t="s">
        <v>1440</v>
      </c>
      <c r="G20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&lt;STX&gt;H1;o160,100;f3;c20;h1;w1;d3,Myesha Thomas;&lt;ETX&gt;
&lt;STX&gt;H2;o130,100;f3;c20;h1;w1;d3,;&lt;ETX&gt;
&lt;STX&gt;H3;o100,100;f3;c20;h1;w1;d3,MES Login;&lt;ETX&gt;
&lt;STX&gt;B4;o50,30;f3;c0,3;h50;w3;d3,9397;&lt;ETX&gt;
&lt;STX&gt;R&lt;ETX&gt;
&lt;STX&gt;&lt;ESC&gt;E1;&lt;ETX&gt;
&lt;STX&gt;&lt;US&gt;4&lt;ETX&gt;
&lt;STX&gt;&lt;ETB&gt;&lt;ETX&gt;</v>
      </c>
      <c r="H2047" s="38">
        <f>ROW() - 6</f>
        <v>2041</v>
      </c>
      <c r="I2047" s="218" t="str" cm="1">
        <f t="array" ref="I20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48" spans="1:10" x14ac:dyDescent="0.2">
      <c r="A2048" s="209">
        <v>1638</v>
      </c>
      <c r="B2048" s="211" t="s">
        <v>3738</v>
      </c>
      <c r="C2048" s="44">
        <v>4</v>
      </c>
      <c r="D2048" s="214">
        <v>45131.467101388887</v>
      </c>
      <c r="E2048" s="211" t="b">
        <v>0</v>
      </c>
      <c r="F2048" s="211" t="s">
        <v>3739</v>
      </c>
      <c r="G20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&lt;STX&gt;H1;o160,100;f3;c20;h1;w1;d3,Mykaila Fears;&lt;ETX&gt;
&lt;STX&gt;H2;o130,100;f3;c20;h1;w1;d3,;&lt;ETX&gt;
&lt;STX&gt;H3;o100,100;f3;c20;h1;w1;d3,MES Login;&lt;ETX&gt;
&lt;STX&gt;B4;o50,30;f3;c0,3;h50;w3;d3,1638;&lt;ETX&gt;
&lt;STX&gt;R&lt;ETX&gt;
&lt;STX&gt;&lt;ESC&gt;E1;&lt;ETX&gt;
&lt;STX&gt;&lt;US&gt;4&lt;ETX&gt;
&lt;STX&gt;&lt;ETB&gt;&lt;ETX&gt;</v>
      </c>
      <c r="H2048" s="38">
        <f>ROW() - 6</f>
        <v>2042</v>
      </c>
      <c r="I2048" s="218" t="str" cm="1">
        <f t="array" ref="I20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49" spans="1:10" x14ac:dyDescent="0.2">
      <c r="A2049" s="209">
        <v>8181</v>
      </c>
      <c r="B2049" s="211" t="s">
        <v>3740</v>
      </c>
      <c r="C2049" s="44">
        <v>4</v>
      </c>
      <c r="D2049" s="214">
        <v>45131.467101539354</v>
      </c>
      <c r="E2049" s="211" t="b">
        <v>0</v>
      </c>
      <c r="F2049" s="211" t="s">
        <v>944</v>
      </c>
      <c r="G20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&lt;STX&gt;H1;o160,100;f3;c20;h1;w1;d3,Mykayla Bell;&lt;ETX&gt;
&lt;STX&gt;H2;o130,100;f3;c20;h1;w1;d3,;&lt;ETX&gt;
&lt;STX&gt;H3;o100,100;f3;c20;h1;w1;d3,MES Login;&lt;ETX&gt;
&lt;STX&gt;B4;o50,30;f3;c0,3;h50;w3;d3,8181;&lt;ETX&gt;
&lt;STX&gt;R&lt;ETX&gt;
&lt;STX&gt;&lt;ESC&gt;E1;&lt;ETX&gt;
&lt;STX&gt;&lt;US&gt;4&lt;ETX&gt;
&lt;STX&gt;&lt;ETB&gt;&lt;ETX&gt;</v>
      </c>
      <c r="H2049" s="38">
        <f>ROW() - 6</f>
        <v>2043</v>
      </c>
      <c r="I2049" s="218" t="str" cm="1">
        <f t="array" ref="I20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50" spans="1:10" x14ac:dyDescent="0.2">
      <c r="A2050" s="209">
        <v>2415</v>
      </c>
      <c r="B2050" s="211" t="s">
        <v>507</v>
      </c>
      <c r="C2050" s="44">
        <v>4</v>
      </c>
      <c r="D2050" s="214"/>
      <c r="E2050" s="211" t="b">
        <v>0</v>
      </c>
      <c r="F2050" s="211" t="s">
        <v>2205</v>
      </c>
      <c r="G20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&lt;STX&gt;H1;o160,100;f3;c20;h1;w1;d3,Myron Young;&lt;ETX&gt;
&lt;STX&gt;H2;o130,100;f3;c20;h1;w1;d3,T1XX B;&lt;ETX&gt;
&lt;STX&gt;H3;o100,100;f3;c20;h1;w1;d3,MES Login;&lt;ETX&gt;
&lt;STX&gt;B4;o50,30;f3;c0,3;h50;w3;d3,2415;&lt;ETX&gt;
&lt;STX&gt;R&lt;ETX&gt;
&lt;STX&gt;&lt;ESC&gt;E1;&lt;ETX&gt;
&lt;STX&gt;&lt;US&gt;4&lt;ETX&gt;
&lt;STX&gt;&lt;ETB&gt;&lt;ETX&gt;</v>
      </c>
      <c r="H2050" s="38">
        <f>ROW() - 6</f>
        <v>2044</v>
      </c>
      <c r="I2050" s="218" t="str" cm="1">
        <f t="array" ref="I20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20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051" spans="1:10" x14ac:dyDescent="0.2">
      <c r="A2051" s="209">
        <v>1214</v>
      </c>
      <c r="B2051" s="211" t="s">
        <v>3741</v>
      </c>
      <c r="C2051" s="44">
        <v>4</v>
      </c>
      <c r="D2051" s="214">
        <v>45131.467101736111</v>
      </c>
      <c r="E2051" s="211" t="b">
        <v>0</v>
      </c>
      <c r="F2051" s="211" t="s">
        <v>3742</v>
      </c>
      <c r="G20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&lt;STX&gt;H1;o160,100;f3;c20;h1;w1;d3,Mysti Huff;&lt;ETX&gt;
&lt;STX&gt;H2;o130,100;f3;c20;h1;w1;d3,;&lt;ETX&gt;
&lt;STX&gt;H3;o100,100;f3;c20;h1;w1;d3,MES Login;&lt;ETX&gt;
&lt;STX&gt;B4;o50,30;f3;c0,3;h50;w3;d3,1214;&lt;ETX&gt;
&lt;STX&gt;R&lt;ETX&gt;
&lt;STX&gt;&lt;ESC&gt;E1;&lt;ETX&gt;
&lt;STX&gt;&lt;US&gt;4&lt;ETX&gt;
&lt;STX&gt;&lt;ETB&gt;&lt;ETX&gt;</v>
      </c>
      <c r="H2051" s="38">
        <f>ROW() - 6</f>
        <v>2045</v>
      </c>
      <c r="I2051" s="218" t="str" cm="1">
        <f t="array" ref="I20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52" spans="1:10" x14ac:dyDescent="0.2">
      <c r="A2052" s="209">
        <v>3036</v>
      </c>
      <c r="B2052" s="211" t="s">
        <v>3743</v>
      </c>
      <c r="C2052" s="44">
        <v>4</v>
      </c>
      <c r="D2052" s="214"/>
      <c r="E2052" s="211" t="b">
        <v>0</v>
      </c>
      <c r="F2052" s="211" t="s">
        <v>3744</v>
      </c>
      <c r="G20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&lt;STX&gt;H1;o160,100;f3;c20;h1;w1;d3,Myzell Otis;&lt;ETX&gt;
&lt;STX&gt;H2;o130,100;f3;c20;h1;w1;d3,;&lt;ETX&gt;
&lt;STX&gt;H3;o100,100;f3;c20;h1;w1;d3,MES Login;&lt;ETX&gt;
&lt;STX&gt;B4;o50,30;f3;c0,3;h50;w3;d3,3036;&lt;ETX&gt;
&lt;STX&gt;R&lt;ETX&gt;
&lt;STX&gt;&lt;ESC&gt;E1;&lt;ETX&gt;
&lt;STX&gt;&lt;US&gt;4&lt;ETX&gt;
&lt;STX&gt;&lt;ETB&gt;&lt;ETX&gt;</v>
      </c>
      <c r="H2052" s="38">
        <f>ROW() - 6</f>
        <v>2046</v>
      </c>
      <c r="I2052" s="218" t="str" cm="1">
        <f t="array" ref="I20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53" spans="1:10" x14ac:dyDescent="0.2">
      <c r="A2053" s="209">
        <v>9845</v>
      </c>
      <c r="B2053" s="211" t="s">
        <v>3745</v>
      </c>
      <c r="C2053" s="44">
        <v>4</v>
      </c>
      <c r="D2053" s="214">
        <v>45131.467101932867</v>
      </c>
      <c r="E2053" s="211" t="b">
        <v>0</v>
      </c>
      <c r="F2053" s="211" t="s">
        <v>2064</v>
      </c>
      <c r="G20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&lt;STX&gt;H1;o160,100;f3;c20;h1;w1;d3,Nabul Ahmed;&lt;ETX&gt;
&lt;STX&gt;H2;o130,100;f3;c20;h1;w1;d3,;&lt;ETX&gt;
&lt;STX&gt;H3;o100,100;f3;c20;h1;w1;d3,MES Login;&lt;ETX&gt;
&lt;STX&gt;B4;o50,30;f3;c0,3;h50;w3;d3,9845;&lt;ETX&gt;
&lt;STX&gt;R&lt;ETX&gt;
&lt;STX&gt;&lt;ESC&gt;E1;&lt;ETX&gt;
&lt;STX&gt;&lt;US&gt;4&lt;ETX&gt;
&lt;STX&gt;&lt;ETB&gt;&lt;ETX&gt;</v>
      </c>
      <c r="H2053" s="38">
        <f>ROW() - 6</f>
        <v>2047</v>
      </c>
      <c r="I2053" s="218" t="str" cm="1">
        <f t="array" ref="I20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54" spans="1:10" x14ac:dyDescent="0.2">
      <c r="A2054" s="209">
        <v>1901</v>
      </c>
      <c r="B2054" s="211" t="s">
        <v>3746</v>
      </c>
      <c r="C2054" s="44">
        <v>4</v>
      </c>
      <c r="D2054" s="214">
        <v>45131.467102083334</v>
      </c>
      <c r="E2054" s="211" t="b">
        <v>0</v>
      </c>
      <c r="F2054" s="211" t="s">
        <v>3747</v>
      </c>
      <c r="G20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&lt;STX&gt;H1;o160,100;f3;c20;h1;w1;d3,Nackaya Garvin;&lt;ETX&gt;
&lt;STX&gt;H2;o130,100;f3;c20;h1;w1;d3,;&lt;ETX&gt;
&lt;STX&gt;H3;o100,100;f3;c20;h1;w1;d3,MES Login;&lt;ETX&gt;
&lt;STX&gt;B4;o50,30;f3;c0,3;h50;w3;d3,1901;&lt;ETX&gt;
&lt;STX&gt;R&lt;ETX&gt;
&lt;STX&gt;&lt;ESC&gt;E1;&lt;ETX&gt;
&lt;STX&gt;&lt;US&gt;4&lt;ETX&gt;
&lt;STX&gt;&lt;ETB&gt;&lt;ETX&gt;</v>
      </c>
      <c r="H2054" s="38">
        <f>ROW() - 6</f>
        <v>2048</v>
      </c>
      <c r="I2054" s="218" t="str" cm="1">
        <f t="array" ref="I20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55" spans="1:10" x14ac:dyDescent="0.2">
      <c r="A2055" s="209">
        <v>2944</v>
      </c>
      <c r="B2055" s="211" t="s">
        <v>3748</v>
      </c>
      <c r="C2055" s="44">
        <v>4</v>
      </c>
      <c r="D2055" s="214">
        <v>45131.46710228009</v>
      </c>
      <c r="E2055" s="211" t="b">
        <v>0</v>
      </c>
      <c r="F2055" s="211" t="s">
        <v>3749</v>
      </c>
      <c r="G20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&lt;STX&gt;H1;o160,100;f3;c20;h1;w1;d3,Nadine Ngare;&lt;ETX&gt;
&lt;STX&gt;H2;o130,100;f3;c20;h1;w1;d3,;&lt;ETX&gt;
&lt;STX&gt;H3;o100,100;f3;c20;h1;w1;d3,MES Login;&lt;ETX&gt;
&lt;STX&gt;B4;o50,30;f3;c0,3;h50;w3;d3,2944;&lt;ETX&gt;
&lt;STX&gt;R&lt;ETX&gt;
&lt;STX&gt;&lt;ESC&gt;E1;&lt;ETX&gt;
&lt;STX&gt;&lt;US&gt;4&lt;ETX&gt;
&lt;STX&gt;&lt;ETB&gt;&lt;ETX&gt;</v>
      </c>
      <c r="H2055" s="38">
        <f>ROW() - 6</f>
        <v>2049</v>
      </c>
      <c r="I2055" s="218" t="str" cm="1">
        <f t="array" ref="I20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56" spans="1:10" x14ac:dyDescent="0.2">
      <c r="A2056" s="209">
        <v>9252</v>
      </c>
      <c r="B2056" s="211" t="s">
        <v>3748</v>
      </c>
      <c r="C2056" s="44">
        <v>4</v>
      </c>
      <c r="D2056" s="214">
        <v>45131.467102465278</v>
      </c>
      <c r="E2056" s="211" t="b">
        <v>0</v>
      </c>
      <c r="F2056" s="211" t="s">
        <v>3749</v>
      </c>
      <c r="G20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&lt;STX&gt;H1;o160,100;f3;c20;h1;w1;d3,Nadine Ngare;&lt;ETX&gt;
&lt;STX&gt;H2;o130,100;f3;c20;h1;w1;d3,;&lt;ETX&gt;
&lt;STX&gt;H3;o100,100;f3;c20;h1;w1;d3,MES Login;&lt;ETX&gt;
&lt;STX&gt;B4;o50,30;f3;c0,3;h50;w3;d3,9252;&lt;ETX&gt;
&lt;STX&gt;R&lt;ETX&gt;
&lt;STX&gt;&lt;ESC&gt;E1;&lt;ETX&gt;
&lt;STX&gt;&lt;US&gt;4&lt;ETX&gt;
&lt;STX&gt;&lt;ETB&gt;&lt;ETX&gt;</v>
      </c>
      <c r="H2056" s="38">
        <f>ROW() - 6</f>
        <v>2050</v>
      </c>
      <c r="I2056" s="218" t="str" cm="1">
        <f t="array" ref="I20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57" spans="1:10" x14ac:dyDescent="0.2">
      <c r="A2057" s="209">
        <v>1978</v>
      </c>
      <c r="B2057" s="211" t="s">
        <v>3750</v>
      </c>
      <c r="C2057" s="44">
        <v>4</v>
      </c>
      <c r="D2057" s="214">
        <v>45125</v>
      </c>
      <c r="E2057" s="211" t="b">
        <v>0</v>
      </c>
      <c r="F2057" s="211" t="s">
        <v>2064</v>
      </c>
      <c r="G20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&lt;STX&gt;H1;o160,100;f3;c20;h1;w1;d3,Nahid Ahmed;&lt;ETX&gt;
&lt;STX&gt;H2;o130,100;f3;c20;h1;w1;d3,;&lt;ETX&gt;
&lt;STX&gt;H3;o100,100;f3;c20;h1;w1;d3,MES Login;&lt;ETX&gt;
&lt;STX&gt;B4;o50,30;f3;c0,3;h50;w3;d3,1978;&lt;ETX&gt;
&lt;STX&gt;R&lt;ETX&gt;
&lt;STX&gt;&lt;ESC&gt;E1;&lt;ETX&gt;
&lt;STX&gt;&lt;US&gt;4&lt;ETX&gt;
&lt;STX&gt;&lt;ETB&gt;&lt;ETX&gt;</v>
      </c>
      <c r="H2057" s="38">
        <f>ROW() - 6</f>
        <v>2051</v>
      </c>
      <c r="I2057" s="218" t="str" cm="1">
        <f t="array" ref="I20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58" spans="1:10" x14ac:dyDescent="0.2">
      <c r="A2058" s="209">
        <v>9350</v>
      </c>
      <c r="B2058" s="211" t="s">
        <v>3751</v>
      </c>
      <c r="C2058" s="44">
        <v>4</v>
      </c>
      <c r="D2058" s="214">
        <v>45131.467102662034</v>
      </c>
      <c r="E2058" s="211" t="b">
        <v>0</v>
      </c>
      <c r="F2058" s="211" t="s">
        <v>1039</v>
      </c>
      <c r="G20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&lt;STX&gt;H1;o160,100;f3;c20;h1;w1;d3,Najuan Wilson;&lt;ETX&gt;
&lt;STX&gt;H2;o130,100;f3;c20;h1;w1;d3,;&lt;ETX&gt;
&lt;STX&gt;H3;o100,100;f3;c20;h1;w1;d3,MES Login;&lt;ETX&gt;
&lt;STX&gt;B4;o50,30;f3;c0,3;h50;w3;d3,9350;&lt;ETX&gt;
&lt;STX&gt;R&lt;ETX&gt;
&lt;STX&gt;&lt;ESC&gt;E1;&lt;ETX&gt;
&lt;STX&gt;&lt;US&gt;4&lt;ETX&gt;
&lt;STX&gt;&lt;ETB&gt;&lt;ETX&gt;</v>
      </c>
      <c r="H2058" s="38">
        <f>ROW() - 6</f>
        <v>2052</v>
      </c>
      <c r="I2058" s="218" t="str" cm="1">
        <f t="array" ref="I20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59" spans="1:10" x14ac:dyDescent="0.2">
      <c r="A2059" s="209">
        <v>1298</v>
      </c>
      <c r="B2059" s="211" t="s">
        <v>3752</v>
      </c>
      <c r="C2059" s="44">
        <v>4</v>
      </c>
      <c r="D2059" s="214">
        <v>45131.467102812501</v>
      </c>
      <c r="E2059" s="211" t="b">
        <v>0</v>
      </c>
      <c r="F2059" s="211" t="s">
        <v>960</v>
      </c>
      <c r="G20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&lt;STX&gt;H1;o160,100;f3;c20;h1;w1;d3,Nakaela Brown;&lt;ETX&gt;
&lt;STX&gt;H2;o130,100;f3;c20;h1;w1;d3,;&lt;ETX&gt;
&lt;STX&gt;H3;o100,100;f3;c20;h1;w1;d3,MES Login;&lt;ETX&gt;
&lt;STX&gt;B4;o50,30;f3;c0,3;h50;w3;d3,1298;&lt;ETX&gt;
&lt;STX&gt;R&lt;ETX&gt;
&lt;STX&gt;&lt;ESC&gt;E1;&lt;ETX&gt;
&lt;STX&gt;&lt;US&gt;4&lt;ETX&gt;
&lt;STX&gt;&lt;ETB&gt;&lt;ETX&gt;</v>
      </c>
      <c r="H2059" s="38">
        <f>ROW() - 6</f>
        <v>2053</v>
      </c>
      <c r="I2059" s="218" t="str" cm="1">
        <f t="array" ref="I20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60" spans="1:10" x14ac:dyDescent="0.2">
      <c r="A2060" s="209">
        <v>1472</v>
      </c>
      <c r="B2060" s="211" t="s">
        <v>3753</v>
      </c>
      <c r="C2060" s="44">
        <v>4</v>
      </c>
      <c r="D2060" s="214">
        <v>45131.467103009258</v>
      </c>
      <c r="E2060" s="211" t="b">
        <v>0</v>
      </c>
      <c r="F2060" s="211" t="s">
        <v>3754</v>
      </c>
      <c r="G20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&lt;STX&gt;H1;o160,100;f3;c20;h1;w1;d3,NaKyra Bills;&lt;ETX&gt;
&lt;STX&gt;H2;o130,100;f3;c20;h1;w1;d3,;&lt;ETX&gt;
&lt;STX&gt;H3;o100,100;f3;c20;h1;w1;d3,MES Login;&lt;ETX&gt;
&lt;STX&gt;B4;o50,30;f3;c0,3;h50;w3;d3,1472;&lt;ETX&gt;
&lt;STX&gt;R&lt;ETX&gt;
&lt;STX&gt;&lt;ESC&gt;E1;&lt;ETX&gt;
&lt;STX&gt;&lt;US&gt;4&lt;ETX&gt;
&lt;STX&gt;&lt;ETB&gt;&lt;ETX&gt;</v>
      </c>
      <c r="H2060" s="38">
        <f>ROW() - 6</f>
        <v>2054</v>
      </c>
      <c r="I2060" s="218" t="str" cm="1">
        <f t="array" ref="I20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61" spans="1:10" x14ac:dyDescent="0.2">
      <c r="A2061" s="209">
        <v>8719</v>
      </c>
      <c r="B2061" s="211" t="s">
        <v>3755</v>
      </c>
      <c r="C2061" s="44">
        <v>4</v>
      </c>
      <c r="D2061" s="214">
        <v>45131.467103009258</v>
      </c>
      <c r="E2061" s="211" t="b">
        <v>0</v>
      </c>
      <c r="F2061" s="211" t="s">
        <v>2882</v>
      </c>
      <c r="G20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&lt;STX&gt;H1;o160,100;f3;c20;h1;w1;d3,Naomi Pizzo;&lt;ETX&gt;
&lt;STX&gt;H2;o130,100;f3;c20;h1;w1;d3,;&lt;ETX&gt;
&lt;STX&gt;H3;o100,100;f3;c20;h1;w1;d3,MES Login;&lt;ETX&gt;
&lt;STX&gt;B4;o50,30;f3;c0,3;h50;w3;d3,8719;&lt;ETX&gt;
&lt;STX&gt;R&lt;ETX&gt;
&lt;STX&gt;&lt;ESC&gt;E1;&lt;ETX&gt;
&lt;STX&gt;&lt;US&gt;4&lt;ETX&gt;
&lt;STX&gt;&lt;ETB&gt;&lt;ETX&gt;</v>
      </c>
      <c r="H2061" s="38">
        <f>ROW() - 6</f>
        <v>2055</v>
      </c>
      <c r="I2061" s="218" t="str" cm="1">
        <f t="array" ref="I20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62" spans="1:10" x14ac:dyDescent="0.2">
      <c r="A2062" s="209">
        <v>9806</v>
      </c>
      <c r="B2062" s="211" t="s">
        <v>3756</v>
      </c>
      <c r="C2062" s="44">
        <v>4</v>
      </c>
      <c r="D2062" s="214">
        <v>45131.467103206021</v>
      </c>
      <c r="E2062" s="211" t="b">
        <v>0</v>
      </c>
      <c r="F2062" s="211" t="s">
        <v>1619</v>
      </c>
      <c r="G20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&lt;STX&gt;H1;o160,100;f3;c20;h1;w1;d3,Naquika Hall;&lt;ETX&gt;
&lt;STX&gt;H2;o130,100;f3;c20;h1;w1;d3,;&lt;ETX&gt;
&lt;STX&gt;H3;o100,100;f3;c20;h1;w1;d3,MES Login;&lt;ETX&gt;
&lt;STX&gt;B4;o50,30;f3;c0,3;h50;w3;d3,9806;&lt;ETX&gt;
&lt;STX&gt;R&lt;ETX&gt;
&lt;STX&gt;&lt;ESC&gt;E1;&lt;ETX&gt;
&lt;STX&gt;&lt;US&gt;4&lt;ETX&gt;
&lt;STX&gt;&lt;ETB&gt;&lt;ETX&gt;</v>
      </c>
      <c r="H2062" s="38">
        <f>ROW() - 6</f>
        <v>2056</v>
      </c>
      <c r="I2062" s="218" t="str" cm="1">
        <f t="array" ref="I20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63" spans="1:10" x14ac:dyDescent="0.2">
      <c r="A2063" s="209">
        <v>1252</v>
      </c>
      <c r="B2063" s="211" t="s">
        <v>3757</v>
      </c>
      <c r="C2063" s="44">
        <v>4</v>
      </c>
      <c r="D2063" s="214">
        <v>45131.467103356481</v>
      </c>
      <c r="E2063" s="211" t="b">
        <v>0</v>
      </c>
      <c r="F2063" s="211" t="s">
        <v>3758</v>
      </c>
      <c r="G20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&lt;STX&gt;H1;o160,100;f3;c20;h1;w1;d3,Nasseer Muntaqim;&lt;ETX&gt;
&lt;STX&gt;H2;o130,100;f3;c20;h1;w1;d3,;&lt;ETX&gt;
&lt;STX&gt;H3;o100,100;f3;c20;h1;w1;d3,MES Login;&lt;ETX&gt;
&lt;STX&gt;B4;o50,30;f3;c0,3;h50;w3;d3,1252;&lt;ETX&gt;
&lt;STX&gt;R&lt;ETX&gt;
&lt;STX&gt;&lt;ESC&gt;E1;&lt;ETX&gt;
&lt;STX&gt;&lt;US&gt;4&lt;ETX&gt;
&lt;STX&gt;&lt;ETB&gt;&lt;ETX&gt;</v>
      </c>
      <c r="H2063" s="38">
        <f>ROW() - 6</f>
        <v>2057</v>
      </c>
      <c r="I2063" s="218" t="str" cm="1">
        <f t="array" ref="I20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64" spans="1:10" x14ac:dyDescent="0.2">
      <c r="A2064" s="209">
        <v>9099</v>
      </c>
      <c r="B2064" s="211" t="s">
        <v>3759</v>
      </c>
      <c r="C2064" s="44">
        <v>4</v>
      </c>
      <c r="D2064" s="214">
        <v>45131.467103553237</v>
      </c>
      <c r="E2064" s="211" t="b">
        <v>0</v>
      </c>
      <c r="F2064" s="211" t="s">
        <v>960</v>
      </c>
      <c r="G20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&lt;STX&gt;H1;o160,100;f3;c20;h1;w1;d3,Natajun Brown;&lt;ETX&gt;
&lt;STX&gt;H2;o130,100;f3;c20;h1;w1;d3,;&lt;ETX&gt;
&lt;STX&gt;H3;o100,100;f3;c20;h1;w1;d3,MES Login;&lt;ETX&gt;
&lt;STX&gt;B4;o50,30;f3;c0,3;h50;w3;d3,9099;&lt;ETX&gt;
&lt;STX&gt;R&lt;ETX&gt;
&lt;STX&gt;&lt;ESC&gt;E1;&lt;ETX&gt;
&lt;STX&gt;&lt;US&gt;4&lt;ETX&gt;
&lt;STX&gt;&lt;ETB&gt;&lt;ETX&gt;</v>
      </c>
      <c r="H2064" s="38">
        <f>ROW() - 6</f>
        <v>2058</v>
      </c>
      <c r="I2064" s="218" t="str" cm="1">
        <f t="array" ref="I20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65" spans="1:10" x14ac:dyDescent="0.2">
      <c r="A2065" s="209">
        <v>9964</v>
      </c>
      <c r="B2065" s="211" t="s">
        <v>3760</v>
      </c>
      <c r="C2065" s="44">
        <v>10</v>
      </c>
      <c r="D2065" s="214">
        <v>45131.467103935189</v>
      </c>
      <c r="E2065" s="211" t="b">
        <v>1</v>
      </c>
      <c r="F2065" s="211" t="s">
        <v>3761</v>
      </c>
      <c r="G20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&lt;STX&gt;H1;o160,100;f3;c20;h1;w1;d3,Natalie Clemons;&lt;ETX&gt;
&lt;STX&gt;H2;o130,100;f3;c20;h1;w1;d3,Finance;&lt;ETX&gt;
&lt;STX&gt;H3;o100,100;f3;c20;h1;w1;d3,MES Login;&lt;ETX&gt;
&lt;STX&gt;B4;o50,30;f3;c0,3;h50;w3;d3,9964;&lt;ETX&gt;
&lt;STX&gt;R&lt;ETX&gt;
&lt;STX&gt;&lt;ESC&gt;E1;&lt;ETX&gt;
&lt;STX&gt;&lt;US&gt;4&lt;ETX&gt;
&lt;STX&gt;&lt;ETB&gt;&lt;ETX&gt;</v>
      </c>
      <c r="H2065" s="38">
        <f>ROW() - 6</f>
        <v>2059</v>
      </c>
      <c r="I2065" s="218" t="str" cm="1">
        <f t="array" ref="I20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Finance</v>
      </c>
      <c r="J20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66" spans="1:10" x14ac:dyDescent="0.2">
      <c r="A2066" s="209">
        <v>8840</v>
      </c>
      <c r="B2066" s="211" t="s">
        <v>3762</v>
      </c>
      <c r="C2066" s="44">
        <v>4</v>
      </c>
      <c r="D2066" s="214">
        <v>45131.467104085648</v>
      </c>
      <c r="E2066" s="211" t="b">
        <v>0</v>
      </c>
      <c r="F2066" s="211" t="s">
        <v>1906</v>
      </c>
      <c r="G20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&lt;STX&gt;H1;o160,100;f3;c20;h1;w1;d3,Natasha Key;&lt;ETX&gt;
&lt;STX&gt;H2;o130,100;f3;c20;h1;w1;d3,;&lt;ETX&gt;
&lt;STX&gt;H3;o100,100;f3;c20;h1;w1;d3,MES Login;&lt;ETX&gt;
&lt;STX&gt;B4;o50,30;f3;c0,3;h50;w3;d3,8840;&lt;ETX&gt;
&lt;STX&gt;R&lt;ETX&gt;
&lt;STX&gt;&lt;ESC&gt;E1;&lt;ETX&gt;
&lt;STX&gt;&lt;US&gt;4&lt;ETX&gt;
&lt;STX&gt;&lt;ETB&gt;&lt;ETX&gt;</v>
      </c>
      <c r="H2066" s="38">
        <f>ROW() - 6</f>
        <v>2060</v>
      </c>
      <c r="I2066" s="218" t="str" cm="1">
        <f t="array" ref="I20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67" spans="1:10" x14ac:dyDescent="0.2">
      <c r="A2067" s="209">
        <v>9275</v>
      </c>
      <c r="B2067" s="211" t="s">
        <v>3763</v>
      </c>
      <c r="C2067" s="44">
        <v>4</v>
      </c>
      <c r="D2067" s="214">
        <v>45131.467104432872</v>
      </c>
      <c r="E2067" s="211" t="b">
        <v>0</v>
      </c>
      <c r="F2067" s="211" t="s">
        <v>3764</v>
      </c>
      <c r="G20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&lt;STX&gt;H1;o160,100;f3;c20;h1;w1;d3,Natasha Speight;&lt;ETX&gt;
&lt;STX&gt;H2;o130,100;f3;c20;h1;w1;d3,;&lt;ETX&gt;
&lt;STX&gt;H3;o100,100;f3;c20;h1;w1;d3,MES Login;&lt;ETX&gt;
&lt;STX&gt;B4;o50,30;f3;c0,3;h50;w3;d3,9275;&lt;ETX&gt;
&lt;STX&gt;R&lt;ETX&gt;
&lt;STX&gt;&lt;ESC&gt;E1;&lt;ETX&gt;
&lt;STX&gt;&lt;US&gt;4&lt;ETX&gt;
&lt;STX&gt;&lt;ETB&gt;&lt;ETX&gt;</v>
      </c>
      <c r="H2067" s="38">
        <f>ROW() - 6</f>
        <v>2061</v>
      </c>
      <c r="I2067" s="218" t="str" cm="1">
        <f t="array" ref="I20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68" spans="1:10" x14ac:dyDescent="0.2">
      <c r="A2068" s="209">
        <v>2041</v>
      </c>
      <c r="B2068" s="211" t="s">
        <v>3765</v>
      </c>
      <c r="C2068" s="44">
        <v>8</v>
      </c>
      <c r="D2068" s="214">
        <v>45090.630198993058</v>
      </c>
      <c r="E2068" s="211" t="b">
        <v>1</v>
      </c>
      <c r="F2068" s="211" t="s">
        <v>3766</v>
      </c>
      <c r="G20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&lt;STX&gt;H1;o160,100;f3;c20;h1;w1;d3,Nate Bartley;&lt;ETX&gt;
&lt;STX&gt;H2;o130,100;f3;c20;h1;w1;d3,;&lt;ETX&gt;
&lt;STX&gt;H3;o100,100;f3;c20;h1;w1;d3,MES Login;&lt;ETX&gt;
&lt;STX&gt;B4;o50,30;f3;c0,3;h50;w3;d3,2041;&lt;ETX&gt;
&lt;STX&gt;R&lt;ETX&gt;
&lt;STX&gt;&lt;ESC&gt;E1;&lt;ETX&gt;
&lt;STX&gt;&lt;US&gt;4&lt;ETX&gt;
&lt;STX&gt;&lt;ETB&gt;&lt;ETX&gt;</v>
      </c>
      <c r="H2068" s="38">
        <f>ROW() - 6</f>
        <v>2062</v>
      </c>
      <c r="I2068" s="218" t="str" cm="1">
        <f t="array" ref="I20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69" spans="1:10" x14ac:dyDescent="0.2">
      <c r="A2069" s="209">
        <v>9552</v>
      </c>
      <c r="B2069" s="211" t="s">
        <v>3767</v>
      </c>
      <c r="C2069" s="44">
        <v>4</v>
      </c>
      <c r="D2069" s="214">
        <v>45131.467104629628</v>
      </c>
      <c r="E2069" s="211" t="b">
        <v>0</v>
      </c>
      <c r="F2069" s="211" t="s">
        <v>1363</v>
      </c>
      <c r="G20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&lt;STX&gt;H1;o160,100;f3;c20;h1;w1;d3,Nateisha Webster;&lt;ETX&gt;
&lt;STX&gt;H2;o130,100;f3;c20;h1;w1;d3,;&lt;ETX&gt;
&lt;STX&gt;H3;o100,100;f3;c20;h1;w1;d3,MES Login;&lt;ETX&gt;
&lt;STX&gt;B4;o50,30;f3;c0,3;h50;w3;d3,9552;&lt;ETX&gt;
&lt;STX&gt;R&lt;ETX&gt;
&lt;STX&gt;&lt;ESC&gt;E1;&lt;ETX&gt;
&lt;STX&gt;&lt;US&gt;4&lt;ETX&gt;
&lt;STX&gt;&lt;ETB&gt;&lt;ETX&gt;</v>
      </c>
      <c r="H2069" s="38">
        <f>ROW() - 6</f>
        <v>2063</v>
      </c>
      <c r="I2069" s="218" t="str" cm="1">
        <f t="array" ref="I20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70" spans="1:10" x14ac:dyDescent="0.2">
      <c r="A2070" s="209">
        <v>2074</v>
      </c>
      <c r="B2070" s="211" t="s">
        <v>3768</v>
      </c>
      <c r="C2070" s="44">
        <v>1</v>
      </c>
      <c r="D2070" s="214">
        <v>45131.467104826392</v>
      </c>
      <c r="E2070" s="211" t="b">
        <v>1</v>
      </c>
      <c r="F2070" s="211" t="s">
        <v>3769</v>
      </c>
      <c r="G20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&lt;STX&gt;H1;o160,100;f3;c20;h1;w1;d3,Nathan Beck;&lt;ETX&gt;
&lt;STX&gt;H2;o130,100;f3;c20;h1;w1;d3,;&lt;ETX&gt;
&lt;STX&gt;H3;o100,100;f3;c20;h1;w1;d3,MES Login;&lt;ETX&gt;
&lt;STX&gt;B4;o50,30;f3;c0,3;h50;w3;d3,2074;&lt;ETX&gt;
&lt;STX&gt;R&lt;ETX&gt;
&lt;STX&gt;&lt;ESC&gt;E1;&lt;ETX&gt;
&lt;STX&gt;&lt;US&gt;4&lt;ETX&gt;
&lt;STX&gt;&lt;ETB&gt;&lt;ETX&gt;</v>
      </c>
      <c r="H2070" s="38">
        <f>ROW() - 6</f>
        <v>2064</v>
      </c>
      <c r="I2070" s="218" t="str" cm="1">
        <f t="array" ref="I20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71" spans="1:10" x14ac:dyDescent="0.2">
      <c r="A2071" s="209">
        <v>1593</v>
      </c>
      <c r="B2071" s="211" t="s">
        <v>3770</v>
      </c>
      <c r="C2071" s="44">
        <v>4</v>
      </c>
      <c r="D2071" s="214"/>
      <c r="E2071" s="211" t="b">
        <v>0</v>
      </c>
      <c r="F2071" s="211" t="s">
        <v>908</v>
      </c>
      <c r="G20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&lt;STX&gt;H1;o160,100;f3;c20;h1;w1;d3,Nathan Cook;&lt;ETX&gt;
&lt;STX&gt;H2;o130,100;f3;c20;h1;w1;d3,;&lt;ETX&gt;
&lt;STX&gt;H3;o100,100;f3;c20;h1;w1;d3,MES Login;&lt;ETX&gt;
&lt;STX&gt;B4;o50,30;f3;c0,3;h50;w3;d3,1593;&lt;ETX&gt;
&lt;STX&gt;R&lt;ETX&gt;
&lt;STX&gt;&lt;ESC&gt;E1;&lt;ETX&gt;
&lt;STX&gt;&lt;US&gt;4&lt;ETX&gt;
&lt;STX&gt;&lt;ETB&gt;&lt;ETX&gt;</v>
      </c>
      <c r="H2071" s="38">
        <f>ROW() - 6</f>
        <v>2065</v>
      </c>
      <c r="I2071" s="218" t="str" cm="1">
        <f t="array" ref="I20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72" spans="1:10" x14ac:dyDescent="0.2">
      <c r="A2072" s="209">
        <v>1336</v>
      </c>
      <c r="B2072" s="211" t="s">
        <v>509</v>
      </c>
      <c r="C2072" s="44">
        <v>4</v>
      </c>
      <c r="D2072" s="214"/>
      <c r="E2072" s="211" t="b">
        <v>0</v>
      </c>
      <c r="F2072" s="211" t="s">
        <v>3771</v>
      </c>
      <c r="G20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&lt;STX&gt;H1;o160,100;f3;c20;h1;w1;d3,Nathan Dyer;&lt;ETX&gt;
&lt;STX&gt;H2;o130,100;f3;c20;h1;w1;d3,DT FEM 2nd;&lt;ETX&gt;
&lt;STX&gt;H3;o100,100;f3;c20;h1;w1;d3,MES Login;&lt;ETX&gt;
&lt;STX&gt;B4;o50,30;f3;c0,3;h50;w3;d3,1336;&lt;ETX&gt;
&lt;STX&gt;R&lt;ETX&gt;
&lt;STX&gt;&lt;ESC&gt;E1;&lt;ETX&gt;
&lt;STX&gt;&lt;US&gt;4&lt;ETX&gt;
&lt;STX&gt;&lt;ETB&gt;&lt;ETX&gt;</v>
      </c>
      <c r="H2072" s="38">
        <f>ROW() - 6</f>
        <v>2066</v>
      </c>
      <c r="I2072" s="218" t="str" cm="1">
        <f t="array" ref="I20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20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073" spans="1:10" x14ac:dyDescent="0.2">
      <c r="A2073" s="209">
        <v>8859</v>
      </c>
      <c r="B2073" s="211" t="s">
        <v>3772</v>
      </c>
      <c r="C2073" s="44">
        <v>5</v>
      </c>
      <c r="D2073" s="214">
        <v>45131.467104976851</v>
      </c>
      <c r="E2073" s="211" t="b">
        <v>1</v>
      </c>
      <c r="F2073" s="211" t="s">
        <v>3773</v>
      </c>
      <c r="G20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&lt;STX&gt;H1;o160,100;f3;c20;h1;w1;d3,Nathan Feltner;&lt;ETX&gt;
&lt;STX&gt;H2;o130,100;f3;c20;h1;w1;d3,;&lt;ETX&gt;
&lt;STX&gt;H3;o100,100;f3;c20;h1;w1;d3,MES Login;&lt;ETX&gt;
&lt;STX&gt;B4;o50,30;f3;c0,3;h50;w3;d3,8859;&lt;ETX&gt;
&lt;STX&gt;R&lt;ETX&gt;
&lt;STX&gt;&lt;ESC&gt;E1;&lt;ETX&gt;
&lt;STX&gt;&lt;US&gt;4&lt;ETX&gt;
&lt;STX&gt;&lt;ETB&gt;&lt;ETX&gt;</v>
      </c>
      <c r="H2073" s="38">
        <f>ROW() - 6</f>
        <v>2067</v>
      </c>
      <c r="I2073" s="218" t="str" cm="1">
        <f t="array" ref="I20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74" spans="1:10" x14ac:dyDescent="0.2">
      <c r="A2074" s="209">
        <v>1310</v>
      </c>
      <c r="B2074" s="211" t="s">
        <v>3774</v>
      </c>
      <c r="C2074" s="44">
        <v>4</v>
      </c>
      <c r="D2074" s="214">
        <v>45131.467106099539</v>
      </c>
      <c r="E2074" s="211" t="b">
        <v>0</v>
      </c>
      <c r="F2074" s="211" t="s">
        <v>931</v>
      </c>
      <c r="G20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&lt;STX&gt;H1;o160,100;f3;c20;h1;w1;d3,Nathan Jenkins;&lt;ETX&gt;
&lt;STX&gt;H2;o130,100;f3;c20;h1;w1;d3,;&lt;ETX&gt;
&lt;STX&gt;H3;o100,100;f3;c20;h1;w1;d3,MES Login;&lt;ETX&gt;
&lt;STX&gt;B4;o50,30;f3;c0,3;h50;w3;d3,1310;&lt;ETX&gt;
&lt;STX&gt;R&lt;ETX&gt;
&lt;STX&gt;&lt;ESC&gt;E1;&lt;ETX&gt;
&lt;STX&gt;&lt;US&gt;4&lt;ETX&gt;
&lt;STX&gt;&lt;ETB&gt;&lt;ETX&gt;</v>
      </c>
      <c r="H2074" s="38">
        <f>ROW() - 6</f>
        <v>2068</v>
      </c>
      <c r="I2074" s="218" t="str" cm="1">
        <f t="array" ref="I20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75" spans="1:10" x14ac:dyDescent="0.2">
      <c r="A2075" s="209">
        <v>1577</v>
      </c>
      <c r="B2075" s="211" t="s">
        <v>3775</v>
      </c>
      <c r="C2075" s="44">
        <v>4</v>
      </c>
      <c r="D2075" s="214">
        <v>45131.467106249998</v>
      </c>
      <c r="E2075" s="211" t="b">
        <v>0</v>
      </c>
      <c r="F2075" s="211" t="s">
        <v>3776</v>
      </c>
      <c r="G20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&lt;STX&gt;H1;o160,100;f3;c20;h1;w1;d3,Nathan Jennings;&lt;ETX&gt;
&lt;STX&gt;H2;o130,100;f3;c20;h1;w1;d3,;&lt;ETX&gt;
&lt;STX&gt;H3;o100,100;f3;c20;h1;w1;d3,MES Login;&lt;ETX&gt;
&lt;STX&gt;B4;o50,30;f3;c0,3;h50;w3;d3,1577;&lt;ETX&gt;
&lt;STX&gt;R&lt;ETX&gt;
&lt;STX&gt;&lt;ESC&gt;E1;&lt;ETX&gt;
&lt;STX&gt;&lt;US&gt;4&lt;ETX&gt;
&lt;STX&gt;&lt;ETB&gt;&lt;ETX&gt;</v>
      </c>
      <c r="H2075" s="38">
        <f>ROW() - 6</f>
        <v>2069</v>
      </c>
      <c r="I2075" s="218" t="str" cm="1">
        <f t="array" ref="I20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76" spans="1:10" x14ac:dyDescent="0.2">
      <c r="A2076" s="209">
        <v>2423</v>
      </c>
      <c r="B2076" s="211" t="s">
        <v>3777</v>
      </c>
      <c r="C2076" s="44">
        <v>4</v>
      </c>
      <c r="D2076" s="214">
        <v>45639</v>
      </c>
      <c r="E2076" s="211" t="b">
        <v>0</v>
      </c>
      <c r="F2076" s="211" t="s">
        <v>891</v>
      </c>
      <c r="G20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&lt;STX&gt;H1;o160,100;f3;c20;h1;w1;d3,Nathan Johnson;&lt;ETX&gt;
&lt;STX&gt;H2;o130,100;f3;c20;h1;w1;d3,;&lt;ETX&gt;
&lt;STX&gt;H3;o100,100;f3;c20;h1;w1;d3,MES Login;&lt;ETX&gt;
&lt;STX&gt;B4;o50,30;f3;c0,3;h50;w3;d3,2423;&lt;ETX&gt;
&lt;STX&gt;R&lt;ETX&gt;
&lt;STX&gt;&lt;ESC&gt;E1;&lt;ETX&gt;
&lt;STX&gt;&lt;US&gt;4&lt;ETX&gt;
&lt;STX&gt;&lt;ETB&gt;&lt;ETX&gt;</v>
      </c>
      <c r="H2076" s="38">
        <f>ROW() - 6</f>
        <v>2070</v>
      </c>
      <c r="I2076" s="218" t="str" cm="1">
        <f t="array" ref="I20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77" spans="1:10" x14ac:dyDescent="0.2">
      <c r="A2077" s="209">
        <v>1453</v>
      </c>
      <c r="B2077" s="211" t="s">
        <v>3778</v>
      </c>
      <c r="C2077" s="44">
        <v>4</v>
      </c>
      <c r="D2077" s="214">
        <v>45131.467106446762</v>
      </c>
      <c r="E2077" s="211" t="b">
        <v>0</v>
      </c>
      <c r="F2077" s="211" t="s">
        <v>1068</v>
      </c>
      <c r="G20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&lt;STX&gt;H1;o160,100;f3;c20;h1;w1;d3,Nathan Robinson;&lt;ETX&gt;
&lt;STX&gt;H2;o130,100;f3;c20;h1;w1;d3,;&lt;ETX&gt;
&lt;STX&gt;H3;o100,100;f3;c20;h1;w1;d3,MES Login;&lt;ETX&gt;
&lt;STX&gt;B4;o50,30;f3;c0,3;h50;w3;d3,1453;&lt;ETX&gt;
&lt;STX&gt;R&lt;ETX&gt;
&lt;STX&gt;&lt;ESC&gt;E1;&lt;ETX&gt;
&lt;STX&gt;&lt;US&gt;4&lt;ETX&gt;
&lt;STX&gt;&lt;ETB&gt;&lt;ETX&gt;</v>
      </c>
      <c r="H2077" s="38">
        <f>ROW() - 6</f>
        <v>2071</v>
      </c>
      <c r="I2077" s="218" t="str" cm="1">
        <f t="array" ref="I20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78" spans="1:10" x14ac:dyDescent="0.2">
      <c r="A2078" s="209">
        <v>1992</v>
      </c>
      <c r="B2078" s="211" t="s">
        <v>511</v>
      </c>
      <c r="C2078" s="44">
        <v>4</v>
      </c>
      <c r="D2078" s="214"/>
      <c r="E2078" s="211" t="b">
        <v>0</v>
      </c>
      <c r="F2078" s="211" t="s">
        <v>1039</v>
      </c>
      <c r="G20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&lt;STX&gt;H1;o160,100;f3;c20;h1;w1;d3,Nathan Wilson;&lt;ETX&gt;
&lt;STX&gt;H2;o130,100;f3;c20;h1;w1;d3,T1XX A;&lt;ETX&gt;
&lt;STX&gt;H3;o100,100;f3;c20;h1;w1;d3,MES Login;&lt;ETX&gt;
&lt;STX&gt;B4;o50,30;f3;c0,3;h50;w3;d3,1992;&lt;ETX&gt;
&lt;STX&gt;R&lt;ETX&gt;
&lt;STX&gt;&lt;ESC&gt;E1;&lt;ETX&gt;
&lt;STX&gt;&lt;US&gt;4&lt;ETX&gt;
&lt;STX&gt;&lt;ETB&gt;&lt;ETX&gt;</v>
      </c>
      <c r="H2078" s="38">
        <f>ROW() - 6</f>
        <v>2072</v>
      </c>
      <c r="I2078" s="218" t="str" cm="1">
        <f t="array" ref="I20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078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079" spans="1:10" x14ac:dyDescent="0.2">
      <c r="A2079" s="209">
        <v>1089</v>
      </c>
      <c r="B2079" s="211" t="s">
        <v>3779</v>
      </c>
      <c r="C2079" s="44">
        <v>4</v>
      </c>
      <c r="D2079" s="214">
        <v>45131.467105173608</v>
      </c>
      <c r="E2079" s="211" t="b">
        <v>0</v>
      </c>
      <c r="F2079" s="211" t="s">
        <v>1743</v>
      </c>
      <c r="G20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&lt;STX&gt;H1;o160,100;f3;c20;h1;w1;d3,Nathaniel Banks;&lt;ETX&gt;
&lt;STX&gt;H2;o130,100;f3;c20;h1;w1;d3,;&lt;ETX&gt;
&lt;STX&gt;H3;o100,100;f3;c20;h1;w1;d3,MES Login;&lt;ETX&gt;
&lt;STX&gt;B4;o50,30;f3;c0,3;h50;w3;d3,1089;&lt;ETX&gt;
&lt;STX&gt;R&lt;ETX&gt;
&lt;STX&gt;&lt;ESC&gt;E1;&lt;ETX&gt;
&lt;STX&gt;&lt;US&gt;4&lt;ETX&gt;
&lt;STX&gt;&lt;ETB&gt;&lt;ETX&gt;</v>
      </c>
      <c r="H2079" s="38">
        <f>ROW() - 6</f>
        <v>2073</v>
      </c>
      <c r="I2079" s="218" t="str" cm="1">
        <f t="array" ref="I20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80" spans="1:10" x14ac:dyDescent="0.2">
      <c r="A2080" s="209">
        <v>1052</v>
      </c>
      <c r="B2080" s="211" t="s">
        <v>3780</v>
      </c>
      <c r="C2080" s="44">
        <v>4</v>
      </c>
      <c r="D2080" s="214">
        <v>45131.467105358795</v>
      </c>
      <c r="E2080" s="211" t="b">
        <v>0</v>
      </c>
      <c r="F2080" s="211" t="s">
        <v>3781</v>
      </c>
      <c r="G20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&lt;STX&gt;H1;o160,100;f3;c20;h1;w1;d3,Nathaniel Phenglavanh;&lt;ETX&gt;
&lt;STX&gt;H2;o130,100;f3;c20;h1;w1;d3,;&lt;ETX&gt;
&lt;STX&gt;H3;o100,100;f3;c20;h1;w1;d3,MES Login;&lt;ETX&gt;
&lt;STX&gt;B4;o50,30;f3;c0,3;h50;w3;d3,1052;&lt;ETX&gt;
&lt;STX&gt;R&lt;ETX&gt;
&lt;STX&gt;&lt;ESC&gt;E1;&lt;ETX&gt;
&lt;STX&gt;&lt;US&gt;4&lt;ETX&gt;
&lt;STX&gt;&lt;ETB&gt;&lt;ETX&gt;</v>
      </c>
      <c r="H2080" s="38">
        <f>ROW() - 6</f>
        <v>2074</v>
      </c>
      <c r="I2080" s="218" t="str" cm="1">
        <f t="array" ref="I20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81" spans="1:10" x14ac:dyDescent="0.2">
      <c r="A2081" s="209">
        <v>9698</v>
      </c>
      <c r="B2081" s="211" t="s">
        <v>3782</v>
      </c>
      <c r="C2081" s="44">
        <v>3</v>
      </c>
      <c r="D2081" s="214">
        <v>45131.467105555559</v>
      </c>
      <c r="E2081" s="211" t="b">
        <v>0</v>
      </c>
      <c r="F2081" s="211" t="s">
        <v>2205</v>
      </c>
      <c r="G20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&lt;STX&gt;H1;o160,100;f3;c20;h1;w1;d3,Nathaniel Young;&lt;ETX&gt;
&lt;STX&gt;H2;o130,100;f3;c20;h1;w1;d3,;&lt;ETX&gt;
&lt;STX&gt;H3;o100,100;f3;c20;h1;w1;d3,MES Login;&lt;ETX&gt;
&lt;STX&gt;B4;o50,30;f3;c0,3;h50;w3;d3,9698;&lt;ETX&gt;
&lt;STX&gt;R&lt;ETX&gt;
&lt;STX&gt;&lt;ESC&gt;E1;&lt;ETX&gt;
&lt;STX&gt;&lt;US&gt;4&lt;ETX&gt;
&lt;STX&gt;&lt;ETB&gt;&lt;ETX&gt;</v>
      </c>
      <c r="H2081" s="38">
        <f>ROW() - 6</f>
        <v>2075</v>
      </c>
      <c r="I2081" s="218" t="str" cm="1">
        <f t="array" ref="I20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82" spans="1:10" x14ac:dyDescent="0.2">
      <c r="A2082" s="209">
        <v>9759</v>
      </c>
      <c r="B2082" s="211" t="s">
        <v>3782</v>
      </c>
      <c r="C2082" s="44">
        <v>3</v>
      </c>
      <c r="D2082" s="214">
        <v>45131.467105902775</v>
      </c>
      <c r="E2082" s="211" t="b">
        <v>0</v>
      </c>
      <c r="F2082" s="211" t="s">
        <v>2205</v>
      </c>
      <c r="G20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&lt;STX&gt;H1;o160,100;f3;c20;h1;w1;d3,Nathaniel Young;&lt;ETX&gt;
&lt;STX&gt;H2;o130,100;f3;c20;h1;w1;d3,;&lt;ETX&gt;
&lt;STX&gt;H3;o100,100;f3;c20;h1;w1;d3,MES Login;&lt;ETX&gt;
&lt;STX&gt;B4;o50,30;f3;c0,3;h50;w3;d3,9759;&lt;ETX&gt;
&lt;STX&gt;R&lt;ETX&gt;
&lt;STX&gt;&lt;ESC&gt;E1;&lt;ETX&gt;
&lt;STX&gt;&lt;US&gt;4&lt;ETX&gt;
&lt;STX&gt;&lt;ETB&gt;&lt;ETX&gt;</v>
      </c>
      <c r="H2082" s="38">
        <f>ROW() - 6</f>
        <v>2076</v>
      </c>
      <c r="I2082" s="218" t="str" cm="1">
        <f t="array" ref="I20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83" spans="1:10" x14ac:dyDescent="0.2">
      <c r="A2083" s="209">
        <v>2325</v>
      </c>
      <c r="B2083" s="211" t="s">
        <v>78</v>
      </c>
      <c r="C2083" s="44">
        <v>4</v>
      </c>
      <c r="D2083" s="214">
        <v>45997.001870451386</v>
      </c>
      <c r="E2083" s="211" t="b">
        <v>0</v>
      </c>
      <c r="F2083" s="211" t="s">
        <v>3783</v>
      </c>
      <c r="G20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&lt;STX&gt;H1;o160,100;f3;c20;h1;w1;d3,Natia Stinnes;&lt;ETX&gt;
&lt;STX&gt;H2;o130,100;f3;c20;h1;w1;d3,;&lt;ETX&gt;
&lt;STX&gt;H3;o100,100;f3;c20;h1;w1;d3,MES Login;&lt;ETX&gt;
&lt;STX&gt;B4;o50,30;f3;c0,3;h50;w3;d3,2325;&lt;ETX&gt;
&lt;STX&gt;R&lt;ETX&gt;
&lt;STX&gt;&lt;ESC&gt;E1;&lt;ETX&gt;
&lt;STX&gt;&lt;US&gt;4&lt;ETX&gt;
&lt;STX&gt;&lt;ETB&gt;&lt;ETX&gt;</v>
      </c>
      <c r="H2083" s="38">
        <f>ROW() - 6</f>
        <v>2077</v>
      </c>
      <c r="I2083" s="218" t="str" cm="1">
        <f t="array" ref="I20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84" spans="1:10" x14ac:dyDescent="0.2">
      <c r="A2084" s="209">
        <v>9616</v>
      </c>
      <c r="B2084" s="211" t="s">
        <v>3784</v>
      </c>
      <c r="C2084" s="44">
        <v>4</v>
      </c>
      <c r="D2084" s="214">
        <v>45131.467106631942</v>
      </c>
      <c r="E2084" s="211" t="b">
        <v>0</v>
      </c>
      <c r="F2084" s="211" t="s">
        <v>3785</v>
      </c>
      <c r="G20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&lt;STX&gt;H1;o160,100;f3;c20;h1;w1;d3,Nazim Ullah;&lt;ETX&gt;
&lt;STX&gt;H2;o130,100;f3;c20;h1;w1;d3,;&lt;ETX&gt;
&lt;STX&gt;H3;o100,100;f3;c20;h1;w1;d3,MES Login;&lt;ETX&gt;
&lt;STX&gt;B4;o50,30;f3;c0,3;h50;w3;d3,9616;&lt;ETX&gt;
&lt;STX&gt;R&lt;ETX&gt;
&lt;STX&gt;&lt;ESC&gt;E1;&lt;ETX&gt;
&lt;STX&gt;&lt;US&gt;4&lt;ETX&gt;
&lt;STX&gt;&lt;ETB&gt;&lt;ETX&gt;</v>
      </c>
      <c r="H2084" s="38">
        <f>ROW() - 6</f>
        <v>2078</v>
      </c>
      <c r="I2084" s="218" t="str" cm="1">
        <f t="array" ref="I20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85" spans="1:10" x14ac:dyDescent="0.2">
      <c r="A2085" s="209">
        <v>1739</v>
      </c>
      <c r="B2085" s="211" t="s">
        <v>3786</v>
      </c>
      <c r="C2085" s="44">
        <v>4</v>
      </c>
      <c r="D2085" s="214">
        <v>45131.467106793978</v>
      </c>
      <c r="E2085" s="211" t="b">
        <v>0</v>
      </c>
      <c r="F2085" s="211" t="s">
        <v>3787</v>
      </c>
      <c r="G20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&lt;STX&gt;H1;o160,100;f3;c20;h1;w1;d3,Nefertiti Crowfield;&lt;ETX&gt;
&lt;STX&gt;H2;o130,100;f3;c20;h1;w1;d3,;&lt;ETX&gt;
&lt;STX&gt;H3;o100,100;f3;c20;h1;w1;d3,MES Login;&lt;ETX&gt;
&lt;STX&gt;B4;o50,30;f3;c0,3;h50;w3;d3,1739;&lt;ETX&gt;
&lt;STX&gt;R&lt;ETX&gt;
&lt;STX&gt;&lt;ESC&gt;E1;&lt;ETX&gt;
&lt;STX&gt;&lt;US&gt;4&lt;ETX&gt;
&lt;STX&gt;&lt;ETB&gt;&lt;ETX&gt;</v>
      </c>
      <c r="H2085" s="38">
        <f>ROW() - 6</f>
        <v>2079</v>
      </c>
      <c r="I2085" s="218" t="str" cm="1">
        <f t="array" ref="I20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86" spans="1:10" x14ac:dyDescent="0.2">
      <c r="A2086" s="209">
        <v>9483</v>
      </c>
      <c r="B2086" s="211" t="s">
        <v>3788</v>
      </c>
      <c r="C2086" s="44">
        <v>1</v>
      </c>
      <c r="D2086" s="214">
        <v>45131.467106979166</v>
      </c>
      <c r="E2086" s="211" t="b">
        <v>1</v>
      </c>
      <c r="F2086" s="211" t="s">
        <v>3789</v>
      </c>
      <c r="G20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&lt;STX&gt;H1;o160,100;f3;c20;h1;w1;d3,Neil Alampi;&lt;ETX&gt;
&lt;STX&gt;H2;o130,100;f3;c20;h1;w1;d3,;&lt;ETX&gt;
&lt;STX&gt;H3;o100,100;f3;c20;h1;w1;d3,MES Login;&lt;ETX&gt;
&lt;STX&gt;B4;o50,30;f3;c0,3;h50;w3;d3,9483;&lt;ETX&gt;
&lt;STX&gt;R&lt;ETX&gt;
&lt;STX&gt;&lt;ESC&gt;E1;&lt;ETX&gt;
&lt;STX&gt;&lt;US&gt;4&lt;ETX&gt;
&lt;STX&gt;&lt;ETB&gt;&lt;ETX&gt;</v>
      </c>
      <c r="H2086" s="38">
        <f>ROW() - 6</f>
        <v>2080</v>
      </c>
      <c r="I2086" s="218" t="str" cm="1">
        <f t="array" ref="I20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87" spans="1:10" x14ac:dyDescent="0.2">
      <c r="A2087" s="209">
        <v>9875</v>
      </c>
      <c r="B2087" s="211" t="s">
        <v>3790</v>
      </c>
      <c r="C2087" s="44">
        <v>4</v>
      </c>
      <c r="D2087" s="214">
        <v>45131.467107175929</v>
      </c>
      <c r="E2087" s="211" t="b">
        <v>0</v>
      </c>
      <c r="F2087" s="211" t="s">
        <v>1328</v>
      </c>
      <c r="G20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&lt;STX&gt;H1;o160,100;f3;c20;h1;w1;d3,Neil Rowe;&lt;ETX&gt;
&lt;STX&gt;H2;o130,100;f3;c20;h1;w1;d3,;&lt;ETX&gt;
&lt;STX&gt;H3;o100,100;f3;c20;h1;w1;d3,MES Login;&lt;ETX&gt;
&lt;STX&gt;B4;o50,30;f3;c0,3;h50;w3;d3,9875;&lt;ETX&gt;
&lt;STX&gt;R&lt;ETX&gt;
&lt;STX&gt;&lt;ESC&gt;E1;&lt;ETX&gt;
&lt;STX&gt;&lt;US&gt;4&lt;ETX&gt;
&lt;STX&gt;&lt;ETB&gt;&lt;ETX&gt;</v>
      </c>
      <c r="H2087" s="38">
        <f>ROW() - 6</f>
        <v>2081</v>
      </c>
      <c r="I2087" s="218" t="str" cm="1">
        <f t="array" ref="I20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88" spans="1:10" x14ac:dyDescent="0.2">
      <c r="A2088" s="209">
        <v>8649</v>
      </c>
      <c r="B2088" s="211" t="s">
        <v>3791</v>
      </c>
      <c r="C2088" s="44">
        <v>2</v>
      </c>
      <c r="D2088" s="214">
        <v>45131.467107326389</v>
      </c>
      <c r="E2088" s="211" t="b">
        <v>1</v>
      </c>
      <c r="F2088" s="211" t="s">
        <v>1380</v>
      </c>
      <c r="G20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&lt;STX&gt;H1;o160,100;f3;c20;h1;w1;d3,Neil Taylor;&lt;ETX&gt;
&lt;STX&gt;H2;o130,100;f3;c20;h1;w1;d3,;&lt;ETX&gt;
&lt;STX&gt;H3;o100,100;f3;c20;h1;w1;d3,MES Login;&lt;ETX&gt;
&lt;STX&gt;B4;o50,30;f3;c0,3;h50;w3;d3,8649;&lt;ETX&gt;
&lt;STX&gt;R&lt;ETX&gt;
&lt;STX&gt;&lt;ESC&gt;E1;&lt;ETX&gt;
&lt;STX&gt;&lt;US&gt;4&lt;ETX&gt;
&lt;STX&gt;&lt;ETB&gt;&lt;ETX&gt;</v>
      </c>
      <c r="H2088" s="38">
        <f>ROW() - 6</f>
        <v>2082</v>
      </c>
      <c r="I2088" s="218" t="str" cm="1">
        <f t="array" ref="I20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89" spans="1:10" x14ac:dyDescent="0.2">
      <c r="A2089" s="209">
        <v>2104</v>
      </c>
      <c r="B2089" s="211" t="s">
        <v>3792</v>
      </c>
      <c r="C2089" s="44">
        <v>4</v>
      </c>
      <c r="D2089" s="214">
        <v>45131.467107523145</v>
      </c>
      <c r="E2089" s="211" t="b">
        <v>0</v>
      </c>
      <c r="F2089" s="211" t="s">
        <v>2179</v>
      </c>
      <c r="G20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&lt;STX&gt;H1;o160,100;f3;c20;h1;w1;d3,Neil Weaver;&lt;ETX&gt;
&lt;STX&gt;H2;o130,100;f3;c20;h1;w1;d3,;&lt;ETX&gt;
&lt;STX&gt;H3;o100,100;f3;c20;h1;w1;d3,MES Login;&lt;ETX&gt;
&lt;STX&gt;B4;o50,30;f3;c0,3;h50;w3;d3,2104;&lt;ETX&gt;
&lt;STX&gt;R&lt;ETX&gt;
&lt;STX&gt;&lt;ESC&gt;E1;&lt;ETX&gt;
&lt;STX&gt;&lt;US&gt;4&lt;ETX&gt;
&lt;STX&gt;&lt;ETB&gt;&lt;ETX&gt;</v>
      </c>
      <c r="H2089" s="38">
        <f>ROW() - 6</f>
        <v>2083</v>
      </c>
      <c r="I2089" s="218" t="str" cm="1">
        <f t="array" ref="I20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90" spans="1:10" x14ac:dyDescent="0.2">
      <c r="A2090" s="209">
        <v>8751</v>
      </c>
      <c r="B2090" s="211" t="s">
        <v>3793</v>
      </c>
      <c r="C2090" s="44">
        <v>4</v>
      </c>
      <c r="D2090" s="214">
        <v>45131.467107719909</v>
      </c>
      <c r="E2090" s="211" t="b">
        <v>0</v>
      </c>
      <c r="F2090" s="211" t="s">
        <v>906</v>
      </c>
      <c r="G20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&lt;STX&gt;H1;o160,100;f3;c20;h1;w1;d3,Neng Vang;&lt;ETX&gt;
&lt;STX&gt;H2;o130,100;f3;c20;h1;w1;d3,;&lt;ETX&gt;
&lt;STX&gt;H3;o100,100;f3;c20;h1;w1;d3,MES Login;&lt;ETX&gt;
&lt;STX&gt;B4;o50,30;f3;c0,3;h50;w3;d3,8751;&lt;ETX&gt;
&lt;STX&gt;R&lt;ETX&gt;
&lt;STX&gt;&lt;ESC&gt;E1;&lt;ETX&gt;
&lt;STX&gt;&lt;US&gt;4&lt;ETX&gt;
&lt;STX&gt;&lt;ETB&gt;&lt;ETX&gt;</v>
      </c>
      <c r="H2090" s="38">
        <f>ROW() - 6</f>
        <v>2084</v>
      </c>
      <c r="I2090" s="218" t="str" cm="1">
        <f t="array" ref="I20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91" spans="1:10" x14ac:dyDescent="0.2">
      <c r="A2091" s="209">
        <v>9388</v>
      </c>
      <c r="B2091" s="211" t="s">
        <v>3794</v>
      </c>
      <c r="C2091" s="44">
        <v>4</v>
      </c>
      <c r="D2091" s="214">
        <v>45131.467107870369</v>
      </c>
      <c r="E2091" s="211" t="b">
        <v>0</v>
      </c>
      <c r="F2091" s="211" t="s">
        <v>1423</v>
      </c>
      <c r="G20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&lt;STX&gt;H1;o160,100;f3;c20;h1;w1;d3,Nhia Yang;&lt;ETX&gt;
&lt;STX&gt;H2;o130,100;f3;c20;h1;w1;d3,;&lt;ETX&gt;
&lt;STX&gt;H3;o100,100;f3;c20;h1;w1;d3,MES Login;&lt;ETX&gt;
&lt;STX&gt;B4;o50,30;f3;c0,3;h50;w3;d3,9388;&lt;ETX&gt;
&lt;STX&gt;R&lt;ETX&gt;
&lt;STX&gt;&lt;ESC&gt;E1;&lt;ETX&gt;
&lt;STX&gt;&lt;US&gt;4&lt;ETX&gt;
&lt;STX&gt;&lt;ETB&gt;&lt;ETX&gt;</v>
      </c>
      <c r="H2091" s="38">
        <f>ROW() - 6</f>
        <v>2085</v>
      </c>
      <c r="I2091" s="218" t="str" cm="1">
        <f t="array" ref="I20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92" spans="1:10" x14ac:dyDescent="0.2">
      <c r="A2092" s="209">
        <v>6028</v>
      </c>
      <c r="B2092" s="211" t="s">
        <v>514</v>
      </c>
      <c r="C2092" s="44">
        <v>5</v>
      </c>
      <c r="D2092" s="214"/>
      <c r="E2092" s="211" t="b">
        <v>1</v>
      </c>
      <c r="F2092" s="211" t="s">
        <v>3795</v>
      </c>
      <c r="G20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&lt;STX&gt;H1;o160,100;f3;c20;h1;w1;d3,Nicholas Novak;&lt;ETX&gt;
&lt;STX&gt;H2;o130,100;f3;c20;h1;w1;d3,IT A;&lt;ETX&gt;
&lt;STX&gt;H3;o100,100;f3;c20;h1;w1;d3,MES Login;&lt;ETX&gt;
&lt;STX&gt;B4;o50,30;f3;c0,3;h50;w3;d3,6028;&lt;ETX&gt;
&lt;STX&gt;R&lt;ETX&gt;
&lt;STX&gt;&lt;ESC&gt;E1;&lt;ETX&gt;
&lt;STX&gt;&lt;US&gt;4&lt;ETX&gt;
&lt;STX&gt;&lt;ETB&gt;&lt;ETX&gt;</v>
      </c>
      <c r="H2092" s="38">
        <f>ROW() - 6</f>
        <v>2086</v>
      </c>
      <c r="I2092" s="218" t="str" cm="1">
        <f t="array" ref="I20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IT A</v>
      </c>
      <c r="J20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093" spans="1:10" x14ac:dyDescent="0.2">
      <c r="A2093" s="209">
        <v>8805</v>
      </c>
      <c r="B2093" s="211" t="s">
        <v>3796</v>
      </c>
      <c r="C2093" s="44">
        <v>4</v>
      </c>
      <c r="D2093" s="214">
        <v>45131.467108067132</v>
      </c>
      <c r="E2093" s="211" t="b">
        <v>0</v>
      </c>
      <c r="F2093" s="211" t="s">
        <v>3797</v>
      </c>
      <c r="G20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&lt;STX&gt;H1;o160,100;f3;c20;h1;w1;d3,Nicholas Strach;&lt;ETX&gt;
&lt;STX&gt;H2;o130,100;f3;c20;h1;w1;d3,;&lt;ETX&gt;
&lt;STX&gt;H3;o100,100;f3;c20;h1;w1;d3,MES Login;&lt;ETX&gt;
&lt;STX&gt;B4;o50,30;f3;c0,3;h50;w3;d3,8805;&lt;ETX&gt;
&lt;STX&gt;R&lt;ETX&gt;
&lt;STX&gt;&lt;ESC&gt;E1;&lt;ETX&gt;
&lt;STX&gt;&lt;US&gt;4&lt;ETX&gt;
&lt;STX&gt;&lt;ETB&gt;&lt;ETX&gt;</v>
      </c>
      <c r="H2093" s="38">
        <f>ROW() - 6</f>
        <v>2087</v>
      </c>
      <c r="I2093" s="218" t="str" cm="1">
        <f t="array" ref="I20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94" spans="1:10" x14ac:dyDescent="0.2">
      <c r="A2094" s="209">
        <v>1294</v>
      </c>
      <c r="B2094" s="211" t="s">
        <v>3798</v>
      </c>
      <c r="C2094" s="44">
        <v>4</v>
      </c>
      <c r="D2094" s="214">
        <v>45131.467108449076</v>
      </c>
      <c r="E2094" s="211" t="b">
        <v>0</v>
      </c>
      <c r="F2094" s="211" t="s">
        <v>1039</v>
      </c>
      <c r="G20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&lt;STX&gt;H1;o160,100;f3;c20;h1;w1;d3,Nicholas Wilson;&lt;ETX&gt;
&lt;STX&gt;H2;o130,100;f3;c20;h1;w1;d3,;&lt;ETX&gt;
&lt;STX&gt;H3;o100,100;f3;c20;h1;w1;d3,MES Login;&lt;ETX&gt;
&lt;STX&gt;B4;o50,30;f3;c0,3;h50;w3;d3,1294;&lt;ETX&gt;
&lt;STX&gt;R&lt;ETX&gt;
&lt;STX&gt;&lt;ESC&gt;E1;&lt;ETX&gt;
&lt;STX&gt;&lt;US&gt;4&lt;ETX&gt;
&lt;STX&gt;&lt;ETB&gt;&lt;ETX&gt;</v>
      </c>
      <c r="H2094" s="38">
        <f>ROW() - 6</f>
        <v>2088</v>
      </c>
      <c r="I2094" s="218" t="str" cm="1">
        <f t="array" ref="I20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95" spans="1:10" x14ac:dyDescent="0.2">
      <c r="A2095" s="209">
        <v>9080</v>
      </c>
      <c r="B2095" s="211" t="s">
        <v>3799</v>
      </c>
      <c r="C2095" s="44">
        <v>4</v>
      </c>
      <c r="D2095" s="214">
        <v>45131.467108599536</v>
      </c>
      <c r="E2095" s="211" t="b">
        <v>0</v>
      </c>
      <c r="F2095" s="211" t="s">
        <v>2458</v>
      </c>
      <c r="G20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&lt;STX&gt;H1;o160,100;f3;c20;h1;w1;d3,Nichole Fisher;&lt;ETX&gt;
&lt;STX&gt;H2;o130,100;f3;c20;h1;w1;d3,;&lt;ETX&gt;
&lt;STX&gt;H3;o100,100;f3;c20;h1;w1;d3,MES Login;&lt;ETX&gt;
&lt;STX&gt;B4;o50,30;f3;c0,3;h50;w3;d3,9080;&lt;ETX&gt;
&lt;STX&gt;R&lt;ETX&gt;
&lt;STX&gt;&lt;ESC&gt;E1;&lt;ETX&gt;
&lt;STX&gt;&lt;US&gt;4&lt;ETX&gt;
&lt;STX&gt;&lt;ETB&gt;&lt;ETX&gt;</v>
      </c>
      <c r="H2095" s="38">
        <f>ROW() - 6</f>
        <v>2089</v>
      </c>
      <c r="I2095" s="218" t="str" cm="1">
        <f t="array" ref="I20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96" spans="1:10" x14ac:dyDescent="0.2">
      <c r="A2096" s="209">
        <v>2368</v>
      </c>
      <c r="B2096" s="211" t="s">
        <v>3800</v>
      </c>
      <c r="C2096" s="44">
        <v>4</v>
      </c>
      <c r="D2096" s="214">
        <v>45131.4671087963</v>
      </c>
      <c r="E2096" s="211" t="b">
        <v>0</v>
      </c>
      <c r="F2096" s="211" t="s">
        <v>3801</v>
      </c>
      <c r="G20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&lt;STX&gt;H1;o160,100;f3;c20;h1;w1;d3,Nick Glosser;&lt;ETX&gt;
&lt;STX&gt;H2;o130,100;f3;c20;h1;w1;d3,;&lt;ETX&gt;
&lt;STX&gt;H3;o100,100;f3;c20;h1;w1;d3,MES Login;&lt;ETX&gt;
&lt;STX&gt;B4;o50,30;f3;c0,3;h50;w3;d3,2368;&lt;ETX&gt;
&lt;STX&gt;R&lt;ETX&gt;
&lt;STX&gt;&lt;ESC&gt;E1;&lt;ETX&gt;
&lt;STX&gt;&lt;US&gt;4&lt;ETX&gt;
&lt;STX&gt;&lt;ETB&gt;&lt;ETX&gt;</v>
      </c>
      <c r="H2096" s="38">
        <f>ROW() - 6</f>
        <v>2090</v>
      </c>
      <c r="I2096" s="218" t="str" cm="1">
        <f t="array" ref="I20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97" spans="1:10" x14ac:dyDescent="0.2">
      <c r="A2097" s="209">
        <v>8728</v>
      </c>
      <c r="B2097" s="211" t="s">
        <v>3802</v>
      </c>
      <c r="C2097" s="44">
        <v>4</v>
      </c>
      <c r="D2097" s="214">
        <v>45131.467109143516</v>
      </c>
      <c r="E2097" s="211" t="b">
        <v>0</v>
      </c>
      <c r="F2097" s="211" t="s">
        <v>3803</v>
      </c>
      <c r="G20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&lt;STX&gt;H1;o160,100;f3;c20;h1;w1;d3,Nick Riedel;&lt;ETX&gt;
&lt;STX&gt;H2;o130,100;f3;c20;h1;w1;d3,;&lt;ETX&gt;
&lt;STX&gt;H3;o100,100;f3;c20;h1;w1;d3,MES Login;&lt;ETX&gt;
&lt;STX&gt;B4;o50,30;f3;c0,3;h50;w3;d3,8728;&lt;ETX&gt;
&lt;STX&gt;R&lt;ETX&gt;
&lt;STX&gt;&lt;ESC&gt;E1;&lt;ETX&gt;
&lt;STX&gt;&lt;US&gt;4&lt;ETX&gt;
&lt;STX&gt;&lt;ETB&gt;&lt;ETX&gt;</v>
      </c>
      <c r="H2097" s="38">
        <f>ROW() - 6</f>
        <v>2091</v>
      </c>
      <c r="I2097" s="218" t="str" cm="1">
        <f t="array" ref="I20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98" spans="1:10" x14ac:dyDescent="0.2">
      <c r="A2098" s="209">
        <v>1727</v>
      </c>
      <c r="B2098" s="211" t="s">
        <v>3804</v>
      </c>
      <c r="C2098" s="44">
        <v>4</v>
      </c>
      <c r="D2098" s="214"/>
      <c r="E2098" s="211" t="b">
        <v>0</v>
      </c>
      <c r="F2098" s="211" t="s">
        <v>2299</v>
      </c>
      <c r="G20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&lt;STX&gt;H1;o160,100;f3;c20;h1;w1;d3,Nick Ross;&lt;ETX&gt;
&lt;STX&gt;H2;o130,100;f3;c20;h1;w1;d3,;&lt;ETX&gt;
&lt;STX&gt;H3;o100,100;f3;c20;h1;w1;d3,MES Login;&lt;ETX&gt;
&lt;STX&gt;B4;o50,30;f3;c0,3;h50;w3;d3,1727;&lt;ETX&gt;
&lt;STX&gt;R&lt;ETX&gt;
&lt;STX&gt;&lt;ESC&gt;E1;&lt;ETX&gt;
&lt;STX&gt;&lt;US&gt;4&lt;ETX&gt;
&lt;STX&gt;&lt;ETB&gt;&lt;ETX&gt;</v>
      </c>
      <c r="H2098" s="38">
        <f>ROW() - 6</f>
        <v>2092</v>
      </c>
      <c r="I2098" s="218" t="str" cm="1">
        <f t="array" ref="I20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099" spans="1:10" x14ac:dyDescent="0.2">
      <c r="A2099" s="209">
        <v>8877</v>
      </c>
      <c r="B2099" s="211" t="s">
        <v>3805</v>
      </c>
      <c r="C2099" s="44">
        <v>4</v>
      </c>
      <c r="D2099" s="214">
        <v>45131.467109340279</v>
      </c>
      <c r="E2099" s="211" t="b">
        <v>0</v>
      </c>
      <c r="F2099" s="211" t="s">
        <v>3806</v>
      </c>
      <c r="G20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&lt;STX&gt;H1;o160,100;f3;c20;h1;w1;d3,Nick Takahashi;&lt;ETX&gt;
&lt;STX&gt;H2;o130,100;f3;c20;h1;w1;d3,;&lt;ETX&gt;
&lt;STX&gt;H3;o100,100;f3;c20;h1;w1;d3,MES Login;&lt;ETX&gt;
&lt;STX&gt;B4;o50,30;f3;c0,3;h50;w3;d3,8877;&lt;ETX&gt;
&lt;STX&gt;R&lt;ETX&gt;
&lt;STX&gt;&lt;ESC&gt;E1;&lt;ETX&gt;
&lt;STX&gt;&lt;US&gt;4&lt;ETX&gt;
&lt;STX&gt;&lt;ETB&gt;&lt;ETX&gt;</v>
      </c>
      <c r="H2099" s="38">
        <f>ROW() - 6</f>
        <v>2093</v>
      </c>
      <c r="I2099" s="218" t="str" cm="1">
        <f t="array" ref="I20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0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00" spans="1:10" x14ac:dyDescent="0.2">
      <c r="A2100" s="209">
        <v>8881</v>
      </c>
      <c r="B2100" s="211" t="s">
        <v>3807</v>
      </c>
      <c r="C2100" s="44">
        <v>4</v>
      </c>
      <c r="D2100" s="214">
        <v>45131.46710952546</v>
      </c>
      <c r="E2100" s="211" t="b">
        <v>0</v>
      </c>
      <c r="F2100" s="211" t="s">
        <v>3808</v>
      </c>
      <c r="G21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&lt;STX&gt;H1;o160,100;f3;c20;h1;w1;d3,Nick Takenishi;&lt;ETX&gt;
&lt;STX&gt;H2;o130,100;f3;c20;h1;w1;d3,;&lt;ETX&gt;
&lt;STX&gt;H3;o100,100;f3;c20;h1;w1;d3,MES Login;&lt;ETX&gt;
&lt;STX&gt;B4;o50,30;f3;c0,3;h50;w3;d3,8881;&lt;ETX&gt;
&lt;STX&gt;R&lt;ETX&gt;
&lt;STX&gt;&lt;ESC&gt;E1;&lt;ETX&gt;
&lt;STX&gt;&lt;US&gt;4&lt;ETX&gt;
&lt;STX&gt;&lt;ETB&gt;&lt;ETX&gt;</v>
      </c>
      <c r="H2100" s="38">
        <f>ROW() - 6</f>
        <v>2094</v>
      </c>
      <c r="I2100" s="218" t="str" cm="1">
        <f t="array" ref="I21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00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01" spans="1:10" x14ac:dyDescent="0.2">
      <c r="A2101" s="209">
        <v>1866</v>
      </c>
      <c r="B2101" s="211" t="s">
        <v>516</v>
      </c>
      <c r="C2101" s="44">
        <v>13</v>
      </c>
      <c r="D2101" s="214"/>
      <c r="E2101" s="211" t="b">
        <v>1</v>
      </c>
      <c r="F2101" s="211" t="s">
        <v>3809</v>
      </c>
      <c r="G21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&lt;STX&gt;H1;o160,100;f3;c20;h1;w1;d3,Nick Tomei;&lt;ETX&gt;
&lt;STX&gt;H2;o130,100;f3;c20;h1;w1;d3,Safety 1st;&lt;ETX&gt;
&lt;STX&gt;H3;o100,100;f3;c20;h1;w1;d3,MES Login;&lt;ETX&gt;
&lt;STX&gt;B4;o50,30;f3;c0,3;h50;w3;d3,1866;&lt;ETX&gt;
&lt;STX&gt;R&lt;ETX&gt;
&lt;STX&gt;&lt;ESC&gt;E1;&lt;ETX&gt;
&lt;STX&gt;&lt;US&gt;4&lt;ETX&gt;
&lt;STX&gt;&lt;ETB&gt;&lt;ETX&gt;</v>
      </c>
      <c r="H2101" s="38">
        <f>ROW() - 6</f>
        <v>2095</v>
      </c>
      <c r="I2101" s="218" t="str" cm="1">
        <f t="array" ref="I21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Safety 1st</v>
      </c>
      <c r="J21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102" spans="1:10" x14ac:dyDescent="0.2">
      <c r="A2102" s="209">
        <v>2153</v>
      </c>
      <c r="B2102" s="211" t="s">
        <v>3810</v>
      </c>
      <c r="C2102" s="44">
        <v>4</v>
      </c>
      <c r="D2102" s="214">
        <v>45131.467108993056</v>
      </c>
      <c r="E2102" s="211" t="b">
        <v>0</v>
      </c>
      <c r="F2102" s="211" t="s">
        <v>2843</v>
      </c>
      <c r="G21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&lt;STX&gt;H1;o160,100;f3;c20;h1;w1;d3,Nickolaus Kuntze;&lt;ETX&gt;
&lt;STX&gt;H2;o130,100;f3;c20;h1;w1;d3,;&lt;ETX&gt;
&lt;STX&gt;H3;o100,100;f3;c20;h1;w1;d3,MES Login;&lt;ETX&gt;
&lt;STX&gt;B4;o50,30;f3;c0,3;h50;w3;d3,2153;&lt;ETX&gt;
&lt;STX&gt;R&lt;ETX&gt;
&lt;STX&gt;&lt;ESC&gt;E1;&lt;ETX&gt;
&lt;STX&gt;&lt;US&gt;4&lt;ETX&gt;
&lt;STX&gt;&lt;ETB&gt;&lt;ETX&gt;</v>
      </c>
      <c r="H2102" s="38">
        <f>ROW() - 6</f>
        <v>2096</v>
      </c>
      <c r="I2102" s="218" t="str" cm="1">
        <f t="array" ref="I21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03" spans="1:10" x14ac:dyDescent="0.2">
      <c r="A2103" s="209">
        <v>1220</v>
      </c>
      <c r="B2103" s="211" t="s">
        <v>3811</v>
      </c>
      <c r="C2103" s="44">
        <v>4</v>
      </c>
      <c r="D2103" s="214">
        <v>45131.467109687503</v>
      </c>
      <c r="E2103" s="211" t="b">
        <v>0</v>
      </c>
      <c r="F2103" s="211" t="s">
        <v>1877</v>
      </c>
      <c r="G21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&lt;STX&gt;H1;o160,100;f3;c20;h1;w1;d3,Nicola Rhodes;&lt;ETX&gt;
&lt;STX&gt;H2;o130,100;f3;c20;h1;w1;d3,;&lt;ETX&gt;
&lt;STX&gt;H3;o100,100;f3;c20;h1;w1;d3,MES Login;&lt;ETX&gt;
&lt;STX&gt;B4;o50,30;f3;c0,3;h50;w3;d3,1220;&lt;ETX&gt;
&lt;STX&gt;R&lt;ETX&gt;
&lt;STX&gt;&lt;ESC&gt;E1;&lt;ETX&gt;
&lt;STX&gt;&lt;US&gt;4&lt;ETX&gt;
&lt;STX&gt;&lt;ETB&gt;&lt;ETX&gt;</v>
      </c>
      <c r="H2103" s="38">
        <f>ROW() - 6</f>
        <v>2097</v>
      </c>
      <c r="I2103" s="218" t="str" cm="1">
        <f t="array" ref="I21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04" spans="1:10" x14ac:dyDescent="0.2">
      <c r="A2104" s="209">
        <v>8761</v>
      </c>
      <c r="B2104" s="211" t="s">
        <v>3812</v>
      </c>
      <c r="C2104" s="44">
        <v>4</v>
      </c>
      <c r="D2104" s="214">
        <v>45131.467109872683</v>
      </c>
      <c r="E2104" s="211" t="b">
        <v>0</v>
      </c>
      <c r="F2104" s="211" t="s">
        <v>3813</v>
      </c>
      <c r="G21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&lt;STX&gt;H1;o160,100;f3;c20;h1;w1;d3,Nicola Shirey;&lt;ETX&gt;
&lt;STX&gt;H2;o130,100;f3;c20;h1;w1;d3,;&lt;ETX&gt;
&lt;STX&gt;H3;o100,100;f3;c20;h1;w1;d3,MES Login;&lt;ETX&gt;
&lt;STX&gt;B4;o50,30;f3;c0,3;h50;w3;d3,8761;&lt;ETX&gt;
&lt;STX&gt;R&lt;ETX&gt;
&lt;STX&gt;&lt;ESC&gt;E1;&lt;ETX&gt;
&lt;STX&gt;&lt;US&gt;4&lt;ETX&gt;
&lt;STX&gt;&lt;ETB&gt;&lt;ETX&gt;</v>
      </c>
      <c r="H2104" s="38">
        <f>ROW() - 6</f>
        <v>2098</v>
      </c>
      <c r="I2104" s="218" t="str" cm="1">
        <f t="array" ref="I21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05" spans="1:10" x14ac:dyDescent="0.2">
      <c r="A2105" s="209">
        <v>9911</v>
      </c>
      <c r="B2105" s="211" t="s">
        <v>3814</v>
      </c>
      <c r="C2105" s="44">
        <v>4</v>
      </c>
      <c r="D2105" s="214">
        <v>45131.467110069447</v>
      </c>
      <c r="E2105" s="211" t="b">
        <v>0</v>
      </c>
      <c r="F2105" s="211" t="s">
        <v>3815</v>
      </c>
      <c r="G21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&lt;STX&gt;H1;o160,100;f3;c20;h1;w1;d3,Nicole Barksdale;&lt;ETX&gt;
&lt;STX&gt;H2;o130,100;f3;c20;h1;w1;d3,;&lt;ETX&gt;
&lt;STX&gt;H3;o100,100;f3;c20;h1;w1;d3,MES Login;&lt;ETX&gt;
&lt;STX&gt;B4;o50,30;f3;c0,3;h50;w3;d3,9911;&lt;ETX&gt;
&lt;STX&gt;R&lt;ETX&gt;
&lt;STX&gt;&lt;ESC&gt;E1;&lt;ETX&gt;
&lt;STX&gt;&lt;US&gt;4&lt;ETX&gt;
&lt;STX&gt;&lt;ETB&gt;&lt;ETX&gt;</v>
      </c>
      <c r="H2105" s="38">
        <f>ROW() - 6</f>
        <v>2099</v>
      </c>
      <c r="I2105" s="218" t="str" cm="1">
        <f t="array" ref="I21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06" spans="1:10" x14ac:dyDescent="0.2">
      <c r="A2106" s="209">
        <v>9429</v>
      </c>
      <c r="B2106" s="211" t="s">
        <v>3816</v>
      </c>
      <c r="C2106" s="44">
        <v>4</v>
      </c>
      <c r="D2106" s="214">
        <v>45131.467110219906</v>
      </c>
      <c r="E2106" s="211" t="b">
        <v>0</v>
      </c>
      <c r="F2106" s="211" t="s">
        <v>3817</v>
      </c>
      <c r="G21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&lt;STX&gt;H1;o160,100;f3;c20;h1;w1;d3,Nicole Berkholz;&lt;ETX&gt;
&lt;STX&gt;H2;o130,100;f3;c20;h1;w1;d3,;&lt;ETX&gt;
&lt;STX&gt;H3;o100,100;f3;c20;h1;w1;d3,MES Login;&lt;ETX&gt;
&lt;STX&gt;B4;o50,30;f3;c0,3;h50;w3;d3,9429;&lt;ETX&gt;
&lt;STX&gt;R&lt;ETX&gt;
&lt;STX&gt;&lt;ESC&gt;E1;&lt;ETX&gt;
&lt;STX&gt;&lt;US&gt;4&lt;ETX&gt;
&lt;STX&gt;&lt;ETB&gt;&lt;ETX&gt;</v>
      </c>
      <c r="H2106" s="38">
        <f>ROW() - 6</f>
        <v>2100</v>
      </c>
      <c r="I2106" s="218" t="str" cm="1">
        <f t="array" ref="I21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07" spans="1:10" x14ac:dyDescent="0.2">
      <c r="A2107" s="209">
        <v>9542</v>
      </c>
      <c r="B2107" s="211" t="s">
        <v>3818</v>
      </c>
      <c r="C2107" s="44">
        <v>4</v>
      </c>
      <c r="D2107" s="214">
        <v>45131.46711041667</v>
      </c>
      <c r="E2107" s="211" t="b">
        <v>0</v>
      </c>
      <c r="F2107" s="211" t="s">
        <v>3819</v>
      </c>
      <c r="G21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&lt;STX&gt;H1;o160,100;f3;c20;h1;w1;d3,Nicole Deberry;&lt;ETX&gt;
&lt;STX&gt;H2;o130,100;f3;c20;h1;w1;d3,;&lt;ETX&gt;
&lt;STX&gt;H3;o100,100;f3;c20;h1;w1;d3,MES Login;&lt;ETX&gt;
&lt;STX&gt;B4;o50,30;f3;c0,3;h50;w3;d3,9542;&lt;ETX&gt;
&lt;STX&gt;R&lt;ETX&gt;
&lt;STX&gt;&lt;ESC&gt;E1;&lt;ETX&gt;
&lt;STX&gt;&lt;US&gt;4&lt;ETX&gt;
&lt;STX&gt;&lt;ETB&gt;&lt;ETX&gt;</v>
      </c>
      <c r="H2107" s="38">
        <f>ROW() - 6</f>
        <v>2101</v>
      </c>
      <c r="I2107" s="218" t="str" cm="1">
        <f t="array" ref="I21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08" spans="1:10" x14ac:dyDescent="0.2">
      <c r="A2108" s="209">
        <v>9736</v>
      </c>
      <c r="B2108" s="211" t="s">
        <v>3820</v>
      </c>
      <c r="C2108" s="44">
        <v>4</v>
      </c>
      <c r="D2108" s="214">
        <v>45131.467110613426</v>
      </c>
      <c r="E2108" s="211" t="b">
        <v>0</v>
      </c>
      <c r="F2108" s="211" t="s">
        <v>3821</v>
      </c>
      <c r="G21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&lt;STX&gt;H1;o160,100;f3;c20;h1;w1;d3,Nicole Derby;&lt;ETX&gt;
&lt;STX&gt;H2;o130,100;f3;c20;h1;w1;d3,;&lt;ETX&gt;
&lt;STX&gt;H3;o100,100;f3;c20;h1;w1;d3,MES Login;&lt;ETX&gt;
&lt;STX&gt;B4;o50,30;f3;c0,3;h50;w3;d3,9736;&lt;ETX&gt;
&lt;STX&gt;R&lt;ETX&gt;
&lt;STX&gt;&lt;ESC&gt;E1;&lt;ETX&gt;
&lt;STX&gt;&lt;US&gt;4&lt;ETX&gt;
&lt;STX&gt;&lt;ETB&gt;&lt;ETX&gt;</v>
      </c>
      <c r="H2108" s="38">
        <f>ROW() - 6</f>
        <v>2102</v>
      </c>
      <c r="I2108" s="218" t="str" cm="1">
        <f t="array" ref="I21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09" spans="1:10" x14ac:dyDescent="0.2">
      <c r="A2109" s="209">
        <v>1449</v>
      </c>
      <c r="B2109" s="211" t="s">
        <v>3822</v>
      </c>
      <c r="C2109" s="44">
        <v>4</v>
      </c>
      <c r="D2109" s="214">
        <v>45131.467110763886</v>
      </c>
      <c r="E2109" s="211" t="b">
        <v>0</v>
      </c>
      <c r="F2109" s="211" t="s">
        <v>3823</v>
      </c>
      <c r="G21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&lt;STX&gt;H1;o160,100;f3;c20;h1;w1;d3,Nieka Natasha Taylor;&lt;ETX&gt;
&lt;STX&gt;H2;o130,100;f3;c20;h1;w1;d3,;&lt;ETX&gt;
&lt;STX&gt;H3;o100,100;f3;c20;h1;w1;d3,MES Login;&lt;ETX&gt;
&lt;STX&gt;B4;o50,30;f3;c0,3;h50;w3;d3,1449;&lt;ETX&gt;
&lt;STX&gt;R&lt;ETX&gt;
&lt;STX&gt;&lt;ESC&gt;E1;&lt;ETX&gt;
&lt;STX&gt;&lt;US&gt;4&lt;ETX&gt;
&lt;STX&gt;&lt;ETB&gt;&lt;ETX&gt;</v>
      </c>
      <c r="H2109" s="38">
        <f>ROW() - 6</f>
        <v>2103</v>
      </c>
      <c r="I2109" s="218" t="str" cm="1">
        <f t="array" ref="I21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10" spans="1:10" x14ac:dyDescent="0.2">
      <c r="A2110" s="209">
        <v>1688</v>
      </c>
      <c r="B2110" s="211" t="s">
        <v>803</v>
      </c>
      <c r="C2110" s="44">
        <v>4</v>
      </c>
      <c r="D2110" s="214">
        <v>45793</v>
      </c>
      <c r="E2110" s="211" t="b">
        <v>0</v>
      </c>
      <c r="F2110" s="211" t="s">
        <v>1287</v>
      </c>
      <c r="G21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&lt;STX&gt;H1;o160,100;f3;c20;h1;w1;d3,Nikasha Griffin;&lt;ETX&gt;
&lt;STX&gt;H2;o130,100;f3;c20;h1;w1;d3,;&lt;ETX&gt;
&lt;STX&gt;H3;o100,100;f3;c20;h1;w1;d3,MES Login;&lt;ETX&gt;
&lt;STX&gt;B4;o50,30;f3;c0,3;h50;w3;d3,1688;&lt;ETX&gt;
&lt;STX&gt;R&lt;ETX&gt;
&lt;STX&gt;&lt;ESC&gt;E1;&lt;ETX&gt;
&lt;STX&gt;&lt;US&gt;4&lt;ETX&gt;
&lt;STX&gt;&lt;ETB&gt;&lt;ETX&gt;</v>
      </c>
      <c r="H2110" s="38">
        <f>ROW() - 6</f>
        <v>2104</v>
      </c>
      <c r="I2110" s="218" t="str" cm="1">
        <f t="array" ref="I21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11" spans="1:10" x14ac:dyDescent="0.2">
      <c r="A2111" s="209">
        <v>9927</v>
      </c>
      <c r="B2111" s="211" t="s">
        <v>3824</v>
      </c>
      <c r="C2111" s="44">
        <v>4</v>
      </c>
      <c r="D2111" s="214">
        <v>45131.46711096065</v>
      </c>
      <c r="E2111" s="211" t="b">
        <v>0</v>
      </c>
      <c r="F2111" s="211" t="s">
        <v>1482</v>
      </c>
      <c r="G21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&lt;STX&gt;H1;o160,100;f3;c20;h1;w1;d3,Nikesha Cotton;&lt;ETX&gt;
&lt;STX&gt;H2;o130,100;f3;c20;h1;w1;d3,;&lt;ETX&gt;
&lt;STX&gt;H3;o100,100;f3;c20;h1;w1;d3,MES Login;&lt;ETX&gt;
&lt;STX&gt;B4;o50,30;f3;c0,3;h50;w3;d3,9927;&lt;ETX&gt;
&lt;STX&gt;R&lt;ETX&gt;
&lt;STX&gt;&lt;ESC&gt;E1;&lt;ETX&gt;
&lt;STX&gt;&lt;US&gt;4&lt;ETX&gt;
&lt;STX&gt;&lt;ETB&gt;&lt;ETX&gt;</v>
      </c>
      <c r="H2111" s="38">
        <f>ROW() - 6</f>
        <v>2105</v>
      </c>
      <c r="I2111" s="218" t="str" cm="1">
        <f t="array" ref="I21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12" spans="1:10" x14ac:dyDescent="0.2">
      <c r="A2112" s="209">
        <v>1795</v>
      </c>
      <c r="B2112" s="211" t="s">
        <v>3825</v>
      </c>
      <c r="C2112" s="44">
        <v>4</v>
      </c>
      <c r="D2112" s="214">
        <v>45131.46711114583</v>
      </c>
      <c r="E2112" s="211" t="b">
        <v>0</v>
      </c>
      <c r="F2112" s="211" t="s">
        <v>1935</v>
      </c>
      <c r="G21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&lt;STX&gt;H1;o160,100;f3;c20;h1;w1;d3,Nikita Bennett;&lt;ETX&gt;
&lt;STX&gt;H2;o130,100;f3;c20;h1;w1;d3,;&lt;ETX&gt;
&lt;STX&gt;H3;o100,100;f3;c20;h1;w1;d3,MES Login;&lt;ETX&gt;
&lt;STX&gt;B4;o50,30;f3;c0,3;h50;w3;d3,1795;&lt;ETX&gt;
&lt;STX&gt;R&lt;ETX&gt;
&lt;STX&gt;&lt;ESC&gt;E1;&lt;ETX&gt;
&lt;STX&gt;&lt;US&gt;4&lt;ETX&gt;
&lt;STX&gt;&lt;ETB&gt;&lt;ETX&gt;</v>
      </c>
      <c r="H2112" s="38">
        <f>ROW() - 6</f>
        <v>2106</v>
      </c>
      <c r="I2112" s="218" t="str" cm="1">
        <f t="array" ref="I21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13" spans="1:10" x14ac:dyDescent="0.2">
      <c r="A2113" s="209">
        <v>1637</v>
      </c>
      <c r="B2113" s="211" t="s">
        <v>3826</v>
      </c>
      <c r="C2113" s="44">
        <v>4</v>
      </c>
      <c r="D2113" s="214">
        <v>45131.467111342594</v>
      </c>
      <c r="E2113" s="211" t="b">
        <v>0</v>
      </c>
      <c r="F2113" s="211" t="s">
        <v>987</v>
      </c>
      <c r="G21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&lt;STX&gt;H1;o160,100;f3;c20;h1;w1;d3,Nikita King;&lt;ETX&gt;
&lt;STX&gt;H2;o130,100;f3;c20;h1;w1;d3,;&lt;ETX&gt;
&lt;STX&gt;H3;o100,100;f3;c20;h1;w1;d3,MES Login;&lt;ETX&gt;
&lt;STX&gt;B4;o50,30;f3;c0,3;h50;w3;d3,1637;&lt;ETX&gt;
&lt;STX&gt;R&lt;ETX&gt;
&lt;STX&gt;&lt;ESC&gt;E1;&lt;ETX&gt;
&lt;STX&gt;&lt;US&gt;4&lt;ETX&gt;
&lt;STX&gt;&lt;ETB&gt;&lt;ETX&gt;</v>
      </c>
      <c r="H2113" s="38">
        <f>ROW() - 6</f>
        <v>2107</v>
      </c>
      <c r="I2113" s="218" t="str" cm="1">
        <f t="array" ref="I21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14" spans="1:10" x14ac:dyDescent="0.2">
      <c r="A2114" s="209">
        <v>2679</v>
      </c>
      <c r="B2114" s="211" t="s">
        <v>9588</v>
      </c>
      <c r="C2114" s="44">
        <v>4</v>
      </c>
      <c r="D2114" s="214"/>
      <c r="E2114" s="211" t="b">
        <v>0</v>
      </c>
      <c r="F2114" s="211" t="s">
        <v>960</v>
      </c>
      <c r="G21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&lt;STX&gt;H1;o160,100;f3;c20;h1;w1;d3,Nina Brown;&lt;ETX&gt;
&lt;STX&gt;H2;o130,100;f3;c20;h1;w1;d3,DT FEM 2nd;&lt;ETX&gt;
&lt;STX&gt;H3;o100,100;f3;c20;h1;w1;d3,MES Login;&lt;ETX&gt;
&lt;STX&gt;B4;o50,30;f3;c0,3;h50;w3;d3,2679;&lt;ETX&gt;
&lt;STX&gt;R&lt;ETX&gt;
&lt;STX&gt;&lt;ESC&gt;E1;&lt;ETX&gt;
&lt;STX&gt;&lt;US&gt;4&lt;ETX&gt;
&lt;STX&gt;&lt;ETB&gt;&lt;ETX&gt;</v>
      </c>
      <c r="H2114" s="38">
        <f>ROW() - 6</f>
        <v>2108</v>
      </c>
      <c r="I2114" s="218" t="str" cm="1">
        <f t="array" ref="I21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21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115" spans="1:10" x14ac:dyDescent="0.2">
      <c r="A2115" s="209">
        <v>9530</v>
      </c>
      <c r="B2115" s="211" t="s">
        <v>519</v>
      </c>
      <c r="C2115" s="44">
        <v>4</v>
      </c>
      <c r="D2115" s="214"/>
      <c r="E2115" s="211" t="b">
        <v>0</v>
      </c>
      <c r="F2115" s="211" t="s">
        <v>3827</v>
      </c>
      <c r="G21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&lt;STX&gt;H1;o160,100;f3;c20;h1;w1;d3,Nina West;&lt;ETX&gt;
&lt;STX&gt;H2;o130,100;f3;c20;h1;w1;d3,DT FEM 3rd;&lt;ETX&gt;
&lt;STX&gt;H3;o100,100;f3;c20;h1;w1;d3,MES Login;&lt;ETX&gt;
&lt;STX&gt;B4;o50,30;f3;c0,3;h50;w3;d3,9530;&lt;ETX&gt;
&lt;STX&gt;R&lt;ETX&gt;
&lt;STX&gt;&lt;ESC&gt;E1;&lt;ETX&gt;
&lt;STX&gt;&lt;US&gt;4&lt;ETX&gt;
&lt;STX&gt;&lt;ETB&gt;&lt;ETX&gt;</v>
      </c>
      <c r="H2115" s="38">
        <f>ROW() - 6</f>
        <v>2109</v>
      </c>
      <c r="I2115" s="218" t="str" cm="1">
        <f t="array" ref="I21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21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116" spans="1:10" x14ac:dyDescent="0.2">
      <c r="A2116" s="209">
        <v>8823</v>
      </c>
      <c r="B2116" s="211" t="s">
        <v>3828</v>
      </c>
      <c r="C2116" s="44">
        <v>4</v>
      </c>
      <c r="D2116" s="214">
        <v>45131.467111493053</v>
      </c>
      <c r="E2116" s="211" t="b">
        <v>0</v>
      </c>
      <c r="F2116" s="211" t="s">
        <v>1423</v>
      </c>
      <c r="G21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&lt;STX&gt;H1;o160,100;f3;c20;h1;w1;d3,Nixon Yang;&lt;ETX&gt;
&lt;STX&gt;H2;o130,100;f3;c20;h1;w1;d3,;&lt;ETX&gt;
&lt;STX&gt;H3;o100,100;f3;c20;h1;w1;d3,MES Login;&lt;ETX&gt;
&lt;STX&gt;B4;o50,30;f3;c0,3;h50;w3;d3,8823;&lt;ETX&gt;
&lt;STX&gt;R&lt;ETX&gt;
&lt;STX&gt;&lt;ESC&gt;E1;&lt;ETX&gt;
&lt;STX&gt;&lt;US&gt;4&lt;ETX&gt;
&lt;STX&gt;&lt;ETB&gt;&lt;ETX&gt;</v>
      </c>
      <c r="H2116" s="38">
        <f>ROW() - 6</f>
        <v>2110</v>
      </c>
      <c r="I2116" s="218" t="str" cm="1">
        <f t="array" ref="I21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17" spans="1:10" x14ac:dyDescent="0.2">
      <c r="A2117" s="209">
        <v>9230</v>
      </c>
      <c r="B2117" s="211" t="s">
        <v>3828</v>
      </c>
      <c r="C2117" s="44">
        <v>4</v>
      </c>
      <c r="D2117" s="214">
        <v>45131.467111689817</v>
      </c>
      <c r="E2117" s="211" t="b">
        <v>0</v>
      </c>
      <c r="F2117" s="211" t="s">
        <v>1423</v>
      </c>
      <c r="G21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&lt;STX&gt;H1;o160,100;f3;c20;h1;w1;d3,Nixon Yang;&lt;ETX&gt;
&lt;STX&gt;H2;o130,100;f3;c20;h1;w1;d3,;&lt;ETX&gt;
&lt;STX&gt;H3;o100,100;f3;c20;h1;w1;d3,MES Login;&lt;ETX&gt;
&lt;STX&gt;B4;o50,30;f3;c0,3;h50;w3;d3,9230;&lt;ETX&gt;
&lt;STX&gt;R&lt;ETX&gt;
&lt;STX&gt;&lt;ESC&gt;E1;&lt;ETX&gt;
&lt;STX&gt;&lt;US&gt;4&lt;ETX&gt;
&lt;STX&gt;&lt;ETB&gt;&lt;ETX&gt;</v>
      </c>
      <c r="H2117" s="38">
        <f>ROW() - 6</f>
        <v>2111</v>
      </c>
      <c r="I2117" s="218" t="str" cm="1">
        <f t="array" ref="I21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18" spans="1:10" x14ac:dyDescent="0.2">
      <c r="A2118" s="209">
        <v>9637</v>
      </c>
      <c r="B2118" s="211" t="s">
        <v>3829</v>
      </c>
      <c r="C2118" s="44">
        <v>4</v>
      </c>
      <c r="D2118" s="214">
        <v>45131.467111886574</v>
      </c>
      <c r="E2118" s="211" t="b">
        <v>0</v>
      </c>
      <c r="F2118" s="211" t="s">
        <v>3830</v>
      </c>
      <c r="G21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&lt;STX&gt;H1;o160,100;f3;c20;h1;w1;d3,Nizam Ashfaq;&lt;ETX&gt;
&lt;STX&gt;H2;o130,100;f3;c20;h1;w1;d3,;&lt;ETX&gt;
&lt;STX&gt;H3;o100,100;f3;c20;h1;w1;d3,MES Login;&lt;ETX&gt;
&lt;STX&gt;B4;o50,30;f3;c0,3;h50;w3;d3,9637;&lt;ETX&gt;
&lt;STX&gt;R&lt;ETX&gt;
&lt;STX&gt;&lt;ESC&gt;E1;&lt;ETX&gt;
&lt;STX&gt;&lt;US&gt;4&lt;ETX&gt;
&lt;STX&gt;&lt;ETB&gt;&lt;ETX&gt;</v>
      </c>
      <c r="H2118" s="38">
        <f>ROW() - 6</f>
        <v>2112</v>
      </c>
      <c r="I2118" s="218" t="str" cm="1">
        <f t="array" ref="I21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19" spans="1:10" x14ac:dyDescent="0.2">
      <c r="A2119" s="209">
        <v>1888</v>
      </c>
      <c r="B2119" s="211" t="s">
        <v>3831</v>
      </c>
      <c r="C2119" s="44">
        <v>4</v>
      </c>
      <c r="D2119" s="214">
        <v>45131.46711203704</v>
      </c>
      <c r="E2119" s="211" t="b">
        <v>0</v>
      </c>
      <c r="F2119" s="211" t="s">
        <v>1156</v>
      </c>
      <c r="G21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&lt;STX&gt;H1;o160,100;f3;c20;h1;w1;d3,Njinga Little;&lt;ETX&gt;
&lt;STX&gt;H2;o130,100;f3;c20;h1;w1;d3,;&lt;ETX&gt;
&lt;STX&gt;H3;o100,100;f3;c20;h1;w1;d3,MES Login;&lt;ETX&gt;
&lt;STX&gt;B4;o50,30;f3;c0,3;h50;w3;d3,1888;&lt;ETX&gt;
&lt;STX&gt;R&lt;ETX&gt;
&lt;STX&gt;&lt;ESC&gt;E1;&lt;ETX&gt;
&lt;STX&gt;&lt;US&gt;4&lt;ETX&gt;
&lt;STX&gt;&lt;ETB&gt;&lt;ETX&gt;</v>
      </c>
      <c r="H2119" s="38">
        <f>ROW() - 6</f>
        <v>2113</v>
      </c>
      <c r="I2119" s="218" t="str" cm="1">
        <f t="array" ref="I21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20" spans="1:10" x14ac:dyDescent="0.2">
      <c r="A2120" s="209">
        <v>1725</v>
      </c>
      <c r="B2120" s="211" t="s">
        <v>3832</v>
      </c>
      <c r="C2120" s="44">
        <v>4</v>
      </c>
      <c r="D2120" s="214">
        <v>45131.467112233797</v>
      </c>
      <c r="E2120" s="211" t="b">
        <v>1</v>
      </c>
      <c r="F2120" s="211" t="s">
        <v>3833</v>
      </c>
      <c r="G21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&lt;STX&gt;H1;o160,100;f3;c20;h1;w1;d3,Noah Greenhouse;&lt;ETX&gt;
&lt;STX&gt;H2;o130,100;f3;c20;h1;w1;d3,;&lt;ETX&gt;
&lt;STX&gt;H3;o100,100;f3;c20;h1;w1;d3,MES Login;&lt;ETX&gt;
&lt;STX&gt;B4;o50,30;f3;c0,3;h50;w3;d3,1725;&lt;ETX&gt;
&lt;STX&gt;R&lt;ETX&gt;
&lt;STX&gt;&lt;ESC&gt;E1;&lt;ETX&gt;
&lt;STX&gt;&lt;US&gt;4&lt;ETX&gt;
&lt;STX&gt;&lt;ETB&gt;&lt;ETX&gt;</v>
      </c>
      <c r="H2120" s="38">
        <f>ROW() - 6</f>
        <v>2114</v>
      </c>
      <c r="I2120" s="218" t="str" cm="1">
        <f t="array" ref="I21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21" spans="1:10" x14ac:dyDescent="0.2">
      <c r="A2121" s="209">
        <v>8174</v>
      </c>
      <c r="B2121" s="211" t="s">
        <v>3834</v>
      </c>
      <c r="C2121" s="44">
        <v>4</v>
      </c>
      <c r="D2121" s="214"/>
      <c r="E2121" s="211" t="b">
        <v>0</v>
      </c>
      <c r="F2121" s="211" t="s">
        <v>3835</v>
      </c>
      <c r="G21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&lt;STX&gt;H1;o160,100;f3;c20;h1;w1;d3,Noah Parton;&lt;ETX&gt;
&lt;STX&gt;H2;o130,100;f3;c20;h1;w1;d3,;&lt;ETX&gt;
&lt;STX&gt;H3;o100,100;f3;c20;h1;w1;d3,MES Login;&lt;ETX&gt;
&lt;STX&gt;B4;o50,30;f3;c0,3;h50;w3;d3,8174;&lt;ETX&gt;
&lt;STX&gt;R&lt;ETX&gt;
&lt;STX&gt;&lt;ESC&gt;E1;&lt;ETX&gt;
&lt;STX&gt;&lt;US&gt;4&lt;ETX&gt;
&lt;STX&gt;&lt;ETB&gt;&lt;ETX&gt;</v>
      </c>
      <c r="H2121" s="38">
        <f>ROW() - 6</f>
        <v>2115</v>
      </c>
      <c r="I2121" s="218" t="str" cm="1">
        <f t="array" ref="I21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22" spans="1:10" x14ac:dyDescent="0.2">
      <c r="A2122" s="209">
        <v>9208</v>
      </c>
      <c r="B2122" s="211" t="s">
        <v>3836</v>
      </c>
      <c r="C2122" s="44">
        <v>2</v>
      </c>
      <c r="D2122" s="214">
        <v>45131.467112418984</v>
      </c>
      <c r="E2122" s="211" t="b">
        <v>1</v>
      </c>
      <c r="F2122" s="211" t="s">
        <v>3837</v>
      </c>
      <c r="G21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&lt;STX&gt;H1;o160,100;f3;c20;h1;w1;d3,Noel Esenwa;&lt;ETX&gt;
&lt;STX&gt;H2;o130,100;f3;c20;h1;w1;d3,;&lt;ETX&gt;
&lt;STX&gt;H3;o100,100;f3;c20;h1;w1;d3,MES Login;&lt;ETX&gt;
&lt;STX&gt;B4;o50,30;f3;c0,3;h50;w3;d3,9208;&lt;ETX&gt;
&lt;STX&gt;R&lt;ETX&gt;
&lt;STX&gt;&lt;ESC&gt;E1;&lt;ETX&gt;
&lt;STX&gt;&lt;US&gt;4&lt;ETX&gt;
&lt;STX&gt;&lt;ETB&gt;&lt;ETX&gt;</v>
      </c>
      <c r="H2122" s="38">
        <f>ROW() - 6</f>
        <v>2116</v>
      </c>
      <c r="I2122" s="218" t="str" cm="1">
        <f t="array" ref="I21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23" spans="1:10" x14ac:dyDescent="0.2">
      <c r="A2123" s="209">
        <v>2677</v>
      </c>
      <c r="B2123" s="211" t="s">
        <v>9586</v>
      </c>
      <c r="C2123" s="44">
        <v>4</v>
      </c>
      <c r="D2123" s="214"/>
      <c r="E2123" s="211" t="b">
        <v>0</v>
      </c>
      <c r="F2123" s="211" t="s">
        <v>2691</v>
      </c>
      <c r="G21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&lt;STX&gt;H1;o160,100;f3;c20;h1;w1;d3,Nolan Daniel;&lt;ETX&gt;
&lt;STX&gt;H2;o130,100;f3;c20;h1;w1;d3,T1XX C;&lt;ETX&gt;
&lt;STX&gt;H3;o100,100;f3;c20;h1;w1;d3,MES Login;&lt;ETX&gt;
&lt;STX&gt;B4;o50,30;f3;c0,3;h50;w3;d3,2677;&lt;ETX&gt;
&lt;STX&gt;R&lt;ETX&gt;
&lt;STX&gt;&lt;ESC&gt;E1;&lt;ETX&gt;
&lt;STX&gt;&lt;US&gt;4&lt;ETX&gt;
&lt;STX&gt;&lt;ETB&gt;&lt;ETX&gt;</v>
      </c>
      <c r="H2123" s="38">
        <f>ROW() - 6</f>
        <v>2117</v>
      </c>
      <c r="I2123" s="218" t="str" cm="1">
        <f t="array" ref="I21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1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124" spans="1:10" x14ac:dyDescent="0.2">
      <c r="A2124" s="209">
        <v>9395</v>
      </c>
      <c r="B2124" s="211" t="s">
        <v>3838</v>
      </c>
      <c r="C2124" s="44">
        <v>2</v>
      </c>
      <c r="D2124" s="214">
        <v>45131.4671127662</v>
      </c>
      <c r="E2124" s="211" t="b">
        <v>1</v>
      </c>
      <c r="F2124" s="211" t="s">
        <v>3839</v>
      </c>
      <c r="G21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&lt;STX&gt;H1;o160,100;f3;c20;h1;w1;d3,Norman McGugan;&lt;ETX&gt;
&lt;STX&gt;H2;o130,100;f3;c20;h1;w1;d3,;&lt;ETX&gt;
&lt;STX&gt;H3;o100,100;f3;c20;h1;w1;d3,MES Login;&lt;ETX&gt;
&lt;STX&gt;B4;o50,30;f3;c0,3;h50;w3;d3,9395;&lt;ETX&gt;
&lt;STX&gt;R&lt;ETX&gt;
&lt;STX&gt;&lt;ESC&gt;E1;&lt;ETX&gt;
&lt;STX&gt;&lt;US&gt;4&lt;ETX&gt;
&lt;STX&gt;&lt;ETB&gt;&lt;ETX&gt;</v>
      </c>
      <c r="H2124" s="38">
        <f>ROW() - 6</f>
        <v>2118</v>
      </c>
      <c r="I2124" s="218" t="str" cm="1">
        <f t="array" ref="I21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25" spans="1:10" x14ac:dyDescent="0.2">
      <c r="A2125" s="209">
        <v>9265</v>
      </c>
      <c r="B2125" s="211" t="s">
        <v>3840</v>
      </c>
      <c r="C2125" s="44">
        <v>4</v>
      </c>
      <c r="D2125" s="214">
        <v>45131.467112962964</v>
      </c>
      <c r="E2125" s="211" t="b">
        <v>0</v>
      </c>
      <c r="F2125" s="211" t="s">
        <v>906</v>
      </c>
      <c r="G21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&lt;STX&gt;H1;o160,100;f3;c20;h1;w1;d3,Nou Vang;&lt;ETX&gt;
&lt;STX&gt;H2;o130,100;f3;c20;h1;w1;d3,;&lt;ETX&gt;
&lt;STX&gt;H3;o100,100;f3;c20;h1;w1;d3,MES Login;&lt;ETX&gt;
&lt;STX&gt;B4;o50,30;f3;c0,3;h50;w3;d3,9265;&lt;ETX&gt;
&lt;STX&gt;R&lt;ETX&gt;
&lt;STX&gt;&lt;ESC&gt;E1;&lt;ETX&gt;
&lt;STX&gt;&lt;US&gt;4&lt;ETX&gt;
&lt;STX&gt;&lt;ETB&gt;&lt;ETX&gt;</v>
      </c>
      <c r="H2125" s="38">
        <f>ROW() - 6</f>
        <v>2119</v>
      </c>
      <c r="I2125" s="218" t="str" cm="1">
        <f t="array" ref="I21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26" spans="1:10" x14ac:dyDescent="0.2">
      <c r="A2126" s="209">
        <v>2524</v>
      </c>
      <c r="B2126" s="211" t="s">
        <v>3841</v>
      </c>
      <c r="C2126" s="44">
        <v>4</v>
      </c>
      <c r="D2126" s="214">
        <v>45630</v>
      </c>
      <c r="E2126" s="211" t="b">
        <v>0</v>
      </c>
      <c r="F2126" s="211" t="s">
        <v>998</v>
      </c>
      <c r="G21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&lt;STX&gt;H1;o160,100;f3;c20;h1;w1;d3,Nyah Hill;&lt;ETX&gt;
&lt;STX&gt;H2;o130,100;f3;c20;h1;w1;d3,;&lt;ETX&gt;
&lt;STX&gt;H3;o100,100;f3;c20;h1;w1;d3,MES Login;&lt;ETX&gt;
&lt;STX&gt;B4;o50,30;f3;c0,3;h50;w3;d3,2524;&lt;ETX&gt;
&lt;STX&gt;R&lt;ETX&gt;
&lt;STX&gt;&lt;ESC&gt;E1;&lt;ETX&gt;
&lt;STX&gt;&lt;US&gt;4&lt;ETX&gt;
&lt;STX&gt;&lt;ETB&gt;&lt;ETX&gt;</v>
      </c>
      <c r="H2126" s="38">
        <f>ROW() - 6</f>
        <v>2120</v>
      </c>
      <c r="I2126" s="218" t="str" cm="1">
        <f t="array" ref="I21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27" spans="1:10" x14ac:dyDescent="0.2">
      <c r="A2127" s="209">
        <v>1832</v>
      </c>
      <c r="B2127" s="211" t="s">
        <v>3842</v>
      </c>
      <c r="C2127" s="44">
        <v>4</v>
      </c>
      <c r="D2127" s="214">
        <v>45639</v>
      </c>
      <c r="E2127" s="211" t="b">
        <v>0</v>
      </c>
      <c r="F2127" s="211" t="s">
        <v>981</v>
      </c>
      <c r="G21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&lt;STX&gt;H1;o160,100;f3;c20;h1;w1;d3,NyAsia Jackson;&lt;ETX&gt;
&lt;STX&gt;H2;o130,100;f3;c20;h1;w1;d3,;&lt;ETX&gt;
&lt;STX&gt;H3;o100,100;f3;c20;h1;w1;d3,MES Login;&lt;ETX&gt;
&lt;STX&gt;B4;o50,30;f3;c0,3;h50;w3;d3,1832;&lt;ETX&gt;
&lt;STX&gt;R&lt;ETX&gt;
&lt;STX&gt;&lt;ESC&gt;E1;&lt;ETX&gt;
&lt;STX&gt;&lt;US&gt;4&lt;ETX&gt;
&lt;STX&gt;&lt;ETB&gt;&lt;ETX&gt;</v>
      </c>
      <c r="H2127" s="38">
        <f>ROW() - 6</f>
        <v>2121</v>
      </c>
      <c r="I2127" s="218" t="str" cm="1">
        <f t="array" ref="I21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28" spans="1:10" x14ac:dyDescent="0.2">
      <c r="A2128" s="209">
        <v>1683</v>
      </c>
      <c r="B2128" s="211" t="s">
        <v>3843</v>
      </c>
      <c r="C2128" s="44">
        <v>4</v>
      </c>
      <c r="D2128" s="214">
        <v>45131.467113310187</v>
      </c>
      <c r="E2128" s="211" t="b">
        <v>0</v>
      </c>
      <c r="F2128" s="211" t="s">
        <v>1893</v>
      </c>
      <c r="G21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&lt;STX&gt;H1;o160,100;f3;c20;h1;w1;d3,Nyesha Gardner;&lt;ETX&gt;
&lt;STX&gt;H2;o130,100;f3;c20;h1;w1;d3,;&lt;ETX&gt;
&lt;STX&gt;H3;o100,100;f3;c20;h1;w1;d3,MES Login;&lt;ETX&gt;
&lt;STX&gt;B4;o50,30;f3;c0,3;h50;w3;d3,1683;&lt;ETX&gt;
&lt;STX&gt;R&lt;ETX&gt;
&lt;STX&gt;&lt;ESC&gt;E1;&lt;ETX&gt;
&lt;STX&gt;&lt;US&gt;4&lt;ETX&gt;
&lt;STX&gt;&lt;ETB&gt;&lt;ETX&gt;</v>
      </c>
      <c r="H2128" s="38">
        <f>ROW() - 6</f>
        <v>2122</v>
      </c>
      <c r="I2128" s="218" t="str" cm="1">
        <f t="array" ref="I21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29" spans="1:10" x14ac:dyDescent="0.2">
      <c r="A2129" s="209">
        <v>1005</v>
      </c>
      <c r="B2129" s="211" t="s">
        <v>3844</v>
      </c>
      <c r="C2129" s="44">
        <v>4</v>
      </c>
      <c r="D2129" s="214">
        <v>45131.467113506944</v>
      </c>
      <c r="E2129" s="211" t="b">
        <v>1</v>
      </c>
      <c r="F2129" s="211" t="s">
        <v>3845</v>
      </c>
      <c r="G21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&lt;STX&gt;H1;o160,100;f3;c20;h1;w1;d3,Nysus Support;&lt;ETX&gt;
&lt;STX&gt;H2;o130,100;f3;c20;h1;w1;d3,;&lt;ETX&gt;
&lt;STX&gt;H3;o100,100;f3;c20;h1;w1;d3,MES Login;&lt;ETX&gt;
&lt;STX&gt;B4;o50,30;f3;c0,3;h50;w3;d3,1005;&lt;ETX&gt;
&lt;STX&gt;R&lt;ETX&gt;
&lt;STX&gt;&lt;ESC&gt;E1;&lt;ETX&gt;
&lt;STX&gt;&lt;US&gt;4&lt;ETX&gt;
&lt;STX&gt;&lt;ETB&gt;&lt;ETX&gt;</v>
      </c>
      <c r="H2129" s="38">
        <f>ROW() - 6</f>
        <v>2123</v>
      </c>
      <c r="I2129" s="218" t="str" cm="1">
        <f t="array" ref="I21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30" spans="1:10" x14ac:dyDescent="0.2">
      <c r="A2130" s="209">
        <v>2559</v>
      </c>
      <c r="B2130" s="211" t="s">
        <v>3846</v>
      </c>
      <c r="C2130" s="44">
        <v>4</v>
      </c>
      <c r="D2130" s="214">
        <v>45716</v>
      </c>
      <c r="E2130" s="211" t="b">
        <v>0</v>
      </c>
      <c r="F2130" s="211" t="s">
        <v>3182</v>
      </c>
      <c r="G21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&lt;STX&gt;H1;o160,100;f3;c20;h1;w1;d3,Nytia Stafford;&lt;ETX&gt;
&lt;STX&gt;H2;o130,100;f3;c20;h1;w1;d3,;&lt;ETX&gt;
&lt;STX&gt;H3;o100,100;f3;c20;h1;w1;d3,MES Login;&lt;ETX&gt;
&lt;STX&gt;B4;o50,30;f3;c0,3;h50;w3;d3,2559;&lt;ETX&gt;
&lt;STX&gt;R&lt;ETX&gt;
&lt;STX&gt;&lt;ESC&gt;E1;&lt;ETX&gt;
&lt;STX&gt;&lt;US&gt;4&lt;ETX&gt;
&lt;STX&gt;&lt;ETB&gt;&lt;ETX&gt;</v>
      </c>
      <c r="H2130" s="38">
        <f>ROW() - 6</f>
        <v>2124</v>
      </c>
      <c r="I2130" s="218" t="str" cm="1">
        <f t="array" ref="I21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31" spans="1:10" x14ac:dyDescent="0.2">
      <c r="A2131" s="209">
        <v>1331</v>
      </c>
      <c r="B2131" s="211" t="s">
        <v>3847</v>
      </c>
      <c r="C2131" s="44">
        <v>4</v>
      </c>
      <c r="D2131" s="214">
        <v>45131.467113657411</v>
      </c>
      <c r="E2131" s="211" t="b">
        <v>0</v>
      </c>
      <c r="F2131" s="211" t="s">
        <v>3848</v>
      </c>
      <c r="G21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&lt;STX&gt;H1;o160,100;f3;c20;h1;w1;d3,Oanh Danh;&lt;ETX&gt;
&lt;STX&gt;H2;o130,100;f3;c20;h1;w1;d3,;&lt;ETX&gt;
&lt;STX&gt;H3;o100,100;f3;c20;h1;w1;d3,MES Login;&lt;ETX&gt;
&lt;STX&gt;B4;o50,30;f3;c0,3;h50;w3;d3,1331;&lt;ETX&gt;
&lt;STX&gt;R&lt;ETX&gt;
&lt;STX&gt;&lt;ESC&gt;E1;&lt;ETX&gt;
&lt;STX&gt;&lt;US&gt;4&lt;ETX&gt;
&lt;STX&gt;&lt;ETB&gt;&lt;ETX&gt;</v>
      </c>
      <c r="H2131" s="38">
        <f>ROW() - 6</f>
        <v>2125</v>
      </c>
      <c r="I2131" s="218" t="str" cm="1">
        <f t="array" ref="I21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32" spans="1:10" x14ac:dyDescent="0.2">
      <c r="A2132" s="209">
        <v>1581</v>
      </c>
      <c r="B2132" s="211" t="s">
        <v>3849</v>
      </c>
      <c r="C2132" s="44">
        <v>4</v>
      </c>
      <c r="D2132" s="214">
        <v>45131.467113854167</v>
      </c>
      <c r="E2132" s="211" t="b">
        <v>0</v>
      </c>
      <c r="F2132" s="211" t="s">
        <v>3850</v>
      </c>
      <c r="G21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&lt;STX&gt;H1;o160,100;f3;c20;h1;w1;d3,Octavia Grabowski;&lt;ETX&gt;
&lt;STX&gt;H2;o130,100;f3;c20;h1;w1;d3,;&lt;ETX&gt;
&lt;STX&gt;H3;o100,100;f3;c20;h1;w1;d3,MES Login;&lt;ETX&gt;
&lt;STX&gt;B4;o50,30;f3;c0,3;h50;w3;d3,1581;&lt;ETX&gt;
&lt;STX&gt;R&lt;ETX&gt;
&lt;STX&gt;&lt;ESC&gt;E1;&lt;ETX&gt;
&lt;STX&gt;&lt;US&gt;4&lt;ETX&gt;
&lt;STX&gt;&lt;ETB&gt;&lt;ETX&gt;</v>
      </c>
      <c r="H2132" s="38">
        <f>ROW() - 6</f>
        <v>2126</v>
      </c>
      <c r="I2132" s="218" t="str" cm="1">
        <f t="array" ref="I21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33" spans="1:10" x14ac:dyDescent="0.2">
      <c r="A2133" s="209">
        <v>1403</v>
      </c>
      <c r="B2133" s="211" t="s">
        <v>3851</v>
      </c>
      <c r="C2133" s="44">
        <v>3</v>
      </c>
      <c r="D2133" s="214">
        <v>45131.467114039355</v>
      </c>
      <c r="E2133" s="211" t="b">
        <v>0</v>
      </c>
      <c r="F2133" s="211" t="s">
        <v>2230</v>
      </c>
      <c r="G21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&lt;STX&gt;H1;o160,100;f3;c20;h1;w1;d3,Octavius Thurman;&lt;ETX&gt;
&lt;STX&gt;H2;o130,100;f3;c20;h1;w1;d3,;&lt;ETX&gt;
&lt;STX&gt;H3;o100,100;f3;c20;h1;w1;d3,MES Login;&lt;ETX&gt;
&lt;STX&gt;B4;o50,30;f3;c0,3;h50;w3;d3,1403;&lt;ETX&gt;
&lt;STX&gt;R&lt;ETX&gt;
&lt;STX&gt;&lt;ESC&gt;E1;&lt;ETX&gt;
&lt;STX&gt;&lt;US&gt;4&lt;ETX&gt;
&lt;STX&gt;&lt;ETB&gt;&lt;ETX&gt;</v>
      </c>
      <c r="H2133" s="38">
        <f>ROW() - 6</f>
        <v>2127</v>
      </c>
      <c r="I2133" s="218" t="str" cm="1">
        <f t="array" ref="I21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34" spans="1:10" x14ac:dyDescent="0.2">
      <c r="A2134" s="209">
        <v>2218</v>
      </c>
      <c r="B2134" s="211" t="s">
        <v>3852</v>
      </c>
      <c r="C2134" s="44">
        <v>4</v>
      </c>
      <c r="D2134" s="214">
        <v>45131.467114236111</v>
      </c>
      <c r="E2134" s="211" t="b">
        <v>0</v>
      </c>
      <c r="F2134" s="211" t="s">
        <v>2078</v>
      </c>
      <c r="G21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&lt;STX&gt;H1;o160,100;f3;c20;h1;w1;d3,Odess Givens;&lt;ETX&gt;
&lt;STX&gt;H2;o130,100;f3;c20;h1;w1;d3,;&lt;ETX&gt;
&lt;STX&gt;H3;o100,100;f3;c20;h1;w1;d3,MES Login;&lt;ETX&gt;
&lt;STX&gt;B4;o50,30;f3;c0,3;h50;w3;d3,2218;&lt;ETX&gt;
&lt;STX&gt;R&lt;ETX&gt;
&lt;STX&gt;&lt;ESC&gt;E1;&lt;ETX&gt;
&lt;STX&gt;&lt;US&gt;4&lt;ETX&gt;
&lt;STX&gt;&lt;ETB&gt;&lt;ETX&gt;</v>
      </c>
      <c r="H2134" s="38">
        <f>ROW() - 6</f>
        <v>2128</v>
      </c>
      <c r="I2134" s="218" t="str" cm="1">
        <f t="array" ref="I21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35" spans="1:10" x14ac:dyDescent="0.2">
      <c r="A2135" s="209">
        <v>8869</v>
      </c>
      <c r="B2135" s="211" t="s">
        <v>820</v>
      </c>
      <c r="C2135" s="44">
        <v>4</v>
      </c>
      <c r="D2135" s="214">
        <v>45875.758433020834</v>
      </c>
      <c r="E2135" s="211" t="b">
        <v>0</v>
      </c>
      <c r="F2135" s="211" t="s">
        <v>1058</v>
      </c>
      <c r="G21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&lt;STX&gt;H1;o160,100;f3;c20;h1;w1;d3,Olivia Maxwell;&lt;ETX&gt;
&lt;STX&gt;H2;o130,100;f3;c20;h1;w1;d3,;&lt;ETX&gt;
&lt;STX&gt;H3;o100,100;f3;c20;h1;w1;d3,MES Login;&lt;ETX&gt;
&lt;STX&gt;B4;o50,30;f3;c0,3;h50;w3;d3,8869;&lt;ETX&gt;
&lt;STX&gt;R&lt;ETX&gt;
&lt;STX&gt;&lt;ESC&gt;E1;&lt;ETX&gt;
&lt;STX&gt;&lt;US&gt;4&lt;ETX&gt;
&lt;STX&gt;&lt;ETB&gt;&lt;ETX&gt;</v>
      </c>
      <c r="H2135" s="38">
        <f>ROW() - 6</f>
        <v>2129</v>
      </c>
      <c r="I2135" s="218" t="str" cm="1">
        <f t="array" ref="I21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36" spans="1:10" x14ac:dyDescent="0.2">
      <c r="A2136" s="209">
        <v>1422</v>
      </c>
      <c r="B2136" s="211" t="s">
        <v>3853</v>
      </c>
      <c r="C2136" s="44">
        <v>4</v>
      </c>
      <c r="D2136" s="214">
        <v>45131.467114386571</v>
      </c>
      <c r="E2136" s="211" t="b">
        <v>0</v>
      </c>
      <c r="F2136" s="211" t="s">
        <v>2639</v>
      </c>
      <c r="G21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&lt;STX&gt;H1;o160,100;f3;c20;h1;w1;d3,Olivia McClendon;&lt;ETX&gt;
&lt;STX&gt;H2;o130,100;f3;c20;h1;w1;d3,;&lt;ETX&gt;
&lt;STX&gt;H3;o100,100;f3;c20;h1;w1;d3,MES Login;&lt;ETX&gt;
&lt;STX&gt;B4;o50,30;f3;c0,3;h50;w3;d3,1422;&lt;ETX&gt;
&lt;STX&gt;R&lt;ETX&gt;
&lt;STX&gt;&lt;ESC&gt;E1;&lt;ETX&gt;
&lt;STX&gt;&lt;US&gt;4&lt;ETX&gt;
&lt;STX&gt;&lt;ETB&gt;&lt;ETX&gt;</v>
      </c>
      <c r="H2136" s="38">
        <f>ROW() - 6</f>
        <v>2130</v>
      </c>
      <c r="I2136" s="218" t="str" cm="1">
        <f t="array" ref="I21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37" spans="1:10" x14ac:dyDescent="0.2">
      <c r="A2137" s="209">
        <v>1204</v>
      </c>
      <c r="B2137" s="211" t="s">
        <v>3854</v>
      </c>
      <c r="C2137" s="44">
        <v>4</v>
      </c>
      <c r="D2137" s="214">
        <v>45131.467114583334</v>
      </c>
      <c r="E2137" s="211" t="b">
        <v>0</v>
      </c>
      <c r="F2137" s="211" t="s">
        <v>3855</v>
      </c>
      <c r="G21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&lt;STX&gt;H1;o160,100;f3;c20;h1;w1;d3,Omanda Shields-Thigpen;&lt;ETX&gt;
&lt;STX&gt;H2;o130,100;f3;c20;h1;w1;d3,;&lt;ETX&gt;
&lt;STX&gt;H3;o100,100;f3;c20;h1;w1;d3,MES Login;&lt;ETX&gt;
&lt;STX&gt;B4;o50,30;f3;c0,3;h50;w3;d3,1204;&lt;ETX&gt;
&lt;STX&gt;R&lt;ETX&gt;
&lt;STX&gt;&lt;ESC&gt;E1;&lt;ETX&gt;
&lt;STX&gt;&lt;US&gt;4&lt;ETX&gt;
&lt;STX&gt;&lt;ETB&gt;&lt;ETX&gt;</v>
      </c>
      <c r="H2137" s="38">
        <f>ROW() - 6</f>
        <v>2131</v>
      </c>
      <c r="I2137" s="218" t="str" cm="1">
        <f t="array" ref="I21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38" spans="1:10" x14ac:dyDescent="0.2">
      <c r="A2138" s="209">
        <v>9283</v>
      </c>
      <c r="B2138" s="211" t="s">
        <v>3856</v>
      </c>
      <c r="C2138" s="44">
        <v>4</v>
      </c>
      <c r="D2138" s="214">
        <v>45131.467114780091</v>
      </c>
      <c r="E2138" s="211" t="b">
        <v>0</v>
      </c>
      <c r="F2138" s="211" t="s">
        <v>1781</v>
      </c>
      <c r="G21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&lt;STX&gt;H1;o160,100;f3;c20;h1;w1;d3,Omar Morris;&lt;ETX&gt;
&lt;STX&gt;H2;o130,100;f3;c20;h1;w1;d3,;&lt;ETX&gt;
&lt;STX&gt;H3;o100,100;f3;c20;h1;w1;d3,MES Login;&lt;ETX&gt;
&lt;STX&gt;B4;o50,30;f3;c0,3;h50;w3;d3,9283;&lt;ETX&gt;
&lt;STX&gt;R&lt;ETX&gt;
&lt;STX&gt;&lt;ESC&gt;E1;&lt;ETX&gt;
&lt;STX&gt;&lt;US&gt;4&lt;ETX&gt;
&lt;STX&gt;&lt;ETB&gt;&lt;ETX&gt;</v>
      </c>
      <c r="H2138" s="38">
        <f>ROW() - 6</f>
        <v>2132</v>
      </c>
      <c r="I2138" s="218" t="str" cm="1">
        <f t="array" ref="I21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38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39" spans="1:10" x14ac:dyDescent="0.2">
      <c r="A2139" s="209">
        <v>1405</v>
      </c>
      <c r="B2139" s="211" t="s">
        <v>3857</v>
      </c>
      <c r="C2139" s="44">
        <v>4</v>
      </c>
      <c r="D2139" s="214">
        <v>45131.467114930558</v>
      </c>
      <c r="E2139" s="211" t="b">
        <v>0</v>
      </c>
      <c r="F2139" s="211" t="s">
        <v>969</v>
      </c>
      <c r="G21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&lt;STX&gt;H1;o160,100;f3;c20;h1;w1;d3,Omarr Williams;&lt;ETX&gt;
&lt;STX&gt;H2;o130,100;f3;c20;h1;w1;d3,;&lt;ETX&gt;
&lt;STX&gt;H3;o100,100;f3;c20;h1;w1;d3,MES Login;&lt;ETX&gt;
&lt;STX&gt;B4;o50,30;f3;c0,3;h50;w3;d3,1405;&lt;ETX&gt;
&lt;STX&gt;R&lt;ETX&gt;
&lt;STX&gt;&lt;ESC&gt;E1;&lt;ETX&gt;
&lt;STX&gt;&lt;US&gt;4&lt;ETX&gt;
&lt;STX&gt;&lt;ETB&gt;&lt;ETX&gt;</v>
      </c>
      <c r="H2139" s="38">
        <f>ROW() - 6</f>
        <v>2133</v>
      </c>
      <c r="I2139" s="218" t="str" cm="1">
        <f t="array" ref="I21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40" spans="1:10" x14ac:dyDescent="0.2">
      <c r="A2140" s="209">
        <v>9683</v>
      </c>
      <c r="B2140" s="211" t="s">
        <v>3858</v>
      </c>
      <c r="C2140" s="44">
        <v>4</v>
      </c>
      <c r="D2140" s="214">
        <v>45131.467115127314</v>
      </c>
      <c r="E2140" s="211" t="b">
        <v>0</v>
      </c>
      <c r="F2140" s="211" t="s">
        <v>2957</v>
      </c>
      <c r="G21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&lt;STX&gt;H1;o160,100;f3;c20;h1;w1;d3,Oneasha Redd;&lt;ETX&gt;
&lt;STX&gt;H2;o130,100;f3;c20;h1;w1;d3,;&lt;ETX&gt;
&lt;STX&gt;H3;o100,100;f3;c20;h1;w1;d3,MES Login;&lt;ETX&gt;
&lt;STX&gt;B4;o50,30;f3;c0,3;h50;w3;d3,9683;&lt;ETX&gt;
&lt;STX&gt;R&lt;ETX&gt;
&lt;STX&gt;&lt;ESC&gt;E1;&lt;ETX&gt;
&lt;STX&gt;&lt;US&gt;4&lt;ETX&gt;
&lt;STX&gt;&lt;ETB&gt;&lt;ETX&gt;</v>
      </c>
      <c r="H2140" s="38">
        <f>ROW() - 6</f>
        <v>2134</v>
      </c>
      <c r="I2140" s="218" t="str" cm="1">
        <f t="array" ref="I21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41" spans="1:10" x14ac:dyDescent="0.2">
      <c r="A2141" s="209">
        <v>1968</v>
      </c>
      <c r="B2141" s="211" t="s">
        <v>3859</v>
      </c>
      <c r="C2141" s="44">
        <v>4</v>
      </c>
      <c r="D2141" s="214">
        <v>45590</v>
      </c>
      <c r="E2141" s="211" t="b">
        <v>0</v>
      </c>
      <c r="F2141" s="211" t="s">
        <v>2111</v>
      </c>
      <c r="G21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&lt;STX&gt;H1;o160,100;f3;c20;h1;w1;d3,Orientyl Boyd;&lt;ETX&gt;
&lt;STX&gt;H2;o130,100;f3;c20;h1;w1;d3,;&lt;ETX&gt;
&lt;STX&gt;H3;o100,100;f3;c20;h1;w1;d3,MES Login;&lt;ETX&gt;
&lt;STX&gt;B4;o50,30;f3;c0,3;h50;w3;d3,1968;&lt;ETX&gt;
&lt;STX&gt;R&lt;ETX&gt;
&lt;STX&gt;&lt;ESC&gt;E1;&lt;ETX&gt;
&lt;STX&gt;&lt;US&gt;4&lt;ETX&gt;
&lt;STX&gt;&lt;ETB&gt;&lt;ETX&gt;</v>
      </c>
      <c r="H2141" s="38">
        <f>ROW() - 6</f>
        <v>2135</v>
      </c>
      <c r="I2141" s="218" t="str" cm="1">
        <f t="array" ref="I21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42" spans="1:10" x14ac:dyDescent="0.2">
      <c r="A2142" s="209">
        <v>9496</v>
      </c>
      <c r="B2142" s="211" t="s">
        <v>3860</v>
      </c>
      <c r="C2142" s="44">
        <v>4</v>
      </c>
      <c r="D2142" s="214">
        <v>45131.467115474537</v>
      </c>
      <c r="E2142" s="211" t="b">
        <v>0</v>
      </c>
      <c r="F2142" s="211" t="s">
        <v>3861</v>
      </c>
      <c r="G21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&lt;STX&gt;H1;o160,100;f3;c20;h1;w1;d3,Orlando Nichols;&lt;ETX&gt;
&lt;STX&gt;H2;o130,100;f3;c20;h1;w1;d3,;&lt;ETX&gt;
&lt;STX&gt;H3;o100,100;f3;c20;h1;w1;d3,MES Login;&lt;ETX&gt;
&lt;STX&gt;B4;o50,30;f3;c0,3;h50;w3;d3,9496;&lt;ETX&gt;
&lt;STX&gt;R&lt;ETX&gt;
&lt;STX&gt;&lt;ESC&gt;E1;&lt;ETX&gt;
&lt;STX&gt;&lt;US&gt;4&lt;ETX&gt;
&lt;STX&gt;&lt;ETB&gt;&lt;ETX&gt;</v>
      </c>
      <c r="H2142" s="38">
        <f>ROW() - 6</f>
        <v>2136</v>
      </c>
      <c r="I2142" s="218" t="str" cm="1">
        <f t="array" ref="I21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43" spans="1:10" x14ac:dyDescent="0.2">
      <c r="A2143" s="209">
        <v>9750</v>
      </c>
      <c r="B2143" s="211" t="s">
        <v>3860</v>
      </c>
      <c r="C2143" s="44">
        <v>4</v>
      </c>
      <c r="D2143" s="214">
        <v>45131.467115659725</v>
      </c>
      <c r="E2143" s="211" t="b">
        <v>0</v>
      </c>
      <c r="F2143" s="211" t="s">
        <v>3861</v>
      </c>
      <c r="G21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&lt;STX&gt;H1;o160,100;f3;c20;h1;w1;d3,Orlando Nichols;&lt;ETX&gt;
&lt;STX&gt;H2;o130,100;f3;c20;h1;w1;d3,;&lt;ETX&gt;
&lt;STX&gt;H3;o100,100;f3;c20;h1;w1;d3,MES Login;&lt;ETX&gt;
&lt;STX&gt;B4;o50,30;f3;c0,3;h50;w3;d3,9750;&lt;ETX&gt;
&lt;STX&gt;R&lt;ETX&gt;
&lt;STX&gt;&lt;ESC&gt;E1;&lt;ETX&gt;
&lt;STX&gt;&lt;US&gt;4&lt;ETX&gt;
&lt;STX&gt;&lt;ETB&gt;&lt;ETX&gt;</v>
      </c>
      <c r="H2143" s="38">
        <f>ROW() - 6</f>
        <v>2137</v>
      </c>
      <c r="I2143" s="218" t="str" cm="1">
        <f t="array" ref="I21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44" spans="1:10" x14ac:dyDescent="0.2">
      <c r="A2144" s="209">
        <v>3009</v>
      </c>
      <c r="B2144" s="211" t="s">
        <v>3862</v>
      </c>
      <c r="C2144" s="44">
        <v>4</v>
      </c>
      <c r="D2144" s="214">
        <v>45639</v>
      </c>
      <c r="E2144" s="211" t="b">
        <v>0</v>
      </c>
      <c r="F2144" s="211" t="s">
        <v>3863</v>
      </c>
      <c r="G21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&lt;STX&gt;H1;o160,100;f3;c20;h1;w1;d3,Oscar Archie;&lt;ETX&gt;
&lt;STX&gt;H2;o130,100;f3;c20;h1;w1;d3,;&lt;ETX&gt;
&lt;STX&gt;H3;o100,100;f3;c20;h1;w1;d3,MES Login;&lt;ETX&gt;
&lt;STX&gt;B4;o50,30;f3;c0,3;h50;w3;d3,3009;&lt;ETX&gt;
&lt;STX&gt;R&lt;ETX&gt;
&lt;STX&gt;&lt;ESC&gt;E1;&lt;ETX&gt;
&lt;STX&gt;&lt;US&gt;4&lt;ETX&gt;
&lt;STX&gt;&lt;ETB&gt;&lt;ETX&gt;</v>
      </c>
      <c r="H2144" s="38">
        <f>ROW() - 6</f>
        <v>2138</v>
      </c>
      <c r="I2144" s="218" t="str" cm="1">
        <f t="array" ref="I21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45" spans="1:10" x14ac:dyDescent="0.2">
      <c r="A2145" s="209">
        <v>1257</v>
      </c>
      <c r="B2145" s="211" t="s">
        <v>3864</v>
      </c>
      <c r="C2145" s="44">
        <v>4</v>
      </c>
      <c r="D2145" s="214">
        <v>45131.467115856482</v>
      </c>
      <c r="E2145" s="211" t="b">
        <v>0</v>
      </c>
      <c r="F2145" s="211" t="s">
        <v>1082</v>
      </c>
      <c r="G21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&lt;STX&gt;H1;o160,100;f3;c20;h1;w1;d3,Oshlenay Andrews;&lt;ETX&gt;
&lt;STX&gt;H2;o130,100;f3;c20;h1;w1;d3,;&lt;ETX&gt;
&lt;STX&gt;H3;o100,100;f3;c20;h1;w1;d3,MES Login;&lt;ETX&gt;
&lt;STX&gt;B4;o50,30;f3;c0,3;h50;w3;d3,1257;&lt;ETX&gt;
&lt;STX&gt;R&lt;ETX&gt;
&lt;STX&gt;&lt;ESC&gt;E1;&lt;ETX&gt;
&lt;STX&gt;&lt;US&gt;4&lt;ETX&gt;
&lt;STX&gt;&lt;ETB&gt;&lt;ETX&gt;</v>
      </c>
      <c r="H2145" s="38">
        <f>ROW() - 6</f>
        <v>2139</v>
      </c>
      <c r="I2145" s="218" t="str" cm="1">
        <f t="array" ref="I21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46" spans="1:10" x14ac:dyDescent="0.2">
      <c r="A2146" s="209">
        <v>8984</v>
      </c>
      <c r="B2146" s="211" t="s">
        <v>3865</v>
      </c>
      <c r="C2146" s="44">
        <v>4</v>
      </c>
      <c r="D2146" s="214">
        <v>45131.467116006941</v>
      </c>
      <c r="E2146" s="211" t="b">
        <v>0</v>
      </c>
      <c r="F2146" s="211" t="s">
        <v>998</v>
      </c>
      <c r="G21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&lt;STX&gt;H1;o160,100;f3;c20;h1;w1;d3,Otha Hill;&lt;ETX&gt;
&lt;STX&gt;H2;o130,100;f3;c20;h1;w1;d3,;&lt;ETX&gt;
&lt;STX&gt;H3;o100,100;f3;c20;h1;w1;d3,MES Login;&lt;ETX&gt;
&lt;STX&gt;B4;o50,30;f3;c0,3;h50;w3;d3,8984;&lt;ETX&gt;
&lt;STX&gt;R&lt;ETX&gt;
&lt;STX&gt;&lt;ESC&gt;E1;&lt;ETX&gt;
&lt;STX&gt;&lt;US&gt;4&lt;ETX&gt;
&lt;STX&gt;&lt;ETB&gt;&lt;ETX&gt;</v>
      </c>
      <c r="H2146" s="38">
        <f>ROW() - 6</f>
        <v>2140</v>
      </c>
      <c r="I2146" s="218" t="str" cm="1">
        <f t="array" ref="I21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47" spans="1:10" x14ac:dyDescent="0.2">
      <c r="A2147" s="209">
        <v>8933</v>
      </c>
      <c r="B2147" s="211" t="s">
        <v>3866</v>
      </c>
      <c r="C2147" s="44">
        <v>6</v>
      </c>
      <c r="D2147" s="214">
        <v>45131.467116550928</v>
      </c>
      <c r="E2147" s="211" t="b">
        <v>1</v>
      </c>
      <c r="F2147" s="211" t="s">
        <v>1006</v>
      </c>
      <c r="G21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&lt;STX&gt;H1;o160,100;f3;c20;h1;w1;d3,Pam Thompson;&lt;ETX&gt;
&lt;STX&gt;H2;o130,100;f3;c20;h1;w1;d3,HR Dept;&lt;ETX&gt;
&lt;STX&gt;H3;o100,100;f3;c20;h1;w1;d3,MES Login;&lt;ETX&gt;
&lt;STX&gt;B4;o50,30;f3;c0,3;h50;w3;d3,8933;&lt;ETX&gt;
&lt;STX&gt;R&lt;ETX&gt;
&lt;STX&gt;&lt;ESC&gt;E1;&lt;ETX&gt;
&lt;STX&gt;&lt;US&gt;4&lt;ETX&gt;
&lt;STX&gt;&lt;ETB&gt;&lt;ETX&gt;</v>
      </c>
      <c r="H2147" s="38">
        <f>ROW() - 6</f>
        <v>2141</v>
      </c>
      <c r="I2147" s="218" t="str" cm="1">
        <f t="array" ref="I21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21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48" spans="1:10" x14ac:dyDescent="0.2">
      <c r="A2148" s="209">
        <v>1618</v>
      </c>
      <c r="B2148" s="211" t="s">
        <v>3867</v>
      </c>
      <c r="C2148" s="44">
        <v>5</v>
      </c>
      <c r="D2148" s="214">
        <v>45131.467116203705</v>
      </c>
      <c r="E2148" s="211" t="b">
        <v>1</v>
      </c>
      <c r="F2148" s="211" t="s">
        <v>960</v>
      </c>
      <c r="G21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&lt;STX&gt;H1;o160,100;f3;c20;h1;w1;d3,Pamela Brown;&lt;ETX&gt;
&lt;STX&gt;H2;o130,100;f3;c20;h1;w1;d3,;&lt;ETX&gt;
&lt;STX&gt;H3;o100,100;f3;c20;h1;w1;d3,MES Login;&lt;ETX&gt;
&lt;STX&gt;B4;o50,30;f3;c0,3;h50;w3;d3,1618;&lt;ETX&gt;
&lt;STX&gt;R&lt;ETX&gt;
&lt;STX&gt;&lt;ESC&gt;E1;&lt;ETX&gt;
&lt;STX&gt;&lt;US&gt;4&lt;ETX&gt;
&lt;STX&gt;&lt;ETB&gt;&lt;ETX&gt;</v>
      </c>
      <c r="H2148" s="38">
        <f>ROW() - 6</f>
        <v>2142</v>
      </c>
      <c r="I2148" s="218" t="str" cm="1">
        <f t="array" ref="I21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49" spans="1:10" x14ac:dyDescent="0.2">
      <c r="A2149" s="209">
        <v>1477</v>
      </c>
      <c r="B2149" s="211" t="s">
        <v>3868</v>
      </c>
      <c r="C2149" s="44">
        <v>4</v>
      </c>
      <c r="D2149" s="214">
        <v>45131.467116400461</v>
      </c>
      <c r="E2149" s="211" t="b">
        <v>0</v>
      </c>
      <c r="F2149" s="211" t="s">
        <v>3869</v>
      </c>
      <c r="G21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&lt;STX&gt;H1;o160,100;f3;c20;h1;w1;d3,Pamela Garner;&lt;ETX&gt;
&lt;STX&gt;H2;o130,100;f3;c20;h1;w1;d3,;&lt;ETX&gt;
&lt;STX&gt;H3;o100,100;f3;c20;h1;w1;d3,MES Login;&lt;ETX&gt;
&lt;STX&gt;B4;o50,30;f3;c0,3;h50;w3;d3,1477;&lt;ETX&gt;
&lt;STX&gt;R&lt;ETX&gt;
&lt;STX&gt;&lt;ESC&gt;E1;&lt;ETX&gt;
&lt;STX&gt;&lt;US&gt;4&lt;ETX&gt;
&lt;STX&gt;&lt;ETB&gt;&lt;ETX&gt;</v>
      </c>
      <c r="H2149" s="38">
        <f>ROW() - 6</f>
        <v>2143</v>
      </c>
      <c r="I2149" s="218" t="str" cm="1">
        <f t="array" ref="I21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50" spans="1:10" x14ac:dyDescent="0.2">
      <c r="A2150" s="209">
        <v>1343</v>
      </c>
      <c r="B2150" s="211" t="s">
        <v>3870</v>
      </c>
      <c r="C2150" s="44">
        <v>4</v>
      </c>
      <c r="D2150" s="214">
        <v>45131.467116747684</v>
      </c>
      <c r="E2150" s="211" t="b">
        <v>0</v>
      </c>
      <c r="F2150" s="211" t="s">
        <v>1423</v>
      </c>
      <c r="G21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&lt;STX&gt;H1;o160,100;f3;c20;h1;w1;d3,Pang Yang;&lt;ETX&gt;
&lt;STX&gt;H2;o130,100;f3;c20;h1;w1;d3,;&lt;ETX&gt;
&lt;STX&gt;H3;o100,100;f3;c20;h1;w1;d3,MES Login;&lt;ETX&gt;
&lt;STX&gt;B4;o50,30;f3;c0,3;h50;w3;d3,1343;&lt;ETX&gt;
&lt;STX&gt;R&lt;ETX&gt;
&lt;STX&gt;&lt;ESC&gt;E1;&lt;ETX&gt;
&lt;STX&gt;&lt;US&gt;4&lt;ETX&gt;
&lt;STX&gt;&lt;ETB&gt;&lt;ETX&gt;</v>
      </c>
      <c r="H2150" s="38">
        <f>ROW() - 6</f>
        <v>2144</v>
      </c>
      <c r="I2150" s="218" t="str" cm="1">
        <f t="array" ref="I21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51" spans="1:10" x14ac:dyDescent="0.2">
      <c r="A2151" s="209">
        <v>1015</v>
      </c>
      <c r="B2151" s="211" t="s">
        <v>3871</v>
      </c>
      <c r="C2151" s="44">
        <v>4</v>
      </c>
      <c r="D2151" s="214">
        <v>45131.467116932872</v>
      </c>
      <c r="E2151" s="211" t="b">
        <v>0</v>
      </c>
      <c r="F2151" s="211" t="s">
        <v>906</v>
      </c>
      <c r="G21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&lt;STX&gt;H1;o160,100;f3;c20;h1;w1;d3,Pao Vang;&lt;ETX&gt;
&lt;STX&gt;H2;o130,100;f3;c20;h1;w1;d3,;&lt;ETX&gt;
&lt;STX&gt;H3;o100,100;f3;c20;h1;w1;d3,MES Login;&lt;ETX&gt;
&lt;STX&gt;B4;o50,30;f3;c0,3;h50;w3;d3,1015;&lt;ETX&gt;
&lt;STX&gt;R&lt;ETX&gt;
&lt;STX&gt;&lt;ESC&gt;E1;&lt;ETX&gt;
&lt;STX&gt;&lt;US&gt;4&lt;ETX&gt;
&lt;STX&gt;&lt;ETB&gt;&lt;ETX&gt;</v>
      </c>
      <c r="H2151" s="38">
        <f>ROW() - 6</f>
        <v>2145</v>
      </c>
      <c r="I2151" s="218" t="str" cm="1">
        <f t="array" ref="I21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52" spans="1:10" x14ac:dyDescent="0.2">
      <c r="A2152" s="209">
        <v>9749</v>
      </c>
      <c r="B2152" s="211" t="s">
        <v>3872</v>
      </c>
      <c r="C2152" s="44">
        <v>4</v>
      </c>
      <c r="D2152" s="214">
        <v>45131.467117129629</v>
      </c>
      <c r="E2152" s="211" t="b">
        <v>0</v>
      </c>
      <c r="F2152" s="211" t="s">
        <v>1423</v>
      </c>
      <c r="G21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&lt;STX&gt;H1;o160,100;f3;c20;h1;w1;d3,Pao Yang;&lt;ETX&gt;
&lt;STX&gt;H2;o130,100;f3;c20;h1;w1;d3,;&lt;ETX&gt;
&lt;STX&gt;H3;o100,100;f3;c20;h1;w1;d3,MES Login;&lt;ETX&gt;
&lt;STX&gt;B4;o50,30;f3;c0,3;h50;w3;d3,9749;&lt;ETX&gt;
&lt;STX&gt;R&lt;ETX&gt;
&lt;STX&gt;&lt;ESC&gt;E1;&lt;ETX&gt;
&lt;STX&gt;&lt;US&gt;4&lt;ETX&gt;
&lt;STX&gt;&lt;ETB&gt;&lt;ETX&gt;</v>
      </c>
      <c r="H2152" s="38">
        <f>ROW() - 6</f>
        <v>2146</v>
      </c>
      <c r="I2152" s="218" t="str" cm="1">
        <f t="array" ref="I21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53" spans="1:10" x14ac:dyDescent="0.2">
      <c r="A2153" s="209">
        <v>2347</v>
      </c>
      <c r="B2153" s="211" t="s">
        <v>92</v>
      </c>
      <c r="C2153" s="44">
        <v>3</v>
      </c>
      <c r="D2153" s="214">
        <v>45895.938460266203</v>
      </c>
      <c r="E2153" s="211" t="b">
        <v>0</v>
      </c>
      <c r="F2153" s="211" t="s">
        <v>1250</v>
      </c>
      <c r="G21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&lt;STX&gt;H1;o160,100;f3;c20;h1;w1;d3,Paris Riley;&lt;ETX&gt;
&lt;STX&gt;H2;o130,100;f3;c20;h1;w1;d3,;&lt;ETX&gt;
&lt;STX&gt;H3;o100,100;f3;c20;h1;w1;d3,MES Login;&lt;ETX&gt;
&lt;STX&gt;B4;o50,30;f3;c0,3;h50;w3;d3,2347;&lt;ETX&gt;
&lt;STX&gt;R&lt;ETX&gt;
&lt;STX&gt;&lt;ESC&gt;E1;&lt;ETX&gt;
&lt;STX&gt;&lt;US&gt;4&lt;ETX&gt;
&lt;STX&gt;&lt;ETB&gt;&lt;ETX&gt;</v>
      </c>
      <c r="H2153" s="38">
        <f>ROW() - 6</f>
        <v>2147</v>
      </c>
      <c r="I2153" s="218" t="str" cm="1">
        <f t="array" ref="I21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54" spans="1:10" x14ac:dyDescent="0.2">
      <c r="A2154" s="209">
        <v>8993</v>
      </c>
      <c r="B2154" s="211" t="s">
        <v>3873</v>
      </c>
      <c r="C2154" s="44">
        <v>4</v>
      </c>
      <c r="D2154" s="214">
        <v>45131.467117280095</v>
      </c>
      <c r="E2154" s="211" t="b">
        <v>0</v>
      </c>
      <c r="F2154" s="211" t="s">
        <v>1677</v>
      </c>
      <c r="G21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&lt;STX&gt;H1;o160,100;f3;c20;h1;w1;d3,Parise Perkins;&lt;ETX&gt;
&lt;STX&gt;H2;o130,100;f3;c20;h1;w1;d3,;&lt;ETX&gt;
&lt;STX&gt;H3;o100,100;f3;c20;h1;w1;d3,MES Login;&lt;ETX&gt;
&lt;STX&gt;B4;o50,30;f3;c0,3;h50;w3;d3,8993;&lt;ETX&gt;
&lt;STX&gt;R&lt;ETX&gt;
&lt;STX&gt;&lt;ESC&gt;E1;&lt;ETX&gt;
&lt;STX&gt;&lt;US&gt;4&lt;ETX&gt;
&lt;STX&gt;&lt;ETB&gt;&lt;ETX&gt;</v>
      </c>
      <c r="H2154" s="38">
        <f>ROW() - 6</f>
        <v>2148</v>
      </c>
      <c r="I2154" s="218" t="str" cm="1">
        <f t="array" ref="I21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55" spans="1:10" x14ac:dyDescent="0.2">
      <c r="A2155" s="209">
        <v>2032</v>
      </c>
      <c r="B2155" s="211" t="s">
        <v>3874</v>
      </c>
      <c r="C2155" s="44">
        <v>4</v>
      </c>
      <c r="D2155" s="214">
        <v>45131.467117476852</v>
      </c>
      <c r="E2155" s="211" t="b">
        <v>0</v>
      </c>
      <c r="F2155" s="211" t="s">
        <v>3875</v>
      </c>
      <c r="G21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&lt;STX&gt;H1;o160,100;f3;c20;h1;w1;d3,Pat Kluck;&lt;ETX&gt;
&lt;STX&gt;H2;o130,100;f3;c20;h1;w1;d3,;&lt;ETX&gt;
&lt;STX&gt;H3;o100,100;f3;c20;h1;w1;d3,MES Login;&lt;ETX&gt;
&lt;STX&gt;B4;o50,30;f3;c0,3;h50;w3;d3,2032;&lt;ETX&gt;
&lt;STX&gt;R&lt;ETX&gt;
&lt;STX&gt;&lt;ESC&gt;E1;&lt;ETX&gt;
&lt;STX&gt;&lt;US&gt;4&lt;ETX&gt;
&lt;STX&gt;&lt;ETB&gt;&lt;ETX&gt;</v>
      </c>
      <c r="H2155" s="38">
        <f>ROW() - 6</f>
        <v>2149</v>
      </c>
      <c r="I2155" s="218" t="str" cm="1">
        <f t="array" ref="I21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56" spans="1:10" x14ac:dyDescent="0.2">
      <c r="A2156" s="209">
        <v>1101</v>
      </c>
      <c r="B2156" s="211" t="s">
        <v>3876</v>
      </c>
      <c r="C2156" s="44">
        <v>4</v>
      </c>
      <c r="D2156" s="214">
        <v>45131.467117673608</v>
      </c>
      <c r="E2156" s="211" t="b">
        <v>0</v>
      </c>
      <c r="F2156" s="211" t="s">
        <v>3877</v>
      </c>
      <c r="G21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&lt;STX&gt;H1;o160,100;f3;c20;h1;w1;d3,Patrice Vanpelt;&lt;ETX&gt;
&lt;STX&gt;H2;o130,100;f3;c20;h1;w1;d3,;&lt;ETX&gt;
&lt;STX&gt;H3;o100,100;f3;c20;h1;w1;d3,MES Login;&lt;ETX&gt;
&lt;STX&gt;B4;o50,30;f3;c0,3;h50;w3;d3,1101;&lt;ETX&gt;
&lt;STX&gt;R&lt;ETX&gt;
&lt;STX&gt;&lt;ESC&gt;E1;&lt;ETX&gt;
&lt;STX&gt;&lt;US&gt;4&lt;ETX&gt;
&lt;STX&gt;&lt;ETB&gt;&lt;ETX&gt;</v>
      </c>
      <c r="H2156" s="38">
        <f>ROW() - 6</f>
        <v>2150</v>
      </c>
      <c r="I2156" s="218" t="str" cm="1">
        <f t="array" ref="I21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57" spans="1:10" x14ac:dyDescent="0.2">
      <c r="A2157" s="209">
        <v>9772</v>
      </c>
      <c r="B2157" s="211" t="s">
        <v>3878</v>
      </c>
      <c r="C2157" s="44">
        <v>4</v>
      </c>
      <c r="D2157" s="214">
        <v>45131.467117824075</v>
      </c>
      <c r="E2157" s="211" t="b">
        <v>0</v>
      </c>
      <c r="F2157" s="211" t="s">
        <v>1126</v>
      </c>
      <c r="G21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&lt;STX&gt;H1;o160,100;f3;c20;h1;w1;d3,Patrick Davis;&lt;ETX&gt;
&lt;STX&gt;H2;o130,100;f3;c20;h1;w1;d3,;&lt;ETX&gt;
&lt;STX&gt;H3;o100,100;f3;c20;h1;w1;d3,MES Login;&lt;ETX&gt;
&lt;STX&gt;B4;o50,30;f3;c0,3;h50;w3;d3,9772;&lt;ETX&gt;
&lt;STX&gt;R&lt;ETX&gt;
&lt;STX&gt;&lt;ESC&gt;E1;&lt;ETX&gt;
&lt;STX&gt;&lt;US&gt;4&lt;ETX&gt;
&lt;STX&gt;&lt;ETB&gt;&lt;ETX&gt;</v>
      </c>
      <c r="H2157" s="38">
        <f>ROW() - 6</f>
        <v>2151</v>
      </c>
      <c r="I2157" s="218" t="str" cm="1">
        <f t="array" ref="I21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58" spans="1:10" x14ac:dyDescent="0.2">
      <c r="A2158" s="209">
        <v>8913</v>
      </c>
      <c r="B2158" s="211" t="s">
        <v>3879</v>
      </c>
      <c r="C2158" s="44">
        <v>4</v>
      </c>
      <c r="D2158" s="214"/>
      <c r="E2158" s="211" t="b">
        <v>0</v>
      </c>
      <c r="F2158" s="211" t="s">
        <v>1234</v>
      </c>
      <c r="G21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&lt;STX&gt;H1;o160,100;f3;c20;h1;w1;d3,Patrick Elmore;&lt;ETX&gt;
&lt;STX&gt;H2;o130,100;f3;c20;h1;w1;d3,;&lt;ETX&gt;
&lt;STX&gt;H3;o100,100;f3;c20;h1;w1;d3,MES Login;&lt;ETX&gt;
&lt;STX&gt;B4;o50,30;f3;c0,3;h50;w3;d3,8913;&lt;ETX&gt;
&lt;STX&gt;R&lt;ETX&gt;
&lt;STX&gt;&lt;ESC&gt;E1;&lt;ETX&gt;
&lt;STX&gt;&lt;US&gt;4&lt;ETX&gt;
&lt;STX&gt;&lt;ETB&gt;&lt;ETX&gt;</v>
      </c>
      <c r="H2158" s="38">
        <f>ROW() - 6</f>
        <v>2152</v>
      </c>
      <c r="I2158" s="218" t="str" cm="1">
        <f t="array" ref="I21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59" spans="1:10" x14ac:dyDescent="0.2">
      <c r="A2159" s="209">
        <v>8753</v>
      </c>
      <c r="B2159" s="211" t="s">
        <v>521</v>
      </c>
      <c r="C2159" s="44">
        <v>8</v>
      </c>
      <c r="D2159" s="214"/>
      <c r="E2159" s="211" t="b">
        <v>1</v>
      </c>
      <c r="F2159" s="211" t="s">
        <v>3880</v>
      </c>
      <c r="G21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&lt;STX&gt;H1;o160,100;f3;c20;h1;w1;d3,Patrick Glide;&lt;ETX&gt;
&lt;STX&gt;H2;o130,100;f3;c20;h1;w1;d3,Maintenance 3rd;&lt;ETX&gt;
&lt;STX&gt;H3;o100,100;f3;c20;h1;w1;d3,MES Login;&lt;ETX&gt;
&lt;STX&gt;B4;o50,30;f3;c0,3;h50;w3;d3,8753;&lt;ETX&gt;
&lt;STX&gt;R&lt;ETX&gt;
&lt;STX&gt;&lt;ESC&gt;E1;&lt;ETX&gt;
&lt;STX&gt;&lt;US&gt;4&lt;ETX&gt;
&lt;STX&gt;&lt;ETB&gt;&lt;ETX&gt;</v>
      </c>
      <c r="H2159" s="38">
        <f>ROW() - 6</f>
        <v>2153</v>
      </c>
      <c r="I2159" s="218" t="str" cm="1">
        <f t="array" ref="I21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Maintenance 3rd</v>
      </c>
      <c r="J21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160" spans="1:10" x14ac:dyDescent="0.2">
      <c r="A2160" s="209">
        <v>9898</v>
      </c>
      <c r="B2160" s="211" t="s">
        <v>3881</v>
      </c>
      <c r="C2160" s="44">
        <v>4</v>
      </c>
      <c r="D2160" s="214">
        <v>45131.518806631946</v>
      </c>
      <c r="E2160" s="211" t="b">
        <v>0</v>
      </c>
      <c r="F2160" s="211" t="s">
        <v>3882</v>
      </c>
      <c r="G21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&lt;STX&gt;H1;o160,100;f3;c20;h1;w1;d3,Patrick McCray;&lt;ETX&gt;
&lt;STX&gt;H2;o130,100;f3;c20;h1;w1;d3,;&lt;ETX&gt;
&lt;STX&gt;H3;o100,100;f3;c20;h1;w1;d3,MES Login;&lt;ETX&gt;
&lt;STX&gt;B4;o50,30;f3;c0,3;h50;w3;d3,9898;&lt;ETX&gt;
&lt;STX&gt;R&lt;ETX&gt;
&lt;STX&gt;&lt;ESC&gt;E1;&lt;ETX&gt;
&lt;STX&gt;&lt;US&gt;4&lt;ETX&gt;
&lt;STX&gt;&lt;ETB&gt;&lt;ETX&gt;</v>
      </c>
      <c r="H2160" s="38">
        <f>ROW() - 6</f>
        <v>2154</v>
      </c>
      <c r="I2160" s="218" t="str" cm="1">
        <f t="array" ref="I21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61" spans="1:10" x14ac:dyDescent="0.2">
      <c r="A2161" s="209">
        <v>9420</v>
      </c>
      <c r="B2161" s="211" t="s">
        <v>3883</v>
      </c>
      <c r="C2161" s="44">
        <v>4</v>
      </c>
      <c r="D2161" s="214">
        <v>45131.518806979169</v>
      </c>
      <c r="E2161" s="211" t="b">
        <v>0</v>
      </c>
      <c r="F2161" s="211" t="s">
        <v>1804</v>
      </c>
      <c r="G21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&lt;STX&gt;H1;o160,100;f3;c20;h1;w1;d3,Patrick Nevitt;&lt;ETX&gt;
&lt;STX&gt;H2;o130,100;f3;c20;h1;w1;d3,;&lt;ETX&gt;
&lt;STX&gt;H3;o100,100;f3;c20;h1;w1;d3,MES Login;&lt;ETX&gt;
&lt;STX&gt;B4;o50,30;f3;c0,3;h50;w3;d3,9420;&lt;ETX&gt;
&lt;STX&gt;R&lt;ETX&gt;
&lt;STX&gt;&lt;ESC&gt;E1;&lt;ETX&gt;
&lt;STX&gt;&lt;US&gt;4&lt;ETX&gt;
&lt;STX&gt;&lt;ETB&gt;&lt;ETX&gt;</v>
      </c>
      <c r="H2161" s="38">
        <f>ROW() - 6</f>
        <v>2155</v>
      </c>
      <c r="I2161" s="218" t="str" cm="1">
        <f t="array" ref="I21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62" spans="1:10" x14ac:dyDescent="0.2">
      <c r="A2162" s="209">
        <v>9721</v>
      </c>
      <c r="B2162" s="211" t="s">
        <v>3883</v>
      </c>
      <c r="C2162" s="44">
        <v>4</v>
      </c>
      <c r="D2162" s="214">
        <v>45131.518807175926</v>
      </c>
      <c r="E2162" s="211" t="b">
        <v>0</v>
      </c>
      <c r="F2162" s="211" t="s">
        <v>1804</v>
      </c>
      <c r="G21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&lt;STX&gt;H1;o160,100;f3;c20;h1;w1;d3,Patrick Nevitt;&lt;ETX&gt;
&lt;STX&gt;H2;o130,100;f3;c20;h1;w1;d3,;&lt;ETX&gt;
&lt;STX&gt;H3;o100,100;f3;c20;h1;w1;d3,MES Login;&lt;ETX&gt;
&lt;STX&gt;B4;o50,30;f3;c0,3;h50;w3;d3,9721;&lt;ETX&gt;
&lt;STX&gt;R&lt;ETX&gt;
&lt;STX&gt;&lt;ESC&gt;E1;&lt;ETX&gt;
&lt;STX&gt;&lt;US&gt;4&lt;ETX&gt;
&lt;STX&gt;&lt;ETB&gt;&lt;ETX&gt;</v>
      </c>
      <c r="H2162" s="38">
        <f>ROW() - 6</f>
        <v>2156</v>
      </c>
      <c r="I2162" s="218" t="str" cm="1">
        <f t="array" ref="I21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63" spans="1:10" x14ac:dyDescent="0.2">
      <c r="A2163" s="209">
        <v>9463</v>
      </c>
      <c r="B2163" s="211" t="s">
        <v>3884</v>
      </c>
      <c r="C2163" s="44">
        <v>4</v>
      </c>
      <c r="D2163" s="214">
        <v>45131.518807523149</v>
      </c>
      <c r="E2163" s="211" t="b">
        <v>0</v>
      </c>
      <c r="F2163" s="211" t="s">
        <v>3885</v>
      </c>
      <c r="G21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&lt;STX&gt;H1;o160,100;f3;c20;h1;w1;d3,Patrick Shropshire;&lt;ETX&gt;
&lt;STX&gt;H2;o130,100;f3;c20;h1;w1;d3,;&lt;ETX&gt;
&lt;STX&gt;H3;o100,100;f3;c20;h1;w1;d3,MES Login;&lt;ETX&gt;
&lt;STX&gt;B4;o50,30;f3;c0,3;h50;w3;d3,9463;&lt;ETX&gt;
&lt;STX&gt;R&lt;ETX&gt;
&lt;STX&gt;&lt;ESC&gt;E1;&lt;ETX&gt;
&lt;STX&gt;&lt;US&gt;4&lt;ETX&gt;
&lt;STX&gt;&lt;ETB&gt;&lt;ETX&gt;</v>
      </c>
      <c r="H2163" s="38">
        <f>ROW() - 6</f>
        <v>2157</v>
      </c>
      <c r="I2163" s="218" t="str" cm="1">
        <f t="array" ref="I21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64" spans="1:10" x14ac:dyDescent="0.2">
      <c r="A2164" s="209">
        <v>8730</v>
      </c>
      <c r="B2164" s="211" t="s">
        <v>3886</v>
      </c>
      <c r="C2164" s="44">
        <v>1</v>
      </c>
      <c r="D2164" s="214">
        <v>45131.518808252316</v>
      </c>
      <c r="E2164" s="211" t="b">
        <v>1</v>
      </c>
      <c r="F2164" s="211" t="s">
        <v>1126</v>
      </c>
      <c r="G21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&lt;STX&gt;H1;o160,100;f3;c20;h1;w1;d3,Paul Davis;&lt;ETX&gt;
&lt;STX&gt;H2;o130,100;f3;c20;h1;w1;d3,;&lt;ETX&gt;
&lt;STX&gt;H3;o100,100;f3;c20;h1;w1;d3,MES Login;&lt;ETX&gt;
&lt;STX&gt;B4;o50,30;f3;c0,3;h50;w3;d3,8730;&lt;ETX&gt;
&lt;STX&gt;R&lt;ETX&gt;
&lt;STX&gt;&lt;ESC&gt;E1;&lt;ETX&gt;
&lt;STX&gt;&lt;US&gt;4&lt;ETX&gt;
&lt;STX&gt;&lt;ETB&gt;&lt;ETX&gt;</v>
      </c>
      <c r="H2164" s="38">
        <f>ROW() - 6</f>
        <v>2158</v>
      </c>
      <c r="I2164" s="218" t="str" cm="1">
        <f t="array" ref="I21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65" spans="1:10" x14ac:dyDescent="0.2">
      <c r="A2165" s="209">
        <v>2601</v>
      </c>
      <c r="B2165" s="211" t="s">
        <v>3887</v>
      </c>
      <c r="C2165" s="44">
        <v>4</v>
      </c>
      <c r="D2165" s="214">
        <v>45764</v>
      </c>
      <c r="E2165" s="211" t="b">
        <v>0</v>
      </c>
      <c r="F2165" s="211" t="s">
        <v>3888</v>
      </c>
      <c r="G21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&lt;STX&gt;H1;o160,100;f3;c20;h1;w1;d3,Paul Donnelly;&lt;ETX&gt;
&lt;STX&gt;H2;o130,100;f3;c20;h1;w1;d3,;&lt;ETX&gt;
&lt;STX&gt;H3;o100,100;f3;c20;h1;w1;d3,MES Login;&lt;ETX&gt;
&lt;STX&gt;B4;o50,30;f3;c0,3;h50;w3;d3,2601;&lt;ETX&gt;
&lt;STX&gt;R&lt;ETX&gt;
&lt;STX&gt;&lt;ESC&gt;E1;&lt;ETX&gt;
&lt;STX&gt;&lt;US&gt;4&lt;ETX&gt;
&lt;STX&gt;&lt;ETB&gt;&lt;ETX&gt;</v>
      </c>
      <c r="H2165" s="38">
        <f>ROW() - 6</f>
        <v>2159</v>
      </c>
      <c r="I2165" s="218" t="str" cm="1">
        <f t="array" ref="I21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66" spans="1:10" x14ac:dyDescent="0.2">
      <c r="A2166" s="209">
        <v>9263</v>
      </c>
      <c r="B2166" s="211" t="s">
        <v>3889</v>
      </c>
      <c r="C2166" s="44">
        <v>4</v>
      </c>
      <c r="D2166" s="214">
        <v>45131.51880859954</v>
      </c>
      <c r="E2166" s="211" t="b">
        <v>0</v>
      </c>
      <c r="F2166" s="211" t="s">
        <v>3890</v>
      </c>
      <c r="G21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&lt;STX&gt;H1;o160,100;f3;c20;h1;w1;d3,Paul G Cook;&lt;ETX&gt;
&lt;STX&gt;H2;o130,100;f3;c20;h1;w1;d3,;&lt;ETX&gt;
&lt;STX&gt;H3;o100,100;f3;c20;h1;w1;d3,MES Login;&lt;ETX&gt;
&lt;STX&gt;B4;o50,30;f3;c0,3;h50;w3;d3,9263;&lt;ETX&gt;
&lt;STX&gt;R&lt;ETX&gt;
&lt;STX&gt;&lt;ESC&gt;E1;&lt;ETX&gt;
&lt;STX&gt;&lt;US&gt;4&lt;ETX&gt;
&lt;STX&gt;&lt;ETB&gt;&lt;ETX&gt;</v>
      </c>
      <c r="H2166" s="38">
        <f>ROW() - 6</f>
        <v>2160</v>
      </c>
      <c r="I2166" s="218" t="str" cm="1">
        <f t="array" ref="I21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67" spans="1:10" x14ac:dyDescent="0.2">
      <c r="A2167" s="209">
        <v>2060</v>
      </c>
      <c r="B2167" s="211" t="s">
        <v>3891</v>
      </c>
      <c r="C2167" s="44">
        <v>4</v>
      </c>
      <c r="D2167" s="214">
        <v>45131.518808993053</v>
      </c>
      <c r="E2167" s="211" t="b">
        <v>0</v>
      </c>
      <c r="F2167" s="211" t="s">
        <v>3892</v>
      </c>
      <c r="G21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&lt;STX&gt;H1;o160,100;f3;c20;h1;w1;d3,Paul Hooper;&lt;ETX&gt;
&lt;STX&gt;H2;o130,100;f3;c20;h1;w1;d3,;&lt;ETX&gt;
&lt;STX&gt;H3;o100,100;f3;c20;h1;w1;d3,MES Login;&lt;ETX&gt;
&lt;STX&gt;B4;o50,30;f3;c0,3;h50;w3;d3,2060;&lt;ETX&gt;
&lt;STX&gt;R&lt;ETX&gt;
&lt;STX&gt;&lt;ESC&gt;E1;&lt;ETX&gt;
&lt;STX&gt;&lt;US&gt;4&lt;ETX&gt;
&lt;STX&gt;&lt;ETB&gt;&lt;ETX&gt;</v>
      </c>
      <c r="H2167" s="38">
        <f>ROW() - 6</f>
        <v>2161</v>
      </c>
      <c r="I2167" s="218" t="str" cm="1">
        <f t="array" ref="I21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68" spans="1:10" x14ac:dyDescent="0.2">
      <c r="A2168" s="209">
        <v>8704</v>
      </c>
      <c r="B2168" s="211" t="s">
        <v>3893</v>
      </c>
      <c r="C2168" s="44">
        <v>11</v>
      </c>
      <c r="D2168" s="214"/>
      <c r="E2168" s="211" t="b">
        <v>1</v>
      </c>
      <c r="F2168" s="211" t="s">
        <v>3894</v>
      </c>
      <c r="G21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&lt;STX&gt;H1;o160,100;f3;c20;h1;w1;d3,Paul Peck;&lt;ETX&gt;
&lt;STX&gt;H2;o130,100;f3;c20;h1;w1;d3,Molding 1st;&lt;ETX&gt;
&lt;STX&gt;H3;o100,100;f3;c20;h1;w1;d3,MES Login;&lt;ETX&gt;
&lt;STX&gt;B4;o50,30;f3;c0,3;h50;w3;d3,8704;&lt;ETX&gt;
&lt;STX&gt;R&lt;ETX&gt;
&lt;STX&gt;&lt;ESC&gt;E1;&lt;ETX&gt;
&lt;STX&gt;&lt;US&gt;4&lt;ETX&gt;
&lt;STX&gt;&lt;ETB&gt;&lt;ETX&gt;</v>
      </c>
      <c r="H2168" s="38">
        <f>ROW() - 6</f>
        <v>2162</v>
      </c>
      <c r="I2168" s="218" t="str" cm="1">
        <f t="array" ref="I21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Molding 1st</v>
      </c>
      <c r="J21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169" spans="1:10" x14ac:dyDescent="0.2">
      <c r="A2169" s="209">
        <v>1121</v>
      </c>
      <c r="B2169" s="211" t="s">
        <v>3895</v>
      </c>
      <c r="C2169" s="44">
        <v>4</v>
      </c>
      <c r="D2169" s="214">
        <v>45131.518809143519</v>
      </c>
      <c r="E2169" s="211" t="b">
        <v>0</v>
      </c>
      <c r="F2169" s="211" t="s">
        <v>3896</v>
      </c>
      <c r="G21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&lt;STX&gt;H1;o160,100;f3;c20;h1;w1;d3,Paul Ritz;&lt;ETX&gt;
&lt;STX&gt;H2;o130,100;f3;c20;h1;w1;d3,;&lt;ETX&gt;
&lt;STX&gt;H3;o100,100;f3;c20;h1;w1;d3,MES Login;&lt;ETX&gt;
&lt;STX&gt;B4;o50,30;f3;c0,3;h50;w3;d3,1121;&lt;ETX&gt;
&lt;STX&gt;R&lt;ETX&gt;
&lt;STX&gt;&lt;ESC&gt;E1;&lt;ETX&gt;
&lt;STX&gt;&lt;US&gt;4&lt;ETX&gt;
&lt;STX&gt;&lt;ETB&gt;&lt;ETX&gt;</v>
      </c>
      <c r="H2169" s="38">
        <f>ROW() - 6</f>
        <v>2163</v>
      </c>
      <c r="I2169" s="218" t="str" cm="1">
        <f t="array" ref="I21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70" spans="1:10" x14ac:dyDescent="0.2">
      <c r="A2170" s="209">
        <v>9189</v>
      </c>
      <c r="B2170" s="211" t="s">
        <v>3897</v>
      </c>
      <c r="C2170" s="44">
        <v>3</v>
      </c>
      <c r="D2170" s="214">
        <v>45131.518809340276</v>
      </c>
      <c r="E2170" s="211" t="b">
        <v>0</v>
      </c>
      <c r="F2170" s="211" t="s">
        <v>3229</v>
      </c>
      <c r="G21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&lt;STX&gt;H1;o160,100;f3;c20;h1;w1;d3,Paul Roberts;&lt;ETX&gt;
&lt;STX&gt;H2;o130,100;f3;c20;h1;w1;d3,;&lt;ETX&gt;
&lt;STX&gt;H3;o100,100;f3;c20;h1;w1;d3,MES Login;&lt;ETX&gt;
&lt;STX&gt;B4;o50,30;f3;c0,3;h50;w3;d3,9189;&lt;ETX&gt;
&lt;STX&gt;R&lt;ETX&gt;
&lt;STX&gt;&lt;ESC&gt;E1;&lt;ETX&gt;
&lt;STX&gt;&lt;US&gt;4&lt;ETX&gt;
&lt;STX&gt;&lt;ETB&gt;&lt;ETX&gt;</v>
      </c>
      <c r="H2170" s="38">
        <f>ROW() - 6</f>
        <v>2164</v>
      </c>
      <c r="I2170" s="218" t="str" cm="1">
        <f t="array" ref="I21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71" spans="1:10" x14ac:dyDescent="0.2">
      <c r="A2171" s="209">
        <v>9492</v>
      </c>
      <c r="B2171" s="211" t="s">
        <v>3898</v>
      </c>
      <c r="C2171" s="44">
        <v>4</v>
      </c>
      <c r="D2171" s="214">
        <v>45131.518809687499</v>
      </c>
      <c r="E2171" s="211" t="b">
        <v>0</v>
      </c>
      <c r="F2171" s="211" t="s">
        <v>3899</v>
      </c>
      <c r="G21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&lt;STX&gt;H1;o160,100;f3;c20;h1;w1;d3,Paul Singleton;&lt;ETX&gt;
&lt;STX&gt;H2;o130,100;f3;c20;h1;w1;d3,;&lt;ETX&gt;
&lt;STX&gt;H3;o100,100;f3;c20;h1;w1;d3,MES Login;&lt;ETX&gt;
&lt;STX&gt;B4;o50,30;f3;c0,3;h50;w3;d3,9492;&lt;ETX&gt;
&lt;STX&gt;R&lt;ETX&gt;
&lt;STX&gt;&lt;ESC&gt;E1;&lt;ETX&gt;
&lt;STX&gt;&lt;US&gt;4&lt;ETX&gt;
&lt;STX&gt;&lt;ETB&gt;&lt;ETX&gt;</v>
      </c>
      <c r="H2171" s="38">
        <f>ROW() - 6</f>
        <v>2165</v>
      </c>
      <c r="I2171" s="218" t="str" cm="1">
        <f t="array" ref="I21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72" spans="1:10" x14ac:dyDescent="0.2">
      <c r="A2172" s="209">
        <v>8757</v>
      </c>
      <c r="B2172" s="211" t="s">
        <v>3900</v>
      </c>
      <c r="C2172" s="44">
        <v>4</v>
      </c>
      <c r="D2172" s="214">
        <v>45131.518809872687</v>
      </c>
      <c r="E2172" s="211" t="b">
        <v>0</v>
      </c>
      <c r="F2172" s="211" t="s">
        <v>3901</v>
      </c>
      <c r="G21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&lt;STX&gt;H1;o160,100;f3;c20;h1;w1;d3,Paul Zammit;&lt;ETX&gt;
&lt;STX&gt;H2;o130,100;f3;c20;h1;w1;d3,;&lt;ETX&gt;
&lt;STX&gt;H3;o100,100;f3;c20;h1;w1;d3,MES Login;&lt;ETX&gt;
&lt;STX&gt;B4;o50,30;f3;c0,3;h50;w3;d3,8757;&lt;ETX&gt;
&lt;STX&gt;R&lt;ETX&gt;
&lt;STX&gt;&lt;ESC&gt;E1;&lt;ETX&gt;
&lt;STX&gt;&lt;US&gt;4&lt;ETX&gt;
&lt;STX&gt;&lt;ETB&gt;&lt;ETX&gt;</v>
      </c>
      <c r="H2172" s="38">
        <f>ROW() - 6</f>
        <v>2166</v>
      </c>
      <c r="I2172" s="218" t="str" cm="1">
        <f t="array" ref="I21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73" spans="1:10" x14ac:dyDescent="0.2">
      <c r="A2173" s="209">
        <v>1893</v>
      </c>
      <c r="B2173" s="211" t="s">
        <v>3902</v>
      </c>
      <c r="C2173" s="44">
        <v>4</v>
      </c>
      <c r="D2173" s="214">
        <v>45639</v>
      </c>
      <c r="E2173" s="211" t="b">
        <v>0</v>
      </c>
      <c r="F2173" s="211" t="s">
        <v>1509</v>
      </c>
      <c r="G21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&lt;STX&gt;H1;o160,100;f3;c20;h1;w1;d3,Paula Gilbert;&lt;ETX&gt;
&lt;STX&gt;H2;o130,100;f3;c20;h1;w1;d3,;&lt;ETX&gt;
&lt;STX&gt;H3;o100,100;f3;c20;h1;w1;d3,MES Login;&lt;ETX&gt;
&lt;STX&gt;B4;o50,30;f3;c0,3;h50;w3;d3,1893;&lt;ETX&gt;
&lt;STX&gt;R&lt;ETX&gt;
&lt;STX&gt;&lt;ESC&gt;E1;&lt;ETX&gt;
&lt;STX&gt;&lt;US&gt;4&lt;ETX&gt;
&lt;STX&gt;&lt;ETB&gt;&lt;ETX&gt;</v>
      </c>
      <c r="H2173" s="38">
        <f>ROW() - 6</f>
        <v>2167</v>
      </c>
      <c r="I2173" s="218" t="str" cm="1">
        <f t="array" ref="I21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74" spans="1:10" x14ac:dyDescent="0.2">
      <c r="A2174" s="209">
        <v>1930</v>
      </c>
      <c r="B2174" s="211" t="s">
        <v>3902</v>
      </c>
      <c r="C2174" s="44">
        <v>4</v>
      </c>
      <c r="D2174" s="214">
        <v>45639</v>
      </c>
      <c r="E2174" s="211" t="b">
        <v>0</v>
      </c>
      <c r="F2174" s="211" t="s">
        <v>1509</v>
      </c>
      <c r="G21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&lt;STX&gt;H1;o160,100;f3;c20;h1;w1;d3,Paula Gilbert;&lt;ETX&gt;
&lt;STX&gt;H2;o130,100;f3;c20;h1;w1;d3,;&lt;ETX&gt;
&lt;STX&gt;H3;o100,100;f3;c20;h1;w1;d3,MES Login;&lt;ETX&gt;
&lt;STX&gt;B4;o50,30;f3;c0,3;h50;w3;d3,1930;&lt;ETX&gt;
&lt;STX&gt;R&lt;ETX&gt;
&lt;STX&gt;&lt;ESC&gt;E1;&lt;ETX&gt;
&lt;STX&gt;&lt;US&gt;4&lt;ETX&gt;
&lt;STX&gt;&lt;ETB&gt;&lt;ETX&gt;</v>
      </c>
      <c r="H2174" s="38">
        <f>ROW() - 6</f>
        <v>2168</v>
      </c>
      <c r="I2174" s="218" t="str" cm="1">
        <f t="array" ref="I21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75" spans="1:10" x14ac:dyDescent="0.2">
      <c r="A2175" s="209">
        <v>2525</v>
      </c>
      <c r="B2175" s="211" t="s">
        <v>3903</v>
      </c>
      <c r="C2175" s="44">
        <v>4</v>
      </c>
      <c r="D2175" s="214">
        <v>45565</v>
      </c>
      <c r="E2175" s="211" t="b">
        <v>0</v>
      </c>
      <c r="F2175" s="211" t="s">
        <v>3904</v>
      </c>
      <c r="G21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&lt;STX&gt;H1;o160,100;f3;c20;h1;w1;d3,Payton Yarbrough;&lt;ETX&gt;
&lt;STX&gt;H2;o130,100;f3;c20;h1;w1;d3,;&lt;ETX&gt;
&lt;STX&gt;H3;o100,100;f3;c20;h1;w1;d3,MES Login;&lt;ETX&gt;
&lt;STX&gt;B4;o50,30;f3;c0,3;h50;w3;d3,2525;&lt;ETX&gt;
&lt;STX&gt;R&lt;ETX&gt;
&lt;STX&gt;&lt;ESC&gt;E1;&lt;ETX&gt;
&lt;STX&gt;&lt;US&gt;4&lt;ETX&gt;
&lt;STX&gt;&lt;ETB&gt;&lt;ETX&gt;</v>
      </c>
      <c r="H2175" s="38">
        <f>ROW() - 6</f>
        <v>2169</v>
      </c>
      <c r="I2175" s="218" t="str" cm="1">
        <f t="array" ref="I21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76" spans="1:10" x14ac:dyDescent="0.2">
      <c r="A2176" s="209">
        <v>8683</v>
      </c>
      <c r="B2176" s="211" t="s">
        <v>3905</v>
      </c>
      <c r="C2176" s="44">
        <v>2</v>
      </c>
      <c r="D2176" s="214">
        <v>45131.51881021991</v>
      </c>
      <c r="E2176" s="211" t="b">
        <v>1</v>
      </c>
      <c r="F2176" s="211" t="s">
        <v>3906</v>
      </c>
      <c r="G21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&lt;STX&gt;H1;o160,100;f3;c20;h1;w1;d3,Pedro Kemeza;&lt;ETX&gt;
&lt;STX&gt;H2;o130,100;f3;c20;h1;w1;d3,;&lt;ETX&gt;
&lt;STX&gt;H3;o100,100;f3;c20;h1;w1;d3,MES Login;&lt;ETX&gt;
&lt;STX&gt;B4;o50,30;f3;c0,3;h50;w3;d3,8683;&lt;ETX&gt;
&lt;STX&gt;R&lt;ETX&gt;
&lt;STX&gt;&lt;ESC&gt;E1;&lt;ETX&gt;
&lt;STX&gt;&lt;US&gt;4&lt;ETX&gt;
&lt;STX&gt;&lt;ETB&gt;&lt;ETX&gt;</v>
      </c>
      <c r="H2176" s="38">
        <f>ROW() - 6</f>
        <v>2170</v>
      </c>
      <c r="I2176" s="218" t="str" cm="1">
        <f t="array" ref="I21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77" spans="1:10" x14ac:dyDescent="0.2">
      <c r="A2177" s="209">
        <v>9043</v>
      </c>
      <c r="B2177" s="211" t="s">
        <v>3907</v>
      </c>
      <c r="C2177" s="44">
        <v>4</v>
      </c>
      <c r="D2177" s="214">
        <v>45639</v>
      </c>
      <c r="E2177" s="211" t="b">
        <v>0</v>
      </c>
      <c r="F2177" s="211" t="s">
        <v>965</v>
      </c>
      <c r="G21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&lt;STX&gt;H1;o160,100;f3;c20;h1;w1;d3,Peng Lor;&lt;ETX&gt;
&lt;STX&gt;H2;o130,100;f3;c20;h1;w1;d3,;&lt;ETX&gt;
&lt;STX&gt;H3;o100,100;f3;c20;h1;w1;d3,MES Login;&lt;ETX&gt;
&lt;STX&gt;B4;o50,30;f3;c0,3;h50;w3;d3,9043;&lt;ETX&gt;
&lt;STX&gt;R&lt;ETX&gt;
&lt;STX&gt;&lt;ESC&gt;E1;&lt;ETX&gt;
&lt;STX&gt;&lt;US&gt;4&lt;ETX&gt;
&lt;STX&gt;&lt;ETB&gt;&lt;ETX&gt;</v>
      </c>
      <c r="H2177" s="38">
        <f>ROW() - 6</f>
        <v>2171</v>
      </c>
      <c r="I2177" s="218" t="str" cm="1">
        <f t="array" ref="I21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78" spans="1:10" x14ac:dyDescent="0.2">
      <c r="A2178" s="209">
        <v>1941</v>
      </c>
      <c r="B2178" s="211" t="s">
        <v>523</v>
      </c>
      <c r="C2178" s="44">
        <v>4</v>
      </c>
      <c r="D2178" s="214"/>
      <c r="E2178" s="211" t="b">
        <v>0</v>
      </c>
      <c r="F2178" s="211" t="s">
        <v>1423</v>
      </c>
      <c r="G21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&lt;STX&gt;H1;o160,100;f3;c20;h1;w1;d3,Peng Yang;&lt;ETX&gt;
&lt;STX&gt;H2;o130,100;f3;c20;h1;w1;d3,DT FEM 3rd;&lt;ETX&gt;
&lt;STX&gt;H3;o100,100;f3;c20;h1;w1;d3,MES Login;&lt;ETX&gt;
&lt;STX&gt;B4;o50,30;f3;c0,3;h50;w3;d3,1941;&lt;ETX&gt;
&lt;STX&gt;R&lt;ETX&gt;
&lt;STX&gt;&lt;ESC&gt;E1;&lt;ETX&gt;
&lt;STX&gt;&lt;US&gt;4&lt;ETX&gt;
&lt;STX&gt;&lt;ETB&gt;&lt;ETX&gt;</v>
      </c>
      <c r="H2178" s="38">
        <f>ROW() - 6</f>
        <v>2172</v>
      </c>
      <c r="I2178" s="218" t="str" cm="1">
        <f t="array" ref="I21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21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179" spans="1:10" x14ac:dyDescent="0.2">
      <c r="A2179" s="209">
        <v>8896</v>
      </c>
      <c r="B2179" s="211" t="s">
        <v>523</v>
      </c>
      <c r="C2179" s="44">
        <v>4</v>
      </c>
      <c r="D2179" s="214">
        <v>45769</v>
      </c>
      <c r="E2179" s="211" t="b">
        <v>0</v>
      </c>
      <c r="F2179" s="211" t="s">
        <v>1423</v>
      </c>
      <c r="G21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&lt;STX&gt;H1;o160,100;f3;c20;h1;w1;d3,Peng Yang;&lt;ETX&gt;
&lt;STX&gt;H2;o130,100;f3;c20;h1;w1;d3,;&lt;ETX&gt;
&lt;STX&gt;H3;o100,100;f3;c20;h1;w1;d3,MES Login;&lt;ETX&gt;
&lt;STX&gt;B4;o50,30;f3;c0,3;h50;w3;d3,8896;&lt;ETX&gt;
&lt;STX&gt;R&lt;ETX&gt;
&lt;STX&gt;&lt;ESC&gt;E1;&lt;ETX&gt;
&lt;STX&gt;&lt;US&gt;4&lt;ETX&gt;
&lt;STX&gt;&lt;ETB&gt;&lt;ETX&gt;</v>
      </c>
      <c r="H2179" s="38">
        <f>ROW() - 6</f>
        <v>2173</v>
      </c>
      <c r="I2179" s="218" t="str" cm="1">
        <f t="array" ref="I21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80" spans="1:10" x14ac:dyDescent="0.2">
      <c r="A2180" s="209">
        <v>2048</v>
      </c>
      <c r="B2180" s="211" t="s">
        <v>3908</v>
      </c>
      <c r="C2180" s="44">
        <v>4</v>
      </c>
      <c r="D2180" s="214">
        <v>45131.519130324072</v>
      </c>
      <c r="E2180" s="211" t="b">
        <v>0</v>
      </c>
      <c r="F2180" s="211" t="s">
        <v>3909</v>
      </c>
      <c r="G21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&lt;STX&gt;H1;o160,100;f3;c20;h1;w1;d3,Pete Simoski;&lt;ETX&gt;
&lt;STX&gt;H2;o130,100;f3;c20;h1;w1;d3,;&lt;ETX&gt;
&lt;STX&gt;H3;o100,100;f3;c20;h1;w1;d3,MES Login;&lt;ETX&gt;
&lt;STX&gt;B4;o50,30;f3;c0,3;h50;w3;d3,2048;&lt;ETX&gt;
&lt;STX&gt;R&lt;ETX&gt;
&lt;STX&gt;&lt;ESC&gt;E1;&lt;ETX&gt;
&lt;STX&gt;&lt;US&gt;4&lt;ETX&gt;
&lt;STX&gt;&lt;ETB&gt;&lt;ETX&gt;</v>
      </c>
      <c r="H2180" s="38">
        <f>ROW() - 6</f>
        <v>2174</v>
      </c>
      <c r="I2180" s="218" t="str" cm="1">
        <f t="array" ref="I21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81" spans="1:10" x14ac:dyDescent="0.2">
      <c r="A2181" s="209">
        <v>9104</v>
      </c>
      <c r="B2181" s="211" t="s">
        <v>3910</v>
      </c>
      <c r="C2181" s="44">
        <v>4</v>
      </c>
      <c r="D2181" s="214">
        <v>45131.519129247688</v>
      </c>
      <c r="E2181" s="211" t="b">
        <v>0</v>
      </c>
      <c r="F2181" s="211" t="s">
        <v>3911</v>
      </c>
      <c r="G21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&lt;STX&gt;H1;o160,100;f3;c20;h1;w1;d3,Peter Beji;&lt;ETX&gt;
&lt;STX&gt;H2;o130,100;f3;c20;h1;w1;d3,;&lt;ETX&gt;
&lt;STX&gt;H3;o100,100;f3;c20;h1;w1;d3,MES Login;&lt;ETX&gt;
&lt;STX&gt;B4;o50,30;f3;c0,3;h50;w3;d3,9104;&lt;ETX&gt;
&lt;STX&gt;R&lt;ETX&gt;
&lt;STX&gt;&lt;ESC&gt;E1;&lt;ETX&gt;
&lt;STX&gt;&lt;US&gt;4&lt;ETX&gt;
&lt;STX&gt;&lt;ETB&gt;&lt;ETX&gt;</v>
      </c>
      <c r="H2181" s="38">
        <f>ROW() - 6</f>
        <v>2175</v>
      </c>
      <c r="I2181" s="218" t="str" cm="1">
        <f t="array" ref="I21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82" spans="1:10" x14ac:dyDescent="0.2">
      <c r="A2182" s="209">
        <v>9110</v>
      </c>
      <c r="B2182" s="211" t="s">
        <v>3912</v>
      </c>
      <c r="C2182" s="44">
        <v>4</v>
      </c>
      <c r="D2182" s="214">
        <v>45131.519129629633</v>
      </c>
      <c r="E2182" s="211" t="b">
        <v>0</v>
      </c>
      <c r="F2182" s="211" t="s">
        <v>3913</v>
      </c>
      <c r="G21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&lt;STX&gt;H1;o160,100;f3;c20;h1;w1;d3,Peter Benji;&lt;ETX&gt;
&lt;STX&gt;H2;o130,100;f3;c20;h1;w1;d3,;&lt;ETX&gt;
&lt;STX&gt;H3;o100,100;f3;c20;h1;w1;d3,MES Login;&lt;ETX&gt;
&lt;STX&gt;B4;o50,30;f3;c0,3;h50;w3;d3,9110;&lt;ETX&gt;
&lt;STX&gt;R&lt;ETX&gt;
&lt;STX&gt;&lt;ESC&gt;E1;&lt;ETX&gt;
&lt;STX&gt;&lt;US&gt;4&lt;ETX&gt;
&lt;STX&gt;&lt;ETB&gt;&lt;ETX&gt;</v>
      </c>
      <c r="H2182" s="38">
        <f>ROW() - 6</f>
        <v>2176</v>
      </c>
      <c r="I2182" s="218" t="str" cm="1">
        <f t="array" ref="I21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83" spans="1:10" x14ac:dyDescent="0.2">
      <c r="A2183" s="209">
        <v>2194</v>
      </c>
      <c r="B2183" s="211" t="s">
        <v>3914</v>
      </c>
      <c r="C2183" s="44">
        <v>4</v>
      </c>
      <c r="D2183" s="214">
        <v>45131.519129780092</v>
      </c>
      <c r="E2183" s="211" t="b">
        <v>0</v>
      </c>
      <c r="F2183" s="211" t="s">
        <v>3915</v>
      </c>
      <c r="G21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&lt;STX&gt;H1;o160,100;f3;c20;h1;w1;d3,Peter Richmond;&lt;ETX&gt;
&lt;STX&gt;H2;o130,100;f3;c20;h1;w1;d3,;&lt;ETX&gt;
&lt;STX&gt;H3;o100,100;f3;c20;h1;w1;d3,MES Login;&lt;ETX&gt;
&lt;STX&gt;B4;o50,30;f3;c0,3;h50;w3;d3,2194;&lt;ETX&gt;
&lt;STX&gt;R&lt;ETX&gt;
&lt;STX&gt;&lt;ESC&gt;E1;&lt;ETX&gt;
&lt;STX&gt;&lt;US&gt;4&lt;ETX&gt;
&lt;STX&gt;&lt;ETB&gt;&lt;ETX&gt;</v>
      </c>
      <c r="H2183" s="38">
        <f>ROW() - 6</f>
        <v>2177</v>
      </c>
      <c r="I2183" s="218" t="str" cm="1">
        <f t="array" ref="I21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84" spans="1:10" x14ac:dyDescent="0.2">
      <c r="A2184" s="209">
        <v>5002</v>
      </c>
      <c r="B2184" s="211" t="s">
        <v>3916</v>
      </c>
      <c r="C2184" s="44">
        <v>4</v>
      </c>
      <c r="D2184" s="214">
        <v>45131.519129976848</v>
      </c>
      <c r="E2184" s="211" t="b">
        <v>1</v>
      </c>
      <c r="F2184" s="211" t="s">
        <v>956</v>
      </c>
      <c r="G21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&lt;STX&gt;H1;o160,100;f3;c20;h1;w1;d3,Peter Smith;&lt;ETX&gt;
&lt;STX&gt;H2;o130,100;f3;c20;h1;w1;d3,;&lt;ETX&gt;
&lt;STX&gt;H3;o100,100;f3;c20;h1;w1;d3,MES Login;&lt;ETX&gt;
&lt;STX&gt;B4;o50,30;f3;c0,3;h50;w3;d3,5002;&lt;ETX&gt;
&lt;STX&gt;R&lt;ETX&gt;
&lt;STX&gt;&lt;ESC&gt;E1;&lt;ETX&gt;
&lt;STX&gt;&lt;US&gt;4&lt;ETX&gt;
&lt;STX&gt;&lt;ETB&gt;&lt;ETX&gt;</v>
      </c>
      <c r="H2184" s="38">
        <f>ROW() - 6</f>
        <v>2178</v>
      </c>
      <c r="I2184" s="218" t="str" cm="1">
        <f t="array" ref="I21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85" spans="1:10" x14ac:dyDescent="0.2">
      <c r="A2185" s="209">
        <v>9356</v>
      </c>
      <c r="B2185" s="211" t="s">
        <v>3917</v>
      </c>
      <c r="C2185" s="44">
        <v>4</v>
      </c>
      <c r="D2185" s="214">
        <v>45131.519130173612</v>
      </c>
      <c r="E2185" s="211" t="b">
        <v>0</v>
      </c>
      <c r="F2185" s="211" t="s">
        <v>3918</v>
      </c>
      <c r="G21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&lt;STX&gt;H1;o160,100;f3;c20;h1;w1;d3,Peters Reniko;&lt;ETX&gt;
&lt;STX&gt;H2;o130,100;f3;c20;h1;w1;d3,;&lt;ETX&gt;
&lt;STX&gt;H3;o100,100;f3;c20;h1;w1;d3,MES Login;&lt;ETX&gt;
&lt;STX&gt;B4;o50,30;f3;c0,3;h50;w3;d3,9356;&lt;ETX&gt;
&lt;STX&gt;R&lt;ETX&gt;
&lt;STX&gt;&lt;ESC&gt;E1;&lt;ETX&gt;
&lt;STX&gt;&lt;US&gt;4&lt;ETX&gt;
&lt;STX&gt;&lt;ETB&gt;&lt;ETX&gt;</v>
      </c>
      <c r="H2185" s="38">
        <f>ROW() - 6</f>
        <v>2179</v>
      </c>
      <c r="I2185" s="218" t="str" cm="1">
        <f t="array" ref="I21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86" spans="1:10" x14ac:dyDescent="0.2">
      <c r="A2186" s="209">
        <v>9726</v>
      </c>
      <c r="B2186" s="211" t="s">
        <v>3919</v>
      </c>
      <c r="C2186" s="44">
        <v>4</v>
      </c>
      <c r="D2186" s="214">
        <v>45997.001870451386</v>
      </c>
      <c r="E2186" s="211" t="b">
        <v>0</v>
      </c>
      <c r="F2186" s="211" t="s">
        <v>1378</v>
      </c>
      <c r="G21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&lt;STX&gt;H1;o160,100;f3;c20;h1;w1;d3,Phayhoung Lee;&lt;ETX&gt;
&lt;STX&gt;H2;o130,100;f3;c20;h1;w1;d3,;&lt;ETX&gt;
&lt;STX&gt;H3;o100,100;f3;c20;h1;w1;d3,MES Login;&lt;ETX&gt;
&lt;STX&gt;B4;o50,30;f3;c0,3;h50;w3;d3,9726;&lt;ETX&gt;
&lt;STX&gt;R&lt;ETX&gt;
&lt;STX&gt;&lt;ESC&gt;E1;&lt;ETX&gt;
&lt;STX&gt;&lt;US&gt;4&lt;ETX&gt;
&lt;STX&gt;&lt;ETB&gt;&lt;ETX&gt;</v>
      </c>
      <c r="H2186" s="38">
        <f>ROW() - 6</f>
        <v>2180</v>
      </c>
      <c r="I2186" s="218" t="str" cm="1">
        <f t="array" ref="I21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87" spans="1:10" x14ac:dyDescent="0.2">
      <c r="A2187" s="209">
        <v>8860</v>
      </c>
      <c r="B2187" s="211" t="s">
        <v>3920</v>
      </c>
      <c r="C2187" s="44">
        <v>8</v>
      </c>
      <c r="D2187" s="214">
        <v>45090.630198993058</v>
      </c>
      <c r="E2187" s="211" t="b">
        <v>1</v>
      </c>
      <c r="F2187" s="211" t="s">
        <v>906</v>
      </c>
      <c r="G21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&lt;STX&gt;H1;o160,100;f3;c20;h1;w1;d3,Pheng Vang;&lt;ETX&gt;
&lt;STX&gt;H2;o130,100;f3;c20;h1;w1;d3,;&lt;ETX&gt;
&lt;STX&gt;H3;o100,100;f3;c20;h1;w1;d3,MES Login;&lt;ETX&gt;
&lt;STX&gt;B4;o50,30;f3;c0,3;h50;w3;d3,8860;&lt;ETX&gt;
&lt;STX&gt;R&lt;ETX&gt;
&lt;STX&gt;&lt;ESC&gt;E1;&lt;ETX&gt;
&lt;STX&gt;&lt;US&gt;4&lt;ETX&gt;
&lt;STX&gt;&lt;ETB&gt;&lt;ETX&gt;</v>
      </c>
      <c r="H2187" s="38">
        <f>ROW() - 6</f>
        <v>2181</v>
      </c>
      <c r="I2187" s="218" t="str" cm="1">
        <f t="array" ref="I21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88" spans="1:10" x14ac:dyDescent="0.2">
      <c r="A2188" s="209">
        <v>8811</v>
      </c>
      <c r="B2188" s="211" t="s">
        <v>3921</v>
      </c>
      <c r="C2188" s="44">
        <v>4</v>
      </c>
      <c r="D2188" s="214">
        <v>45131.503873298614</v>
      </c>
      <c r="E2188" s="211" t="b">
        <v>0</v>
      </c>
      <c r="F2188" s="211" t="s">
        <v>1378</v>
      </c>
      <c r="G21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&lt;STX&gt;H1;o160,100;f3;c20;h1;w1;d3,Phenxue Lee;&lt;ETX&gt;
&lt;STX&gt;H2;o130,100;f3;c20;h1;w1;d3,;&lt;ETX&gt;
&lt;STX&gt;H3;o100,100;f3;c20;h1;w1;d3,MES Login;&lt;ETX&gt;
&lt;STX&gt;B4;o50,30;f3;c0,3;h50;w3;d3,8811;&lt;ETX&gt;
&lt;STX&gt;R&lt;ETX&gt;
&lt;STX&gt;&lt;ESC&gt;E1;&lt;ETX&gt;
&lt;STX&gt;&lt;US&gt;4&lt;ETX&gt;
&lt;STX&gt;&lt;ETB&gt;&lt;ETX&gt;</v>
      </c>
      <c r="H2188" s="38">
        <f>ROW() - 6</f>
        <v>2182</v>
      </c>
      <c r="I2188" s="218" t="str" cm="1">
        <f t="array" ref="I21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89" spans="1:10" x14ac:dyDescent="0.2">
      <c r="A2189" s="209">
        <v>1641</v>
      </c>
      <c r="B2189" s="211" t="s">
        <v>525</v>
      </c>
      <c r="C2189" s="44">
        <v>3</v>
      </c>
      <c r="D2189" s="214"/>
      <c r="E2189" s="211" t="b">
        <v>1</v>
      </c>
      <c r="F2189" s="211" t="s">
        <v>3922</v>
      </c>
      <c r="G21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&lt;STX&gt;H1;o160,100;f3;c20;h1;w1;d3,Phil Yax;&lt;ETX&gt;
&lt;STX&gt;H2;o130,100;f3;c20;h1;w1;d3,Materials 1st;&lt;ETX&gt;
&lt;STX&gt;H3;o100,100;f3;c20;h1;w1;d3,MES Login;&lt;ETX&gt;
&lt;STX&gt;B4;o50,30;f3;c0,3;h50;w3;d3,1641;&lt;ETX&gt;
&lt;STX&gt;R&lt;ETX&gt;
&lt;STX&gt;&lt;ESC&gt;E1;&lt;ETX&gt;
&lt;STX&gt;&lt;US&gt;4&lt;ETX&gt;
&lt;STX&gt;&lt;ETB&gt;&lt;ETX&gt;</v>
      </c>
      <c r="H2189" s="38">
        <f>ROW() - 6</f>
        <v>2183</v>
      </c>
      <c r="I2189" s="218" t="str" cm="1">
        <f t="array" ref="I21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1st</v>
      </c>
      <c r="J21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190" spans="1:10" x14ac:dyDescent="0.2">
      <c r="A2190" s="209">
        <v>9529</v>
      </c>
      <c r="B2190" s="211" t="s">
        <v>3923</v>
      </c>
      <c r="C2190" s="44">
        <v>4</v>
      </c>
      <c r="D2190" s="214">
        <v>45131.503876585652</v>
      </c>
      <c r="E2190" s="211" t="b">
        <v>0</v>
      </c>
      <c r="F2190" s="211" t="s">
        <v>914</v>
      </c>
      <c r="G21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&lt;STX&gt;H1;o160,100;f3;c20;h1;w1;d3,Philip Anderson;&lt;ETX&gt;
&lt;STX&gt;H2;o130,100;f3;c20;h1;w1;d3,;&lt;ETX&gt;
&lt;STX&gt;H3;o100,100;f3;c20;h1;w1;d3,MES Login;&lt;ETX&gt;
&lt;STX&gt;B4;o50,30;f3;c0,3;h50;w3;d3,9529;&lt;ETX&gt;
&lt;STX&gt;R&lt;ETX&gt;
&lt;STX&gt;&lt;ESC&gt;E1;&lt;ETX&gt;
&lt;STX&gt;&lt;US&gt;4&lt;ETX&gt;
&lt;STX&gt;&lt;ETB&gt;&lt;ETX&gt;</v>
      </c>
      <c r="H2190" s="38">
        <f>ROW() - 6</f>
        <v>2184</v>
      </c>
      <c r="I2190" s="218" t="str" cm="1">
        <f t="array" ref="I21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91" spans="1:10" x14ac:dyDescent="0.2">
      <c r="A2191" s="209">
        <v>8759</v>
      </c>
      <c r="B2191" s="211" t="s">
        <v>3924</v>
      </c>
      <c r="C2191" s="44">
        <v>4</v>
      </c>
      <c r="D2191" s="214">
        <v>45131.503880011573</v>
      </c>
      <c r="E2191" s="211" t="b">
        <v>0</v>
      </c>
      <c r="F2191" s="211" t="s">
        <v>3925</v>
      </c>
      <c r="G21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&lt;STX&gt;H1;o160,100;f3;c20;h1;w1;d3,Philip Winters;&lt;ETX&gt;
&lt;STX&gt;H2;o130,100;f3;c20;h1;w1;d3,;&lt;ETX&gt;
&lt;STX&gt;H3;o100,100;f3;c20;h1;w1;d3,MES Login;&lt;ETX&gt;
&lt;STX&gt;B4;o50,30;f3;c0,3;h50;w3;d3,8759;&lt;ETX&gt;
&lt;STX&gt;R&lt;ETX&gt;
&lt;STX&gt;&lt;ESC&gt;E1;&lt;ETX&gt;
&lt;STX&gt;&lt;US&gt;4&lt;ETX&gt;
&lt;STX&gt;&lt;ETB&gt;&lt;ETX&gt;</v>
      </c>
      <c r="H2191" s="38">
        <f>ROW() - 6</f>
        <v>2185</v>
      </c>
      <c r="I2191" s="218" t="str" cm="1">
        <f t="array" ref="I21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92" spans="1:10" x14ac:dyDescent="0.2">
      <c r="A2192" s="209">
        <v>2616</v>
      </c>
      <c r="B2192" s="211" t="s">
        <v>798</v>
      </c>
      <c r="C2192" s="44">
        <v>4</v>
      </c>
      <c r="D2192" s="214">
        <v>45788</v>
      </c>
      <c r="E2192" s="211" t="b">
        <v>0</v>
      </c>
      <c r="F2192" s="211" t="s">
        <v>1126</v>
      </c>
      <c r="G21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&lt;STX&gt;H1;o160,100;f3;c20;h1;w1;d3,Phillip Davis;&lt;ETX&gt;
&lt;STX&gt;H2;o130,100;f3;c20;h1;w1;d3,;&lt;ETX&gt;
&lt;STX&gt;H3;o100,100;f3;c20;h1;w1;d3,MES Login;&lt;ETX&gt;
&lt;STX&gt;B4;o50,30;f3;c0,3;h50;w3;d3,2616;&lt;ETX&gt;
&lt;STX&gt;R&lt;ETX&gt;
&lt;STX&gt;&lt;ESC&gt;E1;&lt;ETX&gt;
&lt;STX&gt;&lt;US&gt;4&lt;ETX&gt;
&lt;STX&gt;&lt;ETB&gt;&lt;ETX&gt;</v>
      </c>
      <c r="H2192" s="38">
        <f>ROW() - 6</f>
        <v>2186</v>
      </c>
      <c r="I2192" s="218" t="str" cm="1">
        <f t="array" ref="I21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93" spans="1:10" x14ac:dyDescent="0.2">
      <c r="A2193" s="209">
        <v>2367</v>
      </c>
      <c r="B2193" s="211" t="s">
        <v>3926</v>
      </c>
      <c r="C2193" s="44">
        <v>4</v>
      </c>
      <c r="D2193" s="214">
        <v>45131.503881979166</v>
      </c>
      <c r="E2193" s="211" t="b">
        <v>0</v>
      </c>
      <c r="F2193" s="211" t="s">
        <v>2280</v>
      </c>
      <c r="G21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&lt;STX&gt;H1;o160,100;f3;c20;h1;w1;d3,Phillip Dixon;&lt;ETX&gt;
&lt;STX&gt;H2;o130,100;f3;c20;h1;w1;d3,;&lt;ETX&gt;
&lt;STX&gt;H3;o100,100;f3;c20;h1;w1;d3,MES Login;&lt;ETX&gt;
&lt;STX&gt;B4;o50,30;f3;c0,3;h50;w3;d3,2367;&lt;ETX&gt;
&lt;STX&gt;R&lt;ETX&gt;
&lt;STX&gt;&lt;ESC&gt;E1;&lt;ETX&gt;
&lt;STX&gt;&lt;US&gt;4&lt;ETX&gt;
&lt;STX&gt;&lt;ETB&gt;&lt;ETX&gt;</v>
      </c>
      <c r="H2193" s="38">
        <f>ROW() - 6</f>
        <v>2187</v>
      </c>
      <c r="I2193" s="218" t="str" cm="1">
        <f t="array" ref="I21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94" spans="1:10" x14ac:dyDescent="0.2">
      <c r="A2194" s="209">
        <v>9068</v>
      </c>
      <c r="B2194" s="211" t="s">
        <v>3927</v>
      </c>
      <c r="C2194" s="44">
        <v>4</v>
      </c>
      <c r="D2194" s="214">
        <v>45131.503883067133</v>
      </c>
      <c r="E2194" s="211" t="b">
        <v>0</v>
      </c>
      <c r="F2194" s="211" t="s">
        <v>1619</v>
      </c>
      <c r="G21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&lt;STX&gt;H1;o160,100;f3;c20;h1;w1;d3,Phillip Hall;&lt;ETX&gt;
&lt;STX&gt;H2;o130,100;f3;c20;h1;w1;d3,;&lt;ETX&gt;
&lt;STX&gt;H3;o100,100;f3;c20;h1;w1;d3,MES Login;&lt;ETX&gt;
&lt;STX&gt;B4;o50,30;f3;c0,3;h50;w3;d3,9068;&lt;ETX&gt;
&lt;STX&gt;R&lt;ETX&gt;
&lt;STX&gt;&lt;ESC&gt;E1;&lt;ETX&gt;
&lt;STX&gt;&lt;US&gt;4&lt;ETX&gt;
&lt;STX&gt;&lt;ETB&gt;&lt;ETX&gt;</v>
      </c>
      <c r="H2194" s="38">
        <f>ROW() - 6</f>
        <v>2188</v>
      </c>
      <c r="I2194" s="218" t="str" cm="1">
        <f t="array" ref="I21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95" spans="1:10" x14ac:dyDescent="0.2">
      <c r="A2195" s="209">
        <v>2425</v>
      </c>
      <c r="B2195" s="211" t="s">
        <v>3928</v>
      </c>
      <c r="C2195" s="44">
        <v>4</v>
      </c>
      <c r="D2195" s="214">
        <v>45639</v>
      </c>
      <c r="E2195" s="211" t="b">
        <v>0</v>
      </c>
      <c r="F2195" s="211" t="s">
        <v>891</v>
      </c>
      <c r="G21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&lt;STX&gt;H1;o160,100;f3;c20;h1;w1;d3,Phillip Johnson;&lt;ETX&gt;
&lt;STX&gt;H2;o130,100;f3;c20;h1;w1;d3,;&lt;ETX&gt;
&lt;STX&gt;H3;o100,100;f3;c20;h1;w1;d3,MES Login;&lt;ETX&gt;
&lt;STX&gt;B4;o50,30;f3;c0,3;h50;w3;d3,2425;&lt;ETX&gt;
&lt;STX&gt;R&lt;ETX&gt;
&lt;STX&gt;&lt;ESC&gt;E1;&lt;ETX&gt;
&lt;STX&gt;&lt;US&gt;4&lt;ETX&gt;
&lt;STX&gt;&lt;ETB&gt;&lt;ETX&gt;</v>
      </c>
      <c r="H2195" s="38">
        <f>ROW() - 6</f>
        <v>2189</v>
      </c>
      <c r="I2195" s="218" t="str" cm="1">
        <f t="array" ref="I21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96" spans="1:10" x14ac:dyDescent="0.2">
      <c r="A2196" s="209">
        <v>1237</v>
      </c>
      <c r="B2196" s="211" t="s">
        <v>3929</v>
      </c>
      <c r="C2196" s="44">
        <v>5</v>
      </c>
      <c r="D2196" s="214">
        <v>45131.503884872684</v>
      </c>
      <c r="E2196" s="211" t="b">
        <v>1</v>
      </c>
      <c r="F2196" s="211" t="s">
        <v>3930</v>
      </c>
      <c r="G21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&lt;STX&gt;H1;o160,100;f3;c20;h1;w1;d3,Phillip LaForme;&lt;ETX&gt;
&lt;STX&gt;H2;o130,100;f3;c20;h1;w1;d3,;&lt;ETX&gt;
&lt;STX&gt;H3;o100,100;f3;c20;h1;w1;d3,MES Login;&lt;ETX&gt;
&lt;STX&gt;B4;o50,30;f3;c0,3;h50;w3;d3,1237;&lt;ETX&gt;
&lt;STX&gt;R&lt;ETX&gt;
&lt;STX&gt;&lt;ESC&gt;E1;&lt;ETX&gt;
&lt;STX&gt;&lt;US&gt;4&lt;ETX&gt;
&lt;STX&gt;&lt;ETB&gt;&lt;ETX&gt;</v>
      </c>
      <c r="H2196" s="38">
        <f>ROW() - 6</f>
        <v>2190</v>
      </c>
      <c r="I2196" s="218" t="str" cm="1">
        <f t="array" ref="I21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97" spans="1:10" x14ac:dyDescent="0.2">
      <c r="A2197" s="209">
        <v>9360</v>
      </c>
      <c r="B2197" s="211" t="s">
        <v>3931</v>
      </c>
      <c r="C2197" s="44">
        <v>4</v>
      </c>
      <c r="D2197" s="214">
        <v>45131.503891585649</v>
      </c>
      <c r="E2197" s="211" t="b">
        <v>0</v>
      </c>
      <c r="F2197" s="211" t="s">
        <v>2494</v>
      </c>
      <c r="G21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&lt;STX&gt;H1;o160,100;f3;c20;h1;w1;d3,Phillip Mulligan;&lt;ETX&gt;
&lt;STX&gt;H2;o130,100;f3;c20;h1;w1;d3,;&lt;ETX&gt;
&lt;STX&gt;H3;o100,100;f3;c20;h1;w1;d3,MES Login;&lt;ETX&gt;
&lt;STX&gt;B4;o50,30;f3;c0,3;h50;w3;d3,9360;&lt;ETX&gt;
&lt;STX&gt;R&lt;ETX&gt;
&lt;STX&gt;&lt;ESC&gt;E1;&lt;ETX&gt;
&lt;STX&gt;&lt;US&gt;4&lt;ETX&gt;
&lt;STX&gt;&lt;ETB&gt;&lt;ETX&gt;</v>
      </c>
      <c r="H2197" s="38">
        <f>ROW() - 6</f>
        <v>2191</v>
      </c>
      <c r="I2197" s="218" t="str" cm="1">
        <f t="array" ref="I21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98" spans="1:10" x14ac:dyDescent="0.2">
      <c r="A2198" s="209">
        <v>2442</v>
      </c>
      <c r="B2198" s="211" t="s">
        <v>3932</v>
      </c>
      <c r="C2198" s="44">
        <v>4</v>
      </c>
      <c r="D2198" s="214">
        <v>45639</v>
      </c>
      <c r="E2198" s="211" t="b">
        <v>0</v>
      </c>
      <c r="F2198" s="211" t="s">
        <v>969</v>
      </c>
      <c r="G21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&lt;STX&gt;H1;o160,100;f3;c20;h1;w1;d3,Phillip Williams;&lt;ETX&gt;
&lt;STX&gt;H2;o130,100;f3;c20;h1;w1;d3,;&lt;ETX&gt;
&lt;STX&gt;H3;o100,100;f3;c20;h1;w1;d3,MES Login;&lt;ETX&gt;
&lt;STX&gt;B4;o50,30;f3;c0,3;h50;w3;d3,2442;&lt;ETX&gt;
&lt;STX&gt;R&lt;ETX&gt;
&lt;STX&gt;&lt;ESC&gt;E1;&lt;ETX&gt;
&lt;STX&gt;&lt;US&gt;4&lt;ETX&gt;
&lt;STX&gt;&lt;ETB&gt;&lt;ETX&gt;</v>
      </c>
      <c r="H2198" s="38">
        <f>ROW() - 6</f>
        <v>2192</v>
      </c>
      <c r="I2198" s="218" t="str" cm="1">
        <f t="array" ref="I21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199" spans="1:10" x14ac:dyDescent="0.2">
      <c r="A2199" s="209">
        <v>8882</v>
      </c>
      <c r="B2199" s="211" t="s">
        <v>3933</v>
      </c>
      <c r="C2199" s="44">
        <v>4</v>
      </c>
      <c r="D2199" s="214">
        <v>45131.503895717593</v>
      </c>
      <c r="E2199" s="211" t="b">
        <v>0</v>
      </c>
      <c r="F2199" s="211" t="s">
        <v>1378</v>
      </c>
      <c r="G21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&lt;STX&gt;H1;o160,100;f3;c20;h1;w1;d3,Phue Lee;&lt;ETX&gt;
&lt;STX&gt;H2;o130,100;f3;c20;h1;w1;d3,;&lt;ETX&gt;
&lt;STX&gt;H3;o100,100;f3;c20;h1;w1;d3,MES Login;&lt;ETX&gt;
&lt;STX&gt;B4;o50,30;f3;c0,3;h50;w3;d3,8882;&lt;ETX&gt;
&lt;STX&gt;R&lt;ETX&gt;
&lt;STX&gt;&lt;ESC&gt;E1;&lt;ETX&gt;
&lt;STX&gt;&lt;US&gt;4&lt;ETX&gt;
&lt;STX&gt;&lt;ETB&gt;&lt;ETX&gt;</v>
      </c>
      <c r="H2199" s="38">
        <f>ROW() - 6</f>
        <v>2193</v>
      </c>
      <c r="I2199" s="218" t="str" cm="1">
        <f t="array" ref="I21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1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00" spans="1:10" x14ac:dyDescent="0.2">
      <c r="A2200" s="209">
        <v>1198</v>
      </c>
      <c r="B2200" s="211" t="s">
        <v>3934</v>
      </c>
      <c r="C2200" s="44">
        <v>4</v>
      </c>
      <c r="D2200" s="214">
        <v>45131.503895914349</v>
      </c>
      <c r="E2200" s="211" t="b">
        <v>0</v>
      </c>
      <c r="F2200" s="211" t="s">
        <v>1423</v>
      </c>
      <c r="G22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&lt;STX&gt;H1;o160,100;f3;c20;h1;w1;d3,Ping Yang;&lt;ETX&gt;
&lt;STX&gt;H2;o130,100;f3;c20;h1;w1;d3,;&lt;ETX&gt;
&lt;STX&gt;H3;o100,100;f3;c20;h1;w1;d3,MES Login;&lt;ETX&gt;
&lt;STX&gt;B4;o50,30;f3;c0,3;h50;w3;d3,1198;&lt;ETX&gt;
&lt;STX&gt;R&lt;ETX&gt;
&lt;STX&gt;&lt;ESC&gt;E1;&lt;ETX&gt;
&lt;STX&gt;&lt;US&gt;4&lt;ETX&gt;
&lt;STX&gt;&lt;ETB&gt;&lt;ETX&gt;</v>
      </c>
      <c r="H2200" s="38">
        <f>ROW() - 6</f>
        <v>2194</v>
      </c>
      <c r="I2200" s="218" t="str" cm="1">
        <f t="array" ref="I22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01" spans="1:10" x14ac:dyDescent="0.2">
      <c r="A2201" s="209">
        <v>9450</v>
      </c>
      <c r="B2201" s="211" t="s">
        <v>3935</v>
      </c>
      <c r="C2201" s="44">
        <v>4</v>
      </c>
      <c r="D2201" s="214">
        <v>45131.503896099537</v>
      </c>
      <c r="E2201" s="211" t="b">
        <v>0</v>
      </c>
      <c r="F2201" s="211" t="s">
        <v>3819</v>
      </c>
      <c r="G22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&lt;STX&gt;H1;o160,100;f3;c20;h1;w1;d3,Porcia Deberry;&lt;ETX&gt;
&lt;STX&gt;H2;o130,100;f3;c20;h1;w1;d3,;&lt;ETX&gt;
&lt;STX&gt;H3;o100,100;f3;c20;h1;w1;d3,MES Login;&lt;ETX&gt;
&lt;STX&gt;B4;o50,30;f3;c0,3;h50;w3;d3,9450;&lt;ETX&gt;
&lt;STX&gt;R&lt;ETX&gt;
&lt;STX&gt;&lt;ESC&gt;E1;&lt;ETX&gt;
&lt;STX&gt;&lt;US&gt;4&lt;ETX&gt;
&lt;STX&gt;&lt;ETB&gt;&lt;ETX&gt;</v>
      </c>
      <c r="H2201" s="38">
        <f>ROW() - 6</f>
        <v>2195</v>
      </c>
      <c r="I2201" s="218" t="str" cm="1">
        <f t="array" ref="I22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02" spans="1:10" x14ac:dyDescent="0.2">
      <c r="A2202" s="209">
        <v>2598</v>
      </c>
      <c r="B2202" s="211" t="s">
        <v>3936</v>
      </c>
      <c r="C2202" s="44">
        <v>4</v>
      </c>
      <c r="D2202" s="214">
        <v>45751</v>
      </c>
      <c r="E2202" s="211" t="b">
        <v>0</v>
      </c>
      <c r="F2202" s="211" t="s">
        <v>2816</v>
      </c>
      <c r="G22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&lt;STX&gt;H1;o160,100;f3;c20;h1;w1;d3,Porcia Watters;&lt;ETX&gt;
&lt;STX&gt;H2;o130,100;f3;c20;h1;w1;d3,;&lt;ETX&gt;
&lt;STX&gt;H3;o100,100;f3;c20;h1;w1;d3,MES Login;&lt;ETX&gt;
&lt;STX&gt;B4;o50,30;f3;c0,3;h50;w3;d3,2598;&lt;ETX&gt;
&lt;STX&gt;R&lt;ETX&gt;
&lt;STX&gt;&lt;ESC&gt;E1;&lt;ETX&gt;
&lt;STX&gt;&lt;US&gt;4&lt;ETX&gt;
&lt;STX&gt;&lt;ETB&gt;&lt;ETX&gt;</v>
      </c>
      <c r="H2202" s="38">
        <f>ROW() - 6</f>
        <v>2196</v>
      </c>
      <c r="I2202" s="218" t="str" cm="1">
        <f t="array" ref="I22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03" spans="1:10" x14ac:dyDescent="0.2">
      <c r="A2203" s="209">
        <v>6023</v>
      </c>
      <c r="B2203" s="211" t="s">
        <v>3936</v>
      </c>
      <c r="C2203" s="44">
        <v>4</v>
      </c>
      <c r="D2203" s="214"/>
      <c r="E2203" s="211" t="b">
        <v>0</v>
      </c>
      <c r="F2203" s="211" t="s">
        <v>2816</v>
      </c>
      <c r="G22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&lt;STX&gt;H1;o160,100;f3;c20;h1;w1;d3,Porcia Watters;&lt;ETX&gt;
&lt;STX&gt;H2;o130,100;f3;c20;h1;w1;d3,;&lt;ETX&gt;
&lt;STX&gt;H3;o100,100;f3;c20;h1;w1;d3,MES Login;&lt;ETX&gt;
&lt;STX&gt;B4;o50,30;f3;c0,3;h50;w3;d3,6023;&lt;ETX&gt;
&lt;STX&gt;R&lt;ETX&gt;
&lt;STX&gt;&lt;ESC&gt;E1;&lt;ETX&gt;
&lt;STX&gt;&lt;US&gt;4&lt;ETX&gt;
&lt;STX&gt;&lt;ETB&gt;&lt;ETX&gt;</v>
      </c>
      <c r="H2203" s="38">
        <f>ROW() - 6</f>
        <v>2197</v>
      </c>
      <c r="I2203" s="218" t="str" cm="1">
        <f t="array" ref="I22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04" spans="1:10" x14ac:dyDescent="0.2">
      <c r="A2204" s="209">
        <v>9874</v>
      </c>
      <c r="B2204" s="211" t="s">
        <v>3937</v>
      </c>
      <c r="C2204" s="44">
        <v>4</v>
      </c>
      <c r="D2204" s="214">
        <v>45131.503896296294</v>
      </c>
      <c r="E2204" s="211" t="b">
        <v>0</v>
      </c>
      <c r="F2204" s="211" t="s">
        <v>3938</v>
      </c>
      <c r="G22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&lt;STX&gt;H1;o160,100;f3;c20;h1;w1;d3,Porsha Drake;&lt;ETX&gt;
&lt;STX&gt;H2;o130,100;f3;c20;h1;w1;d3,;&lt;ETX&gt;
&lt;STX&gt;H3;o100,100;f3;c20;h1;w1;d3,MES Login;&lt;ETX&gt;
&lt;STX&gt;B4;o50,30;f3;c0,3;h50;w3;d3,9874;&lt;ETX&gt;
&lt;STX&gt;R&lt;ETX&gt;
&lt;STX&gt;&lt;ESC&gt;E1;&lt;ETX&gt;
&lt;STX&gt;&lt;US&gt;4&lt;ETX&gt;
&lt;STX&gt;&lt;ETB&gt;&lt;ETX&gt;</v>
      </c>
      <c r="H2204" s="38">
        <f>ROW() - 6</f>
        <v>2198</v>
      </c>
      <c r="I2204" s="218" t="str" cm="1">
        <f t="array" ref="I22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05" spans="1:10" x14ac:dyDescent="0.2">
      <c r="A2205" s="209">
        <v>9425</v>
      </c>
      <c r="B2205" s="211" t="s">
        <v>3939</v>
      </c>
      <c r="C2205" s="44">
        <v>4</v>
      </c>
      <c r="D2205" s="214">
        <v>45131.50389644676</v>
      </c>
      <c r="E2205" s="211" t="b">
        <v>0</v>
      </c>
      <c r="F2205" s="211" t="s">
        <v>3940</v>
      </c>
      <c r="G22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&lt;STX&gt;H1;o160,100;f3;c20;h1;w1;d3,Porsha Pettway;&lt;ETX&gt;
&lt;STX&gt;H2;o130,100;f3;c20;h1;w1;d3,;&lt;ETX&gt;
&lt;STX&gt;H3;o100,100;f3;c20;h1;w1;d3,MES Login;&lt;ETX&gt;
&lt;STX&gt;B4;o50,30;f3;c0,3;h50;w3;d3,9425;&lt;ETX&gt;
&lt;STX&gt;R&lt;ETX&gt;
&lt;STX&gt;&lt;ESC&gt;E1;&lt;ETX&gt;
&lt;STX&gt;&lt;US&gt;4&lt;ETX&gt;
&lt;STX&gt;&lt;ETB&gt;&lt;ETX&gt;</v>
      </c>
      <c r="H2205" s="38">
        <f>ROW() - 6</f>
        <v>2199</v>
      </c>
      <c r="I2205" s="218" t="str" cm="1">
        <f t="array" ref="I22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06" spans="1:10" x14ac:dyDescent="0.2">
      <c r="A2206" s="209">
        <v>2434</v>
      </c>
      <c r="B2206" s="211" t="s">
        <v>3941</v>
      </c>
      <c r="C2206" s="44">
        <v>4</v>
      </c>
      <c r="D2206" s="214">
        <v>45769</v>
      </c>
      <c r="E2206" s="211" t="b">
        <v>0</v>
      </c>
      <c r="F2206" s="211" t="s">
        <v>891</v>
      </c>
      <c r="G22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&lt;STX&gt;H1;o160,100;f3;c20;h1;w1;d3,Portia Johnson;&lt;ETX&gt;
&lt;STX&gt;H2;o130,100;f3;c20;h1;w1;d3,;&lt;ETX&gt;
&lt;STX&gt;H3;o100,100;f3;c20;h1;w1;d3,MES Login;&lt;ETX&gt;
&lt;STX&gt;B4;o50,30;f3;c0,3;h50;w3;d3,2434;&lt;ETX&gt;
&lt;STX&gt;R&lt;ETX&gt;
&lt;STX&gt;&lt;ESC&gt;E1;&lt;ETX&gt;
&lt;STX&gt;&lt;US&gt;4&lt;ETX&gt;
&lt;STX&gt;&lt;ETB&gt;&lt;ETX&gt;</v>
      </c>
      <c r="H2206" s="38">
        <f>ROW() - 6</f>
        <v>2200</v>
      </c>
      <c r="I2206" s="218" t="str" cm="1">
        <f t="array" ref="I22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07" spans="1:10" x14ac:dyDescent="0.2">
      <c r="A2207" s="209">
        <v>1368</v>
      </c>
      <c r="B2207" s="211" t="s">
        <v>528</v>
      </c>
      <c r="C2207" s="44">
        <v>4</v>
      </c>
      <c r="D2207" s="214"/>
      <c r="E2207" s="211" t="b">
        <v>0</v>
      </c>
      <c r="F2207" s="211" t="s">
        <v>2011</v>
      </c>
      <c r="G22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&lt;STX&gt;H1;o160,100;f3;c20;h1;w1;d3,Portia Smiles;&lt;ETX&gt;
&lt;STX&gt;H2;o130,100;f3;c20;h1;w1;d3,T1XX C;&lt;ETX&gt;
&lt;STX&gt;H3;o100,100;f3;c20;h1;w1;d3,MES Login;&lt;ETX&gt;
&lt;STX&gt;B4;o50,30;f3;c0,3;h50;w3;d3,1368;&lt;ETX&gt;
&lt;STX&gt;R&lt;ETX&gt;
&lt;STX&gt;&lt;ESC&gt;E1;&lt;ETX&gt;
&lt;STX&gt;&lt;US&gt;4&lt;ETX&gt;
&lt;STX&gt;&lt;ETB&gt;&lt;ETX&gt;</v>
      </c>
      <c r="H2207" s="38">
        <f>ROW() - 6</f>
        <v>2201</v>
      </c>
      <c r="I2207" s="218" t="str" cm="1">
        <f t="array" ref="I22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2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208" spans="1:10" x14ac:dyDescent="0.2">
      <c r="A2208" s="209">
        <v>9675</v>
      </c>
      <c r="B2208" s="211" t="s">
        <v>3942</v>
      </c>
      <c r="C2208" s="44">
        <v>3</v>
      </c>
      <c r="D2208" s="214">
        <v>45131.503896643517</v>
      </c>
      <c r="E2208" s="211" t="b">
        <v>0</v>
      </c>
      <c r="F2208" s="211" t="s">
        <v>3943</v>
      </c>
      <c r="G22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&lt;STX&gt;H1;o160,100;f3;c20;h1;w1;d3,Precious Eason;&lt;ETX&gt;
&lt;STX&gt;H2;o130,100;f3;c20;h1;w1;d3,;&lt;ETX&gt;
&lt;STX&gt;H3;o100,100;f3;c20;h1;w1;d3,MES Login;&lt;ETX&gt;
&lt;STX&gt;B4;o50,30;f3;c0,3;h50;w3;d3,9675;&lt;ETX&gt;
&lt;STX&gt;R&lt;ETX&gt;
&lt;STX&gt;&lt;ESC&gt;E1;&lt;ETX&gt;
&lt;STX&gt;&lt;US&gt;4&lt;ETX&gt;
&lt;STX&gt;&lt;ETB&gt;&lt;ETX&gt;</v>
      </c>
      <c r="H2208" s="38">
        <f>ROW() - 6</f>
        <v>2202</v>
      </c>
      <c r="I2208" s="218" t="str" cm="1">
        <f t="array" ref="I22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09" spans="1:10" x14ac:dyDescent="0.2">
      <c r="A2209" s="209">
        <v>9809</v>
      </c>
      <c r="B2209" s="211" t="s">
        <v>3944</v>
      </c>
      <c r="C2209" s="44">
        <v>4</v>
      </c>
      <c r="D2209" s="214">
        <v>45131.503896840281</v>
      </c>
      <c r="E2209" s="211" t="b">
        <v>0</v>
      </c>
      <c r="F2209" s="211" t="s">
        <v>1031</v>
      </c>
      <c r="G22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&lt;STX&gt;H1;o160,100;f3;c20;h1;w1;d3,Preshet Jones;&lt;ETX&gt;
&lt;STX&gt;H2;o130,100;f3;c20;h1;w1;d3,;&lt;ETX&gt;
&lt;STX&gt;H3;o100,100;f3;c20;h1;w1;d3,MES Login;&lt;ETX&gt;
&lt;STX&gt;B4;o50,30;f3;c0,3;h50;w3;d3,9809;&lt;ETX&gt;
&lt;STX&gt;R&lt;ETX&gt;
&lt;STX&gt;&lt;ESC&gt;E1;&lt;ETX&gt;
&lt;STX&gt;&lt;US&gt;4&lt;ETX&gt;
&lt;STX&gt;&lt;ETB&gt;&lt;ETX&gt;</v>
      </c>
      <c r="H2209" s="38">
        <f>ROW() - 6</f>
        <v>2203</v>
      </c>
      <c r="I2209" s="218" t="str" cm="1">
        <f t="array" ref="I22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10" spans="1:10" x14ac:dyDescent="0.2">
      <c r="A2210" s="209">
        <v>1560</v>
      </c>
      <c r="B2210" s="211" t="s">
        <v>3945</v>
      </c>
      <c r="C2210" s="44">
        <v>4</v>
      </c>
      <c r="D2210" s="214">
        <v>45131.50389699074</v>
      </c>
      <c r="E2210" s="211" t="b">
        <v>0</v>
      </c>
      <c r="F2210" s="211" t="s">
        <v>3946</v>
      </c>
      <c r="G22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&lt;STX&gt;H1;o160,100;f3;c20;h1;w1;d3,Preston Brandon;&lt;ETX&gt;
&lt;STX&gt;H2;o130,100;f3;c20;h1;w1;d3,;&lt;ETX&gt;
&lt;STX&gt;H3;o100,100;f3;c20;h1;w1;d3,MES Login;&lt;ETX&gt;
&lt;STX&gt;B4;o50,30;f3;c0,3;h50;w3;d3,1560;&lt;ETX&gt;
&lt;STX&gt;R&lt;ETX&gt;
&lt;STX&gt;&lt;ESC&gt;E1;&lt;ETX&gt;
&lt;STX&gt;&lt;US&gt;4&lt;ETX&gt;
&lt;STX&gt;&lt;ETB&gt;&lt;ETX&gt;</v>
      </c>
      <c r="H2210" s="38">
        <f>ROW() - 6</f>
        <v>2204</v>
      </c>
      <c r="I2210" s="218" t="str" cm="1">
        <f t="array" ref="I22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11" spans="1:10" x14ac:dyDescent="0.2">
      <c r="A2211" s="209">
        <v>1919</v>
      </c>
      <c r="B2211" s="211" t="s">
        <v>3947</v>
      </c>
      <c r="C2211" s="44">
        <v>4</v>
      </c>
      <c r="D2211" s="214">
        <v>45131.503897187496</v>
      </c>
      <c r="E2211" s="211" t="b">
        <v>0</v>
      </c>
      <c r="F2211" s="211" t="s">
        <v>3948</v>
      </c>
      <c r="G22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&lt;STX&gt;H1;o160,100;f3;c20;h1;w1;d3,Preston Dukes;&lt;ETX&gt;
&lt;STX&gt;H2;o130,100;f3;c20;h1;w1;d3,;&lt;ETX&gt;
&lt;STX&gt;H3;o100,100;f3;c20;h1;w1;d3,MES Login;&lt;ETX&gt;
&lt;STX&gt;B4;o50,30;f3;c0,3;h50;w3;d3,1919;&lt;ETX&gt;
&lt;STX&gt;R&lt;ETX&gt;
&lt;STX&gt;&lt;ESC&gt;E1;&lt;ETX&gt;
&lt;STX&gt;&lt;US&gt;4&lt;ETX&gt;
&lt;STX&gt;&lt;ETB&gt;&lt;ETX&gt;</v>
      </c>
      <c r="H2211" s="38">
        <f>ROW() - 6</f>
        <v>2205</v>
      </c>
      <c r="I2211" s="218" t="str" cm="1">
        <f t="array" ref="I22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12" spans="1:10" x14ac:dyDescent="0.2">
      <c r="A2212" s="209">
        <v>2366</v>
      </c>
      <c r="B2212" s="211" t="s">
        <v>98</v>
      </c>
      <c r="C2212" s="44">
        <v>4</v>
      </c>
      <c r="D2212" s="214">
        <v>45919.89736072917</v>
      </c>
      <c r="E2212" s="211" t="b">
        <v>0</v>
      </c>
      <c r="F2212" s="211" t="s">
        <v>2577</v>
      </c>
      <c r="G22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&lt;STX&gt;H1;o160,100;f3;c20;h1;w1;d3,Preston Hunt;&lt;ETX&gt;
&lt;STX&gt;H2;o130,100;f3;c20;h1;w1;d3,;&lt;ETX&gt;
&lt;STX&gt;H3;o100,100;f3;c20;h1;w1;d3,MES Login;&lt;ETX&gt;
&lt;STX&gt;B4;o50,30;f3;c0,3;h50;w3;d3,2366;&lt;ETX&gt;
&lt;STX&gt;R&lt;ETX&gt;
&lt;STX&gt;&lt;ESC&gt;E1;&lt;ETX&gt;
&lt;STX&gt;&lt;US&gt;4&lt;ETX&gt;
&lt;STX&gt;&lt;ETB&gt;&lt;ETX&gt;</v>
      </c>
      <c r="H2212" s="38">
        <f>ROW() - 6</f>
        <v>2206</v>
      </c>
      <c r="I2212" s="218" t="str" cm="1">
        <f t="array" ref="I22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13" spans="1:10" x14ac:dyDescent="0.2">
      <c r="A2213" s="209">
        <v>1022</v>
      </c>
      <c r="B2213" s="211" t="s">
        <v>530</v>
      </c>
      <c r="C2213" s="44">
        <v>1</v>
      </c>
      <c r="D2213" s="214"/>
      <c r="E2213" s="211" t="b">
        <v>1</v>
      </c>
      <c r="F2213" s="211" t="s">
        <v>1798</v>
      </c>
      <c r="G22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&lt;STX&gt;H1;o160,100;f3;c20;h1;w1;d3,Priyen Patel;&lt;ETX&gt;
&lt;STX&gt;H2;o130,100;f3;c20;h1;w1;d3,Engineering 1st;&lt;ETX&gt;
&lt;STX&gt;H3;o100,100;f3;c20;h1;w1;d3,MES Login;&lt;ETX&gt;
&lt;STX&gt;B4;o50,30;f3;c0,3;h50;w3;d3,1022;&lt;ETX&gt;
&lt;STX&gt;R&lt;ETX&gt;
&lt;STX&gt;&lt;ESC&gt;E1;&lt;ETX&gt;
&lt;STX&gt;&lt;US&gt;4&lt;ETX&gt;
&lt;STX&gt;&lt;ETB&gt;&lt;ETX&gt;</v>
      </c>
      <c r="H2213" s="38">
        <f>ROW() - 6</f>
        <v>2207</v>
      </c>
      <c r="I2213" s="218" t="str" cm="1">
        <f t="array" ref="I22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Engineering 1st</v>
      </c>
      <c r="J22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214" spans="1:10" x14ac:dyDescent="0.2">
      <c r="A2214" s="209">
        <v>9510</v>
      </c>
      <c r="B2214" s="211" t="s">
        <v>3949</v>
      </c>
      <c r="C2214" s="44">
        <v>11</v>
      </c>
      <c r="D2214" s="214">
        <v>45131.503897372684</v>
      </c>
      <c r="E2214" s="211" t="b">
        <v>0</v>
      </c>
      <c r="F2214" s="211" t="s">
        <v>3950</v>
      </c>
      <c r="G22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&lt;STX&gt;H1;o160,100;f3;c20;h1;w1;d3,Qermaine Toney;&lt;ETX&gt;
&lt;STX&gt;H2;o130,100;f3;c20;h1;w1;d3,;&lt;ETX&gt;
&lt;STX&gt;H3;o100,100;f3;c20;h1;w1;d3,MES Login;&lt;ETX&gt;
&lt;STX&gt;B4;o50,30;f3;c0,3;h50;w3;d3,9510;&lt;ETX&gt;
&lt;STX&gt;R&lt;ETX&gt;
&lt;STX&gt;&lt;ESC&gt;E1;&lt;ETX&gt;
&lt;STX&gt;&lt;US&gt;4&lt;ETX&gt;
&lt;STX&gt;&lt;ETB&gt;&lt;ETX&gt;</v>
      </c>
      <c r="H2214" s="38">
        <f>ROW() - 6</f>
        <v>2208</v>
      </c>
      <c r="I2214" s="218" t="str" cm="1">
        <f t="array" ref="I22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15" spans="1:10" x14ac:dyDescent="0.2">
      <c r="A2215" s="209">
        <v>9658</v>
      </c>
      <c r="B2215" s="211" t="s">
        <v>3951</v>
      </c>
      <c r="C2215" s="44">
        <v>3</v>
      </c>
      <c r="D2215" s="214">
        <v>45131.50389753472</v>
      </c>
      <c r="E2215" s="211" t="b">
        <v>0</v>
      </c>
      <c r="F2215" s="211" t="s">
        <v>3952</v>
      </c>
      <c r="G22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&lt;STX&gt;H1;o160,100;f3;c20;h1;w1;d3,Quadro Wells;&lt;ETX&gt;
&lt;STX&gt;H2;o130,100;f3;c20;h1;w1;d3,;&lt;ETX&gt;
&lt;STX&gt;H3;o100,100;f3;c20;h1;w1;d3,MES Login;&lt;ETX&gt;
&lt;STX&gt;B4;o50,30;f3;c0,3;h50;w3;d3,9658;&lt;ETX&gt;
&lt;STX&gt;R&lt;ETX&gt;
&lt;STX&gt;&lt;ESC&gt;E1;&lt;ETX&gt;
&lt;STX&gt;&lt;US&gt;4&lt;ETX&gt;
&lt;STX&gt;&lt;ETB&gt;&lt;ETX&gt;</v>
      </c>
      <c r="H2215" s="38">
        <f>ROW() - 6</f>
        <v>2209</v>
      </c>
      <c r="I2215" s="218" t="str" cm="1">
        <f t="array" ref="I22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16" spans="1:10" x14ac:dyDescent="0.2">
      <c r="A2216" s="209">
        <v>9850</v>
      </c>
      <c r="B2216" s="211" t="s">
        <v>3953</v>
      </c>
      <c r="C2216" s="44">
        <v>3</v>
      </c>
      <c r="D2216" s="214">
        <v>45131.503898067131</v>
      </c>
      <c r="E2216" s="211" t="b">
        <v>0</v>
      </c>
      <c r="F2216" s="211" t="s">
        <v>3954</v>
      </c>
      <c r="G22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&lt;STX&gt;H1;o160,100;f3;c20;h1;w1;d3,Quan Maze;&lt;ETX&gt;
&lt;STX&gt;H2;o130,100;f3;c20;h1;w1;d3,;&lt;ETX&gt;
&lt;STX&gt;H3;o100,100;f3;c20;h1;w1;d3,MES Login;&lt;ETX&gt;
&lt;STX&gt;B4;o50,30;f3;c0,3;h50;w3;d3,9850;&lt;ETX&gt;
&lt;STX&gt;R&lt;ETX&gt;
&lt;STX&gt;&lt;ESC&gt;E1;&lt;ETX&gt;
&lt;STX&gt;&lt;US&gt;4&lt;ETX&gt;
&lt;STX&gt;&lt;ETB&gt;&lt;ETX&gt;</v>
      </c>
      <c r="H2216" s="38">
        <f>ROW() - 6</f>
        <v>2210</v>
      </c>
      <c r="I2216" s="218" t="str" cm="1">
        <f t="array" ref="I22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17" spans="1:10" x14ac:dyDescent="0.2">
      <c r="A2217" s="209">
        <v>1874</v>
      </c>
      <c r="B2217" s="211" t="s">
        <v>3955</v>
      </c>
      <c r="C2217" s="44">
        <v>4</v>
      </c>
      <c r="D2217" s="214">
        <v>45131.503897916664</v>
      </c>
      <c r="E2217" s="211" t="b">
        <v>0</v>
      </c>
      <c r="F2217" s="211" t="s">
        <v>944</v>
      </c>
      <c r="G22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&lt;STX&gt;H1;o160,100;f3;c20;h1;w1;d3,Quaniesha Bell;&lt;ETX&gt;
&lt;STX&gt;H2;o130,100;f3;c20;h1;w1;d3,;&lt;ETX&gt;
&lt;STX&gt;H3;o100,100;f3;c20;h1;w1;d3,MES Login;&lt;ETX&gt;
&lt;STX&gt;B4;o50,30;f3;c0,3;h50;w3;d3,1874;&lt;ETX&gt;
&lt;STX&gt;R&lt;ETX&gt;
&lt;STX&gt;&lt;ESC&gt;E1;&lt;ETX&gt;
&lt;STX&gt;&lt;US&gt;4&lt;ETX&gt;
&lt;STX&gt;&lt;ETB&gt;&lt;ETX&gt;</v>
      </c>
      <c r="H2217" s="38">
        <f>ROW() - 6</f>
        <v>2211</v>
      </c>
      <c r="I2217" s="218" t="str" cm="1">
        <f t="array" ref="I22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18" spans="1:10" x14ac:dyDescent="0.2">
      <c r="A2218" s="209">
        <v>2444</v>
      </c>
      <c r="B2218" s="211" t="s">
        <v>113</v>
      </c>
      <c r="C2218" s="44">
        <v>4</v>
      </c>
      <c r="D2218" s="214">
        <v>45997.001870451386</v>
      </c>
      <c r="E2218" s="211" t="b">
        <v>0</v>
      </c>
      <c r="F2218" s="211" t="s">
        <v>3956</v>
      </c>
      <c r="G22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&lt;STX&gt;H1;o160,100;f3;c20;h1;w1;d3,Quantez Wise;&lt;ETX&gt;
&lt;STX&gt;H2;o130,100;f3;c20;h1;w1;d3,;&lt;ETX&gt;
&lt;STX&gt;H3;o100,100;f3;c20;h1;w1;d3,MES Login;&lt;ETX&gt;
&lt;STX&gt;B4;o50,30;f3;c0,3;h50;w3;d3,2444;&lt;ETX&gt;
&lt;STX&gt;R&lt;ETX&gt;
&lt;STX&gt;&lt;ESC&gt;E1;&lt;ETX&gt;
&lt;STX&gt;&lt;US&gt;4&lt;ETX&gt;
&lt;STX&gt;&lt;ETB&gt;&lt;ETX&gt;</v>
      </c>
      <c r="H2218" s="38">
        <f>ROW() - 6</f>
        <v>2212</v>
      </c>
      <c r="I2218" s="218" t="str" cm="1">
        <f t="array" ref="I22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19" spans="1:10" x14ac:dyDescent="0.2">
      <c r="A2219" s="209">
        <v>1471</v>
      </c>
      <c r="B2219" s="211" t="s">
        <v>3957</v>
      </c>
      <c r="C2219" s="44">
        <v>4</v>
      </c>
      <c r="D2219" s="214">
        <v>45131.503898263887</v>
      </c>
      <c r="E2219" s="211" t="b">
        <v>0</v>
      </c>
      <c r="F2219" s="211" t="s">
        <v>981</v>
      </c>
      <c r="G22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&lt;STX&gt;H1;o160,100;f3;c20;h1;w1;d3,QuaShawn Jackson;&lt;ETX&gt;
&lt;STX&gt;H2;o130,100;f3;c20;h1;w1;d3,;&lt;ETX&gt;
&lt;STX&gt;H3;o100,100;f3;c20;h1;w1;d3,MES Login;&lt;ETX&gt;
&lt;STX&gt;B4;o50,30;f3;c0,3;h50;w3;d3,1471;&lt;ETX&gt;
&lt;STX&gt;R&lt;ETX&gt;
&lt;STX&gt;&lt;ESC&gt;E1;&lt;ETX&gt;
&lt;STX&gt;&lt;US&gt;4&lt;ETX&gt;
&lt;STX&gt;&lt;ETB&gt;&lt;ETX&gt;</v>
      </c>
      <c r="H2219" s="38">
        <f>ROW() - 6</f>
        <v>2213</v>
      </c>
      <c r="I2219" s="218" t="str" cm="1">
        <f t="array" ref="I22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20" spans="1:10" x14ac:dyDescent="0.2">
      <c r="A2220" s="209">
        <v>3026</v>
      </c>
      <c r="B2220" s="211" t="s">
        <v>3958</v>
      </c>
      <c r="C2220" s="44">
        <v>4</v>
      </c>
      <c r="D2220" s="214">
        <v>45639</v>
      </c>
      <c r="E2220" s="211" t="b">
        <v>0</v>
      </c>
      <c r="F2220" s="211" t="s">
        <v>3959</v>
      </c>
      <c r="G22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&lt;STX&gt;H1;o160,100;f3;c20;h1;w1;d3,Quenasia Bowen;&lt;ETX&gt;
&lt;STX&gt;H2;o130,100;f3;c20;h1;w1;d3,;&lt;ETX&gt;
&lt;STX&gt;H3;o100,100;f3;c20;h1;w1;d3,MES Login;&lt;ETX&gt;
&lt;STX&gt;B4;o50,30;f3;c0,3;h50;w3;d3,3026;&lt;ETX&gt;
&lt;STX&gt;R&lt;ETX&gt;
&lt;STX&gt;&lt;ESC&gt;E1;&lt;ETX&gt;
&lt;STX&gt;&lt;US&gt;4&lt;ETX&gt;
&lt;STX&gt;&lt;ETB&gt;&lt;ETX&gt;</v>
      </c>
      <c r="H2220" s="38">
        <f>ROW() - 6</f>
        <v>2214</v>
      </c>
      <c r="I2220" s="218" t="str" cm="1">
        <f t="array" ref="I22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21" spans="1:10" x14ac:dyDescent="0.2">
      <c r="A2221" s="209">
        <v>9132</v>
      </c>
      <c r="B2221" s="211" t="s">
        <v>3960</v>
      </c>
      <c r="C2221" s="44">
        <v>4</v>
      </c>
      <c r="D2221" s="214">
        <v>45131.503898460651</v>
      </c>
      <c r="E2221" s="211" t="b">
        <v>0</v>
      </c>
      <c r="F2221" s="211" t="s">
        <v>2623</v>
      </c>
      <c r="G22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&lt;STX&gt;H1;o160,100;f3;c20;h1;w1;d3,QueNeice Hayes;&lt;ETX&gt;
&lt;STX&gt;H2;o130,100;f3;c20;h1;w1;d3,;&lt;ETX&gt;
&lt;STX&gt;H3;o100,100;f3;c20;h1;w1;d3,MES Login;&lt;ETX&gt;
&lt;STX&gt;B4;o50,30;f3;c0,3;h50;w3;d3,9132;&lt;ETX&gt;
&lt;STX&gt;R&lt;ETX&gt;
&lt;STX&gt;&lt;ESC&gt;E1;&lt;ETX&gt;
&lt;STX&gt;&lt;US&gt;4&lt;ETX&gt;
&lt;STX&gt;&lt;ETB&gt;&lt;ETX&gt;</v>
      </c>
      <c r="H2221" s="38">
        <f>ROW() - 6</f>
        <v>2215</v>
      </c>
      <c r="I2221" s="218" t="str" cm="1">
        <f t="array" ref="I22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22" spans="1:10" x14ac:dyDescent="0.2">
      <c r="A2222" s="209">
        <v>2644</v>
      </c>
      <c r="B2222" s="211" t="s">
        <v>9419</v>
      </c>
      <c r="C2222" s="44">
        <v>4</v>
      </c>
      <c r="D2222" s="214">
        <v>45997.001870451386</v>
      </c>
      <c r="E2222" s="211" t="b">
        <v>0</v>
      </c>
      <c r="F2222" s="211" t="s">
        <v>9423</v>
      </c>
      <c r="G22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&lt;STX&gt;H1;o160,100;f3;c20;h1;w1;d3,Quennisha Finney;&lt;ETX&gt;
&lt;STX&gt;H2;o130,100;f3;c20;h1;w1;d3,;&lt;ETX&gt;
&lt;STX&gt;H3;o100,100;f3;c20;h1;w1;d3,MES Login;&lt;ETX&gt;
&lt;STX&gt;B4;o50,30;f3;c0,3;h50;w3;d3,2644;&lt;ETX&gt;
&lt;STX&gt;R&lt;ETX&gt;
&lt;STX&gt;&lt;ESC&gt;E1;&lt;ETX&gt;
&lt;STX&gt;&lt;US&gt;4&lt;ETX&gt;
&lt;STX&gt;&lt;ETB&gt;&lt;ETX&gt;</v>
      </c>
      <c r="H2222" s="38">
        <f>ROW() - 6</f>
        <v>2216</v>
      </c>
      <c r="I2222" s="218" t="str" cm="1">
        <f t="array" ref="I22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23" spans="1:10" x14ac:dyDescent="0.2">
      <c r="A2223" s="209">
        <v>1730</v>
      </c>
      <c r="B2223" s="211" t="s">
        <v>3961</v>
      </c>
      <c r="C2223" s="44">
        <v>4</v>
      </c>
      <c r="D2223" s="214">
        <v>45131.503898807867</v>
      </c>
      <c r="E2223" s="211" t="b">
        <v>0</v>
      </c>
      <c r="F2223" s="211" t="s">
        <v>1064</v>
      </c>
      <c r="G22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&lt;STX&gt;H1;o160,100;f3;c20;h1;w1;d3,Quentin Baker;&lt;ETX&gt;
&lt;STX&gt;H2;o130,100;f3;c20;h1;w1;d3,;&lt;ETX&gt;
&lt;STX&gt;H3;o100,100;f3;c20;h1;w1;d3,MES Login;&lt;ETX&gt;
&lt;STX&gt;B4;o50,30;f3;c0,3;h50;w3;d3,1730;&lt;ETX&gt;
&lt;STX&gt;R&lt;ETX&gt;
&lt;STX&gt;&lt;ESC&gt;E1;&lt;ETX&gt;
&lt;STX&gt;&lt;US&gt;4&lt;ETX&gt;
&lt;STX&gt;&lt;ETB&gt;&lt;ETX&gt;</v>
      </c>
      <c r="H2223" s="38">
        <f>ROW() - 6</f>
        <v>2217</v>
      </c>
      <c r="I2223" s="218" t="str" cm="1">
        <f t="array" ref="I22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24" spans="1:10" x14ac:dyDescent="0.2">
      <c r="A2224" s="209">
        <v>1080</v>
      </c>
      <c r="B2224" s="211" t="s">
        <v>3962</v>
      </c>
      <c r="C2224" s="44">
        <v>4</v>
      </c>
      <c r="D2224" s="214">
        <v>45131.503898993054</v>
      </c>
      <c r="E2224" s="211" t="b">
        <v>0</v>
      </c>
      <c r="F2224" s="211" t="s">
        <v>1924</v>
      </c>
      <c r="G22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&lt;STX&gt;H1;o160,100;f3;c20;h1;w1;d3,Quentin Butler;&lt;ETX&gt;
&lt;STX&gt;H2;o130,100;f3;c20;h1;w1;d3,;&lt;ETX&gt;
&lt;STX&gt;H3;o100,100;f3;c20;h1;w1;d3,MES Login;&lt;ETX&gt;
&lt;STX&gt;B4;o50,30;f3;c0,3;h50;w3;d3,1080;&lt;ETX&gt;
&lt;STX&gt;R&lt;ETX&gt;
&lt;STX&gt;&lt;ESC&gt;E1;&lt;ETX&gt;
&lt;STX&gt;&lt;US&gt;4&lt;ETX&gt;
&lt;STX&gt;&lt;ETB&gt;&lt;ETX&gt;</v>
      </c>
      <c r="H2224" s="38">
        <f>ROW() - 6</f>
        <v>2218</v>
      </c>
      <c r="I2224" s="218" t="str" cm="1">
        <f t="array" ref="I22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25" spans="1:10" x14ac:dyDescent="0.2">
      <c r="A2225" s="209">
        <v>1532</v>
      </c>
      <c r="B2225" s="211" t="s">
        <v>3963</v>
      </c>
      <c r="C2225" s="44">
        <v>4</v>
      </c>
      <c r="D2225" s="214">
        <v>45639</v>
      </c>
      <c r="E2225" s="211" t="b">
        <v>0</v>
      </c>
      <c r="F2225" s="211" t="s">
        <v>3381</v>
      </c>
      <c r="G22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&lt;STX&gt;H1;o160,100;f3;c20;h1;w1;d3,Quirsten Vance;&lt;ETX&gt;
&lt;STX&gt;H2;o130,100;f3;c20;h1;w1;d3,;&lt;ETX&gt;
&lt;STX&gt;H3;o100,100;f3;c20;h1;w1;d3,MES Login;&lt;ETX&gt;
&lt;STX&gt;B4;o50,30;f3;c0,3;h50;w3;d3,1532;&lt;ETX&gt;
&lt;STX&gt;R&lt;ETX&gt;
&lt;STX&gt;&lt;ESC&gt;E1;&lt;ETX&gt;
&lt;STX&gt;&lt;US&gt;4&lt;ETX&gt;
&lt;STX&gt;&lt;ETB&gt;&lt;ETX&gt;</v>
      </c>
      <c r="H2225" s="38">
        <f>ROW() - 6</f>
        <v>2219</v>
      </c>
      <c r="I2225" s="218" t="str" cm="1">
        <f t="array" ref="I22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26" spans="1:10" x14ac:dyDescent="0.2">
      <c r="A2226" s="209">
        <v>1916</v>
      </c>
      <c r="B2226" s="211" t="s">
        <v>3964</v>
      </c>
      <c r="C2226" s="44">
        <v>4</v>
      </c>
      <c r="D2226" s="214">
        <v>45131.503899189818</v>
      </c>
      <c r="E2226" s="211" t="b">
        <v>0</v>
      </c>
      <c r="F2226" s="211" t="s">
        <v>3965</v>
      </c>
      <c r="G22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&lt;STX&gt;H1;o160,100;f3;c20;h1;w1;d3,Quran Osborne;&lt;ETX&gt;
&lt;STX&gt;H2;o130,100;f3;c20;h1;w1;d3,;&lt;ETX&gt;
&lt;STX&gt;H3;o100,100;f3;c20;h1;w1;d3,MES Login;&lt;ETX&gt;
&lt;STX&gt;B4;o50,30;f3;c0,3;h50;w3;d3,1916;&lt;ETX&gt;
&lt;STX&gt;R&lt;ETX&gt;
&lt;STX&gt;&lt;ESC&gt;E1;&lt;ETX&gt;
&lt;STX&gt;&lt;US&gt;4&lt;ETX&gt;
&lt;STX&gt;&lt;ETB&gt;&lt;ETX&gt;</v>
      </c>
      <c r="H2226" s="38">
        <f>ROW() - 6</f>
        <v>2220</v>
      </c>
      <c r="I2226" s="218" t="str" cm="1">
        <f t="array" ref="I22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27" spans="1:10" x14ac:dyDescent="0.2">
      <c r="A2227" s="209">
        <v>9885</v>
      </c>
      <c r="B2227" s="211" t="s">
        <v>3966</v>
      </c>
      <c r="C2227" s="44">
        <v>4</v>
      </c>
      <c r="D2227" s="214">
        <v>45131.503899340278</v>
      </c>
      <c r="E2227" s="211" t="b">
        <v>0</v>
      </c>
      <c r="F2227" s="211" t="s">
        <v>3967</v>
      </c>
      <c r="G22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&lt;STX&gt;H1;o160,100;f3;c20;h1;w1;d3,Qushauna Sellers;&lt;ETX&gt;
&lt;STX&gt;H2;o130,100;f3;c20;h1;w1;d3,;&lt;ETX&gt;
&lt;STX&gt;H3;o100,100;f3;c20;h1;w1;d3,MES Login;&lt;ETX&gt;
&lt;STX&gt;B4;o50,30;f3;c0,3;h50;w3;d3,9885;&lt;ETX&gt;
&lt;STX&gt;R&lt;ETX&gt;
&lt;STX&gt;&lt;ESC&gt;E1;&lt;ETX&gt;
&lt;STX&gt;&lt;US&gt;4&lt;ETX&gt;
&lt;STX&gt;&lt;ETB&gt;&lt;ETX&gt;</v>
      </c>
      <c r="H2227" s="38">
        <f>ROW() - 6</f>
        <v>2221</v>
      </c>
      <c r="I2227" s="218" t="str" cm="1">
        <f t="array" ref="I22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28" spans="1:10" x14ac:dyDescent="0.2">
      <c r="A2228" s="209">
        <v>2534</v>
      </c>
      <c r="B2228" s="211" t="s">
        <v>3968</v>
      </c>
      <c r="C2228" s="44">
        <v>4</v>
      </c>
      <c r="D2228" s="214">
        <v>45639</v>
      </c>
      <c r="E2228" s="211" t="b">
        <v>0</v>
      </c>
      <c r="F2228" s="211" t="s">
        <v>1031</v>
      </c>
      <c r="G22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&lt;STX&gt;H1;o160,100;f3;c20;h1;w1;d3,Ra’Sean Jones;&lt;ETX&gt;
&lt;STX&gt;H2;o130,100;f3;c20;h1;w1;d3,;&lt;ETX&gt;
&lt;STX&gt;H3;o100,100;f3;c20;h1;w1;d3,MES Login;&lt;ETX&gt;
&lt;STX&gt;B4;o50,30;f3;c0,3;h50;w3;d3,2534;&lt;ETX&gt;
&lt;STX&gt;R&lt;ETX&gt;
&lt;STX&gt;&lt;ESC&gt;E1;&lt;ETX&gt;
&lt;STX&gt;&lt;US&gt;4&lt;ETX&gt;
&lt;STX&gt;&lt;ETB&gt;&lt;ETX&gt;</v>
      </c>
      <c r="H2228" s="38">
        <f>ROW() - 6</f>
        <v>2222</v>
      </c>
      <c r="I2228" s="218" t="str" cm="1">
        <f t="array" ref="I22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29" spans="1:10" x14ac:dyDescent="0.2">
      <c r="A2229" s="209">
        <v>2029</v>
      </c>
      <c r="B2229" s="211" t="s">
        <v>3969</v>
      </c>
      <c r="C2229" s="44">
        <v>4</v>
      </c>
      <c r="D2229" s="214">
        <v>45131.503899537034</v>
      </c>
      <c r="E2229" s="211" t="b">
        <v>0</v>
      </c>
      <c r="F2229" s="211" t="s">
        <v>1482</v>
      </c>
      <c r="G22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&lt;STX&gt;H1;o160,100;f3;c20;h1;w1;d3,Rachelle Cotton;&lt;ETX&gt;
&lt;STX&gt;H2;o130,100;f3;c20;h1;w1;d3,;&lt;ETX&gt;
&lt;STX&gt;H3;o100,100;f3;c20;h1;w1;d3,MES Login;&lt;ETX&gt;
&lt;STX&gt;B4;o50,30;f3;c0,3;h50;w3;d3,2029;&lt;ETX&gt;
&lt;STX&gt;R&lt;ETX&gt;
&lt;STX&gt;&lt;ESC&gt;E1;&lt;ETX&gt;
&lt;STX&gt;&lt;US&gt;4&lt;ETX&gt;
&lt;STX&gt;&lt;ETB&gt;&lt;ETX&gt;</v>
      </c>
      <c r="H2229" s="38">
        <f>ROW() - 6</f>
        <v>2223</v>
      </c>
      <c r="I2229" s="218" t="str" cm="1">
        <f t="array" ref="I22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30" spans="1:10" x14ac:dyDescent="0.2">
      <c r="A2230" s="209">
        <v>1826</v>
      </c>
      <c r="B2230" s="211" t="s">
        <v>3970</v>
      </c>
      <c r="C2230" s="44">
        <v>4</v>
      </c>
      <c r="D2230" s="214">
        <v>45117</v>
      </c>
      <c r="E2230" s="211" t="b">
        <v>0</v>
      </c>
      <c r="F2230" s="211" t="s">
        <v>1617</v>
      </c>
      <c r="G22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&lt;STX&gt;H1;o160,100;f3;c20;h1;w1;d3,Raekwon Marshall;&lt;ETX&gt;
&lt;STX&gt;H2;o130,100;f3;c20;h1;w1;d3,;&lt;ETX&gt;
&lt;STX&gt;H3;o100,100;f3;c20;h1;w1;d3,MES Login;&lt;ETX&gt;
&lt;STX&gt;B4;o50,30;f3;c0,3;h50;w3;d3,1826;&lt;ETX&gt;
&lt;STX&gt;R&lt;ETX&gt;
&lt;STX&gt;&lt;ESC&gt;E1;&lt;ETX&gt;
&lt;STX&gt;&lt;US&gt;4&lt;ETX&gt;
&lt;STX&gt;&lt;ETB&gt;&lt;ETX&gt;</v>
      </c>
      <c r="H2230" s="38">
        <f>ROW() - 6</f>
        <v>2224</v>
      </c>
      <c r="I2230" s="218" t="str" cm="1">
        <f t="array" ref="I22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31" spans="1:10" x14ac:dyDescent="0.2">
      <c r="A2231" s="209">
        <v>8664</v>
      </c>
      <c r="B2231" s="211" t="s">
        <v>3971</v>
      </c>
      <c r="C2231" s="44">
        <v>2</v>
      </c>
      <c r="D2231" s="214">
        <v>45131.503899733798</v>
      </c>
      <c r="E2231" s="211" t="b">
        <v>1</v>
      </c>
      <c r="F2231" s="211" t="s">
        <v>3972</v>
      </c>
      <c r="G22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&lt;STX&gt;H1;o160,100;f3;c20;h1;w1;d3,Raelene Forster;&lt;ETX&gt;
&lt;STX&gt;H2;o130,100;f3;c20;h1;w1;d3,;&lt;ETX&gt;
&lt;STX&gt;H3;o100,100;f3;c20;h1;w1;d3,MES Login;&lt;ETX&gt;
&lt;STX&gt;B4;o50,30;f3;c0,3;h50;w3;d3,8664;&lt;ETX&gt;
&lt;STX&gt;R&lt;ETX&gt;
&lt;STX&gt;&lt;ESC&gt;E1;&lt;ETX&gt;
&lt;STX&gt;&lt;US&gt;4&lt;ETX&gt;
&lt;STX&gt;&lt;ETB&gt;&lt;ETX&gt;</v>
      </c>
      <c r="H2231" s="38">
        <f>ROW() - 6</f>
        <v>2225</v>
      </c>
      <c r="I2231" s="218" t="str" cm="1">
        <f t="array" ref="I22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32" spans="1:10" x14ac:dyDescent="0.2">
      <c r="A2232" s="209">
        <v>2334</v>
      </c>
      <c r="B2232" s="211" t="s">
        <v>86</v>
      </c>
      <c r="C2232" s="44">
        <v>4</v>
      </c>
      <c r="D2232" s="214"/>
      <c r="E2232" s="211" t="b">
        <v>0</v>
      </c>
      <c r="F2232" s="211" t="s">
        <v>969</v>
      </c>
      <c r="G22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&lt;STX&gt;H1;o160,100;f3;c20;h1;w1;d3,Raevin Williams;&lt;ETX&gt;
&lt;STX&gt;H2;o130,100;f3;c20;h1;w1;d3,T1XX B;&lt;ETX&gt;
&lt;STX&gt;H3;o100,100;f3;c20;h1;w1;d3,MES Login;&lt;ETX&gt;
&lt;STX&gt;B4;o50,30;f3;c0,3;h50;w3;d3,2334;&lt;ETX&gt;
&lt;STX&gt;R&lt;ETX&gt;
&lt;STX&gt;&lt;ESC&gt;E1;&lt;ETX&gt;
&lt;STX&gt;&lt;US&gt;4&lt;ETX&gt;
&lt;STX&gt;&lt;ETB&gt;&lt;ETX&gt;</v>
      </c>
      <c r="H2232" s="38">
        <f>ROW() - 6</f>
        <v>2226</v>
      </c>
      <c r="I2232" s="218" t="str" cm="1">
        <f t="array" ref="I22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22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233" spans="1:10" x14ac:dyDescent="0.2">
      <c r="A2233" s="209">
        <v>2192</v>
      </c>
      <c r="B2233" s="211" t="s">
        <v>3973</v>
      </c>
      <c r="C2233" s="44">
        <v>4</v>
      </c>
      <c r="D2233" s="214">
        <v>45131.503899884257</v>
      </c>
      <c r="E2233" s="211" t="b">
        <v>0</v>
      </c>
      <c r="F2233" s="211" t="s">
        <v>993</v>
      </c>
      <c r="G22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&lt;STX&gt;H1;o160,100;f3;c20;h1;w1;d3,Rafael Ybarra;&lt;ETX&gt;
&lt;STX&gt;H2;o130,100;f3;c20;h1;w1;d3,;&lt;ETX&gt;
&lt;STX&gt;H3;o100,100;f3;c20;h1;w1;d3,MES Login;&lt;ETX&gt;
&lt;STX&gt;B4;o50,30;f3;c0,3;h50;w3;d3,2192;&lt;ETX&gt;
&lt;STX&gt;R&lt;ETX&gt;
&lt;STX&gt;&lt;ESC&gt;E1;&lt;ETX&gt;
&lt;STX&gt;&lt;US&gt;4&lt;ETX&gt;
&lt;STX&gt;&lt;ETB&gt;&lt;ETX&gt;</v>
      </c>
      <c r="H2233" s="38">
        <f>ROW() - 6</f>
        <v>2227</v>
      </c>
      <c r="I2233" s="218" t="str" cm="1">
        <f t="array" ref="I22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34" spans="1:10" x14ac:dyDescent="0.2">
      <c r="A2234" s="209">
        <v>8894</v>
      </c>
      <c r="B2234" s="211" t="s">
        <v>3973</v>
      </c>
      <c r="C2234" s="44">
        <v>8</v>
      </c>
      <c r="D2234" s="214">
        <v>45090.630198993058</v>
      </c>
      <c r="E2234" s="211" t="b">
        <v>1</v>
      </c>
      <c r="F2234" s="211" t="s">
        <v>993</v>
      </c>
      <c r="G22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&lt;STX&gt;H1;o160,100;f3;c20;h1;w1;d3,Rafael Ybarra;&lt;ETX&gt;
&lt;STX&gt;H2;o130,100;f3;c20;h1;w1;d3,;&lt;ETX&gt;
&lt;STX&gt;H3;o100,100;f3;c20;h1;w1;d3,MES Login;&lt;ETX&gt;
&lt;STX&gt;B4;o50,30;f3;c0,3;h50;w3;d3,8894;&lt;ETX&gt;
&lt;STX&gt;R&lt;ETX&gt;
&lt;STX&gt;&lt;ESC&gt;E1;&lt;ETX&gt;
&lt;STX&gt;&lt;US&gt;4&lt;ETX&gt;
&lt;STX&gt;&lt;ETB&gt;&lt;ETX&gt;</v>
      </c>
      <c r="H2234" s="38">
        <f>ROW() - 6</f>
        <v>2228</v>
      </c>
      <c r="I2234" s="218" t="str" cm="1">
        <f t="array" ref="I22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35" spans="1:10" x14ac:dyDescent="0.2">
      <c r="A2235" s="209">
        <v>9597</v>
      </c>
      <c r="B2235" s="211" t="s">
        <v>3974</v>
      </c>
      <c r="C2235" s="44">
        <v>4</v>
      </c>
      <c r="D2235" s="214">
        <v>45131.503900081021</v>
      </c>
      <c r="E2235" s="211" t="b">
        <v>0</v>
      </c>
      <c r="F2235" s="211" t="s">
        <v>2732</v>
      </c>
      <c r="G22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&lt;STX&gt;H1;o160,100;f3;c20;h1;w1;d3,Raheem Sanders;&lt;ETX&gt;
&lt;STX&gt;H2;o130,100;f3;c20;h1;w1;d3,;&lt;ETX&gt;
&lt;STX&gt;H3;o100,100;f3;c20;h1;w1;d3,MES Login;&lt;ETX&gt;
&lt;STX&gt;B4;o50,30;f3;c0,3;h50;w3;d3,9597;&lt;ETX&gt;
&lt;STX&gt;R&lt;ETX&gt;
&lt;STX&gt;&lt;ESC&gt;E1;&lt;ETX&gt;
&lt;STX&gt;&lt;US&gt;4&lt;ETX&gt;
&lt;STX&gt;&lt;ETB&gt;&lt;ETX&gt;</v>
      </c>
      <c r="H2235" s="38">
        <f>ROW() - 6</f>
        <v>2229</v>
      </c>
      <c r="I2235" s="218" t="str" cm="1">
        <f t="array" ref="I22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36" spans="1:10" x14ac:dyDescent="0.2">
      <c r="A2236" s="209">
        <v>9841</v>
      </c>
      <c r="B2236" s="211" t="s">
        <v>3975</v>
      </c>
      <c r="C2236" s="44">
        <v>3</v>
      </c>
      <c r="D2236" s="214">
        <v>45131.503900266202</v>
      </c>
      <c r="E2236" s="211" t="b">
        <v>0</v>
      </c>
      <c r="F2236" s="211" t="s">
        <v>3976</v>
      </c>
      <c r="G22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&lt;STX&gt;H1;o160,100;f3;c20;h1;w1;d3,Rahim Mohammed;&lt;ETX&gt;
&lt;STX&gt;H2;o130,100;f3;c20;h1;w1;d3,;&lt;ETX&gt;
&lt;STX&gt;H3;o100,100;f3;c20;h1;w1;d3,MES Login;&lt;ETX&gt;
&lt;STX&gt;B4;o50,30;f3;c0,3;h50;w3;d3,9841;&lt;ETX&gt;
&lt;STX&gt;R&lt;ETX&gt;
&lt;STX&gt;&lt;ESC&gt;E1;&lt;ETX&gt;
&lt;STX&gt;&lt;US&gt;4&lt;ETX&gt;
&lt;STX&gt;&lt;ETB&gt;&lt;ETX&gt;</v>
      </c>
      <c r="H2236" s="38">
        <f>ROW() - 6</f>
        <v>2230</v>
      </c>
      <c r="I2236" s="218" t="str" cm="1">
        <f t="array" ref="I22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37" spans="1:10" x14ac:dyDescent="0.2">
      <c r="A2237" s="209">
        <v>6003</v>
      </c>
      <c r="B2237" s="211" t="s">
        <v>3977</v>
      </c>
      <c r="C2237" s="44">
        <v>4</v>
      </c>
      <c r="D2237" s="214">
        <v>45131.503900428244</v>
      </c>
      <c r="E2237" s="211" t="b">
        <v>0</v>
      </c>
      <c r="F2237" s="211" t="s">
        <v>924</v>
      </c>
      <c r="G22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&lt;STX&gt;H1;o160,100;f3;c20;h1;w1;d3,Rakim Wright;&lt;ETX&gt;
&lt;STX&gt;H2;o130,100;f3;c20;h1;w1;d3,;&lt;ETX&gt;
&lt;STX&gt;H3;o100,100;f3;c20;h1;w1;d3,MES Login;&lt;ETX&gt;
&lt;STX&gt;B4;o50,30;f3;c0,3;h50;w3;d3,6003;&lt;ETX&gt;
&lt;STX&gt;R&lt;ETX&gt;
&lt;STX&gt;&lt;ESC&gt;E1;&lt;ETX&gt;
&lt;STX&gt;&lt;US&gt;4&lt;ETX&gt;
&lt;STX&gt;&lt;ETB&gt;&lt;ETX&gt;</v>
      </c>
      <c r="H2237" s="38">
        <f>ROW() - 6</f>
        <v>2231</v>
      </c>
      <c r="I2237" s="218" t="str" cm="1">
        <f t="array" ref="I22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38" spans="1:10" x14ac:dyDescent="0.2">
      <c r="A2238" s="209">
        <v>9810</v>
      </c>
      <c r="B2238" s="211" t="s">
        <v>3978</v>
      </c>
      <c r="C2238" s="44">
        <v>4</v>
      </c>
      <c r="D2238" s="214">
        <v>45131.503900810188</v>
      </c>
      <c r="E2238" s="211" t="b">
        <v>0</v>
      </c>
      <c r="F2238" s="211" t="s">
        <v>1451</v>
      </c>
      <c r="G22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&lt;STX&gt;H1;o160,100;f3;c20;h1;w1;d3,Ralph Mitchell;&lt;ETX&gt;
&lt;STX&gt;H2;o130,100;f3;c20;h1;w1;d3,;&lt;ETX&gt;
&lt;STX&gt;H3;o100,100;f3;c20;h1;w1;d3,MES Login;&lt;ETX&gt;
&lt;STX&gt;B4;o50,30;f3;c0,3;h50;w3;d3,9810;&lt;ETX&gt;
&lt;STX&gt;R&lt;ETX&gt;
&lt;STX&gt;&lt;ESC&gt;E1;&lt;ETX&gt;
&lt;STX&gt;&lt;US&gt;4&lt;ETX&gt;
&lt;STX&gt;&lt;ETB&gt;&lt;ETX&gt;</v>
      </c>
      <c r="H2238" s="38">
        <f>ROW() - 6</f>
        <v>2232</v>
      </c>
      <c r="I2238" s="218" t="str" cm="1">
        <f t="array" ref="I22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39" spans="1:10" x14ac:dyDescent="0.2">
      <c r="A2239" s="209">
        <v>1149</v>
      </c>
      <c r="B2239" s="211" t="s">
        <v>3979</v>
      </c>
      <c r="C2239" s="44">
        <v>4</v>
      </c>
      <c r="D2239" s="214">
        <v>45131.503900613425</v>
      </c>
      <c r="E2239" s="211" t="b">
        <v>0</v>
      </c>
      <c r="F2239" s="211" t="s">
        <v>3980</v>
      </c>
      <c r="G22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&lt;STX&gt;H1;o160,100;f3;c20;h1;w1;d3,Ralphael Beedley;&lt;ETX&gt;
&lt;STX&gt;H2;o130,100;f3;c20;h1;w1;d3,;&lt;ETX&gt;
&lt;STX&gt;H3;o100,100;f3;c20;h1;w1;d3,MES Login;&lt;ETX&gt;
&lt;STX&gt;B4;o50,30;f3;c0,3;h50;w3;d3,1149;&lt;ETX&gt;
&lt;STX&gt;R&lt;ETX&gt;
&lt;STX&gt;&lt;ESC&gt;E1;&lt;ETX&gt;
&lt;STX&gt;&lt;US&gt;4&lt;ETX&gt;
&lt;STX&gt;&lt;ETB&gt;&lt;ETX&gt;</v>
      </c>
      <c r="H2239" s="38">
        <f>ROW() - 6</f>
        <v>2233</v>
      </c>
      <c r="I2239" s="218" t="str" cm="1">
        <f t="array" ref="I22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40" spans="1:10" x14ac:dyDescent="0.2">
      <c r="A2240" s="209">
        <v>1838</v>
      </c>
      <c r="B2240" s="211" t="s">
        <v>533</v>
      </c>
      <c r="C2240" s="44">
        <v>1</v>
      </c>
      <c r="D2240" s="214"/>
      <c r="E2240" s="211" t="b">
        <v>1</v>
      </c>
      <c r="F2240" s="211" t="s">
        <v>3981</v>
      </c>
      <c r="G22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&lt;STX&gt;H1;o160,100;f3;c20;h1;w1;d3,Ramana Varma;&lt;ETX&gt;
&lt;STX&gt;H2;o130,100;f3;c20;h1;w1;d3,Engineering 1st;&lt;ETX&gt;
&lt;STX&gt;H3;o100,100;f3;c20;h1;w1;d3,MES Login;&lt;ETX&gt;
&lt;STX&gt;B4;o50,30;f3;c0,3;h50;w3;d3,1838;&lt;ETX&gt;
&lt;STX&gt;R&lt;ETX&gt;
&lt;STX&gt;&lt;ESC&gt;E1;&lt;ETX&gt;
&lt;STX&gt;&lt;US&gt;4&lt;ETX&gt;
&lt;STX&gt;&lt;ETB&gt;&lt;ETX&gt;</v>
      </c>
      <c r="H2240" s="38">
        <f>ROW() - 6</f>
        <v>2234</v>
      </c>
      <c r="I2240" s="218" t="str" cm="1">
        <f t="array" ref="I22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Engineering 1st</v>
      </c>
      <c r="J22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241" spans="1:10" x14ac:dyDescent="0.2">
      <c r="A2241" s="209">
        <v>1258</v>
      </c>
      <c r="B2241" s="211" t="s">
        <v>3982</v>
      </c>
      <c r="C2241" s="44">
        <v>4</v>
      </c>
      <c r="D2241" s="214">
        <v>45131.503900960648</v>
      </c>
      <c r="E2241" s="211" t="b">
        <v>0</v>
      </c>
      <c r="F2241" s="211" t="s">
        <v>1825</v>
      </c>
      <c r="G22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&lt;STX&gt;H1;o160,100;f3;c20;h1;w1;d3,Ramon Haynes;&lt;ETX&gt;
&lt;STX&gt;H2;o130,100;f3;c20;h1;w1;d3,;&lt;ETX&gt;
&lt;STX&gt;H3;o100,100;f3;c20;h1;w1;d3,MES Login;&lt;ETX&gt;
&lt;STX&gt;B4;o50,30;f3;c0,3;h50;w3;d3,1258;&lt;ETX&gt;
&lt;STX&gt;R&lt;ETX&gt;
&lt;STX&gt;&lt;ESC&gt;E1;&lt;ETX&gt;
&lt;STX&gt;&lt;US&gt;4&lt;ETX&gt;
&lt;STX&gt;&lt;ETB&gt;&lt;ETX&gt;</v>
      </c>
      <c r="H2241" s="38">
        <f>ROW() - 6</f>
        <v>2235</v>
      </c>
      <c r="I2241" s="218" t="str" cm="1">
        <f t="array" ref="I22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42" spans="1:10" x14ac:dyDescent="0.2">
      <c r="A2242" s="209">
        <v>1750</v>
      </c>
      <c r="B2242" s="211" t="s">
        <v>3983</v>
      </c>
      <c r="C2242" s="44">
        <v>4</v>
      </c>
      <c r="D2242" s="214">
        <v>45131.503901157404</v>
      </c>
      <c r="E2242" s="211" t="b">
        <v>0</v>
      </c>
      <c r="F2242" s="211" t="s">
        <v>1904</v>
      </c>
      <c r="G22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&lt;STX&gt;H1;o160,100;f3;c20;h1;w1;d3,Ramon Spivey;&lt;ETX&gt;
&lt;STX&gt;H2;o130,100;f3;c20;h1;w1;d3,;&lt;ETX&gt;
&lt;STX&gt;H3;o100,100;f3;c20;h1;w1;d3,MES Login;&lt;ETX&gt;
&lt;STX&gt;B4;o50,30;f3;c0,3;h50;w3;d3,1750;&lt;ETX&gt;
&lt;STX&gt;R&lt;ETX&gt;
&lt;STX&gt;&lt;ESC&gt;E1;&lt;ETX&gt;
&lt;STX&gt;&lt;US&gt;4&lt;ETX&gt;
&lt;STX&gt;&lt;ETB&gt;&lt;ETX&gt;</v>
      </c>
      <c r="H2242" s="38">
        <f>ROW() - 6</f>
        <v>2236</v>
      </c>
      <c r="I2242" s="218" t="str" cm="1">
        <f t="array" ref="I22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43" spans="1:10" x14ac:dyDescent="0.2">
      <c r="A2243" s="209">
        <v>1311</v>
      </c>
      <c r="B2243" s="211" t="s">
        <v>3984</v>
      </c>
      <c r="C2243" s="44">
        <v>4</v>
      </c>
      <c r="D2243" s="214">
        <v>45131.503901354168</v>
      </c>
      <c r="E2243" s="211" t="b">
        <v>0</v>
      </c>
      <c r="F2243" s="211" t="s">
        <v>3190</v>
      </c>
      <c r="G22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&lt;STX&gt;H1;o160,100;f3;c20;h1;w1;d3,Ramon Ward;&lt;ETX&gt;
&lt;STX&gt;H2;o130,100;f3;c20;h1;w1;d3,;&lt;ETX&gt;
&lt;STX&gt;H3;o100,100;f3;c20;h1;w1;d3,MES Login;&lt;ETX&gt;
&lt;STX&gt;B4;o50,30;f3;c0,3;h50;w3;d3,1311;&lt;ETX&gt;
&lt;STX&gt;R&lt;ETX&gt;
&lt;STX&gt;&lt;ESC&gt;E1;&lt;ETX&gt;
&lt;STX&gt;&lt;US&gt;4&lt;ETX&gt;
&lt;STX&gt;&lt;ETB&gt;&lt;ETX&gt;</v>
      </c>
      <c r="H2243" s="38">
        <f>ROW() - 6</f>
        <v>2237</v>
      </c>
      <c r="I2243" s="218" t="str" cm="1">
        <f t="array" ref="I22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44" spans="1:10" x14ac:dyDescent="0.2">
      <c r="A2244" s="209">
        <v>9720</v>
      </c>
      <c r="B2244" s="211" t="s">
        <v>3985</v>
      </c>
      <c r="C2244" s="44">
        <v>4</v>
      </c>
      <c r="D2244" s="214">
        <v>45131.503901504628</v>
      </c>
      <c r="E2244" s="211" t="b">
        <v>0</v>
      </c>
      <c r="F2244" s="211" t="s">
        <v>1287</v>
      </c>
      <c r="G22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&lt;STX&gt;H1;o160,100;f3;c20;h1;w1;d3,Randford Griffin;&lt;ETX&gt;
&lt;STX&gt;H2;o130,100;f3;c20;h1;w1;d3,;&lt;ETX&gt;
&lt;STX&gt;H3;o100,100;f3;c20;h1;w1;d3,MES Login;&lt;ETX&gt;
&lt;STX&gt;B4;o50,30;f3;c0,3;h50;w3;d3,9720;&lt;ETX&gt;
&lt;STX&gt;R&lt;ETX&gt;
&lt;STX&gt;&lt;ESC&gt;E1;&lt;ETX&gt;
&lt;STX&gt;&lt;US&gt;4&lt;ETX&gt;
&lt;STX&gt;&lt;ETB&gt;&lt;ETX&gt;</v>
      </c>
      <c r="H2244" s="38">
        <f>ROW() - 6</f>
        <v>2238</v>
      </c>
      <c r="I2244" s="218" t="str" cm="1">
        <f t="array" ref="I22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45" spans="1:10" x14ac:dyDescent="0.2">
      <c r="A2245" s="209">
        <v>9403</v>
      </c>
      <c r="B2245" s="211" t="s">
        <v>3986</v>
      </c>
      <c r="C2245" s="44">
        <v>4</v>
      </c>
      <c r="D2245" s="214">
        <v>45131.503901701391</v>
      </c>
      <c r="E2245" s="211" t="b">
        <v>0</v>
      </c>
      <c r="F2245" s="211" t="s">
        <v>3987</v>
      </c>
      <c r="G22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&lt;STX&gt;H1;o160,100;f3;c20;h1;w1;d3,Randford Grifin;&lt;ETX&gt;
&lt;STX&gt;H2;o130,100;f3;c20;h1;w1;d3,;&lt;ETX&gt;
&lt;STX&gt;H3;o100,100;f3;c20;h1;w1;d3,MES Login;&lt;ETX&gt;
&lt;STX&gt;B4;o50,30;f3;c0,3;h50;w3;d3,9403;&lt;ETX&gt;
&lt;STX&gt;R&lt;ETX&gt;
&lt;STX&gt;&lt;ESC&gt;E1;&lt;ETX&gt;
&lt;STX&gt;&lt;US&gt;4&lt;ETX&gt;
&lt;STX&gt;&lt;ETB&gt;&lt;ETX&gt;</v>
      </c>
      <c r="H2245" s="38">
        <f>ROW() - 6</f>
        <v>2239</v>
      </c>
      <c r="I2245" s="218" t="str" cm="1">
        <f t="array" ref="I22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46" spans="1:10" x14ac:dyDescent="0.2">
      <c r="A2246" s="209">
        <v>2120</v>
      </c>
      <c r="B2246" s="211" t="s">
        <v>3988</v>
      </c>
      <c r="C2246" s="44">
        <v>4</v>
      </c>
      <c r="D2246" s="214">
        <v>45131.503901886572</v>
      </c>
      <c r="E2246" s="211" t="b">
        <v>0</v>
      </c>
      <c r="F2246" s="211" t="s">
        <v>3692</v>
      </c>
      <c r="G22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&lt;STX&gt;H1;o160,100;f3;c20;h1;w1;d3,Randolph Blair;&lt;ETX&gt;
&lt;STX&gt;H2;o130,100;f3;c20;h1;w1;d3,;&lt;ETX&gt;
&lt;STX&gt;H3;o100,100;f3;c20;h1;w1;d3,MES Login;&lt;ETX&gt;
&lt;STX&gt;B4;o50,30;f3;c0,3;h50;w3;d3,2120;&lt;ETX&gt;
&lt;STX&gt;R&lt;ETX&gt;
&lt;STX&gt;&lt;ESC&gt;E1;&lt;ETX&gt;
&lt;STX&gt;&lt;US&gt;4&lt;ETX&gt;
&lt;STX&gt;&lt;ETB&gt;&lt;ETX&gt;</v>
      </c>
      <c r="H2246" s="38">
        <f>ROW() - 6</f>
        <v>2240</v>
      </c>
      <c r="I2246" s="218" t="str" cm="1">
        <f t="array" ref="I22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47" spans="1:10" x14ac:dyDescent="0.2">
      <c r="A2247" s="209">
        <v>8982</v>
      </c>
      <c r="B2247" s="211" t="s">
        <v>3989</v>
      </c>
      <c r="C2247" s="44">
        <v>4</v>
      </c>
      <c r="D2247" s="214">
        <v>45131.503902083336</v>
      </c>
      <c r="E2247" s="211" t="b">
        <v>0</v>
      </c>
      <c r="F2247" s="211" t="s">
        <v>3990</v>
      </c>
      <c r="G22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&lt;STX&gt;H1;o160,100;f3;c20;h1;w1;d3,Randy Billups;&lt;ETX&gt;
&lt;STX&gt;H2;o130,100;f3;c20;h1;w1;d3,;&lt;ETX&gt;
&lt;STX&gt;H3;o100,100;f3;c20;h1;w1;d3,MES Login;&lt;ETX&gt;
&lt;STX&gt;B4;o50,30;f3;c0,3;h50;w3;d3,8982;&lt;ETX&gt;
&lt;STX&gt;R&lt;ETX&gt;
&lt;STX&gt;&lt;ESC&gt;E1;&lt;ETX&gt;
&lt;STX&gt;&lt;US&gt;4&lt;ETX&gt;
&lt;STX&gt;&lt;ETB&gt;&lt;ETX&gt;</v>
      </c>
      <c r="H2247" s="38">
        <f>ROW() - 6</f>
        <v>2241</v>
      </c>
      <c r="I2247" s="218" t="str" cm="1">
        <f t="array" ref="I22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48" spans="1:10" x14ac:dyDescent="0.2">
      <c r="A2248" s="209">
        <v>2054</v>
      </c>
      <c r="B2248" s="211" t="s">
        <v>3991</v>
      </c>
      <c r="C2248" s="44">
        <v>4</v>
      </c>
      <c r="D2248" s="214">
        <v>45131.503902233795</v>
      </c>
      <c r="E2248" s="211" t="b">
        <v>0</v>
      </c>
      <c r="F2248" s="211" t="s">
        <v>3992</v>
      </c>
      <c r="G22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&lt;STX&gt;H1;o160,100;f3;c20;h1;w1;d3,Randy Gheldof;&lt;ETX&gt;
&lt;STX&gt;H2;o130,100;f3;c20;h1;w1;d3,;&lt;ETX&gt;
&lt;STX&gt;H3;o100,100;f3;c20;h1;w1;d3,MES Login;&lt;ETX&gt;
&lt;STX&gt;B4;o50,30;f3;c0,3;h50;w3;d3,2054;&lt;ETX&gt;
&lt;STX&gt;R&lt;ETX&gt;
&lt;STX&gt;&lt;ESC&gt;E1;&lt;ETX&gt;
&lt;STX&gt;&lt;US&gt;4&lt;ETX&gt;
&lt;STX&gt;&lt;ETB&gt;&lt;ETX&gt;</v>
      </c>
      <c r="H2248" s="38">
        <f>ROW() - 6</f>
        <v>2242</v>
      </c>
      <c r="I2248" s="218" t="str" cm="1">
        <f t="array" ref="I22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49" spans="1:10" x14ac:dyDescent="0.2">
      <c r="A2249" s="209">
        <v>2116</v>
      </c>
      <c r="B2249" s="211" t="s">
        <v>3993</v>
      </c>
      <c r="C2249" s="44">
        <v>4</v>
      </c>
      <c r="D2249" s="214">
        <v>45639</v>
      </c>
      <c r="E2249" s="211" t="b">
        <v>0</v>
      </c>
      <c r="F2249" s="211" t="s">
        <v>1022</v>
      </c>
      <c r="G22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&lt;STX&gt;H1;o160,100;f3;c20;h1;w1;d3,Randy James;&lt;ETX&gt;
&lt;STX&gt;H2;o130,100;f3;c20;h1;w1;d3,;&lt;ETX&gt;
&lt;STX&gt;H3;o100,100;f3;c20;h1;w1;d3,MES Login;&lt;ETX&gt;
&lt;STX&gt;B4;o50,30;f3;c0,3;h50;w3;d3,2116;&lt;ETX&gt;
&lt;STX&gt;R&lt;ETX&gt;
&lt;STX&gt;&lt;ESC&gt;E1;&lt;ETX&gt;
&lt;STX&gt;&lt;US&gt;4&lt;ETX&gt;
&lt;STX&gt;&lt;ETB&gt;&lt;ETX&gt;</v>
      </c>
      <c r="H2249" s="38">
        <f>ROW() - 6</f>
        <v>2243</v>
      </c>
      <c r="I2249" s="218" t="str" cm="1">
        <f t="array" ref="I22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50" spans="1:10" x14ac:dyDescent="0.2">
      <c r="A2250" s="209">
        <v>8947</v>
      </c>
      <c r="B2250" s="211" t="s">
        <v>3994</v>
      </c>
      <c r="C2250" s="44">
        <v>4</v>
      </c>
      <c r="D2250" s="214">
        <v>45131.503902627315</v>
      </c>
      <c r="E2250" s="211" t="b">
        <v>0</v>
      </c>
      <c r="F2250" s="211" t="s">
        <v>3995</v>
      </c>
      <c r="G22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&lt;STX&gt;H1;o160,100;f3;c20;h1;w1;d3,Randyyn Batchelor;&lt;ETX&gt;
&lt;STX&gt;H2;o130,100;f3;c20;h1;w1;d3,;&lt;ETX&gt;
&lt;STX&gt;H3;o100,100;f3;c20;h1;w1;d3,MES Login;&lt;ETX&gt;
&lt;STX&gt;B4;o50,30;f3;c0,3;h50;w3;d3,8947;&lt;ETX&gt;
&lt;STX&gt;R&lt;ETX&gt;
&lt;STX&gt;&lt;ESC&gt;E1;&lt;ETX&gt;
&lt;STX&gt;&lt;US&gt;4&lt;ETX&gt;
&lt;STX&gt;&lt;ETB&gt;&lt;ETX&gt;</v>
      </c>
      <c r="H2250" s="38">
        <f>ROW() - 6</f>
        <v>2244</v>
      </c>
      <c r="I2250" s="218" t="str" cm="1">
        <f t="array" ref="I22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51" spans="1:10" x14ac:dyDescent="0.2">
      <c r="A2251" s="209">
        <v>1256</v>
      </c>
      <c r="B2251" s="211" t="s">
        <v>3996</v>
      </c>
      <c r="C2251" s="44">
        <v>4</v>
      </c>
      <c r="D2251" s="214">
        <v>45131.503902974539</v>
      </c>
      <c r="E2251" s="211" t="b">
        <v>0</v>
      </c>
      <c r="F2251" s="211" t="s">
        <v>1440</v>
      </c>
      <c r="G22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&lt;STX&gt;H1;o160,100;f3;c20;h1;w1;d3,Raphael Thomas;&lt;ETX&gt;
&lt;STX&gt;H2;o130,100;f3;c20;h1;w1;d3,;&lt;ETX&gt;
&lt;STX&gt;H3;o100,100;f3;c20;h1;w1;d3,MES Login;&lt;ETX&gt;
&lt;STX&gt;B4;o50,30;f3;c0,3;h50;w3;d3,1256;&lt;ETX&gt;
&lt;STX&gt;R&lt;ETX&gt;
&lt;STX&gt;&lt;ESC&gt;E1;&lt;ETX&gt;
&lt;STX&gt;&lt;US&gt;4&lt;ETX&gt;
&lt;STX&gt;&lt;ETB&gt;&lt;ETX&gt;</v>
      </c>
      <c r="H2251" s="38">
        <f>ROW() - 6</f>
        <v>2245</v>
      </c>
      <c r="I2251" s="218" t="str" cm="1">
        <f t="array" ref="I22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52" spans="1:10" x14ac:dyDescent="0.2">
      <c r="A2252" s="209">
        <v>1871</v>
      </c>
      <c r="B2252" s="211" t="s">
        <v>536</v>
      </c>
      <c r="C2252" s="44">
        <v>2</v>
      </c>
      <c r="D2252" s="214"/>
      <c r="E2252" s="211" t="b">
        <v>0</v>
      </c>
      <c r="F2252" s="211" t="s">
        <v>1264</v>
      </c>
      <c r="G22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&lt;STX&gt;H1;o160,100;f3;c20;h1;w1;d3,Raphal Haywood;&lt;ETX&gt;
&lt;STX&gt;H2;o130,100;f3;c20;h1;w1;d3,Quality 3rd;&lt;ETX&gt;
&lt;STX&gt;H3;o100,100;f3;c20;h1;w1;d3,MES Login;&lt;ETX&gt;
&lt;STX&gt;B4;o50,30;f3;c0,3;h50;w3;d3,1871;&lt;ETX&gt;
&lt;STX&gt;R&lt;ETX&gt;
&lt;STX&gt;&lt;ESC&gt;E1;&lt;ETX&gt;
&lt;STX&gt;&lt;US&gt;4&lt;ETX&gt;
&lt;STX&gt;&lt;ETB&gt;&lt;ETX&gt;</v>
      </c>
      <c r="H2252" s="38">
        <f>ROW() - 6</f>
        <v>2246</v>
      </c>
      <c r="I2252" s="218" t="str" cm="1">
        <f t="array" ref="I22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3rd</v>
      </c>
      <c r="J22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253" spans="1:10" x14ac:dyDescent="0.2">
      <c r="A2253" s="209">
        <v>11227708</v>
      </c>
      <c r="B2253" s="211" t="s">
        <v>3997</v>
      </c>
      <c r="C2253" s="44">
        <v>2</v>
      </c>
      <c r="D2253" s="214"/>
      <c r="E2253" s="211" t="b">
        <v>1</v>
      </c>
      <c r="F2253" s="211" t="s">
        <v>3998</v>
      </c>
      <c r="G22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&lt;STX&gt;H1;o160,100;f3;c20;h1;w1;d3,Raphal Haywood-Bypass;&lt;ETX&gt;
&lt;STX&gt;H2;o130,100;f3;c20;h1;w1;d3,Bypass;&lt;ETX&gt;
&lt;STX&gt;H3;o100,100;f3;c20;h1;w1;d3,MES Login;&lt;ETX&gt;
&lt;STX&gt;B4;o50,30;f3;c0,3;h50;w3;d3,11227708;&lt;ETX&gt;
&lt;STX&gt;R&lt;ETX&gt;
&lt;STX&gt;&lt;ESC&gt;E1;&lt;ETX&gt;
&lt;STX&gt;&lt;US&gt;4&lt;ETX&gt;
&lt;STX&gt;&lt;ETB&gt;&lt;ETX&gt;</v>
      </c>
      <c r="H2253" s="38">
        <f>ROW() - 6</f>
        <v>2247</v>
      </c>
      <c r="I2253" s="218" t="str" cm="1">
        <f t="array" ref="I22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22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254" spans="1:10" x14ac:dyDescent="0.2">
      <c r="A2254" s="209">
        <v>2320</v>
      </c>
      <c r="B2254" s="211" t="s">
        <v>68</v>
      </c>
      <c r="C2254" s="44">
        <v>4</v>
      </c>
      <c r="D2254" s="214">
        <v>45853</v>
      </c>
      <c r="E2254" s="211" t="b">
        <v>0</v>
      </c>
      <c r="F2254" s="211" t="s">
        <v>3999</v>
      </c>
      <c r="G22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&lt;STX&gt;H1;o160,100;f3;c20;h1;w1;d3,Rapheal Solomom;&lt;ETX&gt;
&lt;STX&gt;H2;o130,100;f3;c20;h1;w1;d3,;&lt;ETX&gt;
&lt;STX&gt;H3;o100,100;f3;c20;h1;w1;d3,MES Login;&lt;ETX&gt;
&lt;STX&gt;B4;o50,30;f3;c0,3;h50;w3;d3,2320;&lt;ETX&gt;
&lt;STX&gt;R&lt;ETX&gt;
&lt;STX&gt;&lt;ESC&gt;E1;&lt;ETX&gt;
&lt;STX&gt;&lt;US&gt;4&lt;ETX&gt;
&lt;STX&gt;&lt;ETB&gt;&lt;ETX&gt;</v>
      </c>
      <c r="H2254" s="38">
        <f>ROW() - 6</f>
        <v>2248</v>
      </c>
      <c r="I2254" s="218" t="str" cm="1">
        <f t="array" ref="I22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55" spans="1:10" x14ac:dyDescent="0.2">
      <c r="A2255" s="209">
        <v>1154</v>
      </c>
      <c r="B2255" s="211" t="s">
        <v>4000</v>
      </c>
      <c r="C2255" s="44">
        <v>4</v>
      </c>
      <c r="D2255" s="214">
        <v>45131.503903159719</v>
      </c>
      <c r="E2255" s="211" t="b">
        <v>0</v>
      </c>
      <c r="F2255" s="211" t="s">
        <v>4001</v>
      </c>
      <c r="G22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&lt;STX&gt;H1;o160,100;f3;c20;h1;w1;d3,Rascine Hawes;&lt;ETX&gt;
&lt;STX&gt;H2;o130,100;f3;c20;h1;w1;d3,;&lt;ETX&gt;
&lt;STX&gt;H3;o100,100;f3;c20;h1;w1;d3,MES Login;&lt;ETX&gt;
&lt;STX&gt;B4;o50,30;f3;c0,3;h50;w3;d3,1154;&lt;ETX&gt;
&lt;STX&gt;R&lt;ETX&gt;
&lt;STX&gt;&lt;ESC&gt;E1;&lt;ETX&gt;
&lt;STX&gt;&lt;US&gt;4&lt;ETX&gt;
&lt;STX&gt;&lt;ETB&gt;&lt;ETX&gt;</v>
      </c>
      <c r="H2255" s="38">
        <f>ROW() - 6</f>
        <v>2249</v>
      </c>
      <c r="I2255" s="218" t="str" cm="1">
        <f t="array" ref="I22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56" spans="1:10" x14ac:dyDescent="0.2">
      <c r="A2256" s="209">
        <v>1895</v>
      </c>
      <c r="B2256" s="211" t="s">
        <v>4002</v>
      </c>
      <c r="C2256" s="44">
        <v>4</v>
      </c>
      <c r="D2256" s="214">
        <v>45131.503903159719</v>
      </c>
      <c r="E2256" s="211" t="b">
        <v>0</v>
      </c>
      <c r="F2256" s="211" t="s">
        <v>4003</v>
      </c>
      <c r="G22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&lt;STX&gt;H1;o160,100;f3;c20;h1;w1;d3,Rashand Hendricks;&lt;ETX&gt;
&lt;STX&gt;H2;o130,100;f3;c20;h1;w1;d3,;&lt;ETX&gt;
&lt;STX&gt;H3;o100,100;f3;c20;h1;w1;d3,MES Login;&lt;ETX&gt;
&lt;STX&gt;B4;o50,30;f3;c0,3;h50;w3;d3,1895;&lt;ETX&gt;
&lt;STX&gt;R&lt;ETX&gt;
&lt;STX&gt;&lt;ESC&gt;E1;&lt;ETX&gt;
&lt;STX&gt;&lt;US&gt;4&lt;ETX&gt;
&lt;STX&gt;&lt;ETB&gt;&lt;ETX&gt;</v>
      </c>
      <c r="H2256" s="38">
        <f>ROW() - 6</f>
        <v>2250</v>
      </c>
      <c r="I2256" s="218" t="str" cm="1">
        <f t="array" ref="I22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57" spans="1:10" x14ac:dyDescent="0.2">
      <c r="A2257" s="209">
        <v>8175</v>
      </c>
      <c r="B2257" s="211" t="s">
        <v>4004</v>
      </c>
      <c r="C2257" s="44">
        <v>4</v>
      </c>
      <c r="D2257" s="214">
        <v>45131.503903321762</v>
      </c>
      <c r="E2257" s="211" t="b">
        <v>0</v>
      </c>
      <c r="F2257" s="211" t="s">
        <v>4005</v>
      </c>
      <c r="G22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&lt;STX&gt;H1;o160,100;f3;c20;h1;w1;d3,Rashawnda Pearson;&lt;ETX&gt;
&lt;STX&gt;H2;o130,100;f3;c20;h1;w1;d3,;&lt;ETX&gt;
&lt;STX&gt;H3;o100,100;f3;c20;h1;w1;d3,MES Login;&lt;ETX&gt;
&lt;STX&gt;B4;o50,30;f3;c0,3;h50;w3;d3,8175;&lt;ETX&gt;
&lt;STX&gt;R&lt;ETX&gt;
&lt;STX&gt;&lt;ESC&gt;E1;&lt;ETX&gt;
&lt;STX&gt;&lt;US&gt;4&lt;ETX&gt;
&lt;STX&gt;&lt;ETB&gt;&lt;ETX&gt;</v>
      </c>
      <c r="H2257" s="38">
        <f>ROW() - 6</f>
        <v>2251</v>
      </c>
      <c r="I2257" s="218" t="str" cm="1">
        <f t="array" ref="I22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58" spans="1:10" x14ac:dyDescent="0.2">
      <c r="A2258" s="209">
        <v>1076</v>
      </c>
      <c r="B2258" s="211" t="s">
        <v>4006</v>
      </c>
      <c r="C2258" s="44">
        <v>4</v>
      </c>
      <c r="D2258" s="214">
        <v>45131.503903703706</v>
      </c>
      <c r="E2258" s="211" t="b">
        <v>0</v>
      </c>
      <c r="F2258" s="211" t="s">
        <v>3008</v>
      </c>
      <c r="G22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&lt;STX&gt;H1;o160,100;f3;c20;h1;w1;d3,RaShonda Hicks;&lt;ETX&gt;
&lt;STX&gt;H2;o130,100;f3;c20;h1;w1;d3,;&lt;ETX&gt;
&lt;STX&gt;H3;o100,100;f3;c20;h1;w1;d3,MES Login;&lt;ETX&gt;
&lt;STX&gt;B4;o50,30;f3;c0,3;h50;w3;d3,1076;&lt;ETX&gt;
&lt;STX&gt;R&lt;ETX&gt;
&lt;STX&gt;&lt;ESC&gt;E1;&lt;ETX&gt;
&lt;STX&gt;&lt;US&gt;4&lt;ETX&gt;
&lt;STX&gt;&lt;ETB&gt;&lt;ETX&gt;</v>
      </c>
      <c r="H2258" s="38">
        <f>ROW() - 6</f>
        <v>2252</v>
      </c>
      <c r="I2258" s="218" t="str" cm="1">
        <f t="array" ref="I22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59" spans="1:10" x14ac:dyDescent="0.2">
      <c r="A2259" s="209">
        <v>9405</v>
      </c>
      <c r="B2259" s="211" t="s">
        <v>4007</v>
      </c>
      <c r="C2259" s="44">
        <v>4</v>
      </c>
      <c r="D2259" s="214">
        <v>45131.503903854165</v>
      </c>
      <c r="E2259" s="211" t="b">
        <v>0</v>
      </c>
      <c r="F2259" s="211" t="s">
        <v>967</v>
      </c>
      <c r="G22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&lt;STX&gt;H1;o160,100;f3;c20;h1;w1;d3,Ratrece Sutton;&lt;ETX&gt;
&lt;STX&gt;H2;o130,100;f3;c20;h1;w1;d3,;&lt;ETX&gt;
&lt;STX&gt;H3;o100,100;f3;c20;h1;w1;d3,MES Login;&lt;ETX&gt;
&lt;STX&gt;B4;o50,30;f3;c0,3;h50;w3;d3,9405;&lt;ETX&gt;
&lt;STX&gt;R&lt;ETX&gt;
&lt;STX&gt;&lt;ESC&gt;E1;&lt;ETX&gt;
&lt;STX&gt;&lt;US&gt;4&lt;ETX&gt;
&lt;STX&gt;&lt;ETB&gt;&lt;ETX&gt;</v>
      </c>
      <c r="H2259" s="38">
        <f>ROW() - 6</f>
        <v>2253</v>
      </c>
      <c r="I2259" s="218" t="str" cm="1">
        <f t="array" ref="I22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60" spans="1:10" x14ac:dyDescent="0.2">
      <c r="A2260" s="209">
        <v>2106</v>
      </c>
      <c r="B2260" s="211" t="s">
        <v>4008</v>
      </c>
      <c r="C2260" s="44">
        <v>4</v>
      </c>
      <c r="D2260" s="214">
        <v>45131.503904050929</v>
      </c>
      <c r="E2260" s="211" t="b">
        <v>0</v>
      </c>
      <c r="F2260" s="211" t="s">
        <v>892</v>
      </c>
      <c r="G22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&lt;STX&gt;H1;o160,100;f3;c20;h1;w1;d3,Raul Romero;&lt;ETX&gt;
&lt;STX&gt;H2;o130,100;f3;c20;h1;w1;d3,;&lt;ETX&gt;
&lt;STX&gt;H3;o100,100;f3;c20;h1;w1;d3,MES Login;&lt;ETX&gt;
&lt;STX&gt;B4;o50,30;f3;c0,3;h50;w3;d3,2106;&lt;ETX&gt;
&lt;STX&gt;R&lt;ETX&gt;
&lt;STX&gt;&lt;ESC&gt;E1;&lt;ETX&gt;
&lt;STX&gt;&lt;US&gt;4&lt;ETX&gt;
&lt;STX&gt;&lt;ETB&gt;&lt;ETX&gt;</v>
      </c>
      <c r="H2260" s="38">
        <f>ROW() - 6</f>
        <v>2254</v>
      </c>
      <c r="I2260" s="218" t="str" cm="1">
        <f t="array" ref="I22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61" spans="1:10" x14ac:dyDescent="0.2">
      <c r="A2261" s="209">
        <v>8820</v>
      </c>
      <c r="B2261" s="211" t="s">
        <v>4009</v>
      </c>
      <c r="C2261" s="44">
        <v>8</v>
      </c>
      <c r="D2261" s="214">
        <v>45090.630198993058</v>
      </c>
      <c r="E2261" s="211" t="b">
        <v>1</v>
      </c>
      <c r="F2261" s="211" t="s">
        <v>4010</v>
      </c>
      <c r="G22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&lt;STX&gt;H1;o160,100;f3;c20;h1;w1;d3,Raven Shook;&lt;ETX&gt;
&lt;STX&gt;H2;o130,100;f3;c20;h1;w1;d3,;&lt;ETX&gt;
&lt;STX&gt;H3;o100,100;f3;c20;h1;w1;d3,MES Login;&lt;ETX&gt;
&lt;STX&gt;B4;o50,30;f3;c0,3;h50;w3;d3,8820;&lt;ETX&gt;
&lt;STX&gt;R&lt;ETX&gt;
&lt;STX&gt;&lt;ESC&gt;E1;&lt;ETX&gt;
&lt;STX&gt;&lt;US&gt;4&lt;ETX&gt;
&lt;STX&gt;&lt;ETB&gt;&lt;ETX&gt;</v>
      </c>
      <c r="H2261" s="38">
        <f>ROW() - 6</f>
        <v>2255</v>
      </c>
      <c r="I2261" s="218" t="str" cm="1">
        <f t="array" ref="I22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62" spans="1:10" x14ac:dyDescent="0.2">
      <c r="A2262" s="209">
        <v>2450</v>
      </c>
      <c r="B2262" s="211" t="s">
        <v>538</v>
      </c>
      <c r="C2262" s="44">
        <v>4</v>
      </c>
      <c r="D2262" s="214">
        <v>46076.223626770836</v>
      </c>
      <c r="E2262" s="211" t="b">
        <v>0</v>
      </c>
      <c r="F2262" s="211" t="s">
        <v>1254</v>
      </c>
      <c r="G22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&lt;STX&gt;H1;o160,100;f3;c20;h1;w1;d3,Raven Walker;&lt;ETX&gt;
&lt;STX&gt;H2;o130,100;f3;c20;h1;w1;d3,;&lt;ETX&gt;
&lt;STX&gt;H3;o100,100;f3;c20;h1;w1;d3,MES Login;&lt;ETX&gt;
&lt;STX&gt;B4;o50,30;f3;c0,3;h50;w3;d3,2450;&lt;ETX&gt;
&lt;STX&gt;R&lt;ETX&gt;
&lt;STX&gt;&lt;ESC&gt;E1;&lt;ETX&gt;
&lt;STX&gt;&lt;US&gt;4&lt;ETX&gt;
&lt;STX&gt;&lt;ETB&gt;&lt;ETX&gt;</v>
      </c>
      <c r="H2262" s="38">
        <f>ROW() - 6</f>
        <v>2256</v>
      </c>
      <c r="I2262" s="218" t="str" cm="1">
        <f t="array" ref="I22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63" spans="1:10" x14ac:dyDescent="0.2">
      <c r="A2263" s="209">
        <v>2014</v>
      </c>
      <c r="B2263" s="211" t="s">
        <v>4011</v>
      </c>
      <c r="C2263" s="44">
        <v>4</v>
      </c>
      <c r="D2263" s="214">
        <v>45131.503904398145</v>
      </c>
      <c r="E2263" s="211" t="b">
        <v>0</v>
      </c>
      <c r="F2263" s="211" t="s">
        <v>936</v>
      </c>
      <c r="G22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 Amnath;&lt;ETX&gt;
&lt;STX&gt;H2;o130,100;f3;c20;h1;w1;d3,;&lt;ETX&gt;
&lt;STX&gt;H3;o100,100;f3;c20;h1;w1;d3,MES Login;&lt;ETX&gt;
&lt;STX&gt;B4;o50,30;f3;c0,3;h50;w3;d3,2014;&lt;ETX&gt;
&lt;STX&gt;R&lt;ETX&gt;
&lt;STX&gt;&lt;ESC&gt;E1;&lt;ETX&gt;
&lt;STX&gt;&lt;US&gt;4&lt;ETX&gt;
&lt;STX&gt;&lt;ETB&gt;&lt;ETX&gt;</v>
      </c>
      <c r="H2263" s="38">
        <f>ROW() - 6</f>
        <v>2257</v>
      </c>
      <c r="I2263" s="218" t="str" cm="1">
        <f t="array" ref="I22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64" spans="1:10" x14ac:dyDescent="0.2">
      <c r="A2264" s="209">
        <v>1240</v>
      </c>
      <c r="B2264" s="211" t="s">
        <v>4012</v>
      </c>
      <c r="C2264" s="44">
        <v>19</v>
      </c>
      <c r="D2264" s="214">
        <v>45615</v>
      </c>
      <c r="E2264" s="211" t="b">
        <v>1</v>
      </c>
      <c r="F2264" s="211" t="s">
        <v>4013</v>
      </c>
      <c r="G22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 Debose;&lt;ETX&gt;
&lt;STX&gt;H2;o130,100;f3;c20;h1;w1;d3,;&lt;ETX&gt;
&lt;STX&gt;H3;o100,100;f3;c20;h1;w1;d3,MES Login;&lt;ETX&gt;
&lt;STX&gt;B4;o50,30;f3;c0,3;h50;w3;d3,1240;&lt;ETX&gt;
&lt;STX&gt;R&lt;ETX&gt;
&lt;STX&gt;&lt;ESC&gt;E1;&lt;ETX&gt;
&lt;STX&gt;&lt;US&gt;4&lt;ETX&gt;
&lt;STX&gt;&lt;ETB&gt;&lt;ETX&gt;</v>
      </c>
      <c r="H2264" s="38">
        <f>ROW() - 6</f>
        <v>2258</v>
      </c>
      <c r="I2264" s="218" t="str" cm="1">
        <f t="array" ref="I22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65" spans="1:10" x14ac:dyDescent="0.2">
      <c r="A2265" s="209">
        <v>1473</v>
      </c>
      <c r="B2265" s="211" t="s">
        <v>4014</v>
      </c>
      <c r="C2265" s="44">
        <v>4</v>
      </c>
      <c r="D2265" s="214">
        <v>45131.503904247686</v>
      </c>
      <c r="E2265" s="211" t="b">
        <v>0</v>
      </c>
      <c r="F2265" s="211" t="s">
        <v>4015</v>
      </c>
      <c r="G22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&lt;STX&gt;H1;o160,100;f3;c20;h1;w1;d3,Rayal Gamble;&lt;ETX&gt;
&lt;STX&gt;H2;o130,100;f3;c20;h1;w1;d3,;&lt;ETX&gt;
&lt;STX&gt;H3;o100,100;f3;c20;h1;w1;d3,MES Login;&lt;ETX&gt;
&lt;STX&gt;B4;o50,30;f3;c0,3;h50;w3;d3,1473;&lt;ETX&gt;
&lt;STX&gt;R&lt;ETX&gt;
&lt;STX&gt;&lt;ESC&gt;E1;&lt;ETX&gt;
&lt;STX&gt;&lt;US&gt;4&lt;ETX&gt;
&lt;STX&gt;&lt;ETB&gt;&lt;ETX&gt;</v>
      </c>
      <c r="H2265" s="38">
        <f>ROW() - 6</f>
        <v>2259</v>
      </c>
      <c r="I2265" s="218" t="str" cm="1">
        <f t="array" ref="I22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66" spans="1:10" x14ac:dyDescent="0.2">
      <c r="A2266" s="209">
        <v>2627</v>
      </c>
      <c r="B2266" s="211" t="s">
        <v>9359</v>
      </c>
      <c r="C2266" s="44">
        <v>4</v>
      </c>
      <c r="D2266" s="214">
        <v>46058.906666168979</v>
      </c>
      <c r="E2266" s="211" t="b">
        <v>0</v>
      </c>
      <c r="F2266" s="211" t="s">
        <v>9363</v>
      </c>
      <c r="G22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&lt;STX&gt;H1;o160,100;f3;c20;h1;w1;d3,Rayanal Page;&lt;ETX&gt;
&lt;STX&gt;H2;o130,100;f3;c20;h1;w1;d3,;&lt;ETX&gt;
&lt;STX&gt;H3;o100,100;f3;c20;h1;w1;d3,MES Login;&lt;ETX&gt;
&lt;STX&gt;B4;o50,30;f3;c0,3;h50;w3;d3,2627;&lt;ETX&gt;
&lt;STX&gt;R&lt;ETX&gt;
&lt;STX&gt;&lt;ESC&gt;E1;&lt;ETX&gt;
&lt;STX&gt;&lt;US&gt;4&lt;ETX&gt;
&lt;STX&gt;&lt;ETB&gt;&lt;ETX&gt;</v>
      </c>
      <c r="H2266" s="38">
        <f>ROW() - 6</f>
        <v>2260</v>
      </c>
      <c r="I2266" s="218" t="str" cm="1">
        <f t="array" ref="I22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67" spans="1:10" x14ac:dyDescent="0.2">
      <c r="A2267" s="209">
        <v>9213</v>
      </c>
      <c r="B2267" s="211" t="s">
        <v>4016</v>
      </c>
      <c r="C2267" s="44">
        <v>4</v>
      </c>
      <c r="D2267" s="214">
        <v>45131.503904594909</v>
      </c>
      <c r="E2267" s="211" t="b">
        <v>0</v>
      </c>
      <c r="F2267" s="211" t="s">
        <v>4017</v>
      </c>
      <c r="G22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&lt;STX&gt;H1;o160,100;f3;c20;h1;w1;d3,Raymond Bentley;&lt;ETX&gt;
&lt;STX&gt;H2;o130,100;f3;c20;h1;w1;d3,;&lt;ETX&gt;
&lt;STX&gt;H3;o100,100;f3;c20;h1;w1;d3,MES Login;&lt;ETX&gt;
&lt;STX&gt;B4;o50,30;f3;c0,3;h50;w3;d3,9213;&lt;ETX&gt;
&lt;STX&gt;R&lt;ETX&gt;
&lt;STX&gt;&lt;ESC&gt;E1;&lt;ETX&gt;
&lt;STX&gt;&lt;US&gt;4&lt;ETX&gt;
&lt;STX&gt;&lt;ETB&gt;&lt;ETX&gt;</v>
      </c>
      <c r="H2267" s="38">
        <f>ROW() - 6</f>
        <v>2261</v>
      </c>
      <c r="I2267" s="218" t="str" cm="1">
        <f t="array" ref="I22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68" spans="1:10" x14ac:dyDescent="0.2">
      <c r="A2268" s="209">
        <v>1326</v>
      </c>
      <c r="B2268" s="211" t="s">
        <v>4018</v>
      </c>
      <c r="C2268" s="44">
        <v>4</v>
      </c>
      <c r="D2268" s="214">
        <v>45131.503904594909</v>
      </c>
      <c r="E2268" s="211" t="b">
        <v>0</v>
      </c>
      <c r="F2268" s="211" t="s">
        <v>960</v>
      </c>
      <c r="G22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&lt;STX&gt;H1;o160,100;f3;c20;h1;w1;d3,Raymond Brown;&lt;ETX&gt;
&lt;STX&gt;H2;o130,100;f3;c20;h1;w1;d3,;&lt;ETX&gt;
&lt;STX&gt;H3;o100,100;f3;c20;h1;w1;d3,MES Login;&lt;ETX&gt;
&lt;STX&gt;B4;o50,30;f3;c0,3;h50;w3;d3,1326;&lt;ETX&gt;
&lt;STX&gt;R&lt;ETX&gt;
&lt;STX&gt;&lt;ESC&gt;E1;&lt;ETX&gt;
&lt;STX&gt;&lt;US&gt;4&lt;ETX&gt;
&lt;STX&gt;&lt;ETB&gt;&lt;ETX&gt;</v>
      </c>
      <c r="H2268" s="38">
        <f>ROW() - 6</f>
        <v>2262</v>
      </c>
      <c r="I2268" s="218" t="str" cm="1">
        <f t="array" ref="I22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69" spans="1:10" x14ac:dyDescent="0.2">
      <c r="A2269" s="209">
        <v>9192</v>
      </c>
      <c r="B2269" s="211" t="s">
        <v>4019</v>
      </c>
      <c r="C2269" s="44">
        <v>4</v>
      </c>
      <c r="D2269" s="214">
        <v>45131.503904780089</v>
      </c>
      <c r="E2269" s="211" t="b">
        <v>0</v>
      </c>
      <c r="F2269" s="211" t="s">
        <v>948</v>
      </c>
      <c r="G22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&lt;STX&gt;H1;o160,100;f3;c20;h1;w1;d3,Raymond Clark;&lt;ETX&gt;
&lt;STX&gt;H2;o130,100;f3;c20;h1;w1;d3,;&lt;ETX&gt;
&lt;STX&gt;H3;o100,100;f3;c20;h1;w1;d3,MES Login;&lt;ETX&gt;
&lt;STX&gt;B4;o50,30;f3;c0,3;h50;w3;d3,9192;&lt;ETX&gt;
&lt;STX&gt;R&lt;ETX&gt;
&lt;STX&gt;&lt;ESC&gt;E1;&lt;ETX&gt;
&lt;STX&gt;&lt;US&gt;4&lt;ETX&gt;
&lt;STX&gt;&lt;ETB&gt;&lt;ETX&gt;</v>
      </c>
      <c r="H2269" s="38">
        <f>ROW() - 6</f>
        <v>2263</v>
      </c>
      <c r="I2269" s="218" t="str" cm="1">
        <f t="array" ref="I22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70" spans="1:10" x14ac:dyDescent="0.2">
      <c r="A2270" s="209">
        <v>9250</v>
      </c>
      <c r="B2270" s="211" t="s">
        <v>4020</v>
      </c>
      <c r="C2270" s="44">
        <v>4</v>
      </c>
      <c r="D2270" s="214">
        <v>45131.503904976853</v>
      </c>
      <c r="E2270" s="211" t="b">
        <v>0</v>
      </c>
      <c r="F2270" s="211" t="s">
        <v>4021</v>
      </c>
      <c r="G22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&lt;STX&gt;H1;o160,100;f3;c20;h1;w1;d3,Raymond J Babel;&lt;ETX&gt;
&lt;STX&gt;H2;o130,100;f3;c20;h1;w1;d3,;&lt;ETX&gt;
&lt;STX&gt;H3;o100,100;f3;c20;h1;w1;d3,MES Login;&lt;ETX&gt;
&lt;STX&gt;B4;o50,30;f3;c0,3;h50;w3;d3,9250;&lt;ETX&gt;
&lt;STX&gt;R&lt;ETX&gt;
&lt;STX&gt;&lt;ESC&gt;E1;&lt;ETX&gt;
&lt;STX&gt;&lt;US&gt;4&lt;ETX&gt;
&lt;STX&gt;&lt;ETB&gt;&lt;ETX&gt;</v>
      </c>
      <c r="H2270" s="38">
        <f>ROW() - 6</f>
        <v>2264</v>
      </c>
      <c r="I2270" s="218" t="str" cm="1">
        <f t="array" ref="I22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71" spans="1:10" x14ac:dyDescent="0.2">
      <c r="A2271" s="209">
        <v>9664</v>
      </c>
      <c r="B2271" s="211" t="s">
        <v>4022</v>
      </c>
      <c r="C2271" s="44">
        <v>2</v>
      </c>
      <c r="D2271" s="214">
        <v>45131.503905127312</v>
      </c>
      <c r="E2271" s="211" t="b">
        <v>1</v>
      </c>
      <c r="F2271" s="211" t="s">
        <v>891</v>
      </c>
      <c r="G22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&lt;STX&gt;H1;o160,100;f3;c20;h1;w1;d3,Raymond Johnson;&lt;ETX&gt;
&lt;STX&gt;H2;o130,100;f3;c20;h1;w1;d3,;&lt;ETX&gt;
&lt;STX&gt;H3;o100,100;f3;c20;h1;w1;d3,MES Login;&lt;ETX&gt;
&lt;STX&gt;B4;o50,30;f3;c0,3;h50;w3;d3,9664;&lt;ETX&gt;
&lt;STX&gt;R&lt;ETX&gt;
&lt;STX&gt;&lt;ESC&gt;E1;&lt;ETX&gt;
&lt;STX&gt;&lt;US&gt;4&lt;ETX&gt;
&lt;STX&gt;&lt;ETB&gt;&lt;ETX&gt;</v>
      </c>
      <c r="H2271" s="38">
        <f>ROW() - 6</f>
        <v>2265</v>
      </c>
      <c r="I2271" s="218" t="str" cm="1">
        <f t="array" ref="I22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72" spans="1:10" x14ac:dyDescent="0.2">
      <c r="A2272" s="209">
        <v>1620</v>
      </c>
      <c r="B2272" s="211" t="s">
        <v>4023</v>
      </c>
      <c r="C2272" s="44">
        <v>4</v>
      </c>
      <c r="D2272" s="214">
        <v>45131.503905324076</v>
      </c>
      <c r="E2272" s="211" t="b">
        <v>0</v>
      </c>
      <c r="F2272" s="211" t="s">
        <v>4024</v>
      </c>
      <c r="G22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&lt;STX&gt;H1;o160,100;f3;c20;h1;w1;d3,Raymond Patillo;&lt;ETX&gt;
&lt;STX&gt;H2;o130,100;f3;c20;h1;w1;d3,;&lt;ETX&gt;
&lt;STX&gt;H3;o100,100;f3;c20;h1;w1;d3,MES Login;&lt;ETX&gt;
&lt;STX&gt;B4;o50,30;f3;c0,3;h50;w3;d3,1620;&lt;ETX&gt;
&lt;STX&gt;R&lt;ETX&gt;
&lt;STX&gt;&lt;ESC&gt;E1;&lt;ETX&gt;
&lt;STX&gt;&lt;US&gt;4&lt;ETX&gt;
&lt;STX&gt;&lt;ETB&gt;&lt;ETX&gt;</v>
      </c>
      <c r="H2272" s="38">
        <f>ROW() - 6</f>
        <v>2266</v>
      </c>
      <c r="I2272" s="218" t="str" cm="1">
        <f t="array" ref="I22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73" spans="1:10" x14ac:dyDescent="0.2">
      <c r="A2273" s="209">
        <v>9154</v>
      </c>
      <c r="B2273" s="211" t="s">
        <v>4025</v>
      </c>
      <c r="C2273" s="44">
        <v>4</v>
      </c>
      <c r="D2273" s="214">
        <v>45131.503905520833</v>
      </c>
      <c r="E2273" s="211" t="b">
        <v>0</v>
      </c>
      <c r="F2273" s="211" t="s">
        <v>4026</v>
      </c>
      <c r="G22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&lt;STX&gt;H1;o160,100;f3;c20;h1;w1;d3,Raymond Walters;&lt;ETX&gt;
&lt;STX&gt;H2;o130,100;f3;c20;h1;w1;d3,;&lt;ETX&gt;
&lt;STX&gt;H3;o100,100;f3;c20;h1;w1;d3,MES Login;&lt;ETX&gt;
&lt;STX&gt;B4;o50,30;f3;c0,3;h50;w3;d3,9154;&lt;ETX&gt;
&lt;STX&gt;R&lt;ETX&gt;
&lt;STX&gt;&lt;ESC&gt;E1;&lt;ETX&gt;
&lt;STX&gt;&lt;US&gt;4&lt;ETX&gt;
&lt;STX&gt;&lt;ETB&gt;&lt;ETX&gt;</v>
      </c>
      <c r="H2273" s="38">
        <f>ROW() - 6</f>
        <v>2267</v>
      </c>
      <c r="I2273" s="218" t="str" cm="1">
        <f t="array" ref="I22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74" spans="1:10" x14ac:dyDescent="0.2">
      <c r="A2274" s="209">
        <v>9590</v>
      </c>
      <c r="B2274" s="211" t="s">
        <v>4027</v>
      </c>
      <c r="C2274" s="44">
        <v>4</v>
      </c>
      <c r="D2274" s="214">
        <v>45131.503905671299</v>
      </c>
      <c r="E2274" s="211" t="b">
        <v>0</v>
      </c>
      <c r="F2274" s="211" t="s">
        <v>4028</v>
      </c>
      <c r="G22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&lt;STX&gt;H1;o160,100;f3;c20;h1;w1;d3,Raymone Keys;&lt;ETX&gt;
&lt;STX&gt;H2;o130,100;f3;c20;h1;w1;d3,;&lt;ETX&gt;
&lt;STX&gt;H3;o100,100;f3;c20;h1;w1;d3,MES Login;&lt;ETX&gt;
&lt;STX&gt;B4;o50,30;f3;c0,3;h50;w3;d3,9590;&lt;ETX&gt;
&lt;STX&gt;R&lt;ETX&gt;
&lt;STX&gt;&lt;ESC&gt;E1;&lt;ETX&gt;
&lt;STX&gt;&lt;US&gt;4&lt;ETX&gt;
&lt;STX&gt;&lt;ETB&gt;&lt;ETX&gt;</v>
      </c>
      <c r="H2274" s="38">
        <f>ROW() - 6</f>
        <v>2268</v>
      </c>
      <c r="I2274" s="218" t="str" cm="1">
        <f t="array" ref="I22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75" spans="1:10" x14ac:dyDescent="0.2">
      <c r="A2275" s="209">
        <v>2321</v>
      </c>
      <c r="B2275" s="211" t="s">
        <v>70</v>
      </c>
      <c r="C2275" s="44">
        <v>4</v>
      </c>
      <c r="D2275" s="214">
        <v>45845</v>
      </c>
      <c r="E2275" s="211" t="b">
        <v>0</v>
      </c>
      <c r="F2275" s="211" t="s">
        <v>1050</v>
      </c>
      <c r="G22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&lt;STX&gt;H1;o160,100;f3;c20;h1;w1;d3,Raymoni Hawkins;&lt;ETX&gt;
&lt;STX&gt;H2;o130,100;f3;c20;h1;w1;d3,;&lt;ETX&gt;
&lt;STX&gt;H3;o100,100;f3;c20;h1;w1;d3,MES Login;&lt;ETX&gt;
&lt;STX&gt;B4;o50,30;f3;c0,3;h50;w3;d3,2321;&lt;ETX&gt;
&lt;STX&gt;R&lt;ETX&gt;
&lt;STX&gt;&lt;ESC&gt;E1;&lt;ETX&gt;
&lt;STX&gt;&lt;US&gt;4&lt;ETX&gt;
&lt;STX&gt;&lt;ETB&gt;&lt;ETX&gt;</v>
      </c>
      <c r="H2275" s="38">
        <f>ROW() - 6</f>
        <v>2269</v>
      </c>
      <c r="I2275" s="218" t="str" cm="1">
        <f t="array" ref="I22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76" spans="1:10" x14ac:dyDescent="0.2">
      <c r="A2276" s="209">
        <v>1656</v>
      </c>
      <c r="B2276" s="211" t="s">
        <v>540</v>
      </c>
      <c r="C2276" s="44">
        <v>4</v>
      </c>
      <c r="D2276" s="214"/>
      <c r="E2276" s="211" t="b">
        <v>0</v>
      </c>
      <c r="F2276" s="211" t="s">
        <v>1357</v>
      </c>
      <c r="G22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&lt;STX&gt;H1;o160,100;f3;c20;h1;w1;d3,Raynard Lewis;&lt;ETX&gt;
&lt;STX&gt;H2;o130,100;f3;c20;h1;w1;d3,T1XX A;&lt;ETX&gt;
&lt;STX&gt;H3;o100,100;f3;c20;h1;w1;d3,MES Login;&lt;ETX&gt;
&lt;STX&gt;B4;o50,30;f3;c0,3;h50;w3;d3,1656;&lt;ETX&gt;
&lt;STX&gt;R&lt;ETX&gt;
&lt;STX&gt;&lt;ESC&gt;E1;&lt;ETX&gt;
&lt;STX&gt;&lt;US&gt;4&lt;ETX&gt;
&lt;STX&gt;&lt;ETB&gt;&lt;ETX&gt;</v>
      </c>
      <c r="H2276" s="38">
        <f>ROW() - 6</f>
        <v>2270</v>
      </c>
      <c r="I2276" s="218" t="str" cm="1">
        <f t="array" ref="I22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2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277" spans="1:10" x14ac:dyDescent="0.2">
      <c r="A2277" s="209">
        <v>1524</v>
      </c>
      <c r="B2277" s="211" t="s">
        <v>4029</v>
      </c>
      <c r="C2277" s="44">
        <v>4</v>
      </c>
      <c r="D2277" s="214">
        <v>45131.503905868056</v>
      </c>
      <c r="E2277" s="211" t="b">
        <v>0</v>
      </c>
      <c r="F2277" s="211" t="s">
        <v>2669</v>
      </c>
      <c r="G22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&lt;STX&gt;H1;o160,100;f3;c20;h1;w1;d3,Raynelle Patrick;&lt;ETX&gt;
&lt;STX&gt;H2;o130,100;f3;c20;h1;w1;d3,;&lt;ETX&gt;
&lt;STX&gt;H3;o100,100;f3;c20;h1;w1;d3,MES Login;&lt;ETX&gt;
&lt;STX&gt;B4;o50,30;f3;c0,3;h50;w3;d3,1524;&lt;ETX&gt;
&lt;STX&gt;R&lt;ETX&gt;
&lt;STX&gt;&lt;ESC&gt;E1;&lt;ETX&gt;
&lt;STX&gt;&lt;US&gt;4&lt;ETX&gt;
&lt;STX&gt;&lt;ETB&gt;&lt;ETX&gt;</v>
      </c>
      <c r="H2277" s="38">
        <f>ROW() - 6</f>
        <v>2271</v>
      </c>
      <c r="I2277" s="218" t="str" cm="1">
        <f t="array" ref="I22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78" spans="1:10" x14ac:dyDescent="0.2">
      <c r="A2278" s="209">
        <v>1553</v>
      </c>
      <c r="B2278" s="211" t="s">
        <v>4030</v>
      </c>
      <c r="C2278" s="44">
        <v>5</v>
      </c>
      <c r="D2278" s="214">
        <v>45565</v>
      </c>
      <c r="E2278" s="211" t="b">
        <v>1</v>
      </c>
      <c r="F2278" s="211" t="s">
        <v>4031</v>
      </c>
      <c r="G22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&lt;STX&gt;H1;o160,100;f3;c20;h1;w1;d3,Raynie Delmendo;&lt;ETX&gt;
&lt;STX&gt;H2;o130,100;f3;c20;h1;w1;d3,;&lt;ETX&gt;
&lt;STX&gt;H3;o100,100;f3;c20;h1;w1;d3,MES Login;&lt;ETX&gt;
&lt;STX&gt;B4;o50,30;f3;c0,3;h50;w3;d3,1553;&lt;ETX&gt;
&lt;STX&gt;R&lt;ETX&gt;
&lt;STX&gt;&lt;ESC&gt;E1;&lt;ETX&gt;
&lt;STX&gt;&lt;US&gt;4&lt;ETX&gt;
&lt;STX&gt;&lt;ETB&gt;&lt;ETX&gt;</v>
      </c>
      <c r="H2278" s="38">
        <f>ROW() - 6</f>
        <v>2272</v>
      </c>
      <c r="I2278" s="218" t="str" cm="1">
        <f t="array" ref="I22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79" spans="1:10" x14ac:dyDescent="0.2">
      <c r="A2279" s="209">
        <v>9707</v>
      </c>
      <c r="B2279" s="211" t="s">
        <v>542</v>
      </c>
      <c r="C2279" s="44">
        <v>4</v>
      </c>
      <c r="D2279" s="214"/>
      <c r="E2279" s="211" t="b">
        <v>0</v>
      </c>
      <c r="F2279" s="211" t="s">
        <v>975</v>
      </c>
      <c r="G22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&lt;STX&gt;H1;o160,100;f3;c20;h1;w1;d3,Rayshawn Bates;&lt;ETX&gt;
&lt;STX&gt;H2;o130,100;f3;c20;h1;w1;d3,T1XX C;&lt;ETX&gt;
&lt;STX&gt;H3;o100,100;f3;c20;h1;w1;d3,MES Login;&lt;ETX&gt;
&lt;STX&gt;B4;o50,30;f3;c0,3;h50;w3;d3,9707;&lt;ETX&gt;
&lt;STX&gt;R&lt;ETX&gt;
&lt;STX&gt;&lt;ESC&gt;E1;&lt;ETX&gt;
&lt;STX&gt;&lt;US&gt;4&lt;ETX&gt;
&lt;STX&gt;&lt;ETB&gt;&lt;ETX&gt;</v>
      </c>
      <c r="H2279" s="38">
        <f>ROW() - 6</f>
        <v>2273</v>
      </c>
      <c r="I2279" s="218" t="str" cm="1">
        <f t="array" ref="I22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2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280" spans="1:10" x14ac:dyDescent="0.2">
      <c r="A2280" s="209">
        <v>1747</v>
      </c>
      <c r="B2280" s="211" t="s">
        <v>4032</v>
      </c>
      <c r="C2280" s="44">
        <v>4</v>
      </c>
      <c r="D2280" s="214">
        <v>45131.503906597223</v>
      </c>
      <c r="E2280" s="211" t="b">
        <v>0</v>
      </c>
      <c r="F2280" s="211" t="s">
        <v>4033</v>
      </c>
      <c r="G22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&lt;STX&gt;H1;o160,100;f3;c20;h1;w1;d3,Rayshawn Mickle;&lt;ETX&gt;
&lt;STX&gt;H2;o130,100;f3;c20;h1;w1;d3,;&lt;ETX&gt;
&lt;STX&gt;H3;o100,100;f3;c20;h1;w1;d3,MES Login;&lt;ETX&gt;
&lt;STX&gt;B4;o50,30;f3;c0,3;h50;w3;d3,1747;&lt;ETX&gt;
&lt;STX&gt;R&lt;ETX&gt;
&lt;STX&gt;&lt;ESC&gt;E1;&lt;ETX&gt;
&lt;STX&gt;&lt;US&gt;4&lt;ETX&gt;
&lt;STX&gt;&lt;ETB&gt;&lt;ETX&gt;</v>
      </c>
      <c r="H2280" s="38">
        <f>ROW() - 6</f>
        <v>2274</v>
      </c>
      <c r="I2280" s="218" t="str" cm="1">
        <f t="array" ref="I22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81" spans="1:10" x14ac:dyDescent="0.2">
      <c r="A2281" s="209">
        <v>2606</v>
      </c>
      <c r="B2281" s="211" t="s">
        <v>544</v>
      </c>
      <c r="C2281" s="44">
        <v>4</v>
      </c>
      <c r="D2281" s="214"/>
      <c r="E2281" s="211" t="b">
        <v>0</v>
      </c>
      <c r="F2281" s="211" t="s">
        <v>3440</v>
      </c>
      <c r="G22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&lt;STX&gt;H1;o160,100;f3;c20;h1;w1;d3,Rayshawn Reeves;&lt;ETX&gt;
&lt;STX&gt;H2;o130,100;f3;c20;h1;w1;d3,T1XX C;&lt;ETX&gt;
&lt;STX&gt;H3;o100,100;f3;c20;h1;w1;d3,MES Login;&lt;ETX&gt;
&lt;STX&gt;B4;o50,30;f3;c0,3;h50;w3;d3,2606;&lt;ETX&gt;
&lt;STX&gt;R&lt;ETX&gt;
&lt;STX&gt;&lt;ESC&gt;E1;&lt;ETX&gt;
&lt;STX&gt;&lt;US&gt;4&lt;ETX&gt;
&lt;STX&gt;&lt;ETB&gt;&lt;ETX&gt;</v>
      </c>
      <c r="H2281" s="38">
        <f>ROW() - 6</f>
        <v>2275</v>
      </c>
      <c r="I2281" s="218" t="str" cm="1">
        <f t="array" ref="I22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2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282" spans="1:10" x14ac:dyDescent="0.2">
      <c r="A2282" s="209">
        <v>2241</v>
      </c>
      <c r="B2282" s="211" t="s">
        <v>4034</v>
      </c>
      <c r="C2282" s="44">
        <v>4</v>
      </c>
      <c r="D2282" s="214">
        <v>45131.503907141203</v>
      </c>
      <c r="E2282" s="211" t="b">
        <v>0</v>
      </c>
      <c r="F2282" s="211" t="s">
        <v>4035</v>
      </c>
      <c r="G22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&lt;STX&gt;H1;o160,100;f3;c20;h1;w1;d3,RCS Temp;&lt;ETX&gt;
&lt;STX&gt;H2;o130,100;f3;c20;h1;w1;d3,;&lt;ETX&gt;
&lt;STX&gt;H3;o100,100;f3;c20;h1;w1;d3,MES Login;&lt;ETX&gt;
&lt;STX&gt;B4;o50,30;f3;c0,3;h50;w3;d3,2241;&lt;ETX&gt;
&lt;STX&gt;R&lt;ETX&gt;
&lt;STX&gt;&lt;ESC&gt;E1;&lt;ETX&gt;
&lt;STX&gt;&lt;US&gt;4&lt;ETX&gt;
&lt;STX&gt;&lt;ETB&gt;&lt;ETX&gt;</v>
      </c>
      <c r="H2282" s="38">
        <f>ROW() - 6</f>
        <v>2276</v>
      </c>
      <c r="I2282" s="218" t="str" cm="1">
        <f t="array" ref="I22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83" spans="1:10" x14ac:dyDescent="0.2">
      <c r="A2283" s="209">
        <v>2193</v>
      </c>
      <c r="B2283" s="211" t="s">
        <v>546</v>
      </c>
      <c r="C2283" s="44">
        <v>2</v>
      </c>
      <c r="D2283" s="214"/>
      <c r="E2283" s="211" t="b">
        <v>1</v>
      </c>
      <c r="F2283" s="211" t="s">
        <v>1480</v>
      </c>
      <c r="G22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&lt;STX&gt;H1;o160,100;f3;c20;h1;w1;d3,Rebecca Bryant;&lt;ETX&gt;
&lt;STX&gt;H2;o130,100;f3;c20;h1;w1;d3,Quality 1st;&lt;ETX&gt;
&lt;STX&gt;H3;o100,100;f3;c20;h1;w1;d3,MES Login;&lt;ETX&gt;
&lt;STX&gt;B4;o50,30;f3;c0,3;h50;w3;d3,2193;&lt;ETX&gt;
&lt;STX&gt;R&lt;ETX&gt;
&lt;STX&gt;&lt;ESC&gt;E1;&lt;ETX&gt;
&lt;STX&gt;&lt;US&gt;4&lt;ETX&gt;
&lt;STX&gt;&lt;ETB&gt;&lt;ETX&gt;</v>
      </c>
      <c r="H2283" s="38">
        <f>ROW() - 6</f>
        <v>2277</v>
      </c>
      <c r="I2283" s="218" t="str" cm="1">
        <f t="array" ref="I22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1st</v>
      </c>
      <c r="J22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284" spans="1:10" x14ac:dyDescent="0.2">
      <c r="A2284" s="209">
        <v>5956470</v>
      </c>
      <c r="B2284" s="211" t="s">
        <v>4036</v>
      </c>
      <c r="C2284" s="44">
        <v>2</v>
      </c>
      <c r="D2284" s="214"/>
      <c r="E2284" s="211" t="b">
        <v>0</v>
      </c>
      <c r="F2284" s="211" t="s">
        <v>4037</v>
      </c>
      <c r="G22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&lt;STX&gt;H1;o160,100;f3;c20;h1;w1;d3,Rebecca Bryant-Bypass;&lt;ETX&gt;
&lt;STX&gt;H2;o130,100;f3;c20;h1;w1;d3,Bypass;&lt;ETX&gt;
&lt;STX&gt;H3;o100,100;f3;c20;h1;w1;d3,MES Login;&lt;ETX&gt;
&lt;STX&gt;B4;o50,30;f3;c0,3;h50;w3;d3,5956470;&lt;ETX&gt;
&lt;STX&gt;R&lt;ETX&gt;
&lt;STX&gt;&lt;ESC&gt;E1;&lt;ETX&gt;
&lt;STX&gt;&lt;US&gt;4&lt;ETX&gt;
&lt;STX&gt;&lt;ETB&gt;&lt;ETX&gt;</v>
      </c>
      <c r="H2284" s="38">
        <f>ROW() - 6</f>
        <v>2278</v>
      </c>
      <c r="I2284" s="218" t="str" cm="1">
        <f t="array" ref="I22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22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285" spans="1:10" x14ac:dyDescent="0.2">
      <c r="A2285" s="209">
        <v>1791</v>
      </c>
      <c r="B2285" s="211" t="s">
        <v>4038</v>
      </c>
      <c r="C2285" s="44">
        <v>10</v>
      </c>
      <c r="D2285" s="214"/>
      <c r="E2285" s="211" t="b">
        <v>1</v>
      </c>
      <c r="F2285" s="211" t="s">
        <v>4039</v>
      </c>
      <c r="G22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&lt;STX&gt;H1;o160,100;f3;c20;h1;w1;d3,Rebecca Humitz;&lt;ETX&gt;
&lt;STX&gt;H2;o130,100;f3;c20;h1;w1;d3,Finance;&lt;ETX&gt;
&lt;STX&gt;H3;o100,100;f3;c20;h1;w1;d3,MES Login;&lt;ETX&gt;
&lt;STX&gt;B4;o50,30;f3;c0,3;h50;w3;d3,1791;&lt;ETX&gt;
&lt;STX&gt;R&lt;ETX&gt;
&lt;STX&gt;&lt;ESC&gt;E1;&lt;ETX&gt;
&lt;STX&gt;&lt;US&gt;4&lt;ETX&gt;
&lt;STX&gt;&lt;ETB&gt;&lt;ETX&gt;</v>
      </c>
      <c r="H2285" s="38">
        <f>ROW() - 6</f>
        <v>2279</v>
      </c>
      <c r="I2285" s="218" t="str" cm="1">
        <f t="array" ref="I22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Finance</v>
      </c>
      <c r="J22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86" spans="1:10" x14ac:dyDescent="0.2">
      <c r="A2286" s="209">
        <v>1703</v>
      </c>
      <c r="B2286" s="211" t="s">
        <v>4040</v>
      </c>
      <c r="C2286" s="44">
        <v>4</v>
      </c>
      <c r="D2286" s="214">
        <v>45131.50390729167</v>
      </c>
      <c r="E2286" s="211" t="b">
        <v>0</v>
      </c>
      <c r="F2286" s="211" t="s">
        <v>985</v>
      </c>
      <c r="G22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&lt;STX&gt;H1;o160,100;f3;c20;h1;w1;d3,Reganettia Parker;&lt;ETX&gt;
&lt;STX&gt;H2;o130,100;f3;c20;h1;w1;d3,;&lt;ETX&gt;
&lt;STX&gt;H3;o100,100;f3;c20;h1;w1;d3,MES Login;&lt;ETX&gt;
&lt;STX&gt;B4;o50,30;f3;c0,3;h50;w3;d3,1703;&lt;ETX&gt;
&lt;STX&gt;R&lt;ETX&gt;
&lt;STX&gt;&lt;ESC&gt;E1;&lt;ETX&gt;
&lt;STX&gt;&lt;US&gt;4&lt;ETX&gt;
&lt;STX&gt;&lt;ETB&gt;&lt;ETX&gt;</v>
      </c>
      <c r="H2286" s="38">
        <f>ROW() - 6</f>
        <v>2280</v>
      </c>
      <c r="I2286" s="218" t="str" cm="1">
        <f t="array" ref="I22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87" spans="1:10" x14ac:dyDescent="0.2">
      <c r="A2287" s="209">
        <v>9494</v>
      </c>
      <c r="B2287" s="211" t="s">
        <v>4041</v>
      </c>
      <c r="C2287" s="44">
        <v>4</v>
      </c>
      <c r="D2287" s="214">
        <v>45131.50390802083</v>
      </c>
      <c r="E2287" s="211" t="b">
        <v>0</v>
      </c>
      <c r="F2287" s="211" t="s">
        <v>4042</v>
      </c>
      <c r="G22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&lt;STX&gt;H1;o160,100;f3;c20;h1;w1;d3,Regina Wheeler;&lt;ETX&gt;
&lt;STX&gt;H2;o130,100;f3;c20;h1;w1;d3,;&lt;ETX&gt;
&lt;STX&gt;H3;o100,100;f3;c20;h1;w1;d3,MES Login;&lt;ETX&gt;
&lt;STX&gt;B4;o50,30;f3;c0,3;h50;w3;d3,9494;&lt;ETX&gt;
&lt;STX&gt;R&lt;ETX&gt;
&lt;STX&gt;&lt;ESC&gt;E1;&lt;ETX&gt;
&lt;STX&gt;&lt;US&gt;4&lt;ETX&gt;
&lt;STX&gt;&lt;ETB&gt;&lt;ETX&gt;</v>
      </c>
      <c r="H2287" s="38">
        <f>ROW() - 6</f>
        <v>2281</v>
      </c>
      <c r="I2287" s="218" t="str" cm="1">
        <f t="array" ref="I22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88" spans="1:10" x14ac:dyDescent="0.2">
      <c r="A2288" s="209">
        <v>1271</v>
      </c>
      <c r="B2288" s="211" t="s">
        <v>4043</v>
      </c>
      <c r="C2288" s="44">
        <v>4</v>
      </c>
      <c r="D2288" s="214">
        <v>45131.503907488426</v>
      </c>
      <c r="E2288" s="211" t="b">
        <v>0</v>
      </c>
      <c r="F2288" s="211" t="s">
        <v>2369</v>
      </c>
      <c r="G22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&lt;STX&gt;H1;o160,100;f3;c20;h1;w1;d3,Reginald Allen;&lt;ETX&gt;
&lt;STX&gt;H2;o130,100;f3;c20;h1;w1;d3,;&lt;ETX&gt;
&lt;STX&gt;H3;o100,100;f3;c20;h1;w1;d3,MES Login;&lt;ETX&gt;
&lt;STX&gt;B4;o50,30;f3;c0,3;h50;w3;d3,1271;&lt;ETX&gt;
&lt;STX&gt;R&lt;ETX&gt;
&lt;STX&gt;&lt;ESC&gt;E1;&lt;ETX&gt;
&lt;STX&gt;&lt;US&gt;4&lt;ETX&gt;
&lt;STX&gt;&lt;ETB&gt;&lt;ETX&gt;</v>
      </c>
      <c r="H2288" s="38">
        <f>ROW() - 6</f>
        <v>2282</v>
      </c>
      <c r="I2288" s="218" t="str" cm="1">
        <f t="array" ref="I22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89" spans="1:10" x14ac:dyDescent="0.2">
      <c r="A2289" s="209">
        <v>1729</v>
      </c>
      <c r="B2289" s="211" t="s">
        <v>4044</v>
      </c>
      <c r="C2289" s="44">
        <v>4</v>
      </c>
      <c r="D2289" s="214">
        <v>45131.503907673614</v>
      </c>
      <c r="E2289" s="211" t="b">
        <v>0</v>
      </c>
      <c r="F2289" s="211" t="s">
        <v>4045</v>
      </c>
      <c r="G22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&lt;STX&gt;H1;o160,100;f3;c20;h1;w1;d3,Reginald McKenzie;&lt;ETX&gt;
&lt;STX&gt;H2;o130,100;f3;c20;h1;w1;d3,;&lt;ETX&gt;
&lt;STX&gt;H3;o100,100;f3;c20;h1;w1;d3,MES Login;&lt;ETX&gt;
&lt;STX&gt;B4;o50,30;f3;c0,3;h50;w3;d3,1729;&lt;ETX&gt;
&lt;STX&gt;R&lt;ETX&gt;
&lt;STX&gt;&lt;ESC&gt;E1;&lt;ETX&gt;
&lt;STX&gt;&lt;US&gt;4&lt;ETX&gt;
&lt;STX&gt;&lt;ETB&gt;&lt;ETX&gt;</v>
      </c>
      <c r="H2289" s="38">
        <f>ROW() - 6</f>
        <v>2283</v>
      </c>
      <c r="I2289" s="218" t="str" cm="1">
        <f t="array" ref="I22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90" spans="1:10" x14ac:dyDescent="0.2">
      <c r="A2290" s="209">
        <v>1614</v>
      </c>
      <c r="B2290" s="211" t="s">
        <v>4046</v>
      </c>
      <c r="C2290" s="44">
        <v>4</v>
      </c>
      <c r="D2290" s="214">
        <v>45131.50390787037</v>
      </c>
      <c r="E2290" s="211" t="b">
        <v>0</v>
      </c>
      <c r="F2290" s="211" t="s">
        <v>2186</v>
      </c>
      <c r="G22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&lt;STX&gt;H1;o160,100;f3;c20;h1;w1;d3,Reginald Peoples;&lt;ETX&gt;
&lt;STX&gt;H2;o130,100;f3;c20;h1;w1;d3,;&lt;ETX&gt;
&lt;STX&gt;H3;o100,100;f3;c20;h1;w1;d3,MES Login;&lt;ETX&gt;
&lt;STX&gt;B4;o50,30;f3;c0,3;h50;w3;d3,1614;&lt;ETX&gt;
&lt;STX&gt;R&lt;ETX&gt;
&lt;STX&gt;&lt;ESC&gt;E1;&lt;ETX&gt;
&lt;STX&gt;&lt;US&gt;4&lt;ETX&gt;
&lt;STX&gt;&lt;ETB&gt;&lt;ETX&gt;</v>
      </c>
      <c r="H2290" s="38">
        <f>ROW() - 6</f>
        <v>2284</v>
      </c>
      <c r="I2290" s="218" t="str" cm="1">
        <f t="array" ref="I22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91" spans="1:10" x14ac:dyDescent="0.2">
      <c r="A2291" s="209">
        <v>2526</v>
      </c>
      <c r="B2291" s="211" t="s">
        <v>4047</v>
      </c>
      <c r="C2291" s="44">
        <v>4</v>
      </c>
      <c r="D2291" s="214">
        <v>45693</v>
      </c>
      <c r="E2291" s="211" t="b">
        <v>0</v>
      </c>
      <c r="F2291" s="211" t="s">
        <v>4048</v>
      </c>
      <c r="G22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&lt;STX&gt;H1;o160,100;f3;c20;h1;w1;d3,Rena Joiner;&lt;ETX&gt;
&lt;STX&gt;H2;o130,100;f3;c20;h1;w1;d3,;&lt;ETX&gt;
&lt;STX&gt;H3;o100,100;f3;c20;h1;w1;d3,MES Login;&lt;ETX&gt;
&lt;STX&gt;B4;o50,30;f3;c0,3;h50;w3;d3,2526;&lt;ETX&gt;
&lt;STX&gt;R&lt;ETX&gt;
&lt;STX&gt;&lt;ESC&gt;E1;&lt;ETX&gt;
&lt;STX&gt;&lt;US&gt;4&lt;ETX&gt;
&lt;STX&gt;&lt;ETB&gt;&lt;ETX&gt;</v>
      </c>
      <c r="H2291" s="38">
        <f>ROW() - 6</f>
        <v>2285</v>
      </c>
      <c r="I2291" s="218" t="str" cm="1">
        <f t="array" ref="I22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92" spans="1:10" x14ac:dyDescent="0.2">
      <c r="A2292" s="209">
        <v>1266</v>
      </c>
      <c r="B2292" s="211" t="s">
        <v>4049</v>
      </c>
      <c r="C2292" s="44">
        <v>4</v>
      </c>
      <c r="D2292" s="214">
        <v>45131.503908217594</v>
      </c>
      <c r="E2292" s="211" t="b">
        <v>0</v>
      </c>
      <c r="F2292" s="211" t="s">
        <v>2623</v>
      </c>
      <c r="G22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&lt;STX&gt;H1;o160,100;f3;c20;h1;w1;d3,Renee Hayes;&lt;ETX&gt;
&lt;STX&gt;H2;o130,100;f3;c20;h1;w1;d3,;&lt;ETX&gt;
&lt;STX&gt;H3;o100,100;f3;c20;h1;w1;d3,MES Login;&lt;ETX&gt;
&lt;STX&gt;B4;o50,30;f3;c0,3;h50;w3;d3,1266;&lt;ETX&gt;
&lt;STX&gt;R&lt;ETX&gt;
&lt;STX&gt;&lt;ESC&gt;E1;&lt;ETX&gt;
&lt;STX&gt;&lt;US&gt;4&lt;ETX&gt;
&lt;STX&gt;&lt;ETB&gt;&lt;ETX&gt;</v>
      </c>
      <c r="H2292" s="38">
        <f>ROW() - 6</f>
        <v>2286</v>
      </c>
      <c r="I2292" s="218" t="str" cm="1">
        <f t="array" ref="I22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93" spans="1:10" x14ac:dyDescent="0.2">
      <c r="A2293" s="209">
        <v>9941</v>
      </c>
      <c r="B2293" s="211" t="s">
        <v>4050</v>
      </c>
      <c r="C2293" s="44">
        <v>6</v>
      </c>
      <c r="D2293" s="214">
        <v>45131.50390841435</v>
      </c>
      <c r="E2293" s="211" t="b">
        <v>1</v>
      </c>
      <c r="F2293" s="211" t="s">
        <v>4051</v>
      </c>
      <c r="G22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&lt;STX&gt;H1;o160,100;f3;c20;h1;w1;d3,Renee Smiljanic;&lt;ETX&gt;
&lt;STX&gt;H2;o130,100;f3;c20;h1;w1;d3,HR Dept;&lt;ETX&gt;
&lt;STX&gt;H3;o100,100;f3;c20;h1;w1;d3,MES Login;&lt;ETX&gt;
&lt;STX&gt;B4;o50,30;f3;c0,3;h50;w3;d3,9941;&lt;ETX&gt;
&lt;STX&gt;R&lt;ETX&gt;
&lt;STX&gt;&lt;ESC&gt;E1;&lt;ETX&gt;
&lt;STX&gt;&lt;US&gt;4&lt;ETX&gt;
&lt;STX&gt;&lt;ETB&gt;&lt;ETX&gt;</v>
      </c>
      <c r="H2293" s="38">
        <f>ROW() - 6</f>
        <v>2287</v>
      </c>
      <c r="I2293" s="218" t="str" cm="1">
        <f t="array" ref="I22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22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94" spans="1:10" x14ac:dyDescent="0.2">
      <c r="A2294" s="209">
        <v>8650</v>
      </c>
      <c r="B2294" s="211" t="s">
        <v>4052</v>
      </c>
      <c r="C2294" s="44">
        <v>3</v>
      </c>
      <c r="D2294" s="214">
        <v>45131.503908564817</v>
      </c>
      <c r="E2294" s="211" t="b">
        <v>1</v>
      </c>
      <c r="F2294" s="211" t="s">
        <v>4053</v>
      </c>
      <c r="G22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&lt;STX&gt;H1;o160,100;f3;c20;h1;w1;d3,Renee Wester;&lt;ETX&gt;
&lt;STX&gt;H2;o130,100;f3;c20;h1;w1;d3,;&lt;ETX&gt;
&lt;STX&gt;H3;o100,100;f3;c20;h1;w1;d3,MES Login;&lt;ETX&gt;
&lt;STX&gt;B4;o50,30;f3;c0,3;h50;w3;d3,8650;&lt;ETX&gt;
&lt;STX&gt;R&lt;ETX&gt;
&lt;STX&gt;&lt;ESC&gt;E1;&lt;ETX&gt;
&lt;STX&gt;&lt;US&gt;4&lt;ETX&gt;
&lt;STX&gt;&lt;ETB&gt;&lt;ETX&gt;</v>
      </c>
      <c r="H2294" s="38">
        <f>ROW() - 6</f>
        <v>2288</v>
      </c>
      <c r="I2294" s="218" t="str" cm="1">
        <f t="array" ref="I22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95" spans="1:10" x14ac:dyDescent="0.2">
      <c r="A2295" s="209">
        <v>1210</v>
      </c>
      <c r="B2295" s="211" t="s">
        <v>4054</v>
      </c>
      <c r="C2295" s="44">
        <v>4</v>
      </c>
      <c r="D2295" s="214">
        <v>45131.503908564817</v>
      </c>
      <c r="E2295" s="211" t="b">
        <v>0</v>
      </c>
      <c r="F2295" s="211" t="s">
        <v>1380</v>
      </c>
      <c r="G22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&lt;STX&gt;H1;o160,100;f3;c20;h1;w1;d3,Renell Taylor;&lt;ETX&gt;
&lt;STX&gt;H2;o130,100;f3;c20;h1;w1;d3,;&lt;ETX&gt;
&lt;STX&gt;H3;o100,100;f3;c20;h1;w1;d3,MES Login;&lt;ETX&gt;
&lt;STX&gt;B4;o50,30;f3;c0,3;h50;w3;d3,1210;&lt;ETX&gt;
&lt;STX&gt;R&lt;ETX&gt;
&lt;STX&gt;&lt;ESC&gt;E1;&lt;ETX&gt;
&lt;STX&gt;&lt;US&gt;4&lt;ETX&gt;
&lt;STX&gt;&lt;ETB&gt;&lt;ETX&gt;</v>
      </c>
      <c r="H2295" s="38">
        <f>ROW() - 6</f>
        <v>2289</v>
      </c>
      <c r="I2295" s="218" t="str" cm="1">
        <f t="array" ref="I22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96" spans="1:10" x14ac:dyDescent="0.2">
      <c r="A2296" s="209">
        <v>8194</v>
      </c>
      <c r="B2296" s="211" t="s">
        <v>4055</v>
      </c>
      <c r="C2296" s="44">
        <v>4</v>
      </c>
      <c r="D2296" s="214">
        <v>45131.503908946761</v>
      </c>
      <c r="E2296" s="211" t="b">
        <v>0</v>
      </c>
      <c r="F2296" s="211" t="s">
        <v>1378</v>
      </c>
      <c r="G22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&lt;STX&gt;H1;o160,100;f3;c20;h1;w1;d3,Reuben Lee;&lt;ETX&gt;
&lt;STX&gt;H2;o130,100;f3;c20;h1;w1;d3,;&lt;ETX&gt;
&lt;STX&gt;H3;o100,100;f3;c20;h1;w1;d3,MES Login;&lt;ETX&gt;
&lt;STX&gt;B4;o50,30;f3;c0,3;h50;w3;d3,8194;&lt;ETX&gt;
&lt;STX&gt;R&lt;ETX&gt;
&lt;STX&gt;&lt;ESC&gt;E1;&lt;ETX&gt;
&lt;STX&gt;&lt;US&gt;4&lt;ETX&gt;
&lt;STX&gt;&lt;ETB&gt;&lt;ETX&gt;</v>
      </c>
      <c r="H2296" s="38">
        <f>ROW() - 6</f>
        <v>2290</v>
      </c>
      <c r="I2296" s="218" t="str" cm="1">
        <f t="array" ref="I22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97" spans="1:10" x14ac:dyDescent="0.2">
      <c r="A2297" s="209">
        <v>8701</v>
      </c>
      <c r="B2297" s="211" t="s">
        <v>4056</v>
      </c>
      <c r="C2297" s="44">
        <v>8</v>
      </c>
      <c r="D2297" s="214">
        <v>45090.630198993058</v>
      </c>
      <c r="E2297" s="211" t="b">
        <v>1</v>
      </c>
      <c r="F2297" s="211" t="s">
        <v>892</v>
      </c>
      <c r="G22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&lt;STX&gt;H1;o160,100;f3;c20;h1;w1;d3,Reuben Romero;&lt;ETX&gt;
&lt;STX&gt;H2;o130,100;f3;c20;h1;w1;d3,;&lt;ETX&gt;
&lt;STX&gt;H3;o100,100;f3;c20;h1;w1;d3,MES Login;&lt;ETX&gt;
&lt;STX&gt;B4;o50,30;f3;c0,3;h50;w3;d3,8701;&lt;ETX&gt;
&lt;STX&gt;R&lt;ETX&gt;
&lt;STX&gt;&lt;ESC&gt;E1;&lt;ETX&gt;
&lt;STX&gt;&lt;US&gt;4&lt;ETX&gt;
&lt;STX&gt;&lt;ETB&gt;&lt;ETX&gt;</v>
      </c>
      <c r="H2297" s="38">
        <f>ROW() - 6</f>
        <v>2291</v>
      </c>
      <c r="I2297" s="218" t="str" cm="1">
        <f t="array" ref="I22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98" spans="1:10" x14ac:dyDescent="0.2">
      <c r="A2298" s="209">
        <v>2063</v>
      </c>
      <c r="B2298" s="211" t="s">
        <v>4057</v>
      </c>
      <c r="C2298" s="44">
        <v>4</v>
      </c>
      <c r="D2298" s="214">
        <v>45131.503909108797</v>
      </c>
      <c r="E2298" s="211" t="b">
        <v>0</v>
      </c>
      <c r="F2298" s="211" t="s">
        <v>4058</v>
      </c>
      <c r="G22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&lt;STX&gt;H1;o160,100;f3;c20;h1;w1;d3,Richard Aryes;&lt;ETX&gt;
&lt;STX&gt;H2;o130,100;f3;c20;h1;w1;d3,;&lt;ETX&gt;
&lt;STX&gt;H3;o100,100;f3;c20;h1;w1;d3,MES Login;&lt;ETX&gt;
&lt;STX&gt;B4;o50,30;f3;c0,3;h50;w3;d3,2063;&lt;ETX&gt;
&lt;STX&gt;R&lt;ETX&gt;
&lt;STX&gt;&lt;ESC&gt;E1;&lt;ETX&gt;
&lt;STX&gt;&lt;US&gt;4&lt;ETX&gt;
&lt;STX&gt;&lt;ETB&gt;&lt;ETX&gt;</v>
      </c>
      <c r="H2298" s="38">
        <f>ROW() - 6</f>
        <v>2292</v>
      </c>
      <c r="I2298" s="218" t="str" cm="1">
        <f t="array" ref="I22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299" spans="1:10" x14ac:dyDescent="0.2">
      <c r="A2299" s="209">
        <v>2416</v>
      </c>
      <c r="B2299" s="211" t="s">
        <v>41</v>
      </c>
      <c r="C2299" s="44">
        <v>4</v>
      </c>
      <c r="D2299" s="214">
        <v>45772</v>
      </c>
      <c r="E2299" s="211" t="b">
        <v>0</v>
      </c>
      <c r="F2299" s="211" t="s">
        <v>1875</v>
      </c>
      <c r="G22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&lt;STX&gt;H1;o160,100;f3;c20;h1;w1;d3,Richard Austin;&lt;ETX&gt;
&lt;STX&gt;H2;o130,100;f3;c20;h1;w1;d3,;&lt;ETX&gt;
&lt;STX&gt;H3;o100,100;f3;c20;h1;w1;d3,MES Login;&lt;ETX&gt;
&lt;STX&gt;B4;o50,30;f3;c0,3;h50;w3;d3,2416;&lt;ETX&gt;
&lt;STX&gt;R&lt;ETX&gt;
&lt;STX&gt;&lt;ESC&gt;E1;&lt;ETX&gt;
&lt;STX&gt;&lt;US&gt;4&lt;ETX&gt;
&lt;STX&gt;&lt;ETB&gt;&lt;ETX&gt;</v>
      </c>
      <c r="H2299" s="38">
        <f>ROW() - 6</f>
        <v>2293</v>
      </c>
      <c r="I2299" s="218" t="str" cm="1">
        <f t="array" ref="I22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2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00" spans="1:10" x14ac:dyDescent="0.2">
      <c r="A2300" s="209">
        <v>8767</v>
      </c>
      <c r="B2300" s="211" t="s">
        <v>4059</v>
      </c>
      <c r="C2300" s="44">
        <v>4</v>
      </c>
      <c r="D2300" s="214">
        <v>45131.503909108797</v>
      </c>
      <c r="E2300" s="211" t="b">
        <v>0</v>
      </c>
      <c r="F2300" s="211" t="s">
        <v>4060</v>
      </c>
      <c r="G23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&lt;STX&gt;H1;o160,100;f3;c20;h1;w1;d3,Richard Barlow;&lt;ETX&gt;
&lt;STX&gt;H2;o130,100;f3;c20;h1;w1;d3,;&lt;ETX&gt;
&lt;STX&gt;H3;o100,100;f3;c20;h1;w1;d3,MES Login;&lt;ETX&gt;
&lt;STX&gt;B4;o50,30;f3;c0,3;h50;w3;d3,8767;&lt;ETX&gt;
&lt;STX&gt;R&lt;ETX&gt;
&lt;STX&gt;&lt;ESC&gt;E1;&lt;ETX&gt;
&lt;STX&gt;&lt;US&gt;4&lt;ETX&gt;
&lt;STX&gt;&lt;ETB&gt;&lt;ETX&gt;</v>
      </c>
      <c r="H2300" s="38">
        <f>ROW() - 6</f>
        <v>2294</v>
      </c>
      <c r="I2300" s="218" t="str" cm="1">
        <f t="array" ref="I23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01" spans="1:10" x14ac:dyDescent="0.2">
      <c r="A2301" s="209">
        <v>8177</v>
      </c>
      <c r="B2301" s="211" t="s">
        <v>548</v>
      </c>
      <c r="C2301" s="44">
        <v>4</v>
      </c>
      <c r="D2301" s="214"/>
      <c r="E2301" s="211" t="b">
        <v>0</v>
      </c>
      <c r="F2301" s="211" t="s">
        <v>1668</v>
      </c>
      <c r="G23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&lt;STX&gt;H1;o160,100;f3;c20;h1;w1;d3,Richard Dillard;&lt;ETX&gt;
&lt;STX&gt;H2;o130,100;f3;c20;h1;w1;d3,T1XX C;&lt;ETX&gt;
&lt;STX&gt;H3;o100,100;f3;c20;h1;w1;d3,MES Login;&lt;ETX&gt;
&lt;STX&gt;B4;o50,30;f3;c0,3;h50;w3;d3,8177;&lt;ETX&gt;
&lt;STX&gt;R&lt;ETX&gt;
&lt;STX&gt;&lt;ESC&gt;E1;&lt;ETX&gt;
&lt;STX&gt;&lt;US&gt;4&lt;ETX&gt;
&lt;STX&gt;&lt;ETB&gt;&lt;ETX&gt;</v>
      </c>
      <c r="H2301" s="38">
        <f>ROW() - 6</f>
        <v>2295</v>
      </c>
      <c r="I2301" s="218" t="str" cm="1">
        <f t="array" ref="I23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3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02" spans="1:10" x14ac:dyDescent="0.2">
      <c r="A2302" s="209">
        <v>9802</v>
      </c>
      <c r="B2302" s="211" t="s">
        <v>4061</v>
      </c>
      <c r="C2302" s="44">
        <v>4</v>
      </c>
      <c r="D2302" s="214">
        <v>45131.503909293984</v>
      </c>
      <c r="E2302" s="211" t="b">
        <v>0</v>
      </c>
      <c r="F2302" s="211" t="s">
        <v>2280</v>
      </c>
      <c r="G23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&lt;STX&gt;H1;o160,100;f3;c20;h1;w1;d3,Richard Dixon;&lt;ETX&gt;
&lt;STX&gt;H2;o130,100;f3;c20;h1;w1;d3,;&lt;ETX&gt;
&lt;STX&gt;H3;o100,100;f3;c20;h1;w1;d3,MES Login;&lt;ETX&gt;
&lt;STX&gt;B4;o50,30;f3;c0,3;h50;w3;d3,9802;&lt;ETX&gt;
&lt;STX&gt;R&lt;ETX&gt;
&lt;STX&gt;&lt;ESC&gt;E1;&lt;ETX&gt;
&lt;STX&gt;&lt;US&gt;4&lt;ETX&gt;
&lt;STX&gt;&lt;ETB&gt;&lt;ETX&gt;</v>
      </c>
      <c r="H2302" s="38">
        <f>ROW() - 6</f>
        <v>2296</v>
      </c>
      <c r="I2302" s="218" t="str" cm="1">
        <f t="array" ref="I23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03" spans="1:10" x14ac:dyDescent="0.2">
      <c r="A2303" s="209">
        <v>2942</v>
      </c>
      <c r="B2303" s="211" t="s">
        <v>4062</v>
      </c>
      <c r="C2303" s="44">
        <v>4</v>
      </c>
      <c r="D2303" s="214">
        <v>45131.503909490741</v>
      </c>
      <c r="E2303" s="211" t="b">
        <v>0</v>
      </c>
      <c r="F2303" s="211" t="s">
        <v>1507</v>
      </c>
      <c r="G23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&lt;STX&gt;H1;o160,100;f3;c20;h1;w1;d3,Richard Fox;&lt;ETX&gt;
&lt;STX&gt;H2;o130,100;f3;c20;h1;w1;d3,;&lt;ETX&gt;
&lt;STX&gt;H3;o100,100;f3;c20;h1;w1;d3,MES Login;&lt;ETX&gt;
&lt;STX&gt;B4;o50,30;f3;c0,3;h50;w3;d3,2942;&lt;ETX&gt;
&lt;STX&gt;R&lt;ETX&gt;
&lt;STX&gt;&lt;ESC&gt;E1;&lt;ETX&gt;
&lt;STX&gt;&lt;US&gt;4&lt;ETX&gt;
&lt;STX&gt;&lt;ETB&gt;&lt;ETX&gt;</v>
      </c>
      <c r="H2303" s="38">
        <f>ROW() - 6</f>
        <v>2297</v>
      </c>
      <c r="I2303" s="218" t="str" cm="1">
        <f t="array" ref="I23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04" spans="1:10" x14ac:dyDescent="0.2">
      <c r="A2304" s="209">
        <v>1264</v>
      </c>
      <c r="B2304" s="211" t="s">
        <v>4063</v>
      </c>
      <c r="C2304" s="44">
        <v>4</v>
      </c>
      <c r="D2304" s="214">
        <v>45131.5039096412</v>
      </c>
      <c r="E2304" s="211" t="b">
        <v>0</v>
      </c>
      <c r="F2304" s="211" t="s">
        <v>4064</v>
      </c>
      <c r="G23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&lt;STX&gt;H1;o160,100;f3;c20;h1;w1;d3,Richard Moorelet;&lt;ETX&gt;
&lt;STX&gt;H2;o130,100;f3;c20;h1;w1;d3,;&lt;ETX&gt;
&lt;STX&gt;H3;o100,100;f3;c20;h1;w1;d3,MES Login;&lt;ETX&gt;
&lt;STX&gt;B4;o50,30;f3;c0,3;h50;w3;d3,1264;&lt;ETX&gt;
&lt;STX&gt;R&lt;ETX&gt;
&lt;STX&gt;&lt;ESC&gt;E1;&lt;ETX&gt;
&lt;STX&gt;&lt;US&gt;4&lt;ETX&gt;
&lt;STX&gt;&lt;ETB&gt;&lt;ETX&gt;</v>
      </c>
      <c r="H2304" s="38">
        <f>ROW() - 6</f>
        <v>2298</v>
      </c>
      <c r="I2304" s="218" t="str" cm="1">
        <f t="array" ref="I23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05" spans="1:10" x14ac:dyDescent="0.2">
      <c r="A2305" s="209">
        <v>6018</v>
      </c>
      <c r="B2305" s="211" t="s">
        <v>550</v>
      </c>
      <c r="C2305" s="44">
        <v>4</v>
      </c>
      <c r="D2305" s="214"/>
      <c r="E2305" s="211" t="b">
        <v>0</v>
      </c>
      <c r="F2305" s="211" t="s">
        <v>4065</v>
      </c>
      <c r="G23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&lt;STX&gt;H1;o160,100;f3;c20;h1;w1;d3,Richard Neely;&lt;ETX&gt;
&lt;STX&gt;H2;o130,100;f3;c20;h1;w1;d3,T1XX A;&lt;ETX&gt;
&lt;STX&gt;H3;o100,100;f3;c20;h1;w1;d3,MES Login;&lt;ETX&gt;
&lt;STX&gt;B4;o50,30;f3;c0,3;h50;w3;d3,6018;&lt;ETX&gt;
&lt;STX&gt;R&lt;ETX&gt;
&lt;STX&gt;&lt;ESC&gt;E1;&lt;ETX&gt;
&lt;STX&gt;&lt;US&gt;4&lt;ETX&gt;
&lt;STX&gt;&lt;ETB&gt;&lt;ETX&gt;</v>
      </c>
      <c r="H2305" s="38">
        <f>ROW() - 6</f>
        <v>2299</v>
      </c>
      <c r="I2305" s="218" t="str" cm="1">
        <f t="array" ref="I23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3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06" spans="1:10" x14ac:dyDescent="0.2">
      <c r="A2306" s="209">
        <v>7998</v>
      </c>
      <c r="B2306" s="211" t="s">
        <v>550</v>
      </c>
      <c r="C2306" s="44">
        <v>4</v>
      </c>
      <c r="D2306" s="214">
        <v>45131.503909837964</v>
      </c>
      <c r="E2306" s="211" t="b">
        <v>0</v>
      </c>
      <c r="F2306" s="211" t="s">
        <v>4065</v>
      </c>
      <c r="G23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&lt;STX&gt;H1;o160,100;f3;c20;h1;w1;d3,Richard Neely;&lt;ETX&gt;
&lt;STX&gt;H2;o130,100;f3;c20;h1;w1;d3,;&lt;ETX&gt;
&lt;STX&gt;H3;o100,100;f3;c20;h1;w1;d3,MES Login;&lt;ETX&gt;
&lt;STX&gt;B4;o50,30;f3;c0,3;h50;w3;d3,7998;&lt;ETX&gt;
&lt;STX&gt;R&lt;ETX&gt;
&lt;STX&gt;&lt;ESC&gt;E1;&lt;ETX&gt;
&lt;STX&gt;&lt;US&gt;4&lt;ETX&gt;
&lt;STX&gt;&lt;ETB&gt;&lt;ETX&gt;</v>
      </c>
      <c r="H2306" s="38">
        <f>ROW() - 6</f>
        <v>2300</v>
      </c>
      <c r="I2306" s="218" t="str" cm="1">
        <f t="array" ref="I23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07" spans="1:10" x14ac:dyDescent="0.2">
      <c r="A2307" s="209">
        <v>9124</v>
      </c>
      <c r="B2307" s="211" t="s">
        <v>4066</v>
      </c>
      <c r="C2307" s="44">
        <v>4</v>
      </c>
      <c r="D2307" s="214">
        <v>45131.50391003472</v>
      </c>
      <c r="E2307" s="211" t="b">
        <v>0</v>
      </c>
      <c r="F2307" s="211" t="s">
        <v>4067</v>
      </c>
      <c r="G23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&lt;STX&gt;H1;o160,100;f3;c20;h1;w1;d3,Richard Nimmons;&lt;ETX&gt;
&lt;STX&gt;H2;o130,100;f3;c20;h1;w1;d3,;&lt;ETX&gt;
&lt;STX&gt;H3;o100,100;f3;c20;h1;w1;d3,MES Login;&lt;ETX&gt;
&lt;STX&gt;B4;o50,30;f3;c0,3;h50;w3;d3,9124;&lt;ETX&gt;
&lt;STX&gt;R&lt;ETX&gt;
&lt;STX&gt;&lt;ESC&gt;E1;&lt;ETX&gt;
&lt;STX&gt;&lt;US&gt;4&lt;ETX&gt;
&lt;STX&gt;&lt;ETB&gt;&lt;ETX&gt;</v>
      </c>
      <c r="H2307" s="38">
        <f>ROW() - 6</f>
        <v>2301</v>
      </c>
      <c r="I2307" s="218" t="str" cm="1">
        <f t="array" ref="I23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08" spans="1:10" x14ac:dyDescent="0.2">
      <c r="A2308" s="209">
        <v>8656</v>
      </c>
      <c r="B2308" s="211" t="s">
        <v>552</v>
      </c>
      <c r="C2308" s="44">
        <v>19</v>
      </c>
      <c r="D2308" s="214"/>
      <c r="E2308" s="211" t="b">
        <v>1</v>
      </c>
      <c r="F2308" s="211" t="s">
        <v>1160</v>
      </c>
      <c r="G23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&lt;STX&gt;H1;o160,100;f3;c20;h1;w1;d3,Richard Scott;&lt;ETX&gt;
&lt;STX&gt;H2;o130,100;f3;c20;h1;w1;d3,Automation 1st;&lt;ETX&gt;
&lt;STX&gt;H3;o100,100;f3;c20;h1;w1;d3,MES Login;&lt;ETX&gt;
&lt;STX&gt;B4;o50,30;f3;c0,3;h50;w3;d3,8656;&lt;ETX&gt;
&lt;STX&gt;R&lt;ETX&gt;
&lt;STX&gt;&lt;ESC&gt;E1;&lt;ETX&gt;
&lt;STX&gt;&lt;US&gt;4&lt;ETX&gt;
&lt;STX&gt;&lt;ETB&gt;&lt;ETX&gt;</v>
      </c>
      <c r="H2308" s="38">
        <f>ROW() - 6</f>
        <v>2302</v>
      </c>
      <c r="I2308" s="218" t="str" cm="1">
        <f t="array" ref="I23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Automation 1st</v>
      </c>
      <c r="J23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09" spans="1:10" x14ac:dyDescent="0.2">
      <c r="A2309" s="209">
        <v>2399</v>
      </c>
      <c r="B2309" s="211" t="s">
        <v>4068</v>
      </c>
      <c r="C2309" s="44">
        <v>4</v>
      </c>
      <c r="D2309" s="214"/>
      <c r="E2309" s="211" t="b">
        <v>1</v>
      </c>
      <c r="F2309" s="211" t="s">
        <v>956</v>
      </c>
      <c r="G23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&lt;STX&gt;H1;o160,100;f3;c20;h1;w1;d3,Richard Smith;&lt;ETX&gt;
&lt;STX&gt;H2;o130,100;f3;c20;h1;w1;d3,WS 1st;&lt;ETX&gt;
&lt;STX&gt;H3;o100,100;f3;c20;h1;w1;d3,MES Login;&lt;ETX&gt;
&lt;STX&gt;B4;o50,30;f3;c0,3;h50;w3;d3,2399;&lt;ETX&gt;
&lt;STX&gt;R&lt;ETX&gt;
&lt;STX&gt;&lt;ESC&gt;E1;&lt;ETX&gt;
&lt;STX&gt;&lt;US&gt;4&lt;ETX&gt;
&lt;STX&gt;&lt;ETB&gt;&lt;ETX&gt;</v>
      </c>
      <c r="H2309" s="38">
        <f>ROW() - 6</f>
        <v>2303</v>
      </c>
      <c r="I2309" s="218" t="str" cm="1">
        <f t="array" ref="I23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WS 1st</v>
      </c>
      <c r="J23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10" spans="1:10" x14ac:dyDescent="0.2">
      <c r="A2310" s="209">
        <v>2646</v>
      </c>
      <c r="B2310" s="211" t="s">
        <v>9420</v>
      </c>
      <c r="C2310" s="44">
        <v>3</v>
      </c>
      <c r="D2310" s="214">
        <v>46012.937956678237</v>
      </c>
      <c r="E2310" s="211" t="b">
        <v>0</v>
      </c>
      <c r="F2310" s="211" t="s">
        <v>9425</v>
      </c>
      <c r="G23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&lt;STX&gt;H1;o160,100;f3;c20;h1;w1;d3,Richard Talley Sr;&lt;ETX&gt;
&lt;STX&gt;H2;o130,100;f3;c20;h1;w1;d3,;&lt;ETX&gt;
&lt;STX&gt;H3;o100,100;f3;c20;h1;w1;d3,MES Login;&lt;ETX&gt;
&lt;STX&gt;B4;o50,30;f3;c0,3;h50;w3;d3,2646;&lt;ETX&gt;
&lt;STX&gt;R&lt;ETX&gt;
&lt;STX&gt;&lt;ESC&gt;E1;&lt;ETX&gt;
&lt;STX&gt;&lt;US&gt;4&lt;ETX&gt;
&lt;STX&gt;&lt;ETB&gt;&lt;ETX&gt;</v>
      </c>
      <c r="H2310" s="38">
        <f>ROW() - 6</f>
        <v>2304</v>
      </c>
      <c r="I2310" s="218" t="str" cm="1">
        <f t="array" ref="I23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11" spans="1:10" x14ac:dyDescent="0.2">
      <c r="A2311" s="209">
        <v>9938</v>
      </c>
      <c r="B2311" s="211" t="s">
        <v>4071</v>
      </c>
      <c r="C2311" s="44">
        <v>4</v>
      </c>
      <c r="D2311" s="214"/>
      <c r="E2311" s="211" t="b">
        <v>0</v>
      </c>
      <c r="F2311" s="211" t="s">
        <v>4065</v>
      </c>
      <c r="G23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&lt;STX&gt;H1;o160,100;f3;c20;h1;w1;d3,Richoun Neely;&lt;ETX&gt;
&lt;STX&gt;H2;o130,100;f3;c20;h1;w1;d3,;&lt;ETX&gt;
&lt;STX&gt;H3;o100,100;f3;c20;h1;w1;d3,MES Login;&lt;ETX&gt;
&lt;STX&gt;B4;o50,30;f3;c0,3;h50;w3;d3,9938;&lt;ETX&gt;
&lt;STX&gt;R&lt;ETX&gt;
&lt;STX&gt;&lt;ESC&gt;E1;&lt;ETX&gt;
&lt;STX&gt;&lt;US&gt;4&lt;ETX&gt;
&lt;STX&gt;&lt;ETB&gt;&lt;ETX&gt;</v>
      </c>
      <c r="H2311" s="38">
        <f>ROW() - 6</f>
        <v>2305</v>
      </c>
      <c r="I2311" s="218" t="str" cm="1">
        <f t="array" ref="I23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12" spans="1:10" x14ac:dyDescent="0.2">
      <c r="A2312" s="209">
        <v>2630</v>
      </c>
      <c r="B2312" s="211" t="s">
        <v>9362</v>
      </c>
      <c r="C2312" s="44">
        <v>4</v>
      </c>
      <c r="D2312" s="214"/>
      <c r="E2312" s="211" t="b">
        <v>0</v>
      </c>
      <c r="F2312" s="211" t="s">
        <v>9364</v>
      </c>
      <c r="G23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&lt;STX&gt;H1;o160,100;f3;c20;h1;w1;d3,Richoun Neely Jr;&lt;ETX&gt;
&lt;STX&gt;H2;o130,100;f3;c20;h1;w1;d3,DT FEM 3rd;&lt;ETX&gt;
&lt;STX&gt;H3;o100,100;f3;c20;h1;w1;d3,MES Login;&lt;ETX&gt;
&lt;STX&gt;B4;o50,30;f3;c0,3;h50;w3;d3,2630;&lt;ETX&gt;
&lt;STX&gt;R&lt;ETX&gt;
&lt;STX&gt;&lt;ESC&gt;E1;&lt;ETX&gt;
&lt;STX&gt;&lt;US&gt;4&lt;ETX&gt;
&lt;STX&gt;&lt;ETB&gt;&lt;ETX&gt;</v>
      </c>
      <c r="H2312" s="38">
        <f>ROW() - 6</f>
        <v>2306</v>
      </c>
      <c r="I2312" s="218" t="str" cm="1">
        <f t="array" ref="I23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23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13" spans="1:10" x14ac:dyDescent="0.2">
      <c r="A2313" s="209">
        <v>2355</v>
      </c>
      <c r="B2313" s="211" t="s">
        <v>94</v>
      </c>
      <c r="C2313" s="44">
        <v>4</v>
      </c>
      <c r="D2313" s="214">
        <v>46038.789717210646</v>
      </c>
      <c r="E2313" s="211" t="b">
        <v>0</v>
      </c>
      <c r="F2313" s="211" t="s">
        <v>2021</v>
      </c>
      <c r="G23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&lt;STX&gt;H1;o160,100;f3;c20;h1;w1;d3,Rickey Edwards;&lt;ETX&gt;
&lt;STX&gt;H2;o130,100;f3;c20;h1;w1;d3,;&lt;ETX&gt;
&lt;STX&gt;H3;o100,100;f3;c20;h1;w1;d3,MES Login;&lt;ETX&gt;
&lt;STX&gt;B4;o50,30;f3;c0,3;h50;w3;d3,2355;&lt;ETX&gt;
&lt;STX&gt;R&lt;ETX&gt;
&lt;STX&gt;&lt;ESC&gt;E1;&lt;ETX&gt;
&lt;STX&gt;&lt;US&gt;4&lt;ETX&gt;
&lt;STX&gt;&lt;ETB&gt;&lt;ETX&gt;</v>
      </c>
      <c r="H2313" s="38">
        <f>ROW() - 6</f>
        <v>2307</v>
      </c>
      <c r="I2313" s="218" t="str" cm="1">
        <f t="array" ref="I23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14" spans="1:10" x14ac:dyDescent="0.2">
      <c r="A2314" s="209">
        <v>9266</v>
      </c>
      <c r="B2314" s="211" t="s">
        <v>4072</v>
      </c>
      <c r="C2314" s="44">
        <v>4</v>
      </c>
      <c r="D2314" s="214">
        <v>45131.503910381944</v>
      </c>
      <c r="E2314" s="211" t="b">
        <v>0</v>
      </c>
      <c r="F2314" s="211" t="s">
        <v>906</v>
      </c>
      <c r="G23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&lt;STX&gt;H1;o160,100;f3;c20;h1;w1;d3,Ricky Vang;&lt;ETX&gt;
&lt;STX&gt;H2;o130,100;f3;c20;h1;w1;d3,;&lt;ETX&gt;
&lt;STX&gt;H3;o100,100;f3;c20;h1;w1;d3,MES Login;&lt;ETX&gt;
&lt;STX&gt;B4;o50,30;f3;c0,3;h50;w3;d3,9266;&lt;ETX&gt;
&lt;STX&gt;R&lt;ETX&gt;
&lt;STX&gt;&lt;ESC&gt;E1;&lt;ETX&gt;
&lt;STX&gt;&lt;US&gt;4&lt;ETX&gt;
&lt;STX&gt;&lt;ETB&gt;&lt;ETX&gt;</v>
      </c>
      <c r="H2314" s="38">
        <f>ROW() - 6</f>
        <v>2308</v>
      </c>
      <c r="I2314" s="218" t="str" cm="1">
        <f t="array" ref="I23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15" spans="1:10" x14ac:dyDescent="0.2">
      <c r="A2315" s="209">
        <v>2232</v>
      </c>
      <c r="B2315" s="211" t="s">
        <v>4073</v>
      </c>
      <c r="C2315" s="44">
        <v>4</v>
      </c>
      <c r="D2315" s="214">
        <v>45131.503910763888</v>
      </c>
      <c r="E2315" s="211" t="b">
        <v>0</v>
      </c>
      <c r="F2315" s="211" t="s">
        <v>4074</v>
      </c>
      <c r="G23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 Demulemeester;&lt;ETX&gt;
&lt;STX&gt;H2;o130,100;f3;c20;h1;w1;d3,;&lt;ETX&gt;
&lt;STX&gt;H3;o100,100;f3;c20;h1;w1;d3,MES Login;&lt;ETX&gt;
&lt;STX&gt;B4;o50,30;f3;c0,3;h50;w3;d3,2232;&lt;ETX&gt;
&lt;STX&gt;R&lt;ETX&gt;
&lt;STX&gt;&lt;ESC&gt;E1;&lt;ETX&gt;
&lt;STX&gt;&lt;US&gt;4&lt;ETX&gt;
&lt;STX&gt;&lt;ETB&gt;&lt;ETX&gt;</v>
      </c>
      <c r="H2315" s="38">
        <f>ROW() - 6</f>
        <v>2309</v>
      </c>
      <c r="I2315" s="218" t="str" cm="1">
        <f t="array" ref="I23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16" spans="1:10" x14ac:dyDescent="0.2">
      <c r="A2316" s="209">
        <v>1631</v>
      </c>
      <c r="B2316" s="211" t="s">
        <v>4075</v>
      </c>
      <c r="C2316" s="44">
        <v>4</v>
      </c>
      <c r="D2316" s="214">
        <v>45131.503911111111</v>
      </c>
      <c r="E2316" s="211" t="b">
        <v>0</v>
      </c>
      <c r="F2316" s="211" t="s">
        <v>1935</v>
      </c>
      <c r="G23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Bennett;&lt;ETX&gt;
&lt;STX&gt;H2;o130,100;f3;c20;h1;w1;d3,;&lt;ETX&gt;
&lt;STX&gt;H3;o100,100;f3;c20;h1;w1;d3,MES Login;&lt;ETX&gt;
&lt;STX&gt;B4;o50,30;f3;c0,3;h50;w3;d3,1631;&lt;ETX&gt;
&lt;STX&gt;R&lt;ETX&gt;
&lt;STX&gt;&lt;ESC&gt;E1;&lt;ETX&gt;
&lt;STX&gt;&lt;US&gt;4&lt;ETX&gt;
&lt;STX&gt;&lt;ETB&gt;&lt;ETX&gt;</v>
      </c>
      <c r="H2316" s="38">
        <f>ROW() - 6</f>
        <v>2310</v>
      </c>
      <c r="I2316" s="218" t="str" cm="1">
        <f t="array" ref="I23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17" spans="1:10" x14ac:dyDescent="0.2">
      <c r="A2317" s="209">
        <v>2062</v>
      </c>
      <c r="B2317" s="211" t="s">
        <v>4076</v>
      </c>
      <c r="C2317" s="44">
        <v>4</v>
      </c>
      <c r="D2317" s="214">
        <v>45131.503911307867</v>
      </c>
      <c r="E2317" s="211" t="b">
        <v>0</v>
      </c>
      <c r="F2317" s="211" t="s">
        <v>960</v>
      </c>
      <c r="G23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Brown;&lt;ETX&gt;
&lt;STX&gt;H2;o130,100;f3;c20;h1;w1;d3,;&lt;ETX&gt;
&lt;STX&gt;H3;o100,100;f3;c20;h1;w1;d3,MES Login;&lt;ETX&gt;
&lt;STX&gt;B4;o50,30;f3;c0,3;h50;w3;d3,2062;&lt;ETX&gt;
&lt;STX&gt;R&lt;ETX&gt;
&lt;STX&gt;&lt;ESC&gt;E1;&lt;ETX&gt;
&lt;STX&gt;&lt;US&gt;4&lt;ETX&gt;
&lt;STX&gt;&lt;ETB&gt;&lt;ETX&gt;</v>
      </c>
      <c r="H2317" s="38">
        <f>ROW() - 6</f>
        <v>2311</v>
      </c>
      <c r="I2317" s="218" t="str" cm="1">
        <f t="array" ref="I23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18" spans="1:10" x14ac:dyDescent="0.2">
      <c r="A2318" s="209">
        <v>2040</v>
      </c>
      <c r="B2318" s="211" t="s">
        <v>4077</v>
      </c>
      <c r="C2318" s="44">
        <v>4</v>
      </c>
      <c r="D2318" s="214">
        <v>45131.503911458334</v>
      </c>
      <c r="E2318" s="211" t="b">
        <v>0</v>
      </c>
      <c r="F2318" s="211" t="s">
        <v>1683</v>
      </c>
      <c r="G23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Carlton;&lt;ETX&gt;
&lt;STX&gt;H2;o130,100;f3;c20;h1;w1;d3,;&lt;ETX&gt;
&lt;STX&gt;H3;o100,100;f3;c20;h1;w1;d3,MES Login;&lt;ETX&gt;
&lt;STX&gt;B4;o50,30;f3;c0,3;h50;w3;d3,2040;&lt;ETX&gt;
&lt;STX&gt;R&lt;ETX&gt;
&lt;STX&gt;&lt;ESC&gt;E1;&lt;ETX&gt;
&lt;STX&gt;&lt;US&gt;4&lt;ETX&gt;
&lt;STX&gt;&lt;ETB&gt;&lt;ETX&gt;</v>
      </c>
      <c r="H2318" s="38">
        <f>ROW() - 6</f>
        <v>2312</v>
      </c>
      <c r="I2318" s="218" t="str" cm="1">
        <f t="array" ref="I23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19" spans="1:10" x14ac:dyDescent="0.2">
      <c r="A2319" s="209">
        <v>9341</v>
      </c>
      <c r="B2319" s="211" t="s">
        <v>4078</v>
      </c>
      <c r="C2319" s="44">
        <v>4</v>
      </c>
      <c r="D2319" s="214">
        <v>45131.503911655091</v>
      </c>
      <c r="E2319" s="211" t="b">
        <v>0</v>
      </c>
      <c r="F2319" s="211" t="s">
        <v>948</v>
      </c>
      <c r="G23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Clark;&lt;ETX&gt;
&lt;STX&gt;H2;o130,100;f3;c20;h1;w1;d3,;&lt;ETX&gt;
&lt;STX&gt;H3;o100,100;f3;c20;h1;w1;d3,MES Login;&lt;ETX&gt;
&lt;STX&gt;B4;o50,30;f3;c0,3;h50;w3;d3,9341;&lt;ETX&gt;
&lt;STX&gt;R&lt;ETX&gt;
&lt;STX&gt;&lt;ESC&gt;E1;&lt;ETX&gt;
&lt;STX&gt;&lt;US&gt;4&lt;ETX&gt;
&lt;STX&gt;&lt;ETB&gt;&lt;ETX&gt;</v>
      </c>
      <c r="H2319" s="38">
        <f>ROW() - 6</f>
        <v>2313</v>
      </c>
      <c r="I2319" s="218" t="str" cm="1">
        <f t="array" ref="I23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20" spans="1:10" x14ac:dyDescent="0.2">
      <c r="A2320" s="209">
        <v>8676</v>
      </c>
      <c r="B2320" s="211" t="s">
        <v>4079</v>
      </c>
      <c r="C2320" s="44">
        <v>8</v>
      </c>
      <c r="D2320" s="214">
        <v>45090.630198993058</v>
      </c>
      <c r="E2320" s="211" t="b">
        <v>1</v>
      </c>
      <c r="F2320" s="211" t="s">
        <v>4080</v>
      </c>
      <c r="G23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Cleary;&lt;ETX&gt;
&lt;STX&gt;H2;o130,100;f3;c20;h1;w1;d3,;&lt;ETX&gt;
&lt;STX&gt;H3;o100,100;f3;c20;h1;w1;d3,MES Login;&lt;ETX&gt;
&lt;STX&gt;B4;o50,30;f3;c0,3;h50;w3;d3,8676;&lt;ETX&gt;
&lt;STX&gt;R&lt;ETX&gt;
&lt;STX&gt;&lt;ESC&gt;E1;&lt;ETX&gt;
&lt;STX&gt;&lt;US&gt;4&lt;ETX&gt;
&lt;STX&gt;&lt;ETB&gt;&lt;ETX&gt;</v>
      </c>
      <c r="H2320" s="38">
        <f>ROW() - 6</f>
        <v>2314</v>
      </c>
      <c r="I2320" s="218" t="str" cm="1">
        <f t="array" ref="I23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21" spans="1:10" x14ac:dyDescent="0.2">
      <c r="A2321" s="209">
        <v>9820</v>
      </c>
      <c r="B2321" s="211" t="s">
        <v>4081</v>
      </c>
      <c r="C2321" s="44">
        <v>4</v>
      </c>
      <c r="D2321" s="214">
        <v>45131.503911840278</v>
      </c>
      <c r="E2321" s="211" t="b">
        <v>0</v>
      </c>
      <c r="F2321" s="211" t="s">
        <v>1231</v>
      </c>
      <c r="G23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Cole;&lt;ETX&gt;
&lt;STX&gt;H2;o130,100;f3;c20;h1;w1;d3,;&lt;ETX&gt;
&lt;STX&gt;H3;o100,100;f3;c20;h1;w1;d3,MES Login;&lt;ETX&gt;
&lt;STX&gt;B4;o50,30;f3;c0,3;h50;w3;d3,9820;&lt;ETX&gt;
&lt;STX&gt;R&lt;ETX&gt;
&lt;STX&gt;&lt;ESC&gt;E1;&lt;ETX&gt;
&lt;STX&gt;&lt;US&gt;4&lt;ETX&gt;
&lt;STX&gt;&lt;ETB&gt;&lt;ETX&gt;</v>
      </c>
      <c r="H2321" s="38">
        <f>ROW() - 6</f>
        <v>2315</v>
      </c>
      <c r="I2321" s="218" t="str" cm="1">
        <f t="array" ref="I23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22" spans="1:10" x14ac:dyDescent="0.2">
      <c r="A2322" s="209">
        <v>9930</v>
      </c>
      <c r="B2322" s="211" t="s">
        <v>4082</v>
      </c>
      <c r="C2322" s="44">
        <v>4</v>
      </c>
      <c r="D2322" s="214">
        <v>45131.503912002314</v>
      </c>
      <c r="E2322" s="211" t="b">
        <v>0</v>
      </c>
      <c r="F2322" s="211" t="s">
        <v>1137</v>
      </c>
      <c r="G23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Davenport;&lt;ETX&gt;
&lt;STX&gt;H2;o130,100;f3;c20;h1;w1;d3,;&lt;ETX&gt;
&lt;STX&gt;H3;o100,100;f3;c20;h1;w1;d3,MES Login;&lt;ETX&gt;
&lt;STX&gt;B4;o50,30;f3;c0,3;h50;w3;d3,9930;&lt;ETX&gt;
&lt;STX&gt;R&lt;ETX&gt;
&lt;STX&gt;&lt;ESC&gt;E1;&lt;ETX&gt;
&lt;STX&gt;&lt;US&gt;4&lt;ETX&gt;
&lt;STX&gt;&lt;ETB&gt;&lt;ETX&gt;</v>
      </c>
      <c r="H2322" s="38">
        <f>ROW() - 6</f>
        <v>2316</v>
      </c>
      <c r="I2322" s="218" t="str" cm="1">
        <f t="array" ref="I23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23" spans="1:10" x14ac:dyDescent="0.2">
      <c r="A2323" s="209">
        <v>2099</v>
      </c>
      <c r="B2323" s="211" t="s">
        <v>4083</v>
      </c>
      <c r="C2323" s="44">
        <v>4</v>
      </c>
      <c r="D2323" s="214">
        <v>45131.503912187502</v>
      </c>
      <c r="E2323" s="211" t="b">
        <v>0</v>
      </c>
      <c r="F2323" s="211" t="s">
        <v>4084</v>
      </c>
      <c r="G23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Dillon;&lt;ETX&gt;
&lt;STX&gt;H2;o130,100;f3;c20;h1;w1;d3,;&lt;ETX&gt;
&lt;STX&gt;H3;o100,100;f3;c20;h1;w1;d3,MES Login;&lt;ETX&gt;
&lt;STX&gt;B4;o50,30;f3;c0,3;h50;w3;d3,2099;&lt;ETX&gt;
&lt;STX&gt;R&lt;ETX&gt;
&lt;STX&gt;&lt;ESC&gt;E1;&lt;ETX&gt;
&lt;STX&gt;&lt;US&gt;4&lt;ETX&gt;
&lt;STX&gt;&lt;ETB&gt;&lt;ETX&gt;</v>
      </c>
      <c r="H2323" s="38">
        <f>ROW() - 6</f>
        <v>2317</v>
      </c>
      <c r="I2323" s="218" t="str" cm="1">
        <f t="array" ref="I23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24" spans="1:10" x14ac:dyDescent="0.2">
      <c r="A2324" s="209">
        <v>9688</v>
      </c>
      <c r="B2324" s="211" t="s">
        <v>4085</v>
      </c>
      <c r="C2324" s="44">
        <v>4</v>
      </c>
      <c r="D2324" s="214">
        <v>45131.503912384258</v>
      </c>
      <c r="E2324" s="211" t="b">
        <v>0</v>
      </c>
      <c r="F2324" s="211" t="s">
        <v>4086</v>
      </c>
      <c r="G23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Dworzinski;&lt;ETX&gt;
&lt;STX&gt;H2;o130,100;f3;c20;h1;w1;d3,;&lt;ETX&gt;
&lt;STX&gt;H3;o100,100;f3;c20;h1;w1;d3,MES Login;&lt;ETX&gt;
&lt;STX&gt;B4;o50,30;f3;c0,3;h50;w3;d3,9688;&lt;ETX&gt;
&lt;STX&gt;R&lt;ETX&gt;
&lt;STX&gt;&lt;ESC&gt;E1;&lt;ETX&gt;
&lt;STX&gt;&lt;US&gt;4&lt;ETX&gt;
&lt;STX&gt;&lt;ETB&gt;&lt;ETX&gt;</v>
      </c>
      <c r="H2324" s="38">
        <f>ROW() - 6</f>
        <v>2318</v>
      </c>
      <c r="I2324" s="218" t="str" cm="1">
        <f t="array" ref="I23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25" spans="1:10" x14ac:dyDescent="0.2">
      <c r="A2325" s="209">
        <v>8675</v>
      </c>
      <c r="B2325" s="211" t="s">
        <v>4087</v>
      </c>
      <c r="C2325" s="44">
        <v>2</v>
      </c>
      <c r="D2325" s="214">
        <v>45131.503912534725</v>
      </c>
      <c r="E2325" s="211" t="b">
        <v>1</v>
      </c>
      <c r="F2325" s="211" t="s">
        <v>887</v>
      </c>
      <c r="G23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Foster;&lt;ETX&gt;
&lt;STX&gt;H2;o130,100;f3;c20;h1;w1;d3,;&lt;ETX&gt;
&lt;STX&gt;H3;o100,100;f3;c20;h1;w1;d3,MES Login;&lt;ETX&gt;
&lt;STX&gt;B4;o50,30;f3;c0,3;h50;w3;d3,8675;&lt;ETX&gt;
&lt;STX&gt;R&lt;ETX&gt;
&lt;STX&gt;&lt;ESC&gt;E1;&lt;ETX&gt;
&lt;STX&gt;&lt;US&gt;4&lt;ETX&gt;
&lt;STX&gt;&lt;ETB&gt;&lt;ETX&gt;</v>
      </c>
      <c r="H2325" s="38">
        <f>ROW() - 6</f>
        <v>2319</v>
      </c>
      <c r="I2325" s="218" t="str" cm="1">
        <f t="array" ref="I23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26" spans="1:10" x14ac:dyDescent="0.2">
      <c r="A2326" s="209">
        <v>2303</v>
      </c>
      <c r="B2326" s="211" t="s">
        <v>46</v>
      </c>
      <c r="C2326" s="44">
        <v>3</v>
      </c>
      <c r="D2326" s="214"/>
      <c r="E2326" s="211" t="b">
        <v>0</v>
      </c>
      <c r="F2326" s="211" t="s">
        <v>4088</v>
      </c>
      <c r="G23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French II;&lt;ETX&gt;
&lt;STX&gt;H2;o130,100;f3;c20;h1;w1;d3,Materials 2nd;&lt;ETX&gt;
&lt;STX&gt;H3;o100,100;f3;c20;h1;w1;d3,MES Login;&lt;ETX&gt;
&lt;STX&gt;B4;o50,30;f3;c0,3;h50;w3;d3,2303;&lt;ETX&gt;
&lt;STX&gt;R&lt;ETX&gt;
&lt;STX&gt;&lt;ESC&gt;E1;&lt;ETX&gt;
&lt;STX&gt;&lt;US&gt;4&lt;ETX&gt;
&lt;STX&gt;&lt;ETB&gt;&lt;ETX&gt;</v>
      </c>
      <c r="H2326" s="38">
        <f>ROW() - 6</f>
        <v>2320</v>
      </c>
      <c r="I2326" s="218" t="str" cm="1">
        <f t="array" ref="I23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2nd</v>
      </c>
      <c r="J23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27" spans="1:10" x14ac:dyDescent="0.2">
      <c r="A2327" s="209">
        <v>9880</v>
      </c>
      <c r="B2327" s="211" t="s">
        <v>4089</v>
      </c>
      <c r="C2327" s="44">
        <v>4</v>
      </c>
      <c r="D2327" s="214">
        <v>45131.503912731481</v>
      </c>
      <c r="E2327" s="211" t="b">
        <v>0</v>
      </c>
      <c r="F2327" s="211" t="s">
        <v>4090</v>
      </c>
      <c r="G23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Holt;&lt;ETX&gt;
&lt;STX&gt;H2;o130,100;f3;c20;h1;w1;d3,;&lt;ETX&gt;
&lt;STX&gt;H3;o100,100;f3;c20;h1;w1;d3,MES Login;&lt;ETX&gt;
&lt;STX&gt;B4;o50,30;f3;c0,3;h50;w3;d3,9880;&lt;ETX&gt;
&lt;STX&gt;R&lt;ETX&gt;
&lt;STX&gt;&lt;ESC&gt;E1;&lt;ETX&gt;
&lt;STX&gt;&lt;US&gt;4&lt;ETX&gt;
&lt;STX&gt;&lt;ETB&gt;&lt;ETX&gt;</v>
      </c>
      <c r="H2327" s="38">
        <f>ROW() - 6</f>
        <v>2321</v>
      </c>
      <c r="I2327" s="218" t="str" cm="1">
        <f t="array" ref="I23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28" spans="1:10" x14ac:dyDescent="0.2">
      <c r="A2328" s="209">
        <v>1125</v>
      </c>
      <c r="B2328" s="211" t="s">
        <v>4091</v>
      </c>
      <c r="C2328" s="44">
        <v>4</v>
      </c>
      <c r="D2328" s="214">
        <v>45131.503912928238</v>
      </c>
      <c r="E2328" s="211" t="b">
        <v>0</v>
      </c>
      <c r="F2328" s="211" t="s">
        <v>951</v>
      </c>
      <c r="G23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Howard;&lt;ETX&gt;
&lt;STX&gt;H2;o130,100;f3;c20;h1;w1;d3,;&lt;ETX&gt;
&lt;STX&gt;H3;o100,100;f3;c20;h1;w1;d3,MES Login;&lt;ETX&gt;
&lt;STX&gt;B4;o50,30;f3;c0,3;h50;w3;d3,1125;&lt;ETX&gt;
&lt;STX&gt;R&lt;ETX&gt;
&lt;STX&gt;&lt;ESC&gt;E1;&lt;ETX&gt;
&lt;STX&gt;&lt;US&gt;4&lt;ETX&gt;
&lt;STX&gt;&lt;ETB&gt;&lt;ETX&gt;</v>
      </c>
      <c r="H2328" s="38">
        <f>ROW() - 6</f>
        <v>2322</v>
      </c>
      <c r="I2328" s="218" t="str" cm="1">
        <f t="array" ref="I23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29" spans="1:10" x14ac:dyDescent="0.2">
      <c r="A2329" s="209">
        <v>1476</v>
      </c>
      <c r="B2329" s="211" t="s">
        <v>4092</v>
      </c>
      <c r="C2329" s="44">
        <v>4</v>
      </c>
      <c r="D2329" s="214">
        <v>45131.503913078704</v>
      </c>
      <c r="E2329" s="211" t="b">
        <v>0</v>
      </c>
      <c r="F2329" s="211" t="s">
        <v>981</v>
      </c>
      <c r="G23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Jackson;&lt;ETX&gt;
&lt;STX&gt;H2;o130,100;f3;c20;h1;w1;d3,;&lt;ETX&gt;
&lt;STX&gt;H3;o100,100;f3;c20;h1;w1;d3,MES Login;&lt;ETX&gt;
&lt;STX&gt;B4;o50,30;f3;c0,3;h50;w3;d3,1476;&lt;ETX&gt;
&lt;STX&gt;R&lt;ETX&gt;
&lt;STX&gt;&lt;ESC&gt;E1;&lt;ETX&gt;
&lt;STX&gt;&lt;US&gt;4&lt;ETX&gt;
&lt;STX&gt;&lt;ETB&gt;&lt;ETX&gt;</v>
      </c>
      <c r="H2329" s="38">
        <f>ROW() - 6</f>
        <v>2323</v>
      </c>
      <c r="I2329" s="218" t="str" cm="1">
        <f t="array" ref="I23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30" spans="1:10" x14ac:dyDescent="0.2">
      <c r="A2330" s="209">
        <v>9083</v>
      </c>
      <c r="B2330" s="211" t="s">
        <v>4093</v>
      </c>
      <c r="C2330" s="44">
        <v>4</v>
      </c>
      <c r="D2330" s="214">
        <v>45131.503913275461</v>
      </c>
      <c r="E2330" s="211" t="b">
        <v>0</v>
      </c>
      <c r="F2330" s="211" t="s">
        <v>4094</v>
      </c>
      <c r="G23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LaDuc;&lt;ETX&gt;
&lt;STX&gt;H2;o130,100;f3;c20;h1;w1;d3,;&lt;ETX&gt;
&lt;STX&gt;H3;o100,100;f3;c20;h1;w1;d3,MES Login;&lt;ETX&gt;
&lt;STX&gt;B4;o50,30;f3;c0,3;h50;w3;d3,9083;&lt;ETX&gt;
&lt;STX&gt;R&lt;ETX&gt;
&lt;STX&gt;&lt;ESC&gt;E1;&lt;ETX&gt;
&lt;STX&gt;&lt;US&gt;4&lt;ETX&gt;
&lt;STX&gt;&lt;ETB&gt;&lt;ETX&gt;</v>
      </c>
      <c r="H2330" s="38">
        <f>ROW() - 6</f>
        <v>2324</v>
      </c>
      <c r="I2330" s="218" t="str" cm="1">
        <f t="array" ref="I23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31" spans="1:10" x14ac:dyDescent="0.2">
      <c r="A2331" s="209">
        <v>8744</v>
      </c>
      <c r="B2331" s="211" t="s">
        <v>4095</v>
      </c>
      <c r="C2331" s="44">
        <v>4</v>
      </c>
      <c r="D2331" s="214"/>
      <c r="E2331" s="211" t="b">
        <v>0</v>
      </c>
      <c r="F2331" s="211" t="s">
        <v>1378</v>
      </c>
      <c r="G23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Lee;&lt;ETX&gt;
&lt;STX&gt;H2;o130,100;f3;c20;h1;w1;d3,;&lt;ETX&gt;
&lt;STX&gt;H3;o100,100;f3;c20;h1;w1;d3,MES Login;&lt;ETX&gt;
&lt;STX&gt;B4;o50,30;f3;c0,3;h50;w3;d3,8744;&lt;ETX&gt;
&lt;STX&gt;R&lt;ETX&gt;
&lt;STX&gt;&lt;ESC&gt;E1;&lt;ETX&gt;
&lt;STX&gt;&lt;US&gt;4&lt;ETX&gt;
&lt;STX&gt;&lt;ETB&gt;&lt;ETX&gt;</v>
      </c>
      <c r="H2331" s="38">
        <f>ROW() - 6</f>
        <v>2325</v>
      </c>
      <c r="I2331" s="218" t="str" cm="1">
        <f t="array" ref="I23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32" spans="1:10" x14ac:dyDescent="0.2">
      <c r="A2332" s="209">
        <v>8766</v>
      </c>
      <c r="B2332" s="211" t="s">
        <v>4096</v>
      </c>
      <c r="C2332" s="44">
        <v>4</v>
      </c>
      <c r="D2332" s="214">
        <v>45131.503913460649</v>
      </c>
      <c r="E2332" s="211" t="b">
        <v>0</v>
      </c>
      <c r="F2332" s="211" t="s">
        <v>4097</v>
      </c>
      <c r="G23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Merriweather;&lt;ETX&gt;
&lt;STX&gt;H2;o130,100;f3;c20;h1;w1;d3,;&lt;ETX&gt;
&lt;STX&gt;H3;o100,100;f3;c20;h1;w1;d3,MES Login;&lt;ETX&gt;
&lt;STX&gt;B4;o50,30;f3;c0,3;h50;w3;d3,8766;&lt;ETX&gt;
&lt;STX&gt;R&lt;ETX&gt;
&lt;STX&gt;&lt;ESC&gt;E1;&lt;ETX&gt;
&lt;STX&gt;&lt;US&gt;4&lt;ETX&gt;
&lt;STX&gt;&lt;ETB&gt;&lt;ETX&gt;</v>
      </c>
      <c r="H2332" s="38">
        <f>ROW() - 6</f>
        <v>2326</v>
      </c>
      <c r="I2332" s="218" t="str" cm="1">
        <f t="array" ref="I23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33" spans="1:10" x14ac:dyDescent="0.2">
      <c r="A2333" s="209">
        <v>8713</v>
      </c>
      <c r="B2333" s="211" t="s">
        <v>557</v>
      </c>
      <c r="C2333" s="44">
        <v>11</v>
      </c>
      <c r="D2333" s="214"/>
      <c r="E2333" s="211" t="b">
        <v>1</v>
      </c>
      <c r="F2333" s="211" t="s">
        <v>3633</v>
      </c>
      <c r="G23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Myers;&lt;ETX&gt;
&lt;STX&gt;H2;o130,100;f3;c20;h1;w1;d3,Molding 2nd;&lt;ETX&gt;
&lt;STX&gt;H3;o100,100;f3;c20;h1;w1;d3,MES Login;&lt;ETX&gt;
&lt;STX&gt;B4;o50,30;f3;c0,3;h50;w3;d3,8713;&lt;ETX&gt;
&lt;STX&gt;R&lt;ETX&gt;
&lt;STX&gt;&lt;ESC&gt;E1;&lt;ETX&gt;
&lt;STX&gt;&lt;US&gt;4&lt;ETX&gt;
&lt;STX&gt;&lt;ETB&gt;&lt;ETX&gt;</v>
      </c>
      <c r="H2333" s="38">
        <f>ROW() - 6</f>
        <v>2327</v>
      </c>
      <c r="I2333" s="218" t="str" cm="1">
        <f t="array" ref="I23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Molding 2nd</v>
      </c>
      <c r="J23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34" spans="1:10" x14ac:dyDescent="0.2">
      <c r="A2334" s="209">
        <v>1341</v>
      </c>
      <c r="B2334" s="211" t="s">
        <v>4100</v>
      </c>
      <c r="C2334" s="44">
        <v>4</v>
      </c>
      <c r="D2334" s="214">
        <v>45131.503914004628</v>
      </c>
      <c r="E2334" s="211" t="b">
        <v>0</v>
      </c>
      <c r="F2334" s="211" t="s">
        <v>4101</v>
      </c>
      <c r="G23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Nabors;&lt;ETX&gt;
&lt;STX&gt;H2;o130,100;f3;c20;h1;w1;d3,;&lt;ETX&gt;
&lt;STX&gt;H3;o100,100;f3;c20;h1;w1;d3,MES Login;&lt;ETX&gt;
&lt;STX&gt;B4;o50,30;f3;c0,3;h50;w3;d3,1341;&lt;ETX&gt;
&lt;STX&gt;R&lt;ETX&gt;
&lt;STX&gt;&lt;ESC&gt;E1;&lt;ETX&gt;
&lt;STX&gt;&lt;US&gt;4&lt;ETX&gt;
&lt;STX&gt;&lt;ETB&gt;&lt;ETX&gt;</v>
      </c>
      <c r="H2334" s="38">
        <f>ROW() - 6</f>
        <v>2328</v>
      </c>
      <c r="I2334" s="218" t="str" cm="1">
        <f t="array" ref="I23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35" spans="1:10" x14ac:dyDescent="0.2">
      <c r="A2335" s="209">
        <v>2168</v>
      </c>
      <c r="B2335" s="211" t="s">
        <v>4102</v>
      </c>
      <c r="C2335" s="44">
        <v>4</v>
      </c>
      <c r="D2335" s="214">
        <v>45131.503914351852</v>
      </c>
      <c r="E2335" s="211" t="b">
        <v>0</v>
      </c>
      <c r="F2335" s="211" t="s">
        <v>4103</v>
      </c>
      <c r="G23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Nowicki;&lt;ETX&gt;
&lt;STX&gt;H2;o130,100;f3;c20;h1;w1;d3,;&lt;ETX&gt;
&lt;STX&gt;H3;o100,100;f3;c20;h1;w1;d3,MES Login;&lt;ETX&gt;
&lt;STX&gt;B4;o50,30;f3;c0,3;h50;w3;d3,2168;&lt;ETX&gt;
&lt;STX&gt;R&lt;ETX&gt;
&lt;STX&gt;&lt;ESC&gt;E1;&lt;ETX&gt;
&lt;STX&gt;&lt;US&gt;4&lt;ETX&gt;
&lt;STX&gt;&lt;ETB&gt;&lt;ETX&gt;</v>
      </c>
      <c r="H2335" s="38">
        <f>ROW() - 6</f>
        <v>2329</v>
      </c>
      <c r="I2335" s="218" t="str" cm="1">
        <f t="array" ref="I23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36" spans="1:10" x14ac:dyDescent="0.2">
      <c r="A2336" s="209">
        <v>8172</v>
      </c>
      <c r="B2336" s="211" t="s">
        <v>4104</v>
      </c>
      <c r="C2336" s="44">
        <v>4</v>
      </c>
      <c r="D2336" s="214">
        <v>45131.503914548608</v>
      </c>
      <c r="E2336" s="211" t="b">
        <v>0</v>
      </c>
      <c r="F2336" s="211" t="s">
        <v>2164</v>
      </c>
      <c r="G23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Owens;&lt;ETX&gt;
&lt;STX&gt;H2;o130,100;f3;c20;h1;w1;d3,;&lt;ETX&gt;
&lt;STX&gt;H3;o100,100;f3;c20;h1;w1;d3,MES Login;&lt;ETX&gt;
&lt;STX&gt;B4;o50,30;f3;c0,3;h50;w3;d3,8172;&lt;ETX&gt;
&lt;STX&gt;R&lt;ETX&gt;
&lt;STX&gt;&lt;ESC&gt;E1;&lt;ETX&gt;
&lt;STX&gt;&lt;US&gt;4&lt;ETX&gt;
&lt;STX&gt;&lt;ETB&gt;&lt;ETX&gt;</v>
      </c>
      <c r="H2336" s="38">
        <f>ROW() - 6</f>
        <v>2330</v>
      </c>
      <c r="I2336" s="218" t="str" cm="1">
        <f t="array" ref="I23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37" spans="1:10" x14ac:dyDescent="0.2">
      <c r="A2337" s="209">
        <v>8694</v>
      </c>
      <c r="B2337" s="211" t="s">
        <v>4105</v>
      </c>
      <c r="C2337" s="44">
        <v>2</v>
      </c>
      <c r="D2337" s="214">
        <v>45131.503914733796</v>
      </c>
      <c r="E2337" s="211" t="b">
        <v>1</v>
      </c>
      <c r="F2337" s="211" t="s">
        <v>4106</v>
      </c>
      <c r="G23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Peyton;&lt;ETX&gt;
&lt;STX&gt;H2;o130,100;f3;c20;h1;w1;d3,;&lt;ETX&gt;
&lt;STX&gt;H3;o100,100;f3;c20;h1;w1;d3,MES Login;&lt;ETX&gt;
&lt;STX&gt;B4;o50,30;f3;c0,3;h50;w3;d3,8694;&lt;ETX&gt;
&lt;STX&gt;R&lt;ETX&gt;
&lt;STX&gt;&lt;ESC&gt;E1;&lt;ETX&gt;
&lt;STX&gt;&lt;US&gt;4&lt;ETX&gt;
&lt;STX&gt;&lt;ETB&gt;&lt;ETX&gt;</v>
      </c>
      <c r="H2337" s="38">
        <f>ROW() - 6</f>
        <v>2331</v>
      </c>
      <c r="I2337" s="218" t="str" cm="1">
        <f t="array" ref="I23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38" spans="1:10" x14ac:dyDescent="0.2">
      <c r="A2338" s="209">
        <v>9549</v>
      </c>
      <c r="B2338" s="211" t="s">
        <v>4107</v>
      </c>
      <c r="C2338" s="44">
        <v>4</v>
      </c>
      <c r="D2338" s="214">
        <v>45131.503915081019</v>
      </c>
      <c r="E2338" s="211" t="b">
        <v>0</v>
      </c>
      <c r="F2338" s="211" t="s">
        <v>4108</v>
      </c>
      <c r="G23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Ridling;&lt;ETX&gt;
&lt;STX&gt;H2;o130,100;f3;c20;h1;w1;d3,;&lt;ETX&gt;
&lt;STX&gt;H3;o100,100;f3;c20;h1;w1;d3,MES Login;&lt;ETX&gt;
&lt;STX&gt;B4;o50,30;f3;c0,3;h50;w3;d3,9549;&lt;ETX&gt;
&lt;STX&gt;R&lt;ETX&gt;
&lt;STX&gt;&lt;ESC&gt;E1;&lt;ETX&gt;
&lt;STX&gt;&lt;US&gt;4&lt;ETX&gt;
&lt;STX&gt;&lt;ETB&gt;&lt;ETX&gt;</v>
      </c>
      <c r="H2338" s="38">
        <f>ROW() - 6</f>
        <v>2332</v>
      </c>
      <c r="I2338" s="218" t="str" cm="1">
        <f t="array" ref="I23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39" spans="1:10" x14ac:dyDescent="0.2">
      <c r="A2339" s="209">
        <v>1185</v>
      </c>
      <c r="B2339" s="211" t="s">
        <v>4109</v>
      </c>
      <c r="C2339" s="44">
        <v>4</v>
      </c>
      <c r="D2339" s="214">
        <v>45131.503915277775</v>
      </c>
      <c r="E2339" s="211" t="b">
        <v>0</v>
      </c>
      <c r="F2339" s="211" t="s">
        <v>1068</v>
      </c>
      <c r="G23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Robinson;&lt;ETX&gt;
&lt;STX&gt;H2;o130,100;f3;c20;h1;w1;d3,;&lt;ETX&gt;
&lt;STX&gt;H3;o100,100;f3;c20;h1;w1;d3,MES Login;&lt;ETX&gt;
&lt;STX&gt;B4;o50,30;f3;c0,3;h50;w3;d3,1185;&lt;ETX&gt;
&lt;STX&gt;R&lt;ETX&gt;
&lt;STX&gt;&lt;ESC&gt;E1;&lt;ETX&gt;
&lt;STX&gt;&lt;US&gt;4&lt;ETX&gt;
&lt;STX&gt;&lt;ETB&gt;&lt;ETX&gt;</v>
      </c>
      <c r="H2339" s="38">
        <f>ROW() - 6</f>
        <v>2333</v>
      </c>
      <c r="I2339" s="218" t="str" cm="1">
        <f t="array" ref="I23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40" spans="1:10" x14ac:dyDescent="0.2">
      <c r="A2340" s="209">
        <v>9947</v>
      </c>
      <c r="B2340" s="211" t="s">
        <v>4110</v>
      </c>
      <c r="C2340" s="44">
        <v>4</v>
      </c>
      <c r="D2340" s="214">
        <v>45131.503915428242</v>
      </c>
      <c r="E2340" s="211" t="b">
        <v>0</v>
      </c>
      <c r="F2340" s="211" t="s">
        <v>2732</v>
      </c>
      <c r="G23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Sanders;&lt;ETX&gt;
&lt;STX&gt;H2;o130,100;f3;c20;h1;w1;d3,;&lt;ETX&gt;
&lt;STX&gt;H3;o100,100;f3;c20;h1;w1;d3,MES Login;&lt;ETX&gt;
&lt;STX&gt;B4;o50,30;f3;c0,3;h50;w3;d3,9947;&lt;ETX&gt;
&lt;STX&gt;R&lt;ETX&gt;
&lt;STX&gt;&lt;ESC&gt;E1;&lt;ETX&gt;
&lt;STX&gt;&lt;US&gt;4&lt;ETX&gt;
&lt;STX&gt;&lt;ETB&gt;&lt;ETX&gt;</v>
      </c>
      <c r="H2340" s="38">
        <f>ROW() - 6</f>
        <v>2334</v>
      </c>
      <c r="I2340" s="218" t="str" cm="1">
        <f t="array" ref="I23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41" spans="1:10" x14ac:dyDescent="0.2">
      <c r="A2341" s="209">
        <v>9379</v>
      </c>
      <c r="B2341" s="211" t="s">
        <v>4111</v>
      </c>
      <c r="C2341" s="44">
        <v>1</v>
      </c>
      <c r="D2341" s="214">
        <v>45131.503915624999</v>
      </c>
      <c r="E2341" s="211" t="b">
        <v>1</v>
      </c>
      <c r="F2341" s="211" t="s">
        <v>4112</v>
      </c>
      <c r="G23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Seaberg;&lt;ETX&gt;
&lt;STX&gt;H2;o130,100;f3;c20;h1;w1;d3,;&lt;ETX&gt;
&lt;STX&gt;H3;o100,100;f3;c20;h1;w1;d3,MES Login;&lt;ETX&gt;
&lt;STX&gt;B4;o50,30;f3;c0,3;h50;w3;d3,9379;&lt;ETX&gt;
&lt;STX&gt;R&lt;ETX&gt;
&lt;STX&gt;&lt;ESC&gt;E1;&lt;ETX&gt;
&lt;STX&gt;&lt;US&gt;4&lt;ETX&gt;
&lt;STX&gt;&lt;ETB&gt;&lt;ETX&gt;</v>
      </c>
      <c r="H2341" s="38">
        <f>ROW() - 6</f>
        <v>2335</v>
      </c>
      <c r="I2341" s="218" t="str" cm="1">
        <f t="array" ref="I23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42" spans="1:10" x14ac:dyDescent="0.2">
      <c r="A2342" s="209">
        <v>9041</v>
      </c>
      <c r="B2342" s="211" t="s">
        <v>4113</v>
      </c>
      <c r="C2342" s="44">
        <v>4</v>
      </c>
      <c r="D2342" s="214">
        <v>45131.503915821762</v>
      </c>
      <c r="E2342" s="211" t="b">
        <v>0</v>
      </c>
      <c r="F2342" s="211" t="s">
        <v>2602</v>
      </c>
      <c r="G23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Sims;&lt;ETX&gt;
&lt;STX&gt;H2;o130,100;f3;c20;h1;w1;d3,;&lt;ETX&gt;
&lt;STX&gt;H3;o100,100;f3;c20;h1;w1;d3,MES Login;&lt;ETX&gt;
&lt;STX&gt;B4;o50,30;f3;c0,3;h50;w3;d3,9041;&lt;ETX&gt;
&lt;STX&gt;R&lt;ETX&gt;
&lt;STX&gt;&lt;ESC&gt;E1;&lt;ETX&gt;
&lt;STX&gt;&lt;US&gt;4&lt;ETX&gt;
&lt;STX&gt;&lt;ETB&gt;&lt;ETX&gt;</v>
      </c>
      <c r="H2342" s="38">
        <f>ROW() - 6</f>
        <v>2336</v>
      </c>
      <c r="I2342" s="218" t="str" cm="1">
        <f t="array" ref="I23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43" spans="1:10" x14ac:dyDescent="0.2">
      <c r="A2343" s="209">
        <v>9064</v>
      </c>
      <c r="B2343" s="211" t="s">
        <v>4113</v>
      </c>
      <c r="C2343" s="44">
        <v>4</v>
      </c>
      <c r="D2343" s="214">
        <v>45131.503916168978</v>
      </c>
      <c r="E2343" s="211" t="b">
        <v>0</v>
      </c>
      <c r="F2343" s="211" t="s">
        <v>2602</v>
      </c>
      <c r="G23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Sims;&lt;ETX&gt;
&lt;STX&gt;H2;o130,100;f3;c20;h1;w1;d3,;&lt;ETX&gt;
&lt;STX&gt;H3;o100,100;f3;c20;h1;w1;d3,MES Login;&lt;ETX&gt;
&lt;STX&gt;B4;o50,30;f3;c0,3;h50;w3;d3,9064;&lt;ETX&gt;
&lt;STX&gt;R&lt;ETX&gt;
&lt;STX&gt;&lt;ESC&gt;E1;&lt;ETX&gt;
&lt;STX&gt;&lt;US&gt;4&lt;ETX&gt;
&lt;STX&gt;&lt;ETB&gt;&lt;ETX&gt;</v>
      </c>
      <c r="H2343" s="38">
        <f>ROW() - 6</f>
        <v>2337</v>
      </c>
      <c r="I2343" s="218" t="str" cm="1">
        <f t="array" ref="I23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44" spans="1:10" x14ac:dyDescent="0.2">
      <c r="A2344" s="209">
        <v>2390</v>
      </c>
      <c r="B2344" s="211" t="s">
        <v>4114</v>
      </c>
      <c r="C2344" s="44">
        <v>4</v>
      </c>
      <c r="D2344" s="214">
        <v>45131.503916354166</v>
      </c>
      <c r="E2344" s="211" t="b">
        <v>0</v>
      </c>
      <c r="F2344" s="211" t="s">
        <v>4115</v>
      </c>
      <c r="G23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Syler;&lt;ETX&gt;
&lt;STX&gt;H2;o130,100;f3;c20;h1;w1;d3,;&lt;ETX&gt;
&lt;STX&gt;H3;o100,100;f3;c20;h1;w1;d3,MES Login;&lt;ETX&gt;
&lt;STX&gt;B4;o50,30;f3;c0,3;h50;w3;d3,2390;&lt;ETX&gt;
&lt;STX&gt;R&lt;ETX&gt;
&lt;STX&gt;&lt;ESC&gt;E1;&lt;ETX&gt;
&lt;STX&gt;&lt;US&gt;4&lt;ETX&gt;
&lt;STX&gt;&lt;ETB&gt;&lt;ETX&gt;</v>
      </c>
      <c r="H2344" s="38">
        <f>ROW() - 6</f>
        <v>2338</v>
      </c>
      <c r="I2344" s="218" t="str" cm="1">
        <f t="array" ref="I23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45" spans="1:10" x14ac:dyDescent="0.2">
      <c r="A2345" s="209">
        <v>9248</v>
      </c>
      <c r="B2345" s="211" t="s">
        <v>4116</v>
      </c>
      <c r="C2345" s="44">
        <v>4</v>
      </c>
      <c r="D2345" s="214">
        <v>45131.503916354166</v>
      </c>
      <c r="E2345" s="211" t="b">
        <v>0</v>
      </c>
      <c r="F2345" s="211" t="s">
        <v>1254</v>
      </c>
      <c r="G23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Walker;&lt;ETX&gt;
&lt;STX&gt;H2;o130,100;f3;c20;h1;w1;d3,;&lt;ETX&gt;
&lt;STX&gt;H3;o100,100;f3;c20;h1;w1;d3,MES Login;&lt;ETX&gt;
&lt;STX&gt;B4;o50,30;f3;c0,3;h50;w3;d3,9248;&lt;ETX&gt;
&lt;STX&gt;R&lt;ETX&gt;
&lt;STX&gt;&lt;ESC&gt;E1;&lt;ETX&gt;
&lt;STX&gt;&lt;US&gt;4&lt;ETX&gt;
&lt;STX&gt;&lt;ETB&gt;&lt;ETX&gt;</v>
      </c>
      <c r="H2345" s="38">
        <f>ROW() - 6</f>
        <v>2339</v>
      </c>
      <c r="I2345" s="218" t="str" cm="1">
        <f t="array" ref="I23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46" spans="1:10" x14ac:dyDescent="0.2">
      <c r="A2346" s="209">
        <v>8752</v>
      </c>
      <c r="B2346" s="211" t="s">
        <v>4117</v>
      </c>
      <c r="C2346" s="44">
        <v>4</v>
      </c>
      <c r="D2346" s="214">
        <v>45131.503916550922</v>
      </c>
      <c r="E2346" s="211" t="b">
        <v>0</v>
      </c>
      <c r="F2346" s="211" t="s">
        <v>1423</v>
      </c>
      <c r="G23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Yang;&lt;ETX&gt;
&lt;STX&gt;H2;o130,100;f3;c20;h1;w1;d3,;&lt;ETX&gt;
&lt;STX&gt;H3;o100,100;f3;c20;h1;w1;d3,MES Login;&lt;ETX&gt;
&lt;STX&gt;B4;o50,30;f3;c0,3;h50;w3;d3,8752;&lt;ETX&gt;
&lt;STX&gt;R&lt;ETX&gt;
&lt;STX&gt;&lt;ESC&gt;E1;&lt;ETX&gt;
&lt;STX&gt;&lt;US&gt;4&lt;ETX&gt;
&lt;STX&gt;&lt;ETB&gt;&lt;ETX&gt;</v>
      </c>
      <c r="H2346" s="38">
        <f>ROW() - 6</f>
        <v>2340</v>
      </c>
      <c r="I2346" s="218" t="str" cm="1">
        <f t="array" ref="I23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47" spans="1:10" x14ac:dyDescent="0.2">
      <c r="A2347" s="209">
        <v>2050</v>
      </c>
      <c r="B2347" s="211" t="s">
        <v>4118</v>
      </c>
      <c r="C2347" s="44">
        <v>4</v>
      </c>
      <c r="D2347" s="214">
        <v>45131.503916898146</v>
      </c>
      <c r="E2347" s="211" t="b">
        <v>0</v>
      </c>
      <c r="F2347" s="211" t="s">
        <v>993</v>
      </c>
      <c r="G23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 Ybarra;&lt;ETX&gt;
&lt;STX&gt;H2;o130,100;f3;c20;h1;w1;d3,;&lt;ETX&gt;
&lt;STX&gt;H3;o100,100;f3;c20;h1;w1;d3,MES Login;&lt;ETX&gt;
&lt;STX&gt;B4;o50,30;f3;c0,3;h50;w3;d3,2050;&lt;ETX&gt;
&lt;STX&gt;R&lt;ETX&gt;
&lt;STX&gt;&lt;ESC&gt;E1;&lt;ETX&gt;
&lt;STX&gt;&lt;US&gt;4&lt;ETX&gt;
&lt;STX&gt;&lt;ETB&gt;&lt;ETX&gt;</v>
      </c>
      <c r="H2347" s="38">
        <f>ROW() - 6</f>
        <v>2341</v>
      </c>
      <c r="I2347" s="218" t="str" cm="1">
        <f t="array" ref="I23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48" spans="1:10" x14ac:dyDescent="0.2">
      <c r="A2348" s="209">
        <v>9376</v>
      </c>
      <c r="B2348" s="211" t="s">
        <v>4119</v>
      </c>
      <c r="C2348" s="44">
        <v>1</v>
      </c>
      <c r="D2348" s="214">
        <v>45131.503910914354</v>
      </c>
      <c r="E2348" s="211" t="b">
        <v>1</v>
      </c>
      <c r="F2348" s="211" t="s">
        <v>4120</v>
      </c>
      <c r="G23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&lt;STX&gt;H1;o160,100;f3;c20;h1;w1;d3,Roberta Badilo;&lt;ETX&gt;
&lt;STX&gt;H2;o130,100;f3;c20;h1;w1;d3,;&lt;ETX&gt;
&lt;STX&gt;H3;o100,100;f3;c20;h1;w1;d3,MES Login;&lt;ETX&gt;
&lt;STX&gt;B4;o50,30;f3;c0,3;h50;w3;d3,9376;&lt;ETX&gt;
&lt;STX&gt;R&lt;ETX&gt;
&lt;STX&gt;&lt;ESC&gt;E1;&lt;ETX&gt;
&lt;STX&gt;&lt;US&gt;4&lt;ETX&gt;
&lt;STX&gt;&lt;ETB&gt;&lt;ETX&gt;</v>
      </c>
      <c r="H2348" s="38">
        <f>ROW() - 6</f>
        <v>2342</v>
      </c>
      <c r="I2348" s="218" t="str" cm="1">
        <f t="array" ref="I23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49" spans="1:10" x14ac:dyDescent="0.2">
      <c r="A2349" s="209">
        <v>1171</v>
      </c>
      <c r="B2349" s="211" t="s">
        <v>4121</v>
      </c>
      <c r="C2349" s="44">
        <v>4</v>
      </c>
      <c r="D2349" s="214">
        <v>45131.503917094909</v>
      </c>
      <c r="E2349" s="211" t="b">
        <v>0</v>
      </c>
      <c r="F2349" s="211" t="s">
        <v>2577</v>
      </c>
      <c r="G23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&lt;STX&gt;H1;o160,100;f3;c20;h1;w1;d3,Robin Hunt;&lt;ETX&gt;
&lt;STX&gt;H2;o130,100;f3;c20;h1;w1;d3,;&lt;ETX&gt;
&lt;STX&gt;H3;o100,100;f3;c20;h1;w1;d3,MES Login;&lt;ETX&gt;
&lt;STX&gt;B4;o50,30;f3;c0,3;h50;w3;d3,1171;&lt;ETX&gt;
&lt;STX&gt;R&lt;ETX&gt;
&lt;STX&gt;&lt;ESC&gt;E1;&lt;ETX&gt;
&lt;STX&gt;&lt;US&gt;4&lt;ETX&gt;
&lt;STX&gt;&lt;ETB&gt;&lt;ETX&gt;</v>
      </c>
      <c r="H2349" s="38">
        <f>ROW() - 6</f>
        <v>2343</v>
      </c>
      <c r="I2349" s="218" t="str" cm="1">
        <f t="array" ref="I23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50" spans="1:10" x14ac:dyDescent="0.2">
      <c r="A2350" s="209">
        <v>9281</v>
      </c>
      <c r="B2350" s="211" t="s">
        <v>4122</v>
      </c>
      <c r="C2350" s="44">
        <v>4</v>
      </c>
      <c r="D2350" s="214">
        <v>45131.503917245369</v>
      </c>
      <c r="E2350" s="211" t="b">
        <v>0</v>
      </c>
      <c r="F2350" s="211" t="s">
        <v>1119</v>
      </c>
      <c r="G23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&lt;STX&gt;H1;o160,100;f3;c20;h1;w1;d3,Robin Watts;&lt;ETX&gt;
&lt;STX&gt;H2;o130,100;f3;c20;h1;w1;d3,;&lt;ETX&gt;
&lt;STX&gt;H3;o100,100;f3;c20;h1;w1;d3,MES Login;&lt;ETX&gt;
&lt;STX&gt;B4;o50,30;f3;c0,3;h50;w3;d3,9281;&lt;ETX&gt;
&lt;STX&gt;R&lt;ETX&gt;
&lt;STX&gt;&lt;ESC&gt;E1;&lt;ETX&gt;
&lt;STX&gt;&lt;US&gt;4&lt;ETX&gt;
&lt;STX&gt;&lt;ETB&gt;&lt;ETX&gt;</v>
      </c>
      <c r="H2350" s="38">
        <f>ROW() - 6</f>
        <v>2344</v>
      </c>
      <c r="I2350" s="218" t="str" cm="1">
        <f t="array" ref="I23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51" spans="1:10" x14ac:dyDescent="0.2">
      <c r="A2351" s="209">
        <v>1651</v>
      </c>
      <c r="B2351" s="211" t="s">
        <v>4123</v>
      </c>
      <c r="C2351" s="44">
        <v>4</v>
      </c>
      <c r="D2351" s="214">
        <v>45131.503917442133</v>
      </c>
      <c r="E2351" s="211" t="b">
        <v>0</v>
      </c>
      <c r="F2351" s="211" t="s">
        <v>2442</v>
      </c>
      <c r="G23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&lt;STX&gt;H1;o160,100;f3;c20;h1;w1;d3,Robyn Dozier;&lt;ETX&gt;
&lt;STX&gt;H2;o130,100;f3;c20;h1;w1;d3,;&lt;ETX&gt;
&lt;STX&gt;H3;o100,100;f3;c20;h1;w1;d3,MES Login;&lt;ETX&gt;
&lt;STX&gt;B4;o50,30;f3;c0,3;h50;w3;d3,1651;&lt;ETX&gt;
&lt;STX&gt;R&lt;ETX&gt;
&lt;STX&gt;&lt;ESC&gt;E1;&lt;ETX&gt;
&lt;STX&gt;&lt;US&gt;4&lt;ETX&gt;
&lt;STX&gt;&lt;ETB&gt;&lt;ETX&gt;</v>
      </c>
      <c r="H2351" s="38">
        <f>ROW() - 6</f>
        <v>2345</v>
      </c>
      <c r="I2351" s="218" t="str" cm="1">
        <f t="array" ref="I23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52" spans="1:10" x14ac:dyDescent="0.2">
      <c r="A2352" s="209">
        <v>3033</v>
      </c>
      <c r="B2352" s="211" t="s">
        <v>4124</v>
      </c>
      <c r="C2352" s="44">
        <v>1</v>
      </c>
      <c r="D2352" s="214">
        <v>45670</v>
      </c>
      <c r="E2352" s="211" t="b">
        <v>1</v>
      </c>
      <c r="F2352" s="211" t="s">
        <v>4125</v>
      </c>
      <c r="G23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&lt;STX&gt;H1;o160,100;f3;c20;h1;w1;d3,Rodawn Sullen;&lt;ETX&gt;
&lt;STX&gt;H2;o130,100;f3;c20;h1;w1;d3,;&lt;ETX&gt;
&lt;STX&gt;H3;o100,100;f3;c20;h1;w1;d3,MES Login;&lt;ETX&gt;
&lt;STX&gt;B4;o50,30;f3;c0,3;h50;w3;d3,3033;&lt;ETX&gt;
&lt;STX&gt;R&lt;ETX&gt;
&lt;STX&gt;&lt;ESC&gt;E1;&lt;ETX&gt;
&lt;STX&gt;&lt;US&gt;4&lt;ETX&gt;
&lt;STX&gt;&lt;ETB&gt;&lt;ETX&gt;</v>
      </c>
      <c r="H2352" s="38">
        <f>ROW() - 6</f>
        <v>2346</v>
      </c>
      <c r="I2352" s="218" t="str" cm="1">
        <f t="array" ref="I23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53" spans="1:10" x14ac:dyDescent="0.2">
      <c r="A2353" s="209">
        <v>9871</v>
      </c>
      <c r="B2353" s="211" t="s">
        <v>4126</v>
      </c>
      <c r="C2353" s="44">
        <v>4</v>
      </c>
      <c r="D2353" s="214">
        <v>45131.503917627313</v>
      </c>
      <c r="E2353" s="211" t="b">
        <v>0</v>
      </c>
      <c r="F2353" s="211" t="s">
        <v>2021</v>
      </c>
      <c r="G23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&lt;STX&gt;H1;o160,100;f3;c20;h1;w1;d3,Roderick Edwards;&lt;ETX&gt;
&lt;STX&gt;H2;o130,100;f3;c20;h1;w1;d3,;&lt;ETX&gt;
&lt;STX&gt;H3;o100,100;f3;c20;h1;w1;d3,MES Login;&lt;ETX&gt;
&lt;STX&gt;B4;o50,30;f3;c0,3;h50;w3;d3,9871;&lt;ETX&gt;
&lt;STX&gt;R&lt;ETX&gt;
&lt;STX&gt;&lt;ESC&gt;E1;&lt;ETX&gt;
&lt;STX&gt;&lt;US&gt;4&lt;ETX&gt;
&lt;STX&gt;&lt;ETB&gt;&lt;ETX&gt;</v>
      </c>
      <c r="H2353" s="38">
        <f>ROW() - 6</f>
        <v>2347</v>
      </c>
      <c r="I2353" s="218" t="str" cm="1">
        <f t="array" ref="I23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54" spans="1:10" x14ac:dyDescent="0.2">
      <c r="A2354" s="209">
        <v>9582</v>
      </c>
      <c r="B2354" s="211" t="s">
        <v>4127</v>
      </c>
      <c r="C2354" s="44">
        <v>4</v>
      </c>
      <c r="D2354" s="214">
        <v>45131.503917789349</v>
      </c>
      <c r="E2354" s="211" t="b">
        <v>0</v>
      </c>
      <c r="F2354" s="211" t="s">
        <v>3231</v>
      </c>
      <c r="G23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&lt;STX&gt;H1;o160,100;f3;c20;h1;w1;d3,Roderick Shields;&lt;ETX&gt;
&lt;STX&gt;H2;o130,100;f3;c20;h1;w1;d3,;&lt;ETX&gt;
&lt;STX&gt;H3;o100,100;f3;c20;h1;w1;d3,MES Login;&lt;ETX&gt;
&lt;STX&gt;B4;o50,30;f3;c0,3;h50;w3;d3,9582;&lt;ETX&gt;
&lt;STX&gt;R&lt;ETX&gt;
&lt;STX&gt;&lt;ESC&gt;E1;&lt;ETX&gt;
&lt;STX&gt;&lt;US&gt;4&lt;ETX&gt;
&lt;STX&gt;&lt;ETB&gt;&lt;ETX&gt;</v>
      </c>
      <c r="H2354" s="38">
        <f>ROW() - 6</f>
        <v>2348</v>
      </c>
      <c r="I2354" s="218" t="str" cm="1">
        <f t="array" ref="I23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55" spans="1:10" x14ac:dyDescent="0.2">
      <c r="A2355" s="209">
        <v>2066</v>
      </c>
      <c r="B2355" s="211" t="s">
        <v>4128</v>
      </c>
      <c r="C2355" s="44">
        <v>4</v>
      </c>
      <c r="D2355" s="214">
        <v>45131.503917974536</v>
      </c>
      <c r="E2355" s="211" t="b">
        <v>0</v>
      </c>
      <c r="F2355" s="211" t="s">
        <v>2030</v>
      </c>
      <c r="G23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&lt;STX&gt;H1;o160,100;f3;c20;h1;w1;d3,Rodney Bolden;&lt;ETX&gt;
&lt;STX&gt;H2;o130,100;f3;c20;h1;w1;d3,;&lt;ETX&gt;
&lt;STX&gt;H3;o100,100;f3;c20;h1;w1;d3,MES Login;&lt;ETX&gt;
&lt;STX&gt;B4;o50,30;f3;c0,3;h50;w3;d3,2066;&lt;ETX&gt;
&lt;STX&gt;R&lt;ETX&gt;
&lt;STX&gt;&lt;ESC&gt;E1;&lt;ETX&gt;
&lt;STX&gt;&lt;US&gt;4&lt;ETX&gt;
&lt;STX&gt;&lt;ETB&gt;&lt;ETX&gt;</v>
      </c>
      <c r="H2355" s="38">
        <f>ROW() - 6</f>
        <v>2349</v>
      </c>
      <c r="I2355" s="218" t="str" cm="1">
        <f t="array" ref="I23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56" spans="1:10" x14ac:dyDescent="0.2">
      <c r="A2356" s="209">
        <v>9279</v>
      </c>
      <c r="B2356" s="211" t="s">
        <v>4129</v>
      </c>
      <c r="C2356" s="44">
        <v>4</v>
      </c>
      <c r="D2356" s="214">
        <v>45131.503918171293</v>
      </c>
      <c r="E2356" s="211" t="b">
        <v>0</v>
      </c>
      <c r="F2356" s="211" t="s">
        <v>4130</v>
      </c>
      <c r="G23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&lt;STX&gt;H1;o160,100;f3;c20;h1;w1;d3,Rodney Bridges;&lt;ETX&gt;
&lt;STX&gt;H2;o130,100;f3;c20;h1;w1;d3,;&lt;ETX&gt;
&lt;STX&gt;H3;o100,100;f3;c20;h1;w1;d3,MES Login;&lt;ETX&gt;
&lt;STX&gt;B4;o50,30;f3;c0,3;h50;w3;d3,9279;&lt;ETX&gt;
&lt;STX&gt;R&lt;ETX&gt;
&lt;STX&gt;&lt;ESC&gt;E1;&lt;ETX&gt;
&lt;STX&gt;&lt;US&gt;4&lt;ETX&gt;
&lt;STX&gt;&lt;ETB&gt;&lt;ETX&gt;</v>
      </c>
      <c r="H2356" s="38">
        <f>ROW() - 6</f>
        <v>2350</v>
      </c>
      <c r="I2356" s="218" t="str" cm="1">
        <f t="array" ref="I23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57" spans="1:10" x14ac:dyDescent="0.2">
      <c r="A2357" s="209">
        <v>1027</v>
      </c>
      <c r="B2357" s="211" t="s">
        <v>4131</v>
      </c>
      <c r="C2357" s="44">
        <v>4</v>
      </c>
      <c r="D2357" s="214">
        <v>45131.50391832176</v>
      </c>
      <c r="E2357" s="211" t="b">
        <v>0</v>
      </c>
      <c r="F2357" s="211" t="s">
        <v>4132</v>
      </c>
      <c r="G23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&lt;STX&gt;H1;o160,100;f3;c20;h1;w1;d3,Rodney Byers;&lt;ETX&gt;
&lt;STX&gt;H2;o130,100;f3;c20;h1;w1;d3,;&lt;ETX&gt;
&lt;STX&gt;H3;o100,100;f3;c20;h1;w1;d3,MES Login;&lt;ETX&gt;
&lt;STX&gt;B4;o50,30;f3;c0,3;h50;w3;d3,1027;&lt;ETX&gt;
&lt;STX&gt;R&lt;ETX&gt;
&lt;STX&gt;&lt;ESC&gt;E1;&lt;ETX&gt;
&lt;STX&gt;&lt;US&gt;4&lt;ETX&gt;
&lt;STX&gt;&lt;ETB&gt;&lt;ETX&gt;</v>
      </c>
      <c r="H2357" s="38">
        <f>ROW() - 6</f>
        <v>2351</v>
      </c>
      <c r="I2357" s="218" t="str" cm="1">
        <f t="array" ref="I23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58" spans="1:10" x14ac:dyDescent="0.2">
      <c r="A2358" s="209">
        <v>1713</v>
      </c>
      <c r="B2358" s="211" t="s">
        <v>4133</v>
      </c>
      <c r="C2358" s="44">
        <v>4</v>
      </c>
      <c r="D2358" s="214">
        <v>45131.503918518516</v>
      </c>
      <c r="E2358" s="211" t="b">
        <v>0</v>
      </c>
      <c r="F2358" s="211" t="s">
        <v>1000</v>
      </c>
      <c r="G23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&lt;STX&gt;H1;o160,100;f3;c20;h1;w1;d3,Rodney Carter;&lt;ETX&gt;
&lt;STX&gt;H2;o130,100;f3;c20;h1;w1;d3,;&lt;ETX&gt;
&lt;STX&gt;H3;o100,100;f3;c20;h1;w1;d3,MES Login;&lt;ETX&gt;
&lt;STX&gt;B4;o50,30;f3;c0,3;h50;w3;d3,1713;&lt;ETX&gt;
&lt;STX&gt;R&lt;ETX&gt;
&lt;STX&gt;&lt;ESC&gt;E1;&lt;ETX&gt;
&lt;STX&gt;&lt;US&gt;4&lt;ETX&gt;
&lt;STX&gt;&lt;ETB&gt;&lt;ETX&gt;</v>
      </c>
      <c r="H2358" s="38">
        <f>ROW() - 6</f>
        <v>2352</v>
      </c>
      <c r="I2358" s="218" t="str" cm="1">
        <f t="array" ref="I23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59" spans="1:10" x14ac:dyDescent="0.2">
      <c r="A2359" s="209">
        <v>6029</v>
      </c>
      <c r="B2359" s="211" t="s">
        <v>9481</v>
      </c>
      <c r="C2359" s="44">
        <v>19</v>
      </c>
      <c r="D2359" s="214"/>
      <c r="E2359" s="211" t="b">
        <v>1</v>
      </c>
      <c r="F2359" s="211" t="s">
        <v>1154</v>
      </c>
      <c r="G23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&lt;STX&gt;H1;o160,100;f3;c20;h1;w1;d3,Rodney Harris;&lt;ETX&gt;
&lt;STX&gt;H2;o130,100;f3;c20;h1;w1;d3,Automation 3rd;&lt;ETX&gt;
&lt;STX&gt;H3;o100,100;f3;c20;h1;w1;d3,MES Login;&lt;ETX&gt;
&lt;STX&gt;B4;o50,30;f3;c0,3;h50;w3;d3,6029;&lt;ETX&gt;
&lt;STX&gt;R&lt;ETX&gt;
&lt;STX&gt;&lt;ESC&gt;E1;&lt;ETX&gt;
&lt;STX&gt;&lt;US&gt;4&lt;ETX&gt;
&lt;STX&gt;&lt;ETB&gt;&lt;ETX&gt;</v>
      </c>
      <c r="H2359" s="38">
        <f>ROW() - 6</f>
        <v>2353</v>
      </c>
      <c r="I2359" s="218" t="str" cm="1">
        <f t="array" ref="I23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Automation 3rd</v>
      </c>
      <c r="J23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60" spans="1:10" x14ac:dyDescent="0.2">
      <c r="A2360" s="209">
        <v>2696</v>
      </c>
      <c r="B2360" s="211" t="s">
        <v>9605</v>
      </c>
      <c r="C2360" s="44">
        <v>4</v>
      </c>
      <c r="D2360" s="214"/>
      <c r="E2360" s="211" t="b">
        <v>0</v>
      </c>
      <c r="F2360" s="211" t="s">
        <v>969</v>
      </c>
      <c r="G23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&lt;STX&gt;H1;o160,100;f3;c20;h1;w1;d3,Rodney Williams;&lt;ETX&gt;
&lt;STX&gt;H2;o130,100;f3;c20;h1;w1;d3,T1XX B;&lt;ETX&gt;
&lt;STX&gt;H3;o100,100;f3;c20;h1;w1;d3,MES Login;&lt;ETX&gt;
&lt;STX&gt;B4;o50,30;f3;c0,3;h50;w3;d3,2696;&lt;ETX&gt;
&lt;STX&gt;R&lt;ETX&gt;
&lt;STX&gt;&lt;ESC&gt;E1;&lt;ETX&gt;
&lt;STX&gt;&lt;US&gt;4&lt;ETX&gt;
&lt;STX&gt;&lt;ETB&gt;&lt;ETX&gt;</v>
      </c>
      <c r="H2360" s="38">
        <f>ROW() - 6</f>
        <v>2354</v>
      </c>
      <c r="I2360" s="218" t="str" cm="1">
        <f t="array" ref="I23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23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61" spans="1:10" x14ac:dyDescent="0.2">
      <c r="A2361" s="209">
        <v>2659</v>
      </c>
      <c r="B2361" s="211" t="s">
        <v>9558</v>
      </c>
      <c r="C2361" s="44">
        <v>4</v>
      </c>
      <c r="D2361" s="214"/>
      <c r="E2361" s="211" t="b">
        <v>0</v>
      </c>
      <c r="F2361" s="211" t="s">
        <v>9563</v>
      </c>
      <c r="G23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&lt;STX&gt;H1;o160,100;f3;c20;h1;w1;d3,Rodney Williams ;&lt;ETX&gt;
&lt;STX&gt;H2;o130,100;f3;c20;h1;w1;d3,T1XX B;&lt;ETX&gt;
&lt;STX&gt;H3;o100,100;f3;c20;h1;w1;d3,MES Login;&lt;ETX&gt;
&lt;STX&gt;B4;o50,30;f3;c0,3;h50;w3;d3,2659;&lt;ETX&gt;
&lt;STX&gt;R&lt;ETX&gt;
&lt;STX&gt;&lt;ESC&gt;E1;&lt;ETX&gt;
&lt;STX&gt;&lt;US&gt;4&lt;ETX&gt;
&lt;STX&gt;&lt;ETB&gt;&lt;ETX&gt;</v>
      </c>
      <c r="H2361" s="38">
        <f>ROW() - 6</f>
        <v>2355</v>
      </c>
      <c r="I2361" s="218" t="str" cm="1">
        <f t="array" ref="I23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23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62" spans="1:10" x14ac:dyDescent="0.2">
      <c r="A2362" s="209">
        <v>9595</v>
      </c>
      <c r="B2362" s="211" t="s">
        <v>4134</v>
      </c>
      <c r="C2362" s="44">
        <v>1</v>
      </c>
      <c r="D2362" s="214">
        <v>45131.50391871528</v>
      </c>
      <c r="E2362" s="211" t="b">
        <v>1</v>
      </c>
      <c r="F2362" s="211" t="s">
        <v>1376</v>
      </c>
      <c r="G23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&lt;STX&gt;H1;o160,100;f3;c20;h1;w1;d3,Rodolfo Hernandez;&lt;ETX&gt;
&lt;STX&gt;H2;o130,100;f3;c20;h1;w1;d3,;&lt;ETX&gt;
&lt;STX&gt;H3;o100,100;f3;c20;h1;w1;d3,MES Login;&lt;ETX&gt;
&lt;STX&gt;B4;o50,30;f3;c0,3;h50;w3;d3,9595;&lt;ETX&gt;
&lt;STX&gt;R&lt;ETX&gt;
&lt;STX&gt;&lt;ESC&gt;E1;&lt;ETX&gt;
&lt;STX&gt;&lt;US&gt;4&lt;ETX&gt;
&lt;STX&gt;&lt;ETB&gt;&lt;ETX&gt;</v>
      </c>
      <c r="H2362" s="38">
        <f>ROW() - 6</f>
        <v>2356</v>
      </c>
      <c r="I2362" s="218" t="str" cm="1">
        <f t="array" ref="I23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63" spans="1:10" x14ac:dyDescent="0.2">
      <c r="A2363" s="209">
        <v>2667</v>
      </c>
      <c r="B2363" s="211" t="s">
        <v>9573</v>
      </c>
      <c r="C2363" s="44">
        <v>4</v>
      </c>
      <c r="D2363" s="214"/>
      <c r="E2363" s="211" t="b">
        <v>0</v>
      </c>
      <c r="F2363" s="211" t="s">
        <v>2669</v>
      </c>
      <c r="G23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&lt;STX&gt;H1;o160,100;f3;c20;h1;w1;d3,Rodrick Patrick;&lt;ETX&gt;
&lt;STX&gt;H2;o130,100;f3;c20;h1;w1;d3,WS 1st;&lt;ETX&gt;
&lt;STX&gt;H3;o100,100;f3;c20;h1;w1;d3,MES Login;&lt;ETX&gt;
&lt;STX&gt;B4;o50,30;f3;c0,3;h50;w3;d3,2667;&lt;ETX&gt;
&lt;STX&gt;R&lt;ETX&gt;
&lt;STX&gt;&lt;ESC&gt;E1;&lt;ETX&gt;
&lt;STX&gt;&lt;US&gt;4&lt;ETX&gt;
&lt;STX&gt;&lt;ETB&gt;&lt;ETX&gt;</v>
      </c>
      <c r="H2363" s="38">
        <f>ROW() - 6</f>
        <v>2357</v>
      </c>
      <c r="I2363" s="218" t="str" cm="1">
        <f t="array" ref="I23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WS 1st</v>
      </c>
      <c r="J23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64" spans="1:10" x14ac:dyDescent="0.2">
      <c r="A2364" s="209">
        <v>1060</v>
      </c>
      <c r="B2364" s="211" t="s">
        <v>4135</v>
      </c>
      <c r="C2364" s="44">
        <v>4</v>
      </c>
      <c r="D2364" s="214">
        <v>45131.503925775462</v>
      </c>
      <c r="E2364" s="211" t="b">
        <v>0</v>
      </c>
      <c r="F2364" s="211" t="s">
        <v>1254</v>
      </c>
      <c r="G23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&lt;STX&gt;H1;o160,100;f3;c20;h1;w1;d3,Rodrick Walker;&lt;ETX&gt;
&lt;STX&gt;H2;o130,100;f3;c20;h1;w1;d3,;&lt;ETX&gt;
&lt;STX&gt;H3;o100,100;f3;c20;h1;w1;d3,MES Login;&lt;ETX&gt;
&lt;STX&gt;B4;o50,30;f3;c0,3;h50;w3;d3,1060;&lt;ETX&gt;
&lt;STX&gt;R&lt;ETX&gt;
&lt;STX&gt;&lt;ESC&gt;E1;&lt;ETX&gt;
&lt;STX&gt;&lt;US&gt;4&lt;ETX&gt;
&lt;STX&gt;&lt;ETB&gt;&lt;ETX&gt;</v>
      </c>
      <c r="H2364" s="38">
        <f>ROW() - 6</f>
        <v>2358</v>
      </c>
      <c r="I2364" s="218" t="str" cm="1">
        <f t="array" ref="I23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65" spans="1:10" x14ac:dyDescent="0.2">
      <c r="A2365" s="209">
        <v>8684</v>
      </c>
      <c r="B2365" s="211" t="s">
        <v>4136</v>
      </c>
      <c r="C2365" s="44">
        <v>1</v>
      </c>
      <c r="D2365" s="214">
        <v>45131.50393298611</v>
      </c>
      <c r="E2365" s="211" t="b">
        <v>1</v>
      </c>
      <c r="F2365" s="211" t="s">
        <v>2728</v>
      </c>
      <c r="G23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&lt;STX&gt;H1;o160,100;f3;c20;h1;w1;d3,Roger Hurd;&lt;ETX&gt;
&lt;STX&gt;H2;o130,100;f3;c20;h1;w1;d3,;&lt;ETX&gt;
&lt;STX&gt;H3;o100,100;f3;c20;h1;w1;d3,MES Login;&lt;ETX&gt;
&lt;STX&gt;B4;o50,30;f3;c0,3;h50;w3;d3,8684;&lt;ETX&gt;
&lt;STX&gt;R&lt;ETX&gt;
&lt;STX&gt;&lt;ESC&gt;E1;&lt;ETX&gt;
&lt;STX&gt;&lt;US&gt;4&lt;ETX&gt;
&lt;STX&gt;&lt;ETB&gt;&lt;ETX&gt;</v>
      </c>
      <c r="H2365" s="38">
        <f>ROW() - 6</f>
        <v>2359</v>
      </c>
      <c r="I2365" s="218" t="str" cm="1">
        <f t="array" ref="I23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66" spans="1:10" x14ac:dyDescent="0.2">
      <c r="A2366" s="209">
        <v>9377</v>
      </c>
      <c r="B2366" s="211" t="s">
        <v>4137</v>
      </c>
      <c r="C2366" s="44">
        <v>1</v>
      </c>
      <c r="D2366" s="214">
        <v>45131.503933912034</v>
      </c>
      <c r="E2366" s="211" t="b">
        <v>1</v>
      </c>
      <c r="F2366" s="211" t="s">
        <v>4138</v>
      </c>
      <c r="G23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&lt;STX&gt;H1;o160,100;f3;c20;h1;w1;d3,Rolando Cardoso;&lt;ETX&gt;
&lt;STX&gt;H2;o130,100;f3;c20;h1;w1;d3,;&lt;ETX&gt;
&lt;STX&gt;H3;o100,100;f3;c20;h1;w1;d3,MES Login;&lt;ETX&gt;
&lt;STX&gt;B4;o50,30;f3;c0,3;h50;w3;d3,9377;&lt;ETX&gt;
&lt;STX&gt;R&lt;ETX&gt;
&lt;STX&gt;&lt;ESC&gt;E1;&lt;ETX&gt;
&lt;STX&gt;&lt;US&gt;4&lt;ETX&gt;
&lt;STX&gt;&lt;ETB&gt;&lt;ETX&gt;</v>
      </c>
      <c r="H2366" s="38">
        <f>ROW() - 6</f>
        <v>2360</v>
      </c>
      <c r="I2366" s="218" t="str" cm="1">
        <f t="array" ref="I23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67" spans="1:10" x14ac:dyDescent="0.2">
      <c r="A2367" s="209">
        <v>2669</v>
      </c>
      <c r="B2367" s="211" t="s">
        <v>9578</v>
      </c>
      <c r="C2367" s="44">
        <v>3</v>
      </c>
      <c r="D2367" s="214"/>
      <c r="E2367" s="211" t="b">
        <v>0</v>
      </c>
      <c r="F2367" s="211" t="s">
        <v>9607</v>
      </c>
      <c r="G23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&lt;STX&gt;H1;o160,100;f3;c20;h1;w1;d3,Romale Gaines-Buck;&lt;ETX&gt;
&lt;STX&gt;H2;o130,100;f3;c20;h1;w1;d3,Materials 1st;&lt;ETX&gt;
&lt;STX&gt;H3;o100,100;f3;c20;h1;w1;d3,MES Login;&lt;ETX&gt;
&lt;STX&gt;B4;o50,30;f3;c0,3;h50;w3;d3,2669;&lt;ETX&gt;
&lt;STX&gt;R&lt;ETX&gt;
&lt;STX&gt;&lt;ESC&gt;E1;&lt;ETX&gt;
&lt;STX&gt;&lt;US&gt;4&lt;ETX&gt;
&lt;STX&gt;&lt;ETB&gt;&lt;ETX&gt;</v>
      </c>
      <c r="H2367" s="38">
        <f>ROW() - 6</f>
        <v>2361</v>
      </c>
      <c r="I2367" s="218" t="str" cm="1">
        <f t="array" ref="I23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1st</v>
      </c>
      <c r="J23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68" spans="1:10" x14ac:dyDescent="0.2">
      <c r="A2368" s="209">
        <v>1570</v>
      </c>
      <c r="B2368" s="211" t="s">
        <v>4139</v>
      </c>
      <c r="C2368" s="44">
        <v>4</v>
      </c>
      <c r="D2368" s="214">
        <v>45131.503935335648</v>
      </c>
      <c r="E2368" s="211" t="b">
        <v>0</v>
      </c>
      <c r="F2368" s="211" t="s">
        <v>951</v>
      </c>
      <c r="G23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&lt;STX&gt;H1;o160,100;f3;c20;h1;w1;d3,Romell Howard;&lt;ETX&gt;
&lt;STX&gt;H2;o130,100;f3;c20;h1;w1;d3,;&lt;ETX&gt;
&lt;STX&gt;H3;o100,100;f3;c20;h1;w1;d3,MES Login;&lt;ETX&gt;
&lt;STX&gt;B4;o50,30;f3;c0,3;h50;w3;d3,1570;&lt;ETX&gt;
&lt;STX&gt;R&lt;ETX&gt;
&lt;STX&gt;&lt;ESC&gt;E1;&lt;ETX&gt;
&lt;STX&gt;&lt;US&gt;4&lt;ETX&gt;
&lt;STX&gt;&lt;ETB&gt;&lt;ETX&gt;</v>
      </c>
      <c r="H2368" s="38">
        <f>ROW() - 6</f>
        <v>2362</v>
      </c>
      <c r="I2368" s="218" t="str" cm="1">
        <f t="array" ref="I23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69" spans="1:10" x14ac:dyDescent="0.2">
      <c r="A2369" s="209">
        <v>9185</v>
      </c>
      <c r="B2369" s="211" t="s">
        <v>4140</v>
      </c>
      <c r="C2369" s="44">
        <v>4</v>
      </c>
      <c r="D2369" s="214">
        <v>45131.503936423615</v>
      </c>
      <c r="E2369" s="211" t="b">
        <v>0</v>
      </c>
      <c r="F2369" s="211" t="s">
        <v>1378</v>
      </c>
      <c r="G23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&lt;STX&gt;H1;o160,100;f3;c20;h1;w1;d3,Romerio Lee;&lt;ETX&gt;
&lt;STX&gt;H2;o130,100;f3;c20;h1;w1;d3,;&lt;ETX&gt;
&lt;STX&gt;H3;o100,100;f3;c20;h1;w1;d3,MES Login;&lt;ETX&gt;
&lt;STX&gt;B4;o50,30;f3;c0,3;h50;w3;d3,9185;&lt;ETX&gt;
&lt;STX&gt;R&lt;ETX&gt;
&lt;STX&gt;&lt;ESC&gt;E1;&lt;ETX&gt;
&lt;STX&gt;&lt;US&gt;4&lt;ETX&gt;
&lt;STX&gt;&lt;ETB&gt;&lt;ETX&gt;</v>
      </c>
      <c r="H2369" s="38">
        <f>ROW() - 6</f>
        <v>2363</v>
      </c>
      <c r="I2369" s="218" t="str" cm="1">
        <f t="array" ref="I23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70" spans="1:10" x14ac:dyDescent="0.2">
      <c r="A2370" s="209">
        <v>2458</v>
      </c>
      <c r="B2370" s="211" t="s">
        <v>116</v>
      </c>
      <c r="C2370" s="44">
        <v>4</v>
      </c>
      <c r="D2370" s="214">
        <v>45958.738522881948</v>
      </c>
      <c r="E2370" s="211" t="b">
        <v>0</v>
      </c>
      <c r="F2370" s="211" t="s">
        <v>4141</v>
      </c>
      <c r="G23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&lt;STX&gt;H1;o160,100;f3;c20;h1;w1;d3,Romona Hill-Holmes;&lt;ETX&gt;
&lt;STX&gt;H2;o130,100;f3;c20;h1;w1;d3,;&lt;ETX&gt;
&lt;STX&gt;H3;o100,100;f3;c20;h1;w1;d3,MES Login;&lt;ETX&gt;
&lt;STX&gt;B4;o50,30;f3;c0,3;h50;w3;d3,2458;&lt;ETX&gt;
&lt;STX&gt;R&lt;ETX&gt;
&lt;STX&gt;&lt;ESC&gt;E1;&lt;ETX&gt;
&lt;STX&gt;&lt;US&gt;4&lt;ETX&gt;
&lt;STX&gt;&lt;ETB&gt;&lt;ETX&gt;</v>
      </c>
      <c r="H2370" s="38">
        <f>ROW() - 6</f>
        <v>2364</v>
      </c>
      <c r="I2370" s="218" t="str" cm="1">
        <f t="array" ref="I23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71" spans="1:10" x14ac:dyDescent="0.2">
      <c r="A2371" s="209">
        <v>8973</v>
      </c>
      <c r="B2371" s="211" t="s">
        <v>4142</v>
      </c>
      <c r="C2371" s="44">
        <v>4</v>
      </c>
      <c r="D2371" s="214">
        <v>45131.503941319446</v>
      </c>
      <c r="E2371" s="211" t="b">
        <v>0</v>
      </c>
      <c r="F2371" s="211" t="s">
        <v>4143</v>
      </c>
      <c r="G23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&lt;STX&gt;H1;o160,100;f3;c20;h1;w1;d3,Ron Beun;&lt;ETX&gt;
&lt;STX&gt;H2;o130,100;f3;c20;h1;w1;d3,;&lt;ETX&gt;
&lt;STX&gt;H3;o100,100;f3;c20;h1;w1;d3,MES Login;&lt;ETX&gt;
&lt;STX&gt;B4;o50,30;f3;c0,3;h50;w3;d3,8973;&lt;ETX&gt;
&lt;STX&gt;R&lt;ETX&gt;
&lt;STX&gt;&lt;ESC&gt;E1;&lt;ETX&gt;
&lt;STX&gt;&lt;US&gt;4&lt;ETX&gt;
&lt;STX&gt;&lt;ETB&gt;&lt;ETX&gt;</v>
      </c>
      <c r="H2371" s="38">
        <f>ROW() - 6</f>
        <v>2365</v>
      </c>
      <c r="I2371" s="218" t="str" cm="1">
        <f t="array" ref="I23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72" spans="1:10" x14ac:dyDescent="0.2">
      <c r="A2372" s="209">
        <v>9082</v>
      </c>
      <c r="B2372" s="211" t="s">
        <v>4144</v>
      </c>
      <c r="C2372" s="44">
        <v>8</v>
      </c>
      <c r="D2372" s="214"/>
      <c r="E2372" s="211" t="b">
        <v>1</v>
      </c>
      <c r="F2372" s="211" t="s">
        <v>4145</v>
      </c>
      <c r="G23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&lt;STX&gt;H1;o160,100;f3;c20;h1;w1;d3,Ron Nemens;&lt;ETX&gt;
&lt;STX&gt;H2;o130,100;f3;c20;h1;w1;d3,;&lt;ETX&gt;
&lt;STX&gt;H3;o100,100;f3;c20;h1;w1;d3,MES Login;&lt;ETX&gt;
&lt;STX&gt;B4;o50,30;f3;c0,3;h50;w3;d3,9082;&lt;ETX&gt;
&lt;STX&gt;R&lt;ETX&gt;
&lt;STX&gt;&lt;ESC&gt;E1;&lt;ETX&gt;
&lt;STX&gt;&lt;US&gt;4&lt;ETX&gt;
&lt;STX&gt;&lt;ETB&gt;&lt;ETX&gt;</v>
      </c>
      <c r="H2372" s="38">
        <f>ROW() - 6</f>
        <v>2366</v>
      </c>
      <c r="I2372" s="218" t="str" cm="1">
        <f t="array" ref="I23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73" spans="1:10" x14ac:dyDescent="0.2">
      <c r="A2373" s="209">
        <v>2242</v>
      </c>
      <c r="B2373" s="211" t="s">
        <v>560</v>
      </c>
      <c r="C2373" s="44">
        <v>4</v>
      </c>
      <c r="D2373" s="214"/>
      <c r="E2373" s="211" t="b">
        <v>0</v>
      </c>
      <c r="F2373" s="211" t="s">
        <v>2320</v>
      </c>
      <c r="G23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&lt;STX&gt;H1;o160,100;f3;c20;h1;w1;d3,Ron Pomeroy;&lt;ETX&gt;
&lt;STX&gt;H2;o130,100;f3;c20;h1;w1;d3,DT FEM 2nd;&lt;ETX&gt;
&lt;STX&gt;H3;o100,100;f3;c20;h1;w1;d3,MES Login;&lt;ETX&gt;
&lt;STX&gt;B4;o50,30;f3;c0,3;h50;w3;d3,2242;&lt;ETX&gt;
&lt;STX&gt;R&lt;ETX&gt;
&lt;STX&gt;&lt;ESC&gt;E1;&lt;ETX&gt;
&lt;STX&gt;&lt;US&gt;4&lt;ETX&gt;
&lt;STX&gt;&lt;ETB&gt;&lt;ETX&gt;</v>
      </c>
      <c r="H2373" s="38">
        <f>ROW() - 6</f>
        <v>2367</v>
      </c>
      <c r="I2373" s="218" t="str" cm="1">
        <f t="array" ref="I23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23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74" spans="1:10" x14ac:dyDescent="0.2">
      <c r="A2374" s="209">
        <v>9172</v>
      </c>
      <c r="B2374" s="211" t="s">
        <v>4146</v>
      </c>
      <c r="C2374" s="44">
        <v>4</v>
      </c>
      <c r="D2374" s="214">
        <v>45131.503938043985</v>
      </c>
      <c r="E2374" s="211" t="b">
        <v>0</v>
      </c>
      <c r="F2374" s="211" t="s">
        <v>917</v>
      </c>
      <c r="G23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&lt;STX&gt;H1;o160,100;f3;c20;h1;w1;d3,Ronald Benson;&lt;ETX&gt;
&lt;STX&gt;H2;o130,100;f3;c20;h1;w1;d3,;&lt;ETX&gt;
&lt;STX&gt;H3;o100,100;f3;c20;h1;w1;d3,MES Login;&lt;ETX&gt;
&lt;STX&gt;B4;o50,30;f3;c0,3;h50;w3;d3,9172;&lt;ETX&gt;
&lt;STX&gt;R&lt;ETX&gt;
&lt;STX&gt;&lt;ESC&gt;E1;&lt;ETX&gt;
&lt;STX&gt;&lt;US&gt;4&lt;ETX&gt;
&lt;STX&gt;&lt;ETB&gt;&lt;ETX&gt;</v>
      </c>
      <c r="H2374" s="38">
        <f>ROW() - 6</f>
        <v>2368</v>
      </c>
      <c r="I2374" s="218" t="str" cm="1">
        <f t="array" ref="I23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75" spans="1:10" x14ac:dyDescent="0.2">
      <c r="A2375" s="209">
        <v>9952</v>
      </c>
      <c r="B2375" s="211" t="s">
        <v>562</v>
      </c>
      <c r="C2375" s="44">
        <v>4</v>
      </c>
      <c r="D2375" s="214"/>
      <c r="E2375" s="211" t="b">
        <v>0</v>
      </c>
      <c r="F2375" s="211" t="s">
        <v>4147</v>
      </c>
      <c r="G23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&lt;STX&gt;H1;o160,100;f3;c20;h1;w1;d3,Ronald Pomeroy Jr;&lt;ETX&gt;
&lt;STX&gt;H2;o130,100;f3;c20;h1;w1;d3,DT FEM 2nd;&lt;ETX&gt;
&lt;STX&gt;H3;o100,100;f3;c20;h1;w1;d3,MES Login;&lt;ETX&gt;
&lt;STX&gt;B4;o50,30;f3;c0,3;h50;w3;d3,9952;&lt;ETX&gt;
&lt;STX&gt;R&lt;ETX&gt;
&lt;STX&gt;&lt;ESC&gt;E1;&lt;ETX&gt;
&lt;STX&gt;&lt;US&gt;4&lt;ETX&gt;
&lt;STX&gt;&lt;ETB&gt;&lt;ETX&gt;</v>
      </c>
      <c r="H2375" s="38">
        <f>ROW() - 6</f>
        <v>2369</v>
      </c>
      <c r="I2375" s="218" t="str" cm="1">
        <f t="array" ref="I23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23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76" spans="1:10" x14ac:dyDescent="0.2">
      <c r="A2376" s="209">
        <v>9966</v>
      </c>
      <c r="B2376" s="211" t="s">
        <v>4148</v>
      </c>
      <c r="C2376" s="44">
        <v>3</v>
      </c>
      <c r="D2376" s="214">
        <v>45131.503940590279</v>
      </c>
      <c r="E2376" s="211" t="b">
        <v>1</v>
      </c>
      <c r="F2376" s="211" t="s">
        <v>956</v>
      </c>
      <c r="G23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&lt;STX&gt;H1;o160,100;f3;c20;h1;w1;d3,Ronald Smith;&lt;ETX&gt;
&lt;STX&gt;H2;o130,100;f3;c20;h1;w1;d3,;&lt;ETX&gt;
&lt;STX&gt;H3;o100,100;f3;c20;h1;w1;d3,MES Login;&lt;ETX&gt;
&lt;STX&gt;B4;o50,30;f3;c0,3;h50;w3;d3,9966;&lt;ETX&gt;
&lt;STX&gt;R&lt;ETX&gt;
&lt;STX&gt;&lt;ESC&gt;E1;&lt;ETX&gt;
&lt;STX&gt;&lt;US&gt;4&lt;ETX&gt;
&lt;STX&gt;&lt;ETB&gt;&lt;ETX&gt;</v>
      </c>
      <c r="H2376" s="38">
        <f>ROW() - 6</f>
        <v>2370</v>
      </c>
      <c r="I2376" s="218" t="str" cm="1">
        <f t="array" ref="I23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77" spans="1:10" x14ac:dyDescent="0.2">
      <c r="A2377" s="209">
        <v>1141</v>
      </c>
      <c r="B2377" s="211" t="s">
        <v>4149</v>
      </c>
      <c r="C2377" s="44">
        <v>4</v>
      </c>
      <c r="D2377" s="214">
        <v>45131.503942013886</v>
      </c>
      <c r="E2377" s="211" t="b">
        <v>0</v>
      </c>
      <c r="F2377" s="211" t="s">
        <v>4150</v>
      </c>
      <c r="G23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&lt;STX&gt;H1;o160,100;f3;c20;h1;w1;d3,Ronisha Rayford;&lt;ETX&gt;
&lt;STX&gt;H2;o130,100;f3;c20;h1;w1;d3,;&lt;ETX&gt;
&lt;STX&gt;H3;o100,100;f3;c20;h1;w1;d3,MES Login;&lt;ETX&gt;
&lt;STX&gt;B4;o50,30;f3;c0,3;h50;w3;d3,1141;&lt;ETX&gt;
&lt;STX&gt;R&lt;ETX&gt;
&lt;STX&gt;&lt;ESC&gt;E1;&lt;ETX&gt;
&lt;STX&gt;&lt;US&gt;4&lt;ETX&gt;
&lt;STX&gt;&lt;ETB&gt;&lt;ETX&gt;</v>
      </c>
      <c r="H2377" s="38">
        <f>ROW() - 6</f>
        <v>2371</v>
      </c>
      <c r="I2377" s="218" t="str" cm="1">
        <f t="array" ref="I23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78" spans="1:10" x14ac:dyDescent="0.2">
      <c r="A2378" s="209">
        <v>1868</v>
      </c>
      <c r="B2378" s="211" t="s">
        <v>4151</v>
      </c>
      <c r="C2378" s="44">
        <v>5</v>
      </c>
      <c r="D2378" s="214">
        <v>45131.503942939817</v>
      </c>
      <c r="E2378" s="211" t="b">
        <v>1</v>
      </c>
      <c r="F2378" s="211" t="s">
        <v>1020</v>
      </c>
      <c r="G23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&lt;STX&gt;H1;o160,100;f3;c20;h1;w1;d3,Ronna Hampton;&lt;ETX&gt;
&lt;STX&gt;H2;o130,100;f3;c20;h1;w1;d3,;&lt;ETX&gt;
&lt;STX&gt;H3;o100,100;f3;c20;h1;w1;d3,MES Login;&lt;ETX&gt;
&lt;STX&gt;B4;o50,30;f3;c0,3;h50;w3;d3,1868;&lt;ETX&gt;
&lt;STX&gt;R&lt;ETX&gt;
&lt;STX&gt;&lt;ESC&gt;E1;&lt;ETX&gt;
&lt;STX&gt;&lt;US&gt;4&lt;ETX&gt;
&lt;STX&gt;&lt;ETB&gt;&lt;ETX&gt;</v>
      </c>
      <c r="H2378" s="38">
        <f>ROW() - 6</f>
        <v>2372</v>
      </c>
      <c r="I2378" s="218" t="str" cm="1">
        <f t="array" ref="I23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79" spans="1:10" x14ac:dyDescent="0.2">
      <c r="A2379" s="209">
        <v>9554</v>
      </c>
      <c r="B2379" s="211" t="s">
        <v>4152</v>
      </c>
      <c r="C2379" s="44">
        <v>4</v>
      </c>
      <c r="D2379" s="214">
        <v>45131.503944756943</v>
      </c>
      <c r="E2379" s="211" t="b">
        <v>0</v>
      </c>
      <c r="F2379" s="211" t="s">
        <v>1421</v>
      </c>
      <c r="G23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&lt;STX&gt;H1;o160,100;f3;c20;h1;w1;d3,Ronveal Willis;&lt;ETX&gt;
&lt;STX&gt;H2;o130,100;f3;c20;h1;w1;d3,;&lt;ETX&gt;
&lt;STX&gt;H3;o100,100;f3;c20;h1;w1;d3,MES Login;&lt;ETX&gt;
&lt;STX&gt;B4;o50,30;f3;c0,3;h50;w3;d3,9554;&lt;ETX&gt;
&lt;STX&gt;R&lt;ETX&gt;
&lt;STX&gt;&lt;ESC&gt;E1;&lt;ETX&gt;
&lt;STX&gt;&lt;US&gt;4&lt;ETX&gt;
&lt;STX&gt;&lt;ETB&gt;&lt;ETX&gt;</v>
      </c>
      <c r="H2379" s="38">
        <f>ROW() - 6</f>
        <v>2373</v>
      </c>
      <c r="I2379" s="218" t="str" cm="1">
        <f t="array" ref="I23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80" spans="1:10" x14ac:dyDescent="0.2">
      <c r="A2380" s="209">
        <v>8838</v>
      </c>
      <c r="B2380" s="211" t="s">
        <v>4153</v>
      </c>
      <c r="C2380" s="44">
        <v>4</v>
      </c>
      <c r="D2380" s="214">
        <v>45131.50394490741</v>
      </c>
      <c r="E2380" s="211" t="b">
        <v>0</v>
      </c>
      <c r="F2380" s="211" t="s">
        <v>4154</v>
      </c>
      <c r="G23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&lt;STX&gt;H1;o160,100;f3;c20;h1;w1;d3,Roodi Odeesh;&lt;ETX&gt;
&lt;STX&gt;H2;o130,100;f3;c20;h1;w1;d3,;&lt;ETX&gt;
&lt;STX&gt;H3;o100,100;f3;c20;h1;w1;d3,MES Login;&lt;ETX&gt;
&lt;STX&gt;B4;o50,30;f3;c0,3;h50;w3;d3,8838;&lt;ETX&gt;
&lt;STX&gt;R&lt;ETX&gt;
&lt;STX&gt;&lt;ESC&gt;E1;&lt;ETX&gt;
&lt;STX&gt;&lt;US&gt;4&lt;ETX&gt;
&lt;STX&gt;&lt;ETB&gt;&lt;ETX&gt;</v>
      </c>
      <c r="H2380" s="38">
        <f>ROW() - 6</f>
        <v>2374</v>
      </c>
      <c r="I2380" s="218" t="str" cm="1">
        <f t="array" ref="I23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81" spans="1:10" x14ac:dyDescent="0.2">
      <c r="A2381" s="209">
        <v>1217</v>
      </c>
      <c r="B2381" s="211" t="s">
        <v>4155</v>
      </c>
      <c r="C2381" s="44">
        <v>4</v>
      </c>
      <c r="D2381" s="214">
        <v>45131.503945104167</v>
      </c>
      <c r="E2381" s="211" t="b">
        <v>0</v>
      </c>
      <c r="F2381" s="211" t="s">
        <v>4156</v>
      </c>
      <c r="G23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&lt;STX&gt;H1;o160,100;f3;c20;h1;w1;d3,Roosevelt Outlaw;&lt;ETX&gt;
&lt;STX&gt;H2;o130,100;f3;c20;h1;w1;d3,;&lt;ETX&gt;
&lt;STX&gt;H3;o100,100;f3;c20;h1;w1;d3,MES Login;&lt;ETX&gt;
&lt;STX&gt;B4;o50,30;f3;c0,3;h50;w3;d3,1217;&lt;ETX&gt;
&lt;STX&gt;R&lt;ETX&gt;
&lt;STX&gt;&lt;ESC&gt;E1;&lt;ETX&gt;
&lt;STX&gt;&lt;US&gt;4&lt;ETX&gt;
&lt;STX&gt;&lt;ETB&gt;&lt;ETX&gt;</v>
      </c>
      <c r="H2381" s="38">
        <f>ROW() - 6</f>
        <v>2375</v>
      </c>
      <c r="I2381" s="218" t="str" cm="1">
        <f t="array" ref="I23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82" spans="1:10" x14ac:dyDescent="0.2">
      <c r="A2382" s="209">
        <v>8794</v>
      </c>
      <c r="B2382" s="211" t="s">
        <v>4157</v>
      </c>
      <c r="C2382" s="44">
        <v>2</v>
      </c>
      <c r="D2382" s="214">
        <v>45131.503945289354</v>
      </c>
      <c r="E2382" s="211" t="b">
        <v>1</v>
      </c>
      <c r="F2382" s="211" t="s">
        <v>4158</v>
      </c>
      <c r="G23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&lt;STX&gt;H1;o160,100;f3;c20;h1;w1;d3,Rory Keenan;&lt;ETX&gt;
&lt;STX&gt;H2;o130,100;f3;c20;h1;w1;d3,;&lt;ETX&gt;
&lt;STX&gt;H3;o100,100;f3;c20;h1;w1;d3,MES Login;&lt;ETX&gt;
&lt;STX&gt;B4;o50,30;f3;c0,3;h50;w3;d3,8794;&lt;ETX&gt;
&lt;STX&gt;R&lt;ETX&gt;
&lt;STX&gt;&lt;ESC&gt;E1;&lt;ETX&gt;
&lt;STX&gt;&lt;US&gt;4&lt;ETX&gt;
&lt;STX&gt;&lt;ETB&gt;&lt;ETX&gt;</v>
      </c>
      <c r="H2382" s="38">
        <f>ROW() - 6</f>
        <v>2376</v>
      </c>
      <c r="I2382" s="218" t="str" cm="1">
        <f t="array" ref="I23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83" spans="1:10" x14ac:dyDescent="0.2">
      <c r="A2383" s="209">
        <v>2374</v>
      </c>
      <c r="B2383" s="211" t="s">
        <v>564</v>
      </c>
      <c r="C2383" s="44">
        <v>4</v>
      </c>
      <c r="D2383" s="214"/>
      <c r="E2383" s="211" t="b">
        <v>1</v>
      </c>
      <c r="F2383" s="211" t="s">
        <v>1052</v>
      </c>
      <c r="G23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&lt;STX&gt;H1;o160,100;f3;c20;h1;w1;d3,Rosalind Lyles;&lt;ETX&gt;
&lt;STX&gt;H2;o130,100;f3;c20;h1;w1;d3,DT FEM 2nd;&lt;ETX&gt;
&lt;STX&gt;H3;o100,100;f3;c20;h1;w1;d3,MES Login;&lt;ETX&gt;
&lt;STX&gt;B4;o50,30;f3;c0,3;h50;w3;d3,2374;&lt;ETX&gt;
&lt;STX&gt;R&lt;ETX&gt;
&lt;STX&gt;&lt;ESC&gt;E1;&lt;ETX&gt;
&lt;STX&gt;&lt;US&gt;4&lt;ETX&gt;
&lt;STX&gt;&lt;ETB&gt;&lt;ETX&gt;</v>
      </c>
      <c r="H2383" s="38">
        <f>ROW() - 6</f>
        <v>2377</v>
      </c>
      <c r="I2383" s="218" t="str" cm="1">
        <f t="array" ref="I23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23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84" spans="1:10" x14ac:dyDescent="0.2">
      <c r="A2384" s="209">
        <v>11290524</v>
      </c>
      <c r="B2384" s="211" t="s">
        <v>4159</v>
      </c>
      <c r="C2384" s="44">
        <v>4</v>
      </c>
      <c r="D2384" s="214"/>
      <c r="E2384" s="211" t="b">
        <v>0</v>
      </c>
      <c r="F2384" s="211" t="s">
        <v>4160</v>
      </c>
      <c r="G23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&lt;STX&gt;H1;o160,100;f3;c20;h1;w1;d3,Rosalind Lyles-Bypass;&lt;ETX&gt;
&lt;STX&gt;H2;o130,100;f3;c20;h1;w1;d3,Bypass;&lt;ETX&gt;
&lt;STX&gt;H3;o100,100;f3;c20;h1;w1;d3,MES Login;&lt;ETX&gt;
&lt;STX&gt;B4;o50,30;f3;c0,3;h50;w3;d3,11290524;&lt;ETX&gt;
&lt;STX&gt;R&lt;ETX&gt;
&lt;STX&gt;&lt;ESC&gt;E1;&lt;ETX&gt;
&lt;STX&gt;&lt;US&gt;4&lt;ETX&gt;
&lt;STX&gt;&lt;ETB&gt;&lt;ETX&gt;</v>
      </c>
      <c r="H2384" s="38">
        <f>ROW() - 6</f>
        <v>2378</v>
      </c>
      <c r="I2384" s="218" t="str" cm="1">
        <f t="array" ref="I23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23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385" spans="1:10" x14ac:dyDescent="0.2">
      <c r="A2385" s="209">
        <v>1731</v>
      </c>
      <c r="B2385" s="211" t="s">
        <v>4161</v>
      </c>
      <c r="C2385" s="44">
        <v>4</v>
      </c>
      <c r="D2385" s="214">
        <v>45131.503945486111</v>
      </c>
      <c r="E2385" s="211" t="b">
        <v>0</v>
      </c>
      <c r="F2385" s="211" t="s">
        <v>4162</v>
      </c>
      <c r="G23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&lt;STX&gt;H1;o160,100;f3;c20;h1;w1;d3,Rosalynn Jacks;&lt;ETX&gt;
&lt;STX&gt;H2;o130,100;f3;c20;h1;w1;d3,;&lt;ETX&gt;
&lt;STX&gt;H3;o100,100;f3;c20;h1;w1;d3,MES Login;&lt;ETX&gt;
&lt;STX&gt;B4;o50,30;f3;c0,3;h50;w3;d3,1731;&lt;ETX&gt;
&lt;STX&gt;R&lt;ETX&gt;
&lt;STX&gt;&lt;ESC&gt;E1;&lt;ETX&gt;
&lt;STX&gt;&lt;US&gt;4&lt;ETX&gt;
&lt;STX&gt;&lt;ETB&gt;&lt;ETX&gt;</v>
      </c>
      <c r="H2385" s="38">
        <f>ROW() - 6</f>
        <v>2379</v>
      </c>
      <c r="I2385" s="218" t="str" cm="1">
        <f t="array" ref="I23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86" spans="1:10" x14ac:dyDescent="0.2">
      <c r="A2386" s="209">
        <v>1770</v>
      </c>
      <c r="B2386" s="211" t="s">
        <v>4163</v>
      </c>
      <c r="C2386" s="44">
        <v>4</v>
      </c>
      <c r="D2386" s="214">
        <v>45131.503945833334</v>
      </c>
      <c r="E2386" s="211" t="b">
        <v>0</v>
      </c>
      <c r="F2386" s="211" t="s">
        <v>4164</v>
      </c>
      <c r="G23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&lt;STX&gt;H1;o160,100;f3;c20;h1;w1;d3,Roscoe Fountain;&lt;ETX&gt;
&lt;STX&gt;H2;o130,100;f3;c20;h1;w1;d3,;&lt;ETX&gt;
&lt;STX&gt;H3;o100,100;f3;c20;h1;w1;d3,MES Login;&lt;ETX&gt;
&lt;STX&gt;B4;o50,30;f3;c0,3;h50;w3;d3,1770;&lt;ETX&gt;
&lt;STX&gt;R&lt;ETX&gt;
&lt;STX&gt;&lt;ESC&gt;E1;&lt;ETX&gt;
&lt;STX&gt;&lt;US&gt;4&lt;ETX&gt;
&lt;STX&gt;&lt;ETB&gt;&lt;ETX&gt;</v>
      </c>
      <c r="H2386" s="38">
        <f>ROW() - 6</f>
        <v>2380</v>
      </c>
      <c r="I2386" s="218" t="str" cm="1">
        <f t="array" ref="I23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87" spans="1:10" x14ac:dyDescent="0.2">
      <c r="A2387" s="209">
        <v>9184</v>
      </c>
      <c r="B2387" s="211" t="s">
        <v>4165</v>
      </c>
      <c r="C2387" s="44">
        <v>4</v>
      </c>
      <c r="D2387" s="214">
        <v>45131.50394603009</v>
      </c>
      <c r="E2387" s="211" t="b">
        <v>0</v>
      </c>
      <c r="F2387" s="211" t="s">
        <v>1440</v>
      </c>
      <c r="G23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&lt;STX&gt;H1;o160,100;f3;c20;h1;w1;d3,Rose Thomas;&lt;ETX&gt;
&lt;STX&gt;H2;o130,100;f3;c20;h1;w1;d3,;&lt;ETX&gt;
&lt;STX&gt;H3;o100,100;f3;c20;h1;w1;d3,MES Login;&lt;ETX&gt;
&lt;STX&gt;B4;o50,30;f3;c0,3;h50;w3;d3,9184;&lt;ETX&gt;
&lt;STX&gt;R&lt;ETX&gt;
&lt;STX&gt;&lt;ESC&gt;E1;&lt;ETX&gt;
&lt;STX&gt;&lt;US&gt;4&lt;ETX&gt;
&lt;STX&gt;&lt;ETB&gt;&lt;ETX&gt;</v>
      </c>
      <c r="H2387" s="38">
        <f>ROW() - 6</f>
        <v>2381</v>
      </c>
      <c r="I2387" s="218" t="str" cm="1">
        <f t="array" ref="I23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88" spans="1:10" x14ac:dyDescent="0.2">
      <c r="A2388" s="209">
        <v>1304</v>
      </c>
      <c r="B2388" s="211" t="s">
        <v>4166</v>
      </c>
      <c r="C2388" s="44">
        <v>4</v>
      </c>
      <c r="D2388" s="214">
        <v>45131.503946180557</v>
      </c>
      <c r="E2388" s="211" t="b">
        <v>0</v>
      </c>
      <c r="F2388" s="211" t="s">
        <v>1355</v>
      </c>
      <c r="G23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&lt;STX&gt;H1;o160,100;f3;c20;h1;w1;d3,Roshoad Sullivan;&lt;ETX&gt;
&lt;STX&gt;H2;o130,100;f3;c20;h1;w1;d3,;&lt;ETX&gt;
&lt;STX&gt;H3;o100,100;f3;c20;h1;w1;d3,MES Login;&lt;ETX&gt;
&lt;STX&gt;B4;o50,30;f3;c0,3;h50;w3;d3,1304;&lt;ETX&gt;
&lt;STX&gt;R&lt;ETX&gt;
&lt;STX&gt;&lt;ESC&gt;E1;&lt;ETX&gt;
&lt;STX&gt;&lt;US&gt;4&lt;ETX&gt;
&lt;STX&gt;&lt;ETB&gt;&lt;ETX&gt;</v>
      </c>
      <c r="H2388" s="38">
        <f>ROW() - 6</f>
        <v>2382</v>
      </c>
      <c r="I2388" s="218" t="str" cm="1">
        <f t="array" ref="I23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89" spans="1:10" x14ac:dyDescent="0.2">
      <c r="A2389" s="209">
        <v>8948</v>
      </c>
      <c r="B2389" s="211" t="s">
        <v>4167</v>
      </c>
      <c r="C2389" s="44">
        <v>4</v>
      </c>
      <c r="D2389" s="214">
        <v>45131.503946562501</v>
      </c>
      <c r="E2389" s="211" t="b">
        <v>0</v>
      </c>
      <c r="F2389" s="211" t="s">
        <v>1000</v>
      </c>
      <c r="G23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&lt;STX&gt;H1;o160,100;f3;c20;h1;w1;d3,Roy Carter;&lt;ETX&gt;
&lt;STX&gt;H2;o130,100;f3;c20;h1;w1;d3,;&lt;ETX&gt;
&lt;STX&gt;H3;o100,100;f3;c20;h1;w1;d3,MES Login;&lt;ETX&gt;
&lt;STX&gt;B4;o50,30;f3;c0,3;h50;w3;d3,8948;&lt;ETX&gt;
&lt;STX&gt;R&lt;ETX&gt;
&lt;STX&gt;&lt;ESC&gt;E1;&lt;ETX&gt;
&lt;STX&gt;&lt;US&gt;4&lt;ETX&gt;
&lt;STX&gt;&lt;ETB&gt;&lt;ETX&gt;</v>
      </c>
      <c r="H2389" s="38">
        <f>ROW() - 6</f>
        <v>2383</v>
      </c>
      <c r="I2389" s="218" t="str" cm="1">
        <f t="array" ref="I23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90" spans="1:10" x14ac:dyDescent="0.2">
      <c r="A2390" s="209">
        <v>2139</v>
      </c>
      <c r="B2390" s="211" t="s">
        <v>4168</v>
      </c>
      <c r="C2390" s="44">
        <v>4</v>
      </c>
      <c r="D2390" s="214">
        <v>45131.503946909725</v>
      </c>
      <c r="E2390" s="211" t="b">
        <v>0</v>
      </c>
      <c r="F2390" s="211" t="s">
        <v>4169</v>
      </c>
      <c r="G23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&lt;STX&gt;H1;o160,100;f3;c20;h1;w1;d3,Roy Holbrook;&lt;ETX&gt;
&lt;STX&gt;H2;o130,100;f3;c20;h1;w1;d3,;&lt;ETX&gt;
&lt;STX&gt;H3;o100,100;f3;c20;h1;w1;d3,MES Login;&lt;ETX&gt;
&lt;STX&gt;B4;o50,30;f3;c0,3;h50;w3;d3,2139;&lt;ETX&gt;
&lt;STX&gt;R&lt;ETX&gt;
&lt;STX&gt;&lt;ESC&gt;E1;&lt;ETX&gt;
&lt;STX&gt;&lt;US&gt;4&lt;ETX&gt;
&lt;STX&gt;&lt;ETB&gt;&lt;ETX&gt;</v>
      </c>
      <c r="H2390" s="38">
        <f>ROW() - 6</f>
        <v>2384</v>
      </c>
      <c r="I2390" s="218" t="str" cm="1">
        <f t="array" ref="I23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91" spans="1:10" x14ac:dyDescent="0.2">
      <c r="A2391" s="209">
        <v>9175</v>
      </c>
      <c r="B2391" s="211" t="s">
        <v>4170</v>
      </c>
      <c r="C2391" s="44">
        <v>1</v>
      </c>
      <c r="D2391" s="214"/>
      <c r="E2391" s="211" t="b">
        <v>1</v>
      </c>
      <c r="F2391" s="211" t="s">
        <v>4171</v>
      </c>
      <c r="G23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&lt;STX&gt;H1;o160,100;f3;c20;h1;w1;d3,Roy Strome;&lt;ETX&gt;
&lt;STX&gt;H2;o130,100;f3;c20;h1;w1;d3,;&lt;ETX&gt;
&lt;STX&gt;H3;o100,100;f3;c20;h1;w1;d3,MES Login;&lt;ETX&gt;
&lt;STX&gt;B4;o50,30;f3;c0,3;h50;w3;d3,9175;&lt;ETX&gt;
&lt;STX&gt;R&lt;ETX&gt;
&lt;STX&gt;&lt;ESC&gt;E1;&lt;ETX&gt;
&lt;STX&gt;&lt;US&gt;4&lt;ETX&gt;
&lt;STX&gt;&lt;ETB&gt;&lt;ETX&gt;</v>
      </c>
      <c r="H2391" s="38">
        <f>ROW() - 6</f>
        <v>2385</v>
      </c>
      <c r="I2391" s="218" t="str" cm="1">
        <f t="array" ref="I23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92" spans="1:10" x14ac:dyDescent="0.2">
      <c r="A2392" s="209">
        <v>9313</v>
      </c>
      <c r="B2392" s="211" t="s">
        <v>4172</v>
      </c>
      <c r="C2392" s="44">
        <v>4</v>
      </c>
      <c r="D2392" s="214">
        <v>45131.503946724537</v>
      </c>
      <c r="E2392" s="211" t="b">
        <v>0</v>
      </c>
      <c r="F2392" s="211" t="s">
        <v>1126</v>
      </c>
      <c r="G23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&lt;STX&gt;H1;o160,100;f3;c20;h1;w1;d3,Royce Davis;&lt;ETX&gt;
&lt;STX&gt;H2;o130,100;f3;c20;h1;w1;d3,;&lt;ETX&gt;
&lt;STX&gt;H3;o100,100;f3;c20;h1;w1;d3,MES Login;&lt;ETX&gt;
&lt;STX&gt;B4;o50,30;f3;c0,3;h50;w3;d3,9313;&lt;ETX&gt;
&lt;STX&gt;R&lt;ETX&gt;
&lt;STX&gt;&lt;ESC&gt;E1;&lt;ETX&gt;
&lt;STX&gt;&lt;US&gt;4&lt;ETX&gt;
&lt;STX&gt;&lt;ETB&gt;&lt;ETX&gt;</v>
      </c>
      <c r="H2392" s="38">
        <f>ROW() - 6</f>
        <v>2386</v>
      </c>
      <c r="I2392" s="218" t="str" cm="1">
        <f t="array" ref="I23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93" spans="1:10" x14ac:dyDescent="0.2">
      <c r="A2393" s="209">
        <v>2049</v>
      </c>
      <c r="B2393" s="211" t="s">
        <v>4173</v>
      </c>
      <c r="C2393" s="44">
        <v>4</v>
      </c>
      <c r="D2393" s="214">
        <v>45131.503947256948</v>
      </c>
      <c r="E2393" s="211" t="b">
        <v>0</v>
      </c>
      <c r="F2393" s="211" t="s">
        <v>892</v>
      </c>
      <c r="G23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&lt;STX&gt;H1;o160,100;f3;c20;h1;w1;d3,Ruben Romero;&lt;ETX&gt;
&lt;STX&gt;H2;o130,100;f3;c20;h1;w1;d3,;&lt;ETX&gt;
&lt;STX&gt;H3;o100,100;f3;c20;h1;w1;d3,MES Login;&lt;ETX&gt;
&lt;STX&gt;B4;o50,30;f3;c0,3;h50;w3;d3,2049;&lt;ETX&gt;
&lt;STX&gt;R&lt;ETX&gt;
&lt;STX&gt;&lt;ESC&gt;E1;&lt;ETX&gt;
&lt;STX&gt;&lt;US&gt;4&lt;ETX&gt;
&lt;STX&gt;&lt;ETB&gt;&lt;ETX&gt;</v>
      </c>
      <c r="H2393" s="38">
        <f>ROW() - 6</f>
        <v>2387</v>
      </c>
      <c r="I2393" s="218" t="str" cm="1">
        <f t="array" ref="I23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94" spans="1:10" x14ac:dyDescent="0.2">
      <c r="A2394" s="209">
        <v>9146</v>
      </c>
      <c r="B2394" s="211" t="s">
        <v>4174</v>
      </c>
      <c r="C2394" s="44">
        <v>4</v>
      </c>
      <c r="D2394" s="214">
        <v>45131.503947453704</v>
      </c>
      <c r="E2394" s="211" t="b">
        <v>0</v>
      </c>
      <c r="F2394" s="211" t="s">
        <v>4175</v>
      </c>
      <c r="G23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&lt;STX&gt;H1;o160,100;f3;c20;h1;w1;d3,Ruby Jimenez;&lt;ETX&gt;
&lt;STX&gt;H2;o130,100;f3;c20;h1;w1;d3,;&lt;ETX&gt;
&lt;STX&gt;H3;o100,100;f3;c20;h1;w1;d3,MES Login;&lt;ETX&gt;
&lt;STX&gt;B4;o50,30;f3;c0,3;h50;w3;d3,9146;&lt;ETX&gt;
&lt;STX&gt;R&lt;ETX&gt;
&lt;STX&gt;&lt;ESC&gt;E1;&lt;ETX&gt;
&lt;STX&gt;&lt;US&gt;4&lt;ETX&gt;
&lt;STX&gt;&lt;ETB&gt;&lt;ETX&gt;</v>
      </c>
      <c r="H2394" s="38">
        <f>ROW() - 6</f>
        <v>2388</v>
      </c>
      <c r="I2394" s="218" t="str" cm="1">
        <f t="array" ref="I23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95" spans="1:10" x14ac:dyDescent="0.2">
      <c r="A2395" s="209">
        <v>1557</v>
      </c>
      <c r="B2395" s="211" t="s">
        <v>4176</v>
      </c>
      <c r="C2395" s="44">
        <v>4</v>
      </c>
      <c r="D2395" s="214">
        <v>45131.503947650461</v>
      </c>
      <c r="E2395" s="211" t="b">
        <v>0</v>
      </c>
      <c r="F2395" s="211" t="s">
        <v>4177</v>
      </c>
      <c r="G23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&lt;STX&gt;H1;o160,100;f3;c20;h1;w1;d3,Rudolph Burgess;&lt;ETX&gt;
&lt;STX&gt;H2;o130,100;f3;c20;h1;w1;d3,;&lt;ETX&gt;
&lt;STX&gt;H3;o100,100;f3;c20;h1;w1;d3,MES Login;&lt;ETX&gt;
&lt;STX&gt;B4;o50,30;f3;c0,3;h50;w3;d3,1557;&lt;ETX&gt;
&lt;STX&gt;R&lt;ETX&gt;
&lt;STX&gt;&lt;ESC&gt;E1;&lt;ETX&gt;
&lt;STX&gt;&lt;US&gt;4&lt;ETX&gt;
&lt;STX&gt;&lt;ETB&gt;&lt;ETX&gt;</v>
      </c>
      <c r="H2395" s="38">
        <f>ROW() - 6</f>
        <v>2389</v>
      </c>
      <c r="I2395" s="218" t="str" cm="1">
        <f t="array" ref="I23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96" spans="1:10" x14ac:dyDescent="0.2">
      <c r="A2396" s="209">
        <v>8648</v>
      </c>
      <c r="B2396" s="211" t="s">
        <v>4178</v>
      </c>
      <c r="C2396" s="44">
        <v>1</v>
      </c>
      <c r="D2396" s="214">
        <v>45131.503947800928</v>
      </c>
      <c r="E2396" s="211" t="b">
        <v>1</v>
      </c>
      <c r="F2396" s="211" t="s">
        <v>4179</v>
      </c>
      <c r="G23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&lt;STX&gt;H1;o160,100;f3;c20;h1;w1;d3,Russ Pilette;&lt;ETX&gt;
&lt;STX&gt;H2;o130,100;f3;c20;h1;w1;d3,;&lt;ETX&gt;
&lt;STX&gt;H3;o100,100;f3;c20;h1;w1;d3,MES Login;&lt;ETX&gt;
&lt;STX&gt;B4;o50,30;f3;c0,3;h50;w3;d3,8648;&lt;ETX&gt;
&lt;STX&gt;R&lt;ETX&gt;
&lt;STX&gt;&lt;ESC&gt;E1;&lt;ETX&gt;
&lt;STX&gt;&lt;US&gt;4&lt;ETX&gt;
&lt;STX&gt;&lt;ETB&gt;&lt;ETX&gt;</v>
      </c>
      <c r="H2396" s="38">
        <f>ROW() - 6</f>
        <v>2390</v>
      </c>
      <c r="I2396" s="218" t="str" cm="1">
        <f t="array" ref="I23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97" spans="1:10" x14ac:dyDescent="0.2">
      <c r="A2397" s="209">
        <v>2370</v>
      </c>
      <c r="B2397" s="211" t="s">
        <v>4180</v>
      </c>
      <c r="C2397" s="44">
        <v>4</v>
      </c>
      <c r="D2397" s="214">
        <v>45131.503947997684</v>
      </c>
      <c r="E2397" s="211" t="b">
        <v>0</v>
      </c>
      <c r="F2397" s="211" t="s">
        <v>4181</v>
      </c>
      <c r="G23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&lt;STX&gt;H1;o160,100;f3;c20;h1;w1;d3,Ryan Fleming;&lt;ETX&gt;
&lt;STX&gt;H2;o130,100;f3;c20;h1;w1;d3,;&lt;ETX&gt;
&lt;STX&gt;H3;o100,100;f3;c20;h1;w1;d3,MES Login;&lt;ETX&gt;
&lt;STX&gt;B4;o50,30;f3;c0,3;h50;w3;d3,2370;&lt;ETX&gt;
&lt;STX&gt;R&lt;ETX&gt;
&lt;STX&gt;&lt;ESC&gt;E1;&lt;ETX&gt;
&lt;STX&gt;&lt;US&gt;4&lt;ETX&gt;
&lt;STX&gt;&lt;ETB&gt;&lt;ETX&gt;</v>
      </c>
      <c r="H2397" s="38">
        <f>ROW() - 6</f>
        <v>2391</v>
      </c>
      <c r="I2397" s="218" t="str" cm="1">
        <f t="array" ref="I23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98" spans="1:10" x14ac:dyDescent="0.2">
      <c r="A2398" s="209">
        <v>1615</v>
      </c>
      <c r="B2398" s="211" t="s">
        <v>4182</v>
      </c>
      <c r="C2398" s="44">
        <v>4</v>
      </c>
      <c r="D2398" s="214">
        <v>45131.503948182872</v>
      </c>
      <c r="E2398" s="211" t="b">
        <v>0</v>
      </c>
      <c r="F2398" s="211" t="s">
        <v>4183</v>
      </c>
      <c r="G23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&lt;STX&gt;H1;o160,100;f3;c20;h1;w1;d3,Ryan Forester;&lt;ETX&gt;
&lt;STX&gt;H2;o130,100;f3;c20;h1;w1;d3,;&lt;ETX&gt;
&lt;STX&gt;H3;o100,100;f3;c20;h1;w1;d3,MES Login;&lt;ETX&gt;
&lt;STX&gt;B4;o50,30;f3;c0,3;h50;w3;d3,1615;&lt;ETX&gt;
&lt;STX&gt;R&lt;ETX&gt;
&lt;STX&gt;&lt;ESC&gt;E1;&lt;ETX&gt;
&lt;STX&gt;&lt;US&gt;4&lt;ETX&gt;
&lt;STX&gt;&lt;ETB&gt;&lt;ETX&gt;</v>
      </c>
      <c r="H2398" s="38">
        <f>ROW() - 6</f>
        <v>2392</v>
      </c>
      <c r="I2398" s="218" t="str" cm="1">
        <f t="array" ref="I23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399" spans="1:10" x14ac:dyDescent="0.2">
      <c r="A2399" s="209">
        <v>8748</v>
      </c>
      <c r="B2399" s="211" t="s">
        <v>4184</v>
      </c>
      <c r="C2399" s="44">
        <v>8</v>
      </c>
      <c r="D2399" s="214">
        <v>45090.630198993058</v>
      </c>
      <c r="E2399" s="211" t="b">
        <v>1</v>
      </c>
      <c r="F2399" s="211" t="s">
        <v>4185</v>
      </c>
      <c r="G23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&lt;STX&gt;H1;o160,100;f3;c20;h1;w1;d3,Ryan Halperin;&lt;ETX&gt;
&lt;STX&gt;H2;o130,100;f3;c20;h1;w1;d3,;&lt;ETX&gt;
&lt;STX&gt;H3;o100,100;f3;c20;h1;w1;d3,MES Login;&lt;ETX&gt;
&lt;STX&gt;B4;o50,30;f3;c0,3;h50;w3;d3,8748;&lt;ETX&gt;
&lt;STX&gt;R&lt;ETX&gt;
&lt;STX&gt;&lt;ESC&gt;E1;&lt;ETX&gt;
&lt;STX&gt;&lt;US&gt;4&lt;ETX&gt;
&lt;STX&gt;&lt;ETB&gt;&lt;ETX&gt;</v>
      </c>
      <c r="H2399" s="38">
        <f>ROW() - 6</f>
        <v>2393</v>
      </c>
      <c r="I2399" s="218" t="str" cm="1">
        <f t="array" ref="I23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3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00" spans="1:10" x14ac:dyDescent="0.2">
      <c r="A2400" s="209">
        <v>8715</v>
      </c>
      <c r="B2400" s="211" t="s">
        <v>4186</v>
      </c>
      <c r="C2400" s="44">
        <v>8</v>
      </c>
      <c r="D2400" s="214">
        <v>45565</v>
      </c>
      <c r="E2400" s="211" t="b">
        <v>1</v>
      </c>
      <c r="F2400" s="211" t="s">
        <v>1154</v>
      </c>
      <c r="G24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&lt;STX&gt;H1;o160,100;f3;c20;h1;w1;d3,Ryan Harris;&lt;ETX&gt;
&lt;STX&gt;H2;o130,100;f3;c20;h1;w1;d3,;&lt;ETX&gt;
&lt;STX&gt;H3;o100,100;f3;c20;h1;w1;d3,MES Login;&lt;ETX&gt;
&lt;STX&gt;B4;o50,30;f3;c0,3;h50;w3;d3,8715;&lt;ETX&gt;
&lt;STX&gt;R&lt;ETX&gt;
&lt;STX&gt;&lt;ESC&gt;E1;&lt;ETX&gt;
&lt;STX&gt;&lt;US&gt;4&lt;ETX&gt;
&lt;STX&gt;&lt;ETB&gt;&lt;ETX&gt;</v>
      </c>
      <c r="H2400" s="38">
        <f>ROW() - 6</f>
        <v>2394</v>
      </c>
      <c r="I2400" s="218" t="str" cm="1">
        <f t="array" ref="I24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01" spans="1:10" x14ac:dyDescent="0.2">
      <c r="A2401" s="209">
        <v>8868</v>
      </c>
      <c r="B2401" s="211" t="s">
        <v>4187</v>
      </c>
      <c r="C2401" s="44">
        <v>6</v>
      </c>
      <c r="D2401" s="214">
        <v>45131.503948530095</v>
      </c>
      <c r="E2401" s="211" t="b">
        <v>1</v>
      </c>
      <c r="F2401" s="211" t="s">
        <v>1033</v>
      </c>
      <c r="G24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&lt;STX&gt;H1;o160,100;f3;c20;h1;w1;d3,Ryan Kinaia;&lt;ETX&gt;
&lt;STX&gt;H2;o130,100;f3;c20;h1;w1;d3,HR Dept;&lt;ETX&gt;
&lt;STX&gt;H3;o100,100;f3;c20;h1;w1;d3,MES Login;&lt;ETX&gt;
&lt;STX&gt;B4;o50,30;f3;c0,3;h50;w3;d3,8868;&lt;ETX&gt;
&lt;STX&gt;R&lt;ETX&gt;
&lt;STX&gt;&lt;ESC&gt;E1;&lt;ETX&gt;
&lt;STX&gt;&lt;US&gt;4&lt;ETX&gt;
&lt;STX&gt;&lt;ETB&gt;&lt;ETX&gt;</v>
      </c>
      <c r="H2401" s="38">
        <f>ROW() - 6</f>
        <v>2395</v>
      </c>
      <c r="I2401" s="218" t="str" cm="1">
        <f t="array" ref="I24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24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02" spans="1:10" x14ac:dyDescent="0.2">
      <c r="A2402" s="209">
        <v>2643</v>
      </c>
      <c r="B2402" s="211" t="s">
        <v>9418</v>
      </c>
      <c r="C2402" s="44">
        <v>4</v>
      </c>
      <c r="D2402" s="214"/>
      <c r="E2402" s="211" t="b">
        <v>0</v>
      </c>
      <c r="F2402" s="211" t="s">
        <v>1378</v>
      </c>
      <c r="G24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&lt;STX&gt;H1;o160,100;f3;c20;h1;w1;d3,Ryan Lee;&lt;ETX&gt;
&lt;STX&gt;H2;o130,100;f3;c20;h1;w1;d3,T1XX C;&lt;ETX&gt;
&lt;STX&gt;H3;o100,100;f3;c20;h1;w1;d3,MES Login;&lt;ETX&gt;
&lt;STX&gt;B4;o50,30;f3;c0,3;h50;w3;d3,2643;&lt;ETX&gt;
&lt;STX&gt;R&lt;ETX&gt;
&lt;STX&gt;&lt;ESC&gt;E1;&lt;ETX&gt;
&lt;STX&gt;&lt;US&gt;4&lt;ETX&gt;
&lt;STX&gt;&lt;ETB&gt;&lt;ETX&gt;</v>
      </c>
      <c r="H2402" s="38">
        <f>ROW() - 6</f>
        <v>2396</v>
      </c>
      <c r="I2402" s="218" t="str" cm="1">
        <f t="array" ref="I24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4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403" spans="1:10" x14ac:dyDescent="0.2">
      <c r="A2403" s="209">
        <v>1865</v>
      </c>
      <c r="B2403" s="211" t="s">
        <v>4188</v>
      </c>
      <c r="C2403" s="44">
        <v>8</v>
      </c>
      <c r="D2403" s="214">
        <v>45131.503948726851</v>
      </c>
      <c r="E2403" s="211" t="b">
        <v>0</v>
      </c>
      <c r="F2403" s="211" t="s">
        <v>4189</v>
      </c>
      <c r="G24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&lt;STX&gt;H1;o160,100;f3;c20;h1;w1;d3,Ryan Renwick;&lt;ETX&gt;
&lt;STX&gt;H2;o130,100;f3;c20;h1;w1;d3,;&lt;ETX&gt;
&lt;STX&gt;H3;o100,100;f3;c20;h1;w1;d3,MES Login;&lt;ETX&gt;
&lt;STX&gt;B4;o50,30;f3;c0,3;h50;w3;d3,1865;&lt;ETX&gt;
&lt;STX&gt;R&lt;ETX&gt;
&lt;STX&gt;&lt;ESC&gt;E1;&lt;ETX&gt;
&lt;STX&gt;&lt;US&gt;4&lt;ETX&gt;
&lt;STX&gt;&lt;ETB&gt;&lt;ETX&gt;</v>
      </c>
      <c r="H2403" s="38">
        <f>ROW() - 6</f>
        <v>2397</v>
      </c>
      <c r="I2403" s="218" t="str" cm="1">
        <f t="array" ref="I24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04" spans="1:10" x14ac:dyDescent="0.2">
      <c r="A2404" s="209">
        <v>1820</v>
      </c>
      <c r="B2404" s="211" t="s">
        <v>72</v>
      </c>
      <c r="C2404" s="44">
        <v>4</v>
      </c>
      <c r="D2404" s="214"/>
      <c r="E2404" s="211" t="b">
        <v>0</v>
      </c>
      <c r="F2404" s="211" t="s">
        <v>1254</v>
      </c>
      <c r="G24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&lt;STX&gt;H1;o160,100;f3;c20;h1;w1;d3,Ryan Walker;&lt;ETX&gt;
&lt;STX&gt;H2;o130,100;f3;c20;h1;w1;d3,T1XX C;&lt;ETX&gt;
&lt;STX&gt;H3;o100,100;f3;c20;h1;w1;d3,MES Login;&lt;ETX&gt;
&lt;STX&gt;B4;o50,30;f3;c0,3;h50;w3;d3,1820;&lt;ETX&gt;
&lt;STX&gt;R&lt;ETX&gt;
&lt;STX&gt;&lt;ESC&gt;E1;&lt;ETX&gt;
&lt;STX&gt;&lt;US&gt;4&lt;ETX&gt;
&lt;STX&gt;&lt;ETB&gt;&lt;ETX&gt;</v>
      </c>
      <c r="H2404" s="38">
        <f>ROW() - 6</f>
        <v>2398</v>
      </c>
      <c r="I2404" s="218" t="str" cm="1">
        <f t="array" ref="I24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4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405" spans="1:10" x14ac:dyDescent="0.2">
      <c r="A2405" s="209">
        <v>9576</v>
      </c>
      <c r="B2405" s="211" t="s">
        <v>567</v>
      </c>
      <c r="C2405" s="44">
        <v>2</v>
      </c>
      <c r="D2405" s="214"/>
      <c r="E2405" s="211" t="b">
        <v>1</v>
      </c>
      <c r="F2405" s="211" t="s">
        <v>4190</v>
      </c>
      <c r="G24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&lt;STX&gt;H1;o160,100;f3;c20;h1;w1;d3,Ryan Wheater;&lt;ETX&gt;
&lt;STX&gt;H2;o130,100;f3;c20;h1;w1;d3,Quality 1st;&lt;ETX&gt;
&lt;STX&gt;H3;o100,100;f3;c20;h1;w1;d3,MES Login;&lt;ETX&gt;
&lt;STX&gt;B4;o50,30;f3;c0,3;h50;w3;d3,9576;&lt;ETX&gt;
&lt;STX&gt;R&lt;ETX&gt;
&lt;STX&gt;&lt;ESC&gt;E1;&lt;ETX&gt;
&lt;STX&gt;&lt;US&gt;4&lt;ETX&gt;
&lt;STX&gt;&lt;ETB&gt;&lt;ETX&gt;</v>
      </c>
      <c r="H2405" s="38">
        <f>ROW() - 6</f>
        <v>2399</v>
      </c>
      <c r="I2405" s="218" t="str" cm="1">
        <f t="array" ref="I24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1st</v>
      </c>
      <c r="J24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406" spans="1:10" x14ac:dyDescent="0.2">
      <c r="A2406" s="209">
        <v>8782</v>
      </c>
      <c r="B2406" s="211" t="s">
        <v>4191</v>
      </c>
      <c r="C2406" s="44">
        <v>4</v>
      </c>
      <c r="D2406" s="214">
        <v>45639</v>
      </c>
      <c r="E2406" s="211" t="b">
        <v>1</v>
      </c>
      <c r="F2406" s="211" t="s">
        <v>4192</v>
      </c>
      <c r="G24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&lt;STX&gt;H1;o160,100;f3;c20;h1;w1;d3,Ryan Wolverton;&lt;ETX&gt;
&lt;STX&gt;H2;o130,100;f3;c20;h1;w1;d3,;&lt;ETX&gt;
&lt;STX&gt;H3;o100,100;f3;c20;h1;w1;d3,MES Login;&lt;ETX&gt;
&lt;STX&gt;B4;o50,30;f3;c0,3;h50;w3;d3,8782;&lt;ETX&gt;
&lt;STX&gt;R&lt;ETX&gt;
&lt;STX&gt;&lt;ESC&gt;E1;&lt;ETX&gt;
&lt;STX&gt;&lt;US&gt;4&lt;ETX&gt;
&lt;STX&gt;&lt;ETB&gt;&lt;ETX&gt;</v>
      </c>
      <c r="H2406" s="38">
        <f>ROW() - 6</f>
        <v>2400</v>
      </c>
      <c r="I2406" s="218" t="str" cm="1">
        <f t="array" ref="I24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07" spans="1:10" x14ac:dyDescent="0.2">
      <c r="A2407" s="209">
        <v>8943</v>
      </c>
      <c r="B2407" s="211" t="s">
        <v>4193</v>
      </c>
      <c r="C2407" s="44">
        <v>10</v>
      </c>
      <c r="D2407" s="214">
        <v>45131.503949074075</v>
      </c>
      <c r="E2407" s="211" t="b">
        <v>1</v>
      </c>
      <c r="F2407" s="211" t="s">
        <v>998</v>
      </c>
      <c r="G24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&lt;STX&gt;H1;o160,100;f3;c20;h1;w1;d3,Sabrina Hill;&lt;ETX&gt;
&lt;STX&gt;H2;o130,100;f3;c20;h1;w1;d3,Finance;&lt;ETX&gt;
&lt;STX&gt;H3;o100,100;f3;c20;h1;w1;d3,MES Login;&lt;ETX&gt;
&lt;STX&gt;B4;o50,30;f3;c0,3;h50;w3;d3,8943;&lt;ETX&gt;
&lt;STX&gt;R&lt;ETX&gt;
&lt;STX&gt;&lt;ESC&gt;E1;&lt;ETX&gt;
&lt;STX&gt;&lt;US&gt;4&lt;ETX&gt;
&lt;STX&gt;&lt;ETB&gt;&lt;ETX&gt;</v>
      </c>
      <c r="H2407" s="38">
        <f>ROW() - 6</f>
        <v>2401</v>
      </c>
      <c r="I2407" s="218" t="str" cm="1">
        <f t="array" ref="I24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Finance</v>
      </c>
      <c r="J24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08" spans="1:10" x14ac:dyDescent="0.2">
      <c r="A2408" s="209">
        <v>1569</v>
      </c>
      <c r="B2408" s="211" t="s">
        <v>4194</v>
      </c>
      <c r="C2408" s="44">
        <v>4</v>
      </c>
      <c r="D2408" s="214">
        <v>45131.503949270831</v>
      </c>
      <c r="E2408" s="211" t="b">
        <v>0</v>
      </c>
      <c r="F2408" s="211" t="s">
        <v>4195</v>
      </c>
      <c r="G24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&lt;STX&gt;H1;o160,100;f3;c20;h1;w1;d3,Sabrina Manigault;&lt;ETX&gt;
&lt;STX&gt;H2;o130,100;f3;c20;h1;w1;d3,;&lt;ETX&gt;
&lt;STX&gt;H3;o100,100;f3;c20;h1;w1;d3,MES Login;&lt;ETX&gt;
&lt;STX&gt;B4;o50,30;f3;c0,3;h50;w3;d3,1569;&lt;ETX&gt;
&lt;STX&gt;R&lt;ETX&gt;
&lt;STX&gt;&lt;ESC&gt;E1;&lt;ETX&gt;
&lt;STX&gt;&lt;US&gt;4&lt;ETX&gt;
&lt;STX&gt;&lt;ETB&gt;&lt;ETX&gt;</v>
      </c>
      <c r="H2408" s="38">
        <f>ROW() - 6</f>
        <v>2402</v>
      </c>
      <c r="I2408" s="218" t="str" cm="1">
        <f t="array" ref="I24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09" spans="1:10" x14ac:dyDescent="0.2">
      <c r="A2409" s="209">
        <v>1998</v>
      </c>
      <c r="B2409" s="211" t="s">
        <v>4196</v>
      </c>
      <c r="C2409" s="44">
        <v>4</v>
      </c>
      <c r="D2409" s="214">
        <v>45131.503949618054</v>
      </c>
      <c r="E2409" s="211" t="b">
        <v>0</v>
      </c>
      <c r="F2409" s="211" t="s">
        <v>3006</v>
      </c>
      <c r="G24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&lt;STX&gt;H1;o160,100;f3;c20;h1;w1;d3,Sadarian Iverson;&lt;ETX&gt;
&lt;STX&gt;H2;o130,100;f3;c20;h1;w1;d3,;&lt;ETX&gt;
&lt;STX&gt;H3;o100,100;f3;c20;h1;w1;d3,MES Login;&lt;ETX&gt;
&lt;STX&gt;B4;o50,30;f3;c0,3;h50;w3;d3,1998;&lt;ETX&gt;
&lt;STX&gt;R&lt;ETX&gt;
&lt;STX&gt;&lt;ESC&gt;E1;&lt;ETX&gt;
&lt;STX&gt;&lt;US&gt;4&lt;ETX&gt;
&lt;STX&gt;&lt;ETB&gt;&lt;ETX&gt;</v>
      </c>
      <c r="H2409" s="38">
        <f>ROW() - 6</f>
        <v>2403</v>
      </c>
      <c r="I2409" s="218" t="str" cm="1">
        <f t="array" ref="I24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10" spans="1:10" x14ac:dyDescent="0.2">
      <c r="A2410" s="209">
        <v>2427</v>
      </c>
      <c r="B2410" s="211" t="s">
        <v>569</v>
      </c>
      <c r="C2410" s="44">
        <v>4</v>
      </c>
      <c r="D2410" s="214"/>
      <c r="E2410" s="211" t="b">
        <v>0</v>
      </c>
      <c r="F2410" s="211" t="s">
        <v>1397</v>
      </c>
      <c r="G24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&lt;STX&gt;H1;o160,100;f3;c20;h1;w1;d3,Sade Bailey;&lt;ETX&gt;
&lt;STX&gt;H2;o130,100;f3;c20;h1;w1;d3,DT FEM 3rd;&lt;ETX&gt;
&lt;STX&gt;H3;o100,100;f3;c20;h1;w1;d3,MES Login;&lt;ETX&gt;
&lt;STX&gt;B4;o50,30;f3;c0,3;h50;w3;d3,2427;&lt;ETX&gt;
&lt;STX&gt;R&lt;ETX&gt;
&lt;STX&gt;&lt;ESC&gt;E1;&lt;ETX&gt;
&lt;STX&gt;&lt;US&gt;4&lt;ETX&gt;
&lt;STX&gt;&lt;ETB&gt;&lt;ETX&gt;</v>
      </c>
      <c r="H2410" s="38">
        <f>ROW() - 6</f>
        <v>2404</v>
      </c>
      <c r="I2410" s="218" t="str" cm="1">
        <f t="array" ref="I24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24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411" spans="1:10" x14ac:dyDescent="0.2">
      <c r="A2411" s="209">
        <v>9293</v>
      </c>
      <c r="B2411" s="211" t="s">
        <v>4197</v>
      </c>
      <c r="C2411" s="44">
        <v>4</v>
      </c>
      <c r="D2411" s="214">
        <v>45131.503949803242</v>
      </c>
      <c r="E2411" s="211" t="b">
        <v>0</v>
      </c>
      <c r="F2411" s="211" t="s">
        <v>962</v>
      </c>
      <c r="G24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&lt;STX&gt;H1;o160,100;f3;c20;h1;w1;d3,Sade Campbell;&lt;ETX&gt;
&lt;STX&gt;H2;o130,100;f3;c20;h1;w1;d3,;&lt;ETX&gt;
&lt;STX&gt;H3;o100,100;f3;c20;h1;w1;d3,MES Login;&lt;ETX&gt;
&lt;STX&gt;B4;o50,30;f3;c0,3;h50;w3;d3,9293;&lt;ETX&gt;
&lt;STX&gt;R&lt;ETX&gt;
&lt;STX&gt;&lt;ESC&gt;E1;&lt;ETX&gt;
&lt;STX&gt;&lt;US&gt;4&lt;ETX&gt;
&lt;STX&gt;&lt;ETB&gt;&lt;ETX&gt;</v>
      </c>
      <c r="H2411" s="38">
        <f>ROW() - 6</f>
        <v>2405</v>
      </c>
      <c r="I2411" s="218" t="str" cm="1">
        <f t="array" ref="I24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12" spans="1:10" x14ac:dyDescent="0.2">
      <c r="A2412" s="209">
        <v>1701</v>
      </c>
      <c r="B2412" s="211" t="s">
        <v>4198</v>
      </c>
      <c r="C2412" s="44">
        <v>4</v>
      </c>
      <c r="D2412" s="214">
        <v>45131.503949999998</v>
      </c>
      <c r="E2412" s="211" t="b">
        <v>0</v>
      </c>
      <c r="F2412" s="211" t="s">
        <v>2085</v>
      </c>
      <c r="G24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&lt;STX&gt;H1;o160,100;f3;c20;h1;w1;d3,Sadie Prather;&lt;ETX&gt;
&lt;STX&gt;H2;o130,100;f3;c20;h1;w1;d3,;&lt;ETX&gt;
&lt;STX&gt;H3;o100,100;f3;c20;h1;w1;d3,MES Login;&lt;ETX&gt;
&lt;STX&gt;B4;o50,30;f3;c0,3;h50;w3;d3,1701;&lt;ETX&gt;
&lt;STX&gt;R&lt;ETX&gt;
&lt;STX&gt;&lt;ESC&gt;E1;&lt;ETX&gt;
&lt;STX&gt;&lt;US&gt;4&lt;ETX&gt;
&lt;STX&gt;&lt;ETB&gt;&lt;ETX&gt;</v>
      </c>
      <c r="H2412" s="38">
        <f>ROW() - 6</f>
        <v>2406</v>
      </c>
      <c r="I2412" s="218" t="str" cm="1">
        <f t="array" ref="I24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13" spans="1:10" x14ac:dyDescent="0.2">
      <c r="A2413" s="209">
        <v>9292</v>
      </c>
      <c r="B2413" s="211" t="s">
        <v>4199</v>
      </c>
      <c r="C2413" s="44">
        <v>4</v>
      </c>
      <c r="D2413" s="214"/>
      <c r="E2413" s="211" t="b">
        <v>0</v>
      </c>
      <c r="F2413" s="211" t="s">
        <v>4200</v>
      </c>
      <c r="G24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&lt;STX&gt;H1;o160,100;f3;c20;h1;w1;d3,Sahid Alam;&lt;ETX&gt;
&lt;STX&gt;H2;o130,100;f3;c20;h1;w1;d3,;&lt;ETX&gt;
&lt;STX&gt;H3;o100,100;f3;c20;h1;w1;d3,MES Login;&lt;ETX&gt;
&lt;STX&gt;B4;o50,30;f3;c0,3;h50;w3;d3,9292;&lt;ETX&gt;
&lt;STX&gt;R&lt;ETX&gt;
&lt;STX&gt;&lt;ESC&gt;E1;&lt;ETX&gt;
&lt;STX&gt;&lt;US&gt;4&lt;ETX&gt;
&lt;STX&gt;&lt;ETB&gt;&lt;ETX&gt;</v>
      </c>
      <c r="H2413" s="38">
        <f>ROW() - 6</f>
        <v>2407</v>
      </c>
      <c r="I2413" s="218" t="str" cm="1">
        <f t="array" ref="I24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14" spans="1:10" x14ac:dyDescent="0.2">
      <c r="A2414" s="209">
        <v>1414</v>
      </c>
      <c r="B2414" s="211" t="s">
        <v>571</v>
      </c>
      <c r="C2414" s="44">
        <v>1</v>
      </c>
      <c r="D2414" s="214"/>
      <c r="E2414" s="211" t="b">
        <v>1</v>
      </c>
      <c r="F2414" s="211" t="s">
        <v>4201</v>
      </c>
      <c r="G24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&lt;STX&gt;H1;o160,100;f3;c20;h1;w1;d3,Sahil Sharma;&lt;ETX&gt;
&lt;STX&gt;H2;o130,100;f3;c20;h1;w1;d3,Engineering 1st;&lt;ETX&gt;
&lt;STX&gt;H3;o100,100;f3;c20;h1;w1;d3,MES Login;&lt;ETX&gt;
&lt;STX&gt;B4;o50,30;f3;c0,3;h50;w3;d3,1414;&lt;ETX&gt;
&lt;STX&gt;R&lt;ETX&gt;
&lt;STX&gt;&lt;ESC&gt;E1;&lt;ETX&gt;
&lt;STX&gt;&lt;US&gt;4&lt;ETX&gt;
&lt;STX&gt;&lt;ETB&gt;&lt;ETX&gt;</v>
      </c>
      <c r="H2414" s="38">
        <f>ROW() - 6</f>
        <v>2408</v>
      </c>
      <c r="I2414" s="218" t="str" cm="1">
        <f t="array" ref="I24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Engineering 1st</v>
      </c>
      <c r="J24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415" spans="1:10" x14ac:dyDescent="0.2">
      <c r="A2415" s="209">
        <v>9268</v>
      </c>
      <c r="B2415" s="211" t="s">
        <v>4202</v>
      </c>
      <c r="C2415" s="44">
        <v>4</v>
      </c>
      <c r="D2415" s="214"/>
      <c r="E2415" s="211" t="b">
        <v>0</v>
      </c>
      <c r="F2415" s="211" t="s">
        <v>4203</v>
      </c>
      <c r="G24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&lt;STX&gt;H1;o160,100;f3;c20;h1;w1;d3,Salam Wakil;&lt;ETX&gt;
&lt;STX&gt;H2;o130,100;f3;c20;h1;w1;d3,;&lt;ETX&gt;
&lt;STX&gt;H3;o100,100;f3;c20;h1;w1;d3,MES Login;&lt;ETX&gt;
&lt;STX&gt;B4;o50,30;f3;c0,3;h50;w3;d3,9268;&lt;ETX&gt;
&lt;STX&gt;R&lt;ETX&gt;
&lt;STX&gt;&lt;ESC&gt;E1;&lt;ETX&gt;
&lt;STX&gt;&lt;US&gt;4&lt;ETX&gt;
&lt;STX&gt;&lt;ETB&gt;&lt;ETX&gt;</v>
      </c>
      <c r="H2415" s="38">
        <f>ROW() - 6</f>
        <v>2409</v>
      </c>
      <c r="I2415" s="218" t="str" cm="1">
        <f t="array" ref="I24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16" spans="1:10" x14ac:dyDescent="0.2">
      <c r="A2416" s="209">
        <v>8739</v>
      </c>
      <c r="B2416" s="211" t="s">
        <v>4204</v>
      </c>
      <c r="C2416" s="44">
        <v>4</v>
      </c>
      <c r="D2416" s="214">
        <v>45131.503951273146</v>
      </c>
      <c r="E2416" s="211" t="b">
        <v>0</v>
      </c>
      <c r="F2416" s="211" t="s">
        <v>4205</v>
      </c>
      <c r="G24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 Forsetti;&lt;ETX&gt;
&lt;STX&gt;H2;o130,100;f3;c20;h1;w1;d3,;&lt;ETX&gt;
&lt;STX&gt;H3;o100,100;f3;c20;h1;w1;d3,MES Login;&lt;ETX&gt;
&lt;STX&gt;B4;o50,30;f3;c0,3;h50;w3;d3,8739;&lt;ETX&gt;
&lt;STX&gt;R&lt;ETX&gt;
&lt;STX&gt;&lt;ESC&gt;E1;&lt;ETX&gt;
&lt;STX&gt;&lt;US&gt;4&lt;ETX&gt;
&lt;STX&gt;&lt;ETB&gt;&lt;ETX&gt;</v>
      </c>
      <c r="H2416" s="38">
        <f>ROW() - 6</f>
        <v>2410</v>
      </c>
      <c r="I2416" s="218" t="str" cm="1">
        <f t="array" ref="I24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17" spans="1:10" x14ac:dyDescent="0.2">
      <c r="A2417" s="209">
        <v>8886</v>
      </c>
      <c r="B2417" s="211" t="s">
        <v>4206</v>
      </c>
      <c r="C2417" s="44">
        <v>4</v>
      </c>
      <c r="D2417" s="214">
        <v>45131.503951620369</v>
      </c>
      <c r="E2417" s="211" t="b">
        <v>0</v>
      </c>
      <c r="F2417" s="211" t="s">
        <v>1156</v>
      </c>
      <c r="G24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 Little;&lt;ETX&gt;
&lt;STX&gt;H2;o130,100;f3;c20;h1;w1;d3,;&lt;ETX&gt;
&lt;STX&gt;H3;o100,100;f3;c20;h1;w1;d3,MES Login;&lt;ETX&gt;
&lt;STX&gt;B4;o50,30;f3;c0,3;h50;w3;d3,8886;&lt;ETX&gt;
&lt;STX&gt;R&lt;ETX&gt;
&lt;STX&gt;&lt;ESC&gt;E1;&lt;ETX&gt;
&lt;STX&gt;&lt;US&gt;4&lt;ETX&gt;
&lt;STX&gt;&lt;ETB&gt;&lt;ETX&gt;</v>
      </c>
      <c r="H2417" s="38">
        <f>ROW() - 6</f>
        <v>2411</v>
      </c>
      <c r="I2417" s="218" t="str" cm="1">
        <f t="array" ref="I24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18" spans="1:10" x14ac:dyDescent="0.2">
      <c r="A2418" s="209">
        <v>9220</v>
      </c>
      <c r="B2418" s="211" t="s">
        <v>4207</v>
      </c>
      <c r="C2418" s="44">
        <v>2</v>
      </c>
      <c r="D2418" s="214">
        <v>45131.503951817132</v>
      </c>
      <c r="E2418" s="211" t="b">
        <v>1</v>
      </c>
      <c r="F2418" s="211" t="s">
        <v>4208</v>
      </c>
      <c r="G24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 Majid;&lt;ETX&gt;
&lt;STX&gt;H2;o130,100;f3;c20;h1;w1;d3,;&lt;ETX&gt;
&lt;STX&gt;H3;o100,100;f3;c20;h1;w1;d3,MES Login;&lt;ETX&gt;
&lt;STX&gt;B4;o50,30;f3;c0,3;h50;w3;d3,9220;&lt;ETX&gt;
&lt;STX&gt;R&lt;ETX&gt;
&lt;STX&gt;&lt;ESC&gt;E1;&lt;ETX&gt;
&lt;STX&gt;&lt;US&gt;4&lt;ETX&gt;
&lt;STX&gt;&lt;ETB&gt;&lt;ETX&gt;</v>
      </c>
      <c r="H2418" s="38">
        <f>ROW() - 6</f>
        <v>2412</v>
      </c>
      <c r="I2418" s="218" t="str" cm="1">
        <f t="array" ref="I24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19" spans="1:10" x14ac:dyDescent="0.2">
      <c r="A2419" s="209">
        <v>1937</v>
      </c>
      <c r="B2419" s="211" t="s">
        <v>4209</v>
      </c>
      <c r="C2419" s="44">
        <v>4</v>
      </c>
      <c r="D2419" s="214">
        <v>45131.503952164348</v>
      </c>
      <c r="E2419" s="211" t="b">
        <v>0</v>
      </c>
      <c r="F2419" s="211" t="s">
        <v>1160</v>
      </c>
      <c r="G24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 Scott;&lt;ETX&gt;
&lt;STX&gt;H2;o130,100;f3;c20;h1;w1;d3,;&lt;ETX&gt;
&lt;STX&gt;H3;o100,100;f3;c20;h1;w1;d3,MES Login;&lt;ETX&gt;
&lt;STX&gt;B4;o50,30;f3;c0,3;h50;w3;d3,1937;&lt;ETX&gt;
&lt;STX&gt;R&lt;ETX&gt;
&lt;STX&gt;&lt;ESC&gt;E1;&lt;ETX&gt;
&lt;STX&gt;&lt;US&gt;4&lt;ETX&gt;
&lt;STX&gt;&lt;ETB&gt;&lt;ETX&gt;</v>
      </c>
      <c r="H2419" s="38">
        <f>ROW() - 6</f>
        <v>2413</v>
      </c>
      <c r="I2419" s="218" t="str" cm="1">
        <f t="array" ref="I24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20" spans="1:10" x14ac:dyDescent="0.2">
      <c r="A2420" s="209">
        <v>1366</v>
      </c>
      <c r="B2420" s="211" t="s">
        <v>573</v>
      </c>
      <c r="C2420" s="44">
        <v>4</v>
      </c>
      <c r="D2420" s="214"/>
      <c r="E2420" s="211" t="b">
        <v>0</v>
      </c>
      <c r="F2420" s="211" t="s">
        <v>1397</v>
      </c>
      <c r="G24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&lt;STX&gt;H1;o160,100;f3;c20;h1;w1;d3,Samantha Bailey;&lt;ETX&gt;
&lt;STX&gt;H2;o130,100;f3;c20;h1;w1;d3,T1XX B;&lt;ETX&gt;
&lt;STX&gt;H3;o100,100;f3;c20;h1;w1;d3,MES Login;&lt;ETX&gt;
&lt;STX&gt;B4;o50,30;f3;c0,3;h50;w3;d3,1366;&lt;ETX&gt;
&lt;STX&gt;R&lt;ETX&gt;
&lt;STX&gt;&lt;ESC&gt;E1;&lt;ETX&gt;
&lt;STX&gt;&lt;US&gt;4&lt;ETX&gt;
&lt;STX&gt;&lt;ETB&gt;&lt;ETX&gt;</v>
      </c>
      <c r="H2420" s="38">
        <f>ROW() - 6</f>
        <v>2414</v>
      </c>
      <c r="I2420" s="218" t="str" cm="1">
        <f t="array" ref="I24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24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421" spans="1:10" x14ac:dyDescent="0.2">
      <c r="A2421" s="209">
        <v>9895</v>
      </c>
      <c r="B2421" s="211" t="s">
        <v>4210</v>
      </c>
      <c r="C2421" s="44">
        <v>4</v>
      </c>
      <c r="D2421" s="214">
        <v>45131.503950150465</v>
      </c>
      <c r="E2421" s="211" t="b">
        <v>0</v>
      </c>
      <c r="F2421" s="211" t="s">
        <v>4211</v>
      </c>
      <c r="G24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&lt;STX&gt;H1;o160,100;f3;c20;h1;w1;d3,Samantha Ciaramitaro;&lt;ETX&gt;
&lt;STX&gt;H2;o130,100;f3;c20;h1;w1;d3,;&lt;ETX&gt;
&lt;STX&gt;H3;o100,100;f3;c20;h1;w1;d3,MES Login;&lt;ETX&gt;
&lt;STX&gt;B4;o50,30;f3;c0,3;h50;w3;d3,9895;&lt;ETX&gt;
&lt;STX&gt;R&lt;ETX&gt;
&lt;STX&gt;&lt;ESC&gt;E1;&lt;ETX&gt;
&lt;STX&gt;&lt;US&gt;4&lt;ETX&gt;
&lt;STX&gt;&lt;ETB&gt;&lt;ETX&gt;</v>
      </c>
      <c r="H2421" s="38">
        <f>ROW() - 6</f>
        <v>2415</v>
      </c>
      <c r="I2421" s="218" t="str" cm="1">
        <f t="array" ref="I24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22" spans="1:10" x14ac:dyDescent="0.2">
      <c r="A2422" s="209">
        <v>8814</v>
      </c>
      <c r="B2422" s="211" t="s">
        <v>4212</v>
      </c>
      <c r="C2422" s="44">
        <v>4</v>
      </c>
      <c r="D2422" s="214">
        <v>45131.503950543978</v>
      </c>
      <c r="E2422" s="211" t="b">
        <v>0</v>
      </c>
      <c r="F2422" s="211" t="s">
        <v>4213</v>
      </c>
      <c r="G24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&lt;STX&gt;H1;o160,100;f3;c20;h1;w1;d3,Samantha Hockey;&lt;ETX&gt;
&lt;STX&gt;H2;o130,100;f3;c20;h1;w1;d3,;&lt;ETX&gt;
&lt;STX&gt;H3;o100,100;f3;c20;h1;w1;d3,MES Login;&lt;ETX&gt;
&lt;STX&gt;B4;o50,30;f3;c0,3;h50;w3;d3,8814;&lt;ETX&gt;
&lt;STX&gt;R&lt;ETX&gt;
&lt;STX&gt;&lt;ESC&gt;E1;&lt;ETX&gt;
&lt;STX&gt;&lt;US&gt;4&lt;ETX&gt;
&lt;STX&gt;&lt;ETB&gt;&lt;ETX&gt;</v>
      </c>
      <c r="H2422" s="38">
        <f>ROW() - 6</f>
        <v>2416</v>
      </c>
      <c r="I2422" s="218" t="str" cm="1">
        <f t="array" ref="I24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23" spans="1:10" x14ac:dyDescent="0.2">
      <c r="A2423" s="209">
        <v>9715</v>
      </c>
      <c r="B2423" s="211" t="s">
        <v>4214</v>
      </c>
      <c r="C2423" s="44">
        <v>4</v>
      </c>
      <c r="D2423" s="214">
        <v>45131.503950694445</v>
      </c>
      <c r="E2423" s="211" t="b">
        <v>0</v>
      </c>
      <c r="F2423" s="211" t="s">
        <v>4215</v>
      </c>
      <c r="G24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&lt;STX&gt;H1;o160,100;f3;c20;h1;w1;d3,Samantha Mims;&lt;ETX&gt;
&lt;STX&gt;H2;o130,100;f3;c20;h1;w1;d3,;&lt;ETX&gt;
&lt;STX&gt;H3;o100,100;f3;c20;h1;w1;d3,MES Login;&lt;ETX&gt;
&lt;STX&gt;B4;o50,30;f3;c0,3;h50;w3;d3,9715;&lt;ETX&gt;
&lt;STX&gt;R&lt;ETX&gt;
&lt;STX&gt;&lt;ESC&gt;E1;&lt;ETX&gt;
&lt;STX&gt;&lt;US&gt;4&lt;ETX&gt;
&lt;STX&gt;&lt;ETB&gt;&lt;ETX&gt;</v>
      </c>
      <c r="H2423" s="38">
        <f>ROW() - 6</f>
        <v>2417</v>
      </c>
      <c r="I2423" s="218" t="str" cm="1">
        <f t="array" ref="I24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24" spans="1:10" x14ac:dyDescent="0.2">
      <c r="A2424" s="209">
        <v>9747</v>
      </c>
      <c r="B2424" s="211" t="s">
        <v>4216</v>
      </c>
      <c r="C2424" s="44">
        <v>4</v>
      </c>
      <c r="D2424" s="214">
        <v>45131.503950891201</v>
      </c>
      <c r="E2424" s="211" t="b">
        <v>0</v>
      </c>
      <c r="F2424" s="211" t="s">
        <v>4217</v>
      </c>
      <c r="G24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&lt;STX&gt;H1;o160,100;f3;c20;h1;w1;d3,Samantha Terril;&lt;ETX&gt;
&lt;STX&gt;H2;o130,100;f3;c20;h1;w1;d3,;&lt;ETX&gt;
&lt;STX&gt;H3;o100,100;f3;c20;h1;w1;d3,MES Login;&lt;ETX&gt;
&lt;STX&gt;B4;o50,30;f3;c0,3;h50;w3;d3,9747;&lt;ETX&gt;
&lt;STX&gt;R&lt;ETX&gt;
&lt;STX&gt;&lt;ESC&gt;E1;&lt;ETX&gt;
&lt;STX&gt;&lt;US&gt;4&lt;ETX&gt;
&lt;STX&gt;&lt;ETB&gt;&lt;ETX&gt;</v>
      </c>
      <c r="H2424" s="38">
        <f>ROW() - 6</f>
        <v>2418</v>
      </c>
      <c r="I2424" s="218" t="str" cm="1">
        <f t="array" ref="I24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25" spans="1:10" x14ac:dyDescent="0.2">
      <c r="A2425" s="209">
        <v>9127</v>
      </c>
      <c r="B2425" s="211" t="s">
        <v>4218</v>
      </c>
      <c r="C2425" s="44">
        <v>4</v>
      </c>
      <c r="D2425" s="214">
        <v>45131.503951076389</v>
      </c>
      <c r="E2425" s="211" t="b">
        <v>0</v>
      </c>
      <c r="F2425" s="211" t="s">
        <v>4219</v>
      </c>
      <c r="G24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&lt;STX&gt;H1;o160,100;f3;c20;h1;w1;d3,Samer Yousif;&lt;ETX&gt;
&lt;STX&gt;H2;o130,100;f3;c20;h1;w1;d3,;&lt;ETX&gt;
&lt;STX&gt;H3;o100,100;f3;c20;h1;w1;d3,MES Login;&lt;ETX&gt;
&lt;STX&gt;B4;o50,30;f3;c0,3;h50;w3;d3,9127;&lt;ETX&gt;
&lt;STX&gt;R&lt;ETX&gt;
&lt;STX&gt;&lt;ESC&gt;E1;&lt;ETX&gt;
&lt;STX&gt;&lt;US&gt;4&lt;ETX&gt;
&lt;STX&gt;&lt;ETB&gt;&lt;ETX&gt;</v>
      </c>
      <c r="H2425" s="38">
        <f>ROW() - 6</f>
        <v>2419</v>
      </c>
      <c r="I2425" s="218" t="str" cm="1">
        <f t="array" ref="I24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26" spans="1:10" x14ac:dyDescent="0.2">
      <c r="A2426" s="209">
        <v>9475</v>
      </c>
      <c r="B2426" s="211" t="s">
        <v>4220</v>
      </c>
      <c r="C2426" s="44">
        <v>2</v>
      </c>
      <c r="D2426" s="214">
        <v>45131.503951423612</v>
      </c>
      <c r="E2426" s="211" t="b">
        <v>1</v>
      </c>
      <c r="F2426" s="211" t="s">
        <v>4221</v>
      </c>
      <c r="G24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&lt;STX&gt;H1;o160,100;f3;c20;h1;w1;d3,Sami Mawazini;&lt;ETX&gt;
&lt;STX&gt;H2;o130,100;f3;c20;h1;w1;d3,;&lt;ETX&gt;
&lt;STX&gt;H3;o100,100;f3;c20;h1;w1;d3,MES Login;&lt;ETX&gt;
&lt;STX&gt;B4;o50,30;f3;c0,3;h50;w3;d3,9475;&lt;ETX&gt;
&lt;STX&gt;R&lt;ETX&gt;
&lt;STX&gt;&lt;ESC&gt;E1;&lt;ETX&gt;
&lt;STX&gt;&lt;US&gt;4&lt;ETX&gt;
&lt;STX&gt;&lt;ETB&gt;&lt;ETX&gt;</v>
      </c>
      <c r="H2426" s="38">
        <f>ROW() - 6</f>
        <v>2420</v>
      </c>
      <c r="I2426" s="218" t="str" cm="1">
        <f t="array" ref="I24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27" spans="1:10" x14ac:dyDescent="0.2">
      <c r="A2427" s="209">
        <v>1211</v>
      </c>
      <c r="B2427" s="211" t="s">
        <v>4222</v>
      </c>
      <c r="C2427" s="44">
        <v>4</v>
      </c>
      <c r="D2427" s="214">
        <v>45131.503952349536</v>
      </c>
      <c r="E2427" s="211" t="b">
        <v>0</v>
      </c>
      <c r="F2427" s="211" t="s">
        <v>4223</v>
      </c>
      <c r="G24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&lt;STX&gt;H1;o160,100;f3;c20;h1;w1;d3,Samual Booker;&lt;ETX&gt;
&lt;STX&gt;H2;o130,100;f3;c20;h1;w1;d3,;&lt;ETX&gt;
&lt;STX&gt;H3;o100,100;f3;c20;h1;w1;d3,MES Login;&lt;ETX&gt;
&lt;STX&gt;B4;o50,30;f3;c0,3;h50;w3;d3,1211;&lt;ETX&gt;
&lt;STX&gt;R&lt;ETX&gt;
&lt;STX&gt;&lt;ESC&gt;E1;&lt;ETX&gt;
&lt;STX&gt;&lt;US&gt;4&lt;ETX&gt;
&lt;STX&gt;&lt;ETB&gt;&lt;ETX&gt;</v>
      </c>
      <c r="H2427" s="38">
        <f>ROW() - 6</f>
        <v>2421</v>
      </c>
      <c r="I2427" s="218" t="str" cm="1">
        <f t="array" ref="I24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28" spans="1:10" x14ac:dyDescent="0.2">
      <c r="A2428" s="209">
        <v>1597</v>
      </c>
      <c r="B2428" s="211" t="s">
        <v>4224</v>
      </c>
      <c r="C2428" s="44">
        <v>4</v>
      </c>
      <c r="D2428" s="214">
        <v>45639</v>
      </c>
      <c r="E2428" s="211" t="b">
        <v>0</v>
      </c>
      <c r="F2428" s="211" t="s">
        <v>1156</v>
      </c>
      <c r="G24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&lt;STX&gt;H1;o160,100;f3;c20;h1;w1;d3,Samuel Little;&lt;ETX&gt;
&lt;STX&gt;H2;o130,100;f3;c20;h1;w1;d3,;&lt;ETX&gt;
&lt;STX&gt;H3;o100,100;f3;c20;h1;w1;d3,MES Login;&lt;ETX&gt;
&lt;STX&gt;B4;o50,30;f3;c0,3;h50;w3;d3,1597;&lt;ETX&gt;
&lt;STX&gt;R&lt;ETX&gt;
&lt;STX&gt;&lt;ESC&gt;E1;&lt;ETX&gt;
&lt;STX&gt;&lt;US&gt;4&lt;ETX&gt;
&lt;STX&gt;&lt;ETB&gt;&lt;ETX&gt;</v>
      </c>
      <c r="H2428" s="38">
        <f>ROW() - 6</f>
        <v>2422</v>
      </c>
      <c r="I2428" s="218" t="str" cm="1">
        <f t="array" ref="I24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29" spans="1:10" x14ac:dyDescent="0.2">
      <c r="A2429" s="209">
        <v>1124</v>
      </c>
      <c r="B2429" s="211" t="s">
        <v>4225</v>
      </c>
      <c r="C2429" s="44">
        <v>4</v>
      </c>
      <c r="D2429" s="214">
        <v>45131.503952511572</v>
      </c>
      <c r="E2429" s="211" t="b">
        <v>0</v>
      </c>
      <c r="F2429" s="211" t="s">
        <v>4226</v>
      </c>
      <c r="G24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&lt;STX&gt;H1;o160,100;f3;c20;h1;w1;d3,Samuel Ottah;&lt;ETX&gt;
&lt;STX&gt;H2;o130,100;f3;c20;h1;w1;d3,;&lt;ETX&gt;
&lt;STX&gt;H3;o100,100;f3;c20;h1;w1;d3,MES Login;&lt;ETX&gt;
&lt;STX&gt;B4;o50,30;f3;c0,3;h50;w3;d3,1124;&lt;ETX&gt;
&lt;STX&gt;R&lt;ETX&gt;
&lt;STX&gt;&lt;ESC&gt;E1;&lt;ETX&gt;
&lt;STX&gt;&lt;US&gt;4&lt;ETX&gt;
&lt;STX&gt;&lt;ETB&gt;&lt;ETX&gt;</v>
      </c>
      <c r="H2429" s="38">
        <f>ROW() - 6</f>
        <v>2423</v>
      </c>
      <c r="I2429" s="218" t="str" cm="1">
        <f t="array" ref="I24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30" spans="1:10" x14ac:dyDescent="0.2">
      <c r="A2430" s="209">
        <v>9892</v>
      </c>
      <c r="B2430" s="211" t="s">
        <v>4227</v>
      </c>
      <c r="C2430" s="44">
        <v>4</v>
      </c>
      <c r="D2430" s="214">
        <v>45131.503952696759</v>
      </c>
      <c r="E2430" s="211" t="b">
        <v>0</v>
      </c>
      <c r="F2430" s="211" t="s">
        <v>2186</v>
      </c>
      <c r="G24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&lt;STX&gt;H1;o160,100;f3;c20;h1;w1;d3,Samuel Peoples;&lt;ETX&gt;
&lt;STX&gt;H2;o130,100;f3;c20;h1;w1;d3,;&lt;ETX&gt;
&lt;STX&gt;H3;o100,100;f3;c20;h1;w1;d3,MES Login;&lt;ETX&gt;
&lt;STX&gt;B4;o50,30;f3;c0,3;h50;w3;d3,9892;&lt;ETX&gt;
&lt;STX&gt;R&lt;ETX&gt;
&lt;STX&gt;&lt;ESC&gt;E1;&lt;ETX&gt;
&lt;STX&gt;&lt;US&gt;4&lt;ETX&gt;
&lt;STX&gt;&lt;ETB&gt;&lt;ETX&gt;</v>
      </c>
      <c r="H2430" s="38">
        <f>ROW() - 6</f>
        <v>2424</v>
      </c>
      <c r="I2430" s="218" t="str" cm="1">
        <f t="array" ref="I24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31" spans="1:10" x14ac:dyDescent="0.2">
      <c r="A2431" s="209">
        <v>1917</v>
      </c>
      <c r="B2431" s="211" t="s">
        <v>4228</v>
      </c>
      <c r="C2431" s="44">
        <v>4</v>
      </c>
      <c r="D2431" s="214">
        <v>45131.503952893516</v>
      </c>
      <c r="E2431" s="211" t="b">
        <v>0</v>
      </c>
      <c r="F2431" s="211" t="s">
        <v>1160</v>
      </c>
      <c r="G24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&lt;STX&gt;H1;o160,100;f3;c20;h1;w1;d3,Samuel Scott;&lt;ETX&gt;
&lt;STX&gt;H2;o130,100;f3;c20;h1;w1;d3,;&lt;ETX&gt;
&lt;STX&gt;H3;o100,100;f3;c20;h1;w1;d3,MES Login;&lt;ETX&gt;
&lt;STX&gt;B4;o50,30;f3;c0,3;h50;w3;d3,1917;&lt;ETX&gt;
&lt;STX&gt;R&lt;ETX&gt;
&lt;STX&gt;&lt;ESC&gt;E1;&lt;ETX&gt;
&lt;STX&gt;&lt;US&gt;4&lt;ETX&gt;
&lt;STX&gt;&lt;ETB&gt;&lt;ETX&gt;</v>
      </c>
      <c r="H2431" s="38">
        <f>ROW() - 6</f>
        <v>2425</v>
      </c>
      <c r="I2431" s="218" t="str" cm="1">
        <f t="array" ref="I24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32" spans="1:10" x14ac:dyDescent="0.2">
      <c r="A2432" s="209">
        <v>8756</v>
      </c>
      <c r="B2432" s="211" t="s">
        <v>4229</v>
      </c>
      <c r="C2432" s="44">
        <v>4</v>
      </c>
      <c r="D2432" s="214">
        <v>45131.503953043983</v>
      </c>
      <c r="E2432" s="211" t="b">
        <v>0</v>
      </c>
      <c r="F2432" s="211" t="s">
        <v>3901</v>
      </c>
      <c r="G24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&lt;STX&gt;H1;o160,100;f3;c20;h1;w1;d3,Samuel Zammit;&lt;ETX&gt;
&lt;STX&gt;H2;o130,100;f3;c20;h1;w1;d3,;&lt;ETX&gt;
&lt;STX&gt;H3;o100,100;f3;c20;h1;w1;d3,MES Login;&lt;ETX&gt;
&lt;STX&gt;B4;o50,30;f3;c0,3;h50;w3;d3,8756;&lt;ETX&gt;
&lt;STX&gt;R&lt;ETX&gt;
&lt;STX&gt;&lt;ESC&gt;E1;&lt;ETX&gt;
&lt;STX&gt;&lt;US&gt;4&lt;ETX&gt;
&lt;STX&gt;&lt;ETB&gt;&lt;ETX&gt;</v>
      </c>
      <c r="H2432" s="38">
        <f>ROW() - 6</f>
        <v>2426</v>
      </c>
      <c r="I2432" s="218" t="str" cm="1">
        <f t="array" ref="I24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33" spans="1:10" x14ac:dyDescent="0.2">
      <c r="A2433" s="209">
        <v>1504</v>
      </c>
      <c r="B2433" s="211" t="s">
        <v>4230</v>
      </c>
      <c r="C2433" s="44">
        <v>4</v>
      </c>
      <c r="D2433" s="214">
        <v>45639</v>
      </c>
      <c r="E2433" s="211" t="b">
        <v>0</v>
      </c>
      <c r="F2433" s="211" t="s">
        <v>1825</v>
      </c>
      <c r="G24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&lt;STX&gt;H1;o160,100;f3;c20;h1;w1;d3,Sanchez Haynes;&lt;ETX&gt;
&lt;STX&gt;H2;o130,100;f3;c20;h1;w1;d3,;&lt;ETX&gt;
&lt;STX&gt;H3;o100,100;f3;c20;h1;w1;d3,MES Login;&lt;ETX&gt;
&lt;STX&gt;B4;o50,30;f3;c0,3;h50;w3;d3,1504;&lt;ETX&gt;
&lt;STX&gt;R&lt;ETX&gt;
&lt;STX&gt;&lt;ESC&gt;E1;&lt;ETX&gt;
&lt;STX&gt;&lt;US&gt;4&lt;ETX&gt;
&lt;STX&gt;&lt;ETB&gt;&lt;ETX&gt;</v>
      </c>
      <c r="H2433" s="38">
        <f>ROW() - 6</f>
        <v>2427</v>
      </c>
      <c r="I2433" s="218" t="str" cm="1">
        <f t="array" ref="I24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34" spans="1:10" x14ac:dyDescent="0.2">
      <c r="A2434" s="209">
        <v>2215</v>
      </c>
      <c r="B2434" s="211" t="s">
        <v>4231</v>
      </c>
      <c r="C2434" s="44">
        <v>4</v>
      </c>
      <c r="D2434" s="214">
        <v>45131.503953437503</v>
      </c>
      <c r="E2434" s="211" t="b">
        <v>0</v>
      </c>
      <c r="F2434" s="211" t="s">
        <v>4232</v>
      </c>
      <c r="G24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&lt;STX&gt;H1;o160,100;f3;c20;h1;w1;d3,Sandra Garcia;&lt;ETX&gt;
&lt;STX&gt;H2;o130,100;f3;c20;h1;w1;d3,;&lt;ETX&gt;
&lt;STX&gt;H3;o100,100;f3;c20;h1;w1;d3,MES Login;&lt;ETX&gt;
&lt;STX&gt;B4;o50,30;f3;c0,3;h50;w3;d3,2215;&lt;ETX&gt;
&lt;STX&gt;R&lt;ETX&gt;
&lt;STX&gt;&lt;ESC&gt;E1;&lt;ETX&gt;
&lt;STX&gt;&lt;US&gt;4&lt;ETX&gt;
&lt;STX&gt;&lt;ETB&gt;&lt;ETX&gt;</v>
      </c>
      <c r="H2434" s="38">
        <f>ROW() - 6</f>
        <v>2428</v>
      </c>
      <c r="I2434" s="218" t="str" cm="1">
        <f t="array" ref="I24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35" spans="1:10" x14ac:dyDescent="0.2">
      <c r="A2435" s="209">
        <v>2207</v>
      </c>
      <c r="B2435" s="211" t="s">
        <v>4233</v>
      </c>
      <c r="C2435" s="44">
        <v>4</v>
      </c>
      <c r="D2435" s="214">
        <v>45639</v>
      </c>
      <c r="E2435" s="211" t="b">
        <v>0</v>
      </c>
      <c r="F2435" s="211" t="s">
        <v>4234</v>
      </c>
      <c r="G24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&lt;STX&gt;H1;o160,100;f3;c20;h1;w1;d3,Sandra Kewley;&lt;ETX&gt;
&lt;STX&gt;H2;o130,100;f3;c20;h1;w1;d3,;&lt;ETX&gt;
&lt;STX&gt;H3;o100,100;f3;c20;h1;w1;d3,MES Login;&lt;ETX&gt;
&lt;STX&gt;B4;o50,30;f3;c0,3;h50;w3;d3,2207;&lt;ETX&gt;
&lt;STX&gt;R&lt;ETX&gt;
&lt;STX&gt;&lt;ESC&gt;E1;&lt;ETX&gt;
&lt;STX&gt;&lt;US&gt;4&lt;ETX&gt;
&lt;STX&gt;&lt;ETB&gt;&lt;ETX&gt;</v>
      </c>
      <c r="H2435" s="38">
        <f>ROW() - 6</f>
        <v>2429</v>
      </c>
      <c r="I2435" s="218" t="str" cm="1">
        <f t="array" ref="I24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36" spans="1:10" x14ac:dyDescent="0.2">
      <c r="A2436" s="209">
        <v>9408</v>
      </c>
      <c r="B2436" s="211" t="s">
        <v>4236</v>
      </c>
      <c r="C2436" s="44">
        <v>11</v>
      </c>
      <c r="D2436" s="214">
        <v>45131.503953437503</v>
      </c>
      <c r="E2436" s="211" t="b">
        <v>0</v>
      </c>
      <c r="F2436" s="211" t="s">
        <v>1266</v>
      </c>
      <c r="G24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&lt;STX&gt;H1;o160,100;f3;c20;h1;w1;d3,Saprina Moore;&lt;ETX&gt;
&lt;STX&gt;H2;o130,100;f3;c20;h1;w1;d3,;&lt;ETX&gt;
&lt;STX&gt;H3;o100,100;f3;c20;h1;w1;d3,MES Login;&lt;ETX&gt;
&lt;STX&gt;B4;o50,30;f3;c0,3;h50;w3;d3,9408;&lt;ETX&gt;
&lt;STX&gt;R&lt;ETX&gt;
&lt;STX&gt;&lt;ESC&gt;E1;&lt;ETX&gt;
&lt;STX&gt;&lt;US&gt;4&lt;ETX&gt;
&lt;STX&gt;&lt;ETB&gt;&lt;ETX&gt;</v>
      </c>
      <c r="H2436" s="38">
        <f>ROW() - 6</f>
        <v>2430</v>
      </c>
      <c r="I2436" s="218" t="str" cm="1">
        <f t="array" ref="I24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37" spans="1:10" x14ac:dyDescent="0.2">
      <c r="A2437" s="209">
        <v>2177</v>
      </c>
      <c r="B2437" s="211" t="s">
        <v>4237</v>
      </c>
      <c r="C2437" s="44">
        <v>4</v>
      </c>
      <c r="D2437" s="214">
        <v>45131.503953784719</v>
      </c>
      <c r="E2437" s="211" t="b">
        <v>0</v>
      </c>
      <c r="F2437" s="211" t="s">
        <v>962</v>
      </c>
      <c r="G24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&lt;STX&gt;H1;o160,100;f3;c20;h1;w1;d3,Sara Campbell;&lt;ETX&gt;
&lt;STX&gt;H2;o130,100;f3;c20;h1;w1;d3,;&lt;ETX&gt;
&lt;STX&gt;H3;o100,100;f3;c20;h1;w1;d3,MES Login;&lt;ETX&gt;
&lt;STX&gt;B4;o50,30;f3;c0,3;h50;w3;d3,2177;&lt;ETX&gt;
&lt;STX&gt;R&lt;ETX&gt;
&lt;STX&gt;&lt;ESC&gt;E1;&lt;ETX&gt;
&lt;STX&gt;&lt;US&gt;4&lt;ETX&gt;
&lt;STX&gt;&lt;ETB&gt;&lt;ETX&gt;</v>
      </c>
      <c r="H2437" s="38">
        <f>ROW() - 6</f>
        <v>2431</v>
      </c>
      <c r="I2437" s="218" t="str" cm="1">
        <f t="array" ref="I24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38" spans="1:10" x14ac:dyDescent="0.2">
      <c r="A2438" s="209">
        <v>1605</v>
      </c>
      <c r="B2438" s="211" t="s">
        <v>4238</v>
      </c>
      <c r="C2438" s="44">
        <v>4</v>
      </c>
      <c r="D2438" s="214">
        <v>45131.503955057873</v>
      </c>
      <c r="E2438" s="211" t="b">
        <v>0</v>
      </c>
      <c r="F2438" s="211" t="s">
        <v>4239</v>
      </c>
      <c r="G24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&lt;STX&gt;H1;o160,100;f3;c20;h1;w1;d3,Sara Zelyez;&lt;ETX&gt;
&lt;STX&gt;H2;o130,100;f3;c20;h1;w1;d3,;&lt;ETX&gt;
&lt;STX&gt;H3;o100,100;f3;c20;h1;w1;d3,MES Login;&lt;ETX&gt;
&lt;STX&gt;B4;o50,30;f3;c0,3;h50;w3;d3,1605;&lt;ETX&gt;
&lt;STX&gt;R&lt;ETX&gt;
&lt;STX&gt;&lt;ESC&gt;E1;&lt;ETX&gt;
&lt;STX&gt;&lt;US&gt;4&lt;ETX&gt;
&lt;STX&gt;&lt;ETB&gt;&lt;ETX&gt;</v>
      </c>
      <c r="H2438" s="38">
        <f>ROW() - 6</f>
        <v>2432</v>
      </c>
      <c r="I2438" s="218" t="str" cm="1">
        <f t="array" ref="I24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39" spans="1:10" x14ac:dyDescent="0.2">
      <c r="A2439" s="209">
        <v>9987</v>
      </c>
      <c r="B2439" s="211" t="s">
        <v>4240</v>
      </c>
      <c r="C2439" s="44">
        <v>6</v>
      </c>
      <c r="D2439" s="214">
        <v>45131.503953969906</v>
      </c>
      <c r="E2439" s="211" t="b">
        <v>1</v>
      </c>
      <c r="F2439" s="211" t="s">
        <v>2889</v>
      </c>
      <c r="G24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&lt;STX&gt;H1;o160,100;f3;c20;h1;w1;d3,Sarah Cox;&lt;ETX&gt;
&lt;STX&gt;H2;o130,100;f3;c20;h1;w1;d3,HR Dept;&lt;ETX&gt;
&lt;STX&gt;H3;o100,100;f3;c20;h1;w1;d3,MES Login;&lt;ETX&gt;
&lt;STX&gt;B4;o50,30;f3;c0,3;h50;w3;d3,9987;&lt;ETX&gt;
&lt;STX&gt;R&lt;ETX&gt;
&lt;STX&gt;&lt;ESC&gt;E1;&lt;ETX&gt;
&lt;STX&gt;&lt;US&gt;4&lt;ETX&gt;
&lt;STX&gt;&lt;ETB&gt;&lt;ETX&gt;</v>
      </c>
      <c r="H2439" s="38">
        <f>ROW() - 6</f>
        <v>2433</v>
      </c>
      <c r="I2439" s="218" t="str" cm="1">
        <f t="array" ref="I24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24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40" spans="1:10" x14ac:dyDescent="0.2">
      <c r="A2440" s="209">
        <v>9436</v>
      </c>
      <c r="B2440" s="211" t="s">
        <v>4241</v>
      </c>
      <c r="C2440" s="44">
        <v>1</v>
      </c>
      <c r="D2440" s="214">
        <v>45131.50395416667</v>
      </c>
      <c r="E2440" s="211" t="b">
        <v>1</v>
      </c>
      <c r="F2440" s="211" t="s">
        <v>4242</v>
      </c>
      <c r="G24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&lt;STX&gt;H1;o160,100;f3;c20;h1;w1;d3,Sarah McIntyre;&lt;ETX&gt;
&lt;STX&gt;H2;o130,100;f3;c20;h1;w1;d3,;&lt;ETX&gt;
&lt;STX&gt;H3;o100,100;f3;c20;h1;w1;d3,MES Login;&lt;ETX&gt;
&lt;STX&gt;B4;o50,30;f3;c0,3;h50;w3;d3,9436;&lt;ETX&gt;
&lt;STX&gt;R&lt;ETX&gt;
&lt;STX&gt;&lt;ESC&gt;E1;&lt;ETX&gt;
&lt;STX&gt;&lt;US&gt;4&lt;ETX&gt;
&lt;STX&gt;&lt;ETB&gt;&lt;ETX&gt;</v>
      </c>
      <c r="H2440" s="38">
        <f>ROW() - 6</f>
        <v>2434</v>
      </c>
      <c r="I2440" s="218" t="str" cm="1">
        <f t="array" ref="I24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41" spans="1:10" x14ac:dyDescent="0.2">
      <c r="A2441" s="209">
        <v>9995</v>
      </c>
      <c r="B2441" s="211" t="s">
        <v>4243</v>
      </c>
      <c r="C2441" s="44">
        <v>4</v>
      </c>
      <c r="D2441" s="214">
        <v>45131.50395431713</v>
      </c>
      <c r="E2441" s="211" t="b">
        <v>0</v>
      </c>
      <c r="F2441" s="211" t="s">
        <v>993</v>
      </c>
      <c r="G24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&lt;STX&gt;H1;o160,100;f3;c20;h1;w1;d3,Sarah Ybarra;&lt;ETX&gt;
&lt;STX&gt;H2;o130,100;f3;c20;h1;w1;d3,;&lt;ETX&gt;
&lt;STX&gt;H3;o100,100;f3;c20;h1;w1;d3,MES Login;&lt;ETX&gt;
&lt;STX&gt;B4;o50,30;f3;c0,3;h50;w3;d3,9995;&lt;ETX&gt;
&lt;STX&gt;R&lt;ETX&gt;
&lt;STX&gt;&lt;ESC&gt;E1;&lt;ETX&gt;
&lt;STX&gt;&lt;US&gt;4&lt;ETX&gt;
&lt;STX&gt;&lt;ETB&gt;&lt;ETX&gt;</v>
      </c>
      <c r="H2441" s="38">
        <f>ROW() - 6</f>
        <v>2435</v>
      </c>
      <c r="I2441" s="218" t="str" cm="1">
        <f t="array" ref="I24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42" spans="1:10" x14ac:dyDescent="0.2">
      <c r="A2442" s="209">
        <v>1094</v>
      </c>
      <c r="B2442" s="211" t="s">
        <v>4244</v>
      </c>
      <c r="C2442" s="44">
        <v>4</v>
      </c>
      <c r="D2442" s="214">
        <v>45131.503962118055</v>
      </c>
      <c r="E2442" s="211" t="b">
        <v>0</v>
      </c>
      <c r="F2442" s="211" t="s">
        <v>4017</v>
      </c>
      <c r="G24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&lt;STX&gt;H1;o160,100;f3;c20;h1;w1;d3,Sarda Bentley;&lt;ETX&gt;
&lt;STX&gt;H2;o130,100;f3;c20;h1;w1;d3,;&lt;ETX&gt;
&lt;STX&gt;H3;o100,100;f3;c20;h1;w1;d3,MES Login;&lt;ETX&gt;
&lt;STX&gt;B4;o50,30;f3;c0,3;h50;w3;d3,1094;&lt;ETX&gt;
&lt;STX&gt;R&lt;ETX&gt;
&lt;STX&gt;&lt;ESC&gt;E1;&lt;ETX&gt;
&lt;STX&gt;&lt;US&gt;4&lt;ETX&gt;
&lt;STX&gt;&lt;ETB&gt;&lt;ETX&gt;</v>
      </c>
      <c r="H2442" s="38">
        <f>ROW() - 6</f>
        <v>2436</v>
      </c>
      <c r="I2442" s="218" t="str" cm="1">
        <f t="array" ref="I24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43" spans="1:10" x14ac:dyDescent="0.2">
      <c r="A2443" s="209">
        <v>1209</v>
      </c>
      <c r="B2443" s="211" t="s">
        <v>4245</v>
      </c>
      <c r="C2443" s="44">
        <v>4</v>
      </c>
      <c r="D2443" s="214">
        <v>45131.503967013887</v>
      </c>
      <c r="E2443" s="211" t="b">
        <v>0</v>
      </c>
      <c r="F2443" s="211" t="s">
        <v>2475</v>
      </c>
      <c r="G24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&lt;STX&gt;H1;o160,100;f3;c20;h1;w1;d3,Sasha Broadus;&lt;ETX&gt;
&lt;STX&gt;H2;o130,100;f3;c20;h1;w1;d3,;&lt;ETX&gt;
&lt;STX&gt;H3;o100,100;f3;c20;h1;w1;d3,MES Login;&lt;ETX&gt;
&lt;STX&gt;B4;o50,30;f3;c0,3;h50;w3;d3,1209;&lt;ETX&gt;
&lt;STX&gt;R&lt;ETX&gt;
&lt;STX&gt;&lt;ESC&gt;E1;&lt;ETX&gt;
&lt;STX&gt;&lt;US&gt;4&lt;ETX&gt;
&lt;STX&gt;&lt;ETB&gt;&lt;ETX&gt;</v>
      </c>
      <c r="H2443" s="38">
        <f>ROW() - 6</f>
        <v>2437</v>
      </c>
      <c r="I2443" s="218" t="str" cm="1">
        <f t="array" ref="I24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44" spans="1:10" x14ac:dyDescent="0.2">
      <c r="A2444" s="209">
        <v>9116</v>
      </c>
      <c r="B2444" s="211" t="s">
        <v>4246</v>
      </c>
      <c r="C2444" s="44">
        <v>4</v>
      </c>
      <c r="D2444" s="214">
        <v>45131.503967164354</v>
      </c>
      <c r="E2444" s="211" t="b">
        <v>0</v>
      </c>
      <c r="F2444" s="211" t="s">
        <v>1378</v>
      </c>
      <c r="G24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&lt;STX&gt;H1;o160,100;f3;c20;h1;w1;d3,Saul Lee;&lt;ETX&gt;
&lt;STX&gt;H2;o130,100;f3;c20;h1;w1;d3,;&lt;ETX&gt;
&lt;STX&gt;H3;o100,100;f3;c20;h1;w1;d3,MES Login;&lt;ETX&gt;
&lt;STX&gt;B4;o50,30;f3;c0,3;h50;w3;d3,9116;&lt;ETX&gt;
&lt;STX&gt;R&lt;ETX&gt;
&lt;STX&gt;&lt;ESC&gt;E1;&lt;ETX&gt;
&lt;STX&gt;&lt;US&gt;4&lt;ETX&gt;
&lt;STX&gt;&lt;ETB&gt;&lt;ETX&gt;</v>
      </c>
      <c r="H2444" s="38">
        <f>ROW() - 6</f>
        <v>2438</v>
      </c>
      <c r="I2444" s="218" t="str" cm="1">
        <f t="array" ref="I24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45" spans="1:10" x14ac:dyDescent="0.2">
      <c r="A2445" s="209">
        <v>1722</v>
      </c>
      <c r="B2445" s="211" t="s">
        <v>575</v>
      </c>
      <c r="C2445" s="44">
        <v>2</v>
      </c>
      <c r="D2445" s="214"/>
      <c r="E2445" s="211" t="b">
        <v>1</v>
      </c>
      <c r="F2445" s="211" t="s">
        <v>998</v>
      </c>
      <c r="G24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&lt;STX&gt;H1;o160,100;f3;c20;h1;w1;d3,Savannah Hill;&lt;ETX&gt;
&lt;STX&gt;H2;o130,100;f3;c20;h1;w1;d3,Quality 1st;&lt;ETX&gt;
&lt;STX&gt;H3;o100,100;f3;c20;h1;w1;d3,MES Login;&lt;ETX&gt;
&lt;STX&gt;B4;o50,30;f3;c0,3;h50;w3;d3,1722;&lt;ETX&gt;
&lt;STX&gt;R&lt;ETX&gt;
&lt;STX&gt;&lt;ESC&gt;E1;&lt;ETX&gt;
&lt;STX&gt;&lt;US&gt;4&lt;ETX&gt;
&lt;STX&gt;&lt;ETB&gt;&lt;ETX&gt;</v>
      </c>
      <c r="H2445" s="38">
        <f>ROW() - 6</f>
        <v>2439</v>
      </c>
      <c r="I2445" s="218" t="str" cm="1">
        <f t="array" ref="I24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1st</v>
      </c>
      <c r="J24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446" spans="1:10" x14ac:dyDescent="0.2">
      <c r="A2446" s="209">
        <v>8824</v>
      </c>
      <c r="B2446" s="211" t="s">
        <v>4247</v>
      </c>
      <c r="C2446" s="44">
        <v>4</v>
      </c>
      <c r="D2446" s="214">
        <v>45131.50396736111</v>
      </c>
      <c r="E2446" s="211" t="b">
        <v>0</v>
      </c>
      <c r="F2446" s="211" t="s">
        <v>1113</v>
      </c>
      <c r="G24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&lt;STX&gt;H1;o160,100;f3;c20;h1;w1;d3,Sawyer Stewart;&lt;ETX&gt;
&lt;STX&gt;H2;o130,100;f3;c20;h1;w1;d3,;&lt;ETX&gt;
&lt;STX&gt;H3;o100,100;f3;c20;h1;w1;d3,MES Login;&lt;ETX&gt;
&lt;STX&gt;B4;o50,30;f3;c0,3;h50;w3;d3,8824;&lt;ETX&gt;
&lt;STX&gt;R&lt;ETX&gt;
&lt;STX&gt;&lt;ESC&gt;E1;&lt;ETX&gt;
&lt;STX&gt;&lt;US&gt;4&lt;ETX&gt;
&lt;STX&gt;&lt;ETB&gt;&lt;ETX&gt;</v>
      </c>
      <c r="H2446" s="38">
        <f>ROW() - 6</f>
        <v>2440</v>
      </c>
      <c r="I2446" s="218" t="str" cm="1">
        <f t="array" ref="I24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47" spans="1:10" x14ac:dyDescent="0.2">
      <c r="A2447" s="209">
        <v>2185</v>
      </c>
      <c r="B2447" s="211" t="s">
        <v>825</v>
      </c>
      <c r="C2447" s="44">
        <v>4</v>
      </c>
      <c r="D2447" s="214">
        <v>45895.938460266203</v>
      </c>
      <c r="E2447" s="211" t="b">
        <v>0</v>
      </c>
      <c r="F2447" s="211" t="s">
        <v>4248</v>
      </c>
      <c r="G24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&lt;STX&gt;H1;o160,100;f3;c20;h1;w1;d3,Scott Gaigalas;&lt;ETX&gt;
&lt;STX&gt;H2;o130,100;f3;c20;h1;w1;d3,;&lt;ETX&gt;
&lt;STX&gt;H3;o100,100;f3;c20;h1;w1;d3,MES Login;&lt;ETX&gt;
&lt;STX&gt;B4;o50,30;f3;c0,3;h50;w3;d3,2185;&lt;ETX&gt;
&lt;STX&gt;R&lt;ETX&gt;
&lt;STX&gt;&lt;ESC&gt;E1;&lt;ETX&gt;
&lt;STX&gt;&lt;US&gt;4&lt;ETX&gt;
&lt;STX&gt;&lt;ETB&gt;&lt;ETX&gt;</v>
      </c>
      <c r="H2447" s="38">
        <f>ROW() - 6</f>
        <v>2441</v>
      </c>
      <c r="I2447" s="218" t="str" cm="1">
        <f t="array" ref="I24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48" spans="1:10" x14ac:dyDescent="0.2">
      <c r="A2448" s="209">
        <v>9939</v>
      </c>
      <c r="B2448" s="211" t="s">
        <v>4250</v>
      </c>
      <c r="C2448" s="44">
        <v>5</v>
      </c>
      <c r="D2448" s="214">
        <v>45131.503967708333</v>
      </c>
      <c r="E2448" s="211" t="b">
        <v>1</v>
      </c>
      <c r="F2448" s="211" t="s">
        <v>4251</v>
      </c>
      <c r="G24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&lt;STX&gt;H1;o160,100;f3;c20;h1;w1;d3,Scott Leibold;&lt;ETX&gt;
&lt;STX&gt;H2;o130,100;f3;c20;h1;w1;d3,;&lt;ETX&gt;
&lt;STX&gt;H3;o100,100;f3;c20;h1;w1;d3,MES Login;&lt;ETX&gt;
&lt;STX&gt;B4;o50,30;f3;c0,3;h50;w3;d3,9939;&lt;ETX&gt;
&lt;STX&gt;R&lt;ETX&gt;
&lt;STX&gt;&lt;ESC&gt;E1;&lt;ETX&gt;
&lt;STX&gt;&lt;US&gt;4&lt;ETX&gt;
&lt;STX&gt;&lt;ETB&gt;&lt;ETX&gt;</v>
      </c>
      <c r="H2448" s="38">
        <f>ROW() - 6</f>
        <v>2442</v>
      </c>
      <c r="I2448" s="218" t="str" cm="1">
        <f t="array" ref="I24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49" spans="1:10" x14ac:dyDescent="0.2">
      <c r="A2449" s="209">
        <v>9901</v>
      </c>
      <c r="B2449" s="211" t="s">
        <v>4252</v>
      </c>
      <c r="C2449" s="44">
        <v>1</v>
      </c>
      <c r="D2449" s="214">
        <v>45131.50396790509</v>
      </c>
      <c r="E2449" s="211" t="b">
        <v>1</v>
      </c>
      <c r="F2449" s="211" t="s">
        <v>4253</v>
      </c>
      <c r="G24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&lt;STX&gt;H1;o160,100;f3;c20;h1;w1;d3,Scott Moyer;&lt;ETX&gt;
&lt;STX&gt;H2;o130,100;f3;c20;h1;w1;d3,;&lt;ETX&gt;
&lt;STX&gt;H3;o100,100;f3;c20;h1;w1;d3,MES Login;&lt;ETX&gt;
&lt;STX&gt;B4;o50,30;f3;c0,3;h50;w3;d3,9901;&lt;ETX&gt;
&lt;STX&gt;R&lt;ETX&gt;
&lt;STX&gt;&lt;ESC&gt;E1;&lt;ETX&gt;
&lt;STX&gt;&lt;US&gt;4&lt;ETX&gt;
&lt;STX&gt;&lt;ETB&gt;&lt;ETX&gt;</v>
      </c>
      <c r="H2449" s="38">
        <f>ROW() - 6</f>
        <v>2443</v>
      </c>
      <c r="I2449" s="218" t="str" cm="1">
        <f t="array" ref="I24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50" spans="1:10" x14ac:dyDescent="0.2">
      <c r="A2450" s="209">
        <v>2353</v>
      </c>
      <c r="B2450" s="211" t="s">
        <v>4254</v>
      </c>
      <c r="C2450" s="44">
        <v>4</v>
      </c>
      <c r="D2450" s="214">
        <v>45131.503968055556</v>
      </c>
      <c r="E2450" s="211" t="b">
        <v>0</v>
      </c>
      <c r="F2450" s="211" t="s">
        <v>4255</v>
      </c>
      <c r="G24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&lt;STX&gt;H1;o160,100;f3;c20;h1;w1;d3,Scott Poteet;&lt;ETX&gt;
&lt;STX&gt;H2;o130,100;f3;c20;h1;w1;d3,;&lt;ETX&gt;
&lt;STX&gt;H3;o100,100;f3;c20;h1;w1;d3,MES Login;&lt;ETX&gt;
&lt;STX&gt;B4;o50,30;f3;c0,3;h50;w3;d3,2353;&lt;ETX&gt;
&lt;STX&gt;R&lt;ETX&gt;
&lt;STX&gt;&lt;ESC&gt;E1;&lt;ETX&gt;
&lt;STX&gt;&lt;US&gt;4&lt;ETX&gt;
&lt;STX&gt;&lt;ETB&gt;&lt;ETX&gt;</v>
      </c>
      <c r="H2450" s="38">
        <f>ROW() - 6</f>
        <v>2444</v>
      </c>
      <c r="I2450" s="218" t="str" cm="1">
        <f t="array" ref="I24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51" spans="1:10" x14ac:dyDescent="0.2">
      <c r="A2451" s="209">
        <v>9604</v>
      </c>
      <c r="B2451" s="211" t="s">
        <v>4256</v>
      </c>
      <c r="C2451" s="44">
        <v>4</v>
      </c>
      <c r="D2451" s="214">
        <v>45131.503968437501</v>
      </c>
      <c r="E2451" s="211" t="b">
        <v>0</v>
      </c>
      <c r="F2451" s="211" t="s">
        <v>1380</v>
      </c>
      <c r="G24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&lt;STX&gt;H1;o160,100;f3;c20;h1;w1;d3,Scott Taylor;&lt;ETX&gt;
&lt;STX&gt;H2;o130,100;f3;c20;h1;w1;d3,;&lt;ETX&gt;
&lt;STX&gt;H3;o100,100;f3;c20;h1;w1;d3,MES Login;&lt;ETX&gt;
&lt;STX&gt;B4;o50,30;f3;c0,3;h50;w3;d3,9604;&lt;ETX&gt;
&lt;STX&gt;R&lt;ETX&gt;
&lt;STX&gt;&lt;ESC&gt;E1;&lt;ETX&gt;
&lt;STX&gt;&lt;US&gt;4&lt;ETX&gt;
&lt;STX&gt;&lt;ETB&gt;&lt;ETX&gt;</v>
      </c>
      <c r="H2451" s="38">
        <f>ROW() - 6</f>
        <v>2445</v>
      </c>
      <c r="I2451" s="218" t="str" cm="1">
        <f t="array" ref="I24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52" spans="1:10" x14ac:dyDescent="0.2">
      <c r="A2452" s="209">
        <v>2016</v>
      </c>
      <c r="B2452" s="211" t="s">
        <v>577</v>
      </c>
      <c r="C2452" s="44">
        <v>4</v>
      </c>
      <c r="D2452" s="214"/>
      <c r="E2452" s="211" t="b">
        <v>1</v>
      </c>
      <c r="F2452" s="211" t="s">
        <v>4257</v>
      </c>
      <c r="G24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&lt;STX&gt;H1;o160,100;f3;c20;h1;w1;d3,Sead Rasljanin;&lt;ETX&gt;
&lt;STX&gt;H2;o130,100;f3;c20;h1;w1;d3,WS 1st;&lt;ETX&gt;
&lt;STX&gt;H3;o100,100;f3;c20;h1;w1;d3,MES Login;&lt;ETX&gt;
&lt;STX&gt;B4;o50,30;f3;c0,3;h50;w3;d3,2016;&lt;ETX&gt;
&lt;STX&gt;R&lt;ETX&gt;
&lt;STX&gt;&lt;ESC&gt;E1;&lt;ETX&gt;
&lt;STX&gt;&lt;US&gt;4&lt;ETX&gt;
&lt;STX&gt;&lt;ETB&gt;&lt;ETX&gt;</v>
      </c>
      <c r="H2452" s="38">
        <f>ROW() - 6</f>
        <v>2446</v>
      </c>
      <c r="I2452" s="218" t="str" cm="1">
        <f t="array" ref="I24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WS 1st</v>
      </c>
      <c r="J24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453" spans="1:10" x14ac:dyDescent="0.2">
      <c r="A2453" s="209">
        <v>5963605</v>
      </c>
      <c r="B2453" s="211" t="s">
        <v>4258</v>
      </c>
      <c r="C2453" s="44">
        <v>4</v>
      </c>
      <c r="D2453" s="214"/>
      <c r="E2453" s="211" t="b">
        <v>0</v>
      </c>
      <c r="F2453" s="211" t="s">
        <v>4259</v>
      </c>
      <c r="G24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&lt;STX&gt;H1;o160,100;f3;c20;h1;w1;d3,Sead Rasljanin-Bypass;&lt;ETX&gt;
&lt;STX&gt;H2;o130,100;f3;c20;h1;w1;d3,Bypass;&lt;ETX&gt;
&lt;STX&gt;H3;o100,100;f3;c20;h1;w1;d3,MES Login;&lt;ETX&gt;
&lt;STX&gt;B4;o50,30;f3;c0,3;h50;w3;d3,5963605;&lt;ETX&gt;
&lt;STX&gt;R&lt;ETX&gt;
&lt;STX&gt;&lt;ESC&gt;E1;&lt;ETX&gt;
&lt;STX&gt;&lt;US&gt;4&lt;ETX&gt;
&lt;STX&gt;&lt;ETB&gt;&lt;ETX&gt;</v>
      </c>
      <c r="H2453" s="38">
        <f>ROW() - 6</f>
        <v>2447</v>
      </c>
      <c r="I2453" s="218" t="str" cm="1">
        <f t="array" ref="I24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24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454" spans="1:10" x14ac:dyDescent="0.2">
      <c r="A2454" s="209">
        <v>1431</v>
      </c>
      <c r="B2454" s="211" t="s">
        <v>4260</v>
      </c>
      <c r="C2454" s="44">
        <v>4</v>
      </c>
      <c r="D2454" s="214">
        <v>45131.503968634257</v>
      </c>
      <c r="E2454" s="211" t="b">
        <v>0</v>
      </c>
      <c r="F2454" s="211" t="s">
        <v>4261</v>
      </c>
      <c r="G24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&lt;STX&gt;H1;o160,100;f3;c20;h1;w1;d3,Sean Howland;&lt;ETX&gt;
&lt;STX&gt;H2;o130,100;f3;c20;h1;w1;d3,;&lt;ETX&gt;
&lt;STX&gt;H3;o100,100;f3;c20;h1;w1;d3,MES Login;&lt;ETX&gt;
&lt;STX&gt;B4;o50,30;f3;c0,3;h50;w3;d3,1431;&lt;ETX&gt;
&lt;STX&gt;R&lt;ETX&gt;
&lt;STX&gt;&lt;ESC&gt;E1;&lt;ETX&gt;
&lt;STX&gt;&lt;US&gt;4&lt;ETX&gt;
&lt;STX&gt;&lt;ETB&gt;&lt;ETX&gt;</v>
      </c>
      <c r="H2454" s="38">
        <f>ROW() - 6</f>
        <v>2448</v>
      </c>
      <c r="I2454" s="218" t="str" cm="1">
        <f t="array" ref="I24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55" spans="1:10" x14ac:dyDescent="0.2">
      <c r="A2455" s="209">
        <v>8831</v>
      </c>
      <c r="B2455" s="211" t="s">
        <v>4262</v>
      </c>
      <c r="C2455" s="44">
        <v>4</v>
      </c>
      <c r="D2455" s="214">
        <v>45131.503968784724</v>
      </c>
      <c r="E2455" s="211" t="b">
        <v>0</v>
      </c>
      <c r="F2455" s="211" t="s">
        <v>4263</v>
      </c>
      <c r="G24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&lt;STX&gt;H1;o160,100;f3;c20;h1;w1;d3,Sean Lambert;&lt;ETX&gt;
&lt;STX&gt;H2;o130,100;f3;c20;h1;w1;d3,;&lt;ETX&gt;
&lt;STX&gt;H3;o100,100;f3;c20;h1;w1;d3,MES Login;&lt;ETX&gt;
&lt;STX&gt;B4;o50,30;f3;c0,3;h50;w3;d3,8831;&lt;ETX&gt;
&lt;STX&gt;R&lt;ETX&gt;
&lt;STX&gt;&lt;ESC&gt;E1;&lt;ETX&gt;
&lt;STX&gt;&lt;US&gt;4&lt;ETX&gt;
&lt;STX&gt;&lt;ETB&gt;&lt;ETX&gt;</v>
      </c>
      <c r="H2455" s="38">
        <f>ROW() - 6</f>
        <v>2449</v>
      </c>
      <c r="I2455" s="218" t="str" cm="1">
        <f t="array" ref="I24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56" spans="1:10" x14ac:dyDescent="0.2">
      <c r="A2456" s="209">
        <v>8841</v>
      </c>
      <c r="B2456" s="211" t="s">
        <v>4262</v>
      </c>
      <c r="C2456" s="44">
        <v>4</v>
      </c>
      <c r="D2456" s="214">
        <v>45131.503969178244</v>
      </c>
      <c r="E2456" s="211" t="b">
        <v>0</v>
      </c>
      <c r="F2456" s="211" t="s">
        <v>4263</v>
      </c>
      <c r="G24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&lt;STX&gt;H1;o160,100;f3;c20;h1;w1;d3,Sean Lambert;&lt;ETX&gt;
&lt;STX&gt;H2;o130,100;f3;c20;h1;w1;d3,;&lt;ETX&gt;
&lt;STX&gt;H3;o100,100;f3;c20;h1;w1;d3,MES Login;&lt;ETX&gt;
&lt;STX&gt;B4;o50,30;f3;c0,3;h50;w3;d3,8841;&lt;ETX&gt;
&lt;STX&gt;R&lt;ETX&gt;
&lt;STX&gt;&lt;ESC&gt;E1;&lt;ETX&gt;
&lt;STX&gt;&lt;US&gt;4&lt;ETX&gt;
&lt;STX&gt;&lt;ETB&gt;&lt;ETX&gt;</v>
      </c>
      <c r="H2456" s="38">
        <f>ROW() - 6</f>
        <v>2450</v>
      </c>
      <c r="I2456" s="218" t="str" cm="1">
        <f t="array" ref="I24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57" spans="1:10" x14ac:dyDescent="0.2">
      <c r="A2457" s="209">
        <v>9628</v>
      </c>
      <c r="B2457" s="211" t="s">
        <v>4264</v>
      </c>
      <c r="C2457" s="44">
        <v>4</v>
      </c>
      <c r="D2457" s="214">
        <v>45131.375358796293</v>
      </c>
      <c r="E2457" s="211" t="b">
        <v>0</v>
      </c>
      <c r="F2457" s="211" t="s">
        <v>4265</v>
      </c>
      <c r="G24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&lt;STX&gt;H1;o160,100;f3;c20;h1;w1;d3,Sean Lyte, Jr;&lt;ETX&gt;
&lt;STX&gt;H2;o130,100;f3;c20;h1;w1;d3,;&lt;ETX&gt;
&lt;STX&gt;H3;o100,100;f3;c20;h1;w1;d3,MES Login;&lt;ETX&gt;
&lt;STX&gt;B4;o50,30;f3;c0,3;h50;w3;d3,9628;&lt;ETX&gt;
&lt;STX&gt;R&lt;ETX&gt;
&lt;STX&gt;&lt;ESC&gt;E1;&lt;ETX&gt;
&lt;STX&gt;&lt;US&gt;4&lt;ETX&gt;
&lt;STX&gt;&lt;ETB&gt;&lt;ETX&gt;</v>
      </c>
      <c r="H2457" s="38">
        <f>ROW() - 6</f>
        <v>2451</v>
      </c>
      <c r="I2457" s="218" t="str" cm="1">
        <f t="array" ref="I24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58" spans="1:10" x14ac:dyDescent="0.2">
      <c r="A2458" s="209">
        <v>1649</v>
      </c>
      <c r="B2458" s="211" t="s">
        <v>4266</v>
      </c>
      <c r="C2458" s="44">
        <v>4</v>
      </c>
      <c r="D2458" s="214">
        <v>45131.503969328704</v>
      </c>
      <c r="E2458" s="211" t="b">
        <v>0</v>
      </c>
      <c r="F2458" s="211" t="s">
        <v>1058</v>
      </c>
      <c r="G24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&lt;STX&gt;H1;o160,100;f3;c20;h1;w1;d3,Sean Maxwell;&lt;ETX&gt;
&lt;STX&gt;H2;o130,100;f3;c20;h1;w1;d3,;&lt;ETX&gt;
&lt;STX&gt;H3;o100,100;f3;c20;h1;w1;d3,MES Login;&lt;ETX&gt;
&lt;STX&gt;B4;o50,30;f3;c0,3;h50;w3;d3,1649;&lt;ETX&gt;
&lt;STX&gt;R&lt;ETX&gt;
&lt;STX&gt;&lt;ESC&gt;E1;&lt;ETX&gt;
&lt;STX&gt;&lt;US&gt;4&lt;ETX&gt;
&lt;STX&gt;&lt;ETB&gt;&lt;ETX&gt;</v>
      </c>
      <c r="H2458" s="38">
        <f>ROW() - 6</f>
        <v>2452</v>
      </c>
      <c r="I2458" s="218" t="str" cm="1">
        <f t="array" ref="I24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59" spans="1:10" x14ac:dyDescent="0.2">
      <c r="A2459" s="209">
        <v>9439</v>
      </c>
      <c r="B2459" s="211" t="s">
        <v>4267</v>
      </c>
      <c r="C2459" s="44">
        <v>4</v>
      </c>
      <c r="D2459" s="214">
        <v>45131.50396952546</v>
      </c>
      <c r="E2459" s="211" t="b">
        <v>0</v>
      </c>
      <c r="F2459" s="211" t="s">
        <v>1160</v>
      </c>
      <c r="G24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&lt;STX&gt;H1;o160,100;f3;c20;h1;w1;d3,Sean Scott;&lt;ETX&gt;
&lt;STX&gt;H2;o130,100;f3;c20;h1;w1;d3,;&lt;ETX&gt;
&lt;STX&gt;H3;o100,100;f3;c20;h1;w1;d3,MES Login;&lt;ETX&gt;
&lt;STX&gt;B4;o50,30;f3;c0,3;h50;w3;d3,9439;&lt;ETX&gt;
&lt;STX&gt;R&lt;ETX&gt;
&lt;STX&gt;&lt;ESC&gt;E1;&lt;ETX&gt;
&lt;STX&gt;&lt;US&gt;4&lt;ETX&gt;
&lt;STX&gt;&lt;ETB&gt;&lt;ETX&gt;</v>
      </c>
      <c r="H2459" s="38">
        <f>ROW() - 6</f>
        <v>2453</v>
      </c>
      <c r="I2459" s="218" t="str" cm="1">
        <f t="array" ref="I24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60" spans="1:10" x14ac:dyDescent="0.2">
      <c r="A2460" s="209">
        <v>1212</v>
      </c>
      <c r="B2460" s="211" t="s">
        <v>4268</v>
      </c>
      <c r="C2460" s="44">
        <v>4</v>
      </c>
      <c r="D2460" s="214">
        <v>45131.503969710648</v>
      </c>
      <c r="E2460" s="211" t="b">
        <v>0</v>
      </c>
      <c r="F2460" s="211" t="s">
        <v>956</v>
      </c>
      <c r="G24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&lt;STX&gt;H1;o160,100;f3;c20;h1;w1;d3,Sean Smith;&lt;ETX&gt;
&lt;STX&gt;H2;o130,100;f3;c20;h1;w1;d3,;&lt;ETX&gt;
&lt;STX&gt;H3;o100,100;f3;c20;h1;w1;d3,MES Login;&lt;ETX&gt;
&lt;STX&gt;B4;o50,30;f3;c0,3;h50;w3;d3,1212;&lt;ETX&gt;
&lt;STX&gt;R&lt;ETX&gt;
&lt;STX&gt;&lt;ESC&gt;E1;&lt;ETX&gt;
&lt;STX&gt;&lt;US&gt;4&lt;ETX&gt;
&lt;STX&gt;&lt;ETB&gt;&lt;ETX&gt;</v>
      </c>
      <c r="H2460" s="38">
        <f>ROW() - 6</f>
        <v>2454</v>
      </c>
      <c r="I2460" s="218" t="str" cm="1">
        <f t="array" ref="I24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61" spans="1:10" x14ac:dyDescent="0.2">
      <c r="A2461" s="209">
        <v>2171</v>
      </c>
      <c r="B2461" s="211" t="s">
        <v>4269</v>
      </c>
      <c r="C2461" s="44">
        <v>8</v>
      </c>
      <c r="D2461" s="214"/>
      <c r="E2461" s="211" t="b">
        <v>0</v>
      </c>
      <c r="F2461" s="211" t="s">
        <v>1440</v>
      </c>
      <c r="G24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&lt;STX&gt;H1;o160,100;f3;c20;h1;w1;d3,Sean Thomas;&lt;ETX&gt;
&lt;STX&gt;H2;o130,100;f3;c20;h1;w1;d3,;&lt;ETX&gt;
&lt;STX&gt;H3;o100,100;f3;c20;h1;w1;d3,MES Login;&lt;ETX&gt;
&lt;STX&gt;B4;o50,30;f3;c0,3;h50;w3;d3,2171;&lt;ETX&gt;
&lt;STX&gt;R&lt;ETX&gt;
&lt;STX&gt;&lt;ESC&gt;E1;&lt;ETX&gt;
&lt;STX&gt;&lt;US&gt;4&lt;ETX&gt;
&lt;STX&gt;&lt;ETB&gt;&lt;ETX&gt;</v>
      </c>
      <c r="H2461" s="38">
        <f>ROW() - 6</f>
        <v>2455</v>
      </c>
      <c r="I2461" s="218" t="str" cm="1">
        <f t="array" ref="I24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62" spans="1:10" x14ac:dyDescent="0.2">
      <c r="A2462" s="209">
        <v>1986</v>
      </c>
      <c r="B2462" s="211" t="s">
        <v>4270</v>
      </c>
      <c r="C2462" s="44">
        <v>4</v>
      </c>
      <c r="D2462" s="214">
        <v>45639</v>
      </c>
      <c r="E2462" s="211" t="b">
        <v>0</v>
      </c>
      <c r="F2462" s="211" t="s">
        <v>4271</v>
      </c>
      <c r="G24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&lt;STX&gt;H1;o160,100;f3;c20;h1;w1;d3,Sebastian Phommarath;&lt;ETX&gt;
&lt;STX&gt;H2;o130,100;f3;c20;h1;w1;d3,;&lt;ETX&gt;
&lt;STX&gt;H3;o100,100;f3;c20;h1;w1;d3,MES Login;&lt;ETX&gt;
&lt;STX&gt;B4;o50,30;f3;c0,3;h50;w3;d3,1986;&lt;ETX&gt;
&lt;STX&gt;R&lt;ETX&gt;
&lt;STX&gt;&lt;ESC&gt;E1;&lt;ETX&gt;
&lt;STX&gt;&lt;US&gt;4&lt;ETX&gt;
&lt;STX&gt;&lt;ETB&gt;&lt;ETX&gt;</v>
      </c>
      <c r="H2462" s="38">
        <f>ROW() - 6</f>
        <v>2456</v>
      </c>
      <c r="I2462" s="218" t="str" cm="1">
        <f t="array" ref="I24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63" spans="1:10" x14ac:dyDescent="0.2">
      <c r="A2463" s="209">
        <v>1367</v>
      </c>
      <c r="B2463" s="211" t="s">
        <v>4272</v>
      </c>
      <c r="C2463" s="44">
        <v>4</v>
      </c>
      <c r="D2463" s="214">
        <v>45131.503969907404</v>
      </c>
      <c r="E2463" s="211" t="b">
        <v>0</v>
      </c>
      <c r="F2463" s="211" t="s">
        <v>4273</v>
      </c>
      <c r="G24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&lt;STX&gt;H1;o160,100;f3;c20;h1;w1;d3,Sedale Gilliam;&lt;ETX&gt;
&lt;STX&gt;H2;o130,100;f3;c20;h1;w1;d3,;&lt;ETX&gt;
&lt;STX&gt;H3;o100,100;f3;c20;h1;w1;d3,MES Login;&lt;ETX&gt;
&lt;STX&gt;B4;o50,30;f3;c0,3;h50;w3;d3,1367;&lt;ETX&gt;
&lt;STX&gt;R&lt;ETX&gt;
&lt;STX&gt;&lt;ESC&gt;E1;&lt;ETX&gt;
&lt;STX&gt;&lt;US&gt;4&lt;ETX&gt;
&lt;STX&gt;&lt;ETB&gt;&lt;ETX&gt;</v>
      </c>
      <c r="H2463" s="38">
        <f>ROW() - 6</f>
        <v>2457</v>
      </c>
      <c r="I2463" s="218" t="str" cm="1">
        <f t="array" ref="I24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64" spans="1:10" x14ac:dyDescent="0.2">
      <c r="A2464" s="209">
        <v>8995</v>
      </c>
      <c r="B2464" s="211" t="s">
        <v>4274</v>
      </c>
      <c r="C2464" s="44">
        <v>4</v>
      </c>
      <c r="D2464" s="214">
        <v>45131.503970254627</v>
      </c>
      <c r="E2464" s="211" t="b">
        <v>0</v>
      </c>
      <c r="F2464" s="211" t="s">
        <v>1031</v>
      </c>
      <c r="G24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&lt;STX&gt;H1;o160,100;f3;c20;h1;w1;d3,Sedrick Jones;&lt;ETX&gt;
&lt;STX&gt;H2;o130,100;f3;c20;h1;w1;d3,;&lt;ETX&gt;
&lt;STX&gt;H3;o100,100;f3;c20;h1;w1;d3,MES Login;&lt;ETX&gt;
&lt;STX&gt;B4;o50,30;f3;c0,3;h50;w3;d3,8995;&lt;ETX&gt;
&lt;STX&gt;R&lt;ETX&gt;
&lt;STX&gt;&lt;ESC&gt;E1;&lt;ETX&gt;
&lt;STX&gt;&lt;US&gt;4&lt;ETX&gt;
&lt;STX&gt;&lt;ETB&gt;&lt;ETX&gt;</v>
      </c>
      <c r="H2464" s="38">
        <f>ROW() - 6</f>
        <v>2458</v>
      </c>
      <c r="I2464" s="218" t="str" cm="1">
        <f t="array" ref="I24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65" spans="1:10" x14ac:dyDescent="0.2">
      <c r="A2465" s="209">
        <v>9577</v>
      </c>
      <c r="B2465" s="211" t="s">
        <v>4275</v>
      </c>
      <c r="C2465" s="44">
        <v>4</v>
      </c>
      <c r="D2465" s="214">
        <v>45131.503970601851</v>
      </c>
      <c r="E2465" s="211" t="b">
        <v>0</v>
      </c>
      <c r="F2465" s="211" t="s">
        <v>2001</v>
      </c>
      <c r="G24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&lt;STX&gt;H1;o160,100;f3;c20;h1;w1;d3,Selene Clay;&lt;ETX&gt;
&lt;STX&gt;H2;o130,100;f3;c20;h1;w1;d3,;&lt;ETX&gt;
&lt;STX&gt;H3;o100,100;f3;c20;h1;w1;d3,MES Login;&lt;ETX&gt;
&lt;STX&gt;B4;o50,30;f3;c0,3;h50;w3;d3,9577;&lt;ETX&gt;
&lt;STX&gt;R&lt;ETX&gt;
&lt;STX&gt;&lt;ESC&gt;E1;&lt;ETX&gt;
&lt;STX&gt;&lt;US&gt;4&lt;ETX&gt;
&lt;STX&gt;&lt;ETB&gt;&lt;ETX&gt;</v>
      </c>
      <c r="H2465" s="38">
        <f>ROW() - 6</f>
        <v>2459</v>
      </c>
      <c r="I2465" s="218" t="str" cm="1">
        <f t="array" ref="I24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66" spans="1:10" x14ac:dyDescent="0.2">
      <c r="A2466" s="209">
        <v>1349</v>
      </c>
      <c r="B2466" s="211" t="s">
        <v>4276</v>
      </c>
      <c r="C2466" s="44">
        <v>4</v>
      </c>
      <c r="D2466" s="214">
        <v>45131.503970798614</v>
      </c>
      <c r="E2466" s="211" t="b">
        <v>0</v>
      </c>
      <c r="F2466" s="211" t="s">
        <v>4277</v>
      </c>
      <c r="G24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&lt;STX&gt;H1;o160,100;f3;c20;h1;w1;d3,Selina Tells;&lt;ETX&gt;
&lt;STX&gt;H2;o130,100;f3;c20;h1;w1;d3,;&lt;ETX&gt;
&lt;STX&gt;H3;o100,100;f3;c20;h1;w1;d3,MES Login;&lt;ETX&gt;
&lt;STX&gt;B4;o50,30;f3;c0,3;h50;w3;d3,1349;&lt;ETX&gt;
&lt;STX&gt;R&lt;ETX&gt;
&lt;STX&gt;&lt;ESC&gt;E1;&lt;ETX&gt;
&lt;STX&gt;&lt;US&gt;4&lt;ETX&gt;
&lt;STX&gt;&lt;ETB&gt;&lt;ETX&gt;</v>
      </c>
      <c r="H2466" s="38">
        <f>ROW() - 6</f>
        <v>2460</v>
      </c>
      <c r="I2466" s="218" t="str" cm="1">
        <f t="array" ref="I24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67" spans="1:10" x14ac:dyDescent="0.2">
      <c r="A2467" s="209">
        <v>2406</v>
      </c>
      <c r="B2467" s="211" t="s">
        <v>4278</v>
      </c>
      <c r="C2467" s="44">
        <v>4</v>
      </c>
      <c r="D2467" s="214">
        <v>45131.50397114583</v>
      </c>
      <c r="E2467" s="211" t="b">
        <v>0</v>
      </c>
      <c r="F2467" s="211" t="s">
        <v>1423</v>
      </c>
      <c r="G24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&lt;STX&gt;H1;o160,100;f3;c20;h1;w1;d3,Senla Yang;&lt;ETX&gt;
&lt;STX&gt;H2;o130,100;f3;c20;h1;w1;d3,;&lt;ETX&gt;
&lt;STX&gt;H3;o100,100;f3;c20;h1;w1;d3,MES Login;&lt;ETX&gt;
&lt;STX&gt;B4;o50,30;f3;c0,3;h50;w3;d3,2406;&lt;ETX&gt;
&lt;STX&gt;R&lt;ETX&gt;
&lt;STX&gt;&lt;ESC&gt;E1;&lt;ETX&gt;
&lt;STX&gt;&lt;US&gt;4&lt;ETX&gt;
&lt;STX&gt;&lt;ETB&gt;&lt;ETX&gt;</v>
      </c>
      <c r="H2467" s="38">
        <f>ROW() - 6</f>
        <v>2461</v>
      </c>
      <c r="I2467" s="218" t="str" cm="1">
        <f t="array" ref="I24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68" spans="1:10" x14ac:dyDescent="0.2">
      <c r="A2468" s="209">
        <v>2308</v>
      </c>
      <c r="B2468" s="211" t="s">
        <v>51</v>
      </c>
      <c r="C2468" s="44">
        <v>1</v>
      </c>
      <c r="D2468" s="214"/>
      <c r="E2468" s="211" t="b">
        <v>0</v>
      </c>
      <c r="F2468" s="211" t="s">
        <v>4279</v>
      </c>
      <c r="G24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&lt;STX&gt;H1;o160,100;f3;c20;h1;w1;d3,Senthilnathan Selvarajan;&lt;ETX&gt;
&lt;STX&gt;H2;o130,100;f3;c20;h1;w1;d3,Engineering 1st;&lt;ETX&gt;
&lt;STX&gt;H3;o100,100;f3;c20;h1;w1;d3,MES Login;&lt;ETX&gt;
&lt;STX&gt;B4;o50,30;f3;c0,3;h50;w3;d3,2308;&lt;ETX&gt;
&lt;STX&gt;R&lt;ETX&gt;
&lt;STX&gt;&lt;ESC&gt;E1;&lt;ETX&gt;
&lt;STX&gt;&lt;US&gt;4&lt;ETX&gt;
&lt;STX&gt;&lt;ETB&gt;&lt;ETX&gt;</v>
      </c>
      <c r="H2468" s="38">
        <f>ROW() - 6</f>
        <v>2462</v>
      </c>
      <c r="I2468" s="218" t="str" cm="1">
        <f t="array" ref="I24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Engineering 1st</v>
      </c>
      <c r="J24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469" spans="1:10" x14ac:dyDescent="0.2">
      <c r="A2469" s="209">
        <v>2590</v>
      </c>
      <c r="B2469" s="211" t="s">
        <v>4280</v>
      </c>
      <c r="C2469" s="44">
        <v>4</v>
      </c>
      <c r="D2469" s="214">
        <v>45716</v>
      </c>
      <c r="E2469" s="211" t="b">
        <v>0</v>
      </c>
      <c r="F2469" s="211" t="s">
        <v>1357</v>
      </c>
      <c r="G24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&lt;STX&gt;H1;o160,100;f3;c20;h1;w1;d3,Sequoia Lewis;&lt;ETX&gt;
&lt;STX&gt;H2;o130,100;f3;c20;h1;w1;d3,;&lt;ETX&gt;
&lt;STX&gt;H3;o100,100;f3;c20;h1;w1;d3,MES Login;&lt;ETX&gt;
&lt;STX&gt;B4;o50,30;f3;c0,3;h50;w3;d3,2590;&lt;ETX&gt;
&lt;STX&gt;R&lt;ETX&gt;
&lt;STX&gt;&lt;ESC&gt;E1;&lt;ETX&gt;
&lt;STX&gt;&lt;US&gt;4&lt;ETX&gt;
&lt;STX&gt;&lt;ETB&gt;&lt;ETX&gt;</v>
      </c>
      <c r="H2469" s="38">
        <f>ROW() - 6</f>
        <v>2463</v>
      </c>
      <c r="I2469" s="218" t="str" cm="1">
        <f t="array" ref="I24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70" spans="1:10" x14ac:dyDescent="0.2">
      <c r="A2470" s="209">
        <v>1321</v>
      </c>
      <c r="B2470" s="211" t="s">
        <v>4281</v>
      </c>
      <c r="C2470" s="44">
        <v>4</v>
      </c>
      <c r="D2470" s="214">
        <v>45131.503971331018</v>
      </c>
      <c r="E2470" s="211" t="b">
        <v>0</v>
      </c>
      <c r="F2470" s="211" t="s">
        <v>1031</v>
      </c>
      <c r="G24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&lt;STX&gt;H1;o160,100;f3;c20;h1;w1;d3,Serena Jones;&lt;ETX&gt;
&lt;STX&gt;H2;o130,100;f3;c20;h1;w1;d3,;&lt;ETX&gt;
&lt;STX&gt;H3;o100,100;f3;c20;h1;w1;d3,MES Login;&lt;ETX&gt;
&lt;STX&gt;B4;o50,30;f3;c0,3;h50;w3;d3,1321;&lt;ETX&gt;
&lt;STX&gt;R&lt;ETX&gt;
&lt;STX&gt;&lt;ESC&gt;E1;&lt;ETX&gt;
&lt;STX&gt;&lt;US&gt;4&lt;ETX&gt;
&lt;STX&gt;&lt;ETB&gt;&lt;ETX&gt;</v>
      </c>
      <c r="H2470" s="38">
        <f>ROW() - 6</f>
        <v>2464</v>
      </c>
      <c r="I2470" s="218" t="str" cm="1">
        <f t="array" ref="I24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71" spans="1:10" x14ac:dyDescent="0.2">
      <c r="A2471" s="209">
        <v>1972</v>
      </c>
      <c r="B2471" s="211" t="s">
        <v>4282</v>
      </c>
      <c r="C2471" s="44">
        <v>4</v>
      </c>
      <c r="D2471" s="214">
        <v>45639</v>
      </c>
      <c r="E2471" s="211" t="b">
        <v>0</v>
      </c>
      <c r="F2471" s="211" t="s">
        <v>4283</v>
      </c>
      <c r="G24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&lt;STX&gt;H1;o160,100;f3;c20;h1;w1;d3,Sergio gonzalez;&lt;ETX&gt;
&lt;STX&gt;H2;o130,100;f3;c20;h1;w1;d3,;&lt;ETX&gt;
&lt;STX&gt;H3;o100,100;f3;c20;h1;w1;d3,MES Login;&lt;ETX&gt;
&lt;STX&gt;B4;o50,30;f3;c0,3;h50;w3;d3,1972;&lt;ETX&gt;
&lt;STX&gt;R&lt;ETX&gt;
&lt;STX&gt;&lt;ESC&gt;E1;&lt;ETX&gt;
&lt;STX&gt;&lt;US&gt;4&lt;ETX&gt;
&lt;STX&gt;&lt;ETB&gt;&lt;ETX&gt;</v>
      </c>
      <c r="H2471" s="38">
        <f>ROW() - 6</f>
        <v>2465</v>
      </c>
      <c r="I2471" s="218" t="str" cm="1">
        <f t="array" ref="I24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72" spans="1:10" x14ac:dyDescent="0.2">
      <c r="A2472" s="209">
        <v>9789</v>
      </c>
      <c r="B2472" s="211" t="s">
        <v>4284</v>
      </c>
      <c r="C2472" s="44">
        <v>4</v>
      </c>
      <c r="D2472" s="214">
        <v>45131.503971678241</v>
      </c>
      <c r="E2472" s="211" t="b">
        <v>0</v>
      </c>
      <c r="F2472" s="211" t="s">
        <v>1031</v>
      </c>
      <c r="G24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&lt;STX&gt;H1;o160,100;f3;c20;h1;w1;d3,Sergio Jones;&lt;ETX&gt;
&lt;STX&gt;H2;o130,100;f3;c20;h1;w1;d3,;&lt;ETX&gt;
&lt;STX&gt;H3;o100,100;f3;c20;h1;w1;d3,MES Login;&lt;ETX&gt;
&lt;STX&gt;B4;o50,30;f3;c0,3;h50;w3;d3,9789;&lt;ETX&gt;
&lt;STX&gt;R&lt;ETX&gt;
&lt;STX&gt;&lt;ESC&gt;E1;&lt;ETX&gt;
&lt;STX&gt;&lt;US&gt;4&lt;ETX&gt;
&lt;STX&gt;&lt;ETB&gt;&lt;ETX&gt;</v>
      </c>
      <c r="H2472" s="38">
        <f>ROW() - 6</f>
        <v>2466</v>
      </c>
      <c r="I2472" s="218" t="str" cm="1">
        <f t="array" ref="I24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73" spans="1:10" x14ac:dyDescent="0.2">
      <c r="A2473" s="209">
        <v>1178</v>
      </c>
      <c r="B2473" s="211" t="s">
        <v>4285</v>
      </c>
      <c r="C2473" s="44">
        <v>4</v>
      </c>
      <c r="D2473" s="214">
        <v>45131.503971874998</v>
      </c>
      <c r="E2473" s="211" t="b">
        <v>0</v>
      </c>
      <c r="F2473" s="211" t="s">
        <v>3440</v>
      </c>
      <c r="G24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&lt;STX&gt;H1;o160,100;f3;c20;h1;w1;d3,Shabazz Reeves;&lt;ETX&gt;
&lt;STX&gt;H2;o130,100;f3;c20;h1;w1;d3,;&lt;ETX&gt;
&lt;STX&gt;H3;o100,100;f3;c20;h1;w1;d3,MES Login;&lt;ETX&gt;
&lt;STX&gt;B4;o50,30;f3;c0,3;h50;w3;d3,1178;&lt;ETX&gt;
&lt;STX&gt;R&lt;ETX&gt;
&lt;STX&gt;&lt;ESC&gt;E1;&lt;ETX&gt;
&lt;STX&gt;&lt;US&gt;4&lt;ETX&gt;
&lt;STX&gt;&lt;ETB&gt;&lt;ETX&gt;</v>
      </c>
      <c r="H2473" s="38">
        <f>ROW() - 6</f>
        <v>2467</v>
      </c>
      <c r="I2473" s="218" t="str" cm="1">
        <f t="array" ref="I24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74" spans="1:10" x14ac:dyDescent="0.2">
      <c r="A2474" s="209">
        <v>1887</v>
      </c>
      <c r="B2474" s="211" t="s">
        <v>4286</v>
      </c>
      <c r="C2474" s="44">
        <v>4</v>
      </c>
      <c r="D2474" s="214">
        <v>45124</v>
      </c>
      <c r="E2474" s="211" t="b">
        <v>0</v>
      </c>
      <c r="F2474" s="211" t="s">
        <v>960</v>
      </c>
      <c r="G24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&lt;STX&gt;H1;o160,100;f3;c20;h1;w1;d3,Shadonian Brown;&lt;ETX&gt;
&lt;STX&gt;H2;o130,100;f3;c20;h1;w1;d3,;&lt;ETX&gt;
&lt;STX&gt;H3;o100,100;f3;c20;h1;w1;d3,MES Login;&lt;ETX&gt;
&lt;STX&gt;B4;o50,30;f3;c0,3;h50;w3;d3,1887;&lt;ETX&gt;
&lt;STX&gt;R&lt;ETX&gt;
&lt;STX&gt;&lt;ESC&gt;E1;&lt;ETX&gt;
&lt;STX&gt;&lt;US&gt;4&lt;ETX&gt;
&lt;STX&gt;&lt;ETB&gt;&lt;ETX&gt;</v>
      </c>
      <c r="H2474" s="38">
        <f>ROW() - 6</f>
        <v>2468</v>
      </c>
      <c r="I2474" s="218" t="str" cm="1">
        <f t="array" ref="I24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75" spans="1:10" x14ac:dyDescent="0.2">
      <c r="A2475" s="209">
        <v>9239</v>
      </c>
      <c r="B2475" s="211" t="s">
        <v>4287</v>
      </c>
      <c r="C2475" s="44">
        <v>4</v>
      </c>
      <c r="D2475" s="214">
        <v>45131.503972418985</v>
      </c>
      <c r="E2475" s="211" t="b">
        <v>0</v>
      </c>
      <c r="F2475" s="211" t="s">
        <v>4288</v>
      </c>
      <c r="G24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&lt;STX&gt;H1;o160,100;f3;c20;h1;w1;d3,Shah Shafi;&lt;ETX&gt;
&lt;STX&gt;H2;o130,100;f3;c20;h1;w1;d3,;&lt;ETX&gt;
&lt;STX&gt;H3;o100,100;f3;c20;h1;w1;d3,MES Login;&lt;ETX&gt;
&lt;STX&gt;B4;o50,30;f3;c0,3;h50;w3;d3,9239;&lt;ETX&gt;
&lt;STX&gt;R&lt;ETX&gt;
&lt;STX&gt;&lt;ESC&gt;E1;&lt;ETX&gt;
&lt;STX&gt;&lt;US&gt;4&lt;ETX&gt;
&lt;STX&gt;&lt;ETB&gt;&lt;ETX&gt;</v>
      </c>
      <c r="H2475" s="38">
        <f>ROW() - 6</f>
        <v>2469</v>
      </c>
      <c r="I2475" s="218" t="str" cm="1">
        <f t="array" ref="I24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76" spans="1:10" x14ac:dyDescent="0.2">
      <c r="A2476" s="209">
        <v>9180</v>
      </c>
      <c r="B2476" s="211" t="s">
        <v>4289</v>
      </c>
      <c r="C2476" s="44">
        <v>4</v>
      </c>
      <c r="D2476" s="214">
        <v>45131.503972071761</v>
      </c>
      <c r="E2476" s="211" t="b">
        <v>0</v>
      </c>
      <c r="F2476" s="211" t="s">
        <v>4290</v>
      </c>
      <c r="G24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&lt;STX&gt;H1;o160,100;f3;c20;h1;w1;d3,Shahida Ali;&lt;ETX&gt;
&lt;STX&gt;H2;o130,100;f3;c20;h1;w1;d3,;&lt;ETX&gt;
&lt;STX&gt;H3;o100,100;f3;c20;h1;w1;d3,MES Login;&lt;ETX&gt;
&lt;STX&gt;B4;o50,30;f3;c0,3;h50;w3;d3,9180;&lt;ETX&gt;
&lt;STX&gt;R&lt;ETX&gt;
&lt;STX&gt;&lt;ESC&gt;E1;&lt;ETX&gt;
&lt;STX&gt;&lt;US&gt;4&lt;ETX&gt;
&lt;STX&gt;&lt;ETB&gt;&lt;ETX&gt;</v>
      </c>
      <c r="H2476" s="38">
        <f>ROW() - 6</f>
        <v>2470</v>
      </c>
      <c r="I2476" s="218" t="str" cm="1">
        <f t="array" ref="I24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77" spans="1:10" x14ac:dyDescent="0.2">
      <c r="A2477" s="209">
        <v>9178</v>
      </c>
      <c r="B2477" s="211" t="s">
        <v>4291</v>
      </c>
      <c r="C2477" s="44">
        <v>4</v>
      </c>
      <c r="D2477" s="214">
        <v>45131.503972222221</v>
      </c>
      <c r="E2477" s="211" t="b">
        <v>0</v>
      </c>
      <c r="F2477" s="211" t="s">
        <v>891</v>
      </c>
      <c r="G24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&lt;STX&gt;H1;o160,100;f3;c20;h1;w1;d3,Shahida Johnson;&lt;ETX&gt;
&lt;STX&gt;H2;o130,100;f3;c20;h1;w1;d3,;&lt;ETX&gt;
&lt;STX&gt;H3;o100,100;f3;c20;h1;w1;d3,MES Login;&lt;ETX&gt;
&lt;STX&gt;B4;o50,30;f3;c0,3;h50;w3;d3,9178;&lt;ETX&gt;
&lt;STX&gt;R&lt;ETX&gt;
&lt;STX&gt;&lt;ESC&gt;E1;&lt;ETX&gt;
&lt;STX&gt;&lt;US&gt;4&lt;ETX&gt;
&lt;STX&gt;&lt;ETB&gt;&lt;ETX&gt;</v>
      </c>
      <c r="H2477" s="38">
        <f>ROW() - 6</f>
        <v>2471</v>
      </c>
      <c r="I2477" s="218" t="str" cm="1">
        <f t="array" ref="I24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78" spans="1:10" x14ac:dyDescent="0.2">
      <c r="A2478" s="209">
        <v>9961</v>
      </c>
      <c r="B2478" s="211" t="s">
        <v>4292</v>
      </c>
      <c r="C2478" s="44">
        <v>4</v>
      </c>
      <c r="D2478" s="214">
        <v>45131.503972766201</v>
      </c>
      <c r="E2478" s="211" t="b">
        <v>0</v>
      </c>
      <c r="F2478" s="211" t="s">
        <v>4293</v>
      </c>
      <c r="G24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&lt;STX&gt;H1;o160,100;f3;c20;h1;w1;d3,Shaiffur Choudhury;&lt;ETX&gt;
&lt;STX&gt;H2;o130,100;f3;c20;h1;w1;d3,;&lt;ETX&gt;
&lt;STX&gt;H3;o100,100;f3;c20;h1;w1;d3,MES Login;&lt;ETX&gt;
&lt;STX&gt;B4;o50,30;f3;c0,3;h50;w3;d3,9961;&lt;ETX&gt;
&lt;STX&gt;R&lt;ETX&gt;
&lt;STX&gt;&lt;ESC&gt;E1;&lt;ETX&gt;
&lt;STX&gt;&lt;US&gt;4&lt;ETX&gt;
&lt;STX&gt;&lt;ETB&gt;&lt;ETX&gt;</v>
      </c>
      <c r="H2478" s="38">
        <f>ROW() - 6</f>
        <v>2472</v>
      </c>
      <c r="I2478" s="218" t="str" cm="1">
        <f t="array" ref="I24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79" spans="1:10" x14ac:dyDescent="0.2">
      <c r="A2479" s="209">
        <v>1604</v>
      </c>
      <c r="B2479" s="211" t="s">
        <v>4294</v>
      </c>
      <c r="C2479" s="44">
        <v>4</v>
      </c>
      <c r="D2479" s="214">
        <v>45131.503972951388</v>
      </c>
      <c r="E2479" s="211" t="b">
        <v>0</v>
      </c>
      <c r="F2479" s="211" t="s">
        <v>956</v>
      </c>
      <c r="G24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&lt;STX&gt;H1;o160,100;f3;c20;h1;w1;d3,Shaina Smith;&lt;ETX&gt;
&lt;STX&gt;H2;o130,100;f3;c20;h1;w1;d3,;&lt;ETX&gt;
&lt;STX&gt;H3;o100,100;f3;c20;h1;w1;d3,MES Login;&lt;ETX&gt;
&lt;STX&gt;B4;o50,30;f3;c0,3;h50;w3;d3,1604;&lt;ETX&gt;
&lt;STX&gt;R&lt;ETX&gt;
&lt;STX&gt;&lt;ESC&gt;E1;&lt;ETX&gt;
&lt;STX&gt;&lt;US&gt;4&lt;ETX&gt;
&lt;STX&gt;&lt;ETB&gt;&lt;ETX&gt;</v>
      </c>
      <c r="H2479" s="38">
        <f>ROW() - 6</f>
        <v>2473</v>
      </c>
      <c r="I2479" s="218" t="str" cm="1">
        <f t="array" ref="I24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80" spans="1:10" x14ac:dyDescent="0.2">
      <c r="A2480" s="209">
        <v>1880</v>
      </c>
      <c r="B2480" s="211" t="s">
        <v>4295</v>
      </c>
      <c r="C2480" s="44">
        <v>4</v>
      </c>
      <c r="D2480" s="214">
        <v>45131.503973298612</v>
      </c>
      <c r="E2480" s="211" t="b">
        <v>0</v>
      </c>
      <c r="F2480" s="211" t="s">
        <v>1480</v>
      </c>
      <c r="G24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&lt;STX&gt;H1;o160,100;f3;c20;h1;w1;d3,Shakara Bryant;&lt;ETX&gt;
&lt;STX&gt;H2;o130,100;f3;c20;h1;w1;d3,;&lt;ETX&gt;
&lt;STX&gt;H3;o100,100;f3;c20;h1;w1;d3,MES Login;&lt;ETX&gt;
&lt;STX&gt;B4;o50,30;f3;c0,3;h50;w3;d3,1880;&lt;ETX&gt;
&lt;STX&gt;R&lt;ETX&gt;
&lt;STX&gt;&lt;ESC&gt;E1;&lt;ETX&gt;
&lt;STX&gt;&lt;US&gt;4&lt;ETX&gt;
&lt;STX&gt;&lt;ETB&gt;&lt;ETX&gt;</v>
      </c>
      <c r="H2480" s="38">
        <f>ROW() - 6</f>
        <v>2474</v>
      </c>
      <c r="I2480" s="218" t="str" cm="1">
        <f t="array" ref="I24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81" spans="1:10" x14ac:dyDescent="0.2">
      <c r="A2481" s="209">
        <v>9687</v>
      </c>
      <c r="B2481" s="211" t="s">
        <v>4296</v>
      </c>
      <c r="C2481" s="44">
        <v>4</v>
      </c>
      <c r="D2481" s="214">
        <v>45131.503973495368</v>
      </c>
      <c r="E2481" s="211" t="b">
        <v>0</v>
      </c>
      <c r="F2481" s="211" t="s">
        <v>2067</v>
      </c>
      <c r="G24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&lt;STX&gt;H1;o160,100;f3;c20;h1;w1;d3,Shakyra Burton;&lt;ETX&gt;
&lt;STX&gt;H2;o130,100;f3;c20;h1;w1;d3,;&lt;ETX&gt;
&lt;STX&gt;H3;o100,100;f3;c20;h1;w1;d3,MES Login;&lt;ETX&gt;
&lt;STX&gt;B4;o50,30;f3;c0,3;h50;w3;d3,9687;&lt;ETX&gt;
&lt;STX&gt;R&lt;ETX&gt;
&lt;STX&gt;&lt;ESC&gt;E1;&lt;ETX&gt;
&lt;STX&gt;&lt;US&gt;4&lt;ETX&gt;
&lt;STX&gt;&lt;ETB&gt;&lt;ETX&gt;</v>
      </c>
      <c r="H2481" s="38">
        <f>ROW() - 6</f>
        <v>2475</v>
      </c>
      <c r="I2481" s="218" t="str" cm="1">
        <f t="array" ref="I24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82" spans="1:10" x14ac:dyDescent="0.2">
      <c r="A2482" s="209">
        <v>5008</v>
      </c>
      <c r="B2482" s="211" t="s">
        <v>4297</v>
      </c>
      <c r="C2482" s="44">
        <v>4</v>
      </c>
      <c r="D2482" s="214">
        <v>45131.503973692132</v>
      </c>
      <c r="E2482" s="211" t="b">
        <v>0</v>
      </c>
      <c r="F2482" s="211" t="s">
        <v>2200</v>
      </c>
      <c r="G24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&lt;STX&gt;H1;o160,100;f3;c20;h1;w1;d3,Shalanda Shelly;&lt;ETX&gt;
&lt;STX&gt;H2;o130,100;f3;c20;h1;w1;d3,;&lt;ETX&gt;
&lt;STX&gt;H3;o100,100;f3;c20;h1;w1;d3,MES Login;&lt;ETX&gt;
&lt;STX&gt;B4;o50,30;f3;c0,3;h50;w3;d3,5008;&lt;ETX&gt;
&lt;STX&gt;R&lt;ETX&gt;
&lt;STX&gt;&lt;ESC&gt;E1;&lt;ETX&gt;
&lt;STX&gt;&lt;US&gt;4&lt;ETX&gt;
&lt;STX&gt;&lt;ETB&gt;&lt;ETX&gt;</v>
      </c>
      <c r="H2482" s="38">
        <f>ROW() - 6</f>
        <v>2476</v>
      </c>
      <c r="I2482" s="218" t="str" cm="1">
        <f t="array" ref="I24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83" spans="1:10" x14ac:dyDescent="0.2">
      <c r="A2483" s="209">
        <v>1964</v>
      </c>
      <c r="B2483" s="211" t="s">
        <v>580</v>
      </c>
      <c r="C2483" s="44">
        <v>4</v>
      </c>
      <c r="D2483" s="214"/>
      <c r="E2483" s="211" t="b">
        <v>0</v>
      </c>
      <c r="F2483" s="211" t="s">
        <v>1509</v>
      </c>
      <c r="G24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&lt;STX&gt;H1;o160,100;f3;c20;h1;w1;d3,Shalinda Gilbert;&lt;ETX&gt;
&lt;STX&gt;H2;o130,100;f3;c20;h1;w1;d3,T1XX C;&lt;ETX&gt;
&lt;STX&gt;H3;o100,100;f3;c20;h1;w1;d3,MES Login;&lt;ETX&gt;
&lt;STX&gt;B4;o50,30;f3;c0,3;h50;w3;d3,1964;&lt;ETX&gt;
&lt;STX&gt;R&lt;ETX&gt;
&lt;STX&gt;&lt;ESC&gt;E1;&lt;ETX&gt;
&lt;STX&gt;&lt;US&gt;4&lt;ETX&gt;
&lt;STX&gt;&lt;ETB&gt;&lt;ETX&gt;</v>
      </c>
      <c r="H2483" s="38">
        <f>ROW() - 6</f>
        <v>2477</v>
      </c>
      <c r="I2483" s="218" t="str" cm="1">
        <f t="array" ref="I24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4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484" spans="1:10" x14ac:dyDescent="0.2">
      <c r="A2484" s="209">
        <v>9678</v>
      </c>
      <c r="B2484" s="211" t="s">
        <v>4298</v>
      </c>
      <c r="C2484" s="44">
        <v>4</v>
      </c>
      <c r="D2484" s="214">
        <v>45131.503973842591</v>
      </c>
      <c r="E2484" s="211" t="b">
        <v>0</v>
      </c>
      <c r="F2484" s="211" t="s">
        <v>887</v>
      </c>
      <c r="G24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&lt;STX&gt;H1;o160,100;f3;c20;h1;w1;d3,Shamaria Foster;&lt;ETX&gt;
&lt;STX&gt;H2;o130,100;f3;c20;h1;w1;d3,;&lt;ETX&gt;
&lt;STX&gt;H3;o100,100;f3;c20;h1;w1;d3,MES Login;&lt;ETX&gt;
&lt;STX&gt;B4;o50,30;f3;c0,3;h50;w3;d3,9678;&lt;ETX&gt;
&lt;STX&gt;R&lt;ETX&gt;
&lt;STX&gt;&lt;ESC&gt;E1;&lt;ETX&gt;
&lt;STX&gt;&lt;US&gt;4&lt;ETX&gt;
&lt;STX&gt;&lt;ETB&gt;&lt;ETX&gt;</v>
      </c>
      <c r="H2484" s="38">
        <f>ROW() - 6</f>
        <v>2478</v>
      </c>
      <c r="I2484" s="218" t="str" cm="1">
        <f t="array" ref="I24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85" spans="1:10" x14ac:dyDescent="0.2">
      <c r="A2485" s="209">
        <v>9451</v>
      </c>
      <c r="B2485" s="211" t="s">
        <v>4299</v>
      </c>
      <c r="C2485" s="44">
        <v>4</v>
      </c>
      <c r="D2485" s="214">
        <v>45131.503974039355</v>
      </c>
      <c r="E2485" s="211" t="b">
        <v>0</v>
      </c>
      <c r="F2485" s="211" t="s">
        <v>1380</v>
      </c>
      <c r="G24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&lt;STX&gt;H1;o160,100;f3;c20;h1;w1;d3,Shamika Taylor;&lt;ETX&gt;
&lt;STX&gt;H2;o130,100;f3;c20;h1;w1;d3,;&lt;ETX&gt;
&lt;STX&gt;H3;o100,100;f3;c20;h1;w1;d3,MES Login;&lt;ETX&gt;
&lt;STX&gt;B4;o50,30;f3;c0,3;h50;w3;d3,9451;&lt;ETX&gt;
&lt;STX&gt;R&lt;ETX&gt;
&lt;STX&gt;&lt;ESC&gt;E1;&lt;ETX&gt;
&lt;STX&gt;&lt;US&gt;4&lt;ETX&gt;
&lt;STX&gt;&lt;ETB&gt;&lt;ETX&gt;</v>
      </c>
      <c r="H2485" s="38">
        <f>ROW() - 6</f>
        <v>2479</v>
      </c>
      <c r="I2485" s="218" t="str" cm="1">
        <f t="array" ref="I24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86" spans="1:10" x14ac:dyDescent="0.2">
      <c r="A2486" s="209">
        <v>1535</v>
      </c>
      <c r="B2486" s="211" t="s">
        <v>4300</v>
      </c>
      <c r="C2486" s="44">
        <v>4</v>
      </c>
      <c r="D2486" s="214">
        <v>45131.503974421299</v>
      </c>
      <c r="E2486" s="211" t="b">
        <v>0</v>
      </c>
      <c r="F2486" s="211" t="s">
        <v>4301</v>
      </c>
      <c r="G24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&lt;STX&gt;H1;o160,100;f3;c20;h1;w1;d3,Shamira Berry;&lt;ETX&gt;
&lt;STX&gt;H2;o130,100;f3;c20;h1;w1;d3,;&lt;ETX&gt;
&lt;STX&gt;H3;o100,100;f3;c20;h1;w1;d3,MES Login;&lt;ETX&gt;
&lt;STX&gt;B4;o50,30;f3;c0,3;h50;w3;d3,1535;&lt;ETX&gt;
&lt;STX&gt;R&lt;ETX&gt;
&lt;STX&gt;&lt;ESC&gt;E1;&lt;ETX&gt;
&lt;STX&gt;&lt;US&gt;4&lt;ETX&gt;
&lt;STX&gt;&lt;ETB&gt;&lt;ETX&gt;</v>
      </c>
      <c r="H2486" s="38">
        <f>ROW() - 6</f>
        <v>2480</v>
      </c>
      <c r="I2486" s="218" t="str" cm="1">
        <f t="array" ref="I24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87" spans="1:10" x14ac:dyDescent="0.2">
      <c r="A2487" s="209">
        <v>9481</v>
      </c>
      <c r="B2487" s="211" t="s">
        <v>4302</v>
      </c>
      <c r="C2487" s="44">
        <v>2</v>
      </c>
      <c r="D2487" s="214">
        <v>45131.503974571759</v>
      </c>
      <c r="E2487" s="211" t="b">
        <v>1</v>
      </c>
      <c r="F2487" s="211" t="s">
        <v>4303</v>
      </c>
      <c r="G24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&lt;STX&gt;H1;o160,100;f3;c20;h1;w1;d3,Shanda Harmon;&lt;ETX&gt;
&lt;STX&gt;H2;o130,100;f3;c20;h1;w1;d3,;&lt;ETX&gt;
&lt;STX&gt;H3;o100,100;f3;c20;h1;w1;d3,MES Login;&lt;ETX&gt;
&lt;STX&gt;B4;o50,30;f3;c0,3;h50;w3;d3,9481;&lt;ETX&gt;
&lt;STX&gt;R&lt;ETX&gt;
&lt;STX&gt;&lt;ESC&gt;E1;&lt;ETX&gt;
&lt;STX&gt;&lt;US&gt;4&lt;ETX&gt;
&lt;STX&gt;&lt;ETB&gt;&lt;ETX&gt;</v>
      </c>
      <c r="H2487" s="38">
        <f>ROW() - 6</f>
        <v>2481</v>
      </c>
      <c r="I2487" s="218" t="str" cm="1">
        <f t="array" ref="I24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88" spans="1:10" x14ac:dyDescent="0.2">
      <c r="A2488" s="209">
        <v>1592</v>
      </c>
      <c r="B2488" s="211" t="s">
        <v>4304</v>
      </c>
      <c r="C2488" s="44">
        <v>4</v>
      </c>
      <c r="D2488" s="214">
        <v>45131.503974768515</v>
      </c>
      <c r="E2488" s="211" t="b">
        <v>0</v>
      </c>
      <c r="F2488" s="211" t="s">
        <v>960</v>
      </c>
      <c r="G24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&lt;STX&gt;H1;o160,100;f3;c20;h1;w1;d3,Shandra Brown;&lt;ETX&gt;
&lt;STX&gt;H2;o130,100;f3;c20;h1;w1;d3,;&lt;ETX&gt;
&lt;STX&gt;H3;o100,100;f3;c20;h1;w1;d3,MES Login;&lt;ETX&gt;
&lt;STX&gt;B4;o50,30;f3;c0,3;h50;w3;d3,1592;&lt;ETX&gt;
&lt;STX&gt;R&lt;ETX&gt;
&lt;STX&gt;&lt;ESC&gt;E1;&lt;ETX&gt;
&lt;STX&gt;&lt;US&gt;4&lt;ETX&gt;
&lt;STX&gt;&lt;ETB&gt;&lt;ETX&gt;</v>
      </c>
      <c r="H2488" s="38">
        <f>ROW() - 6</f>
        <v>2482</v>
      </c>
      <c r="I2488" s="218" t="str" cm="1">
        <f t="array" ref="I24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89" spans="1:10" x14ac:dyDescent="0.2">
      <c r="A2489" s="209">
        <v>8874</v>
      </c>
      <c r="B2489" s="211" t="s">
        <v>4305</v>
      </c>
      <c r="C2489" s="44">
        <v>5</v>
      </c>
      <c r="D2489" s="214">
        <v>45131.503975115738</v>
      </c>
      <c r="E2489" s="211" t="b">
        <v>1</v>
      </c>
      <c r="F2489" s="211" t="s">
        <v>4306</v>
      </c>
      <c r="G24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&lt;STX&gt;H1;o160,100;f3;c20;h1;w1;d3,Shane Bedra;&lt;ETX&gt;
&lt;STX&gt;H2;o130,100;f3;c20;h1;w1;d3,;&lt;ETX&gt;
&lt;STX&gt;H3;o100,100;f3;c20;h1;w1;d3,MES Login;&lt;ETX&gt;
&lt;STX&gt;B4;o50,30;f3;c0,3;h50;w3;d3,8874;&lt;ETX&gt;
&lt;STX&gt;R&lt;ETX&gt;
&lt;STX&gt;&lt;ESC&gt;E1;&lt;ETX&gt;
&lt;STX&gt;&lt;US&gt;4&lt;ETX&gt;
&lt;STX&gt;&lt;ETB&gt;&lt;ETX&gt;</v>
      </c>
      <c r="H2489" s="38">
        <f>ROW() - 6</f>
        <v>2483</v>
      </c>
      <c r="I2489" s="218" t="str" cm="1">
        <f t="array" ref="I24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90" spans="1:10" x14ac:dyDescent="0.2">
      <c r="A2490" s="209">
        <v>1308</v>
      </c>
      <c r="B2490" s="211" t="s">
        <v>4307</v>
      </c>
      <c r="C2490" s="44">
        <v>4</v>
      </c>
      <c r="D2490" s="214">
        <v>45131.503975312502</v>
      </c>
      <c r="E2490" s="211" t="b">
        <v>0</v>
      </c>
      <c r="F2490" s="211" t="s">
        <v>948</v>
      </c>
      <c r="G24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&lt;STX&gt;H1;o160,100;f3;c20;h1;w1;d3,Shane Clark;&lt;ETX&gt;
&lt;STX&gt;H2;o130,100;f3;c20;h1;w1;d3,;&lt;ETX&gt;
&lt;STX&gt;H3;o100,100;f3;c20;h1;w1;d3,MES Login;&lt;ETX&gt;
&lt;STX&gt;B4;o50,30;f3;c0,3;h50;w3;d3,1308;&lt;ETX&gt;
&lt;STX&gt;R&lt;ETX&gt;
&lt;STX&gt;&lt;ESC&gt;E1;&lt;ETX&gt;
&lt;STX&gt;&lt;US&gt;4&lt;ETX&gt;
&lt;STX&gt;&lt;ETB&gt;&lt;ETX&gt;</v>
      </c>
      <c r="H2490" s="38">
        <f>ROW() - 6</f>
        <v>2484</v>
      </c>
      <c r="I2490" s="218" t="str" cm="1">
        <f t="array" ref="I24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91" spans="1:10" x14ac:dyDescent="0.2">
      <c r="A2491" s="209">
        <v>1411</v>
      </c>
      <c r="B2491" s="211" t="s">
        <v>4307</v>
      </c>
      <c r="C2491" s="44">
        <v>4</v>
      </c>
      <c r="D2491" s="214">
        <v>45131.503975659725</v>
      </c>
      <c r="E2491" s="211" t="b">
        <v>0</v>
      </c>
      <c r="F2491" s="211" t="s">
        <v>948</v>
      </c>
      <c r="G24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&lt;STX&gt;H1;o160,100;f3;c20;h1;w1;d3,Shane Clark;&lt;ETX&gt;
&lt;STX&gt;H2;o130,100;f3;c20;h1;w1;d3,;&lt;ETX&gt;
&lt;STX&gt;H3;o100,100;f3;c20;h1;w1;d3,MES Login;&lt;ETX&gt;
&lt;STX&gt;B4;o50,30;f3;c0,3;h50;w3;d3,1411;&lt;ETX&gt;
&lt;STX&gt;R&lt;ETX&gt;
&lt;STX&gt;&lt;ESC&gt;E1;&lt;ETX&gt;
&lt;STX&gt;&lt;US&gt;4&lt;ETX&gt;
&lt;STX&gt;&lt;ETB&gt;&lt;ETX&gt;</v>
      </c>
      <c r="H2491" s="38">
        <f>ROW() - 6</f>
        <v>2485</v>
      </c>
      <c r="I2491" s="218" t="str" cm="1">
        <f t="array" ref="I24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92" spans="1:10" x14ac:dyDescent="0.2">
      <c r="A2492" s="209">
        <v>8972</v>
      </c>
      <c r="B2492" s="211" t="s">
        <v>4308</v>
      </c>
      <c r="C2492" s="44">
        <v>4</v>
      </c>
      <c r="D2492" s="214">
        <v>45131.503975844906</v>
      </c>
      <c r="E2492" s="211" t="b">
        <v>0</v>
      </c>
      <c r="F2492" s="211" t="s">
        <v>1408</v>
      </c>
      <c r="G24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&lt;STX&gt;H1;o160,100;f3;c20;h1;w1;d3,Shane Wilkins;&lt;ETX&gt;
&lt;STX&gt;H2;o130,100;f3;c20;h1;w1;d3,;&lt;ETX&gt;
&lt;STX&gt;H3;o100,100;f3;c20;h1;w1;d3,MES Login;&lt;ETX&gt;
&lt;STX&gt;B4;o50,30;f3;c0,3;h50;w3;d3,8972;&lt;ETX&gt;
&lt;STX&gt;R&lt;ETX&gt;
&lt;STX&gt;&lt;ESC&gt;E1;&lt;ETX&gt;
&lt;STX&gt;&lt;US&gt;4&lt;ETX&gt;
&lt;STX&gt;&lt;ETB&gt;&lt;ETX&gt;</v>
      </c>
      <c r="H2492" s="38">
        <f>ROW() - 6</f>
        <v>2486</v>
      </c>
      <c r="I2492" s="218" t="str" cm="1">
        <f t="array" ref="I24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93" spans="1:10" x14ac:dyDescent="0.2">
      <c r="A2493" s="209">
        <v>2498</v>
      </c>
      <c r="B2493" s="211" t="s">
        <v>4309</v>
      </c>
      <c r="C2493" s="44">
        <v>4</v>
      </c>
      <c r="D2493" s="214">
        <v>45502.51040428241</v>
      </c>
      <c r="E2493" s="211" t="b">
        <v>0</v>
      </c>
      <c r="F2493" s="211" t="s">
        <v>1266</v>
      </c>
      <c r="G24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&lt;STX&gt;H1;o160,100;f3;c20;h1;w1;d3,Shanena Moore;&lt;ETX&gt;
&lt;STX&gt;H2;o130,100;f3;c20;h1;w1;d3,;&lt;ETX&gt;
&lt;STX&gt;H3;o100,100;f3;c20;h1;w1;d3,MES Login;&lt;ETX&gt;
&lt;STX&gt;B4;o50,30;f3;c0,3;h50;w3;d3,2498;&lt;ETX&gt;
&lt;STX&gt;R&lt;ETX&gt;
&lt;STX&gt;&lt;ESC&gt;E1;&lt;ETX&gt;
&lt;STX&gt;&lt;US&gt;4&lt;ETX&gt;
&lt;STX&gt;&lt;ETB&gt;&lt;ETX&gt;</v>
      </c>
      <c r="H2493" s="38">
        <f>ROW() - 6</f>
        <v>2487</v>
      </c>
      <c r="I2493" s="218" t="str" cm="1">
        <f t="array" ref="I24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94" spans="1:10" x14ac:dyDescent="0.2">
      <c r="A2494" s="209">
        <v>9797</v>
      </c>
      <c r="B2494" s="211" t="s">
        <v>4310</v>
      </c>
      <c r="C2494" s="44">
        <v>4</v>
      </c>
      <c r="D2494" s="214">
        <v>45131.503976041669</v>
      </c>
      <c r="E2494" s="211" t="b">
        <v>0</v>
      </c>
      <c r="F2494" s="211" t="s">
        <v>4311</v>
      </c>
      <c r="G24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&lt;STX&gt;H1;o160,100;f3;c20;h1;w1;d3,Shanez Pettis`;&lt;ETX&gt;
&lt;STX&gt;H2;o130,100;f3;c20;h1;w1;d3,;&lt;ETX&gt;
&lt;STX&gt;H3;o100,100;f3;c20;h1;w1;d3,MES Login;&lt;ETX&gt;
&lt;STX&gt;B4;o50,30;f3;c0,3;h50;w3;d3,9797;&lt;ETX&gt;
&lt;STX&gt;R&lt;ETX&gt;
&lt;STX&gt;&lt;ESC&gt;E1;&lt;ETX&gt;
&lt;STX&gt;&lt;US&gt;4&lt;ETX&gt;
&lt;STX&gt;&lt;ETB&gt;&lt;ETX&gt;</v>
      </c>
      <c r="H2494" s="38">
        <f>ROW() - 6</f>
        <v>2488</v>
      </c>
      <c r="I2494" s="218" t="str" cm="1">
        <f t="array" ref="I24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95" spans="1:10" x14ac:dyDescent="0.2">
      <c r="A2495" s="209">
        <v>9215</v>
      </c>
      <c r="B2495" s="211" t="s">
        <v>4312</v>
      </c>
      <c r="C2495" s="44">
        <v>11</v>
      </c>
      <c r="D2495" s="214">
        <v>45131.503976388885</v>
      </c>
      <c r="E2495" s="211" t="b">
        <v>0</v>
      </c>
      <c r="F2495" s="211" t="s">
        <v>4313</v>
      </c>
      <c r="G24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&lt;STX&gt;H1;o160,100;f3;c20;h1;w1;d3,Shanicqa Honiston;&lt;ETX&gt;
&lt;STX&gt;H2;o130,100;f3;c20;h1;w1;d3,;&lt;ETX&gt;
&lt;STX&gt;H3;o100,100;f3;c20;h1;w1;d3,MES Login;&lt;ETX&gt;
&lt;STX&gt;B4;o50,30;f3;c0,3;h50;w3;d3,9215;&lt;ETX&gt;
&lt;STX&gt;R&lt;ETX&gt;
&lt;STX&gt;&lt;ESC&gt;E1;&lt;ETX&gt;
&lt;STX&gt;&lt;US&gt;4&lt;ETX&gt;
&lt;STX&gt;&lt;ETB&gt;&lt;ETX&gt;</v>
      </c>
      <c r="H2495" s="38">
        <f>ROW() - 6</f>
        <v>2489</v>
      </c>
      <c r="I2495" s="218" t="str" cm="1">
        <f t="array" ref="I24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96" spans="1:10" x14ac:dyDescent="0.2">
      <c r="A2496" s="209">
        <v>1222</v>
      </c>
      <c r="B2496" s="211" t="s">
        <v>4314</v>
      </c>
      <c r="C2496" s="44">
        <v>4</v>
      </c>
      <c r="D2496" s="214">
        <v>45639</v>
      </c>
      <c r="E2496" s="211" t="b">
        <v>0</v>
      </c>
      <c r="F2496" s="211" t="s">
        <v>1000</v>
      </c>
      <c r="G24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&lt;STX&gt;H1;o160,100;f3;c20;h1;w1;d3,Shaniell Carter;&lt;ETX&gt;
&lt;STX&gt;H2;o130,100;f3;c20;h1;w1;d3,;&lt;ETX&gt;
&lt;STX&gt;H3;o100,100;f3;c20;h1;w1;d3,MES Login;&lt;ETX&gt;
&lt;STX&gt;B4;o50,30;f3;c0,3;h50;w3;d3,1222;&lt;ETX&gt;
&lt;STX&gt;R&lt;ETX&gt;
&lt;STX&gt;&lt;ESC&gt;E1;&lt;ETX&gt;
&lt;STX&gt;&lt;US&gt;4&lt;ETX&gt;
&lt;STX&gt;&lt;ETB&gt;&lt;ETX&gt;</v>
      </c>
      <c r="H2496" s="38">
        <f>ROW() - 6</f>
        <v>2490</v>
      </c>
      <c r="I2496" s="218" t="str" cm="1">
        <f t="array" ref="I24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97" spans="1:10" x14ac:dyDescent="0.2">
      <c r="A2497" s="209">
        <v>9990</v>
      </c>
      <c r="B2497" s="211" t="s">
        <v>4315</v>
      </c>
      <c r="C2497" s="44">
        <v>4</v>
      </c>
      <c r="D2497" s="214"/>
      <c r="E2497" s="211" t="b">
        <v>0</v>
      </c>
      <c r="F2497" s="211" t="s">
        <v>1022</v>
      </c>
      <c r="G24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&lt;STX&gt;H1;o160,100;f3;c20;h1;w1;d3,Shanika James;&lt;ETX&gt;
&lt;STX&gt;H2;o130,100;f3;c20;h1;w1;d3,;&lt;ETX&gt;
&lt;STX&gt;H3;o100,100;f3;c20;h1;w1;d3,MES Login;&lt;ETX&gt;
&lt;STX&gt;B4;o50,30;f3;c0,3;h50;w3;d3,9990;&lt;ETX&gt;
&lt;STX&gt;R&lt;ETX&gt;
&lt;STX&gt;&lt;ESC&gt;E1;&lt;ETX&gt;
&lt;STX&gt;&lt;US&gt;4&lt;ETX&gt;
&lt;STX&gt;&lt;ETB&gt;&lt;ETX&gt;</v>
      </c>
      <c r="H2497" s="38">
        <f>ROW() - 6</f>
        <v>2491</v>
      </c>
      <c r="I2497" s="218" t="str" cm="1">
        <f t="array" ref="I24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98" spans="1:10" x14ac:dyDescent="0.2">
      <c r="A2498" s="209">
        <v>9611</v>
      </c>
      <c r="B2498" s="211" t="s">
        <v>4316</v>
      </c>
      <c r="C2498" s="44">
        <v>4</v>
      </c>
      <c r="D2498" s="214">
        <v>45131.503976585649</v>
      </c>
      <c r="E2498" s="211" t="b">
        <v>0</v>
      </c>
      <c r="F2498" s="211" t="s">
        <v>891</v>
      </c>
      <c r="G24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&lt;STX&gt;H1;o160,100;f3;c20;h1;w1;d3,Shanita Johnson;&lt;ETX&gt;
&lt;STX&gt;H2;o130,100;f3;c20;h1;w1;d3,;&lt;ETX&gt;
&lt;STX&gt;H3;o100,100;f3;c20;h1;w1;d3,MES Login;&lt;ETX&gt;
&lt;STX&gt;B4;o50,30;f3;c0,3;h50;w3;d3,9611;&lt;ETX&gt;
&lt;STX&gt;R&lt;ETX&gt;
&lt;STX&gt;&lt;ESC&gt;E1;&lt;ETX&gt;
&lt;STX&gt;&lt;US&gt;4&lt;ETX&gt;
&lt;STX&gt;&lt;ETB&gt;&lt;ETX&gt;</v>
      </c>
      <c r="H2498" s="38">
        <f>ROW() - 6</f>
        <v>2492</v>
      </c>
      <c r="I2498" s="218" t="str" cm="1">
        <f t="array" ref="I24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4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499" spans="1:10" x14ac:dyDescent="0.2">
      <c r="A2499" s="209">
        <v>1413</v>
      </c>
      <c r="B2499" s="211" t="s">
        <v>582</v>
      </c>
      <c r="C2499" s="44">
        <v>9</v>
      </c>
      <c r="D2499" s="214"/>
      <c r="E2499" s="211" t="b">
        <v>1</v>
      </c>
      <c r="F2499" s="211" t="s">
        <v>4317</v>
      </c>
      <c r="G24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&lt;STX&gt;H1;o160,100;f3;c20;h1;w1;d3,Shankar Basavarajappa;&lt;ETX&gt;
&lt;STX&gt;H2;o130,100;f3;c20;h1;w1;d3,Purchasing;&lt;ETX&gt;
&lt;STX&gt;H3;o100,100;f3;c20;h1;w1;d3,MES Login;&lt;ETX&gt;
&lt;STX&gt;B4;o50,30;f3;c0,3;h50;w3;d3,1413;&lt;ETX&gt;
&lt;STX&gt;R&lt;ETX&gt;
&lt;STX&gt;&lt;ESC&gt;E1;&lt;ETX&gt;
&lt;STX&gt;&lt;US&gt;4&lt;ETX&gt;
&lt;STX&gt;&lt;ETB&gt;&lt;ETX&gt;</v>
      </c>
      <c r="H2499" s="38">
        <f>ROW() - 6</f>
        <v>2493</v>
      </c>
      <c r="I2499" s="218" t="str" cm="1">
        <f t="array" ref="I24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Purchasing</v>
      </c>
      <c r="J24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500" spans="1:10" x14ac:dyDescent="0.2">
      <c r="A2500" s="209">
        <v>9660</v>
      </c>
      <c r="B2500" s="211" t="s">
        <v>4318</v>
      </c>
      <c r="C2500" s="44">
        <v>3</v>
      </c>
      <c r="D2500" s="214">
        <v>45131.503976932872</v>
      </c>
      <c r="E2500" s="211" t="b">
        <v>0</v>
      </c>
      <c r="F2500" s="211" t="s">
        <v>1911</v>
      </c>
      <c r="G25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&lt;STX&gt;H1;o160,100;f3;c20;h1;w1;d3,Shannon Cobb;&lt;ETX&gt;
&lt;STX&gt;H2;o130,100;f3;c20;h1;w1;d3,;&lt;ETX&gt;
&lt;STX&gt;H3;o100,100;f3;c20;h1;w1;d3,MES Login;&lt;ETX&gt;
&lt;STX&gt;B4;o50,30;f3;c0,3;h50;w3;d3,9660;&lt;ETX&gt;
&lt;STX&gt;R&lt;ETX&gt;
&lt;STX&gt;&lt;ESC&gt;E1;&lt;ETX&gt;
&lt;STX&gt;&lt;US&gt;4&lt;ETX&gt;
&lt;STX&gt;&lt;ETB&gt;&lt;ETX&gt;</v>
      </c>
      <c r="H2500" s="38">
        <f>ROW() - 6</f>
        <v>2494</v>
      </c>
      <c r="I2500" s="218" t="str" cm="1">
        <f t="array" ref="I25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01" spans="1:10" x14ac:dyDescent="0.2">
      <c r="A2501" s="209">
        <v>2572</v>
      </c>
      <c r="B2501" s="211" t="s">
        <v>4319</v>
      </c>
      <c r="C2501" s="44">
        <v>4</v>
      </c>
      <c r="D2501" s="214">
        <v>45743</v>
      </c>
      <c r="E2501" s="211" t="b">
        <v>0</v>
      </c>
      <c r="F2501" s="211" t="s">
        <v>1050</v>
      </c>
      <c r="G25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&lt;STX&gt;H1;o160,100;f3;c20;h1;w1;d3,Shannon Hawkins;&lt;ETX&gt;
&lt;STX&gt;H2;o130,100;f3;c20;h1;w1;d3,;&lt;ETX&gt;
&lt;STX&gt;H3;o100,100;f3;c20;h1;w1;d3,MES Login;&lt;ETX&gt;
&lt;STX&gt;B4;o50,30;f3;c0,3;h50;w3;d3,2572;&lt;ETX&gt;
&lt;STX&gt;R&lt;ETX&gt;
&lt;STX&gt;&lt;ESC&gt;E1;&lt;ETX&gt;
&lt;STX&gt;&lt;US&gt;4&lt;ETX&gt;
&lt;STX&gt;&lt;ETB&gt;&lt;ETX&gt;</v>
      </c>
      <c r="H2501" s="38">
        <f>ROW() - 6</f>
        <v>2495</v>
      </c>
      <c r="I2501" s="218" t="str" cm="1">
        <f t="array" ref="I25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02" spans="1:10" x14ac:dyDescent="0.2">
      <c r="A2502" s="209">
        <v>4000</v>
      </c>
      <c r="B2502" s="211" t="s">
        <v>4320</v>
      </c>
      <c r="C2502" s="44">
        <v>10</v>
      </c>
      <c r="D2502" s="214">
        <v>45131.503977118053</v>
      </c>
      <c r="E2502" s="211" t="b">
        <v>1</v>
      </c>
      <c r="F2502" s="211" t="s">
        <v>3101</v>
      </c>
      <c r="G25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&lt;STX&gt;H1;o160,100;f3;c20;h1;w1;d3,Shannon Kamenec;&lt;ETX&gt;
&lt;STX&gt;H2;o130,100;f3;c20;h1;w1;d3,Finance;&lt;ETX&gt;
&lt;STX&gt;H3;o100,100;f3;c20;h1;w1;d3,MES Login;&lt;ETX&gt;
&lt;STX&gt;B4;o50,30;f3;c0,3;h50;w3;d3,4000;&lt;ETX&gt;
&lt;STX&gt;R&lt;ETX&gt;
&lt;STX&gt;&lt;ESC&gt;E1;&lt;ETX&gt;
&lt;STX&gt;&lt;US&gt;4&lt;ETX&gt;
&lt;STX&gt;&lt;ETB&gt;&lt;ETX&gt;</v>
      </c>
      <c r="H2502" s="38">
        <f>ROW() - 6</f>
        <v>2496</v>
      </c>
      <c r="I2502" s="218" t="str" cm="1">
        <f t="array" ref="I25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Finance</v>
      </c>
      <c r="J25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03" spans="1:10" x14ac:dyDescent="0.2">
      <c r="A2503" s="209">
        <v>1120</v>
      </c>
      <c r="B2503" s="211" t="s">
        <v>4321</v>
      </c>
      <c r="C2503" s="44">
        <v>4</v>
      </c>
      <c r="D2503" s="214">
        <v>45131.503977314816</v>
      </c>
      <c r="E2503" s="211" t="b">
        <v>0</v>
      </c>
      <c r="F2503" s="211" t="s">
        <v>4322</v>
      </c>
      <c r="G25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&lt;STX&gt;H1;o160,100;f3;c20;h1;w1;d3,Shannon Reid;&lt;ETX&gt;
&lt;STX&gt;H2;o130,100;f3;c20;h1;w1;d3,;&lt;ETX&gt;
&lt;STX&gt;H3;o100,100;f3;c20;h1;w1;d3,MES Login;&lt;ETX&gt;
&lt;STX&gt;B4;o50,30;f3;c0,3;h50;w3;d3,1120;&lt;ETX&gt;
&lt;STX&gt;R&lt;ETX&gt;
&lt;STX&gt;&lt;ESC&gt;E1;&lt;ETX&gt;
&lt;STX&gt;&lt;US&gt;4&lt;ETX&gt;
&lt;STX&gt;&lt;ETB&gt;&lt;ETX&gt;</v>
      </c>
      <c r="H2503" s="38">
        <f>ROW() - 6</f>
        <v>2497</v>
      </c>
      <c r="I2503" s="218" t="str" cm="1">
        <f t="array" ref="I25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04" spans="1:10" x14ac:dyDescent="0.2">
      <c r="A2504" s="209">
        <v>9585</v>
      </c>
      <c r="B2504" s="211" t="s">
        <v>4323</v>
      </c>
      <c r="C2504" s="44">
        <v>4</v>
      </c>
      <c r="D2504" s="214">
        <v>45131.50397766204</v>
      </c>
      <c r="E2504" s="211" t="b">
        <v>0</v>
      </c>
      <c r="F2504" s="211" t="s">
        <v>3869</v>
      </c>
      <c r="G25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&lt;STX&gt;H1;o160,100;f3;c20;h1;w1;d3,Shanquita Garner;&lt;ETX&gt;
&lt;STX&gt;H2;o130,100;f3;c20;h1;w1;d3,;&lt;ETX&gt;
&lt;STX&gt;H3;o100,100;f3;c20;h1;w1;d3,MES Login;&lt;ETX&gt;
&lt;STX&gt;B4;o50,30;f3;c0,3;h50;w3;d3,9585;&lt;ETX&gt;
&lt;STX&gt;R&lt;ETX&gt;
&lt;STX&gt;&lt;ESC&gt;E1;&lt;ETX&gt;
&lt;STX&gt;&lt;US&gt;4&lt;ETX&gt;
&lt;STX&gt;&lt;ETB&gt;&lt;ETX&gt;</v>
      </c>
      <c r="H2504" s="38">
        <f>ROW() - 6</f>
        <v>2498</v>
      </c>
      <c r="I2504" s="218" t="str" cm="1">
        <f t="array" ref="I25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05" spans="1:10" x14ac:dyDescent="0.2">
      <c r="A2505" s="209">
        <v>1144</v>
      </c>
      <c r="B2505" s="211" t="s">
        <v>4324</v>
      </c>
      <c r="C2505" s="44">
        <v>4</v>
      </c>
      <c r="D2505" s="214">
        <v>45131.503977858796</v>
      </c>
      <c r="E2505" s="211" t="b">
        <v>0</v>
      </c>
      <c r="F2505" s="211" t="s">
        <v>998</v>
      </c>
      <c r="G25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&lt;STX&gt;H1;o160,100;f3;c20;h1;w1;d3,Shanta Hill;&lt;ETX&gt;
&lt;STX&gt;H2;o130,100;f3;c20;h1;w1;d3,;&lt;ETX&gt;
&lt;STX&gt;H3;o100,100;f3;c20;h1;w1;d3,MES Login;&lt;ETX&gt;
&lt;STX&gt;B4;o50,30;f3;c0,3;h50;w3;d3,1144;&lt;ETX&gt;
&lt;STX&gt;R&lt;ETX&gt;
&lt;STX&gt;&lt;ESC&gt;E1;&lt;ETX&gt;
&lt;STX&gt;&lt;US&gt;4&lt;ETX&gt;
&lt;STX&gt;&lt;ETB&gt;&lt;ETX&gt;</v>
      </c>
      <c r="H2505" s="38">
        <f>ROW() - 6</f>
        <v>2499</v>
      </c>
      <c r="I2505" s="218" t="str" cm="1">
        <f t="array" ref="I25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06" spans="1:10" x14ac:dyDescent="0.2">
      <c r="A2506" s="209">
        <v>1070</v>
      </c>
      <c r="B2506" s="211" t="s">
        <v>4325</v>
      </c>
      <c r="C2506" s="44">
        <v>4</v>
      </c>
      <c r="D2506" s="214">
        <v>45131.503978206019</v>
      </c>
      <c r="E2506" s="211" t="b">
        <v>0</v>
      </c>
      <c r="F2506" s="211" t="s">
        <v>1031</v>
      </c>
      <c r="G25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&lt;STX&gt;H1;o160,100;f3;c20;h1;w1;d3,Shanta Jones;&lt;ETX&gt;
&lt;STX&gt;H2;o130,100;f3;c20;h1;w1;d3,;&lt;ETX&gt;
&lt;STX&gt;H3;o100,100;f3;c20;h1;w1;d3,MES Login;&lt;ETX&gt;
&lt;STX&gt;B4;o50,30;f3;c0,3;h50;w3;d3,1070;&lt;ETX&gt;
&lt;STX&gt;R&lt;ETX&gt;
&lt;STX&gt;&lt;ESC&gt;E1;&lt;ETX&gt;
&lt;STX&gt;&lt;US&gt;4&lt;ETX&gt;
&lt;STX&gt;&lt;ETB&gt;&lt;ETX&gt;</v>
      </c>
      <c r="H2506" s="38">
        <f>ROW() - 6</f>
        <v>2500</v>
      </c>
      <c r="I2506" s="218" t="str" cm="1">
        <f t="array" ref="I25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07" spans="1:10" x14ac:dyDescent="0.2">
      <c r="A2507" s="209">
        <v>1289</v>
      </c>
      <c r="B2507" s="211" t="s">
        <v>4326</v>
      </c>
      <c r="C2507" s="44">
        <v>4</v>
      </c>
      <c r="D2507" s="214">
        <v>45131.503978391207</v>
      </c>
      <c r="E2507" s="211" t="b">
        <v>0</v>
      </c>
      <c r="F2507" s="211" t="s">
        <v>4327</v>
      </c>
      <c r="G25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&lt;STX&gt;H1;o160,100;f3;c20;h1;w1;d3,Shantanae Passmore;&lt;ETX&gt;
&lt;STX&gt;H2;o130,100;f3;c20;h1;w1;d3,;&lt;ETX&gt;
&lt;STX&gt;H3;o100,100;f3;c20;h1;w1;d3,MES Login;&lt;ETX&gt;
&lt;STX&gt;B4;o50,30;f3;c0,3;h50;w3;d3,1289;&lt;ETX&gt;
&lt;STX&gt;R&lt;ETX&gt;
&lt;STX&gt;&lt;ESC&gt;E1;&lt;ETX&gt;
&lt;STX&gt;&lt;US&gt;4&lt;ETX&gt;
&lt;STX&gt;&lt;ETB&gt;&lt;ETX&gt;</v>
      </c>
      <c r="H2507" s="38">
        <f>ROW() - 6</f>
        <v>2501</v>
      </c>
      <c r="I2507" s="218" t="str" cm="1">
        <f t="array" ref="I25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08" spans="1:10" x14ac:dyDescent="0.2">
      <c r="A2508" s="209">
        <v>1115</v>
      </c>
      <c r="B2508" s="211" t="s">
        <v>4328</v>
      </c>
      <c r="C2508" s="44">
        <v>4</v>
      </c>
      <c r="D2508" s="214">
        <v>45131.503978553243</v>
      </c>
      <c r="E2508" s="211" t="b">
        <v>0</v>
      </c>
      <c r="F2508" s="211" t="s">
        <v>891</v>
      </c>
      <c r="G25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&lt;STX&gt;H1;o160,100;f3;c20;h1;w1;d3,Shantanique Johnson;&lt;ETX&gt;
&lt;STX&gt;H2;o130,100;f3;c20;h1;w1;d3,;&lt;ETX&gt;
&lt;STX&gt;H3;o100,100;f3;c20;h1;w1;d3,MES Login;&lt;ETX&gt;
&lt;STX&gt;B4;o50,30;f3;c0,3;h50;w3;d3,1115;&lt;ETX&gt;
&lt;STX&gt;R&lt;ETX&gt;
&lt;STX&gt;&lt;ESC&gt;E1;&lt;ETX&gt;
&lt;STX&gt;&lt;US&gt;4&lt;ETX&gt;
&lt;STX&gt;&lt;ETB&gt;&lt;ETX&gt;</v>
      </c>
      <c r="H2508" s="38">
        <f>ROW() - 6</f>
        <v>2502</v>
      </c>
      <c r="I2508" s="218" t="str" cm="1">
        <f t="array" ref="I25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09" spans="1:10" x14ac:dyDescent="0.2">
      <c r="A2509" s="209">
        <v>9705</v>
      </c>
      <c r="B2509" s="211" t="s">
        <v>584</v>
      </c>
      <c r="C2509" s="44">
        <v>4</v>
      </c>
      <c r="D2509" s="214"/>
      <c r="E2509" s="211" t="b">
        <v>0</v>
      </c>
      <c r="F2509" s="211" t="s">
        <v>4329</v>
      </c>
      <c r="G25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&lt;STX&gt;H1;o160,100;f3;c20;h1;w1;d3,Shante Ahern;&lt;ETX&gt;
&lt;STX&gt;H2;o130,100;f3;c20;h1;w1;d3,DT FEM 1st;&lt;ETX&gt;
&lt;STX&gt;H3;o100,100;f3;c20;h1;w1;d3,MES Login;&lt;ETX&gt;
&lt;STX&gt;B4;o50,30;f3;c0,3;h50;w3;d3,9705;&lt;ETX&gt;
&lt;STX&gt;R&lt;ETX&gt;
&lt;STX&gt;&lt;ESC&gt;E1;&lt;ETX&gt;
&lt;STX&gt;&lt;US&gt;4&lt;ETX&gt;
&lt;STX&gt;&lt;ETB&gt;&lt;ETX&gt;</v>
      </c>
      <c r="H2509" s="38">
        <f>ROW() - 6</f>
        <v>2503</v>
      </c>
      <c r="I2509" s="218" t="str" cm="1">
        <f t="array" ref="I25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25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510" spans="1:10" x14ac:dyDescent="0.2">
      <c r="A2510" s="209">
        <v>2527</v>
      </c>
      <c r="B2510" s="211" t="s">
        <v>586</v>
      </c>
      <c r="C2510" s="44">
        <v>4</v>
      </c>
      <c r="D2510" s="214"/>
      <c r="E2510" s="211" t="b">
        <v>0</v>
      </c>
      <c r="F2510" s="211" t="s">
        <v>4330</v>
      </c>
      <c r="G25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&lt;STX&gt;H1;o160,100;f3;c20;h1;w1;d3,Shante Kegler;&lt;ETX&gt;
&lt;STX&gt;H2;o130,100;f3;c20;h1;w1;d3,T1XX A;&lt;ETX&gt;
&lt;STX&gt;H3;o100,100;f3;c20;h1;w1;d3,MES Login;&lt;ETX&gt;
&lt;STX&gt;B4;o50,30;f3;c0,3;h50;w3;d3,2527;&lt;ETX&gt;
&lt;STX&gt;R&lt;ETX&gt;
&lt;STX&gt;&lt;ESC&gt;E1;&lt;ETX&gt;
&lt;STX&gt;&lt;US&gt;4&lt;ETX&gt;
&lt;STX&gt;&lt;ETB&gt;&lt;ETX&gt;</v>
      </c>
      <c r="H2510" s="38">
        <f>ROW() - 6</f>
        <v>2504</v>
      </c>
      <c r="I2510" s="218" t="str" cm="1">
        <f t="array" ref="I25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5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511" spans="1:10" x14ac:dyDescent="0.2">
      <c r="A2511" s="209">
        <v>1635</v>
      </c>
      <c r="B2511" s="211" t="s">
        <v>4331</v>
      </c>
      <c r="C2511" s="44">
        <v>4</v>
      </c>
      <c r="D2511" s="214">
        <v>45131.503978738423</v>
      </c>
      <c r="E2511" s="211" t="b">
        <v>0</v>
      </c>
      <c r="F2511" s="211" t="s">
        <v>2309</v>
      </c>
      <c r="G25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&lt;STX&gt;H1;o160,100;f3;c20;h1;w1;d3,Shantey House;&lt;ETX&gt;
&lt;STX&gt;H2;o130,100;f3;c20;h1;w1;d3,;&lt;ETX&gt;
&lt;STX&gt;H3;o100,100;f3;c20;h1;w1;d3,MES Login;&lt;ETX&gt;
&lt;STX&gt;B4;o50,30;f3;c0,3;h50;w3;d3,1635;&lt;ETX&gt;
&lt;STX&gt;R&lt;ETX&gt;
&lt;STX&gt;&lt;ESC&gt;E1;&lt;ETX&gt;
&lt;STX&gt;&lt;US&gt;4&lt;ETX&gt;
&lt;STX&gt;&lt;ETB&gt;&lt;ETX&gt;</v>
      </c>
      <c r="H2511" s="38">
        <f>ROW() - 6</f>
        <v>2505</v>
      </c>
      <c r="I2511" s="218" t="str" cm="1">
        <f t="array" ref="I25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12" spans="1:10" x14ac:dyDescent="0.2">
      <c r="A2512" s="209">
        <v>2094</v>
      </c>
      <c r="B2512" s="211" t="s">
        <v>4332</v>
      </c>
      <c r="C2512" s="44">
        <v>4</v>
      </c>
      <c r="D2512" s="214">
        <v>45065</v>
      </c>
      <c r="E2512" s="211" t="b">
        <v>0</v>
      </c>
      <c r="F2512" s="211" t="s">
        <v>2205</v>
      </c>
      <c r="G25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&lt;STX&gt;H1;o160,100;f3;c20;h1;w1;d3,Shanya Young;&lt;ETX&gt;
&lt;STX&gt;H2;o130,100;f3;c20;h1;w1;d3,;&lt;ETX&gt;
&lt;STX&gt;H3;o100,100;f3;c20;h1;w1;d3,MES Login;&lt;ETX&gt;
&lt;STX&gt;B4;o50,30;f3;c0,3;h50;w3;d3,2094;&lt;ETX&gt;
&lt;STX&gt;R&lt;ETX&gt;
&lt;STX&gt;&lt;ESC&gt;E1;&lt;ETX&gt;
&lt;STX&gt;&lt;US&gt;4&lt;ETX&gt;
&lt;STX&gt;&lt;ETB&gt;&lt;ETX&gt;</v>
      </c>
      <c r="H2512" s="38">
        <f>ROW() - 6</f>
        <v>2506</v>
      </c>
      <c r="I2512" s="218" t="str" cm="1">
        <f t="array" ref="I25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13" spans="1:10" x14ac:dyDescent="0.2">
      <c r="A2513" s="209">
        <v>9212</v>
      </c>
      <c r="B2513" s="211" t="s">
        <v>4333</v>
      </c>
      <c r="C2513" s="44">
        <v>4</v>
      </c>
      <c r="D2513" s="214">
        <v>45131.503978935187</v>
      </c>
      <c r="E2513" s="211" t="b">
        <v>0</v>
      </c>
      <c r="F2513" s="211" t="s">
        <v>1783</v>
      </c>
      <c r="G25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&lt;STX&gt;H1;o160,100;f3;c20;h1;w1;d3,Shaquille Pruitt;&lt;ETX&gt;
&lt;STX&gt;H2;o130,100;f3;c20;h1;w1;d3,;&lt;ETX&gt;
&lt;STX&gt;H3;o100,100;f3;c20;h1;w1;d3,MES Login;&lt;ETX&gt;
&lt;STX&gt;B4;o50,30;f3;c0,3;h50;w3;d3,9212;&lt;ETX&gt;
&lt;STX&gt;R&lt;ETX&gt;
&lt;STX&gt;&lt;ESC&gt;E1;&lt;ETX&gt;
&lt;STX&gt;&lt;US&gt;4&lt;ETX&gt;
&lt;STX&gt;&lt;ETB&gt;&lt;ETX&gt;</v>
      </c>
      <c r="H2513" s="38">
        <f>ROW() - 6</f>
        <v>2507</v>
      </c>
      <c r="I2513" s="218" t="str" cm="1">
        <f t="array" ref="I25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14" spans="1:10" x14ac:dyDescent="0.2">
      <c r="A2514" s="209">
        <v>9608</v>
      </c>
      <c r="B2514" s="211" t="s">
        <v>4334</v>
      </c>
      <c r="C2514" s="44">
        <v>4</v>
      </c>
      <c r="D2514" s="214">
        <v>45131.503979085646</v>
      </c>
      <c r="E2514" s="211" t="b">
        <v>0</v>
      </c>
      <c r="F2514" s="211" t="s">
        <v>924</v>
      </c>
      <c r="G25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&lt;STX&gt;H1;o160,100;f3;c20;h1;w1;d3,Shaquita Wright;&lt;ETX&gt;
&lt;STX&gt;H2;o130,100;f3;c20;h1;w1;d3,;&lt;ETX&gt;
&lt;STX&gt;H3;o100,100;f3;c20;h1;w1;d3,MES Login;&lt;ETX&gt;
&lt;STX&gt;B4;o50,30;f3;c0,3;h50;w3;d3,9608;&lt;ETX&gt;
&lt;STX&gt;R&lt;ETX&gt;
&lt;STX&gt;&lt;ESC&gt;E1;&lt;ETX&gt;
&lt;STX&gt;&lt;US&gt;4&lt;ETX&gt;
&lt;STX&gt;&lt;ETB&gt;&lt;ETX&gt;</v>
      </c>
      <c r="H2514" s="38">
        <f>ROW() - 6</f>
        <v>2508</v>
      </c>
      <c r="I2514" s="218" t="str" cm="1">
        <f t="array" ref="I25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15" spans="1:10" x14ac:dyDescent="0.2">
      <c r="A2515" s="209">
        <v>2687</v>
      </c>
      <c r="B2515" s="211" t="s">
        <v>9596</v>
      </c>
      <c r="C2515" s="44">
        <v>4</v>
      </c>
      <c r="D2515" s="214"/>
      <c r="E2515" s="211" t="b">
        <v>0</v>
      </c>
      <c r="F2515" s="211" t="s">
        <v>2018</v>
      </c>
      <c r="G25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&lt;STX&gt;H1;o160,100;f3;c20;h1;w1;d3,Shardae Richards;&lt;ETX&gt;
&lt;STX&gt;H2;o130,100;f3;c20;h1;w1;d3,DT FEM 1st;&lt;ETX&gt;
&lt;STX&gt;H3;o100,100;f3;c20;h1;w1;d3,MES Login;&lt;ETX&gt;
&lt;STX&gt;B4;o50,30;f3;c0,3;h50;w3;d3,2687;&lt;ETX&gt;
&lt;STX&gt;R&lt;ETX&gt;
&lt;STX&gt;&lt;ESC&gt;E1;&lt;ETX&gt;
&lt;STX&gt;&lt;US&gt;4&lt;ETX&gt;
&lt;STX&gt;&lt;ETB&gt;&lt;ETX&gt;</v>
      </c>
      <c r="H2515" s="38">
        <f>ROW() - 6</f>
        <v>2509</v>
      </c>
      <c r="I2515" s="218" t="str" cm="1">
        <f t="array" ref="I25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25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516" spans="1:10" x14ac:dyDescent="0.2">
      <c r="A2516" s="209">
        <v>1272</v>
      </c>
      <c r="B2516" s="211" t="s">
        <v>4335</v>
      </c>
      <c r="C2516" s="44">
        <v>4</v>
      </c>
      <c r="D2516" s="214">
        <v>45131.50397928241</v>
      </c>
      <c r="E2516" s="211" t="b">
        <v>0</v>
      </c>
      <c r="F2516" s="211" t="s">
        <v>4336</v>
      </c>
      <c r="G25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&lt;STX&gt;H1;o160,100;f3;c20;h1;w1;d3,Sharde Boling;&lt;ETX&gt;
&lt;STX&gt;H2;o130,100;f3;c20;h1;w1;d3,;&lt;ETX&gt;
&lt;STX&gt;H3;o100,100;f3;c20;h1;w1;d3,MES Login;&lt;ETX&gt;
&lt;STX&gt;B4;o50,30;f3;c0,3;h50;w3;d3,1272;&lt;ETX&gt;
&lt;STX&gt;R&lt;ETX&gt;
&lt;STX&gt;&lt;ESC&gt;E1;&lt;ETX&gt;
&lt;STX&gt;&lt;US&gt;4&lt;ETX&gt;
&lt;STX&gt;&lt;ETB&gt;&lt;ETX&gt;</v>
      </c>
      <c r="H2516" s="38">
        <f>ROW() - 6</f>
        <v>2510</v>
      </c>
      <c r="I2516" s="218" t="str" cm="1">
        <f t="array" ref="I25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17" spans="1:10" x14ac:dyDescent="0.2">
      <c r="A2517" s="209">
        <v>1501</v>
      </c>
      <c r="B2517" s="211" t="s">
        <v>4337</v>
      </c>
      <c r="C2517" s="44">
        <v>4</v>
      </c>
      <c r="D2517" s="214">
        <v>45131.503979479166</v>
      </c>
      <c r="E2517" s="211" t="b">
        <v>0</v>
      </c>
      <c r="F2517" s="211" t="s">
        <v>1677</v>
      </c>
      <c r="G25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&lt;STX&gt;H1;o160,100;f3;c20;h1;w1;d3,Sharice Perkins;&lt;ETX&gt;
&lt;STX&gt;H2;o130,100;f3;c20;h1;w1;d3,;&lt;ETX&gt;
&lt;STX&gt;H3;o100,100;f3;c20;h1;w1;d3,MES Login;&lt;ETX&gt;
&lt;STX&gt;B4;o50,30;f3;c0,3;h50;w3;d3,1501;&lt;ETX&gt;
&lt;STX&gt;R&lt;ETX&gt;
&lt;STX&gt;&lt;ESC&gt;E1;&lt;ETX&gt;
&lt;STX&gt;&lt;US&gt;4&lt;ETX&gt;
&lt;STX&gt;&lt;ETB&gt;&lt;ETX&gt;</v>
      </c>
      <c r="H2517" s="38">
        <f>ROW() - 6</f>
        <v>2511</v>
      </c>
      <c r="I2517" s="218" t="str" cm="1">
        <f t="array" ref="I25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18" spans="1:10" x14ac:dyDescent="0.2">
      <c r="A2518" s="209">
        <v>2319</v>
      </c>
      <c r="B2518" s="211" t="s">
        <v>67</v>
      </c>
      <c r="C2518" s="44">
        <v>4</v>
      </c>
      <c r="D2518" s="214">
        <v>45875.746488773148</v>
      </c>
      <c r="E2518" s="211" t="b">
        <v>0</v>
      </c>
      <c r="F2518" s="211" t="s">
        <v>4338</v>
      </c>
      <c r="G25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&lt;STX&gt;H1;o160,100;f3;c20;h1;w1;d3,Sharina Lock;&lt;ETX&gt;
&lt;STX&gt;H2;o130,100;f3;c20;h1;w1;d3,;&lt;ETX&gt;
&lt;STX&gt;H3;o100,100;f3;c20;h1;w1;d3,MES Login;&lt;ETX&gt;
&lt;STX&gt;B4;o50,30;f3;c0,3;h50;w3;d3,2319;&lt;ETX&gt;
&lt;STX&gt;R&lt;ETX&gt;
&lt;STX&gt;&lt;ESC&gt;E1;&lt;ETX&gt;
&lt;STX&gt;&lt;US&gt;4&lt;ETX&gt;
&lt;STX&gt;&lt;ETB&gt;&lt;ETX&gt;</v>
      </c>
      <c r="H2518" s="38">
        <f>ROW() - 6</f>
        <v>2512</v>
      </c>
      <c r="I2518" s="218" t="str" cm="1">
        <f t="array" ref="I25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19" spans="1:10" x14ac:dyDescent="0.2">
      <c r="A2519" s="209">
        <v>8187</v>
      </c>
      <c r="B2519" s="211" t="s">
        <v>4339</v>
      </c>
      <c r="C2519" s="44">
        <v>4</v>
      </c>
      <c r="D2519" s="214">
        <v>45131.50397982639</v>
      </c>
      <c r="E2519" s="211" t="b">
        <v>0</v>
      </c>
      <c r="F2519" s="211" t="s">
        <v>981</v>
      </c>
      <c r="G25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&lt;STX&gt;H1;o160,100;f3;c20;h1;w1;d3,Sharita Jackson;&lt;ETX&gt;
&lt;STX&gt;H2;o130,100;f3;c20;h1;w1;d3,;&lt;ETX&gt;
&lt;STX&gt;H3;o100,100;f3;c20;h1;w1;d3,MES Login;&lt;ETX&gt;
&lt;STX&gt;B4;o50,30;f3;c0,3;h50;w3;d3,8187;&lt;ETX&gt;
&lt;STX&gt;R&lt;ETX&gt;
&lt;STX&gt;&lt;ESC&gt;E1;&lt;ETX&gt;
&lt;STX&gt;&lt;US&gt;4&lt;ETX&gt;
&lt;STX&gt;&lt;ETB&gt;&lt;ETX&gt;</v>
      </c>
      <c r="H2519" s="38">
        <f>ROW() - 6</f>
        <v>2513</v>
      </c>
      <c r="I2519" s="218" t="str" cm="1">
        <f t="array" ref="I25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20" spans="1:10" x14ac:dyDescent="0.2">
      <c r="A2520" s="209">
        <v>9004</v>
      </c>
      <c r="B2520" s="211" t="s">
        <v>4340</v>
      </c>
      <c r="C2520" s="44">
        <v>4</v>
      </c>
      <c r="D2520" s="214">
        <v>45131.503980011577</v>
      </c>
      <c r="E2520" s="211" t="b">
        <v>0</v>
      </c>
      <c r="F2520" s="211" t="s">
        <v>3008</v>
      </c>
      <c r="G25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&lt;STX&gt;H1;o160,100;f3;c20;h1;w1;d3,Sharmisha Hicks;&lt;ETX&gt;
&lt;STX&gt;H2;o130,100;f3;c20;h1;w1;d3,;&lt;ETX&gt;
&lt;STX&gt;H3;o100,100;f3;c20;h1;w1;d3,MES Login;&lt;ETX&gt;
&lt;STX&gt;B4;o50,30;f3;c0,3;h50;w3;d3,9004;&lt;ETX&gt;
&lt;STX&gt;R&lt;ETX&gt;
&lt;STX&gt;&lt;ESC&gt;E1;&lt;ETX&gt;
&lt;STX&gt;&lt;US&gt;4&lt;ETX&gt;
&lt;STX&gt;&lt;ETB&gt;&lt;ETX&gt;</v>
      </c>
      <c r="H2520" s="38">
        <f>ROW() - 6</f>
        <v>2514</v>
      </c>
      <c r="I2520" s="218" t="str" cm="1">
        <f t="array" ref="I25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21" spans="1:10" x14ac:dyDescent="0.2">
      <c r="A2521" s="209">
        <v>2349</v>
      </c>
      <c r="B2521" s="211" t="s">
        <v>4341</v>
      </c>
      <c r="C2521" s="44">
        <v>4</v>
      </c>
      <c r="D2521" s="214">
        <v>45131.503980208334</v>
      </c>
      <c r="E2521" s="211" t="b">
        <v>1</v>
      </c>
      <c r="F2521" s="211" t="s">
        <v>3827</v>
      </c>
      <c r="G25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&lt;STX&gt;H1;o160,100;f3;c20;h1;w1;d3,Sharmitta West;&lt;ETX&gt;
&lt;STX&gt;H2;o130,100;f3;c20;h1;w1;d3,;&lt;ETX&gt;
&lt;STX&gt;H3;o100,100;f3;c20;h1;w1;d3,MES Login;&lt;ETX&gt;
&lt;STX&gt;B4;o50,30;f3;c0,3;h50;w3;d3,2349;&lt;ETX&gt;
&lt;STX&gt;R&lt;ETX&gt;
&lt;STX&gt;&lt;ESC&gt;E1;&lt;ETX&gt;
&lt;STX&gt;&lt;US&gt;4&lt;ETX&gt;
&lt;STX&gt;&lt;ETB&gt;&lt;ETX&gt;</v>
      </c>
      <c r="H2521" s="38">
        <f>ROW() - 6</f>
        <v>2515</v>
      </c>
      <c r="I2521" s="218" t="str" cm="1">
        <f t="array" ref="I25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22" spans="1:10" x14ac:dyDescent="0.2">
      <c r="A2522" s="209">
        <v>1109</v>
      </c>
      <c r="B2522" s="211" t="s">
        <v>4342</v>
      </c>
      <c r="C2522" s="44">
        <v>4</v>
      </c>
      <c r="D2522" s="214">
        <v>45131.503980555557</v>
      </c>
      <c r="E2522" s="211" t="b">
        <v>0</v>
      </c>
      <c r="F2522" s="211" t="s">
        <v>4343</v>
      </c>
      <c r="G25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&lt;STX&gt;H1;o160,100;f3;c20;h1;w1;d3,Sharon Dooley;&lt;ETX&gt;
&lt;STX&gt;H2;o130,100;f3;c20;h1;w1;d3,;&lt;ETX&gt;
&lt;STX&gt;H3;o100,100;f3;c20;h1;w1;d3,MES Login;&lt;ETX&gt;
&lt;STX&gt;B4;o50,30;f3;c0,3;h50;w3;d3,1109;&lt;ETX&gt;
&lt;STX&gt;R&lt;ETX&gt;
&lt;STX&gt;&lt;ESC&gt;E1;&lt;ETX&gt;
&lt;STX&gt;&lt;US&gt;4&lt;ETX&gt;
&lt;STX&gt;&lt;ETB&gt;&lt;ETX&gt;</v>
      </c>
      <c r="H2522" s="38">
        <f>ROW() - 6</f>
        <v>2516</v>
      </c>
      <c r="I2522" s="218" t="str" cm="1">
        <f t="array" ref="I25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23" spans="1:10" x14ac:dyDescent="0.2">
      <c r="A2523" s="209">
        <v>2036</v>
      </c>
      <c r="B2523" s="211" t="s">
        <v>588</v>
      </c>
      <c r="C2523" s="44">
        <v>2</v>
      </c>
      <c r="D2523" s="214"/>
      <c r="E2523" s="211" t="b">
        <v>1</v>
      </c>
      <c r="F2523" s="211" t="s">
        <v>1152</v>
      </c>
      <c r="G25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&lt;STX&gt;H1;o160,100;f3;c20;h1;w1;d3,Sharon Woods;&lt;ETX&gt;
&lt;STX&gt;H2;o130,100;f3;c20;h1;w1;d3,Quality 1st;&lt;ETX&gt;
&lt;STX&gt;H3;o100,100;f3;c20;h1;w1;d3,MES Login;&lt;ETX&gt;
&lt;STX&gt;B4;o50,30;f3;c0,3;h50;w3;d3,2036;&lt;ETX&gt;
&lt;STX&gt;R&lt;ETX&gt;
&lt;STX&gt;&lt;ESC&gt;E1;&lt;ETX&gt;
&lt;STX&gt;&lt;US&gt;4&lt;ETX&gt;
&lt;STX&gt;&lt;ETB&gt;&lt;ETX&gt;</v>
      </c>
      <c r="H2523" s="38">
        <f>ROW() - 6</f>
        <v>2517</v>
      </c>
      <c r="I2523" s="218" t="str" cm="1">
        <f t="array" ref="I25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1st</v>
      </c>
      <c r="J25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524" spans="1:10" x14ac:dyDescent="0.2">
      <c r="A2524" s="209">
        <v>9996</v>
      </c>
      <c r="B2524" s="211" t="s">
        <v>4344</v>
      </c>
      <c r="C2524" s="44">
        <v>4</v>
      </c>
      <c r="D2524" s="214">
        <v>45131.503980358793</v>
      </c>
      <c r="E2524" s="211" t="b">
        <v>0</v>
      </c>
      <c r="F2524" s="211" t="s">
        <v>1438</v>
      </c>
      <c r="G25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&lt;STX&gt;H1;o160,100;f3;c20;h1;w1;d3,Sharonda Pryor;&lt;ETX&gt;
&lt;STX&gt;H2;o130,100;f3;c20;h1;w1;d3,;&lt;ETX&gt;
&lt;STX&gt;H3;o100,100;f3;c20;h1;w1;d3,MES Login;&lt;ETX&gt;
&lt;STX&gt;B4;o50,30;f3;c0,3;h50;w3;d3,9996;&lt;ETX&gt;
&lt;STX&gt;R&lt;ETX&gt;
&lt;STX&gt;&lt;ESC&gt;E1;&lt;ETX&gt;
&lt;STX&gt;&lt;US&gt;4&lt;ETX&gt;
&lt;STX&gt;&lt;ETB&gt;&lt;ETX&gt;</v>
      </c>
      <c r="H2524" s="38">
        <f>ROW() - 6</f>
        <v>2518</v>
      </c>
      <c r="I2524" s="218" t="str" cm="1">
        <f t="array" ref="I25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25" spans="1:10" x14ac:dyDescent="0.2">
      <c r="A2525" s="209">
        <v>1287</v>
      </c>
      <c r="B2525" s="211" t="s">
        <v>4345</v>
      </c>
      <c r="C2525" s="44">
        <v>4</v>
      </c>
      <c r="D2525" s="214">
        <v>45131.50398090278</v>
      </c>
      <c r="E2525" s="211" t="b">
        <v>0</v>
      </c>
      <c r="F2525" s="211" t="s">
        <v>1182</v>
      </c>
      <c r="G25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&lt;STX&gt;H1;o160,100;f3;c20;h1;w1;d3,Sharyll Powell;&lt;ETX&gt;
&lt;STX&gt;H2;o130,100;f3;c20;h1;w1;d3,;&lt;ETX&gt;
&lt;STX&gt;H3;o100,100;f3;c20;h1;w1;d3,MES Login;&lt;ETX&gt;
&lt;STX&gt;B4;o50,30;f3;c0,3;h50;w3;d3,1287;&lt;ETX&gt;
&lt;STX&gt;R&lt;ETX&gt;
&lt;STX&gt;&lt;ESC&gt;E1;&lt;ETX&gt;
&lt;STX&gt;&lt;US&gt;4&lt;ETX&gt;
&lt;STX&gt;&lt;ETB&gt;&lt;ETX&gt;</v>
      </c>
      <c r="H2525" s="38">
        <f>ROW() - 6</f>
        <v>2519</v>
      </c>
      <c r="I2525" s="218" t="str" cm="1">
        <f t="array" ref="I25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26" spans="1:10" x14ac:dyDescent="0.2">
      <c r="A2526" s="209">
        <v>2432</v>
      </c>
      <c r="B2526" s="211" t="s">
        <v>105</v>
      </c>
      <c r="C2526" s="44">
        <v>4</v>
      </c>
      <c r="D2526" s="214">
        <v>45960.874240081015</v>
      </c>
      <c r="E2526" s="211" t="b">
        <v>0</v>
      </c>
      <c r="F2526" s="211" t="s">
        <v>4346</v>
      </c>
      <c r="G25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&lt;STX&gt;H1;o160,100;f3;c20;h1;w1;d3,Shatonia Mercer;&lt;ETX&gt;
&lt;STX&gt;H2;o130,100;f3;c20;h1;w1;d3,;&lt;ETX&gt;
&lt;STX&gt;H3;o100,100;f3;c20;h1;w1;d3,MES Login;&lt;ETX&gt;
&lt;STX&gt;B4;o50,30;f3;c0,3;h50;w3;d3,2432;&lt;ETX&gt;
&lt;STX&gt;R&lt;ETX&gt;
&lt;STX&gt;&lt;ESC&gt;E1;&lt;ETX&gt;
&lt;STX&gt;&lt;US&gt;4&lt;ETX&gt;
&lt;STX&gt;&lt;ETB&gt;&lt;ETX&gt;</v>
      </c>
      <c r="H2526" s="38">
        <f>ROW() - 6</f>
        <v>2520</v>
      </c>
      <c r="I2526" s="218" t="str" cm="1">
        <f t="array" ref="I25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27" spans="1:10" x14ac:dyDescent="0.2">
      <c r="A2527" s="209">
        <v>9128</v>
      </c>
      <c r="B2527" s="211" t="s">
        <v>4347</v>
      </c>
      <c r="C2527" s="44">
        <v>4</v>
      </c>
      <c r="D2527" s="214">
        <v>45639</v>
      </c>
      <c r="E2527" s="211" t="b">
        <v>0</v>
      </c>
      <c r="F2527" s="211" t="s">
        <v>1875</v>
      </c>
      <c r="G25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&lt;STX&gt;H1;o160,100;f3;c20;h1;w1;d3,Shatoya Austin;&lt;ETX&gt;
&lt;STX&gt;H2;o130,100;f3;c20;h1;w1;d3,;&lt;ETX&gt;
&lt;STX&gt;H3;o100,100;f3;c20;h1;w1;d3,MES Login;&lt;ETX&gt;
&lt;STX&gt;B4;o50,30;f3;c0,3;h50;w3;d3,9128;&lt;ETX&gt;
&lt;STX&gt;R&lt;ETX&gt;
&lt;STX&gt;&lt;ESC&gt;E1;&lt;ETX&gt;
&lt;STX&gt;&lt;US&gt;4&lt;ETX&gt;
&lt;STX&gt;&lt;ETB&gt;&lt;ETX&gt;</v>
      </c>
      <c r="H2527" s="38">
        <f>ROW() - 6</f>
        <v>2521</v>
      </c>
      <c r="I2527" s="218" t="str" cm="1">
        <f t="array" ref="I25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28" spans="1:10" x14ac:dyDescent="0.2">
      <c r="A2528" s="209">
        <v>1538</v>
      </c>
      <c r="B2528" s="211" t="s">
        <v>4348</v>
      </c>
      <c r="C2528" s="44">
        <v>4</v>
      </c>
      <c r="D2528" s="214">
        <v>45131.503981099537</v>
      </c>
      <c r="E2528" s="211" t="b">
        <v>0</v>
      </c>
      <c r="F2528" s="211" t="s">
        <v>2169</v>
      </c>
      <c r="G25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&lt;STX&gt;H1;o160,100;f3;c20;h1;w1;d3,Shatrice Hubbard;&lt;ETX&gt;
&lt;STX&gt;H2;o130,100;f3;c20;h1;w1;d3,;&lt;ETX&gt;
&lt;STX&gt;H3;o100,100;f3;c20;h1;w1;d3,MES Login;&lt;ETX&gt;
&lt;STX&gt;B4;o50,30;f3;c0,3;h50;w3;d3,1538;&lt;ETX&gt;
&lt;STX&gt;R&lt;ETX&gt;
&lt;STX&gt;&lt;ESC&gt;E1;&lt;ETX&gt;
&lt;STX&gt;&lt;US&gt;4&lt;ETX&gt;
&lt;STX&gt;&lt;ETB&gt;&lt;ETX&gt;</v>
      </c>
      <c r="H2528" s="38">
        <f>ROW() - 6</f>
        <v>2522</v>
      </c>
      <c r="I2528" s="218" t="str" cm="1">
        <f t="array" ref="I25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29" spans="1:10" x14ac:dyDescent="0.2">
      <c r="A2529" s="209">
        <v>2396</v>
      </c>
      <c r="B2529" s="211" t="s">
        <v>4349</v>
      </c>
      <c r="C2529" s="44">
        <v>4</v>
      </c>
      <c r="D2529" s="214">
        <v>45131.503981284724</v>
      </c>
      <c r="E2529" s="211" t="b">
        <v>0</v>
      </c>
      <c r="F2529" s="211" t="s">
        <v>4350</v>
      </c>
      <c r="G25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&lt;STX&gt;H1;o160,100;f3;c20;h1;w1;d3,Shaun Owen;&lt;ETX&gt;
&lt;STX&gt;H2;o130,100;f3;c20;h1;w1;d3,;&lt;ETX&gt;
&lt;STX&gt;H3;o100,100;f3;c20;h1;w1;d3,MES Login;&lt;ETX&gt;
&lt;STX&gt;B4;o50,30;f3;c0,3;h50;w3;d3,2396;&lt;ETX&gt;
&lt;STX&gt;R&lt;ETX&gt;
&lt;STX&gt;&lt;ESC&gt;E1;&lt;ETX&gt;
&lt;STX&gt;&lt;US&gt;4&lt;ETX&gt;
&lt;STX&gt;&lt;ETB&gt;&lt;ETX&gt;</v>
      </c>
      <c r="H2529" s="38">
        <f>ROW() - 6</f>
        <v>2523</v>
      </c>
      <c r="I2529" s="218" t="str" cm="1">
        <f t="array" ref="I25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30" spans="1:10" x14ac:dyDescent="0.2">
      <c r="A2530" s="209">
        <v>1292</v>
      </c>
      <c r="B2530" s="211" t="s">
        <v>4351</v>
      </c>
      <c r="C2530" s="44">
        <v>4</v>
      </c>
      <c r="D2530" s="214">
        <v>45131.503981481481</v>
      </c>
      <c r="E2530" s="211" t="b">
        <v>0</v>
      </c>
      <c r="F2530" s="211" t="s">
        <v>4352</v>
      </c>
      <c r="G25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&lt;STX&gt;H1;o160,100;f3;c20;h1;w1;d3,Shauntae Shepard;&lt;ETX&gt;
&lt;STX&gt;H2;o130,100;f3;c20;h1;w1;d3,;&lt;ETX&gt;
&lt;STX&gt;H3;o100,100;f3;c20;h1;w1;d3,MES Login;&lt;ETX&gt;
&lt;STX&gt;B4;o50,30;f3;c0,3;h50;w3;d3,1292;&lt;ETX&gt;
&lt;STX&gt;R&lt;ETX&gt;
&lt;STX&gt;&lt;ESC&gt;E1;&lt;ETX&gt;
&lt;STX&gt;&lt;US&gt;4&lt;ETX&gt;
&lt;STX&gt;&lt;ETB&gt;&lt;ETX&gt;</v>
      </c>
      <c r="H2530" s="38">
        <f>ROW() - 6</f>
        <v>2524</v>
      </c>
      <c r="I2530" s="218" t="str" cm="1">
        <f t="array" ref="I25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31" spans="1:10" x14ac:dyDescent="0.2">
      <c r="A2531" s="209">
        <v>9526</v>
      </c>
      <c r="B2531" s="211" t="s">
        <v>4353</v>
      </c>
      <c r="C2531" s="44">
        <v>4</v>
      </c>
      <c r="D2531" s="214">
        <v>45131.503981631948</v>
      </c>
      <c r="E2531" s="211" t="b">
        <v>0</v>
      </c>
      <c r="F2531" s="211" t="s">
        <v>1160</v>
      </c>
      <c r="G25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&lt;STX&gt;H1;o160,100;f3;c20;h1;w1;d3,Shavonia Scott;&lt;ETX&gt;
&lt;STX&gt;H2;o130,100;f3;c20;h1;w1;d3,;&lt;ETX&gt;
&lt;STX&gt;H3;o100,100;f3;c20;h1;w1;d3,MES Login;&lt;ETX&gt;
&lt;STX&gt;B4;o50,30;f3;c0,3;h50;w3;d3,9526;&lt;ETX&gt;
&lt;STX&gt;R&lt;ETX&gt;
&lt;STX&gt;&lt;ESC&gt;E1;&lt;ETX&gt;
&lt;STX&gt;&lt;US&gt;4&lt;ETX&gt;
&lt;STX&gt;&lt;ETB&gt;&lt;ETX&gt;</v>
      </c>
      <c r="H2531" s="38">
        <f>ROW() - 6</f>
        <v>2525</v>
      </c>
      <c r="I2531" s="218" t="str" cm="1">
        <f t="array" ref="I25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32" spans="1:10" x14ac:dyDescent="0.2">
      <c r="A2532" s="209">
        <v>9539</v>
      </c>
      <c r="B2532" s="211" t="s">
        <v>4354</v>
      </c>
      <c r="C2532" s="44">
        <v>4</v>
      </c>
      <c r="D2532" s="214">
        <v>45131.503981979164</v>
      </c>
      <c r="E2532" s="211" t="b">
        <v>0</v>
      </c>
      <c r="F2532" s="211" t="s">
        <v>1160</v>
      </c>
      <c r="G25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&lt;STX&gt;H1;o160,100;f3;c20;h1;w1;d3,Shavonna Scott;&lt;ETX&gt;
&lt;STX&gt;H2;o130,100;f3;c20;h1;w1;d3,;&lt;ETX&gt;
&lt;STX&gt;H3;o100,100;f3;c20;h1;w1;d3,MES Login;&lt;ETX&gt;
&lt;STX&gt;B4;o50,30;f3;c0,3;h50;w3;d3,9539;&lt;ETX&gt;
&lt;STX&gt;R&lt;ETX&gt;
&lt;STX&gt;&lt;ESC&gt;E1;&lt;ETX&gt;
&lt;STX&gt;&lt;US&gt;4&lt;ETX&gt;
&lt;STX&gt;&lt;ETB&gt;&lt;ETX&gt;</v>
      </c>
      <c r="H2532" s="38">
        <f>ROW() - 6</f>
        <v>2526</v>
      </c>
      <c r="I2532" s="218" t="str" cm="1">
        <f t="array" ref="I25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33" spans="1:10" x14ac:dyDescent="0.2">
      <c r="A2533" s="209">
        <v>9796</v>
      </c>
      <c r="B2533" s="211" t="s">
        <v>4355</v>
      </c>
      <c r="C2533" s="44">
        <v>4</v>
      </c>
      <c r="D2533" s="214">
        <v>45131.503982175927</v>
      </c>
      <c r="E2533" s="211" t="b">
        <v>0</v>
      </c>
      <c r="F2533" s="211" t="s">
        <v>914</v>
      </c>
      <c r="G25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&lt;STX&gt;H1;o160,100;f3;c20;h1;w1;d3,Shawn Anderson;&lt;ETX&gt;
&lt;STX&gt;H2;o130,100;f3;c20;h1;w1;d3,;&lt;ETX&gt;
&lt;STX&gt;H3;o100,100;f3;c20;h1;w1;d3,MES Login;&lt;ETX&gt;
&lt;STX&gt;B4;o50,30;f3;c0,3;h50;w3;d3,9796;&lt;ETX&gt;
&lt;STX&gt;R&lt;ETX&gt;
&lt;STX&gt;&lt;ESC&gt;E1;&lt;ETX&gt;
&lt;STX&gt;&lt;US&gt;4&lt;ETX&gt;
&lt;STX&gt;&lt;ETB&gt;&lt;ETX&gt;</v>
      </c>
      <c r="H2533" s="38">
        <f>ROW() - 6</f>
        <v>2527</v>
      </c>
      <c r="I2533" s="218" t="str" cm="1">
        <f t="array" ref="I25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34" spans="1:10" x14ac:dyDescent="0.2">
      <c r="A2534" s="209">
        <v>8992</v>
      </c>
      <c r="B2534" s="211" t="s">
        <v>4356</v>
      </c>
      <c r="C2534" s="44">
        <v>4</v>
      </c>
      <c r="D2534" s="214">
        <v>45131.503982523151</v>
      </c>
      <c r="E2534" s="211" t="b">
        <v>0</v>
      </c>
      <c r="F2534" s="211" t="s">
        <v>4301</v>
      </c>
      <c r="G25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&lt;STX&gt;H1;o160,100;f3;c20;h1;w1;d3,Shawn Berry;&lt;ETX&gt;
&lt;STX&gt;H2;o130,100;f3;c20;h1;w1;d3,;&lt;ETX&gt;
&lt;STX&gt;H3;o100,100;f3;c20;h1;w1;d3,MES Login;&lt;ETX&gt;
&lt;STX&gt;B4;o50,30;f3;c0,3;h50;w3;d3,8992;&lt;ETX&gt;
&lt;STX&gt;R&lt;ETX&gt;
&lt;STX&gt;&lt;ESC&gt;E1;&lt;ETX&gt;
&lt;STX&gt;&lt;US&gt;4&lt;ETX&gt;
&lt;STX&gt;&lt;ETB&gt;&lt;ETX&gt;</v>
      </c>
      <c r="H2534" s="38">
        <f>ROW() - 6</f>
        <v>2528</v>
      </c>
      <c r="I2534" s="218" t="str" cm="1">
        <f t="array" ref="I25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35" spans="1:10" x14ac:dyDescent="0.2">
      <c r="A2535" s="209">
        <v>2678</v>
      </c>
      <c r="B2535" s="211" t="s">
        <v>9587</v>
      </c>
      <c r="C2535" s="44">
        <v>4</v>
      </c>
      <c r="D2535" s="214"/>
      <c r="E2535" s="211" t="b">
        <v>0</v>
      </c>
      <c r="F2535" s="211" t="s">
        <v>9609</v>
      </c>
      <c r="G25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&lt;STX&gt;H1;o160,100;f3;c20;h1;w1;d3,Shawn Berry Jr;&lt;ETX&gt;
&lt;STX&gt;H2;o130,100;f3;c20;h1;w1;d3,DT FEM 2nd;&lt;ETX&gt;
&lt;STX&gt;H3;o100,100;f3;c20;h1;w1;d3,MES Login;&lt;ETX&gt;
&lt;STX&gt;B4;o50,30;f3;c0,3;h50;w3;d3,2678;&lt;ETX&gt;
&lt;STX&gt;R&lt;ETX&gt;
&lt;STX&gt;&lt;ESC&gt;E1;&lt;ETX&gt;
&lt;STX&gt;&lt;US&gt;4&lt;ETX&gt;
&lt;STX&gt;&lt;ETB&gt;&lt;ETX&gt;</v>
      </c>
      <c r="H2535" s="38">
        <f>ROW() - 6</f>
        <v>2529</v>
      </c>
      <c r="I2535" s="218" t="str" cm="1">
        <f t="array" ref="I25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25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536" spans="1:10" x14ac:dyDescent="0.2">
      <c r="A2536" s="209">
        <v>1205</v>
      </c>
      <c r="B2536" s="211" t="s">
        <v>4357</v>
      </c>
      <c r="C2536" s="44">
        <v>3</v>
      </c>
      <c r="D2536" s="214">
        <v>45131.503982719907</v>
      </c>
      <c r="E2536" s="211" t="b">
        <v>0</v>
      </c>
      <c r="F2536" s="211" t="s">
        <v>4358</v>
      </c>
      <c r="G25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&lt;STX&gt;H1;o160,100;f3;c20;h1;w1;d3,Shawn Brent;&lt;ETX&gt;
&lt;STX&gt;H2;o130,100;f3;c20;h1;w1;d3,;&lt;ETX&gt;
&lt;STX&gt;H3;o100,100;f3;c20;h1;w1;d3,MES Login;&lt;ETX&gt;
&lt;STX&gt;B4;o50,30;f3;c0,3;h50;w3;d3,1205;&lt;ETX&gt;
&lt;STX&gt;R&lt;ETX&gt;
&lt;STX&gt;&lt;ESC&gt;E1;&lt;ETX&gt;
&lt;STX&gt;&lt;US&gt;4&lt;ETX&gt;
&lt;STX&gt;&lt;ETB&gt;&lt;ETX&gt;</v>
      </c>
      <c r="H2536" s="38">
        <f>ROW() - 6</f>
        <v>2530</v>
      </c>
      <c r="I2536" s="218" t="str" cm="1">
        <f t="array" ref="I25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37" spans="1:10" x14ac:dyDescent="0.2">
      <c r="A2537" s="209">
        <v>9069</v>
      </c>
      <c r="B2537" s="211" t="s">
        <v>4359</v>
      </c>
      <c r="C2537" s="44">
        <v>4</v>
      </c>
      <c r="D2537" s="214">
        <v>45131.503983101851</v>
      </c>
      <c r="E2537" s="211" t="b">
        <v>0</v>
      </c>
      <c r="F2537" s="211" t="s">
        <v>4360</v>
      </c>
      <c r="G25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&lt;STX&gt;H1;o160,100;f3;c20;h1;w1;d3,Shawn Rejniak;&lt;ETX&gt;
&lt;STX&gt;H2;o130,100;f3;c20;h1;w1;d3,;&lt;ETX&gt;
&lt;STX&gt;H3;o100,100;f3;c20;h1;w1;d3,MES Login;&lt;ETX&gt;
&lt;STX&gt;B4;o50,30;f3;c0,3;h50;w3;d3,9069;&lt;ETX&gt;
&lt;STX&gt;R&lt;ETX&gt;
&lt;STX&gt;&lt;ESC&gt;E1;&lt;ETX&gt;
&lt;STX&gt;&lt;US&gt;4&lt;ETX&gt;
&lt;STX&gt;&lt;ETB&gt;&lt;ETX&gt;</v>
      </c>
      <c r="H2537" s="38">
        <f>ROW() - 6</f>
        <v>2531</v>
      </c>
      <c r="I2537" s="218" t="str" cm="1">
        <f t="array" ref="I25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38" spans="1:10" x14ac:dyDescent="0.2">
      <c r="A2538" s="209">
        <v>1369</v>
      </c>
      <c r="B2538" s="211" t="s">
        <v>4361</v>
      </c>
      <c r="C2538" s="44">
        <v>4</v>
      </c>
      <c r="D2538" s="214">
        <v>45639</v>
      </c>
      <c r="E2538" s="211" t="b">
        <v>0</v>
      </c>
      <c r="F2538" s="211" t="s">
        <v>4362</v>
      </c>
      <c r="G25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&lt;STX&gt;H1;o160,100;f3;c20;h1;w1;d3,Shawnta Agnew;&lt;ETX&gt;
&lt;STX&gt;H2;o130,100;f3;c20;h1;w1;d3,;&lt;ETX&gt;
&lt;STX&gt;H3;o100,100;f3;c20;h1;w1;d3,MES Login;&lt;ETX&gt;
&lt;STX&gt;B4;o50,30;f3;c0,3;h50;w3;d3,1369;&lt;ETX&gt;
&lt;STX&gt;R&lt;ETX&gt;
&lt;STX&gt;&lt;ESC&gt;E1;&lt;ETX&gt;
&lt;STX&gt;&lt;US&gt;4&lt;ETX&gt;
&lt;STX&gt;&lt;ETB&gt;&lt;ETX&gt;</v>
      </c>
      <c r="H2538" s="38">
        <f>ROW() - 6</f>
        <v>2532</v>
      </c>
      <c r="I2538" s="218" t="str" cm="1">
        <f t="array" ref="I25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39" spans="1:10" x14ac:dyDescent="0.2">
      <c r="A2539" s="209">
        <v>1167</v>
      </c>
      <c r="B2539" s="211" t="s">
        <v>4363</v>
      </c>
      <c r="C2539" s="44">
        <v>3</v>
      </c>
      <c r="D2539" s="214">
        <v>45131.503983252318</v>
      </c>
      <c r="E2539" s="211" t="b">
        <v>0</v>
      </c>
      <c r="F2539" s="211" t="s">
        <v>969</v>
      </c>
      <c r="G25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&lt;STX&gt;H1;o160,100;f3;c20;h1;w1;d3,Shawnteze Williams;&lt;ETX&gt;
&lt;STX&gt;H2;o130,100;f3;c20;h1;w1;d3,;&lt;ETX&gt;
&lt;STX&gt;H3;o100,100;f3;c20;h1;w1;d3,MES Login;&lt;ETX&gt;
&lt;STX&gt;B4;o50,30;f3;c0,3;h50;w3;d3,1167;&lt;ETX&gt;
&lt;STX&gt;R&lt;ETX&gt;
&lt;STX&gt;&lt;ESC&gt;E1;&lt;ETX&gt;
&lt;STX&gt;&lt;US&gt;4&lt;ETX&gt;
&lt;STX&gt;&lt;ETB&gt;&lt;ETX&gt;</v>
      </c>
      <c r="H2539" s="38">
        <f>ROW() - 6</f>
        <v>2533</v>
      </c>
      <c r="I2539" s="218" t="str" cm="1">
        <f t="array" ref="I25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40" spans="1:10" x14ac:dyDescent="0.2">
      <c r="A2540" s="209">
        <v>1869</v>
      </c>
      <c r="B2540" s="211" t="s">
        <v>591</v>
      </c>
      <c r="C2540" s="44">
        <v>4</v>
      </c>
      <c r="D2540" s="214"/>
      <c r="E2540" s="211" t="b">
        <v>0</v>
      </c>
      <c r="F2540" s="211" t="s">
        <v>969</v>
      </c>
      <c r="G25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&lt;STX&gt;H1;o160,100;f3;c20;h1;w1;d3,Shayla Williams;&lt;ETX&gt;
&lt;STX&gt;H2;o130,100;f3;c20;h1;w1;d3,T1XX C;&lt;ETX&gt;
&lt;STX&gt;H3;o100,100;f3;c20;h1;w1;d3,MES Login;&lt;ETX&gt;
&lt;STX&gt;B4;o50,30;f3;c0,3;h50;w3;d3,1869;&lt;ETX&gt;
&lt;STX&gt;R&lt;ETX&gt;
&lt;STX&gt;&lt;ESC&gt;E1;&lt;ETX&gt;
&lt;STX&gt;&lt;US&gt;4&lt;ETX&gt;
&lt;STX&gt;&lt;ETB&gt;&lt;ETX&gt;</v>
      </c>
      <c r="H2540" s="38">
        <f>ROW() - 6</f>
        <v>2534</v>
      </c>
      <c r="I2540" s="218" t="str" cm="1">
        <f t="array" ref="I25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5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541" spans="1:10" x14ac:dyDescent="0.2">
      <c r="A2541" s="209">
        <v>1963</v>
      </c>
      <c r="B2541" s="211" t="s">
        <v>4364</v>
      </c>
      <c r="C2541" s="44">
        <v>4</v>
      </c>
      <c r="D2541" s="214">
        <v>45131.503983449074</v>
      </c>
      <c r="E2541" s="211" t="b">
        <v>0</v>
      </c>
      <c r="F2541" s="211" t="s">
        <v>4130</v>
      </c>
      <c r="G25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&lt;STX&gt;H1;o160,100;f3;c20;h1;w1;d3,Shcirah Bridges;&lt;ETX&gt;
&lt;STX&gt;H2;o130,100;f3;c20;h1;w1;d3,;&lt;ETX&gt;
&lt;STX&gt;H3;o100,100;f3;c20;h1;w1;d3,MES Login;&lt;ETX&gt;
&lt;STX&gt;B4;o50,30;f3;c0,3;h50;w3;d3,1963;&lt;ETX&gt;
&lt;STX&gt;R&lt;ETX&gt;
&lt;STX&gt;&lt;ESC&gt;E1;&lt;ETX&gt;
&lt;STX&gt;&lt;US&gt;4&lt;ETX&gt;
&lt;STX&gt;&lt;ETB&gt;&lt;ETX&gt;</v>
      </c>
      <c r="H2541" s="38">
        <f>ROW() - 6</f>
        <v>2535</v>
      </c>
      <c r="I2541" s="218" t="str" cm="1">
        <f t="array" ref="I25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42" spans="1:10" x14ac:dyDescent="0.2">
      <c r="A2542" s="209">
        <v>1267</v>
      </c>
      <c r="B2542" s="211" t="s">
        <v>4365</v>
      </c>
      <c r="C2542" s="44">
        <v>4</v>
      </c>
      <c r="D2542" s="214">
        <v>45131.503983645831</v>
      </c>
      <c r="E2542" s="211" t="b">
        <v>0</v>
      </c>
      <c r="F2542" s="211" t="s">
        <v>987</v>
      </c>
      <c r="G25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&lt;STX&gt;H1;o160,100;f3;c20;h1;w1;d3,Sheenea King;&lt;ETX&gt;
&lt;STX&gt;H2;o130,100;f3;c20;h1;w1;d3,;&lt;ETX&gt;
&lt;STX&gt;H3;o100,100;f3;c20;h1;w1;d3,MES Login;&lt;ETX&gt;
&lt;STX&gt;B4;o50,30;f3;c0,3;h50;w3;d3,1267;&lt;ETX&gt;
&lt;STX&gt;R&lt;ETX&gt;
&lt;STX&gt;&lt;ESC&gt;E1;&lt;ETX&gt;
&lt;STX&gt;&lt;US&gt;4&lt;ETX&gt;
&lt;STX&gt;&lt;ETB&gt;&lt;ETX&gt;</v>
      </c>
      <c r="H2542" s="38">
        <f>ROW() - 6</f>
        <v>2536</v>
      </c>
      <c r="I2542" s="218" t="str" cm="1">
        <f t="array" ref="I25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43" spans="1:10" x14ac:dyDescent="0.2">
      <c r="A2543" s="209">
        <v>2365</v>
      </c>
      <c r="B2543" s="211" t="s">
        <v>97</v>
      </c>
      <c r="C2543" s="44">
        <v>3</v>
      </c>
      <c r="D2543" s="214">
        <v>45919.89736072917</v>
      </c>
      <c r="E2543" s="211" t="b">
        <v>0</v>
      </c>
      <c r="F2543" s="211" t="s">
        <v>4366</v>
      </c>
      <c r="G25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&lt;STX&gt;H1;o160,100;f3;c20;h1;w1;d3,Sheikh Khaled;&lt;ETX&gt;
&lt;STX&gt;H2;o130,100;f3;c20;h1;w1;d3,;&lt;ETX&gt;
&lt;STX&gt;H3;o100,100;f3;c20;h1;w1;d3,MES Login;&lt;ETX&gt;
&lt;STX&gt;B4;o50,30;f3;c0,3;h50;w3;d3,2365;&lt;ETX&gt;
&lt;STX&gt;R&lt;ETX&gt;
&lt;STX&gt;&lt;ESC&gt;E1;&lt;ETX&gt;
&lt;STX&gt;&lt;US&gt;4&lt;ETX&gt;
&lt;STX&gt;&lt;ETB&gt;&lt;ETX&gt;</v>
      </c>
      <c r="H2543" s="38">
        <f>ROW() - 6</f>
        <v>2537</v>
      </c>
      <c r="I2543" s="218" t="str" cm="1">
        <f t="array" ref="I25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43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44" spans="1:10" x14ac:dyDescent="0.2">
      <c r="A2544" s="209">
        <v>8919</v>
      </c>
      <c r="B2544" s="211" t="s">
        <v>4367</v>
      </c>
      <c r="C2544" s="44">
        <v>4</v>
      </c>
      <c r="D2544" s="214">
        <v>45131.503984178242</v>
      </c>
      <c r="E2544" s="211" t="b">
        <v>0</v>
      </c>
      <c r="F2544" s="211" t="s">
        <v>914</v>
      </c>
      <c r="G25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&lt;STX&gt;H1;o160,100;f3;c20;h1;w1;d3,Sheila Anderson;&lt;ETX&gt;
&lt;STX&gt;H2;o130,100;f3;c20;h1;w1;d3,;&lt;ETX&gt;
&lt;STX&gt;H3;o100,100;f3;c20;h1;w1;d3,MES Login;&lt;ETX&gt;
&lt;STX&gt;B4;o50,30;f3;c0,3;h50;w3;d3,8919;&lt;ETX&gt;
&lt;STX&gt;R&lt;ETX&gt;
&lt;STX&gt;&lt;ESC&gt;E1;&lt;ETX&gt;
&lt;STX&gt;&lt;US&gt;4&lt;ETX&gt;
&lt;STX&gt;&lt;ETB&gt;&lt;ETX&gt;</v>
      </c>
      <c r="H2544" s="38">
        <f>ROW() - 6</f>
        <v>2538</v>
      </c>
      <c r="I2544" s="218" t="str" cm="1">
        <f t="array" ref="I25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45" spans="1:10" x14ac:dyDescent="0.2">
      <c r="A2545" s="209">
        <v>2411</v>
      </c>
      <c r="B2545" s="211" t="s">
        <v>4368</v>
      </c>
      <c r="C2545" s="44">
        <v>4</v>
      </c>
      <c r="D2545" s="214">
        <v>45131.503985266201</v>
      </c>
      <c r="E2545" s="211" t="b">
        <v>0</v>
      </c>
      <c r="F2545" s="211" t="s">
        <v>1671</v>
      </c>
      <c r="G25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&lt;STX&gt;H1;o160,100;f3;c20;h1;w1;d3,Sheila Hutcherson;&lt;ETX&gt;
&lt;STX&gt;H2;o130,100;f3;c20;h1;w1;d3,;&lt;ETX&gt;
&lt;STX&gt;H3;o100,100;f3;c20;h1;w1;d3,MES Login;&lt;ETX&gt;
&lt;STX&gt;B4;o50,30;f3;c0,3;h50;w3;d3,2411;&lt;ETX&gt;
&lt;STX&gt;R&lt;ETX&gt;
&lt;STX&gt;&lt;ESC&gt;E1;&lt;ETX&gt;
&lt;STX&gt;&lt;US&gt;4&lt;ETX&gt;
&lt;STX&gt;&lt;ETB&gt;&lt;ETX&gt;</v>
      </c>
      <c r="H2545" s="38">
        <f>ROW() - 6</f>
        <v>2539</v>
      </c>
      <c r="I2545" s="218" t="str" cm="1">
        <f t="array" ref="I25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46" spans="1:10" x14ac:dyDescent="0.2">
      <c r="A2546" s="209">
        <v>9114</v>
      </c>
      <c r="B2546" s="211" t="s">
        <v>4369</v>
      </c>
      <c r="C2546" s="44">
        <v>2</v>
      </c>
      <c r="D2546" s="214">
        <v>45131.503986342592</v>
      </c>
      <c r="E2546" s="211" t="b">
        <v>1</v>
      </c>
      <c r="F2546" s="211" t="s">
        <v>4370</v>
      </c>
      <c r="G25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&lt;STX&gt;H1;o160,100;f3;c20;h1;w1;d3,Sheila Maniere;&lt;ETX&gt;
&lt;STX&gt;H2;o130,100;f3;c20;h1;w1;d3,;&lt;ETX&gt;
&lt;STX&gt;H3;o100,100;f3;c20;h1;w1;d3,MES Login;&lt;ETX&gt;
&lt;STX&gt;B4;o50,30;f3;c0,3;h50;w3;d3,9114;&lt;ETX&gt;
&lt;STX&gt;R&lt;ETX&gt;
&lt;STX&gt;&lt;ESC&gt;E1;&lt;ETX&gt;
&lt;STX&gt;&lt;US&gt;4&lt;ETX&gt;
&lt;STX&gt;&lt;ETB&gt;&lt;ETX&gt;</v>
      </c>
      <c r="H2546" s="38">
        <f>ROW() - 6</f>
        <v>2540</v>
      </c>
      <c r="I2546" s="218" t="str" cm="1">
        <f t="array" ref="I25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47" spans="1:10" x14ac:dyDescent="0.2">
      <c r="A2547" s="209">
        <v>1840</v>
      </c>
      <c r="B2547" s="211" t="s">
        <v>4371</v>
      </c>
      <c r="C2547" s="44">
        <v>4</v>
      </c>
      <c r="D2547" s="214">
        <v>45639</v>
      </c>
      <c r="E2547" s="211" t="b">
        <v>0</v>
      </c>
      <c r="F2547" s="211" t="s">
        <v>1031</v>
      </c>
      <c r="G25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&lt;STX&gt;H1;o160,100;f3;c20;h1;w1;d3,Shela Jones;&lt;ETX&gt;
&lt;STX&gt;H2;o130,100;f3;c20;h1;w1;d3,;&lt;ETX&gt;
&lt;STX&gt;H3;o100,100;f3;c20;h1;w1;d3,MES Login;&lt;ETX&gt;
&lt;STX&gt;B4;o50,30;f3;c0,3;h50;w3;d3,1840;&lt;ETX&gt;
&lt;STX&gt;R&lt;ETX&gt;
&lt;STX&gt;&lt;ESC&gt;E1;&lt;ETX&gt;
&lt;STX&gt;&lt;US&gt;4&lt;ETX&gt;
&lt;STX&gt;&lt;ETB&gt;&lt;ETX&gt;</v>
      </c>
      <c r="H2547" s="38">
        <f>ROW() - 6</f>
        <v>2541</v>
      </c>
      <c r="I2547" s="218" t="str" cm="1">
        <f t="array" ref="I25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48" spans="1:10" x14ac:dyDescent="0.2">
      <c r="A2548" s="209">
        <v>9547</v>
      </c>
      <c r="B2548" s="211" t="s">
        <v>4372</v>
      </c>
      <c r="C2548" s="44">
        <v>4</v>
      </c>
      <c r="D2548" s="214">
        <v>45131.503988310185</v>
      </c>
      <c r="E2548" s="211" t="b">
        <v>0</v>
      </c>
      <c r="F2548" s="211" t="s">
        <v>1706</v>
      </c>
      <c r="G25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&lt;STX&gt;H1;o160,100;f3;c20;h1;w1;d3,Shelase Coleman;&lt;ETX&gt;
&lt;STX&gt;H2;o130,100;f3;c20;h1;w1;d3,;&lt;ETX&gt;
&lt;STX&gt;H3;o100,100;f3;c20;h1;w1;d3,MES Login;&lt;ETX&gt;
&lt;STX&gt;B4;o50,30;f3;c0,3;h50;w3;d3,9547;&lt;ETX&gt;
&lt;STX&gt;R&lt;ETX&gt;
&lt;STX&gt;&lt;ESC&gt;E1;&lt;ETX&gt;
&lt;STX&gt;&lt;US&gt;4&lt;ETX&gt;
&lt;STX&gt;&lt;ETB&gt;&lt;ETX&gt;</v>
      </c>
      <c r="H2548" s="38">
        <f>ROW() - 6</f>
        <v>2542</v>
      </c>
      <c r="I2548" s="218" t="str" cm="1">
        <f t="array" ref="I25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49" spans="1:10" x14ac:dyDescent="0.2">
      <c r="A2549" s="209">
        <v>4009</v>
      </c>
      <c r="B2549" s="211" t="s">
        <v>4373</v>
      </c>
      <c r="C2549" s="44">
        <v>4</v>
      </c>
      <c r="D2549" s="214"/>
      <c r="E2549" s="211" t="b">
        <v>1</v>
      </c>
      <c r="F2549" s="211" t="s">
        <v>1314</v>
      </c>
      <c r="G25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&lt;STX&gt;H1;o160,100;f3;c20;h1;w1;d3,Shelby White;&lt;ETX&gt;
&lt;STX&gt;H2;o130,100;f3;c20;h1;w1;d3,;&lt;ETX&gt;
&lt;STX&gt;H3;o100,100;f3;c20;h1;w1;d3,MES Login;&lt;ETX&gt;
&lt;STX&gt;B4;o50,30;f3;c0,3;h50;w3;d3,4009;&lt;ETX&gt;
&lt;STX&gt;R&lt;ETX&gt;
&lt;STX&gt;&lt;ESC&gt;E1;&lt;ETX&gt;
&lt;STX&gt;&lt;US&gt;4&lt;ETX&gt;
&lt;STX&gt;&lt;ETB&gt;&lt;ETX&gt;</v>
      </c>
      <c r="H2549" s="38">
        <f>ROW() - 6</f>
        <v>2543</v>
      </c>
      <c r="I2549" s="218" t="str" cm="1">
        <f t="array" ref="I25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50" spans="1:10" x14ac:dyDescent="0.2">
      <c r="A2550" s="209">
        <v>1421</v>
      </c>
      <c r="B2550" s="211" t="s">
        <v>4374</v>
      </c>
      <c r="C2550" s="44">
        <v>4</v>
      </c>
      <c r="D2550" s="214">
        <v>45131.503989236109</v>
      </c>
      <c r="E2550" s="211" t="b">
        <v>0</v>
      </c>
      <c r="F2550" s="211" t="s">
        <v>4375</v>
      </c>
      <c r="G25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&lt;STX&gt;H1;o160,100;f3;c20;h1;w1;d3,Sheldon Dryer;&lt;ETX&gt;
&lt;STX&gt;H2;o130,100;f3;c20;h1;w1;d3,;&lt;ETX&gt;
&lt;STX&gt;H3;o100,100;f3;c20;h1;w1;d3,MES Login;&lt;ETX&gt;
&lt;STX&gt;B4;o50,30;f3;c0,3;h50;w3;d3,1421;&lt;ETX&gt;
&lt;STX&gt;R&lt;ETX&gt;
&lt;STX&gt;&lt;ESC&gt;E1;&lt;ETX&gt;
&lt;STX&gt;&lt;US&gt;4&lt;ETX&gt;
&lt;STX&gt;&lt;ETB&gt;&lt;ETX&gt;</v>
      </c>
      <c r="H2550" s="38">
        <f>ROW() - 6</f>
        <v>2544</v>
      </c>
      <c r="I2550" s="218" t="str" cm="1">
        <f t="array" ref="I25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51" spans="1:10" x14ac:dyDescent="0.2">
      <c r="A2551" s="209">
        <v>1434</v>
      </c>
      <c r="B2551" s="211" t="s">
        <v>4376</v>
      </c>
      <c r="C2551" s="44">
        <v>4</v>
      </c>
      <c r="D2551" s="214">
        <v>45131.503991203703</v>
      </c>
      <c r="E2551" s="211" t="b">
        <v>0</v>
      </c>
      <c r="F2551" s="211" t="s">
        <v>3771</v>
      </c>
      <c r="G25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&lt;STX&gt;H1;o160,100;f3;c20;h1;w1;d3,Sheldon Dyer;&lt;ETX&gt;
&lt;STX&gt;H2;o130,100;f3;c20;h1;w1;d3,;&lt;ETX&gt;
&lt;STX&gt;H3;o100,100;f3;c20;h1;w1;d3,MES Login;&lt;ETX&gt;
&lt;STX&gt;B4;o50,30;f3;c0,3;h50;w3;d3,1434;&lt;ETX&gt;
&lt;STX&gt;R&lt;ETX&gt;
&lt;STX&gt;&lt;ESC&gt;E1;&lt;ETX&gt;
&lt;STX&gt;&lt;US&gt;4&lt;ETX&gt;
&lt;STX&gt;&lt;ETB&gt;&lt;ETX&gt;</v>
      </c>
      <c r="H2551" s="38">
        <f>ROW() - 6</f>
        <v>2545</v>
      </c>
      <c r="I2551" s="218" t="str" cm="1">
        <f t="array" ref="I25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52" spans="1:10" x14ac:dyDescent="0.2">
      <c r="A2552" s="209">
        <v>1794</v>
      </c>
      <c r="B2552" s="211" t="s">
        <v>4377</v>
      </c>
      <c r="C2552" s="44">
        <v>4</v>
      </c>
      <c r="D2552" s="214">
        <v>45131.504000266206</v>
      </c>
      <c r="E2552" s="211" t="b">
        <v>0</v>
      </c>
      <c r="F2552" s="211" t="s">
        <v>4378</v>
      </c>
      <c r="G25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&lt;STX&gt;H1;o160,100;f3;c20;h1;w1;d3,Sheldon Lowman;&lt;ETX&gt;
&lt;STX&gt;H2;o130,100;f3;c20;h1;w1;d3,;&lt;ETX&gt;
&lt;STX&gt;H3;o100,100;f3;c20;h1;w1;d3,MES Login;&lt;ETX&gt;
&lt;STX&gt;B4;o50,30;f3;c0,3;h50;w3;d3,1794;&lt;ETX&gt;
&lt;STX&gt;R&lt;ETX&gt;
&lt;STX&gt;&lt;ESC&gt;E1;&lt;ETX&gt;
&lt;STX&gt;&lt;US&gt;4&lt;ETX&gt;
&lt;STX&gt;&lt;ETB&gt;&lt;ETX&gt;</v>
      </c>
      <c r="H2552" s="38">
        <f>ROW() - 6</f>
        <v>2546</v>
      </c>
      <c r="I2552" s="218" t="str" cm="1">
        <f t="array" ref="I25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53" spans="1:10" x14ac:dyDescent="0.2">
      <c r="A2553" s="209">
        <v>9458</v>
      </c>
      <c r="B2553" s="211" t="s">
        <v>4379</v>
      </c>
      <c r="C2553" s="44">
        <v>4</v>
      </c>
      <c r="D2553" s="214">
        <v>45131.504003703703</v>
      </c>
      <c r="E2553" s="211" t="b">
        <v>0</v>
      </c>
      <c r="F2553" s="211" t="s">
        <v>4380</v>
      </c>
      <c r="G25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&lt;STX&gt;H1;o160,100;f3;c20;h1;w1;d3,Shelton Diggs;&lt;ETX&gt;
&lt;STX&gt;H2;o130,100;f3;c20;h1;w1;d3,;&lt;ETX&gt;
&lt;STX&gt;H3;o100,100;f3;c20;h1;w1;d3,MES Login;&lt;ETX&gt;
&lt;STX&gt;B4;o50,30;f3;c0,3;h50;w3;d3,9458;&lt;ETX&gt;
&lt;STX&gt;R&lt;ETX&gt;
&lt;STX&gt;&lt;ESC&gt;E1;&lt;ETX&gt;
&lt;STX&gt;&lt;US&gt;4&lt;ETX&gt;
&lt;STX&gt;&lt;ETB&gt;&lt;ETX&gt;</v>
      </c>
      <c r="H2553" s="38">
        <f>ROW() - 6</f>
        <v>2547</v>
      </c>
      <c r="I2553" s="218" t="str" cm="1">
        <f t="array" ref="I25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54" spans="1:10" x14ac:dyDescent="0.2">
      <c r="A2554" s="209">
        <v>2020</v>
      </c>
      <c r="B2554" s="211" t="s">
        <v>4381</v>
      </c>
      <c r="C2554" s="44">
        <v>4</v>
      </c>
      <c r="D2554" s="214">
        <v>45131.504004432871</v>
      </c>
      <c r="E2554" s="211" t="b">
        <v>0</v>
      </c>
      <c r="F2554" s="211" t="s">
        <v>4382</v>
      </c>
      <c r="G25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&lt;STX&gt;H1;o160,100;f3;c20;h1;w1;d3,Sherece Cunningham-Owens;&lt;ETX&gt;
&lt;STX&gt;H2;o130,100;f3;c20;h1;w1;d3,;&lt;ETX&gt;
&lt;STX&gt;H3;o100,100;f3;c20;h1;w1;d3,MES Login;&lt;ETX&gt;
&lt;STX&gt;B4;o50,30;f3;c0,3;h50;w3;d3,2020;&lt;ETX&gt;
&lt;STX&gt;R&lt;ETX&gt;
&lt;STX&gt;&lt;ESC&gt;E1;&lt;ETX&gt;
&lt;STX&gt;&lt;US&gt;4&lt;ETX&gt;
&lt;STX&gt;&lt;ETB&gt;&lt;ETX&gt;</v>
      </c>
      <c r="H2554" s="38">
        <f>ROW() - 6</f>
        <v>2548</v>
      </c>
      <c r="I2554" s="218" t="str" cm="1">
        <f t="array" ref="I25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55" spans="1:10" x14ac:dyDescent="0.2">
      <c r="A2555" s="209">
        <v>2451</v>
      </c>
      <c r="B2555" s="211" t="s">
        <v>4383</v>
      </c>
      <c r="C2555" s="44">
        <v>4</v>
      </c>
      <c r="D2555" s="214">
        <v>45639</v>
      </c>
      <c r="E2555" s="211" t="b">
        <v>0</v>
      </c>
      <c r="F2555" s="211" t="s">
        <v>1812</v>
      </c>
      <c r="G25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&lt;STX&gt;H1;o160,100;f3;c20;h1;w1;d3,Sheree Buchanon;&lt;ETX&gt;
&lt;STX&gt;H2;o130,100;f3;c20;h1;w1;d3,;&lt;ETX&gt;
&lt;STX&gt;H3;o100,100;f3;c20;h1;w1;d3,MES Login;&lt;ETX&gt;
&lt;STX&gt;B4;o50,30;f3;c0,3;h50;w3;d3,2451;&lt;ETX&gt;
&lt;STX&gt;R&lt;ETX&gt;
&lt;STX&gt;&lt;ESC&gt;E1;&lt;ETX&gt;
&lt;STX&gt;&lt;US&gt;4&lt;ETX&gt;
&lt;STX&gt;&lt;ETB&gt;&lt;ETX&gt;</v>
      </c>
      <c r="H2555" s="38">
        <f>ROW() - 6</f>
        <v>2549</v>
      </c>
      <c r="I2555" s="218" t="str" cm="1">
        <f t="array" ref="I25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56" spans="1:10" x14ac:dyDescent="0.2">
      <c r="A2556" s="209">
        <v>9781</v>
      </c>
      <c r="B2556" s="211" t="s">
        <v>4384</v>
      </c>
      <c r="C2556" s="44">
        <v>4</v>
      </c>
      <c r="D2556" s="214">
        <v>45131.50400497685</v>
      </c>
      <c r="E2556" s="211" t="b">
        <v>0</v>
      </c>
      <c r="F2556" s="211" t="s">
        <v>1988</v>
      </c>
      <c r="G25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&lt;STX&gt;H1;o160,100;f3;c20;h1;w1;d3,Sheree Roberson;&lt;ETX&gt;
&lt;STX&gt;H2;o130,100;f3;c20;h1;w1;d3,;&lt;ETX&gt;
&lt;STX&gt;H3;o100,100;f3;c20;h1;w1;d3,MES Login;&lt;ETX&gt;
&lt;STX&gt;B4;o50,30;f3;c0,3;h50;w3;d3,9781;&lt;ETX&gt;
&lt;STX&gt;R&lt;ETX&gt;
&lt;STX&gt;&lt;ESC&gt;E1;&lt;ETX&gt;
&lt;STX&gt;&lt;US&gt;4&lt;ETX&gt;
&lt;STX&gt;&lt;ETB&gt;&lt;ETX&gt;</v>
      </c>
      <c r="H2556" s="38">
        <f>ROW() - 6</f>
        <v>2550</v>
      </c>
      <c r="I2556" s="218" t="str" cm="1">
        <f t="array" ref="I25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57" spans="1:10" x14ac:dyDescent="0.2">
      <c r="A2557" s="209">
        <v>8750</v>
      </c>
      <c r="B2557" s="211" t="s">
        <v>4385</v>
      </c>
      <c r="C2557" s="44">
        <v>4</v>
      </c>
      <c r="D2557" s="214">
        <v>45131.504005173614</v>
      </c>
      <c r="E2557" s="211" t="b">
        <v>0</v>
      </c>
      <c r="F2557" s="211" t="s">
        <v>4386</v>
      </c>
      <c r="G25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&lt;STX&gt;H1;o160,100;f3;c20;h1;w1;d3,Sheretha Croft;&lt;ETX&gt;
&lt;STX&gt;H2;o130,100;f3;c20;h1;w1;d3,;&lt;ETX&gt;
&lt;STX&gt;H3;o100,100;f3;c20;h1;w1;d3,MES Login;&lt;ETX&gt;
&lt;STX&gt;B4;o50,30;f3;c0,3;h50;w3;d3,8750;&lt;ETX&gt;
&lt;STX&gt;R&lt;ETX&gt;
&lt;STX&gt;&lt;ESC&gt;E1;&lt;ETX&gt;
&lt;STX&gt;&lt;US&gt;4&lt;ETX&gt;
&lt;STX&gt;&lt;ETB&gt;&lt;ETX&gt;</v>
      </c>
      <c r="H2557" s="38">
        <f>ROW() - 6</f>
        <v>2551</v>
      </c>
      <c r="I2557" s="218" t="str" cm="1">
        <f t="array" ref="I25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58" spans="1:10" x14ac:dyDescent="0.2">
      <c r="A2558" s="209">
        <v>9847</v>
      </c>
      <c r="B2558" s="211" t="s">
        <v>4387</v>
      </c>
      <c r="C2558" s="44">
        <v>4</v>
      </c>
      <c r="D2558" s="214">
        <v>45131.50400552083</v>
      </c>
      <c r="E2558" s="211" t="b">
        <v>0</v>
      </c>
      <c r="F2558" s="211" t="s">
        <v>1640</v>
      </c>
      <c r="G25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&lt;STX&gt;H1;o160,100;f3;c20;h1;w1;d3,Sheri Turner;&lt;ETX&gt;
&lt;STX&gt;H2;o130,100;f3;c20;h1;w1;d3,;&lt;ETX&gt;
&lt;STX&gt;H3;o100,100;f3;c20;h1;w1;d3,MES Login;&lt;ETX&gt;
&lt;STX&gt;B4;o50,30;f3;c0,3;h50;w3;d3,9847;&lt;ETX&gt;
&lt;STX&gt;R&lt;ETX&gt;
&lt;STX&gt;&lt;ESC&gt;E1;&lt;ETX&gt;
&lt;STX&gt;&lt;US&gt;4&lt;ETX&gt;
&lt;STX&gt;&lt;ETB&gt;&lt;ETX&gt;</v>
      </c>
      <c r="H2558" s="38">
        <f>ROW() - 6</f>
        <v>2552</v>
      </c>
      <c r="I2558" s="218" t="str" cm="1">
        <f t="array" ref="I25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59" spans="1:10" x14ac:dyDescent="0.2">
      <c r="A2559" s="209">
        <v>9301</v>
      </c>
      <c r="B2559" s="211" t="s">
        <v>4388</v>
      </c>
      <c r="C2559" s="44">
        <v>4</v>
      </c>
      <c r="D2559" s="214">
        <v>45131.504005671297</v>
      </c>
      <c r="E2559" s="211" t="b">
        <v>0</v>
      </c>
      <c r="F2559" s="211" t="s">
        <v>1006</v>
      </c>
      <c r="G25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&lt;STX&gt;H1;o160,100;f3;c20;h1;w1;d3,Sherrice Thompson;&lt;ETX&gt;
&lt;STX&gt;H2;o130,100;f3;c20;h1;w1;d3,;&lt;ETX&gt;
&lt;STX&gt;H3;o100,100;f3;c20;h1;w1;d3,MES Login;&lt;ETX&gt;
&lt;STX&gt;B4;o50,30;f3;c0,3;h50;w3;d3,9301;&lt;ETX&gt;
&lt;STX&gt;R&lt;ETX&gt;
&lt;STX&gt;&lt;ESC&gt;E1;&lt;ETX&gt;
&lt;STX&gt;&lt;US&gt;4&lt;ETX&gt;
&lt;STX&gt;&lt;ETB&gt;&lt;ETX&gt;</v>
      </c>
      <c r="H2559" s="38">
        <f>ROW() - 6</f>
        <v>2553</v>
      </c>
      <c r="I2559" s="218" t="str" cm="1">
        <f t="array" ref="I25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60" spans="1:10" x14ac:dyDescent="0.2">
      <c r="A2560" s="209">
        <v>9287</v>
      </c>
      <c r="B2560" s="211" t="s">
        <v>4389</v>
      </c>
      <c r="C2560" s="44">
        <v>4</v>
      </c>
      <c r="D2560" s="214">
        <v>45131.504006053241</v>
      </c>
      <c r="E2560" s="211" t="b">
        <v>0</v>
      </c>
      <c r="F2560" s="211" t="s">
        <v>4390</v>
      </c>
      <c r="G25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&lt;STX&gt;H1;o160,100;f3;c20;h1;w1;d3,Sherrod Zipporia;&lt;ETX&gt;
&lt;STX&gt;H2;o130,100;f3;c20;h1;w1;d3,;&lt;ETX&gt;
&lt;STX&gt;H3;o100,100;f3;c20;h1;w1;d3,MES Login;&lt;ETX&gt;
&lt;STX&gt;B4;o50,30;f3;c0,3;h50;w3;d3,9287;&lt;ETX&gt;
&lt;STX&gt;R&lt;ETX&gt;
&lt;STX&gt;&lt;ESC&gt;E1;&lt;ETX&gt;
&lt;STX&gt;&lt;US&gt;4&lt;ETX&gt;
&lt;STX&gt;&lt;ETB&gt;&lt;ETX&gt;</v>
      </c>
      <c r="H2560" s="38">
        <f>ROW() - 6</f>
        <v>2554</v>
      </c>
      <c r="I2560" s="218" t="str" cm="1">
        <f t="array" ref="I25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61" spans="1:10" x14ac:dyDescent="0.2">
      <c r="A2561" s="209">
        <v>9689</v>
      </c>
      <c r="B2561" s="211" t="s">
        <v>4391</v>
      </c>
      <c r="C2561" s="44">
        <v>4</v>
      </c>
      <c r="D2561" s="214">
        <v>45131.504006400464</v>
      </c>
      <c r="E2561" s="211" t="b">
        <v>0</v>
      </c>
      <c r="F2561" s="211" t="s">
        <v>4392</v>
      </c>
      <c r="G25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&lt;STX&gt;H1;o160,100;f3;c20;h1;w1;d3,Sherry Hines;&lt;ETX&gt;
&lt;STX&gt;H2;o130,100;f3;c20;h1;w1;d3,;&lt;ETX&gt;
&lt;STX&gt;H3;o100,100;f3;c20;h1;w1;d3,MES Login;&lt;ETX&gt;
&lt;STX&gt;B4;o50,30;f3;c0,3;h50;w3;d3,9689;&lt;ETX&gt;
&lt;STX&gt;R&lt;ETX&gt;
&lt;STX&gt;&lt;ESC&gt;E1;&lt;ETX&gt;
&lt;STX&gt;&lt;US&gt;4&lt;ETX&gt;
&lt;STX&gt;&lt;ETB&gt;&lt;ETX&gt;</v>
      </c>
      <c r="H2561" s="38">
        <f>ROW() - 6</f>
        <v>2555</v>
      </c>
      <c r="I2561" s="218" t="str" cm="1">
        <f t="array" ref="I25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62" spans="1:10" x14ac:dyDescent="0.2">
      <c r="A2562" s="209">
        <v>1358</v>
      </c>
      <c r="B2562" s="211" t="s">
        <v>4393</v>
      </c>
      <c r="C2562" s="44">
        <v>4</v>
      </c>
      <c r="D2562" s="214">
        <v>45131.504006597221</v>
      </c>
      <c r="E2562" s="211" t="b">
        <v>0</v>
      </c>
      <c r="F2562" s="211" t="s">
        <v>2030</v>
      </c>
      <c r="G25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&lt;STX&gt;H1;o160,100;f3;c20;h1;w1;d3,Sheryl Bolden;&lt;ETX&gt;
&lt;STX&gt;H2;o130,100;f3;c20;h1;w1;d3,;&lt;ETX&gt;
&lt;STX&gt;H3;o100,100;f3;c20;h1;w1;d3,MES Login;&lt;ETX&gt;
&lt;STX&gt;B4;o50,30;f3;c0,3;h50;w3;d3,1358;&lt;ETX&gt;
&lt;STX&gt;R&lt;ETX&gt;
&lt;STX&gt;&lt;ESC&gt;E1;&lt;ETX&gt;
&lt;STX&gt;&lt;US&gt;4&lt;ETX&gt;
&lt;STX&gt;&lt;ETB&gt;&lt;ETX&gt;</v>
      </c>
      <c r="H2562" s="38">
        <f>ROW() - 6</f>
        <v>2556</v>
      </c>
      <c r="I2562" s="218" t="str" cm="1">
        <f t="array" ref="I25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63" spans="1:10" x14ac:dyDescent="0.2">
      <c r="A2563" s="209">
        <v>2472</v>
      </c>
      <c r="B2563" s="211" t="s">
        <v>833</v>
      </c>
      <c r="C2563" s="44">
        <v>4</v>
      </c>
      <c r="D2563" s="214">
        <v>45919.89736072917</v>
      </c>
      <c r="E2563" s="211" t="b">
        <v>0</v>
      </c>
      <c r="F2563" s="211" t="s">
        <v>3959</v>
      </c>
      <c r="G25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&lt;STX&gt;H1;o160,100;f3;c20;h1;w1;d3,Shirek Bowen;&lt;ETX&gt;
&lt;STX&gt;H2;o130,100;f3;c20;h1;w1;d3,;&lt;ETX&gt;
&lt;STX&gt;H3;o100,100;f3;c20;h1;w1;d3,MES Login;&lt;ETX&gt;
&lt;STX&gt;B4;o50,30;f3;c0,3;h50;w3;d3,2472;&lt;ETX&gt;
&lt;STX&gt;R&lt;ETX&gt;
&lt;STX&gt;&lt;ESC&gt;E1;&lt;ETX&gt;
&lt;STX&gt;&lt;US&gt;4&lt;ETX&gt;
&lt;STX&gt;&lt;ETB&gt;&lt;ETX&gt;</v>
      </c>
      <c r="H2563" s="38">
        <f>ROW() - 6</f>
        <v>2557</v>
      </c>
      <c r="I2563" s="218" t="str" cm="1">
        <f t="array" ref="I25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64" spans="1:10" x14ac:dyDescent="0.2">
      <c r="A2564" s="209">
        <v>1704</v>
      </c>
      <c r="B2564" s="211" t="s">
        <v>4394</v>
      </c>
      <c r="C2564" s="44">
        <v>18</v>
      </c>
      <c r="D2564" s="214"/>
      <c r="E2564" s="211" t="b">
        <v>1</v>
      </c>
      <c r="F2564" s="211" t="s">
        <v>3345</v>
      </c>
      <c r="G25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&lt;STX&gt;H1;o160,100;f3;c20;h1;w1;d3,Shishutosh Saha;&lt;ETX&gt;
&lt;STX&gt;H2;o130,100;f3;c20;h1;w1;d3,;&lt;ETX&gt;
&lt;STX&gt;H3;o100,100;f3;c20;h1;w1;d3,MES Login;&lt;ETX&gt;
&lt;STX&gt;B4;o50,30;f3;c0,3;h50;w3;d3,1704;&lt;ETX&gt;
&lt;STX&gt;R&lt;ETX&gt;
&lt;STX&gt;&lt;ESC&gt;E1;&lt;ETX&gt;
&lt;STX&gt;&lt;US&gt;4&lt;ETX&gt;
&lt;STX&gt;&lt;ETB&gt;&lt;ETX&gt;</v>
      </c>
      <c r="H2564" s="38">
        <f>ROW() - 6</f>
        <v>2558</v>
      </c>
      <c r="I2564" s="218" t="str" cm="1">
        <f t="array" ref="I25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65" spans="1:10" x14ac:dyDescent="0.2">
      <c r="A2565" s="209">
        <v>3029</v>
      </c>
      <c r="B2565" s="211" t="s">
        <v>4395</v>
      </c>
      <c r="C2565" s="44">
        <v>4</v>
      </c>
      <c r="D2565" s="214">
        <v>45639</v>
      </c>
      <c r="E2565" s="211" t="b">
        <v>0</v>
      </c>
      <c r="F2565" s="211" t="s">
        <v>1124</v>
      </c>
      <c r="G25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&lt;STX&gt;H1;o160,100;f3;c20;h1;w1;d3,Shon Cross;&lt;ETX&gt;
&lt;STX&gt;H2;o130,100;f3;c20;h1;w1;d3,;&lt;ETX&gt;
&lt;STX&gt;H3;o100,100;f3;c20;h1;w1;d3,MES Login;&lt;ETX&gt;
&lt;STX&gt;B4;o50,30;f3;c0,3;h50;w3;d3,3029;&lt;ETX&gt;
&lt;STX&gt;R&lt;ETX&gt;
&lt;STX&gt;&lt;ESC&gt;E1;&lt;ETX&gt;
&lt;STX&gt;&lt;US&gt;4&lt;ETX&gt;
&lt;STX&gt;&lt;ETB&gt;&lt;ETX&gt;</v>
      </c>
      <c r="H2565" s="38">
        <f>ROW() - 6</f>
        <v>2559</v>
      </c>
      <c r="I2565" s="218" t="str" cm="1">
        <f t="array" ref="I25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66" spans="1:10" x14ac:dyDescent="0.2">
      <c r="A2566" s="209">
        <v>9066</v>
      </c>
      <c r="B2566" s="211" t="s">
        <v>4396</v>
      </c>
      <c r="C2566" s="44">
        <v>3</v>
      </c>
      <c r="D2566" s="214">
        <v>45131.504006944444</v>
      </c>
      <c r="E2566" s="211" t="b">
        <v>1</v>
      </c>
      <c r="F2566" s="211" t="s">
        <v>4397</v>
      </c>
      <c r="G25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&lt;STX&gt;H1;o160,100;f3;c20;h1;w1;d3,Shonda Hannon;&lt;ETX&gt;
&lt;STX&gt;H2;o130,100;f3;c20;h1;w1;d3,;&lt;ETX&gt;
&lt;STX&gt;H3;o100,100;f3;c20;h1;w1;d3,MES Login;&lt;ETX&gt;
&lt;STX&gt;B4;o50,30;f3;c0,3;h50;w3;d3,9066;&lt;ETX&gt;
&lt;STX&gt;R&lt;ETX&gt;
&lt;STX&gt;&lt;ESC&gt;E1;&lt;ETX&gt;
&lt;STX&gt;&lt;US&gt;4&lt;ETX&gt;
&lt;STX&gt;&lt;ETB&gt;&lt;ETX&gt;</v>
      </c>
      <c r="H2566" s="38">
        <f>ROW() - 6</f>
        <v>2560</v>
      </c>
      <c r="I2566" s="218" t="str" cm="1">
        <f t="array" ref="I25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67" spans="1:10" x14ac:dyDescent="0.2">
      <c r="A2567" s="209">
        <v>2542</v>
      </c>
      <c r="B2567" s="211" t="s">
        <v>4398</v>
      </c>
      <c r="C2567" s="44">
        <v>4</v>
      </c>
      <c r="D2567" s="214">
        <v>45615</v>
      </c>
      <c r="E2567" s="211" t="b">
        <v>0</v>
      </c>
      <c r="F2567" s="211" t="s">
        <v>3492</v>
      </c>
      <c r="G25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&lt;STX&gt;H1;o160,100;f3;c20;h1;w1;d3,Shyanne Dorsey;&lt;ETX&gt;
&lt;STX&gt;H2;o130,100;f3;c20;h1;w1;d3,;&lt;ETX&gt;
&lt;STX&gt;H3;o100,100;f3;c20;h1;w1;d3,MES Login;&lt;ETX&gt;
&lt;STX&gt;B4;o50,30;f3;c0,3;h50;w3;d3,2542;&lt;ETX&gt;
&lt;STX&gt;R&lt;ETX&gt;
&lt;STX&gt;&lt;ESC&gt;E1;&lt;ETX&gt;
&lt;STX&gt;&lt;US&gt;4&lt;ETX&gt;
&lt;STX&gt;&lt;ETB&gt;&lt;ETX&gt;</v>
      </c>
      <c r="H2567" s="38">
        <f>ROW() - 6</f>
        <v>2561</v>
      </c>
      <c r="I2567" s="218" t="str" cm="1">
        <f t="array" ref="I25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68" spans="1:10" x14ac:dyDescent="0.2">
      <c r="A2568" s="209">
        <v>9568</v>
      </c>
      <c r="B2568" s="211" t="s">
        <v>4399</v>
      </c>
      <c r="C2568" s="44">
        <v>4</v>
      </c>
      <c r="D2568" s="214">
        <v>45131.5040071412</v>
      </c>
      <c r="E2568" s="211" t="b">
        <v>0</v>
      </c>
      <c r="F2568" s="211" t="s">
        <v>1870</v>
      </c>
      <c r="G25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&lt;STX&gt;H1;o160,100;f3;c20;h1;w1;d3,Shynece Webb;&lt;ETX&gt;
&lt;STX&gt;H2;o130,100;f3;c20;h1;w1;d3,;&lt;ETX&gt;
&lt;STX&gt;H3;o100,100;f3;c20;h1;w1;d3,MES Login;&lt;ETX&gt;
&lt;STX&gt;B4;o50,30;f3;c0,3;h50;w3;d3,9568;&lt;ETX&gt;
&lt;STX&gt;R&lt;ETX&gt;
&lt;STX&gt;&lt;ESC&gt;E1;&lt;ETX&gt;
&lt;STX&gt;&lt;US&gt;4&lt;ETX&gt;
&lt;STX&gt;&lt;ETB&gt;&lt;ETX&gt;</v>
      </c>
      <c r="H2568" s="38">
        <f>ROW() - 6</f>
        <v>2562</v>
      </c>
      <c r="I2568" s="218" t="str" cm="1">
        <f t="array" ref="I25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69" spans="1:10" x14ac:dyDescent="0.2">
      <c r="A2569" s="209">
        <v>8784</v>
      </c>
      <c r="B2569" s="211" t="s">
        <v>4400</v>
      </c>
      <c r="C2569" s="44">
        <v>4</v>
      </c>
      <c r="D2569" s="214">
        <v>45131.504008217591</v>
      </c>
      <c r="E2569" s="211" t="b">
        <v>0</v>
      </c>
      <c r="F2569" s="211" t="s">
        <v>2434</v>
      </c>
      <c r="G25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&lt;STX&gt;H1;o160,100;f3;c20;h1;w1;d3,Si Solomon;&lt;ETX&gt;
&lt;STX&gt;H2;o130,100;f3;c20;h1;w1;d3,;&lt;ETX&gt;
&lt;STX&gt;H3;o100,100;f3;c20;h1;w1;d3,MES Login;&lt;ETX&gt;
&lt;STX&gt;B4;o50,30;f3;c0,3;h50;w3;d3,8784;&lt;ETX&gt;
&lt;STX&gt;R&lt;ETX&gt;
&lt;STX&gt;&lt;ESC&gt;E1;&lt;ETX&gt;
&lt;STX&gt;&lt;US&gt;4&lt;ETX&gt;
&lt;STX&gt;&lt;ETB&gt;&lt;ETX&gt;</v>
      </c>
      <c r="H2569" s="38">
        <f>ROW() - 6</f>
        <v>2563</v>
      </c>
      <c r="I2569" s="218" t="str" cm="1">
        <f t="array" ref="I25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70" spans="1:10" x14ac:dyDescent="0.2">
      <c r="A2570" s="209">
        <v>2682</v>
      </c>
      <c r="B2570" s="211" t="s">
        <v>9591</v>
      </c>
      <c r="C2570" s="44">
        <v>4</v>
      </c>
      <c r="D2570" s="214">
        <v>46107.901335879629</v>
      </c>
      <c r="E2570" s="211" t="b">
        <v>0</v>
      </c>
      <c r="F2570" s="211" t="s">
        <v>1031</v>
      </c>
      <c r="G25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&lt;STX&gt;H1;o160,100;f3;c20;h1;w1;d3,Sidney Jones;&lt;ETX&gt;
&lt;STX&gt;H2;o130,100;f3;c20;h1;w1;d3,;&lt;ETX&gt;
&lt;STX&gt;H3;o100,100;f3;c20;h1;w1;d3,MES Login;&lt;ETX&gt;
&lt;STX&gt;B4;o50,30;f3;c0,3;h50;w3;d3,2682;&lt;ETX&gt;
&lt;STX&gt;R&lt;ETX&gt;
&lt;STX&gt;&lt;ESC&gt;E1;&lt;ETX&gt;
&lt;STX&gt;&lt;US&gt;4&lt;ETX&gt;
&lt;STX&gt;&lt;ETB&gt;&lt;ETX&gt;</v>
      </c>
      <c r="H2570" s="38">
        <f>ROW() - 6</f>
        <v>2564</v>
      </c>
      <c r="I2570" s="218" t="str" cm="1">
        <f t="array" ref="I25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71" spans="1:10" x14ac:dyDescent="0.2">
      <c r="A2571" s="209">
        <v>2151</v>
      </c>
      <c r="B2571" s="211" t="s">
        <v>4401</v>
      </c>
      <c r="C2571" s="44">
        <v>4</v>
      </c>
      <c r="D2571" s="214">
        <v>45131.504007326388</v>
      </c>
      <c r="E2571" s="211" t="b">
        <v>1</v>
      </c>
      <c r="F2571" s="211" t="s">
        <v>924</v>
      </c>
      <c r="G25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&lt;STX&gt;H1;o160,100;f3;c20;h1;w1;d3,Sidney Wright;&lt;ETX&gt;
&lt;STX&gt;H2;o130,100;f3;c20;h1;w1;d3,;&lt;ETX&gt;
&lt;STX&gt;H3;o100,100;f3;c20;h1;w1;d3,MES Login;&lt;ETX&gt;
&lt;STX&gt;B4;o50,30;f3;c0,3;h50;w3;d3,2151;&lt;ETX&gt;
&lt;STX&gt;R&lt;ETX&gt;
&lt;STX&gt;&lt;ESC&gt;E1;&lt;ETX&gt;
&lt;STX&gt;&lt;US&gt;4&lt;ETX&gt;
&lt;STX&gt;&lt;ETB&gt;&lt;ETX&gt;</v>
      </c>
      <c r="H2571" s="38">
        <f>ROW() - 6</f>
        <v>2565</v>
      </c>
      <c r="I2571" s="218" t="str" cm="1">
        <f t="array" ref="I25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72" spans="1:10" x14ac:dyDescent="0.2">
      <c r="A2572" s="209">
        <v>9899</v>
      </c>
      <c r="B2572" s="211" t="s">
        <v>4402</v>
      </c>
      <c r="C2572" s="44">
        <v>4</v>
      </c>
      <c r="D2572" s="214">
        <v>45131.504007523145</v>
      </c>
      <c r="E2572" s="211" t="b">
        <v>0</v>
      </c>
      <c r="F2572" s="211" t="s">
        <v>918</v>
      </c>
      <c r="G25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&lt;STX&gt;H1;o160,100;f3;c20;h1;w1;d3,Sierra Jefferson;&lt;ETX&gt;
&lt;STX&gt;H2;o130,100;f3;c20;h1;w1;d3,;&lt;ETX&gt;
&lt;STX&gt;H3;o100,100;f3;c20;h1;w1;d3,MES Login;&lt;ETX&gt;
&lt;STX&gt;B4;o50,30;f3;c0,3;h50;w3;d3,9899;&lt;ETX&gt;
&lt;STX&gt;R&lt;ETX&gt;
&lt;STX&gt;&lt;ESC&gt;E1;&lt;ETX&gt;
&lt;STX&gt;&lt;US&gt;4&lt;ETX&gt;
&lt;STX&gt;&lt;ETB&gt;&lt;ETX&gt;</v>
      </c>
      <c r="H2572" s="38">
        <f>ROW() - 6</f>
        <v>2566</v>
      </c>
      <c r="I2572" s="218" t="str" cm="1">
        <f t="array" ref="I25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73" spans="1:10" x14ac:dyDescent="0.2">
      <c r="A2573" s="209">
        <v>2408</v>
      </c>
      <c r="B2573" s="211" t="s">
        <v>4403</v>
      </c>
      <c r="C2573" s="44">
        <v>4</v>
      </c>
      <c r="D2573" s="214">
        <v>45131.504007870368</v>
      </c>
      <c r="E2573" s="211" t="b">
        <v>0</v>
      </c>
      <c r="F2573" s="211" t="s">
        <v>4404</v>
      </c>
      <c r="G25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&lt;STX&gt;H1;o160,100;f3;c20;h1;w1;d3,Silas Brister;&lt;ETX&gt;
&lt;STX&gt;H2;o130,100;f3;c20;h1;w1;d3,;&lt;ETX&gt;
&lt;STX&gt;H3;o100,100;f3;c20;h1;w1;d3,MES Login;&lt;ETX&gt;
&lt;STX&gt;B4;o50,30;f3;c0,3;h50;w3;d3,2408;&lt;ETX&gt;
&lt;STX&gt;R&lt;ETX&gt;
&lt;STX&gt;&lt;ESC&gt;E1;&lt;ETX&gt;
&lt;STX&gt;&lt;US&gt;4&lt;ETX&gt;
&lt;STX&gt;&lt;ETB&gt;&lt;ETX&gt;</v>
      </c>
      <c r="H2573" s="38">
        <f>ROW() - 6</f>
        <v>2567</v>
      </c>
      <c r="I2573" s="218" t="str" cm="1">
        <f t="array" ref="I25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74" spans="1:10" x14ac:dyDescent="0.2">
      <c r="A2574" s="209">
        <v>8742</v>
      </c>
      <c r="B2574" s="211" t="s">
        <v>4403</v>
      </c>
      <c r="C2574" s="44">
        <v>4</v>
      </c>
      <c r="D2574" s="214">
        <v>45131.504008067132</v>
      </c>
      <c r="E2574" s="211" t="b">
        <v>0</v>
      </c>
      <c r="F2574" s="211" t="s">
        <v>4404</v>
      </c>
      <c r="G25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&lt;STX&gt;H1;o160,100;f3;c20;h1;w1;d3,Silas Brister;&lt;ETX&gt;
&lt;STX&gt;H2;o130,100;f3;c20;h1;w1;d3,;&lt;ETX&gt;
&lt;STX&gt;H3;o100,100;f3;c20;h1;w1;d3,MES Login;&lt;ETX&gt;
&lt;STX&gt;B4;o50,30;f3;c0,3;h50;w3;d3,8742;&lt;ETX&gt;
&lt;STX&gt;R&lt;ETX&gt;
&lt;STX&gt;&lt;ESC&gt;E1;&lt;ETX&gt;
&lt;STX&gt;&lt;US&gt;4&lt;ETX&gt;
&lt;STX&gt;&lt;ETB&gt;&lt;ETX&gt;</v>
      </c>
      <c r="H2574" s="38">
        <f>ROW() - 6</f>
        <v>2568</v>
      </c>
      <c r="I2574" s="218" t="str" cm="1">
        <f t="array" ref="I25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75" spans="1:10" x14ac:dyDescent="0.2">
      <c r="A2575" s="209">
        <v>8199</v>
      </c>
      <c r="B2575" s="211" t="s">
        <v>4405</v>
      </c>
      <c r="C2575" s="44">
        <v>4</v>
      </c>
      <c r="D2575" s="214">
        <v>45639</v>
      </c>
      <c r="E2575" s="211" t="b">
        <v>0</v>
      </c>
      <c r="F2575" s="211" t="s">
        <v>4406</v>
      </c>
      <c r="G25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&lt;STX&gt;H1;o160,100;f3;c20;h1;w1;d3,Simon Staller;&lt;ETX&gt;
&lt;STX&gt;H2;o130,100;f3;c20;h1;w1;d3,;&lt;ETX&gt;
&lt;STX&gt;H3;o100,100;f3;c20;h1;w1;d3,MES Login;&lt;ETX&gt;
&lt;STX&gt;B4;o50,30;f3;c0,3;h50;w3;d3,8199;&lt;ETX&gt;
&lt;STX&gt;R&lt;ETX&gt;
&lt;STX&gt;&lt;ESC&gt;E1;&lt;ETX&gt;
&lt;STX&gt;&lt;US&gt;4&lt;ETX&gt;
&lt;STX&gt;&lt;ETB&gt;&lt;ETX&gt;</v>
      </c>
      <c r="H2575" s="38">
        <f>ROW() - 6</f>
        <v>2569</v>
      </c>
      <c r="I2575" s="218" t="str" cm="1">
        <f t="array" ref="I25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76" spans="1:10" x14ac:dyDescent="0.2">
      <c r="A2576" s="209">
        <v>9620</v>
      </c>
      <c r="B2576" s="211" t="s">
        <v>4407</v>
      </c>
      <c r="C2576" s="44">
        <v>1</v>
      </c>
      <c r="D2576" s="214">
        <v>45131.504008414355</v>
      </c>
      <c r="E2576" s="211" t="b">
        <v>1</v>
      </c>
      <c r="F2576" s="211" t="s">
        <v>4408</v>
      </c>
      <c r="G25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&lt;STX&gt;H1;o160,100;f3;c20;h1;w1;d3,Skyler Difilippo;&lt;ETX&gt;
&lt;STX&gt;H2;o130,100;f3;c20;h1;w1;d3,;&lt;ETX&gt;
&lt;STX&gt;H3;o100,100;f3;c20;h1;w1;d3,MES Login;&lt;ETX&gt;
&lt;STX&gt;B4;o50,30;f3;c0,3;h50;w3;d3,9620;&lt;ETX&gt;
&lt;STX&gt;R&lt;ETX&gt;
&lt;STX&gt;&lt;ESC&gt;E1;&lt;ETX&gt;
&lt;STX&gt;&lt;US&gt;4&lt;ETX&gt;
&lt;STX&gt;&lt;ETB&gt;&lt;ETX&gt;</v>
      </c>
      <c r="H2576" s="38">
        <f>ROW() - 6</f>
        <v>2570</v>
      </c>
      <c r="I2576" s="218" t="str" cm="1">
        <f t="array" ref="I25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77" spans="1:10" x14ac:dyDescent="0.2">
      <c r="A2577" s="209">
        <v>2528</v>
      </c>
      <c r="B2577" s="211" t="s">
        <v>4409</v>
      </c>
      <c r="C2577" s="44">
        <v>4</v>
      </c>
      <c r="D2577" s="214">
        <v>45726</v>
      </c>
      <c r="E2577" s="211" t="b">
        <v>0</v>
      </c>
      <c r="F2577" s="211" t="s">
        <v>906</v>
      </c>
      <c r="G25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&lt;STX&gt;H1;o160,100;f3;c20;h1;w1;d3,Sol Vang;&lt;ETX&gt;
&lt;STX&gt;H2;o130,100;f3;c20;h1;w1;d3,;&lt;ETX&gt;
&lt;STX&gt;H3;o100,100;f3;c20;h1;w1;d3,MES Login;&lt;ETX&gt;
&lt;STX&gt;B4;o50,30;f3;c0,3;h50;w3;d3,2528;&lt;ETX&gt;
&lt;STX&gt;R&lt;ETX&gt;
&lt;STX&gt;&lt;ESC&gt;E1;&lt;ETX&gt;
&lt;STX&gt;&lt;US&gt;4&lt;ETX&gt;
&lt;STX&gt;&lt;ETB&gt;&lt;ETX&gt;</v>
      </c>
      <c r="H2577" s="38">
        <f>ROW() - 6</f>
        <v>2571</v>
      </c>
      <c r="I2577" s="218" t="str" cm="1">
        <f t="array" ref="I25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78" spans="1:10" x14ac:dyDescent="0.2">
      <c r="A2578" s="209">
        <v>9419</v>
      </c>
      <c r="B2578" s="211" t="s">
        <v>4409</v>
      </c>
      <c r="C2578" s="44">
        <v>4</v>
      </c>
      <c r="D2578" s="214"/>
      <c r="E2578" s="211" t="b">
        <v>0</v>
      </c>
      <c r="F2578" s="211" t="s">
        <v>906</v>
      </c>
      <c r="G25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&lt;STX&gt;H1;o160,100;f3;c20;h1;w1;d3,Sol Vang;&lt;ETX&gt;
&lt;STX&gt;H2;o130,100;f3;c20;h1;w1;d3,;&lt;ETX&gt;
&lt;STX&gt;H3;o100,100;f3;c20;h1;w1;d3,MES Login;&lt;ETX&gt;
&lt;STX&gt;B4;o50,30;f3;c0,3;h50;w3;d3,9419;&lt;ETX&gt;
&lt;STX&gt;R&lt;ETX&gt;
&lt;STX&gt;&lt;ESC&gt;E1;&lt;ETX&gt;
&lt;STX&gt;&lt;US&gt;4&lt;ETX&gt;
&lt;STX&gt;&lt;ETB&gt;&lt;ETX&gt;</v>
      </c>
      <c r="H2578" s="38">
        <f>ROW() - 6</f>
        <v>2572</v>
      </c>
      <c r="I2578" s="218" t="str" cm="1">
        <f t="array" ref="I25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79" spans="1:10" x14ac:dyDescent="0.2">
      <c r="A2579" s="209">
        <v>2426</v>
      </c>
      <c r="B2579" s="211" t="s">
        <v>4410</v>
      </c>
      <c r="C2579" s="44">
        <v>4</v>
      </c>
      <c r="D2579" s="214">
        <v>45142.883725231484</v>
      </c>
      <c r="E2579" s="211" t="b">
        <v>0</v>
      </c>
      <c r="F2579" s="211" t="s">
        <v>2064</v>
      </c>
      <c r="G25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&lt;STX&gt;H1;o160,100;f3;c20;h1;w1;d3,Soleman Ahmed;&lt;ETX&gt;
&lt;STX&gt;H2;o130,100;f3;c20;h1;w1;d3,;&lt;ETX&gt;
&lt;STX&gt;H3;o100,100;f3;c20;h1;w1;d3,MES Login;&lt;ETX&gt;
&lt;STX&gt;B4;o50,30;f3;c0,3;h50;w3;d3,2426;&lt;ETX&gt;
&lt;STX&gt;R&lt;ETX&gt;
&lt;STX&gt;&lt;ESC&gt;E1;&lt;ETX&gt;
&lt;STX&gt;&lt;US&gt;4&lt;ETX&gt;
&lt;STX&gt;&lt;ETB&gt;&lt;ETX&gt;</v>
      </c>
      <c r="H2579" s="38">
        <f>ROW() - 6</f>
        <v>2573</v>
      </c>
      <c r="I2579" s="218" t="str" cm="1">
        <f t="array" ref="I25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80" spans="1:10" x14ac:dyDescent="0.2">
      <c r="A2580" s="209">
        <v>9764</v>
      </c>
      <c r="B2580" s="211" t="s">
        <v>4411</v>
      </c>
      <c r="C2580" s="44">
        <v>4</v>
      </c>
      <c r="D2580" s="214">
        <v>45639</v>
      </c>
      <c r="E2580" s="211" t="b">
        <v>0</v>
      </c>
      <c r="F2580" s="211" t="s">
        <v>969</v>
      </c>
      <c r="G25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&lt;STX&gt;H1;o160,100;f3;c20;h1;w1;d3,Solomon Williams;&lt;ETX&gt;
&lt;STX&gt;H2;o130,100;f3;c20;h1;w1;d3,;&lt;ETX&gt;
&lt;STX&gt;H3;o100,100;f3;c20;h1;w1;d3,MES Login;&lt;ETX&gt;
&lt;STX&gt;B4;o50,30;f3;c0,3;h50;w3;d3,9764;&lt;ETX&gt;
&lt;STX&gt;R&lt;ETX&gt;
&lt;STX&gt;&lt;ESC&gt;E1;&lt;ETX&gt;
&lt;STX&gt;&lt;US&gt;4&lt;ETX&gt;
&lt;STX&gt;&lt;ETB&gt;&lt;ETX&gt;</v>
      </c>
      <c r="H2580" s="38">
        <f>ROW() - 6</f>
        <v>2574</v>
      </c>
      <c r="I2580" s="218" t="str" cm="1">
        <f t="array" ref="I25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81" spans="1:10" x14ac:dyDescent="0.2">
      <c r="A2581" s="209">
        <v>1110</v>
      </c>
      <c r="B2581" s="211" t="s">
        <v>593</v>
      </c>
      <c r="C2581" s="44">
        <v>4</v>
      </c>
      <c r="D2581" s="214"/>
      <c r="E2581" s="211" t="b">
        <v>0</v>
      </c>
      <c r="F2581" s="211" t="s">
        <v>1378</v>
      </c>
      <c r="G25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&lt;STX&gt;H1;o160,100;f3;c20;h1;w1;d3,Solyna Lee;&lt;ETX&gt;
&lt;STX&gt;H2;o130,100;f3;c20;h1;w1;d3,DT FEM 2nd;&lt;ETX&gt;
&lt;STX&gt;H3;o100,100;f3;c20;h1;w1;d3,MES Login;&lt;ETX&gt;
&lt;STX&gt;B4;o50,30;f3;c0,3;h50;w3;d3,1110;&lt;ETX&gt;
&lt;STX&gt;R&lt;ETX&gt;
&lt;STX&gt;&lt;ESC&gt;E1;&lt;ETX&gt;
&lt;STX&gt;&lt;US&gt;4&lt;ETX&gt;
&lt;STX&gt;&lt;ETB&gt;&lt;ETX&gt;</v>
      </c>
      <c r="H2581" s="38">
        <f>ROW() - 6</f>
        <v>2575</v>
      </c>
      <c r="I2581" s="218" t="str" cm="1">
        <f t="array" ref="I25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25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582" spans="1:10" x14ac:dyDescent="0.2">
      <c r="A2582" s="209">
        <v>1559</v>
      </c>
      <c r="B2582" s="211" t="s">
        <v>4412</v>
      </c>
      <c r="C2582" s="44">
        <v>4</v>
      </c>
      <c r="D2582" s="214">
        <v>45131.504008761571</v>
      </c>
      <c r="E2582" s="211" t="b">
        <v>1</v>
      </c>
      <c r="F2582" s="211" t="s">
        <v>4413</v>
      </c>
      <c r="G25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&lt;STX&gt;H1;o160,100;f3;c20;h1;w1;d3,Sondra Krauseneck;&lt;ETX&gt;
&lt;STX&gt;H2;o130,100;f3;c20;h1;w1;d3,;&lt;ETX&gt;
&lt;STX&gt;H3;o100,100;f3;c20;h1;w1;d3,MES Login;&lt;ETX&gt;
&lt;STX&gt;B4;o50,30;f3;c0,3;h50;w3;d3,1559;&lt;ETX&gt;
&lt;STX&gt;R&lt;ETX&gt;
&lt;STX&gt;&lt;ESC&gt;E1;&lt;ETX&gt;
&lt;STX&gt;&lt;US&gt;4&lt;ETX&gt;
&lt;STX&gt;&lt;ETB&gt;&lt;ETX&gt;</v>
      </c>
      <c r="H2582" s="38">
        <f>ROW() - 6</f>
        <v>2576</v>
      </c>
      <c r="I2582" s="218" t="str" cm="1">
        <f t="array" ref="I25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83" spans="1:10" x14ac:dyDescent="0.2">
      <c r="A2583" s="209">
        <v>8903</v>
      </c>
      <c r="B2583" s="211" t="s">
        <v>4414</v>
      </c>
      <c r="C2583" s="44">
        <v>4</v>
      </c>
      <c r="D2583" s="214">
        <v>45131.504008946758</v>
      </c>
      <c r="E2583" s="211" t="b">
        <v>0</v>
      </c>
      <c r="F2583" s="211" t="s">
        <v>1212</v>
      </c>
      <c r="G25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&lt;STX&gt;H1;o160,100;f3;c20;h1;w1;d3,Sot Chang;&lt;ETX&gt;
&lt;STX&gt;H2;o130,100;f3;c20;h1;w1;d3,;&lt;ETX&gt;
&lt;STX&gt;H3;o100,100;f3;c20;h1;w1;d3,MES Login;&lt;ETX&gt;
&lt;STX&gt;B4;o50,30;f3;c0,3;h50;w3;d3,8903;&lt;ETX&gt;
&lt;STX&gt;R&lt;ETX&gt;
&lt;STX&gt;&lt;ESC&gt;E1;&lt;ETX&gt;
&lt;STX&gt;&lt;US&gt;4&lt;ETX&gt;
&lt;STX&gt;&lt;ETB&gt;&lt;ETX&gt;</v>
      </c>
      <c r="H2583" s="38">
        <f>ROW() - 6</f>
        <v>2577</v>
      </c>
      <c r="I2583" s="218" t="str" cm="1">
        <f t="array" ref="I25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84" spans="1:10" x14ac:dyDescent="0.2">
      <c r="A2584" s="209">
        <v>1812</v>
      </c>
      <c r="B2584" s="211" t="s">
        <v>4415</v>
      </c>
      <c r="C2584" s="44">
        <v>4</v>
      </c>
      <c r="D2584" s="214"/>
      <c r="E2584" s="211" t="b">
        <v>0</v>
      </c>
      <c r="F2584" s="211" t="s">
        <v>4416</v>
      </c>
      <c r="G25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&lt;STX&gt;H1;o160,100;f3;c20;h1;w1;d3,Soua Lao;&lt;ETX&gt;
&lt;STX&gt;H2;o130,100;f3;c20;h1;w1;d3,;&lt;ETX&gt;
&lt;STX&gt;H3;o100,100;f3;c20;h1;w1;d3,MES Login;&lt;ETX&gt;
&lt;STX&gt;B4;o50,30;f3;c0,3;h50;w3;d3,1812;&lt;ETX&gt;
&lt;STX&gt;R&lt;ETX&gt;
&lt;STX&gt;&lt;ESC&gt;E1;&lt;ETX&gt;
&lt;STX&gt;&lt;US&gt;4&lt;ETX&gt;
&lt;STX&gt;&lt;ETB&gt;&lt;ETX&gt;</v>
      </c>
      <c r="H2584" s="38">
        <f>ROW() - 6</f>
        <v>2578</v>
      </c>
      <c r="I2584" s="218" t="str" cm="1">
        <f t="array" ref="I25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85" spans="1:10" x14ac:dyDescent="0.2">
      <c r="A2585" s="209">
        <v>2012</v>
      </c>
      <c r="B2585" s="211" t="s">
        <v>4417</v>
      </c>
      <c r="C2585" s="44">
        <v>4</v>
      </c>
      <c r="D2585" s="214">
        <v>45131.504009143522</v>
      </c>
      <c r="E2585" s="211" t="b">
        <v>0</v>
      </c>
      <c r="F2585" s="211" t="s">
        <v>936</v>
      </c>
      <c r="G25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&lt;STX&gt;H1;o160,100;f3;c20;h1;w1;d3,Soukhanh Amnath;&lt;ETX&gt;
&lt;STX&gt;H2;o130,100;f3;c20;h1;w1;d3,;&lt;ETX&gt;
&lt;STX&gt;H3;o100,100;f3;c20;h1;w1;d3,MES Login;&lt;ETX&gt;
&lt;STX&gt;B4;o50,30;f3;c0,3;h50;w3;d3,2012;&lt;ETX&gt;
&lt;STX&gt;R&lt;ETX&gt;
&lt;STX&gt;&lt;ESC&gt;E1;&lt;ETX&gt;
&lt;STX&gt;&lt;US&gt;4&lt;ETX&gt;
&lt;STX&gt;&lt;ETB&gt;&lt;ETX&gt;</v>
      </c>
      <c r="H2585" s="38">
        <f>ROW() - 6</f>
        <v>2579</v>
      </c>
      <c r="I2585" s="218" t="str" cm="1">
        <f t="array" ref="I25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86" spans="1:10" x14ac:dyDescent="0.2">
      <c r="A2586" s="209">
        <v>2085</v>
      </c>
      <c r="B2586" s="211" t="s">
        <v>4418</v>
      </c>
      <c r="C2586" s="44">
        <v>4</v>
      </c>
      <c r="D2586" s="214">
        <v>45131.504009293982</v>
      </c>
      <c r="E2586" s="211" t="b">
        <v>0</v>
      </c>
      <c r="F2586" s="211" t="s">
        <v>1482</v>
      </c>
      <c r="G25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&lt;STX&gt;H1;o160,100;f3;c20;h1;w1;d3,Stanley Cotton;&lt;ETX&gt;
&lt;STX&gt;H2;o130,100;f3;c20;h1;w1;d3,;&lt;ETX&gt;
&lt;STX&gt;H3;o100,100;f3;c20;h1;w1;d3,MES Login;&lt;ETX&gt;
&lt;STX&gt;B4;o50,30;f3;c0,3;h50;w3;d3,2085;&lt;ETX&gt;
&lt;STX&gt;R&lt;ETX&gt;
&lt;STX&gt;&lt;ESC&gt;E1;&lt;ETX&gt;
&lt;STX&gt;&lt;US&gt;4&lt;ETX&gt;
&lt;STX&gt;&lt;ETB&gt;&lt;ETX&gt;</v>
      </c>
      <c r="H2586" s="38">
        <f>ROW() - 6</f>
        <v>2580</v>
      </c>
      <c r="I2586" s="218" t="str" cm="1">
        <f t="array" ref="I25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87" spans="1:10" x14ac:dyDescent="0.2">
      <c r="A2587" s="209">
        <v>2946</v>
      </c>
      <c r="B2587" s="211" t="s">
        <v>4419</v>
      </c>
      <c r="C2587" s="44">
        <v>4</v>
      </c>
      <c r="D2587" s="214">
        <v>45565</v>
      </c>
      <c r="E2587" s="211" t="b">
        <v>0</v>
      </c>
      <c r="F2587" s="211" t="s">
        <v>4420</v>
      </c>
      <c r="G25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&lt;STX&gt;H1;o160,100;f3;c20;h1;w1;d3,Stanley Nkosi;&lt;ETX&gt;
&lt;STX&gt;H2;o130,100;f3;c20;h1;w1;d3,;&lt;ETX&gt;
&lt;STX&gt;H3;o100,100;f3;c20;h1;w1;d3,MES Login;&lt;ETX&gt;
&lt;STX&gt;B4;o50,30;f3;c0,3;h50;w3;d3,2946;&lt;ETX&gt;
&lt;STX&gt;R&lt;ETX&gt;
&lt;STX&gt;&lt;ESC&gt;E1;&lt;ETX&gt;
&lt;STX&gt;&lt;US&gt;4&lt;ETX&gt;
&lt;STX&gt;&lt;ETB&gt;&lt;ETX&gt;</v>
      </c>
      <c r="H2587" s="38">
        <f>ROW() - 6</f>
        <v>2581</v>
      </c>
      <c r="I2587" s="218" t="str" cm="1">
        <f t="array" ref="I25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88" spans="1:10" x14ac:dyDescent="0.2">
      <c r="A2588" s="209">
        <v>2208</v>
      </c>
      <c r="B2588" s="211" t="s">
        <v>4421</v>
      </c>
      <c r="C2588" s="44">
        <v>4</v>
      </c>
      <c r="D2588" s="214">
        <v>45133</v>
      </c>
      <c r="E2588" s="211" t="b">
        <v>0</v>
      </c>
      <c r="F2588" s="211" t="s">
        <v>2671</v>
      </c>
      <c r="G25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&lt;STX&gt;H1;o160,100;f3;c20;h1;w1;d3,Starr Dickerson;&lt;ETX&gt;
&lt;STX&gt;H2;o130,100;f3;c20;h1;w1;d3,;&lt;ETX&gt;
&lt;STX&gt;H3;o100,100;f3;c20;h1;w1;d3,MES Login;&lt;ETX&gt;
&lt;STX&gt;B4;o50,30;f3;c0,3;h50;w3;d3,2208;&lt;ETX&gt;
&lt;STX&gt;R&lt;ETX&gt;
&lt;STX&gt;&lt;ESC&gt;E1;&lt;ETX&gt;
&lt;STX&gt;&lt;US&gt;4&lt;ETX&gt;
&lt;STX&gt;&lt;ETB&gt;&lt;ETX&gt;</v>
      </c>
      <c r="H2588" s="38">
        <f>ROW() - 6</f>
        <v>2582</v>
      </c>
      <c r="I2588" s="218" t="str" cm="1">
        <f t="array" ref="I25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89" spans="1:10" x14ac:dyDescent="0.2">
      <c r="A2589" s="209">
        <v>2246</v>
      </c>
      <c r="B2589" s="211" t="s">
        <v>4422</v>
      </c>
      <c r="C2589" s="44">
        <v>4</v>
      </c>
      <c r="D2589" s="214">
        <v>45131.504009490738</v>
      </c>
      <c r="E2589" s="211" t="b">
        <v>0</v>
      </c>
      <c r="F2589" s="211" t="s">
        <v>2192</v>
      </c>
      <c r="G25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&lt;STX&gt;H1;o160,100;f3;c20;h1;w1;d3,Starr May;&lt;ETX&gt;
&lt;STX&gt;H2;o130,100;f3;c20;h1;w1;d3,;&lt;ETX&gt;
&lt;STX&gt;H3;o100,100;f3;c20;h1;w1;d3,MES Login;&lt;ETX&gt;
&lt;STX&gt;B4;o50,30;f3;c0,3;h50;w3;d3,2246;&lt;ETX&gt;
&lt;STX&gt;R&lt;ETX&gt;
&lt;STX&gt;&lt;ESC&gt;E1;&lt;ETX&gt;
&lt;STX&gt;&lt;US&gt;4&lt;ETX&gt;
&lt;STX&gt;&lt;ETB&gt;&lt;ETX&gt;</v>
      </c>
      <c r="H2589" s="38">
        <f>ROW() - 6</f>
        <v>2583</v>
      </c>
      <c r="I2589" s="218" t="str" cm="1">
        <f t="array" ref="I25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90" spans="1:10" x14ac:dyDescent="0.2">
      <c r="A2590" s="209">
        <v>1067</v>
      </c>
      <c r="B2590" s="211" t="s">
        <v>4423</v>
      </c>
      <c r="C2590" s="44">
        <v>4</v>
      </c>
      <c r="D2590" s="214">
        <v>45131.504009687502</v>
      </c>
      <c r="E2590" s="211" t="b">
        <v>0</v>
      </c>
      <c r="F2590" s="211" t="s">
        <v>1314</v>
      </c>
      <c r="G25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&lt;STX&gt;H1;o160,100;f3;c20;h1;w1;d3,Steffon White;&lt;ETX&gt;
&lt;STX&gt;H2;o130,100;f3;c20;h1;w1;d3,;&lt;ETX&gt;
&lt;STX&gt;H3;o100,100;f3;c20;h1;w1;d3,MES Login;&lt;ETX&gt;
&lt;STX&gt;B4;o50,30;f3;c0,3;h50;w3;d3,1067;&lt;ETX&gt;
&lt;STX&gt;R&lt;ETX&gt;
&lt;STX&gt;&lt;ESC&gt;E1;&lt;ETX&gt;
&lt;STX&gt;&lt;US&gt;4&lt;ETX&gt;
&lt;STX&gt;&lt;ETB&gt;&lt;ETX&gt;</v>
      </c>
      <c r="H2590" s="38">
        <f>ROW() - 6</f>
        <v>2584</v>
      </c>
      <c r="I2590" s="218" t="str" cm="1">
        <f t="array" ref="I25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91" spans="1:10" x14ac:dyDescent="0.2">
      <c r="A2591" s="209">
        <v>1300</v>
      </c>
      <c r="B2591" s="211" t="s">
        <v>4424</v>
      </c>
      <c r="C2591" s="44">
        <v>4</v>
      </c>
      <c r="D2591" s="214">
        <v>45131.504009837961</v>
      </c>
      <c r="E2591" s="211" t="b">
        <v>0</v>
      </c>
      <c r="F2591" s="211" t="s">
        <v>1137</v>
      </c>
      <c r="G25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&lt;STX&gt;H1;o160,100;f3;c20;h1;w1;d3,Stephanie Davenport;&lt;ETX&gt;
&lt;STX&gt;H2;o130,100;f3;c20;h1;w1;d3,;&lt;ETX&gt;
&lt;STX&gt;H3;o100,100;f3;c20;h1;w1;d3,MES Login;&lt;ETX&gt;
&lt;STX&gt;B4;o50,30;f3;c0,3;h50;w3;d3,1300;&lt;ETX&gt;
&lt;STX&gt;R&lt;ETX&gt;
&lt;STX&gt;&lt;ESC&gt;E1;&lt;ETX&gt;
&lt;STX&gt;&lt;US&gt;4&lt;ETX&gt;
&lt;STX&gt;&lt;ETB&gt;&lt;ETX&gt;</v>
      </c>
      <c r="H2591" s="38">
        <f>ROW() - 6</f>
        <v>2585</v>
      </c>
      <c r="I2591" s="218" t="str" cm="1">
        <f t="array" ref="I25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92" spans="1:10" x14ac:dyDescent="0.2">
      <c r="A2592" s="209">
        <v>5014</v>
      </c>
      <c r="B2592" s="211" t="s">
        <v>4425</v>
      </c>
      <c r="C2592" s="44">
        <v>4</v>
      </c>
      <c r="D2592" s="214">
        <v>45131.504010219905</v>
      </c>
      <c r="E2592" s="211" t="b">
        <v>1</v>
      </c>
      <c r="F2592" s="211" t="s">
        <v>3492</v>
      </c>
      <c r="G25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&lt;STX&gt;H1;o160,100;f3;c20;h1;w1;d3,Stephanie Dorsey;&lt;ETX&gt;
&lt;STX&gt;H2;o130,100;f3;c20;h1;w1;d3,;&lt;ETX&gt;
&lt;STX&gt;H3;o100,100;f3;c20;h1;w1;d3,MES Login;&lt;ETX&gt;
&lt;STX&gt;B4;o50,30;f3;c0,3;h50;w3;d3,5014;&lt;ETX&gt;
&lt;STX&gt;R&lt;ETX&gt;
&lt;STX&gt;&lt;ESC&gt;E1;&lt;ETX&gt;
&lt;STX&gt;&lt;US&gt;4&lt;ETX&gt;
&lt;STX&gt;&lt;ETB&gt;&lt;ETX&gt;</v>
      </c>
      <c r="H2592" s="38">
        <f>ROW() - 6</f>
        <v>2586</v>
      </c>
      <c r="I2592" s="218" t="str" cm="1">
        <f t="array" ref="I25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93" spans="1:10" x14ac:dyDescent="0.2">
      <c r="A2593" s="209">
        <v>2645</v>
      </c>
      <c r="B2593" s="211" t="s">
        <v>9411</v>
      </c>
      <c r="C2593" s="44">
        <v>4</v>
      </c>
      <c r="D2593" s="214">
        <v>45985.02883761574</v>
      </c>
      <c r="E2593" s="211" t="b">
        <v>0</v>
      </c>
      <c r="F2593" s="211" t="s">
        <v>9424</v>
      </c>
      <c r="G25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&lt;STX&gt;H1;o160,100;f3;c20;h1;w1;d3,Stephanie Hickey;&lt;ETX&gt;
&lt;STX&gt;H2;o130,100;f3;c20;h1;w1;d3,;&lt;ETX&gt;
&lt;STX&gt;H3;o100,100;f3;c20;h1;w1;d3,MES Login;&lt;ETX&gt;
&lt;STX&gt;B4;o50,30;f3;c0,3;h50;w3;d3,2645;&lt;ETX&gt;
&lt;STX&gt;R&lt;ETX&gt;
&lt;STX&gt;&lt;ESC&gt;E1;&lt;ETX&gt;
&lt;STX&gt;&lt;US&gt;4&lt;ETX&gt;
&lt;STX&gt;&lt;ETB&gt;&lt;ETX&gt;</v>
      </c>
      <c r="H2593" s="38">
        <f>ROW() - 6</f>
        <v>2587</v>
      </c>
      <c r="I2593" s="218" t="str" cm="1">
        <f t="array" ref="I25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94" spans="1:10" x14ac:dyDescent="0.2">
      <c r="A2594" s="209">
        <v>2033</v>
      </c>
      <c r="B2594" s="211" t="s">
        <v>4426</v>
      </c>
      <c r="C2594" s="44">
        <v>4</v>
      </c>
      <c r="D2594" s="214">
        <v>45131.504010416669</v>
      </c>
      <c r="E2594" s="211" t="b">
        <v>0</v>
      </c>
      <c r="F2594" s="211" t="s">
        <v>1052</v>
      </c>
      <c r="G25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&lt;STX&gt;H1;o160,100;f3;c20;h1;w1;d3,Stephanie Lyles;&lt;ETX&gt;
&lt;STX&gt;H2;o130,100;f3;c20;h1;w1;d3,;&lt;ETX&gt;
&lt;STX&gt;H3;o100,100;f3;c20;h1;w1;d3,MES Login;&lt;ETX&gt;
&lt;STX&gt;B4;o50,30;f3;c0,3;h50;w3;d3,2033;&lt;ETX&gt;
&lt;STX&gt;R&lt;ETX&gt;
&lt;STX&gt;&lt;ESC&gt;E1;&lt;ETX&gt;
&lt;STX&gt;&lt;US&gt;4&lt;ETX&gt;
&lt;STX&gt;&lt;ETB&gt;&lt;ETX&gt;</v>
      </c>
      <c r="H2594" s="38">
        <f>ROW() - 6</f>
        <v>2588</v>
      </c>
      <c r="I2594" s="218" t="str" cm="1">
        <f t="array" ref="I25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95" spans="1:10" x14ac:dyDescent="0.2">
      <c r="A2595" s="209">
        <v>1081</v>
      </c>
      <c r="B2595" s="211" t="s">
        <v>4427</v>
      </c>
      <c r="C2595" s="44">
        <v>4</v>
      </c>
      <c r="D2595" s="214">
        <v>45131.504010567129</v>
      </c>
      <c r="E2595" s="211" t="b">
        <v>0</v>
      </c>
      <c r="F2595" s="211" t="s">
        <v>1440</v>
      </c>
      <c r="G25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&lt;STX&gt;H1;o160,100;f3;c20;h1;w1;d3,Stephanie Thomas;&lt;ETX&gt;
&lt;STX&gt;H2;o130,100;f3;c20;h1;w1;d3,;&lt;ETX&gt;
&lt;STX&gt;H3;o100,100;f3;c20;h1;w1;d3,MES Login;&lt;ETX&gt;
&lt;STX&gt;B4;o50,30;f3;c0,3;h50;w3;d3,1081;&lt;ETX&gt;
&lt;STX&gt;R&lt;ETX&gt;
&lt;STX&gt;&lt;ESC&gt;E1;&lt;ETX&gt;
&lt;STX&gt;&lt;US&gt;4&lt;ETX&gt;
&lt;STX&gt;&lt;ETB&gt;&lt;ETX&gt;</v>
      </c>
      <c r="H2595" s="38">
        <f>ROW() - 6</f>
        <v>2589</v>
      </c>
      <c r="I2595" s="218" t="str" cm="1">
        <f t="array" ref="I25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96" spans="1:10" x14ac:dyDescent="0.2">
      <c r="A2596" s="209">
        <v>1575</v>
      </c>
      <c r="B2596" s="211" t="s">
        <v>4428</v>
      </c>
      <c r="C2596" s="44">
        <v>4</v>
      </c>
      <c r="D2596" s="214">
        <v>45131.504010763892</v>
      </c>
      <c r="E2596" s="211" t="b">
        <v>0</v>
      </c>
      <c r="F2596" s="211" t="s">
        <v>4429</v>
      </c>
      <c r="G25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&lt;STX&gt;H1;o160,100;f3;c20;h1;w1;d3,Stephanie Wilbourn;&lt;ETX&gt;
&lt;STX&gt;H2;o130,100;f3;c20;h1;w1;d3,;&lt;ETX&gt;
&lt;STX&gt;H3;o100,100;f3;c20;h1;w1;d3,MES Login;&lt;ETX&gt;
&lt;STX&gt;B4;o50,30;f3;c0,3;h50;w3;d3,1575;&lt;ETX&gt;
&lt;STX&gt;R&lt;ETX&gt;
&lt;STX&gt;&lt;ESC&gt;E1;&lt;ETX&gt;
&lt;STX&gt;&lt;US&gt;4&lt;ETX&gt;
&lt;STX&gt;&lt;ETB&gt;&lt;ETX&gt;</v>
      </c>
      <c r="H2596" s="38">
        <f>ROW() - 6</f>
        <v>2590</v>
      </c>
      <c r="I2596" s="218" t="str" cm="1">
        <f t="array" ref="I25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97" spans="1:10" x14ac:dyDescent="0.2">
      <c r="A2597" s="209">
        <v>9020</v>
      </c>
      <c r="B2597" s="211" t="s">
        <v>4430</v>
      </c>
      <c r="C2597" s="44">
        <v>4</v>
      </c>
      <c r="D2597" s="214">
        <v>45131.504010914352</v>
      </c>
      <c r="E2597" s="211" t="b">
        <v>0</v>
      </c>
      <c r="F2597" s="211" t="s">
        <v>914</v>
      </c>
      <c r="G25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&lt;STX&gt;H1;o160,100;f3;c20;h1;w1;d3,Stephen Anderson;&lt;ETX&gt;
&lt;STX&gt;H2;o130,100;f3;c20;h1;w1;d3,;&lt;ETX&gt;
&lt;STX&gt;H3;o100,100;f3;c20;h1;w1;d3,MES Login;&lt;ETX&gt;
&lt;STX&gt;B4;o50,30;f3;c0,3;h50;w3;d3,9020;&lt;ETX&gt;
&lt;STX&gt;R&lt;ETX&gt;
&lt;STX&gt;&lt;ESC&gt;E1;&lt;ETX&gt;
&lt;STX&gt;&lt;US&gt;4&lt;ETX&gt;
&lt;STX&gt;&lt;ETB&gt;&lt;ETX&gt;</v>
      </c>
      <c r="H2597" s="38">
        <f>ROW() - 6</f>
        <v>2591</v>
      </c>
      <c r="I2597" s="218" t="str" cm="1">
        <f t="array" ref="I25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98" spans="1:10" x14ac:dyDescent="0.2">
      <c r="A2598" s="209">
        <v>8989</v>
      </c>
      <c r="B2598" s="211" t="s">
        <v>4431</v>
      </c>
      <c r="C2598" s="44">
        <v>4</v>
      </c>
      <c r="D2598" s="214">
        <v>45131.504011111108</v>
      </c>
      <c r="E2598" s="211" t="b">
        <v>0</v>
      </c>
      <c r="F2598" s="211" t="s">
        <v>4432</v>
      </c>
      <c r="G25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&lt;STX&gt;H1;o160,100;f3;c20;h1;w1;d3,Stephen Bullock;&lt;ETX&gt;
&lt;STX&gt;H2;o130,100;f3;c20;h1;w1;d3,;&lt;ETX&gt;
&lt;STX&gt;H3;o100,100;f3;c20;h1;w1;d3,MES Login;&lt;ETX&gt;
&lt;STX&gt;B4;o50,30;f3;c0,3;h50;w3;d3,8989;&lt;ETX&gt;
&lt;STX&gt;R&lt;ETX&gt;
&lt;STX&gt;&lt;ESC&gt;E1;&lt;ETX&gt;
&lt;STX&gt;&lt;US&gt;4&lt;ETX&gt;
&lt;STX&gt;&lt;ETB&gt;&lt;ETX&gt;</v>
      </c>
      <c r="H2598" s="38">
        <f>ROW() - 6</f>
        <v>2592</v>
      </c>
      <c r="I2598" s="218" t="str" cm="1">
        <f t="array" ref="I25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5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599" spans="1:10" x14ac:dyDescent="0.2">
      <c r="A2599" s="209">
        <v>9007</v>
      </c>
      <c r="B2599" s="211" t="s">
        <v>595</v>
      </c>
      <c r="C2599" s="44">
        <v>4</v>
      </c>
      <c r="D2599" s="214"/>
      <c r="E2599" s="211" t="b">
        <v>1</v>
      </c>
      <c r="F2599" s="211" t="s">
        <v>891</v>
      </c>
      <c r="G25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&lt;STX&gt;H1;o160,100;f3;c20;h1;w1;d3,Stephen Johnson;&lt;ETX&gt;
&lt;STX&gt;H2;o130,100;f3;c20;h1;w1;d3,T1XX B;&lt;ETX&gt;
&lt;STX&gt;H3;o100,100;f3;c20;h1;w1;d3,MES Login;&lt;ETX&gt;
&lt;STX&gt;B4;o50,30;f3;c0,3;h50;w3;d3,9007;&lt;ETX&gt;
&lt;STX&gt;R&lt;ETX&gt;
&lt;STX&gt;&lt;ESC&gt;E1;&lt;ETX&gt;
&lt;STX&gt;&lt;US&gt;4&lt;ETX&gt;
&lt;STX&gt;&lt;ETB&gt;&lt;ETX&gt;</v>
      </c>
      <c r="H2599" s="38">
        <f>ROW() - 6</f>
        <v>2593</v>
      </c>
      <c r="I2599" s="218" t="str" cm="1">
        <f t="array" ref="I25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25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600" spans="1:10" x14ac:dyDescent="0.2">
      <c r="A2600" s="209">
        <v>1518</v>
      </c>
      <c r="B2600" s="211" t="s">
        <v>597</v>
      </c>
      <c r="C2600" s="44">
        <v>3</v>
      </c>
      <c r="D2600" s="214"/>
      <c r="E2600" s="211" t="b">
        <v>1</v>
      </c>
      <c r="F2600" s="211" t="s">
        <v>995</v>
      </c>
      <c r="G26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&lt;STX&gt;H1;o160,100;f3;c20;h1;w1;d3,Stephen Patterson;&lt;ETX&gt;
&lt;STX&gt;H2;o130,100;f3;c20;h1;w1;d3,Materials 1st;&lt;ETX&gt;
&lt;STX&gt;H3;o100,100;f3;c20;h1;w1;d3,MES Login;&lt;ETX&gt;
&lt;STX&gt;B4;o50,30;f3;c0,3;h50;w3;d3,1518;&lt;ETX&gt;
&lt;STX&gt;R&lt;ETX&gt;
&lt;STX&gt;&lt;ESC&gt;E1;&lt;ETX&gt;
&lt;STX&gt;&lt;US&gt;4&lt;ETX&gt;
&lt;STX&gt;&lt;ETB&gt;&lt;ETX&gt;</v>
      </c>
      <c r="H2600" s="38">
        <f>ROW() - 6</f>
        <v>2594</v>
      </c>
      <c r="I2600" s="218" t="str" cm="1">
        <f t="array" ref="I26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1st</v>
      </c>
      <c r="J26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601" spans="1:10" x14ac:dyDescent="0.2">
      <c r="A2601" s="209">
        <v>8734</v>
      </c>
      <c r="B2601" s="211" t="s">
        <v>4433</v>
      </c>
      <c r="C2601" s="44">
        <v>1</v>
      </c>
      <c r="D2601" s="214">
        <v>45131.504011307872</v>
      </c>
      <c r="E2601" s="211" t="b">
        <v>1</v>
      </c>
      <c r="F2601" s="211" t="s">
        <v>4406</v>
      </c>
      <c r="G26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&lt;STX&gt;H1;o160,100;f3;c20;h1;w1;d3,Stephen Staller;&lt;ETX&gt;
&lt;STX&gt;H2;o130,100;f3;c20;h1;w1;d3,;&lt;ETX&gt;
&lt;STX&gt;H3;o100,100;f3;c20;h1;w1;d3,MES Login;&lt;ETX&gt;
&lt;STX&gt;B4;o50,30;f3;c0,3;h50;w3;d3,8734;&lt;ETX&gt;
&lt;STX&gt;R&lt;ETX&gt;
&lt;STX&gt;&lt;ESC&gt;E1;&lt;ETX&gt;
&lt;STX&gt;&lt;US&gt;4&lt;ETX&gt;
&lt;STX&gt;&lt;ETB&gt;&lt;ETX&gt;</v>
      </c>
      <c r="H2601" s="38">
        <f>ROW() - 6</f>
        <v>2595</v>
      </c>
      <c r="I2601" s="218" t="str" cm="1">
        <f t="array" ref="I26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02" spans="1:10" x14ac:dyDescent="0.2">
      <c r="A2602" s="209">
        <v>9780</v>
      </c>
      <c r="B2602" s="211" t="s">
        <v>600</v>
      </c>
      <c r="C2602" s="44">
        <v>4</v>
      </c>
      <c r="D2602" s="214"/>
      <c r="E2602" s="211" t="b">
        <v>0</v>
      </c>
      <c r="F2602" s="211" t="s">
        <v>4434</v>
      </c>
      <c r="G26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&lt;STX&gt;H1;o160,100;f3;c20;h1;w1;d3,Stephen Yon;&lt;ETX&gt;
&lt;STX&gt;H2;o130,100;f3;c20;h1;w1;d3,T1XX C;&lt;ETX&gt;
&lt;STX&gt;H3;o100,100;f3;c20;h1;w1;d3,MES Login;&lt;ETX&gt;
&lt;STX&gt;B4;o50,30;f3;c0,3;h50;w3;d3,9780;&lt;ETX&gt;
&lt;STX&gt;R&lt;ETX&gt;
&lt;STX&gt;&lt;ESC&gt;E1;&lt;ETX&gt;
&lt;STX&gt;&lt;US&gt;4&lt;ETX&gt;
&lt;STX&gt;&lt;ETB&gt;&lt;ETX&gt;</v>
      </c>
      <c r="H2602" s="38">
        <f>ROW() - 6</f>
        <v>2596</v>
      </c>
      <c r="I2602" s="218" t="str" cm="1">
        <f t="array" ref="I26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6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603" spans="1:10" x14ac:dyDescent="0.2">
      <c r="A2603" s="209">
        <v>9303</v>
      </c>
      <c r="B2603" s="211" t="s">
        <v>602</v>
      </c>
      <c r="C2603" s="44">
        <v>11</v>
      </c>
      <c r="D2603" s="214"/>
      <c r="E2603" s="211" t="b">
        <v>1</v>
      </c>
      <c r="F2603" s="211" t="s">
        <v>4435</v>
      </c>
      <c r="G26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&lt;STX&gt;H1;o160,100;f3;c20;h1;w1;d3,Sterling Charleston;&lt;ETX&gt;
&lt;STX&gt;H2;o130,100;f3;c20;h1;w1;d3,Molding 3rd;&lt;ETX&gt;
&lt;STX&gt;H3;o100,100;f3;c20;h1;w1;d3,MES Login;&lt;ETX&gt;
&lt;STX&gt;B4;o50,30;f3;c0,3;h50;w3;d3,9303;&lt;ETX&gt;
&lt;STX&gt;R&lt;ETX&gt;
&lt;STX&gt;&lt;ESC&gt;E1;&lt;ETX&gt;
&lt;STX&gt;&lt;US&gt;4&lt;ETX&gt;
&lt;STX&gt;&lt;ETB&gt;&lt;ETX&gt;</v>
      </c>
      <c r="H2603" s="38">
        <f>ROW() - 6</f>
        <v>2597</v>
      </c>
      <c r="I2603" s="218" t="str" cm="1">
        <f t="array" ref="I26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Molding 3rd</v>
      </c>
      <c r="J26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604" spans="1:10" x14ac:dyDescent="0.2">
      <c r="A2604" s="209">
        <v>1004</v>
      </c>
      <c r="B2604" s="211" t="s">
        <v>604</v>
      </c>
      <c r="C2604" s="44">
        <v>7</v>
      </c>
      <c r="D2604" s="214"/>
      <c r="E2604" s="211" t="b">
        <v>1</v>
      </c>
      <c r="F2604" s="211" t="s">
        <v>4436</v>
      </c>
      <c r="G26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 Allevato;&lt;ETX&gt;
&lt;STX&gt;H2;o130,100;f3;c20;h1;w1;d3,AGM 1st;&lt;ETX&gt;
&lt;STX&gt;H3;o100,100;f3;c20;h1;w1;d3,MES Login;&lt;ETX&gt;
&lt;STX&gt;B4;o50,30;f3;c0,3;h50;w3;d3,1004;&lt;ETX&gt;
&lt;STX&gt;R&lt;ETX&gt;
&lt;STX&gt;&lt;ESC&gt;E1;&lt;ETX&gt;
&lt;STX&gt;&lt;US&gt;4&lt;ETX&gt;
&lt;STX&gt;&lt;ETB&gt;&lt;ETX&gt;</v>
      </c>
      <c r="H2604" s="38">
        <f>ROW() - 6</f>
        <v>2598</v>
      </c>
      <c r="I2604" s="218" t="str" cm="1">
        <f t="array" ref="I26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AGM 1st</v>
      </c>
      <c r="J26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605" spans="1:10" x14ac:dyDescent="0.2">
      <c r="A2605" s="209">
        <v>2393</v>
      </c>
      <c r="B2605" s="211" t="s">
        <v>4437</v>
      </c>
      <c r="C2605" s="44">
        <v>4</v>
      </c>
      <c r="D2605" s="214">
        <v>45131.504011458332</v>
      </c>
      <c r="E2605" s="211" t="b">
        <v>1</v>
      </c>
      <c r="F2605" s="211" t="s">
        <v>4438</v>
      </c>
      <c r="G26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 Annas;&lt;ETX&gt;
&lt;STX&gt;H2;o130,100;f3;c20;h1;w1;d3,;&lt;ETX&gt;
&lt;STX&gt;H3;o100,100;f3;c20;h1;w1;d3,MES Login;&lt;ETX&gt;
&lt;STX&gt;B4;o50,30;f3;c0,3;h50;w3;d3,2393;&lt;ETX&gt;
&lt;STX&gt;R&lt;ETX&gt;
&lt;STX&gt;&lt;ESC&gt;E1;&lt;ETX&gt;
&lt;STX&gt;&lt;US&gt;4&lt;ETX&gt;
&lt;STX&gt;&lt;ETB&gt;&lt;ETX&gt;</v>
      </c>
      <c r="H2605" s="38">
        <f>ROW() - 6</f>
        <v>2599</v>
      </c>
      <c r="I2605" s="218" t="str" cm="1">
        <f t="array" ref="I26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06" spans="1:10" x14ac:dyDescent="0.2">
      <c r="A2606" s="209">
        <v>2067</v>
      </c>
      <c r="B2606" s="211" t="s">
        <v>4439</v>
      </c>
      <c r="C2606" s="44">
        <v>4</v>
      </c>
      <c r="D2606" s="214">
        <v>45131.504011840276</v>
      </c>
      <c r="E2606" s="211" t="b">
        <v>0</v>
      </c>
      <c r="F2606" s="211" t="s">
        <v>960</v>
      </c>
      <c r="G26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 Brown;&lt;ETX&gt;
&lt;STX&gt;H2;o130,100;f3;c20;h1;w1;d3,;&lt;ETX&gt;
&lt;STX&gt;H3;o100,100;f3;c20;h1;w1;d3,MES Login;&lt;ETX&gt;
&lt;STX&gt;B4;o50,30;f3;c0,3;h50;w3;d3,2067;&lt;ETX&gt;
&lt;STX&gt;R&lt;ETX&gt;
&lt;STX&gt;&lt;ESC&gt;E1;&lt;ETX&gt;
&lt;STX&gt;&lt;US&gt;4&lt;ETX&gt;
&lt;STX&gt;&lt;ETB&gt;&lt;ETX&gt;</v>
      </c>
      <c r="H2606" s="38">
        <f>ROW() - 6</f>
        <v>2600</v>
      </c>
      <c r="I2606" s="218" t="str" cm="1">
        <f t="array" ref="I26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07" spans="1:10" x14ac:dyDescent="0.2">
      <c r="A2607" s="209">
        <v>8917</v>
      </c>
      <c r="B2607" s="211" t="s">
        <v>4440</v>
      </c>
      <c r="C2607" s="44">
        <v>5</v>
      </c>
      <c r="D2607" s="214">
        <v>45131.50401203704</v>
      </c>
      <c r="E2607" s="211" t="b">
        <v>1</v>
      </c>
      <c r="F2607" s="211" t="s">
        <v>4441</v>
      </c>
      <c r="G26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 Harwood;&lt;ETX&gt;
&lt;STX&gt;H2;o130,100;f3;c20;h1;w1;d3,;&lt;ETX&gt;
&lt;STX&gt;H3;o100,100;f3;c20;h1;w1;d3,MES Login;&lt;ETX&gt;
&lt;STX&gt;B4;o50,30;f3;c0,3;h50;w3;d3,8917;&lt;ETX&gt;
&lt;STX&gt;R&lt;ETX&gt;
&lt;STX&gt;&lt;ESC&gt;E1;&lt;ETX&gt;
&lt;STX&gt;&lt;US&gt;4&lt;ETX&gt;
&lt;STX&gt;&lt;ETB&gt;&lt;ETX&gt;</v>
      </c>
      <c r="H2607" s="38">
        <f>ROW() - 6</f>
        <v>2601</v>
      </c>
      <c r="I2607" s="218" t="str" cm="1">
        <f t="array" ref="I26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08" spans="1:10" x14ac:dyDescent="0.2">
      <c r="A2608" s="209">
        <v>2008</v>
      </c>
      <c r="B2608" s="211" t="s">
        <v>4442</v>
      </c>
      <c r="C2608" s="44">
        <v>1</v>
      </c>
      <c r="D2608" s="214">
        <v>45131.504012187499</v>
      </c>
      <c r="E2608" s="211" t="b">
        <v>1</v>
      </c>
      <c r="F2608" s="211" t="s">
        <v>4443</v>
      </c>
      <c r="G26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 Jurewich;&lt;ETX&gt;
&lt;STX&gt;H2;o130,100;f3;c20;h1;w1;d3,;&lt;ETX&gt;
&lt;STX&gt;H3;o100,100;f3;c20;h1;w1;d3,MES Login;&lt;ETX&gt;
&lt;STX&gt;B4;o50,30;f3;c0,3;h50;w3;d3,2008;&lt;ETX&gt;
&lt;STX&gt;R&lt;ETX&gt;
&lt;STX&gt;&lt;ESC&gt;E1;&lt;ETX&gt;
&lt;STX&gt;&lt;US&gt;4&lt;ETX&gt;
&lt;STX&gt;&lt;ETB&gt;&lt;ETX&gt;</v>
      </c>
      <c r="H2608" s="38">
        <f>ROW() - 6</f>
        <v>2602</v>
      </c>
      <c r="I2608" s="218" t="str" cm="1">
        <f t="array" ref="I26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09" spans="1:10" x14ac:dyDescent="0.2">
      <c r="A2609" s="209">
        <v>2244</v>
      </c>
      <c r="B2609" s="211" t="s">
        <v>4444</v>
      </c>
      <c r="C2609" s="44">
        <v>4</v>
      </c>
      <c r="D2609" s="214">
        <v>45131.504014930557</v>
      </c>
      <c r="E2609" s="211" t="b">
        <v>0</v>
      </c>
      <c r="F2609" s="211" t="s">
        <v>4445</v>
      </c>
      <c r="G26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 Shmidt;&lt;ETX&gt;
&lt;STX&gt;H2;o130,100;f3;c20;h1;w1;d3,;&lt;ETX&gt;
&lt;STX&gt;H3;o100,100;f3;c20;h1;w1;d3,MES Login;&lt;ETX&gt;
&lt;STX&gt;B4;o50,30;f3;c0,3;h50;w3;d3,2244;&lt;ETX&gt;
&lt;STX&gt;R&lt;ETX&gt;
&lt;STX&gt;&lt;ESC&gt;E1;&lt;ETX&gt;
&lt;STX&gt;&lt;US&gt;4&lt;ETX&gt;
&lt;STX&gt;&lt;ETB&gt;&lt;ETX&gt;</v>
      </c>
      <c r="H2609" s="38">
        <f>ROW() - 6</f>
        <v>2603</v>
      </c>
      <c r="I2609" s="218" t="str" cm="1">
        <f t="array" ref="I26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10" spans="1:10" x14ac:dyDescent="0.2">
      <c r="A2610" s="209">
        <v>2068</v>
      </c>
      <c r="B2610" s="211" t="s">
        <v>4446</v>
      </c>
      <c r="C2610" s="44">
        <v>4</v>
      </c>
      <c r="D2610" s="214">
        <v>45131.504015081016</v>
      </c>
      <c r="E2610" s="211" t="b">
        <v>0</v>
      </c>
      <c r="F2610" s="211" t="s">
        <v>956</v>
      </c>
      <c r="G26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 Smith;&lt;ETX&gt;
&lt;STX&gt;H2;o130,100;f3;c20;h1;w1;d3,;&lt;ETX&gt;
&lt;STX&gt;H3;o100,100;f3;c20;h1;w1;d3,MES Login;&lt;ETX&gt;
&lt;STX&gt;B4;o50,30;f3;c0,3;h50;w3;d3,2068;&lt;ETX&gt;
&lt;STX&gt;R&lt;ETX&gt;
&lt;STX&gt;&lt;ESC&gt;E1;&lt;ETX&gt;
&lt;STX&gt;&lt;US&gt;4&lt;ETX&gt;
&lt;STX&gt;&lt;ETB&gt;&lt;ETX&gt;</v>
      </c>
      <c r="H2610" s="38">
        <f>ROW() - 6</f>
        <v>2604</v>
      </c>
      <c r="I2610" s="218" t="str" cm="1">
        <f t="array" ref="I26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11" spans="1:10" x14ac:dyDescent="0.2">
      <c r="A2611" s="209">
        <v>8819</v>
      </c>
      <c r="B2611" s="211" t="s">
        <v>9532</v>
      </c>
      <c r="C2611" s="44">
        <v>4</v>
      </c>
      <c r="D2611" s="214"/>
      <c r="E2611" s="211" t="b">
        <v>1</v>
      </c>
      <c r="F2611" s="211" t="s">
        <v>9533</v>
      </c>
      <c r="G26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 Xiong - Bypass;&lt;ETX&gt;
&lt;STX&gt;H2;o130,100;f3;c20;h1;w1;d3,Bypass;&lt;ETX&gt;
&lt;STX&gt;H3;o100,100;f3;c20;h1;w1;d3,MES Login;&lt;ETX&gt;
&lt;STX&gt;B4;o50,30;f3;c0,3;h50;w3;d3,8819;&lt;ETX&gt;
&lt;STX&gt;R&lt;ETX&gt;
&lt;STX&gt;&lt;ESC&gt;E1;&lt;ETX&gt;
&lt;STX&gt;&lt;US&gt;4&lt;ETX&gt;
&lt;STX&gt;&lt;ETB&gt;&lt;ETX&gt;</v>
      </c>
      <c r="H2611" s="38">
        <f>ROW() - 6</f>
        <v>2605</v>
      </c>
      <c r="I2611" s="218" t="str" cm="1">
        <f t="array" ref="I26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26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612" spans="1:10" x14ac:dyDescent="0.2">
      <c r="A2612" s="209">
        <v>5659205</v>
      </c>
      <c r="B2612" s="211" t="s">
        <v>4447</v>
      </c>
      <c r="C2612" s="44">
        <v>4</v>
      </c>
      <c r="D2612" s="214"/>
      <c r="E2612" s="211" t="b">
        <v>0</v>
      </c>
      <c r="F2612" s="211" t="s">
        <v>4448</v>
      </c>
      <c r="G26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 Xiong-Bypass;&lt;ETX&gt;
&lt;STX&gt;H2;o130,100;f3;c20;h1;w1;d3,Bypass;&lt;ETX&gt;
&lt;STX&gt;H3;o100,100;f3;c20;h1;w1;d3,MES Login;&lt;ETX&gt;
&lt;STX&gt;B4;o50,30;f3;c0,3;h50;w3;d3,5659205;&lt;ETX&gt;
&lt;STX&gt;R&lt;ETX&gt;
&lt;STX&gt;&lt;ESC&gt;E1;&lt;ETX&gt;
&lt;STX&gt;&lt;US&gt;4&lt;ETX&gt;
&lt;STX&gt;&lt;ETB&gt;&lt;ETX&gt;</v>
      </c>
      <c r="H2612" s="38">
        <f>ROW() - 6</f>
        <v>2606</v>
      </c>
      <c r="I2612" s="218" t="str" cm="1">
        <f t="array" ref="I26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26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613" spans="1:10" x14ac:dyDescent="0.2">
      <c r="A2613" s="209">
        <v>1230</v>
      </c>
      <c r="B2613" s="211" t="s">
        <v>609</v>
      </c>
      <c r="C2613" s="44">
        <v>4</v>
      </c>
      <c r="D2613" s="214"/>
      <c r="E2613" s="211" t="b">
        <v>0</v>
      </c>
      <c r="F2613" s="211" t="s">
        <v>4449</v>
      </c>
      <c r="G26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&lt;STX&gt;H1;o160,100;f3;c20;h1;w1;d3,Steven Abernathy;&lt;ETX&gt;
&lt;STX&gt;H2;o130,100;f3;c20;h1;w1;d3,DT FEM 3rd;&lt;ETX&gt;
&lt;STX&gt;H3;o100,100;f3;c20;h1;w1;d3,MES Login;&lt;ETX&gt;
&lt;STX&gt;B4;o50,30;f3;c0,3;h50;w3;d3,1230;&lt;ETX&gt;
&lt;STX&gt;R&lt;ETX&gt;
&lt;STX&gt;&lt;ESC&gt;E1;&lt;ETX&gt;
&lt;STX&gt;&lt;US&gt;4&lt;ETX&gt;
&lt;STX&gt;&lt;ETB&gt;&lt;ETX&gt;</v>
      </c>
      <c r="H2613" s="38">
        <f>ROW() - 6</f>
        <v>2607</v>
      </c>
      <c r="I2613" s="218" t="str" cm="1">
        <f t="array" ref="I26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3rd</v>
      </c>
      <c r="J26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614" spans="1:10" x14ac:dyDescent="0.2">
      <c r="A2614" s="209">
        <v>2166</v>
      </c>
      <c r="B2614" s="211" t="s">
        <v>4450</v>
      </c>
      <c r="C2614" s="44">
        <v>4</v>
      </c>
      <c r="D2614" s="214">
        <v>45131.504012384263</v>
      </c>
      <c r="E2614" s="211" t="b">
        <v>0</v>
      </c>
      <c r="F2614" s="211" t="s">
        <v>1000</v>
      </c>
      <c r="G26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&lt;STX&gt;H1;o160,100;f3;c20;h1;w1;d3,Steven Carter;&lt;ETX&gt;
&lt;STX&gt;H2;o130,100;f3;c20;h1;w1;d3,;&lt;ETX&gt;
&lt;STX&gt;H3;o100,100;f3;c20;h1;w1;d3,MES Login;&lt;ETX&gt;
&lt;STX&gt;B4;o50,30;f3;c0,3;h50;w3;d3,2166;&lt;ETX&gt;
&lt;STX&gt;R&lt;ETX&gt;
&lt;STX&gt;&lt;ESC&gt;E1;&lt;ETX&gt;
&lt;STX&gt;&lt;US&gt;4&lt;ETX&gt;
&lt;STX&gt;&lt;ETB&gt;&lt;ETX&gt;</v>
      </c>
      <c r="H2614" s="38">
        <f>ROW() - 6</f>
        <v>2608</v>
      </c>
      <c r="I2614" s="218" t="str" cm="1">
        <f t="array" ref="I26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15" spans="1:10" x14ac:dyDescent="0.2">
      <c r="A2615" s="209">
        <v>4008</v>
      </c>
      <c r="B2615" s="211" t="s">
        <v>4451</v>
      </c>
      <c r="C2615" s="44">
        <v>4</v>
      </c>
      <c r="D2615" s="214">
        <v>45131.504012731479</v>
      </c>
      <c r="E2615" s="211" t="b">
        <v>0</v>
      </c>
      <c r="F2615" s="211" t="s">
        <v>4452</v>
      </c>
      <c r="G26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&lt;STX&gt;H1;o160,100;f3;c20;h1;w1;d3,Steven Chandler;&lt;ETX&gt;
&lt;STX&gt;H2;o130,100;f3;c20;h1;w1;d3,;&lt;ETX&gt;
&lt;STX&gt;H3;o100,100;f3;c20;h1;w1;d3,MES Login;&lt;ETX&gt;
&lt;STX&gt;B4;o50,30;f3;c0,3;h50;w3;d3,4008;&lt;ETX&gt;
&lt;STX&gt;R&lt;ETX&gt;
&lt;STX&gt;&lt;ESC&gt;E1;&lt;ETX&gt;
&lt;STX&gt;&lt;US&gt;4&lt;ETX&gt;
&lt;STX&gt;&lt;ETB&gt;&lt;ETX&gt;</v>
      </c>
      <c r="H2615" s="38">
        <f>ROW() - 6</f>
        <v>2609</v>
      </c>
      <c r="I2615" s="218" t="str" cm="1">
        <f t="array" ref="I26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16" spans="1:10" x14ac:dyDescent="0.2">
      <c r="A2616" s="209">
        <v>8963</v>
      </c>
      <c r="B2616" s="211" t="s">
        <v>4451</v>
      </c>
      <c r="C2616" s="44">
        <v>4</v>
      </c>
      <c r="D2616" s="214">
        <v>45131.504012928242</v>
      </c>
      <c r="E2616" s="211" t="b">
        <v>0</v>
      </c>
      <c r="F2616" s="211" t="s">
        <v>4452</v>
      </c>
      <c r="G26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&lt;STX&gt;H1;o160,100;f3;c20;h1;w1;d3,Steven Chandler;&lt;ETX&gt;
&lt;STX&gt;H2;o130,100;f3;c20;h1;w1;d3,;&lt;ETX&gt;
&lt;STX&gt;H3;o100,100;f3;c20;h1;w1;d3,MES Login;&lt;ETX&gt;
&lt;STX&gt;B4;o50,30;f3;c0,3;h50;w3;d3,8963;&lt;ETX&gt;
&lt;STX&gt;R&lt;ETX&gt;
&lt;STX&gt;&lt;ESC&gt;E1;&lt;ETX&gt;
&lt;STX&gt;&lt;US&gt;4&lt;ETX&gt;
&lt;STX&gt;&lt;ETB&gt;&lt;ETX&gt;</v>
      </c>
      <c r="H2616" s="38">
        <f>ROW() - 6</f>
        <v>2610</v>
      </c>
      <c r="I2616" s="218" t="str" cm="1">
        <f t="array" ref="I26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17" spans="1:10" x14ac:dyDescent="0.2">
      <c r="A2617" s="209">
        <v>5005</v>
      </c>
      <c r="B2617" s="211" t="s">
        <v>4453</v>
      </c>
      <c r="C2617" s="44">
        <v>1</v>
      </c>
      <c r="D2617" s="214">
        <v>45131.504013113423</v>
      </c>
      <c r="E2617" s="211" t="b">
        <v>1</v>
      </c>
      <c r="F2617" s="211" t="s">
        <v>4454</v>
      </c>
      <c r="G26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&lt;STX&gt;H1;o160,100;f3;c20;h1;w1;d3,Steven Elayan;&lt;ETX&gt;
&lt;STX&gt;H2;o130,100;f3;c20;h1;w1;d3,;&lt;ETX&gt;
&lt;STX&gt;H3;o100,100;f3;c20;h1;w1;d3,MES Login;&lt;ETX&gt;
&lt;STX&gt;B4;o50,30;f3;c0,3;h50;w3;d3,5005;&lt;ETX&gt;
&lt;STX&gt;R&lt;ETX&gt;
&lt;STX&gt;&lt;ESC&gt;E1;&lt;ETX&gt;
&lt;STX&gt;&lt;US&gt;4&lt;ETX&gt;
&lt;STX&gt;&lt;ETB&gt;&lt;ETX&gt;</v>
      </c>
      <c r="H2617" s="38">
        <f>ROW() - 6</f>
        <v>2611</v>
      </c>
      <c r="I2617" s="218" t="str" cm="1">
        <f t="array" ref="I26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18" spans="1:10" x14ac:dyDescent="0.2">
      <c r="A2618" s="209">
        <v>8888</v>
      </c>
      <c r="B2618" s="211" t="s">
        <v>4455</v>
      </c>
      <c r="C2618" s="44">
        <v>8</v>
      </c>
      <c r="D2618" s="214">
        <v>45090.630198993058</v>
      </c>
      <c r="E2618" s="211" t="b">
        <v>1</v>
      </c>
      <c r="F2618" s="211" t="s">
        <v>1343</v>
      </c>
      <c r="G26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&lt;STX&gt;H1;o160,100;f3;c20;h1;w1;d3,Steven Green;&lt;ETX&gt;
&lt;STX&gt;H2;o130,100;f3;c20;h1;w1;d3,;&lt;ETX&gt;
&lt;STX&gt;H3;o100,100;f3;c20;h1;w1;d3,MES Login;&lt;ETX&gt;
&lt;STX&gt;B4;o50,30;f3;c0,3;h50;w3;d3,8888;&lt;ETX&gt;
&lt;STX&gt;R&lt;ETX&gt;
&lt;STX&gt;&lt;ESC&gt;E1;&lt;ETX&gt;
&lt;STX&gt;&lt;US&gt;4&lt;ETX&gt;
&lt;STX&gt;&lt;ETB&gt;&lt;ETX&gt;</v>
      </c>
      <c r="H2618" s="38">
        <f>ROW() - 6</f>
        <v>2612</v>
      </c>
      <c r="I2618" s="218" t="str" cm="1">
        <f t="array" ref="I26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19" spans="1:10" x14ac:dyDescent="0.2">
      <c r="A2619" s="209">
        <v>9887</v>
      </c>
      <c r="B2619" s="211" t="s">
        <v>4456</v>
      </c>
      <c r="C2619" s="44">
        <v>1</v>
      </c>
      <c r="D2619" s="214">
        <v>45131.504013310187</v>
      </c>
      <c r="E2619" s="211" t="b">
        <v>1</v>
      </c>
      <c r="F2619" s="211" t="s">
        <v>3713</v>
      </c>
      <c r="G26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&lt;STX&gt;H1;o160,100;f3;c20;h1;w1;d3,Steven Hannan;&lt;ETX&gt;
&lt;STX&gt;H2;o130,100;f3;c20;h1;w1;d3,;&lt;ETX&gt;
&lt;STX&gt;H3;o100,100;f3;c20;h1;w1;d3,MES Login;&lt;ETX&gt;
&lt;STX&gt;B4;o50,30;f3;c0,3;h50;w3;d3,9887;&lt;ETX&gt;
&lt;STX&gt;R&lt;ETX&gt;
&lt;STX&gt;&lt;ESC&gt;E1;&lt;ETX&gt;
&lt;STX&gt;&lt;US&gt;4&lt;ETX&gt;
&lt;STX&gt;&lt;ETB&gt;&lt;ETX&gt;</v>
      </c>
      <c r="H2619" s="38">
        <f>ROW() - 6</f>
        <v>2613</v>
      </c>
      <c r="I2619" s="218" t="str" cm="1">
        <f t="array" ref="I26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20" spans="1:10" x14ac:dyDescent="0.2">
      <c r="A2620" s="209">
        <v>1420</v>
      </c>
      <c r="B2620" s="211" t="s">
        <v>4457</v>
      </c>
      <c r="C2620" s="44">
        <v>4</v>
      </c>
      <c r="D2620" s="214">
        <v>45131.50401365741</v>
      </c>
      <c r="E2620" s="211" t="b">
        <v>0</v>
      </c>
      <c r="F2620" s="211" t="s">
        <v>1154</v>
      </c>
      <c r="G26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&lt;STX&gt;H1;o160,100;f3;c20;h1;w1;d3,Steven Harris;&lt;ETX&gt;
&lt;STX&gt;H2;o130,100;f3;c20;h1;w1;d3,;&lt;ETX&gt;
&lt;STX&gt;H3;o100,100;f3;c20;h1;w1;d3,MES Login;&lt;ETX&gt;
&lt;STX&gt;B4;o50,30;f3;c0,3;h50;w3;d3,1420;&lt;ETX&gt;
&lt;STX&gt;R&lt;ETX&gt;
&lt;STX&gt;&lt;ESC&gt;E1;&lt;ETX&gt;
&lt;STX&gt;&lt;US&gt;4&lt;ETX&gt;
&lt;STX&gt;&lt;ETB&gt;&lt;ETX&gt;</v>
      </c>
      <c r="H2620" s="38">
        <f>ROW() - 6</f>
        <v>2614</v>
      </c>
      <c r="I2620" s="218" t="str" cm="1">
        <f t="array" ref="I26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21" spans="1:10" x14ac:dyDescent="0.2">
      <c r="A2621" s="209">
        <v>1244</v>
      </c>
      <c r="B2621" s="211" t="s">
        <v>4458</v>
      </c>
      <c r="C2621" s="44">
        <v>4</v>
      </c>
      <c r="D2621" s="214">
        <v>45131.504013807869</v>
      </c>
      <c r="E2621" s="211" t="b">
        <v>0</v>
      </c>
      <c r="F2621" s="211" t="s">
        <v>4459</v>
      </c>
      <c r="G26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&lt;STX&gt;H1;o160,100;f3;c20;h1;w1;d3,Steven Held;&lt;ETX&gt;
&lt;STX&gt;H2;o130,100;f3;c20;h1;w1;d3,;&lt;ETX&gt;
&lt;STX&gt;H3;o100,100;f3;c20;h1;w1;d3,MES Login;&lt;ETX&gt;
&lt;STX&gt;B4;o50,30;f3;c0,3;h50;w3;d3,1244;&lt;ETX&gt;
&lt;STX&gt;R&lt;ETX&gt;
&lt;STX&gt;&lt;ESC&gt;E1;&lt;ETX&gt;
&lt;STX&gt;&lt;US&gt;4&lt;ETX&gt;
&lt;STX&gt;&lt;ETB&gt;&lt;ETX&gt;</v>
      </c>
      <c r="H2621" s="38">
        <f>ROW() - 6</f>
        <v>2615</v>
      </c>
      <c r="I2621" s="218" t="str" cm="1">
        <f t="array" ref="I26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22" spans="1:10" x14ac:dyDescent="0.2">
      <c r="A2622" s="209">
        <v>3006</v>
      </c>
      <c r="B2622" s="211" t="s">
        <v>4460</v>
      </c>
      <c r="C2622" s="44">
        <v>4</v>
      </c>
      <c r="D2622" s="214">
        <v>45131.504014004633</v>
      </c>
      <c r="E2622" s="211" t="b">
        <v>0</v>
      </c>
      <c r="F2622" s="211" t="s">
        <v>4461</v>
      </c>
      <c r="G26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&lt;STX&gt;H1;o160,100;f3;c20;h1;w1;d3,Steven Klotz;&lt;ETX&gt;
&lt;STX&gt;H2;o130,100;f3;c20;h1;w1;d3,;&lt;ETX&gt;
&lt;STX&gt;H3;o100,100;f3;c20;h1;w1;d3,MES Login;&lt;ETX&gt;
&lt;STX&gt;B4;o50,30;f3;c0,3;h50;w3;d3,3006;&lt;ETX&gt;
&lt;STX&gt;R&lt;ETX&gt;
&lt;STX&gt;&lt;ESC&gt;E1;&lt;ETX&gt;
&lt;STX&gt;&lt;US&gt;4&lt;ETX&gt;
&lt;STX&gt;&lt;ETB&gt;&lt;ETX&gt;</v>
      </c>
      <c r="H2622" s="38">
        <f>ROW() - 6</f>
        <v>2616</v>
      </c>
      <c r="I2622" s="218" t="str" cm="1">
        <f t="array" ref="I26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23" spans="1:10" x14ac:dyDescent="0.2">
      <c r="A2623" s="209">
        <v>1884</v>
      </c>
      <c r="B2623" s="211" t="s">
        <v>4462</v>
      </c>
      <c r="C2623" s="44">
        <v>4</v>
      </c>
      <c r="D2623" s="214">
        <v>45131.50401420139</v>
      </c>
      <c r="E2623" s="211" t="b">
        <v>0</v>
      </c>
      <c r="F2623" s="211" t="s">
        <v>4463</v>
      </c>
      <c r="G26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&lt;STX&gt;H1;o160,100;f3;c20;h1;w1;d3,Steven Waire;&lt;ETX&gt;
&lt;STX&gt;H2;o130,100;f3;c20;h1;w1;d3,;&lt;ETX&gt;
&lt;STX&gt;H3;o100,100;f3;c20;h1;w1;d3,MES Login;&lt;ETX&gt;
&lt;STX&gt;B4;o50,30;f3;c0,3;h50;w3;d3,1884;&lt;ETX&gt;
&lt;STX&gt;R&lt;ETX&gt;
&lt;STX&gt;&lt;ESC&gt;E1;&lt;ETX&gt;
&lt;STX&gt;&lt;US&gt;4&lt;ETX&gt;
&lt;STX&gt;&lt;ETB&gt;&lt;ETX&gt;</v>
      </c>
      <c r="H2623" s="38">
        <f>ROW() - 6</f>
        <v>2617</v>
      </c>
      <c r="I2623" s="218" t="str" cm="1">
        <f t="array" ref="I26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24" spans="1:10" x14ac:dyDescent="0.2">
      <c r="A2624" s="209">
        <v>9596</v>
      </c>
      <c r="B2624" s="211" t="s">
        <v>4464</v>
      </c>
      <c r="C2624" s="44">
        <v>1</v>
      </c>
      <c r="D2624" s="214">
        <v>45131.504014351849</v>
      </c>
      <c r="E2624" s="211" t="b">
        <v>1</v>
      </c>
      <c r="F2624" s="211" t="s">
        <v>4465</v>
      </c>
      <c r="G26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&lt;STX&gt;H1;o160,100;f3;c20;h1;w1;d3,Steven Zaborowski;&lt;ETX&gt;
&lt;STX&gt;H2;o130,100;f3;c20;h1;w1;d3,;&lt;ETX&gt;
&lt;STX&gt;H3;o100,100;f3;c20;h1;w1;d3,MES Login;&lt;ETX&gt;
&lt;STX&gt;B4;o50,30;f3;c0,3;h50;w3;d3,9596;&lt;ETX&gt;
&lt;STX&gt;R&lt;ETX&gt;
&lt;STX&gt;&lt;ESC&gt;E1;&lt;ETX&gt;
&lt;STX&gt;&lt;US&gt;4&lt;ETX&gt;
&lt;STX&gt;&lt;ETB&gt;&lt;ETX&gt;</v>
      </c>
      <c r="H2624" s="38">
        <f>ROW() - 6</f>
        <v>2618</v>
      </c>
      <c r="I2624" s="218" t="str" cm="1">
        <f t="array" ref="I26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25" spans="1:10" x14ac:dyDescent="0.2">
      <c r="A2625" s="209">
        <v>8645</v>
      </c>
      <c r="B2625" s="211" t="s">
        <v>4466</v>
      </c>
      <c r="C2625" s="44">
        <v>2</v>
      </c>
      <c r="D2625" s="214">
        <v>45131.50401527778</v>
      </c>
      <c r="E2625" s="211" t="b">
        <v>1</v>
      </c>
      <c r="F2625" s="211" t="s">
        <v>4467</v>
      </c>
      <c r="G26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&lt;STX&gt;H1;o160,100;f3;c20;h1;w1;d3,Sue Frattarelli;&lt;ETX&gt;
&lt;STX&gt;H2;o130,100;f3;c20;h1;w1;d3,;&lt;ETX&gt;
&lt;STX&gt;H3;o100,100;f3;c20;h1;w1;d3,MES Login;&lt;ETX&gt;
&lt;STX&gt;B4;o50,30;f3;c0,3;h50;w3;d3,8645;&lt;ETX&gt;
&lt;STX&gt;R&lt;ETX&gt;
&lt;STX&gt;&lt;ESC&gt;E1;&lt;ETX&gt;
&lt;STX&gt;&lt;US&gt;4&lt;ETX&gt;
&lt;STX&gt;&lt;ETB&gt;&lt;ETX&gt;</v>
      </c>
      <c r="H2625" s="38">
        <f>ROW() - 6</f>
        <v>2619</v>
      </c>
      <c r="I2625" s="218" t="str" cm="1">
        <f t="array" ref="I26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26" spans="1:10" x14ac:dyDescent="0.2">
      <c r="A2626" s="209">
        <v>9896</v>
      </c>
      <c r="B2626" s="211" t="s">
        <v>4468</v>
      </c>
      <c r="C2626" s="44">
        <v>4</v>
      </c>
      <c r="D2626" s="214">
        <v>45131.504015474537</v>
      </c>
      <c r="E2626" s="211" t="b">
        <v>0</v>
      </c>
      <c r="F2626" s="211" t="s">
        <v>4469</v>
      </c>
      <c r="G26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&lt;STX&gt;H1;o160,100;f3;c20;h1;w1;d3,Susan Lafolette;&lt;ETX&gt;
&lt;STX&gt;H2;o130,100;f3;c20;h1;w1;d3,;&lt;ETX&gt;
&lt;STX&gt;H3;o100,100;f3;c20;h1;w1;d3,MES Login;&lt;ETX&gt;
&lt;STX&gt;B4;o50,30;f3;c0,3;h50;w3;d3,9896;&lt;ETX&gt;
&lt;STX&gt;R&lt;ETX&gt;
&lt;STX&gt;&lt;ESC&gt;E1;&lt;ETX&gt;
&lt;STX&gt;&lt;US&gt;4&lt;ETX&gt;
&lt;STX&gt;&lt;ETB&gt;&lt;ETX&gt;</v>
      </c>
      <c r="H2626" s="38">
        <f>ROW() - 6</f>
        <v>2620</v>
      </c>
      <c r="I2626" s="218" t="str" cm="1">
        <f t="array" ref="I26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27" spans="1:10" x14ac:dyDescent="0.2">
      <c r="A2627" s="209">
        <v>9861</v>
      </c>
      <c r="B2627" s="211" t="s">
        <v>4470</v>
      </c>
      <c r="C2627" s="44">
        <v>4</v>
      </c>
      <c r="D2627" s="214">
        <v>45131.504015625003</v>
      </c>
      <c r="E2627" s="211" t="b">
        <v>0</v>
      </c>
      <c r="F2627" s="211" t="s">
        <v>2150</v>
      </c>
      <c r="G26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&lt;STX&gt;H1;o160,100;f3;c20;h1;w1;d3,Swayne Mainor;&lt;ETX&gt;
&lt;STX&gt;H2;o130,100;f3;c20;h1;w1;d3,;&lt;ETX&gt;
&lt;STX&gt;H3;o100,100;f3;c20;h1;w1;d3,MES Login;&lt;ETX&gt;
&lt;STX&gt;B4;o50,30;f3;c0,3;h50;w3;d3,9861;&lt;ETX&gt;
&lt;STX&gt;R&lt;ETX&gt;
&lt;STX&gt;&lt;ESC&gt;E1;&lt;ETX&gt;
&lt;STX&gt;&lt;US&gt;4&lt;ETX&gt;
&lt;STX&gt;&lt;ETB&gt;&lt;ETX&gt;</v>
      </c>
      <c r="H2627" s="38">
        <f>ROW() - 6</f>
        <v>2621</v>
      </c>
      <c r="I2627" s="218" t="str" cm="1">
        <f t="array" ref="I26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28" spans="1:10" x14ac:dyDescent="0.2">
      <c r="A2628" s="209">
        <v>1643</v>
      </c>
      <c r="B2628" s="211" t="s">
        <v>4471</v>
      </c>
      <c r="C2628" s="44">
        <v>4</v>
      </c>
      <c r="D2628" s="214">
        <v>45131.504016006947</v>
      </c>
      <c r="E2628" s="211" t="b">
        <v>0</v>
      </c>
      <c r="F2628" s="211" t="s">
        <v>4472</v>
      </c>
      <c r="G26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&lt;STX&gt;H1;o160,100;f3;c20;h1;w1;d3,Sydney Spinek;&lt;ETX&gt;
&lt;STX&gt;H2;o130,100;f3;c20;h1;w1;d3,;&lt;ETX&gt;
&lt;STX&gt;H3;o100,100;f3;c20;h1;w1;d3,MES Login;&lt;ETX&gt;
&lt;STX&gt;B4;o50,30;f3;c0,3;h50;w3;d3,1643;&lt;ETX&gt;
&lt;STX&gt;R&lt;ETX&gt;
&lt;STX&gt;&lt;ESC&gt;E1;&lt;ETX&gt;
&lt;STX&gt;&lt;US&gt;4&lt;ETX&gt;
&lt;STX&gt;&lt;ETB&gt;&lt;ETX&gt;</v>
      </c>
      <c r="H2628" s="38">
        <f>ROW() - 6</f>
        <v>2622</v>
      </c>
      <c r="I2628" s="218" t="str" cm="1">
        <f t="array" ref="I26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29" spans="1:10" x14ac:dyDescent="0.2">
      <c r="A2629" s="209">
        <v>1613</v>
      </c>
      <c r="B2629" s="211" t="s">
        <v>4473</v>
      </c>
      <c r="C2629" s="44">
        <v>4</v>
      </c>
      <c r="D2629" s="214">
        <v>45131.504016203704</v>
      </c>
      <c r="E2629" s="211" t="b">
        <v>0</v>
      </c>
      <c r="F2629" s="211" t="s">
        <v>4474</v>
      </c>
      <c r="G26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&lt;STX&gt;H1;o160,100;f3;c20;h1;w1;d3,Syed Tofael;&lt;ETX&gt;
&lt;STX&gt;H2;o130,100;f3;c20;h1;w1;d3,;&lt;ETX&gt;
&lt;STX&gt;H3;o100,100;f3;c20;h1;w1;d3,MES Login;&lt;ETX&gt;
&lt;STX&gt;B4;o50,30;f3;c0,3;h50;w3;d3,1613;&lt;ETX&gt;
&lt;STX&gt;R&lt;ETX&gt;
&lt;STX&gt;&lt;ESC&gt;E1;&lt;ETX&gt;
&lt;STX&gt;&lt;US&gt;4&lt;ETX&gt;
&lt;STX&gt;&lt;ETB&gt;&lt;ETX&gt;</v>
      </c>
      <c r="H2629" s="38">
        <f>ROW() - 6</f>
        <v>2623</v>
      </c>
      <c r="I2629" s="218" t="str" cm="1">
        <f t="array" ref="I26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30" spans="1:10" x14ac:dyDescent="0.2">
      <c r="A2630" s="209">
        <v>2047</v>
      </c>
      <c r="B2630" s="211" t="s">
        <v>4475</v>
      </c>
      <c r="C2630" s="44">
        <v>4</v>
      </c>
      <c r="D2630" s="214">
        <v>45131.504016550927</v>
      </c>
      <c r="E2630" s="211" t="b">
        <v>0</v>
      </c>
      <c r="F2630" s="211" t="s">
        <v>3761</v>
      </c>
      <c r="G26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&lt;STX&gt;H1;o160,100;f3;c20;h1;w1;d3,Synoise Clemons;&lt;ETX&gt;
&lt;STX&gt;H2;o130,100;f3;c20;h1;w1;d3,;&lt;ETX&gt;
&lt;STX&gt;H3;o100,100;f3;c20;h1;w1;d3,MES Login;&lt;ETX&gt;
&lt;STX&gt;B4;o50,30;f3;c0,3;h50;w3;d3,2047;&lt;ETX&gt;
&lt;STX&gt;R&lt;ETX&gt;
&lt;STX&gt;&lt;ESC&gt;E1;&lt;ETX&gt;
&lt;STX&gt;&lt;US&gt;4&lt;ETX&gt;
&lt;STX&gt;&lt;ETB&gt;&lt;ETX&gt;</v>
      </c>
      <c r="H2630" s="38">
        <f>ROW() - 6</f>
        <v>2624</v>
      </c>
      <c r="I2630" s="218" t="str" cm="1">
        <f t="array" ref="I26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31" spans="1:10" x14ac:dyDescent="0.2">
      <c r="A2631" s="209">
        <v>1517</v>
      </c>
      <c r="B2631" s="211" t="s">
        <v>4476</v>
      </c>
      <c r="C2631" s="44">
        <v>4</v>
      </c>
      <c r="D2631" s="214">
        <v>45131.504016701387</v>
      </c>
      <c r="E2631" s="211" t="b">
        <v>0</v>
      </c>
      <c r="F2631" s="211" t="s">
        <v>4477</v>
      </c>
      <c r="G26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&lt;STX&gt;H1;o160,100;f3;c20;h1;w1;d3,tadale harris;&lt;ETX&gt;
&lt;STX&gt;H2;o130,100;f3;c20;h1;w1;d3,;&lt;ETX&gt;
&lt;STX&gt;H3;o100,100;f3;c20;h1;w1;d3,MES Login;&lt;ETX&gt;
&lt;STX&gt;B4;o50,30;f3;c0,3;h50;w3;d3,1517;&lt;ETX&gt;
&lt;STX&gt;R&lt;ETX&gt;
&lt;STX&gt;&lt;ESC&gt;E1;&lt;ETX&gt;
&lt;STX&gt;&lt;US&gt;4&lt;ETX&gt;
&lt;STX&gt;&lt;ETB&gt;&lt;ETX&gt;</v>
      </c>
      <c r="H2631" s="38">
        <f>ROW() - 6</f>
        <v>2625</v>
      </c>
      <c r="I2631" s="218" t="str" cm="1">
        <f t="array" ref="I26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32" spans="1:10" x14ac:dyDescent="0.2">
      <c r="A2632" s="209">
        <v>2647</v>
      </c>
      <c r="B2632" s="211" t="s">
        <v>9421</v>
      </c>
      <c r="C2632" s="44">
        <v>4</v>
      </c>
      <c r="D2632" s="214"/>
      <c r="E2632" s="211" t="b">
        <v>0</v>
      </c>
      <c r="F2632" s="211" t="s">
        <v>9426</v>
      </c>
      <c r="G26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&lt;STX&gt;H1;o160,100;f3;c20;h1;w1;d3,Taj Peake;&lt;ETX&gt;
&lt;STX&gt;H2;o130,100;f3;c20;h1;w1;d3,T1XX A;&lt;ETX&gt;
&lt;STX&gt;H3;o100,100;f3;c20;h1;w1;d3,MES Login;&lt;ETX&gt;
&lt;STX&gt;B4;o50,30;f3;c0,3;h50;w3;d3,2647;&lt;ETX&gt;
&lt;STX&gt;R&lt;ETX&gt;
&lt;STX&gt;&lt;ESC&gt;E1;&lt;ETX&gt;
&lt;STX&gt;&lt;US&gt;4&lt;ETX&gt;
&lt;STX&gt;&lt;ETB&gt;&lt;ETX&gt;</v>
      </c>
      <c r="H2632" s="38">
        <f>ROW() - 6</f>
        <v>2626</v>
      </c>
      <c r="I2632" s="218" t="str" cm="1">
        <f t="array" ref="I26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6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633" spans="1:10" x14ac:dyDescent="0.2">
      <c r="A2633" s="209">
        <v>9695</v>
      </c>
      <c r="B2633" s="211" t="s">
        <v>4478</v>
      </c>
      <c r="C2633" s="44">
        <v>4</v>
      </c>
      <c r="D2633" s="214">
        <v>45131.50401689815</v>
      </c>
      <c r="E2633" s="211" t="b">
        <v>0</v>
      </c>
      <c r="F2633" s="211" t="s">
        <v>956</v>
      </c>
      <c r="G26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&lt;STX&gt;H1;o160,100;f3;c20;h1;w1;d3,Talibah Smith;&lt;ETX&gt;
&lt;STX&gt;H2;o130,100;f3;c20;h1;w1;d3,;&lt;ETX&gt;
&lt;STX&gt;H3;o100,100;f3;c20;h1;w1;d3,MES Login;&lt;ETX&gt;
&lt;STX&gt;B4;o50,30;f3;c0,3;h50;w3;d3,9695;&lt;ETX&gt;
&lt;STX&gt;R&lt;ETX&gt;
&lt;STX&gt;&lt;ESC&gt;E1;&lt;ETX&gt;
&lt;STX&gt;&lt;US&gt;4&lt;ETX&gt;
&lt;STX&gt;&lt;ETB&gt;&lt;ETX&gt;</v>
      </c>
      <c r="H2633" s="38">
        <f>ROW() - 6</f>
        <v>2627</v>
      </c>
      <c r="I2633" s="218" t="str" cm="1">
        <f t="array" ref="I26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34" spans="1:10" x14ac:dyDescent="0.2">
      <c r="A2634" s="209">
        <v>8197</v>
      </c>
      <c r="B2634" s="211" t="s">
        <v>4479</v>
      </c>
      <c r="C2634" s="44">
        <v>4</v>
      </c>
      <c r="D2634" s="214">
        <v>45131.504017627318</v>
      </c>
      <c r="E2634" s="211" t="b">
        <v>0</v>
      </c>
      <c r="F2634" s="211" t="s">
        <v>2267</v>
      </c>
      <c r="G26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&lt;STX&gt;H1;o160,100;f3;c20;h1;w1;d3,Tamanna Choudhurry;&lt;ETX&gt;
&lt;STX&gt;H2;o130,100;f3;c20;h1;w1;d3,;&lt;ETX&gt;
&lt;STX&gt;H3;o100,100;f3;c20;h1;w1;d3,MES Login;&lt;ETX&gt;
&lt;STX&gt;B4;o50,30;f3;c0,3;h50;w3;d3,8197;&lt;ETX&gt;
&lt;STX&gt;R&lt;ETX&gt;
&lt;STX&gt;&lt;ESC&gt;E1;&lt;ETX&gt;
&lt;STX&gt;&lt;US&gt;4&lt;ETX&gt;
&lt;STX&gt;&lt;ETB&gt;&lt;ETX&gt;</v>
      </c>
      <c r="H2634" s="38">
        <f>ROW() - 6</f>
        <v>2628</v>
      </c>
      <c r="I2634" s="218" t="str" cm="1">
        <f t="array" ref="I26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35" spans="1:10" x14ac:dyDescent="0.2">
      <c r="A2635" s="209">
        <v>2326</v>
      </c>
      <c r="B2635" s="211" t="s">
        <v>79</v>
      </c>
      <c r="C2635" s="44">
        <v>4</v>
      </c>
      <c r="D2635" s="214"/>
      <c r="E2635" s="211" t="b">
        <v>0</v>
      </c>
      <c r="F2635" s="211" t="s">
        <v>969</v>
      </c>
      <c r="G26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&lt;STX&gt;H1;o160,100;f3;c20;h1;w1;d3,Tamara Williams;&lt;ETX&gt;
&lt;STX&gt;H2;o130,100;f3;c20;h1;w1;d3,T1XX C;&lt;ETX&gt;
&lt;STX&gt;H3;o100,100;f3;c20;h1;w1;d3,MES Login;&lt;ETX&gt;
&lt;STX&gt;B4;o50,30;f3;c0,3;h50;w3;d3,2326;&lt;ETX&gt;
&lt;STX&gt;R&lt;ETX&gt;
&lt;STX&gt;&lt;ESC&gt;E1;&lt;ETX&gt;
&lt;STX&gt;&lt;US&gt;4&lt;ETX&gt;
&lt;STX&gt;&lt;ETB&gt;&lt;ETX&gt;</v>
      </c>
      <c r="H2635" s="38">
        <f>ROW() - 6</f>
        <v>2629</v>
      </c>
      <c r="I2635" s="218" t="str" cm="1">
        <f t="array" ref="I26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6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636" spans="1:10" x14ac:dyDescent="0.2">
      <c r="A2636" s="209">
        <v>9355</v>
      </c>
      <c r="B2636" s="211" t="s">
        <v>4480</v>
      </c>
      <c r="C2636" s="44">
        <v>4</v>
      </c>
      <c r="D2636" s="214">
        <v>45131.504018171298</v>
      </c>
      <c r="E2636" s="211" t="b">
        <v>0</v>
      </c>
      <c r="F2636" s="211" t="s">
        <v>891</v>
      </c>
      <c r="G26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&lt;STX&gt;H1;o160,100;f3;c20;h1;w1;d3,Tameka Johnson;&lt;ETX&gt;
&lt;STX&gt;H2;o130,100;f3;c20;h1;w1;d3,;&lt;ETX&gt;
&lt;STX&gt;H3;o100,100;f3;c20;h1;w1;d3,MES Login;&lt;ETX&gt;
&lt;STX&gt;B4;o50,30;f3;c0,3;h50;w3;d3,9355;&lt;ETX&gt;
&lt;STX&gt;R&lt;ETX&gt;
&lt;STX&gt;&lt;ESC&gt;E1;&lt;ETX&gt;
&lt;STX&gt;&lt;US&gt;4&lt;ETX&gt;
&lt;STX&gt;&lt;ETB&gt;&lt;ETX&gt;</v>
      </c>
      <c r="H2636" s="38">
        <f>ROW() - 6</f>
        <v>2630</v>
      </c>
      <c r="I2636" s="218" t="str" cm="1">
        <f t="array" ref="I26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37" spans="1:10" x14ac:dyDescent="0.2">
      <c r="A2637" s="209">
        <v>1041</v>
      </c>
      <c r="B2637" s="211" t="s">
        <v>4481</v>
      </c>
      <c r="C2637" s="44">
        <v>4</v>
      </c>
      <c r="D2637" s="214">
        <v>45131.504018518521</v>
      </c>
      <c r="E2637" s="211" t="b">
        <v>0</v>
      </c>
      <c r="F2637" s="211" t="s">
        <v>3389</v>
      </c>
      <c r="G26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&lt;STX&gt;H1;o160,100;f3;c20;h1;w1;d3,Tameka Rayner;&lt;ETX&gt;
&lt;STX&gt;H2;o130,100;f3;c20;h1;w1;d3,;&lt;ETX&gt;
&lt;STX&gt;H3;o100,100;f3;c20;h1;w1;d3,MES Login;&lt;ETX&gt;
&lt;STX&gt;B4;o50,30;f3;c0,3;h50;w3;d3,1041;&lt;ETX&gt;
&lt;STX&gt;R&lt;ETX&gt;
&lt;STX&gt;&lt;ESC&gt;E1;&lt;ETX&gt;
&lt;STX&gt;&lt;US&gt;4&lt;ETX&gt;
&lt;STX&gt;&lt;ETB&gt;&lt;ETX&gt;</v>
      </c>
      <c r="H2637" s="38">
        <f>ROW() - 6</f>
        <v>2631</v>
      </c>
      <c r="I2637" s="218" t="str" cm="1">
        <f t="array" ref="I26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38" spans="1:10" x14ac:dyDescent="0.2">
      <c r="A2638" s="209">
        <v>9115</v>
      </c>
      <c r="B2638" s="211" t="s">
        <v>4482</v>
      </c>
      <c r="C2638" s="44">
        <v>4</v>
      </c>
      <c r="D2638" s="214">
        <v>45131.504018715277</v>
      </c>
      <c r="E2638" s="211" t="b">
        <v>0</v>
      </c>
      <c r="F2638" s="211" t="s">
        <v>4483</v>
      </c>
      <c r="G26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&lt;STX&gt;H1;o160,100;f3;c20;h1;w1;d3,Tamekka Casey;&lt;ETX&gt;
&lt;STX&gt;H2;o130,100;f3;c20;h1;w1;d3,;&lt;ETX&gt;
&lt;STX&gt;H3;o100,100;f3;c20;h1;w1;d3,MES Login;&lt;ETX&gt;
&lt;STX&gt;B4;o50,30;f3;c0,3;h50;w3;d3,9115;&lt;ETX&gt;
&lt;STX&gt;R&lt;ETX&gt;
&lt;STX&gt;&lt;ESC&gt;E1;&lt;ETX&gt;
&lt;STX&gt;&lt;US&gt;4&lt;ETX&gt;
&lt;STX&gt;&lt;ETB&gt;&lt;ETX&gt;</v>
      </c>
      <c r="H2638" s="38">
        <f>ROW() - 6</f>
        <v>2632</v>
      </c>
      <c r="I2638" s="218" t="str" cm="1">
        <f t="array" ref="I26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39" spans="1:10" x14ac:dyDescent="0.2">
      <c r="A2639" s="209">
        <v>1273</v>
      </c>
      <c r="B2639" s="211" t="s">
        <v>4484</v>
      </c>
      <c r="C2639" s="44">
        <v>4</v>
      </c>
      <c r="D2639" s="214">
        <v>45131.504018900465</v>
      </c>
      <c r="E2639" s="211" t="b">
        <v>0</v>
      </c>
      <c r="F2639" s="211" t="s">
        <v>4485</v>
      </c>
      <c r="G26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&lt;STX&gt;H1;o160,100;f3;c20;h1;w1;d3,Tamera Wingfield;&lt;ETX&gt;
&lt;STX&gt;H2;o130,100;f3;c20;h1;w1;d3,;&lt;ETX&gt;
&lt;STX&gt;H3;o100,100;f3;c20;h1;w1;d3,MES Login;&lt;ETX&gt;
&lt;STX&gt;B4;o50,30;f3;c0,3;h50;w3;d3,1273;&lt;ETX&gt;
&lt;STX&gt;R&lt;ETX&gt;
&lt;STX&gt;&lt;ESC&gt;E1;&lt;ETX&gt;
&lt;STX&gt;&lt;US&gt;4&lt;ETX&gt;
&lt;STX&gt;&lt;ETB&gt;&lt;ETX&gt;</v>
      </c>
      <c r="H2639" s="38">
        <f>ROW() - 6</f>
        <v>2633</v>
      </c>
      <c r="I2639" s="218" t="str" cm="1">
        <f t="array" ref="I26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40" spans="1:10" x14ac:dyDescent="0.2">
      <c r="A2640" s="209">
        <v>1633</v>
      </c>
      <c r="B2640" s="211" t="s">
        <v>612</v>
      </c>
      <c r="C2640" s="44">
        <v>10</v>
      </c>
      <c r="D2640" s="214"/>
      <c r="E2640" s="211" t="b">
        <v>1</v>
      </c>
      <c r="F2640" s="211" t="s">
        <v>4486</v>
      </c>
      <c r="G26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&lt;STX&gt;H1;o160,100;f3;c20;h1;w1;d3,Tami Spiece;&lt;ETX&gt;
&lt;STX&gt;H2;o130,100;f3;c20;h1;w1;d3,Finance;&lt;ETX&gt;
&lt;STX&gt;H3;o100,100;f3;c20;h1;w1;d3,MES Login;&lt;ETX&gt;
&lt;STX&gt;B4;o50,30;f3;c0,3;h50;w3;d3,1633;&lt;ETX&gt;
&lt;STX&gt;R&lt;ETX&gt;
&lt;STX&gt;&lt;ESC&gt;E1;&lt;ETX&gt;
&lt;STX&gt;&lt;US&gt;4&lt;ETX&gt;
&lt;STX&gt;&lt;ETB&gt;&lt;ETX&gt;</v>
      </c>
      <c r="H2640" s="38">
        <f>ROW() - 6</f>
        <v>2634</v>
      </c>
      <c r="I2640" s="218" t="str" cm="1">
        <f t="array" ref="I26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Finance</v>
      </c>
      <c r="J26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641" spans="1:10" x14ac:dyDescent="0.2">
      <c r="A2641" s="209">
        <v>9324</v>
      </c>
      <c r="B2641" s="211" t="s">
        <v>4487</v>
      </c>
      <c r="C2641" s="44">
        <v>4</v>
      </c>
      <c r="D2641" s="214">
        <v>45131.504019097221</v>
      </c>
      <c r="E2641" s="211" t="b">
        <v>0</v>
      </c>
      <c r="F2641" s="211" t="s">
        <v>1973</v>
      </c>
      <c r="G26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&lt;STX&gt;H1;o160,100;f3;c20;h1;w1;d3,Tamika Shepherd;&lt;ETX&gt;
&lt;STX&gt;H2;o130,100;f3;c20;h1;w1;d3,;&lt;ETX&gt;
&lt;STX&gt;H3;o100,100;f3;c20;h1;w1;d3,MES Login;&lt;ETX&gt;
&lt;STX&gt;B4;o50,30;f3;c0,3;h50;w3;d3,9324;&lt;ETX&gt;
&lt;STX&gt;R&lt;ETX&gt;
&lt;STX&gt;&lt;ESC&gt;E1;&lt;ETX&gt;
&lt;STX&gt;&lt;US&gt;4&lt;ETX&gt;
&lt;STX&gt;&lt;ETB&gt;&lt;ETX&gt;</v>
      </c>
      <c r="H2641" s="38">
        <f>ROW() - 6</f>
        <v>2635</v>
      </c>
      <c r="I2641" s="218" t="str" cm="1">
        <f t="array" ref="I26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42" spans="1:10" x14ac:dyDescent="0.2">
      <c r="A2642" s="209">
        <v>1685</v>
      </c>
      <c r="B2642" s="211" t="s">
        <v>4488</v>
      </c>
      <c r="C2642" s="44">
        <v>4</v>
      </c>
      <c r="D2642" s="214">
        <v>45131.504019247688</v>
      </c>
      <c r="E2642" s="211" t="b">
        <v>0</v>
      </c>
      <c r="F2642" s="211" t="s">
        <v>1440</v>
      </c>
      <c r="G26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&lt;STX&gt;H1;o160,100;f3;c20;h1;w1;d3,Tamika Thomas;&lt;ETX&gt;
&lt;STX&gt;H2;o130,100;f3;c20;h1;w1;d3,;&lt;ETX&gt;
&lt;STX&gt;H3;o100,100;f3;c20;h1;w1;d3,MES Login;&lt;ETX&gt;
&lt;STX&gt;B4;o50,30;f3;c0,3;h50;w3;d3,1685;&lt;ETX&gt;
&lt;STX&gt;R&lt;ETX&gt;
&lt;STX&gt;&lt;ESC&gt;E1;&lt;ETX&gt;
&lt;STX&gt;&lt;US&gt;4&lt;ETX&gt;
&lt;STX&gt;&lt;ETB&gt;&lt;ETX&gt;</v>
      </c>
      <c r="H2642" s="38">
        <f>ROW() - 6</f>
        <v>2636</v>
      </c>
      <c r="I2642" s="218" t="str" cm="1">
        <f t="array" ref="I26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43" spans="1:10" x14ac:dyDescent="0.2">
      <c r="A2643" s="209">
        <v>1445</v>
      </c>
      <c r="B2643" s="211" t="s">
        <v>4489</v>
      </c>
      <c r="C2643" s="44">
        <v>4</v>
      </c>
      <c r="D2643" s="214">
        <v>45131.504019641201</v>
      </c>
      <c r="E2643" s="211" t="b">
        <v>0</v>
      </c>
      <c r="F2643" s="211" t="s">
        <v>1341</v>
      </c>
      <c r="G26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&lt;STX&gt;H1;o160,100;f3;c20;h1;w1;d3,Tamisha Belcher;&lt;ETX&gt;
&lt;STX&gt;H2;o130,100;f3;c20;h1;w1;d3,;&lt;ETX&gt;
&lt;STX&gt;H3;o100,100;f3;c20;h1;w1;d3,MES Login;&lt;ETX&gt;
&lt;STX&gt;B4;o50,30;f3;c0,3;h50;w3;d3,1445;&lt;ETX&gt;
&lt;STX&gt;R&lt;ETX&gt;
&lt;STX&gt;&lt;ESC&gt;E1;&lt;ETX&gt;
&lt;STX&gt;&lt;US&gt;4&lt;ETX&gt;
&lt;STX&gt;&lt;ETB&gt;&lt;ETX&gt;</v>
      </c>
      <c r="H2643" s="38">
        <f>ROW() - 6</f>
        <v>2637</v>
      </c>
      <c r="I2643" s="218" t="str" cm="1">
        <f t="array" ref="I26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44" spans="1:10" x14ac:dyDescent="0.2">
      <c r="A2644" s="209">
        <v>9686</v>
      </c>
      <c r="B2644" s="211" t="s">
        <v>4490</v>
      </c>
      <c r="C2644" s="44">
        <v>4</v>
      </c>
      <c r="D2644" s="214"/>
      <c r="E2644" s="211" t="b">
        <v>0</v>
      </c>
      <c r="F2644" s="211" t="s">
        <v>981</v>
      </c>
      <c r="G26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&lt;STX&gt;H1;o160,100;f3;c20;h1;w1;d3,Tamita Jackson;&lt;ETX&gt;
&lt;STX&gt;H2;o130,100;f3;c20;h1;w1;d3,;&lt;ETX&gt;
&lt;STX&gt;H3;o100,100;f3;c20;h1;w1;d3,MES Login;&lt;ETX&gt;
&lt;STX&gt;B4;o50,30;f3;c0,3;h50;w3;d3,9686;&lt;ETX&gt;
&lt;STX&gt;R&lt;ETX&gt;
&lt;STX&gt;&lt;ESC&gt;E1;&lt;ETX&gt;
&lt;STX&gt;&lt;US&gt;4&lt;ETX&gt;
&lt;STX&gt;&lt;ETB&gt;&lt;ETX&gt;</v>
      </c>
      <c r="H2644" s="38">
        <f>ROW() - 6</f>
        <v>2638</v>
      </c>
      <c r="I2644" s="218" t="str" cm="1">
        <f t="array" ref="I26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45" spans="1:10" x14ac:dyDescent="0.2">
      <c r="A2645" s="209">
        <v>2465</v>
      </c>
      <c r="B2645" s="211" t="s">
        <v>122</v>
      </c>
      <c r="C2645" s="44">
        <v>4</v>
      </c>
      <c r="D2645" s="214"/>
      <c r="E2645" s="211" t="b">
        <v>0</v>
      </c>
      <c r="F2645" s="211" t="s">
        <v>1031</v>
      </c>
      <c r="G26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&lt;STX&gt;H1;o160,100;f3;c20;h1;w1;d3,Tamiya Jones;&lt;ETX&gt;
&lt;STX&gt;H2;o130,100;f3;c20;h1;w1;d3,T1XX C;&lt;ETX&gt;
&lt;STX&gt;H3;o100,100;f3;c20;h1;w1;d3,MES Login;&lt;ETX&gt;
&lt;STX&gt;B4;o50,30;f3;c0,3;h50;w3;d3,2465;&lt;ETX&gt;
&lt;STX&gt;R&lt;ETX&gt;
&lt;STX&gt;&lt;ESC&gt;E1;&lt;ETX&gt;
&lt;STX&gt;&lt;US&gt;4&lt;ETX&gt;
&lt;STX&gt;&lt;ETB&gt;&lt;ETX&gt;</v>
      </c>
      <c r="H2645" s="38">
        <f>ROW() - 6</f>
        <v>2639</v>
      </c>
      <c r="I2645" s="218" t="str" cm="1">
        <f t="array" ref="I26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6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646" spans="1:10" x14ac:dyDescent="0.2">
      <c r="A2646" s="209">
        <v>9422</v>
      </c>
      <c r="B2646" s="211" t="s">
        <v>4491</v>
      </c>
      <c r="C2646" s="44">
        <v>4</v>
      </c>
      <c r="D2646" s="214">
        <v>45131.504019988424</v>
      </c>
      <c r="E2646" s="211" t="b">
        <v>0</v>
      </c>
      <c r="F2646" s="211" t="s">
        <v>948</v>
      </c>
      <c r="G26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&lt;STX&gt;H1;o160,100;f3;c20;h1;w1;d3,Tamkia Clark;&lt;ETX&gt;
&lt;STX&gt;H2;o130,100;f3;c20;h1;w1;d3,;&lt;ETX&gt;
&lt;STX&gt;H3;o100,100;f3;c20;h1;w1;d3,MES Login;&lt;ETX&gt;
&lt;STX&gt;B4;o50,30;f3;c0,3;h50;w3;d3,9422;&lt;ETX&gt;
&lt;STX&gt;R&lt;ETX&gt;
&lt;STX&gt;&lt;ESC&gt;E1;&lt;ETX&gt;
&lt;STX&gt;&lt;US&gt;4&lt;ETX&gt;
&lt;STX&gt;&lt;ETB&gt;&lt;ETX&gt;</v>
      </c>
      <c r="H2646" s="38">
        <f>ROW() - 6</f>
        <v>2640</v>
      </c>
      <c r="I2646" s="218" t="str" cm="1">
        <f t="array" ref="I26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47" spans="1:10" x14ac:dyDescent="0.2">
      <c r="A2647" s="209">
        <v>8669</v>
      </c>
      <c r="B2647" s="211" t="s">
        <v>4492</v>
      </c>
      <c r="C2647" s="44">
        <v>9</v>
      </c>
      <c r="D2647" s="214">
        <v>45639</v>
      </c>
      <c r="E2647" s="211" t="b">
        <v>1</v>
      </c>
      <c r="F2647" s="211" t="s">
        <v>2369</v>
      </c>
      <c r="G26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&lt;STX&gt;H1;o160,100;f3;c20;h1;w1;d3,Tammy Allen;&lt;ETX&gt;
&lt;STX&gt;H2;o130,100;f3;c20;h1;w1;d3,Purchasing;&lt;ETX&gt;
&lt;STX&gt;H3;o100,100;f3;c20;h1;w1;d3,MES Login;&lt;ETX&gt;
&lt;STX&gt;B4;o50,30;f3;c0,3;h50;w3;d3,8669;&lt;ETX&gt;
&lt;STX&gt;R&lt;ETX&gt;
&lt;STX&gt;&lt;ESC&gt;E1;&lt;ETX&gt;
&lt;STX&gt;&lt;US&gt;4&lt;ETX&gt;
&lt;STX&gt;&lt;ETB&gt;&lt;ETX&gt;</v>
      </c>
      <c r="H2647" s="38">
        <f>ROW() - 6</f>
        <v>2641</v>
      </c>
      <c r="I2647" s="218" t="str" cm="1">
        <f t="array" ref="I26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Purchasing</v>
      </c>
      <c r="J26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48" spans="1:10" x14ac:dyDescent="0.2">
      <c r="A2648" s="209">
        <v>1392</v>
      </c>
      <c r="B2648" s="211" t="s">
        <v>4493</v>
      </c>
      <c r="C2648" s="44">
        <v>4</v>
      </c>
      <c r="D2648" s="214">
        <v>45131.504020138891</v>
      </c>
      <c r="E2648" s="211" t="b">
        <v>0</v>
      </c>
      <c r="F2648" s="211" t="s">
        <v>3952</v>
      </c>
      <c r="G26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&lt;STX&gt;H1;o160,100;f3;c20;h1;w1;d3,Tamwane Wells;&lt;ETX&gt;
&lt;STX&gt;H2;o130,100;f3;c20;h1;w1;d3,;&lt;ETX&gt;
&lt;STX&gt;H3;o100,100;f3;c20;h1;w1;d3,MES Login;&lt;ETX&gt;
&lt;STX&gt;B4;o50,30;f3;c0,3;h50;w3;d3,1392;&lt;ETX&gt;
&lt;STX&gt;R&lt;ETX&gt;
&lt;STX&gt;&lt;ESC&gt;E1;&lt;ETX&gt;
&lt;STX&gt;&lt;US&gt;4&lt;ETX&gt;
&lt;STX&gt;&lt;ETB&gt;&lt;ETX&gt;</v>
      </c>
      <c r="H2648" s="38">
        <f>ROW() - 6</f>
        <v>2642</v>
      </c>
      <c r="I2648" s="218" t="str" cm="1">
        <f t="array" ref="I26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49" spans="1:10" x14ac:dyDescent="0.2">
      <c r="A2649" s="209">
        <v>9531</v>
      </c>
      <c r="B2649" s="211" t="s">
        <v>4494</v>
      </c>
      <c r="C2649" s="44">
        <v>4</v>
      </c>
      <c r="D2649" s="214">
        <v>45131.504020335648</v>
      </c>
      <c r="E2649" s="211" t="b">
        <v>0</v>
      </c>
      <c r="F2649" s="211" t="s">
        <v>891</v>
      </c>
      <c r="G26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&lt;STX&gt;H1;o160,100;f3;c20;h1;w1;d3,Tanesha Johnson;&lt;ETX&gt;
&lt;STX&gt;H2;o130,100;f3;c20;h1;w1;d3,;&lt;ETX&gt;
&lt;STX&gt;H3;o100,100;f3;c20;h1;w1;d3,MES Login;&lt;ETX&gt;
&lt;STX&gt;B4;o50,30;f3;c0,3;h50;w3;d3,9531;&lt;ETX&gt;
&lt;STX&gt;R&lt;ETX&gt;
&lt;STX&gt;&lt;ESC&gt;E1;&lt;ETX&gt;
&lt;STX&gt;&lt;US&gt;4&lt;ETX&gt;
&lt;STX&gt;&lt;ETB&gt;&lt;ETX&gt;</v>
      </c>
      <c r="H2649" s="38">
        <f>ROW() - 6</f>
        <v>2643</v>
      </c>
      <c r="I2649" s="218" t="str" cm="1">
        <f t="array" ref="I26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50" spans="1:10" x14ac:dyDescent="0.2">
      <c r="A2650" s="209">
        <v>6009</v>
      </c>
      <c r="B2650" s="211" t="s">
        <v>4495</v>
      </c>
      <c r="C2650" s="44">
        <v>4</v>
      </c>
      <c r="D2650" s="214">
        <v>45131.504020520835</v>
      </c>
      <c r="E2650" s="211" t="b">
        <v>0</v>
      </c>
      <c r="F2650" s="211" t="s">
        <v>4496</v>
      </c>
      <c r="G26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&lt;STX&gt;H1;o160,100;f3;c20;h1;w1;d3,Tania Crite;&lt;ETX&gt;
&lt;STX&gt;H2;o130,100;f3;c20;h1;w1;d3,;&lt;ETX&gt;
&lt;STX&gt;H3;o100,100;f3;c20;h1;w1;d3,MES Login;&lt;ETX&gt;
&lt;STX&gt;B4;o50,30;f3;c0,3;h50;w3;d3,6009;&lt;ETX&gt;
&lt;STX&gt;R&lt;ETX&gt;
&lt;STX&gt;&lt;ESC&gt;E1;&lt;ETX&gt;
&lt;STX&gt;&lt;US&gt;4&lt;ETX&gt;
&lt;STX&gt;&lt;ETB&gt;&lt;ETX&gt;</v>
      </c>
      <c r="H2650" s="38">
        <f>ROW() - 6</f>
        <v>2644</v>
      </c>
      <c r="I2650" s="218" t="str" cm="1">
        <f t="array" ref="I26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51" spans="1:10" x14ac:dyDescent="0.2">
      <c r="A2651" s="209">
        <v>1433</v>
      </c>
      <c r="B2651" s="211" t="s">
        <v>4497</v>
      </c>
      <c r="C2651" s="44">
        <v>3</v>
      </c>
      <c r="D2651" s="214">
        <v>45131.504020868058</v>
      </c>
      <c r="E2651" s="211" t="b">
        <v>0</v>
      </c>
      <c r="F2651" s="211" t="s">
        <v>4498</v>
      </c>
      <c r="G26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&lt;STX&gt;H1;o160,100;f3;c20;h1;w1;d3,Tanisha El;&lt;ETX&gt;
&lt;STX&gt;H2;o130,100;f3;c20;h1;w1;d3,;&lt;ETX&gt;
&lt;STX&gt;H3;o100,100;f3;c20;h1;w1;d3,MES Login;&lt;ETX&gt;
&lt;STX&gt;B4;o50,30;f3;c0,3;h50;w3;d3,1433;&lt;ETX&gt;
&lt;STX&gt;R&lt;ETX&gt;
&lt;STX&gt;&lt;ESC&gt;E1;&lt;ETX&gt;
&lt;STX&gt;&lt;US&gt;4&lt;ETX&gt;
&lt;STX&gt;&lt;ETB&gt;&lt;ETX&gt;</v>
      </c>
      <c r="H2651" s="38">
        <f>ROW() - 6</f>
        <v>2645</v>
      </c>
      <c r="I2651" s="218" t="str" cm="1">
        <f t="array" ref="I26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52" spans="1:10" x14ac:dyDescent="0.2">
      <c r="A2652" s="209">
        <v>8660</v>
      </c>
      <c r="B2652" s="211" t="s">
        <v>4499</v>
      </c>
      <c r="C2652" s="44">
        <v>1</v>
      </c>
      <c r="D2652" s="214">
        <v>45131.504021064815</v>
      </c>
      <c r="E2652" s="211" t="b">
        <v>1</v>
      </c>
      <c r="F2652" s="211" t="s">
        <v>4500</v>
      </c>
      <c r="G26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&lt;STX&gt;H1;o160,100;f3;c20;h1;w1;d3,Tanya Lepp;&lt;ETX&gt;
&lt;STX&gt;H2;o130,100;f3;c20;h1;w1;d3,;&lt;ETX&gt;
&lt;STX&gt;H3;o100,100;f3;c20;h1;w1;d3,MES Login;&lt;ETX&gt;
&lt;STX&gt;B4;o50,30;f3;c0,3;h50;w3;d3,8660;&lt;ETX&gt;
&lt;STX&gt;R&lt;ETX&gt;
&lt;STX&gt;&lt;ESC&gt;E1;&lt;ETX&gt;
&lt;STX&gt;&lt;US&gt;4&lt;ETX&gt;
&lt;STX&gt;&lt;ETB&gt;&lt;ETX&gt;</v>
      </c>
      <c r="H2652" s="38">
        <f>ROW() - 6</f>
        <v>2646</v>
      </c>
      <c r="I2652" s="218" t="str" cm="1">
        <f t="array" ref="I26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53" spans="1:10" x14ac:dyDescent="0.2">
      <c r="A2653" s="209">
        <v>9130</v>
      </c>
      <c r="B2653" s="211" t="s">
        <v>4501</v>
      </c>
      <c r="C2653" s="44">
        <v>4</v>
      </c>
      <c r="D2653" s="214">
        <v>45131.504021261571</v>
      </c>
      <c r="E2653" s="211" t="b">
        <v>0</v>
      </c>
      <c r="F2653" s="211" t="s">
        <v>1254</v>
      </c>
      <c r="G26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&lt;STX&gt;H1;o160,100;f3;c20;h1;w1;d3,Tanzania Walker;&lt;ETX&gt;
&lt;STX&gt;H2;o130,100;f3;c20;h1;w1;d3,;&lt;ETX&gt;
&lt;STX&gt;H3;o100,100;f3;c20;h1;w1;d3,MES Login;&lt;ETX&gt;
&lt;STX&gt;B4;o50,30;f3;c0,3;h50;w3;d3,9130;&lt;ETX&gt;
&lt;STX&gt;R&lt;ETX&gt;
&lt;STX&gt;&lt;ESC&gt;E1;&lt;ETX&gt;
&lt;STX&gt;&lt;US&gt;4&lt;ETX&gt;
&lt;STX&gt;&lt;ETB&gt;&lt;ETX&gt;</v>
      </c>
      <c r="H2653" s="38">
        <f>ROW() - 6</f>
        <v>2647</v>
      </c>
      <c r="I2653" s="218" t="str" cm="1">
        <f t="array" ref="I26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54" spans="1:10" x14ac:dyDescent="0.2">
      <c r="A2654" s="209">
        <v>1493</v>
      </c>
      <c r="B2654" s="211" t="s">
        <v>4502</v>
      </c>
      <c r="C2654" s="44">
        <v>4</v>
      </c>
      <c r="D2654" s="214">
        <v>45131.504021608795</v>
      </c>
      <c r="E2654" s="211" t="b">
        <v>0</v>
      </c>
      <c r="F2654" s="211" t="s">
        <v>4503</v>
      </c>
      <c r="G26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&lt;STX&gt;H1;o160,100;f3;c20;h1;w1;d3,Tara Nash;&lt;ETX&gt;
&lt;STX&gt;H2;o130,100;f3;c20;h1;w1;d3,;&lt;ETX&gt;
&lt;STX&gt;H3;o100,100;f3;c20;h1;w1;d3,MES Login;&lt;ETX&gt;
&lt;STX&gt;B4;o50,30;f3;c0,3;h50;w3;d3,1493;&lt;ETX&gt;
&lt;STX&gt;R&lt;ETX&gt;
&lt;STX&gt;&lt;ESC&gt;E1;&lt;ETX&gt;
&lt;STX&gt;&lt;US&gt;4&lt;ETX&gt;
&lt;STX&gt;&lt;ETB&gt;&lt;ETX&gt;</v>
      </c>
      <c r="H2654" s="38">
        <f>ROW() - 6</f>
        <v>2648</v>
      </c>
      <c r="I2654" s="218" t="str" cm="1">
        <f t="array" ref="I26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55" spans="1:10" x14ac:dyDescent="0.2">
      <c r="A2655" s="209">
        <v>1529</v>
      </c>
      <c r="B2655" s="211" t="s">
        <v>4504</v>
      </c>
      <c r="C2655" s="44">
        <v>4</v>
      </c>
      <c r="D2655" s="214">
        <v>45131.504022141205</v>
      </c>
      <c r="E2655" s="211" t="b">
        <v>0</v>
      </c>
      <c r="F2655" s="211" t="s">
        <v>1881</v>
      </c>
      <c r="G26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&lt;STX&gt;H1;o160,100;f3;c20;h1;w1;d3,Tara Simmons;&lt;ETX&gt;
&lt;STX&gt;H2;o130,100;f3;c20;h1;w1;d3,;&lt;ETX&gt;
&lt;STX&gt;H3;o100,100;f3;c20;h1;w1;d3,MES Login;&lt;ETX&gt;
&lt;STX&gt;B4;o50,30;f3;c0,3;h50;w3;d3,1529;&lt;ETX&gt;
&lt;STX&gt;R&lt;ETX&gt;
&lt;STX&gt;&lt;ESC&gt;E1;&lt;ETX&gt;
&lt;STX&gt;&lt;US&gt;4&lt;ETX&gt;
&lt;STX&gt;&lt;ETB&gt;&lt;ETX&gt;</v>
      </c>
      <c r="H2655" s="38">
        <f>ROW() - 6</f>
        <v>2649</v>
      </c>
      <c r="I2655" s="218" t="str" cm="1">
        <f t="array" ref="I26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56" spans="1:10" x14ac:dyDescent="0.2">
      <c r="A2656" s="209">
        <v>1255</v>
      </c>
      <c r="B2656" s="211" t="s">
        <v>4505</v>
      </c>
      <c r="C2656" s="44">
        <v>4</v>
      </c>
      <c r="D2656" s="214">
        <v>45131.504022685185</v>
      </c>
      <c r="E2656" s="211" t="b">
        <v>0</v>
      </c>
      <c r="F2656" s="211" t="s">
        <v>4506</v>
      </c>
      <c r="G26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&lt;STX&gt;H1;o160,100;f3;c20;h1;w1;d3,Tara Spearman;&lt;ETX&gt;
&lt;STX&gt;H2;o130,100;f3;c20;h1;w1;d3,;&lt;ETX&gt;
&lt;STX&gt;H3;o100,100;f3;c20;h1;w1;d3,MES Login;&lt;ETX&gt;
&lt;STX&gt;B4;o50,30;f3;c0,3;h50;w3;d3,1255;&lt;ETX&gt;
&lt;STX&gt;R&lt;ETX&gt;
&lt;STX&gt;&lt;ESC&gt;E1;&lt;ETX&gt;
&lt;STX&gt;&lt;US&gt;4&lt;ETX&gt;
&lt;STX&gt;&lt;ETB&gt;&lt;ETX&gt;</v>
      </c>
      <c r="H2656" s="38">
        <f>ROW() - 6</f>
        <v>2650</v>
      </c>
      <c r="I2656" s="218" t="str" cm="1">
        <f t="array" ref="I26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57" spans="1:10" x14ac:dyDescent="0.2">
      <c r="A2657" s="209">
        <v>9924</v>
      </c>
      <c r="B2657" s="211" t="s">
        <v>4507</v>
      </c>
      <c r="C2657" s="44">
        <v>4</v>
      </c>
      <c r="D2657" s="214">
        <v>45131.504022881942</v>
      </c>
      <c r="E2657" s="211" t="b">
        <v>0</v>
      </c>
      <c r="F2657" s="211" t="s">
        <v>3639</v>
      </c>
      <c r="G26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&lt;STX&gt;H1;o160,100;f3;c20;h1;w1;d3,Tarea Payton;&lt;ETX&gt;
&lt;STX&gt;H2;o130,100;f3;c20;h1;w1;d3,;&lt;ETX&gt;
&lt;STX&gt;H3;o100,100;f3;c20;h1;w1;d3,MES Login;&lt;ETX&gt;
&lt;STX&gt;B4;o50,30;f3;c0,3;h50;w3;d3,9924;&lt;ETX&gt;
&lt;STX&gt;R&lt;ETX&gt;
&lt;STX&gt;&lt;ESC&gt;E1;&lt;ETX&gt;
&lt;STX&gt;&lt;US&gt;4&lt;ETX&gt;
&lt;STX&gt;&lt;ETB&gt;&lt;ETX&gt;</v>
      </c>
      <c r="H2657" s="38">
        <f>ROW() - 6</f>
        <v>2651</v>
      </c>
      <c r="I2657" s="218" t="str" cm="1">
        <f t="array" ref="I26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58" spans="1:10" x14ac:dyDescent="0.2">
      <c r="A2658" s="209">
        <v>1146</v>
      </c>
      <c r="B2658" s="211" t="s">
        <v>4508</v>
      </c>
      <c r="C2658" s="44">
        <v>4</v>
      </c>
      <c r="D2658" s="214">
        <v>45131.504023032408</v>
      </c>
      <c r="E2658" s="211" t="b">
        <v>0</v>
      </c>
      <c r="F2658" s="211" t="s">
        <v>4509</v>
      </c>
      <c r="G26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&lt;STX&gt;H1;o160,100;f3;c20;h1;w1;d3,Tarnisha Buford;&lt;ETX&gt;
&lt;STX&gt;H2;o130,100;f3;c20;h1;w1;d3,;&lt;ETX&gt;
&lt;STX&gt;H3;o100,100;f3;c20;h1;w1;d3,MES Login;&lt;ETX&gt;
&lt;STX&gt;B4;o50,30;f3;c0,3;h50;w3;d3,1146;&lt;ETX&gt;
&lt;STX&gt;R&lt;ETX&gt;
&lt;STX&gt;&lt;ESC&gt;E1;&lt;ETX&gt;
&lt;STX&gt;&lt;US&gt;4&lt;ETX&gt;
&lt;STX&gt;&lt;ETB&gt;&lt;ETX&gt;</v>
      </c>
      <c r="H2658" s="38">
        <f>ROW() - 6</f>
        <v>2652</v>
      </c>
      <c r="I2658" s="218" t="str" cm="1">
        <f t="array" ref="I26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59" spans="1:10" x14ac:dyDescent="0.2">
      <c r="A2659" s="209">
        <v>1391</v>
      </c>
      <c r="B2659" s="211" t="s">
        <v>4510</v>
      </c>
      <c r="C2659" s="44">
        <v>4</v>
      </c>
      <c r="D2659" s="214">
        <v>45131.504023414353</v>
      </c>
      <c r="E2659" s="211" t="b">
        <v>0</v>
      </c>
      <c r="F2659" s="211" t="s">
        <v>2659</v>
      </c>
      <c r="G26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&lt;STX&gt;H1;o160,100;f3;c20;h1;w1;d3,Taron McDonald;&lt;ETX&gt;
&lt;STX&gt;H2;o130,100;f3;c20;h1;w1;d3,;&lt;ETX&gt;
&lt;STX&gt;H3;o100,100;f3;c20;h1;w1;d3,MES Login;&lt;ETX&gt;
&lt;STX&gt;B4;o50,30;f3;c0,3;h50;w3;d3,1391;&lt;ETX&gt;
&lt;STX&gt;R&lt;ETX&gt;
&lt;STX&gt;&lt;ESC&gt;E1;&lt;ETX&gt;
&lt;STX&gt;&lt;US&gt;4&lt;ETX&gt;
&lt;STX&gt;&lt;ETB&gt;&lt;ETX&gt;</v>
      </c>
      <c r="H2659" s="38">
        <f>ROW() - 6</f>
        <v>2653</v>
      </c>
      <c r="I2659" s="218" t="str" cm="1">
        <f t="array" ref="I26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60" spans="1:10" x14ac:dyDescent="0.2">
      <c r="A2660" s="209">
        <v>8925</v>
      </c>
      <c r="B2660" s="211" t="s">
        <v>4511</v>
      </c>
      <c r="C2660" s="44">
        <v>4</v>
      </c>
      <c r="D2660" s="214">
        <v>45131.504023611109</v>
      </c>
      <c r="E2660" s="211" t="b">
        <v>1</v>
      </c>
      <c r="F2660" s="211" t="s">
        <v>4512</v>
      </c>
      <c r="G26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&lt;STX&gt;H1;o160,100;f3;c20;h1;w1;d3,Tate Steinborn;&lt;ETX&gt;
&lt;STX&gt;H2;o130,100;f3;c20;h1;w1;d3,;&lt;ETX&gt;
&lt;STX&gt;H3;o100,100;f3;c20;h1;w1;d3,MES Login;&lt;ETX&gt;
&lt;STX&gt;B4;o50,30;f3;c0,3;h50;w3;d3,8925;&lt;ETX&gt;
&lt;STX&gt;R&lt;ETX&gt;
&lt;STX&gt;&lt;ESC&gt;E1;&lt;ETX&gt;
&lt;STX&gt;&lt;US&gt;4&lt;ETX&gt;
&lt;STX&gt;&lt;ETB&gt;&lt;ETX&gt;</v>
      </c>
      <c r="H2660" s="38">
        <f>ROW() - 6</f>
        <v>2654</v>
      </c>
      <c r="I2660" s="218" t="str" cm="1">
        <f t="array" ref="I26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61" spans="1:10" x14ac:dyDescent="0.2">
      <c r="A2661" s="209">
        <v>9916</v>
      </c>
      <c r="B2661" s="211" t="s">
        <v>4513</v>
      </c>
      <c r="C2661" s="44">
        <v>4</v>
      </c>
      <c r="D2661" s="214">
        <v>45131.504023761576</v>
      </c>
      <c r="E2661" s="211" t="b">
        <v>0</v>
      </c>
      <c r="F2661" s="211" t="s">
        <v>914</v>
      </c>
      <c r="G26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&lt;STX&gt;H1;o160,100;f3;c20;h1;w1;d3,Tatianna Anderson;&lt;ETX&gt;
&lt;STX&gt;H2;o130,100;f3;c20;h1;w1;d3,;&lt;ETX&gt;
&lt;STX&gt;H3;o100,100;f3;c20;h1;w1;d3,MES Login;&lt;ETX&gt;
&lt;STX&gt;B4;o50,30;f3;c0,3;h50;w3;d3,9916;&lt;ETX&gt;
&lt;STX&gt;R&lt;ETX&gt;
&lt;STX&gt;&lt;ESC&gt;E1;&lt;ETX&gt;
&lt;STX&gt;&lt;US&gt;4&lt;ETX&gt;
&lt;STX&gt;&lt;ETB&gt;&lt;ETX&gt;</v>
      </c>
      <c r="H2661" s="38">
        <f>ROW() - 6</f>
        <v>2655</v>
      </c>
      <c r="I2661" s="218" t="str" cm="1">
        <f t="array" ref="I26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62" spans="1:10" x14ac:dyDescent="0.2">
      <c r="A2662" s="209">
        <v>9511</v>
      </c>
      <c r="B2662" s="211" t="s">
        <v>4514</v>
      </c>
      <c r="C2662" s="44">
        <v>11</v>
      </c>
      <c r="D2662" s="214">
        <v>45131.504024155096</v>
      </c>
      <c r="E2662" s="211" t="b">
        <v>0</v>
      </c>
      <c r="F2662" s="211" t="s">
        <v>3621</v>
      </c>
      <c r="G26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&lt;STX&gt;H1;o160,100;f3;c20;h1;w1;d3,Tatyana Hurling;&lt;ETX&gt;
&lt;STX&gt;H2;o130,100;f3;c20;h1;w1;d3,;&lt;ETX&gt;
&lt;STX&gt;H3;o100,100;f3;c20;h1;w1;d3,MES Login;&lt;ETX&gt;
&lt;STX&gt;B4;o50,30;f3;c0,3;h50;w3;d3,9511;&lt;ETX&gt;
&lt;STX&gt;R&lt;ETX&gt;
&lt;STX&gt;&lt;ESC&gt;E1;&lt;ETX&gt;
&lt;STX&gt;&lt;US&gt;4&lt;ETX&gt;
&lt;STX&gt;&lt;ETB&gt;&lt;ETX&gt;</v>
      </c>
      <c r="H2662" s="38">
        <f>ROW() - 6</f>
        <v>2656</v>
      </c>
      <c r="I2662" s="218" t="str" cm="1">
        <f t="array" ref="I26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63" spans="1:10" x14ac:dyDescent="0.2">
      <c r="A2663" s="209">
        <v>1138</v>
      </c>
      <c r="B2663" s="211" t="s">
        <v>4515</v>
      </c>
      <c r="C2663" s="44">
        <v>4</v>
      </c>
      <c r="D2663" s="214">
        <v>45131.504024305556</v>
      </c>
      <c r="E2663" s="211" t="b">
        <v>0</v>
      </c>
      <c r="F2663" s="211" t="s">
        <v>4516</v>
      </c>
      <c r="G26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&lt;STX&gt;H1;o160,100;f3;c20;h1;w1;d3,TATYANA THOMAS;&lt;ETX&gt;
&lt;STX&gt;H2;o130,100;f3;c20;h1;w1;d3,;&lt;ETX&gt;
&lt;STX&gt;H3;o100,100;f3;c20;h1;w1;d3,MES Login;&lt;ETX&gt;
&lt;STX&gt;B4;o50,30;f3;c0,3;h50;w3;d3,1138;&lt;ETX&gt;
&lt;STX&gt;R&lt;ETX&gt;
&lt;STX&gt;&lt;ESC&gt;E1;&lt;ETX&gt;
&lt;STX&gt;&lt;US&gt;4&lt;ETX&gt;
&lt;STX&gt;&lt;ETB&gt;&lt;ETX&gt;</v>
      </c>
      <c r="H2663" s="38">
        <f>ROW() - 6</f>
        <v>2657</v>
      </c>
      <c r="I2663" s="218" t="str" cm="1">
        <f t="array" ref="I26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64" spans="1:10" x14ac:dyDescent="0.2">
      <c r="A2664" s="209">
        <v>2652</v>
      </c>
      <c r="B2664" s="211" t="s">
        <v>9439</v>
      </c>
      <c r="C2664" s="44">
        <v>4</v>
      </c>
      <c r="D2664" s="214">
        <v>46038.789717210646</v>
      </c>
      <c r="E2664" s="211" t="b">
        <v>0</v>
      </c>
      <c r="F2664" s="211" t="s">
        <v>891</v>
      </c>
      <c r="G26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&lt;STX&gt;H1;o160,100;f3;c20;h1;w1;d3,Tavion Johnson;&lt;ETX&gt;
&lt;STX&gt;H2;o130,100;f3;c20;h1;w1;d3,;&lt;ETX&gt;
&lt;STX&gt;H3;o100,100;f3;c20;h1;w1;d3,MES Login;&lt;ETX&gt;
&lt;STX&gt;B4;o50,30;f3;c0,3;h50;w3;d3,2652;&lt;ETX&gt;
&lt;STX&gt;R&lt;ETX&gt;
&lt;STX&gt;&lt;ESC&gt;E1;&lt;ETX&gt;
&lt;STX&gt;&lt;US&gt;4&lt;ETX&gt;
&lt;STX&gt;&lt;ETB&gt;&lt;ETX&gt;</v>
      </c>
      <c r="H2664" s="38">
        <f>ROW() - 6</f>
        <v>2658</v>
      </c>
      <c r="I2664" s="218" t="str" cm="1">
        <f t="array" ref="I26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65" spans="1:10" x14ac:dyDescent="0.2">
      <c r="A2665" s="209">
        <v>1466</v>
      </c>
      <c r="B2665" s="211" t="s">
        <v>4517</v>
      </c>
      <c r="C2665" s="44">
        <v>4</v>
      </c>
      <c r="D2665" s="214">
        <v>45059</v>
      </c>
      <c r="E2665" s="211" t="b">
        <v>0</v>
      </c>
      <c r="F2665" s="211" t="s">
        <v>1568</v>
      </c>
      <c r="G26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&lt;STX&gt;H1;o160,100;f3;c20;h1;w1;d3,Tawan Richardson;&lt;ETX&gt;
&lt;STX&gt;H2;o130,100;f3;c20;h1;w1;d3,;&lt;ETX&gt;
&lt;STX&gt;H3;o100,100;f3;c20;h1;w1;d3,MES Login;&lt;ETX&gt;
&lt;STX&gt;B4;o50,30;f3;c0,3;h50;w3;d3,1466;&lt;ETX&gt;
&lt;STX&gt;R&lt;ETX&gt;
&lt;STX&gt;&lt;ESC&gt;E1;&lt;ETX&gt;
&lt;STX&gt;&lt;US&gt;4&lt;ETX&gt;
&lt;STX&gt;&lt;ETB&gt;&lt;ETX&gt;</v>
      </c>
      <c r="H2665" s="38">
        <f>ROW() - 6</f>
        <v>2659</v>
      </c>
      <c r="I2665" s="218" t="str" cm="1">
        <f t="array" ref="I26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66" spans="1:10" x14ac:dyDescent="0.2">
      <c r="A2666" s="209">
        <v>1332</v>
      </c>
      <c r="B2666" s="211" t="s">
        <v>4518</v>
      </c>
      <c r="C2666" s="44">
        <v>4</v>
      </c>
      <c r="D2666" s="214">
        <v>45131.5040246875</v>
      </c>
      <c r="E2666" s="211" t="b">
        <v>0</v>
      </c>
      <c r="F2666" s="211" t="s">
        <v>1875</v>
      </c>
      <c r="G26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&lt;STX&gt;H1;o160,100;f3;c20;h1;w1;d3,Tawana Austin;&lt;ETX&gt;
&lt;STX&gt;H2;o130,100;f3;c20;h1;w1;d3,;&lt;ETX&gt;
&lt;STX&gt;H3;o100,100;f3;c20;h1;w1;d3,MES Login;&lt;ETX&gt;
&lt;STX&gt;B4;o50,30;f3;c0,3;h50;w3;d3,1332;&lt;ETX&gt;
&lt;STX&gt;R&lt;ETX&gt;
&lt;STX&gt;&lt;ESC&gt;E1;&lt;ETX&gt;
&lt;STX&gt;&lt;US&gt;4&lt;ETX&gt;
&lt;STX&gt;&lt;ETB&gt;&lt;ETX&gt;</v>
      </c>
      <c r="H2666" s="38">
        <f>ROW() - 6</f>
        <v>2660</v>
      </c>
      <c r="I2666" s="218" t="str" cm="1">
        <f t="array" ref="I26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67" spans="1:10" x14ac:dyDescent="0.2">
      <c r="A2667" s="209">
        <v>9888</v>
      </c>
      <c r="B2667" s="211" t="s">
        <v>4519</v>
      </c>
      <c r="C2667" s="44">
        <v>4</v>
      </c>
      <c r="D2667" s="214">
        <v>45131.504024884256</v>
      </c>
      <c r="E2667" s="211" t="b">
        <v>0</v>
      </c>
      <c r="F2667" s="211" t="s">
        <v>4520</v>
      </c>
      <c r="G26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&lt;STX&gt;H1;o160,100;f3;c20;h1;w1;d3,Taylor Decaw;&lt;ETX&gt;
&lt;STX&gt;H2;o130,100;f3;c20;h1;w1;d3,;&lt;ETX&gt;
&lt;STX&gt;H3;o100,100;f3;c20;h1;w1;d3,MES Login;&lt;ETX&gt;
&lt;STX&gt;B4;o50,30;f3;c0,3;h50;w3;d3,9888;&lt;ETX&gt;
&lt;STX&gt;R&lt;ETX&gt;
&lt;STX&gt;&lt;ESC&gt;E1;&lt;ETX&gt;
&lt;STX&gt;&lt;US&gt;4&lt;ETX&gt;
&lt;STX&gt;&lt;ETB&gt;&lt;ETX&gt;</v>
      </c>
      <c r="H2667" s="38">
        <f>ROW() - 6</f>
        <v>2661</v>
      </c>
      <c r="I2667" s="218" t="str" cm="1">
        <f t="array" ref="I26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68" spans="1:10" x14ac:dyDescent="0.2">
      <c r="A2668" s="209">
        <v>9364</v>
      </c>
      <c r="B2668" s="211" t="s">
        <v>4521</v>
      </c>
      <c r="C2668" s="44">
        <v>4</v>
      </c>
      <c r="D2668" s="214">
        <v>45131.504025034723</v>
      </c>
      <c r="E2668" s="211" t="b">
        <v>0</v>
      </c>
      <c r="F2668" s="211" t="s">
        <v>3621</v>
      </c>
      <c r="G26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&lt;STX&gt;H1;o160,100;f3;c20;h1;w1;d3,Taylor Hurling;&lt;ETX&gt;
&lt;STX&gt;H2;o130,100;f3;c20;h1;w1;d3,;&lt;ETX&gt;
&lt;STX&gt;H3;o100,100;f3;c20;h1;w1;d3,MES Login;&lt;ETX&gt;
&lt;STX&gt;B4;o50,30;f3;c0,3;h50;w3;d3,9364;&lt;ETX&gt;
&lt;STX&gt;R&lt;ETX&gt;
&lt;STX&gt;&lt;ESC&gt;E1;&lt;ETX&gt;
&lt;STX&gt;&lt;US&gt;4&lt;ETX&gt;
&lt;STX&gt;&lt;ETB&gt;&lt;ETX&gt;</v>
      </c>
      <c r="H2668" s="38">
        <f>ROW() - 6</f>
        <v>2662</v>
      </c>
      <c r="I2668" s="218" t="str" cm="1">
        <f t="array" ref="I26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69" spans="1:10" x14ac:dyDescent="0.2">
      <c r="A2669" s="209">
        <v>9465</v>
      </c>
      <c r="B2669" s="211" t="s">
        <v>4522</v>
      </c>
      <c r="C2669" s="44">
        <v>4</v>
      </c>
      <c r="D2669" s="214">
        <v>45131.504025231479</v>
      </c>
      <c r="E2669" s="211" t="b">
        <v>0</v>
      </c>
      <c r="F2669" s="211" t="s">
        <v>4523</v>
      </c>
      <c r="G26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&lt;STX&gt;H1;o160,100;f3;c20;h1;w1;d3,Taylor Neequaye Reese;&lt;ETX&gt;
&lt;STX&gt;H2;o130,100;f3;c20;h1;w1;d3,;&lt;ETX&gt;
&lt;STX&gt;H3;o100,100;f3;c20;h1;w1;d3,MES Login;&lt;ETX&gt;
&lt;STX&gt;B4;o50,30;f3;c0,3;h50;w3;d3,9465;&lt;ETX&gt;
&lt;STX&gt;R&lt;ETX&gt;
&lt;STX&gt;&lt;ESC&gt;E1;&lt;ETX&gt;
&lt;STX&gt;&lt;US&gt;4&lt;ETX&gt;
&lt;STX&gt;&lt;ETB&gt;&lt;ETX&gt;</v>
      </c>
      <c r="H2669" s="38">
        <f>ROW() - 6</f>
        <v>2663</v>
      </c>
      <c r="I2669" s="218" t="str" cm="1">
        <f t="array" ref="I26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70" spans="1:10" x14ac:dyDescent="0.2">
      <c r="A2670" s="209">
        <v>8711</v>
      </c>
      <c r="B2670" s="211" t="s">
        <v>4524</v>
      </c>
      <c r="C2670" s="44">
        <v>6</v>
      </c>
      <c r="D2670" s="214">
        <v>45131.504025578703</v>
      </c>
      <c r="E2670" s="211" t="b">
        <v>1</v>
      </c>
      <c r="F2670" s="211" t="s">
        <v>956</v>
      </c>
      <c r="G26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&lt;STX&gt;H1;o160,100;f3;c20;h1;w1;d3,Taylor Smith;&lt;ETX&gt;
&lt;STX&gt;H2;o130,100;f3;c20;h1;w1;d3,HR Dept;&lt;ETX&gt;
&lt;STX&gt;H3;o100,100;f3;c20;h1;w1;d3,MES Login;&lt;ETX&gt;
&lt;STX&gt;B4;o50,30;f3;c0,3;h50;w3;d3,8711;&lt;ETX&gt;
&lt;STX&gt;R&lt;ETX&gt;
&lt;STX&gt;&lt;ESC&gt;E1;&lt;ETX&gt;
&lt;STX&gt;&lt;US&gt;4&lt;ETX&gt;
&lt;STX&gt;&lt;ETB&gt;&lt;ETX&gt;</v>
      </c>
      <c r="H2670" s="38">
        <f>ROW() - 6</f>
        <v>2664</v>
      </c>
      <c r="I2670" s="218" t="str" cm="1">
        <f t="array" ref="I26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26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71" spans="1:10" x14ac:dyDescent="0.2">
      <c r="A2671" s="209">
        <v>2403</v>
      </c>
      <c r="B2671" s="211" t="s">
        <v>4525</v>
      </c>
      <c r="C2671" s="44">
        <v>4</v>
      </c>
      <c r="D2671" s="214">
        <v>45131.504025775466</v>
      </c>
      <c r="E2671" s="211" t="b">
        <v>0</v>
      </c>
      <c r="F2671" s="211" t="s">
        <v>4526</v>
      </c>
      <c r="G26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&lt;STX&gt;H1;o160,100;f3;c20;h1;w1;d3,Taylor Springsteen;&lt;ETX&gt;
&lt;STX&gt;H2;o130,100;f3;c20;h1;w1;d3,;&lt;ETX&gt;
&lt;STX&gt;H3;o100,100;f3;c20;h1;w1;d3,MES Login;&lt;ETX&gt;
&lt;STX&gt;B4;o50,30;f3;c0,3;h50;w3;d3,2403;&lt;ETX&gt;
&lt;STX&gt;R&lt;ETX&gt;
&lt;STX&gt;&lt;ESC&gt;E1;&lt;ETX&gt;
&lt;STX&gt;&lt;US&gt;4&lt;ETX&gt;
&lt;STX&gt;&lt;ETB&gt;&lt;ETX&gt;</v>
      </c>
      <c r="H2671" s="38">
        <f>ROW() - 6</f>
        <v>2665</v>
      </c>
      <c r="I2671" s="218" t="str" cm="1">
        <f t="array" ref="I26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72" spans="1:10" x14ac:dyDescent="0.2">
      <c r="A2672" s="209">
        <v>1456</v>
      </c>
      <c r="B2672" s="211" t="s">
        <v>4527</v>
      </c>
      <c r="C2672" s="44">
        <v>4</v>
      </c>
      <c r="D2672" s="214">
        <v>45131.504025925926</v>
      </c>
      <c r="E2672" s="211" t="b">
        <v>0</v>
      </c>
      <c r="F2672" s="211" t="s">
        <v>4528</v>
      </c>
      <c r="G26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&lt;STX&gt;H1;o160,100;f3;c20;h1;w1;d3,Tayonia Hickman;&lt;ETX&gt;
&lt;STX&gt;H2;o130,100;f3;c20;h1;w1;d3,;&lt;ETX&gt;
&lt;STX&gt;H3;o100,100;f3;c20;h1;w1;d3,MES Login;&lt;ETX&gt;
&lt;STX&gt;B4;o50,30;f3;c0,3;h50;w3;d3,1456;&lt;ETX&gt;
&lt;STX&gt;R&lt;ETX&gt;
&lt;STX&gt;&lt;ESC&gt;E1;&lt;ETX&gt;
&lt;STX&gt;&lt;US&gt;4&lt;ETX&gt;
&lt;STX&gt;&lt;ETB&gt;&lt;ETX&gt;</v>
      </c>
      <c r="H2672" s="38">
        <f>ROW() - 6</f>
        <v>2666</v>
      </c>
      <c r="I2672" s="218" t="str" cm="1">
        <f t="array" ref="I26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73" spans="1:10" x14ac:dyDescent="0.2">
      <c r="A2673" s="209">
        <v>2328</v>
      </c>
      <c r="B2673" s="211" t="s">
        <v>81</v>
      </c>
      <c r="C2673" s="44">
        <v>4</v>
      </c>
      <c r="D2673" s="214">
        <v>45997.001870451386</v>
      </c>
      <c r="E2673" s="211" t="b">
        <v>0</v>
      </c>
      <c r="F2673" s="211" t="s">
        <v>4529</v>
      </c>
      <c r="G26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&lt;STX&gt;H1;o160,100;f3;c20;h1;w1;d3,Tayshauna Rogers;&lt;ETX&gt;
&lt;STX&gt;H2;o130,100;f3;c20;h1;w1;d3,;&lt;ETX&gt;
&lt;STX&gt;H3;o100,100;f3;c20;h1;w1;d3,MES Login;&lt;ETX&gt;
&lt;STX&gt;B4;o50,30;f3;c0,3;h50;w3;d3,2328;&lt;ETX&gt;
&lt;STX&gt;R&lt;ETX&gt;
&lt;STX&gt;&lt;ESC&gt;E1;&lt;ETX&gt;
&lt;STX&gt;&lt;US&gt;4&lt;ETX&gt;
&lt;STX&gt;&lt;ETB&gt;&lt;ETX&gt;</v>
      </c>
      <c r="H2673" s="38">
        <f>ROW() - 6</f>
        <v>2667</v>
      </c>
      <c r="I2673" s="218" t="str" cm="1">
        <f t="array" ref="I26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74" spans="1:10" x14ac:dyDescent="0.2">
      <c r="A2674" s="209">
        <v>2582</v>
      </c>
      <c r="B2674" s="211" t="s">
        <v>31</v>
      </c>
      <c r="C2674" s="44">
        <v>4</v>
      </c>
      <c r="D2674" s="214">
        <v>45821</v>
      </c>
      <c r="E2674" s="211" t="b">
        <v>0</v>
      </c>
      <c r="F2674" s="211" t="s">
        <v>1266</v>
      </c>
      <c r="G26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&lt;STX&gt;H1;o160,100;f3;c20;h1;w1;d3,Tayshawn Moore;&lt;ETX&gt;
&lt;STX&gt;H2;o130,100;f3;c20;h1;w1;d3,;&lt;ETX&gt;
&lt;STX&gt;H3;o100,100;f3;c20;h1;w1;d3,MES Login;&lt;ETX&gt;
&lt;STX&gt;B4;o50,30;f3;c0,3;h50;w3;d3,2582;&lt;ETX&gt;
&lt;STX&gt;R&lt;ETX&gt;
&lt;STX&gt;&lt;ESC&gt;E1;&lt;ETX&gt;
&lt;STX&gt;&lt;US&gt;4&lt;ETX&gt;
&lt;STX&gt;&lt;ETB&gt;&lt;ETX&gt;</v>
      </c>
      <c r="H2674" s="38">
        <f>ROW() - 6</f>
        <v>2668</v>
      </c>
      <c r="I2674" s="218" t="str" cm="1">
        <f t="array" ref="I26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75" spans="1:10" x14ac:dyDescent="0.2">
      <c r="A2675" s="209">
        <v>1762</v>
      </c>
      <c r="B2675" s="211" t="s">
        <v>4530</v>
      </c>
      <c r="C2675" s="44">
        <v>4</v>
      </c>
      <c r="D2675" s="214">
        <v>45131.504031562501</v>
      </c>
      <c r="E2675" s="211" t="b">
        <v>0</v>
      </c>
      <c r="F2675" s="211" t="s">
        <v>4531</v>
      </c>
      <c r="G26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&lt;STX&gt;H1;o160,100;f3;c20;h1;w1;d3,Tayvanna Richard;&lt;ETX&gt;
&lt;STX&gt;H2;o130,100;f3;c20;h1;w1;d3,;&lt;ETX&gt;
&lt;STX&gt;H3;o100,100;f3;c20;h1;w1;d3,MES Login;&lt;ETX&gt;
&lt;STX&gt;B4;o50,30;f3;c0,3;h50;w3;d3,1762;&lt;ETX&gt;
&lt;STX&gt;R&lt;ETX&gt;
&lt;STX&gt;&lt;ESC&gt;E1;&lt;ETX&gt;
&lt;STX&gt;&lt;US&gt;4&lt;ETX&gt;
&lt;STX&gt;&lt;ETB&gt;&lt;ETX&gt;</v>
      </c>
      <c r="H2675" s="38">
        <f>ROW() - 6</f>
        <v>2669</v>
      </c>
      <c r="I2675" s="218" t="str" cm="1">
        <f t="array" ref="I26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76" spans="1:10" x14ac:dyDescent="0.2">
      <c r="A2676" s="209">
        <v>8724</v>
      </c>
      <c r="B2676" s="211" t="s">
        <v>4532</v>
      </c>
      <c r="C2676" s="44">
        <v>4</v>
      </c>
      <c r="D2676" s="214">
        <v>45131.504038622683</v>
      </c>
      <c r="E2676" s="211" t="b">
        <v>0</v>
      </c>
      <c r="F2676" s="211" t="s">
        <v>4533</v>
      </c>
      <c r="G26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&lt;STX&gt;H1;o160,100;f3;c20;h1;w1;d3,Ted Stahl;&lt;ETX&gt;
&lt;STX&gt;H2;o130,100;f3;c20;h1;w1;d3,;&lt;ETX&gt;
&lt;STX&gt;H3;o100,100;f3;c20;h1;w1;d3,MES Login;&lt;ETX&gt;
&lt;STX&gt;B4;o50,30;f3;c0,3;h50;w3;d3,8724;&lt;ETX&gt;
&lt;STX&gt;R&lt;ETX&gt;
&lt;STX&gt;&lt;ESC&gt;E1;&lt;ETX&gt;
&lt;STX&gt;&lt;US&gt;4&lt;ETX&gt;
&lt;STX&gt;&lt;ETB&gt;&lt;ETX&gt;</v>
      </c>
      <c r="H2676" s="38">
        <f>ROW() - 6</f>
        <v>2670</v>
      </c>
      <c r="I2676" s="218" t="str" cm="1">
        <f t="array" ref="I26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77" spans="1:10" x14ac:dyDescent="0.2">
      <c r="A2677" s="209">
        <v>7999</v>
      </c>
      <c r="B2677" s="211" t="s">
        <v>4534</v>
      </c>
      <c r="C2677" s="44">
        <v>4</v>
      </c>
      <c r="D2677" s="214">
        <v>45131.504037881947</v>
      </c>
      <c r="E2677" s="211" t="b">
        <v>0</v>
      </c>
      <c r="F2677" s="211" t="s">
        <v>2067</v>
      </c>
      <c r="G26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&lt;STX&gt;H1;o160,100;f3;c20;h1;w1;d3,Teddy Burton;&lt;ETX&gt;
&lt;STX&gt;H2;o130,100;f3;c20;h1;w1;d3,;&lt;ETX&gt;
&lt;STX&gt;H3;o100,100;f3;c20;h1;w1;d3,MES Login;&lt;ETX&gt;
&lt;STX&gt;B4;o50,30;f3;c0,3;h50;w3;d3,7999;&lt;ETX&gt;
&lt;STX&gt;R&lt;ETX&gt;
&lt;STX&gt;&lt;ESC&gt;E1;&lt;ETX&gt;
&lt;STX&gt;&lt;US&gt;4&lt;ETX&gt;
&lt;STX&gt;&lt;ETB&gt;&lt;ETX&gt;</v>
      </c>
      <c r="H2677" s="38">
        <f>ROW() - 6</f>
        <v>2671</v>
      </c>
      <c r="I2677" s="218" t="str" cm="1">
        <f t="array" ref="I26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78" spans="1:10" x14ac:dyDescent="0.2">
      <c r="A2678" s="209">
        <v>9442</v>
      </c>
      <c r="B2678" s="211" t="s">
        <v>4535</v>
      </c>
      <c r="C2678" s="44">
        <v>4</v>
      </c>
      <c r="D2678" s="214">
        <v>45131.504038969906</v>
      </c>
      <c r="E2678" s="211" t="b">
        <v>0</v>
      </c>
      <c r="F2678" s="211" t="s">
        <v>1108</v>
      </c>
      <c r="G26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&lt;STX&gt;H1;o160,100;f3;c20;h1;w1;d3,Teirra Phillips;&lt;ETX&gt;
&lt;STX&gt;H2;o130,100;f3;c20;h1;w1;d3,;&lt;ETX&gt;
&lt;STX&gt;H3;o100,100;f3;c20;h1;w1;d3,MES Login;&lt;ETX&gt;
&lt;STX&gt;B4;o50,30;f3;c0,3;h50;w3;d3,9442;&lt;ETX&gt;
&lt;STX&gt;R&lt;ETX&gt;
&lt;STX&gt;&lt;ESC&gt;E1;&lt;ETX&gt;
&lt;STX&gt;&lt;US&gt;4&lt;ETX&gt;
&lt;STX&gt;&lt;ETB&gt;&lt;ETX&gt;</v>
      </c>
      <c r="H2678" s="38">
        <f>ROW() - 6</f>
        <v>2672</v>
      </c>
      <c r="I2678" s="218" t="str" cm="1">
        <f t="array" ref="I26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79" spans="1:10" x14ac:dyDescent="0.2">
      <c r="A2679" s="209">
        <v>8941</v>
      </c>
      <c r="B2679" s="211" t="s">
        <v>4536</v>
      </c>
      <c r="C2679" s="44">
        <v>4</v>
      </c>
      <c r="D2679" s="214">
        <v>45131.504039155094</v>
      </c>
      <c r="E2679" s="211" t="b">
        <v>0</v>
      </c>
      <c r="F2679" s="211" t="s">
        <v>924</v>
      </c>
      <c r="G26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&lt;STX&gt;H1;o160,100;f3;c20;h1;w1;d3,Telvon Wright;&lt;ETX&gt;
&lt;STX&gt;H2;o130,100;f3;c20;h1;w1;d3,;&lt;ETX&gt;
&lt;STX&gt;H3;o100,100;f3;c20;h1;w1;d3,MES Login;&lt;ETX&gt;
&lt;STX&gt;B4;o50,30;f3;c0,3;h50;w3;d3,8941;&lt;ETX&gt;
&lt;STX&gt;R&lt;ETX&gt;
&lt;STX&gt;&lt;ESC&gt;E1;&lt;ETX&gt;
&lt;STX&gt;&lt;US&gt;4&lt;ETX&gt;
&lt;STX&gt;&lt;ETB&gt;&lt;ETX&gt;</v>
      </c>
      <c r="H2679" s="38">
        <f>ROW() - 6</f>
        <v>2673</v>
      </c>
      <c r="I2679" s="218" t="str" cm="1">
        <f t="array" ref="I26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80" spans="1:10" x14ac:dyDescent="0.2">
      <c r="A2680" s="209">
        <v>9527</v>
      </c>
      <c r="B2680" s="211" t="s">
        <v>4537</v>
      </c>
      <c r="C2680" s="44">
        <v>4</v>
      </c>
      <c r="D2680" s="214">
        <v>45131.50403935185</v>
      </c>
      <c r="E2680" s="211" t="b">
        <v>0</v>
      </c>
      <c r="F2680" s="211" t="s">
        <v>969</v>
      </c>
      <c r="G26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&lt;STX&gt;H1;o160,100;f3;c20;h1;w1;d3,Tena Williams;&lt;ETX&gt;
&lt;STX&gt;H2;o130,100;f3;c20;h1;w1;d3,;&lt;ETX&gt;
&lt;STX&gt;H3;o100,100;f3;c20;h1;w1;d3,MES Login;&lt;ETX&gt;
&lt;STX&gt;B4;o50,30;f3;c0,3;h50;w3;d3,9527;&lt;ETX&gt;
&lt;STX&gt;R&lt;ETX&gt;
&lt;STX&gt;&lt;ESC&gt;E1;&lt;ETX&gt;
&lt;STX&gt;&lt;US&gt;4&lt;ETX&gt;
&lt;STX&gt;&lt;ETB&gt;&lt;ETX&gt;</v>
      </c>
      <c r="H2680" s="38">
        <f>ROW() - 6</f>
        <v>2674</v>
      </c>
      <c r="I2680" s="218" t="str" cm="1">
        <f t="array" ref="I26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81" spans="1:10" x14ac:dyDescent="0.2">
      <c r="A2681" s="209">
        <v>8926</v>
      </c>
      <c r="B2681" s="211" t="s">
        <v>4538</v>
      </c>
      <c r="C2681" s="44">
        <v>4</v>
      </c>
      <c r="D2681" s="214">
        <v>45131.504039502317</v>
      </c>
      <c r="E2681" s="211" t="b">
        <v>0</v>
      </c>
      <c r="F2681" s="211" t="s">
        <v>1378</v>
      </c>
      <c r="G26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&lt;STX&gt;H1;o160,100;f3;c20;h1;w1;d3,Teng Lee;&lt;ETX&gt;
&lt;STX&gt;H2;o130,100;f3;c20;h1;w1;d3,;&lt;ETX&gt;
&lt;STX&gt;H3;o100,100;f3;c20;h1;w1;d3,MES Login;&lt;ETX&gt;
&lt;STX&gt;B4;o50,30;f3;c0,3;h50;w3;d3,8926;&lt;ETX&gt;
&lt;STX&gt;R&lt;ETX&gt;
&lt;STX&gt;&lt;ESC&gt;E1;&lt;ETX&gt;
&lt;STX&gt;&lt;US&gt;4&lt;ETX&gt;
&lt;STX&gt;&lt;ETB&gt;&lt;ETX&gt;</v>
      </c>
      <c r="H2681" s="38">
        <f>ROW() - 6</f>
        <v>2675</v>
      </c>
      <c r="I2681" s="218" t="str" cm="1">
        <f t="array" ref="I26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81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82" spans="1:10" x14ac:dyDescent="0.2">
      <c r="A2682" s="209">
        <v>2137</v>
      </c>
      <c r="B2682" s="211" t="s">
        <v>4539</v>
      </c>
      <c r="C2682" s="44">
        <v>4</v>
      </c>
      <c r="D2682" s="214">
        <v>45131.50403984954</v>
      </c>
      <c r="E2682" s="211" t="b">
        <v>0</v>
      </c>
      <c r="F2682" s="211" t="s">
        <v>4540</v>
      </c>
      <c r="G26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&lt;STX&gt;H1;o160,100;f3;c20;h1;w1;d3,Tenisha Cheateum;&lt;ETX&gt;
&lt;STX&gt;H2;o130,100;f3;c20;h1;w1;d3,;&lt;ETX&gt;
&lt;STX&gt;H3;o100,100;f3;c20;h1;w1;d3,MES Login;&lt;ETX&gt;
&lt;STX&gt;B4;o50,30;f3;c0,3;h50;w3;d3,2137;&lt;ETX&gt;
&lt;STX&gt;R&lt;ETX&gt;
&lt;STX&gt;&lt;ESC&gt;E1;&lt;ETX&gt;
&lt;STX&gt;&lt;US&gt;4&lt;ETX&gt;
&lt;STX&gt;&lt;ETB&gt;&lt;ETX&gt;</v>
      </c>
      <c r="H2682" s="38">
        <f>ROW() - 6</f>
        <v>2676</v>
      </c>
      <c r="I2682" s="218" t="str" cm="1">
        <f t="array" ref="I26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83" spans="1:10" x14ac:dyDescent="0.2">
      <c r="A2683" s="209">
        <v>9517</v>
      </c>
      <c r="B2683" s="211" t="s">
        <v>4541</v>
      </c>
      <c r="C2683" s="44">
        <v>4</v>
      </c>
      <c r="D2683" s="214">
        <v>45131.504040046297</v>
      </c>
      <c r="E2683" s="211" t="b">
        <v>0</v>
      </c>
      <c r="F2683" s="211" t="s">
        <v>3579</v>
      </c>
      <c r="G26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&lt;STX&gt;H1;o160,100;f3;c20;h1;w1;d3,Tequeala Tellis;&lt;ETX&gt;
&lt;STX&gt;H2;o130,100;f3;c20;h1;w1;d3,;&lt;ETX&gt;
&lt;STX&gt;H3;o100,100;f3;c20;h1;w1;d3,MES Login;&lt;ETX&gt;
&lt;STX&gt;B4;o50,30;f3;c0,3;h50;w3;d3,9517;&lt;ETX&gt;
&lt;STX&gt;R&lt;ETX&gt;
&lt;STX&gt;&lt;ESC&gt;E1;&lt;ETX&gt;
&lt;STX&gt;&lt;US&gt;4&lt;ETX&gt;
&lt;STX&gt;&lt;ETB&gt;&lt;ETX&gt;</v>
      </c>
      <c r="H2683" s="38">
        <f>ROW() - 6</f>
        <v>2677</v>
      </c>
      <c r="I2683" s="218" t="str" cm="1">
        <f t="array" ref="I26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84" spans="1:10" x14ac:dyDescent="0.2">
      <c r="A2684" s="209">
        <v>1679</v>
      </c>
      <c r="B2684" s="211" t="s">
        <v>4542</v>
      </c>
      <c r="C2684" s="44">
        <v>3</v>
      </c>
      <c r="D2684" s="214">
        <v>45131.50404039352</v>
      </c>
      <c r="E2684" s="211" t="b">
        <v>1</v>
      </c>
      <c r="F2684" s="211" t="s">
        <v>4543</v>
      </c>
      <c r="G26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&lt;STX&gt;H1;o160,100;f3;c20;h1;w1;d3,Tera Melton;&lt;ETX&gt;
&lt;STX&gt;H2;o130,100;f3;c20;h1;w1;d3,;&lt;ETX&gt;
&lt;STX&gt;H3;o100,100;f3;c20;h1;w1;d3,MES Login;&lt;ETX&gt;
&lt;STX&gt;B4;o50,30;f3;c0,3;h50;w3;d3,1679;&lt;ETX&gt;
&lt;STX&gt;R&lt;ETX&gt;
&lt;STX&gt;&lt;ESC&gt;E1;&lt;ETX&gt;
&lt;STX&gt;&lt;US&gt;4&lt;ETX&gt;
&lt;STX&gt;&lt;ETB&gt;&lt;ETX&gt;</v>
      </c>
      <c r="H2684" s="38">
        <f>ROW() - 6</f>
        <v>2678</v>
      </c>
      <c r="I2684" s="218" t="str" cm="1">
        <f t="array" ref="I26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85" spans="1:10" x14ac:dyDescent="0.2">
      <c r="A2685" s="209">
        <v>1525</v>
      </c>
      <c r="B2685" s="211" t="s">
        <v>4544</v>
      </c>
      <c r="C2685" s="44">
        <v>4</v>
      </c>
      <c r="D2685" s="214">
        <v>45131.504041122687</v>
      </c>
      <c r="E2685" s="211" t="b">
        <v>0</v>
      </c>
      <c r="F2685" s="211" t="s">
        <v>1185</v>
      </c>
      <c r="G26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&lt;STX&gt;H1;o160,100;f3;c20;h1;w1;d3,Teran Garrett;&lt;ETX&gt;
&lt;STX&gt;H2;o130,100;f3;c20;h1;w1;d3,;&lt;ETX&gt;
&lt;STX&gt;H3;o100,100;f3;c20;h1;w1;d3,MES Login;&lt;ETX&gt;
&lt;STX&gt;B4;o50,30;f3;c0,3;h50;w3;d3,1525;&lt;ETX&gt;
&lt;STX&gt;R&lt;ETX&gt;
&lt;STX&gt;&lt;ESC&gt;E1;&lt;ETX&gt;
&lt;STX&gt;&lt;US&gt;4&lt;ETX&gt;
&lt;STX&gt;&lt;ETB&gt;&lt;ETX&gt;</v>
      </c>
      <c r="H2685" s="38">
        <f>ROW() - 6</f>
        <v>2679</v>
      </c>
      <c r="I2685" s="218" t="str" cm="1">
        <f t="array" ref="I26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86" spans="1:10" x14ac:dyDescent="0.2">
      <c r="A2686" s="209">
        <v>1093</v>
      </c>
      <c r="B2686" s="211" t="s">
        <v>4545</v>
      </c>
      <c r="C2686" s="44">
        <v>4</v>
      </c>
      <c r="D2686" s="214">
        <v>45131.504040590276</v>
      </c>
      <c r="E2686" s="211" t="b">
        <v>0</v>
      </c>
      <c r="F2686" s="211" t="s">
        <v>1287</v>
      </c>
      <c r="G26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&lt;STX&gt;H1;o160,100;f3;c20;h1;w1;d3,Teranae Griffin;&lt;ETX&gt;
&lt;STX&gt;H2;o130,100;f3;c20;h1;w1;d3,;&lt;ETX&gt;
&lt;STX&gt;H3;o100,100;f3;c20;h1;w1;d3,MES Login;&lt;ETX&gt;
&lt;STX&gt;B4;o50,30;f3;c0,3;h50;w3;d3,1093;&lt;ETX&gt;
&lt;STX&gt;R&lt;ETX&gt;
&lt;STX&gt;&lt;ESC&gt;E1;&lt;ETX&gt;
&lt;STX&gt;&lt;US&gt;4&lt;ETX&gt;
&lt;STX&gt;&lt;ETB&gt;&lt;ETX&gt;</v>
      </c>
      <c r="H2686" s="38">
        <f>ROW() - 6</f>
        <v>2680</v>
      </c>
      <c r="I2686" s="218" t="str" cm="1">
        <f t="array" ref="I26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87" spans="1:10" x14ac:dyDescent="0.2">
      <c r="A2687" s="209">
        <v>8651</v>
      </c>
      <c r="B2687" s="211" t="s">
        <v>4546</v>
      </c>
      <c r="C2687" s="44">
        <v>9</v>
      </c>
      <c r="D2687" s="214">
        <v>45639</v>
      </c>
      <c r="E2687" s="211" t="b">
        <v>1</v>
      </c>
      <c r="F2687" s="211" t="s">
        <v>4547</v>
      </c>
      <c r="G26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&lt;STX&gt;H1;o160,100;f3;c20;h1;w1;d3,Teresa Rosenberg;&lt;ETX&gt;
&lt;STX&gt;H2;o130,100;f3;c20;h1;w1;d3,Purchasing;&lt;ETX&gt;
&lt;STX&gt;H3;o100,100;f3;c20;h1;w1;d3,MES Login;&lt;ETX&gt;
&lt;STX&gt;B4;o50,30;f3;c0,3;h50;w3;d3,8651;&lt;ETX&gt;
&lt;STX&gt;R&lt;ETX&gt;
&lt;STX&gt;&lt;ESC&gt;E1;&lt;ETX&gt;
&lt;STX&gt;&lt;US&gt;4&lt;ETX&gt;
&lt;STX&gt;&lt;ETB&gt;&lt;ETX&gt;</v>
      </c>
      <c r="H2687" s="38">
        <f>ROW() - 6</f>
        <v>2681</v>
      </c>
      <c r="I2687" s="218" t="str" cm="1">
        <f t="array" ref="I26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Purchasing</v>
      </c>
      <c r="J26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88" spans="1:10" x14ac:dyDescent="0.2">
      <c r="A2688" s="209">
        <v>2552</v>
      </c>
      <c r="B2688" s="211" t="s">
        <v>4548</v>
      </c>
      <c r="C2688" s="44">
        <v>4</v>
      </c>
      <c r="D2688" s="214">
        <v>45693</v>
      </c>
      <c r="E2688" s="211" t="b">
        <v>0</v>
      </c>
      <c r="F2688" s="211" t="s">
        <v>2205</v>
      </c>
      <c r="G26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&lt;STX&gt;H1;o160,100;f3;c20;h1;w1;d3,Terez Young;&lt;ETX&gt;
&lt;STX&gt;H2;o130,100;f3;c20;h1;w1;d3,;&lt;ETX&gt;
&lt;STX&gt;H3;o100,100;f3;c20;h1;w1;d3,MES Login;&lt;ETX&gt;
&lt;STX&gt;B4;o50,30;f3;c0,3;h50;w3;d3,2552;&lt;ETX&gt;
&lt;STX&gt;R&lt;ETX&gt;
&lt;STX&gt;&lt;ESC&gt;E1;&lt;ETX&gt;
&lt;STX&gt;&lt;US&gt;4&lt;ETX&gt;
&lt;STX&gt;&lt;ETB&gt;&lt;ETX&gt;</v>
      </c>
      <c r="H2688" s="38">
        <f>ROW() - 6</f>
        <v>2682</v>
      </c>
      <c r="I2688" s="218" t="str" cm="1">
        <f t="array" ref="I26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89" spans="1:10" x14ac:dyDescent="0.2">
      <c r="A2689" s="209">
        <v>8861</v>
      </c>
      <c r="B2689" s="211" t="s">
        <v>4549</v>
      </c>
      <c r="C2689" s="44">
        <v>4</v>
      </c>
      <c r="D2689" s="214">
        <v>45131.5040415162</v>
      </c>
      <c r="E2689" s="211" t="b">
        <v>0</v>
      </c>
      <c r="F2689" s="211" t="s">
        <v>3432</v>
      </c>
      <c r="G26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&lt;STX&gt;H1;o160,100;f3;c20;h1;w1;d3,Teri Rosario;&lt;ETX&gt;
&lt;STX&gt;H2;o130,100;f3;c20;h1;w1;d3,;&lt;ETX&gt;
&lt;STX&gt;H3;o100,100;f3;c20;h1;w1;d3,MES Login;&lt;ETX&gt;
&lt;STX&gt;B4;o50,30;f3;c0,3;h50;w3;d3,8861;&lt;ETX&gt;
&lt;STX&gt;R&lt;ETX&gt;
&lt;STX&gt;&lt;ESC&gt;E1;&lt;ETX&gt;
&lt;STX&gt;&lt;US&gt;4&lt;ETX&gt;
&lt;STX&gt;&lt;ETB&gt;&lt;ETX&gt;</v>
      </c>
      <c r="H2689" s="38">
        <f>ROW() - 6</f>
        <v>2683</v>
      </c>
      <c r="I2689" s="218" t="str" cm="1">
        <f t="array" ref="I26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90" spans="1:10" x14ac:dyDescent="0.2">
      <c r="A2690" s="209">
        <v>9532</v>
      </c>
      <c r="B2690" s="211" t="s">
        <v>4550</v>
      </c>
      <c r="C2690" s="44">
        <v>4</v>
      </c>
      <c r="D2690" s="214">
        <v>45639</v>
      </c>
      <c r="E2690" s="211" t="b">
        <v>0</v>
      </c>
      <c r="F2690" s="211" t="s">
        <v>4551</v>
      </c>
      <c r="G26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&lt;STX&gt;H1;o160,100;f3;c20;h1;w1;d3,Terissa Caldwell;&lt;ETX&gt;
&lt;STX&gt;H2;o130,100;f3;c20;h1;w1;d3,;&lt;ETX&gt;
&lt;STX&gt;H3;o100,100;f3;c20;h1;w1;d3,MES Login;&lt;ETX&gt;
&lt;STX&gt;B4;o50,30;f3;c0,3;h50;w3;d3,9532;&lt;ETX&gt;
&lt;STX&gt;R&lt;ETX&gt;
&lt;STX&gt;&lt;ESC&gt;E1;&lt;ETX&gt;
&lt;STX&gt;&lt;US&gt;4&lt;ETX&gt;
&lt;STX&gt;&lt;ETB&gt;&lt;ETX&gt;</v>
      </c>
      <c r="H2690" s="38">
        <f>ROW() - 6</f>
        <v>2684</v>
      </c>
      <c r="I2690" s="218" t="str" cm="1">
        <f t="array" ref="I26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91" spans="1:10" x14ac:dyDescent="0.2">
      <c r="A2691" s="209">
        <v>9202</v>
      </c>
      <c r="B2691" s="211" t="s">
        <v>4552</v>
      </c>
      <c r="C2691" s="44">
        <v>4</v>
      </c>
      <c r="D2691" s="214">
        <v>45131.504047650466</v>
      </c>
      <c r="E2691" s="211" t="b">
        <v>0</v>
      </c>
      <c r="F2691" s="211" t="s">
        <v>2642</v>
      </c>
      <c r="G26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&lt;STX&gt;H1;o160,100;f3;c20;h1;w1;d3,Terra Wakefield;&lt;ETX&gt;
&lt;STX&gt;H2;o130,100;f3;c20;h1;w1;d3,;&lt;ETX&gt;
&lt;STX&gt;H3;o100,100;f3;c20;h1;w1;d3,MES Login;&lt;ETX&gt;
&lt;STX&gt;B4;o50,30;f3;c0,3;h50;w3;d3,9202;&lt;ETX&gt;
&lt;STX&gt;R&lt;ETX&gt;
&lt;STX&gt;&lt;ESC&gt;E1;&lt;ETX&gt;
&lt;STX&gt;&lt;US&gt;4&lt;ETX&gt;
&lt;STX&gt;&lt;ETB&gt;&lt;ETX&gt;</v>
      </c>
      <c r="H2691" s="38">
        <f>ROW() - 6</f>
        <v>2685</v>
      </c>
      <c r="I2691" s="218" t="str" cm="1">
        <f t="array" ref="I26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92" spans="1:10" x14ac:dyDescent="0.2">
      <c r="A2692" s="209">
        <v>9038</v>
      </c>
      <c r="B2692" s="211" t="s">
        <v>4553</v>
      </c>
      <c r="C2692" s="44">
        <v>4</v>
      </c>
      <c r="D2692" s="214">
        <v>45131.504043483794</v>
      </c>
      <c r="E2692" s="211" t="b">
        <v>0</v>
      </c>
      <c r="F2692" s="211" t="s">
        <v>1743</v>
      </c>
      <c r="G26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&lt;STX&gt;H1;o160,100;f3;c20;h1;w1;d3,Terrance Banks;&lt;ETX&gt;
&lt;STX&gt;H2;o130,100;f3;c20;h1;w1;d3,;&lt;ETX&gt;
&lt;STX&gt;H3;o100,100;f3;c20;h1;w1;d3,MES Login;&lt;ETX&gt;
&lt;STX&gt;B4;o50,30;f3;c0,3;h50;w3;d3,9038;&lt;ETX&gt;
&lt;STX&gt;R&lt;ETX&gt;
&lt;STX&gt;&lt;ESC&gt;E1;&lt;ETX&gt;
&lt;STX&gt;&lt;US&gt;4&lt;ETX&gt;
&lt;STX&gt;&lt;ETB&gt;&lt;ETX&gt;</v>
      </c>
      <c r="H2692" s="38">
        <f>ROW() - 6</f>
        <v>2686</v>
      </c>
      <c r="I2692" s="218" t="str" cm="1">
        <f t="array" ref="I26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93" spans="1:10" x14ac:dyDescent="0.2">
      <c r="A2693" s="209">
        <v>2625</v>
      </c>
      <c r="B2693" s="211" t="s">
        <v>36</v>
      </c>
      <c r="C2693" s="44">
        <v>4</v>
      </c>
      <c r="D2693" s="214">
        <v>45772</v>
      </c>
      <c r="E2693" s="211" t="b">
        <v>0</v>
      </c>
      <c r="F2693" s="211" t="s">
        <v>1323</v>
      </c>
      <c r="G26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&lt;STX&gt;H1;o160,100;f3;c20;h1;w1;d3,Terrance Lindsey;&lt;ETX&gt;
&lt;STX&gt;H2;o130,100;f3;c20;h1;w1;d3,;&lt;ETX&gt;
&lt;STX&gt;H3;o100,100;f3;c20;h1;w1;d3,MES Login;&lt;ETX&gt;
&lt;STX&gt;B4;o50,30;f3;c0,3;h50;w3;d3,2625;&lt;ETX&gt;
&lt;STX&gt;R&lt;ETX&gt;
&lt;STX&gt;&lt;ESC&gt;E1;&lt;ETX&gt;
&lt;STX&gt;&lt;US&gt;4&lt;ETX&gt;
&lt;STX&gt;&lt;ETB&gt;&lt;ETX&gt;</v>
      </c>
      <c r="H2693" s="38">
        <f>ROW() - 6</f>
        <v>2687</v>
      </c>
      <c r="I2693" s="218" t="str" cm="1">
        <f t="array" ref="I26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94" spans="1:10" x14ac:dyDescent="0.2">
      <c r="A2694" s="209">
        <v>1726</v>
      </c>
      <c r="B2694" s="211" t="s">
        <v>4554</v>
      </c>
      <c r="C2694" s="44">
        <v>4</v>
      </c>
      <c r="D2694" s="214">
        <v>45639</v>
      </c>
      <c r="E2694" s="211" t="b">
        <v>0</v>
      </c>
      <c r="F2694" s="211" t="s">
        <v>4555</v>
      </c>
      <c r="G26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&lt;STX&gt;H1;o160,100;f3;c20;h1;w1;d3,Terrance Tresvant;&lt;ETX&gt;
&lt;STX&gt;H2;o130,100;f3;c20;h1;w1;d3,;&lt;ETX&gt;
&lt;STX&gt;H3;o100,100;f3;c20;h1;w1;d3,MES Login;&lt;ETX&gt;
&lt;STX&gt;B4;o50,30;f3;c0,3;h50;w3;d3,1726;&lt;ETX&gt;
&lt;STX&gt;R&lt;ETX&gt;
&lt;STX&gt;&lt;ESC&gt;E1;&lt;ETX&gt;
&lt;STX&gt;&lt;US&gt;4&lt;ETX&gt;
&lt;STX&gt;&lt;ETB&gt;&lt;ETX&gt;</v>
      </c>
      <c r="H2694" s="38">
        <f>ROW() - 6</f>
        <v>2688</v>
      </c>
      <c r="I2694" s="218" t="str" cm="1">
        <f t="array" ref="I26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95" spans="1:10" x14ac:dyDescent="0.2">
      <c r="A2695" s="209">
        <v>2553</v>
      </c>
      <c r="B2695" s="211" t="s">
        <v>4556</v>
      </c>
      <c r="C2695" s="44">
        <v>4</v>
      </c>
      <c r="D2695" s="214">
        <v>45629</v>
      </c>
      <c r="E2695" s="211" t="b">
        <v>0</v>
      </c>
      <c r="F2695" s="211" t="s">
        <v>4557</v>
      </c>
      <c r="G26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&lt;STX&gt;H1;o160,100;f3;c20;h1;w1;d3,Terrance Waddell;&lt;ETX&gt;
&lt;STX&gt;H2;o130,100;f3;c20;h1;w1;d3,;&lt;ETX&gt;
&lt;STX&gt;H3;o100,100;f3;c20;h1;w1;d3,MES Login;&lt;ETX&gt;
&lt;STX&gt;B4;o50,30;f3;c0,3;h50;w3;d3,2553;&lt;ETX&gt;
&lt;STX&gt;R&lt;ETX&gt;
&lt;STX&gt;&lt;ESC&gt;E1;&lt;ETX&gt;
&lt;STX&gt;&lt;US&gt;4&lt;ETX&gt;
&lt;STX&gt;&lt;ETB&gt;&lt;ETX&gt;</v>
      </c>
      <c r="H2695" s="38">
        <f>ROW() - 6</f>
        <v>2689</v>
      </c>
      <c r="I2695" s="218" t="str" cm="1">
        <f t="array" ref="I26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96" spans="1:10" x14ac:dyDescent="0.2">
      <c r="A2696" s="209">
        <v>2142</v>
      </c>
      <c r="B2696" s="211" t="s">
        <v>4558</v>
      </c>
      <c r="C2696" s="44">
        <v>4</v>
      </c>
      <c r="D2696" s="214">
        <v>45131.504045289352</v>
      </c>
      <c r="E2696" s="211" t="b">
        <v>0</v>
      </c>
      <c r="F2696" s="211" t="s">
        <v>2202</v>
      </c>
      <c r="G26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&lt;STX&gt;H1;o160,100;f3;c20;h1;w1;d3,Terrance Ware;&lt;ETX&gt;
&lt;STX&gt;H2;o130,100;f3;c20;h1;w1;d3,;&lt;ETX&gt;
&lt;STX&gt;H3;o100,100;f3;c20;h1;w1;d3,MES Login;&lt;ETX&gt;
&lt;STX&gt;B4;o50,30;f3;c0,3;h50;w3;d3,2142;&lt;ETX&gt;
&lt;STX&gt;R&lt;ETX&gt;
&lt;STX&gt;&lt;ESC&gt;E1;&lt;ETX&gt;
&lt;STX&gt;&lt;US&gt;4&lt;ETX&gt;
&lt;STX&gt;&lt;ETB&gt;&lt;ETX&gt;</v>
      </c>
      <c r="H2696" s="38">
        <f>ROW() - 6</f>
        <v>2690</v>
      </c>
      <c r="I2696" s="218" t="str" cm="1">
        <f t="array" ref="I26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97" spans="1:10" x14ac:dyDescent="0.2">
      <c r="A2697" s="209">
        <v>8922</v>
      </c>
      <c r="B2697" s="211" t="s">
        <v>4559</v>
      </c>
      <c r="C2697" s="44">
        <v>4</v>
      </c>
      <c r="D2697" s="214">
        <v>45131.504046759263</v>
      </c>
      <c r="E2697" s="211" t="b">
        <v>0</v>
      </c>
      <c r="F2697" s="211" t="s">
        <v>1078</v>
      </c>
      <c r="G26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&lt;STX&gt;H1;o160,100;f3;c20;h1;w1;d3,Terrance Washington;&lt;ETX&gt;
&lt;STX&gt;H2;o130,100;f3;c20;h1;w1;d3,;&lt;ETX&gt;
&lt;STX&gt;H3;o100,100;f3;c20;h1;w1;d3,MES Login;&lt;ETX&gt;
&lt;STX&gt;B4;o50,30;f3;c0,3;h50;w3;d3,8922;&lt;ETX&gt;
&lt;STX&gt;R&lt;ETX&gt;
&lt;STX&gt;&lt;ESC&gt;E1;&lt;ETX&gt;
&lt;STX&gt;&lt;US&gt;4&lt;ETX&gt;
&lt;STX&gt;&lt;ETB&gt;&lt;ETX&gt;</v>
      </c>
      <c r="H2697" s="38">
        <f>ROW() - 6</f>
        <v>2691</v>
      </c>
      <c r="I2697" s="218" t="str" cm="1">
        <f t="array" ref="I26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698" spans="1:10" x14ac:dyDescent="0.2">
      <c r="A2698" s="209">
        <v>9176</v>
      </c>
      <c r="B2698" s="211" t="s">
        <v>616</v>
      </c>
      <c r="C2698" s="44">
        <v>4</v>
      </c>
      <c r="D2698" s="214"/>
      <c r="E2698" s="211" t="b">
        <v>0</v>
      </c>
      <c r="F2698" s="211" t="s">
        <v>2483</v>
      </c>
      <c r="G26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&lt;STX&gt;H1;o160,100;f3;c20;h1;w1;d3,Terrell Day;&lt;ETX&gt;
&lt;STX&gt;H2;o130,100;f3;c20;h1;w1;d3,T1XX A;&lt;ETX&gt;
&lt;STX&gt;H3;o100,100;f3;c20;h1;w1;d3,MES Login;&lt;ETX&gt;
&lt;STX&gt;B4;o50,30;f3;c0,3;h50;w3;d3,9176;&lt;ETX&gt;
&lt;STX&gt;R&lt;ETX&gt;
&lt;STX&gt;&lt;ESC&gt;E1;&lt;ETX&gt;
&lt;STX&gt;&lt;US&gt;4&lt;ETX&gt;
&lt;STX&gt;&lt;ETB&gt;&lt;ETX&gt;</v>
      </c>
      <c r="H2698" s="38">
        <f>ROW() - 6</f>
        <v>2692</v>
      </c>
      <c r="I2698" s="218" t="str" cm="1">
        <f t="array" ref="I26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6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699" spans="1:10" x14ac:dyDescent="0.2">
      <c r="A2699" s="209">
        <v>2456</v>
      </c>
      <c r="B2699" s="211" t="s">
        <v>4560</v>
      </c>
      <c r="C2699" s="44">
        <v>4</v>
      </c>
      <c r="D2699" s="214">
        <v>45639</v>
      </c>
      <c r="E2699" s="211" t="b">
        <v>0</v>
      </c>
      <c r="F2699" s="211" t="s">
        <v>981</v>
      </c>
      <c r="G26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&lt;STX&gt;H1;o160,100;f3;c20;h1;w1;d3,Terrell Jackson;&lt;ETX&gt;
&lt;STX&gt;H2;o130,100;f3;c20;h1;w1;d3,;&lt;ETX&gt;
&lt;STX&gt;H3;o100,100;f3;c20;h1;w1;d3,MES Login;&lt;ETX&gt;
&lt;STX&gt;B4;o50,30;f3;c0,3;h50;w3;d3,2456;&lt;ETX&gt;
&lt;STX&gt;R&lt;ETX&gt;
&lt;STX&gt;&lt;ESC&gt;E1;&lt;ETX&gt;
&lt;STX&gt;&lt;US&gt;4&lt;ETX&gt;
&lt;STX&gt;&lt;ETB&gt;&lt;ETX&gt;</v>
      </c>
      <c r="H2699" s="38">
        <f>ROW() - 6</f>
        <v>2693</v>
      </c>
      <c r="I2699" s="218" t="str" cm="1">
        <f t="array" ref="I26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6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00" spans="1:10" x14ac:dyDescent="0.2">
      <c r="A2700" s="209">
        <v>1594</v>
      </c>
      <c r="B2700" s="211" t="s">
        <v>4561</v>
      </c>
      <c r="C2700" s="44">
        <v>4</v>
      </c>
      <c r="D2700" s="214">
        <v>45131.504048530092</v>
      </c>
      <c r="E2700" s="211" t="b">
        <v>0</v>
      </c>
      <c r="F2700" s="211" t="s">
        <v>1378</v>
      </c>
      <c r="G27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&lt;STX&gt;H1;o160,100;f3;c20;h1;w1;d3,Terrell Lee;&lt;ETX&gt;
&lt;STX&gt;H2;o130,100;f3;c20;h1;w1;d3,;&lt;ETX&gt;
&lt;STX&gt;H3;o100,100;f3;c20;h1;w1;d3,MES Login;&lt;ETX&gt;
&lt;STX&gt;B4;o50,30;f3;c0,3;h50;w3;d3,1594;&lt;ETX&gt;
&lt;STX&gt;R&lt;ETX&gt;
&lt;STX&gt;&lt;ESC&gt;E1;&lt;ETX&gt;
&lt;STX&gt;&lt;US&gt;4&lt;ETX&gt;
&lt;STX&gt;&lt;ETB&gt;&lt;ETX&gt;</v>
      </c>
      <c r="H2700" s="38">
        <f>ROW() - 6</f>
        <v>2694</v>
      </c>
      <c r="I2700" s="218" t="str" cm="1">
        <f t="array" ref="I27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01" spans="1:10" x14ac:dyDescent="0.2">
      <c r="A2701" s="209">
        <v>8991</v>
      </c>
      <c r="B2701" s="211" t="s">
        <v>4562</v>
      </c>
      <c r="C2701" s="44">
        <v>4</v>
      </c>
      <c r="D2701" s="214">
        <v>45131.504050347219</v>
      </c>
      <c r="E2701" s="211" t="b">
        <v>0</v>
      </c>
      <c r="F2701" s="211" t="s">
        <v>1440</v>
      </c>
      <c r="G27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&lt;STX&gt;H1;o160,100;f3;c20;h1;w1;d3,Terrell Thomas;&lt;ETX&gt;
&lt;STX&gt;H2;o130,100;f3;c20;h1;w1;d3,;&lt;ETX&gt;
&lt;STX&gt;H3;o100,100;f3;c20;h1;w1;d3,MES Login;&lt;ETX&gt;
&lt;STX&gt;B4;o50,30;f3;c0,3;h50;w3;d3,8991;&lt;ETX&gt;
&lt;STX&gt;R&lt;ETX&gt;
&lt;STX&gt;&lt;ESC&gt;E1;&lt;ETX&gt;
&lt;STX&gt;&lt;US&gt;4&lt;ETX&gt;
&lt;STX&gt;&lt;ETB&gt;&lt;ETX&gt;</v>
      </c>
      <c r="H2701" s="38">
        <f>ROW() - 6</f>
        <v>2695</v>
      </c>
      <c r="I2701" s="218" t="str" cm="1">
        <f t="array" ref="I27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02" spans="1:10" x14ac:dyDescent="0.2">
      <c r="A2702" s="209">
        <v>2210</v>
      </c>
      <c r="B2702" s="211" t="s">
        <v>4563</v>
      </c>
      <c r="C2702" s="44">
        <v>4</v>
      </c>
      <c r="D2702" s="214">
        <v>45131.50405142361</v>
      </c>
      <c r="E2702" s="211" t="b">
        <v>0</v>
      </c>
      <c r="F2702" s="211" t="s">
        <v>1254</v>
      </c>
      <c r="G27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&lt;STX&gt;H1;o160,100;f3;c20;h1;w1;d3,Terrell Walker;&lt;ETX&gt;
&lt;STX&gt;H2;o130,100;f3;c20;h1;w1;d3,;&lt;ETX&gt;
&lt;STX&gt;H3;o100,100;f3;c20;h1;w1;d3,MES Login;&lt;ETX&gt;
&lt;STX&gt;B4;o50,30;f3;c0,3;h50;w3;d3,2210;&lt;ETX&gt;
&lt;STX&gt;R&lt;ETX&gt;
&lt;STX&gt;&lt;ESC&gt;E1;&lt;ETX&gt;
&lt;STX&gt;&lt;US&gt;4&lt;ETX&gt;
&lt;STX&gt;&lt;ETB&gt;&lt;ETX&gt;</v>
      </c>
      <c r="H2702" s="38">
        <f>ROW() - 6</f>
        <v>2696</v>
      </c>
      <c r="I2702" s="218" t="str" cm="1">
        <f t="array" ref="I27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03" spans="1:10" x14ac:dyDescent="0.2">
      <c r="A2703" s="209">
        <v>8732</v>
      </c>
      <c r="B2703" s="211" t="s">
        <v>4564</v>
      </c>
      <c r="C2703" s="44">
        <v>4</v>
      </c>
      <c r="D2703" s="214">
        <v>45131.504052893521</v>
      </c>
      <c r="E2703" s="211" t="b">
        <v>0</v>
      </c>
      <c r="F2703" s="211" t="s">
        <v>4565</v>
      </c>
      <c r="G27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&lt;STX&gt;H1;o160,100;f3;c20;h1;w1;d3,Terrence Brantley;&lt;ETX&gt;
&lt;STX&gt;H2;o130,100;f3;c20;h1;w1;d3,;&lt;ETX&gt;
&lt;STX&gt;H3;o100,100;f3;c20;h1;w1;d3,MES Login;&lt;ETX&gt;
&lt;STX&gt;B4;o50,30;f3;c0,3;h50;w3;d3,8732;&lt;ETX&gt;
&lt;STX&gt;R&lt;ETX&gt;
&lt;STX&gt;&lt;ESC&gt;E1;&lt;ETX&gt;
&lt;STX&gt;&lt;US&gt;4&lt;ETX&gt;
&lt;STX&gt;&lt;ETB&gt;&lt;ETX&gt;</v>
      </c>
      <c r="H2703" s="38">
        <f>ROW() - 6</f>
        <v>2697</v>
      </c>
      <c r="I2703" s="218" t="str" cm="1">
        <f t="array" ref="I27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04" spans="1:10" x14ac:dyDescent="0.2">
      <c r="A2704" s="209">
        <v>1100</v>
      </c>
      <c r="B2704" s="211" t="s">
        <v>4566</v>
      </c>
      <c r="C2704" s="44">
        <v>4</v>
      </c>
      <c r="D2704" s="214">
        <v>45131.504054166668</v>
      </c>
      <c r="E2704" s="211" t="b">
        <v>0</v>
      </c>
      <c r="F2704" s="211" t="s">
        <v>4567</v>
      </c>
      <c r="G27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&lt;STX&gt;H1;o160,100;f3;c20;h1;w1;d3,Terri Bade;&lt;ETX&gt;
&lt;STX&gt;H2;o130,100;f3;c20;h1;w1;d3,;&lt;ETX&gt;
&lt;STX&gt;H3;o100,100;f3;c20;h1;w1;d3,MES Login;&lt;ETX&gt;
&lt;STX&gt;B4;o50,30;f3;c0,3;h50;w3;d3,1100;&lt;ETX&gt;
&lt;STX&gt;R&lt;ETX&gt;
&lt;STX&gt;&lt;ESC&gt;E1;&lt;ETX&gt;
&lt;STX&gt;&lt;US&gt;4&lt;ETX&gt;
&lt;STX&gt;&lt;ETB&gt;&lt;ETX&gt;</v>
      </c>
      <c r="H2704" s="38">
        <f>ROW() - 6</f>
        <v>2698</v>
      </c>
      <c r="I2704" s="218" t="str" cm="1">
        <f t="array" ref="I27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05" spans="1:10" x14ac:dyDescent="0.2">
      <c r="A2705" s="209">
        <v>1137</v>
      </c>
      <c r="B2705" s="211" t="s">
        <v>4568</v>
      </c>
      <c r="C2705" s="44">
        <v>4</v>
      </c>
      <c r="D2705" s="214">
        <v>45131.504055057871</v>
      </c>
      <c r="E2705" s="211" t="b">
        <v>0</v>
      </c>
      <c r="F2705" s="211" t="s">
        <v>4569</v>
      </c>
      <c r="G27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&lt;STX&gt;H1;o160,100;f3;c20;h1;w1;d3,TERRIEAREON RICHERSON;&lt;ETX&gt;
&lt;STX&gt;H2;o130,100;f3;c20;h1;w1;d3,;&lt;ETX&gt;
&lt;STX&gt;H3;o100,100;f3;c20;h1;w1;d3,MES Login;&lt;ETX&gt;
&lt;STX&gt;B4;o50,30;f3;c0,3;h50;w3;d3,1137;&lt;ETX&gt;
&lt;STX&gt;R&lt;ETX&gt;
&lt;STX&gt;&lt;ESC&gt;E1;&lt;ETX&gt;
&lt;STX&gt;&lt;US&gt;4&lt;ETX&gt;
&lt;STX&gt;&lt;ETB&gt;&lt;ETX&gt;</v>
      </c>
      <c r="H2705" s="38">
        <f>ROW() - 6</f>
        <v>2699</v>
      </c>
      <c r="I2705" s="218" t="str" cm="1">
        <f t="array" ref="I27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06" spans="1:10" x14ac:dyDescent="0.2">
      <c r="A2706" s="209">
        <v>2649</v>
      </c>
      <c r="B2706" s="211" t="s">
        <v>9436</v>
      </c>
      <c r="C2706" s="44">
        <v>4</v>
      </c>
      <c r="D2706" s="214">
        <v>46101.672360381941</v>
      </c>
      <c r="E2706" s="211" t="b">
        <v>0</v>
      </c>
      <c r="F2706" s="211" t="s">
        <v>1266</v>
      </c>
      <c r="G27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&lt;STX&gt;H1;o160,100;f3;c20;h1;w1;d3,Terrill Moore;&lt;ETX&gt;
&lt;STX&gt;H2;o130,100;f3;c20;h1;w1;d3,;&lt;ETX&gt;
&lt;STX&gt;H3;o100,100;f3;c20;h1;w1;d3,MES Login;&lt;ETX&gt;
&lt;STX&gt;B4;o50,30;f3;c0,3;h50;w3;d3,2649;&lt;ETX&gt;
&lt;STX&gt;R&lt;ETX&gt;
&lt;STX&gt;&lt;ESC&gt;E1;&lt;ETX&gt;
&lt;STX&gt;&lt;US&gt;4&lt;ETX&gt;
&lt;STX&gt;&lt;ETB&gt;&lt;ETX&gt;</v>
      </c>
      <c r="H2706" s="38">
        <f>ROW() - 6</f>
        <v>2700</v>
      </c>
      <c r="I2706" s="218" t="str" cm="1">
        <f t="array" ref="I27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07" spans="1:10" x14ac:dyDescent="0.2">
      <c r="A2707" s="209">
        <v>1621</v>
      </c>
      <c r="B2707" s="211" t="s">
        <v>4570</v>
      </c>
      <c r="C2707" s="44">
        <v>4</v>
      </c>
      <c r="D2707" s="214">
        <v>45131.504056712962</v>
      </c>
      <c r="E2707" s="211" t="b">
        <v>0</v>
      </c>
      <c r="F2707" s="211" t="s">
        <v>4571</v>
      </c>
      <c r="G27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&lt;STX&gt;H1;o160,100;f3;c20;h1;w1;d3,Terry Bowlin;&lt;ETX&gt;
&lt;STX&gt;H2;o130,100;f3;c20;h1;w1;d3,;&lt;ETX&gt;
&lt;STX&gt;H3;o100,100;f3;c20;h1;w1;d3,MES Login;&lt;ETX&gt;
&lt;STX&gt;B4;o50,30;f3;c0,3;h50;w3;d3,1621;&lt;ETX&gt;
&lt;STX&gt;R&lt;ETX&gt;
&lt;STX&gt;&lt;ESC&gt;E1;&lt;ETX&gt;
&lt;STX&gt;&lt;US&gt;4&lt;ETX&gt;
&lt;STX&gt;&lt;ETB&gt;&lt;ETX&gt;</v>
      </c>
      <c r="H2707" s="38">
        <f>ROW() - 6</f>
        <v>2701</v>
      </c>
      <c r="I2707" s="218" t="str" cm="1">
        <f t="array" ref="I27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08" spans="1:10" x14ac:dyDescent="0.2">
      <c r="A2708" s="209">
        <v>2132</v>
      </c>
      <c r="B2708" s="211" t="s">
        <v>618</v>
      </c>
      <c r="C2708" s="44">
        <v>4</v>
      </c>
      <c r="D2708" s="214"/>
      <c r="E2708" s="211" t="b">
        <v>0</v>
      </c>
      <c r="F2708" s="211" t="s">
        <v>1511</v>
      </c>
      <c r="G27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&lt;STX&gt;H1;o160,100;f3;c20;h1;w1;d3,Terry Gray;&lt;ETX&gt;
&lt;STX&gt;H2;o130,100;f3;c20;h1;w1;d3,DT FEM 1st;&lt;ETX&gt;
&lt;STX&gt;H3;o100,100;f3;c20;h1;w1;d3,MES Login;&lt;ETX&gt;
&lt;STX&gt;B4;o50,30;f3;c0,3;h50;w3;d3,2132;&lt;ETX&gt;
&lt;STX&gt;R&lt;ETX&gt;
&lt;STX&gt;&lt;ESC&gt;E1;&lt;ETX&gt;
&lt;STX&gt;&lt;US&gt;4&lt;ETX&gt;
&lt;STX&gt;&lt;ETB&gt;&lt;ETX&gt;</v>
      </c>
      <c r="H2708" s="38">
        <f>ROW() - 6</f>
        <v>2702</v>
      </c>
      <c r="I2708" s="218" t="str" cm="1">
        <f t="array" ref="I27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1st</v>
      </c>
      <c r="J27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709" spans="1:10" x14ac:dyDescent="0.2">
      <c r="A2709" s="209">
        <v>9006</v>
      </c>
      <c r="B2709" s="211" t="s">
        <v>4572</v>
      </c>
      <c r="C2709" s="44">
        <v>4</v>
      </c>
      <c r="D2709" s="214">
        <v>45131.504057407408</v>
      </c>
      <c r="E2709" s="211" t="b">
        <v>0</v>
      </c>
      <c r="F2709" s="211" t="s">
        <v>1022</v>
      </c>
      <c r="G27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&lt;STX&gt;H1;o160,100;f3;c20;h1;w1;d3,Terry James;&lt;ETX&gt;
&lt;STX&gt;H2;o130,100;f3;c20;h1;w1;d3,;&lt;ETX&gt;
&lt;STX&gt;H3;o100,100;f3;c20;h1;w1;d3,MES Login;&lt;ETX&gt;
&lt;STX&gt;B4;o50,30;f3;c0,3;h50;w3;d3,9006;&lt;ETX&gt;
&lt;STX&gt;R&lt;ETX&gt;
&lt;STX&gt;&lt;ESC&gt;E1;&lt;ETX&gt;
&lt;STX&gt;&lt;US&gt;4&lt;ETX&gt;
&lt;STX&gt;&lt;ETB&gt;&lt;ETX&gt;</v>
      </c>
      <c r="H2709" s="38">
        <f>ROW() - 6</f>
        <v>2703</v>
      </c>
      <c r="I2709" s="218" t="str" cm="1">
        <f t="array" ref="I27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10" spans="1:10" x14ac:dyDescent="0.2">
      <c r="A2710" s="209">
        <v>9605</v>
      </c>
      <c r="B2710" s="211" t="s">
        <v>4573</v>
      </c>
      <c r="C2710" s="44">
        <v>4</v>
      </c>
      <c r="D2710" s="214">
        <v>45131.504058483799</v>
      </c>
      <c r="E2710" s="211" t="b">
        <v>0</v>
      </c>
      <c r="F2710" s="211" t="s">
        <v>1753</v>
      </c>
      <c r="G27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&lt;STX&gt;H1;o160,100;f3;c20;h1;w1;d3,Terry Mack;&lt;ETX&gt;
&lt;STX&gt;H2;o130,100;f3;c20;h1;w1;d3,;&lt;ETX&gt;
&lt;STX&gt;H3;o100,100;f3;c20;h1;w1;d3,MES Login;&lt;ETX&gt;
&lt;STX&gt;B4;o50,30;f3;c0,3;h50;w3;d3,9605;&lt;ETX&gt;
&lt;STX&gt;R&lt;ETX&gt;
&lt;STX&gt;&lt;ESC&gt;E1;&lt;ETX&gt;
&lt;STX&gt;&lt;US&gt;4&lt;ETX&gt;
&lt;STX&gt;&lt;ETB&gt;&lt;ETX&gt;</v>
      </c>
      <c r="H2710" s="38">
        <f>ROW() - 6</f>
        <v>2704</v>
      </c>
      <c r="I2710" s="218" t="str" cm="1">
        <f t="array" ref="I27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11" spans="1:10" x14ac:dyDescent="0.2">
      <c r="A2711" s="209">
        <v>9633</v>
      </c>
      <c r="B2711" s="211" t="s">
        <v>4574</v>
      </c>
      <c r="C2711" s="44">
        <v>4</v>
      </c>
      <c r="D2711" s="214">
        <v>45131.504059409723</v>
      </c>
      <c r="E2711" s="211" t="b">
        <v>0</v>
      </c>
      <c r="F2711" s="211" t="s">
        <v>4575</v>
      </c>
      <c r="G27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&lt;STX&gt;H1;o160,100;f3;c20;h1;w1;d3,Tessa Peaks;&lt;ETX&gt;
&lt;STX&gt;H2;o130,100;f3;c20;h1;w1;d3,;&lt;ETX&gt;
&lt;STX&gt;H3;o100,100;f3;c20;h1;w1;d3,MES Login;&lt;ETX&gt;
&lt;STX&gt;B4;o50,30;f3;c0,3;h50;w3;d3,9633;&lt;ETX&gt;
&lt;STX&gt;R&lt;ETX&gt;
&lt;STX&gt;&lt;ESC&gt;E1;&lt;ETX&gt;
&lt;STX&gt;&lt;US&gt;4&lt;ETX&gt;
&lt;STX&gt;&lt;ETB&gt;&lt;ETX&gt;</v>
      </c>
      <c r="H2711" s="38">
        <f>ROW() - 6</f>
        <v>2705</v>
      </c>
      <c r="I2711" s="218" t="str" cm="1">
        <f t="array" ref="I27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12" spans="1:10" x14ac:dyDescent="0.2">
      <c r="A2712" s="209">
        <v>9217</v>
      </c>
      <c r="B2712" s="211" t="s">
        <v>4576</v>
      </c>
      <c r="C2712" s="44">
        <v>4</v>
      </c>
      <c r="D2712" s="214">
        <v>45131.504060497682</v>
      </c>
      <c r="E2712" s="211" t="b">
        <v>0</v>
      </c>
      <c r="F2712" s="211" t="s">
        <v>4577</v>
      </c>
      <c r="G27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&lt;STX&gt;H1;o160,100;f3;c20;h1;w1;d3,Thad Collier;&lt;ETX&gt;
&lt;STX&gt;H2;o130,100;f3;c20;h1;w1;d3,;&lt;ETX&gt;
&lt;STX&gt;H3;o100,100;f3;c20;h1;w1;d3,MES Login;&lt;ETX&gt;
&lt;STX&gt;B4;o50,30;f3;c0,3;h50;w3;d3,9217;&lt;ETX&gt;
&lt;STX&gt;R&lt;ETX&gt;
&lt;STX&gt;&lt;ESC&gt;E1;&lt;ETX&gt;
&lt;STX&gt;&lt;US&gt;4&lt;ETX&gt;
&lt;STX&gt;&lt;ETB&gt;&lt;ETX&gt;</v>
      </c>
      <c r="H2712" s="38">
        <f>ROW() - 6</f>
        <v>2706</v>
      </c>
      <c r="I2712" s="218" t="str" cm="1">
        <f t="array" ref="I27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13" spans="1:10" x14ac:dyDescent="0.2">
      <c r="A2713" s="209">
        <v>8966</v>
      </c>
      <c r="B2713" s="211" t="s">
        <v>4578</v>
      </c>
      <c r="C2713" s="44">
        <v>4</v>
      </c>
      <c r="D2713" s="214">
        <v>45131.504061226849</v>
      </c>
      <c r="E2713" s="211" t="b">
        <v>0</v>
      </c>
      <c r="F2713" s="211" t="s">
        <v>4579</v>
      </c>
      <c r="G27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&lt;STX&gt;H1;o160,100;f3;c20;h1;w1;d3,Thaer Mesleh;&lt;ETX&gt;
&lt;STX&gt;H2;o130,100;f3;c20;h1;w1;d3,;&lt;ETX&gt;
&lt;STX&gt;H3;o100,100;f3;c20;h1;w1;d3,MES Login;&lt;ETX&gt;
&lt;STX&gt;B4;o50,30;f3;c0,3;h50;w3;d3,8966;&lt;ETX&gt;
&lt;STX&gt;R&lt;ETX&gt;
&lt;STX&gt;&lt;ESC&gt;E1;&lt;ETX&gt;
&lt;STX&gt;&lt;US&gt;4&lt;ETX&gt;
&lt;STX&gt;&lt;ETB&gt;&lt;ETX&gt;</v>
      </c>
      <c r="H2713" s="38">
        <f>ROW() - 6</f>
        <v>2707</v>
      </c>
      <c r="I2713" s="218" t="str" cm="1">
        <f t="array" ref="I27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14" spans="1:10" x14ac:dyDescent="0.2">
      <c r="A2714" s="209">
        <v>8812</v>
      </c>
      <c r="B2714" s="211" t="s">
        <v>4580</v>
      </c>
      <c r="C2714" s="44">
        <v>4</v>
      </c>
      <c r="D2714" s="214">
        <v>45131.504061770836</v>
      </c>
      <c r="E2714" s="211" t="b">
        <v>0</v>
      </c>
      <c r="F2714" s="211" t="s">
        <v>1378</v>
      </c>
      <c r="G27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&lt;STX&gt;H1;o160,100;f3;c20;h1;w1;d3,Thai Lee;&lt;ETX&gt;
&lt;STX&gt;H2;o130,100;f3;c20;h1;w1;d3,;&lt;ETX&gt;
&lt;STX&gt;H3;o100,100;f3;c20;h1;w1;d3,MES Login;&lt;ETX&gt;
&lt;STX&gt;B4;o50,30;f3;c0,3;h50;w3;d3,8812;&lt;ETX&gt;
&lt;STX&gt;R&lt;ETX&gt;
&lt;STX&gt;&lt;ESC&gt;E1;&lt;ETX&gt;
&lt;STX&gt;&lt;US&gt;4&lt;ETX&gt;
&lt;STX&gt;&lt;ETB&gt;&lt;ETX&gt;</v>
      </c>
      <c r="H2714" s="38">
        <f>ROW() - 6</f>
        <v>2708</v>
      </c>
      <c r="I2714" s="218" t="str" cm="1">
        <f t="array" ref="I27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15" spans="1:10" x14ac:dyDescent="0.2">
      <c r="A2715" s="209">
        <v>8960</v>
      </c>
      <c r="B2715" s="211" t="s">
        <v>4581</v>
      </c>
      <c r="C2715" s="44">
        <v>4</v>
      </c>
      <c r="D2715" s="214">
        <v>45131.504069178241</v>
      </c>
      <c r="E2715" s="211" t="b">
        <v>0</v>
      </c>
      <c r="F2715" s="211" t="s">
        <v>4582</v>
      </c>
      <c r="G27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&lt;STX&gt;H1;o160,100;f3;c20;h1;w1;d3,Thamed Bakr;&lt;ETX&gt;
&lt;STX&gt;H2;o130,100;f3;c20;h1;w1;d3,;&lt;ETX&gt;
&lt;STX&gt;H3;o100,100;f3;c20;h1;w1;d3,MES Login;&lt;ETX&gt;
&lt;STX&gt;B4;o50,30;f3;c0,3;h50;w3;d3,8960;&lt;ETX&gt;
&lt;STX&gt;R&lt;ETX&gt;
&lt;STX&gt;&lt;ESC&gt;E1;&lt;ETX&gt;
&lt;STX&gt;&lt;US&gt;4&lt;ETX&gt;
&lt;STX&gt;&lt;ETB&gt;&lt;ETX&gt;</v>
      </c>
      <c r="H2715" s="38">
        <f>ROW() - 6</f>
        <v>2709</v>
      </c>
      <c r="I2715" s="218" t="str" cm="1">
        <f t="array" ref="I27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16" spans="1:10" x14ac:dyDescent="0.2">
      <c r="A2716" s="209">
        <v>1234</v>
      </c>
      <c r="B2716" s="211" t="s">
        <v>4583</v>
      </c>
      <c r="C2716" s="44">
        <v>4</v>
      </c>
      <c r="D2716" s="214">
        <v>45131.504074421297</v>
      </c>
      <c r="E2716" s="211" t="b">
        <v>0</v>
      </c>
      <c r="F2716" s="211" t="s">
        <v>2192</v>
      </c>
      <c r="G27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&lt;STX&gt;H1;o160,100;f3;c20;h1;w1;d3,Theresa May;&lt;ETX&gt;
&lt;STX&gt;H2;o130,100;f3;c20;h1;w1;d3,;&lt;ETX&gt;
&lt;STX&gt;H3;o100,100;f3;c20;h1;w1;d3,MES Login;&lt;ETX&gt;
&lt;STX&gt;B4;o50,30;f3;c0,3;h50;w3;d3,1234;&lt;ETX&gt;
&lt;STX&gt;R&lt;ETX&gt;
&lt;STX&gt;&lt;ESC&gt;E1;&lt;ETX&gt;
&lt;STX&gt;&lt;US&gt;4&lt;ETX&gt;
&lt;STX&gt;&lt;ETB&gt;&lt;ETX&gt;</v>
      </c>
      <c r="H2716" s="38">
        <f>ROW() - 6</f>
        <v>2710</v>
      </c>
      <c r="I2716" s="218" t="str" cm="1">
        <f t="array" ref="I27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17" spans="1:10" x14ac:dyDescent="0.2">
      <c r="A2717" s="209">
        <v>8705</v>
      </c>
      <c r="B2717" s="211" t="s">
        <v>4584</v>
      </c>
      <c r="C2717" s="44">
        <v>6</v>
      </c>
      <c r="D2717" s="214">
        <v>45131.504074618053</v>
      </c>
      <c r="E2717" s="211" t="b">
        <v>1</v>
      </c>
      <c r="F2717" s="211" t="s">
        <v>4585</v>
      </c>
      <c r="G27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&lt;STX&gt;H1;o160,100;f3;c20;h1;w1;d3,Theresa Ruppert;&lt;ETX&gt;
&lt;STX&gt;H2;o130,100;f3;c20;h1;w1;d3,HR Dept;&lt;ETX&gt;
&lt;STX&gt;H3;o100,100;f3;c20;h1;w1;d3,MES Login;&lt;ETX&gt;
&lt;STX&gt;B4;o50,30;f3;c0,3;h50;w3;d3,8705;&lt;ETX&gt;
&lt;STX&gt;R&lt;ETX&gt;
&lt;STX&gt;&lt;ESC&gt;E1;&lt;ETX&gt;
&lt;STX&gt;&lt;US&gt;4&lt;ETX&gt;
&lt;STX&gt;&lt;ETB&gt;&lt;ETX&gt;</v>
      </c>
      <c r="H2717" s="38">
        <f>ROW() - 6</f>
        <v>2711</v>
      </c>
      <c r="I2717" s="218" t="str" cm="1">
        <f t="array" ref="I27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27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18" spans="1:10" x14ac:dyDescent="0.2">
      <c r="A2718" s="209">
        <v>2024</v>
      </c>
      <c r="B2718" s="211" t="s">
        <v>4586</v>
      </c>
      <c r="C2718" s="44">
        <v>4</v>
      </c>
      <c r="D2718" s="214">
        <v>45131.50407476852</v>
      </c>
      <c r="E2718" s="211" t="b">
        <v>0</v>
      </c>
      <c r="F2718" s="211" t="s">
        <v>960</v>
      </c>
      <c r="G27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&lt;STX&gt;H1;o160,100;f3;c20;h1;w1;d3,Thomas Brown;&lt;ETX&gt;
&lt;STX&gt;H2;o130,100;f3;c20;h1;w1;d3,;&lt;ETX&gt;
&lt;STX&gt;H3;o100,100;f3;c20;h1;w1;d3,MES Login;&lt;ETX&gt;
&lt;STX&gt;B4;o50,30;f3;c0,3;h50;w3;d3,2024;&lt;ETX&gt;
&lt;STX&gt;R&lt;ETX&gt;
&lt;STX&gt;&lt;ESC&gt;E1;&lt;ETX&gt;
&lt;STX&gt;&lt;US&gt;4&lt;ETX&gt;
&lt;STX&gt;&lt;ETB&gt;&lt;ETX&gt;</v>
      </c>
      <c r="H2718" s="38">
        <f>ROW() - 6</f>
        <v>2712</v>
      </c>
      <c r="I2718" s="218" t="str" cm="1">
        <f t="array" ref="I27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19" spans="1:10" x14ac:dyDescent="0.2">
      <c r="A2719" s="209">
        <v>9626</v>
      </c>
      <c r="B2719" s="211" t="s">
        <v>4587</v>
      </c>
      <c r="C2719" s="44">
        <v>4</v>
      </c>
      <c r="D2719" s="214">
        <v>45131.504075115743</v>
      </c>
      <c r="E2719" s="211" t="b">
        <v>0</v>
      </c>
      <c r="F2719" s="211" t="s">
        <v>4588</v>
      </c>
      <c r="G27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&lt;STX&gt;H1;o160,100;f3;c20;h1;w1;d3,Thomas Foley;&lt;ETX&gt;
&lt;STX&gt;H2;o130,100;f3;c20;h1;w1;d3,;&lt;ETX&gt;
&lt;STX&gt;H3;o100,100;f3;c20;h1;w1;d3,MES Login;&lt;ETX&gt;
&lt;STX&gt;B4;o50,30;f3;c0,3;h50;w3;d3,9626;&lt;ETX&gt;
&lt;STX&gt;R&lt;ETX&gt;
&lt;STX&gt;&lt;ESC&gt;E1;&lt;ETX&gt;
&lt;STX&gt;&lt;US&gt;4&lt;ETX&gt;
&lt;STX&gt;&lt;ETB&gt;&lt;ETX&gt;</v>
      </c>
      <c r="H2719" s="38">
        <f>ROW() - 6</f>
        <v>2713</v>
      </c>
      <c r="I2719" s="218" t="str" cm="1">
        <f t="array" ref="I27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20" spans="1:10" x14ac:dyDescent="0.2">
      <c r="A2720" s="209">
        <v>1184</v>
      </c>
      <c r="B2720" s="211" t="s">
        <v>4589</v>
      </c>
      <c r="C2720" s="44">
        <v>4</v>
      </c>
      <c r="D2720" s="214">
        <v>45131.504075312499</v>
      </c>
      <c r="E2720" s="211" t="b">
        <v>0</v>
      </c>
      <c r="F2720" s="211" t="s">
        <v>1968</v>
      </c>
      <c r="G27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&lt;STX&gt;H1;o160,100;f3;c20;h1;w1;d3,Thomas Freeman;&lt;ETX&gt;
&lt;STX&gt;H2;o130,100;f3;c20;h1;w1;d3,;&lt;ETX&gt;
&lt;STX&gt;H3;o100,100;f3;c20;h1;w1;d3,MES Login;&lt;ETX&gt;
&lt;STX&gt;B4;o50,30;f3;c0,3;h50;w3;d3,1184;&lt;ETX&gt;
&lt;STX&gt;R&lt;ETX&gt;
&lt;STX&gt;&lt;ESC&gt;E1;&lt;ETX&gt;
&lt;STX&gt;&lt;US&gt;4&lt;ETX&gt;
&lt;STX&gt;&lt;ETB&gt;&lt;ETX&gt;</v>
      </c>
      <c r="H2720" s="38">
        <f>ROW() - 6</f>
        <v>2714</v>
      </c>
      <c r="I2720" s="218" t="str" cm="1">
        <f t="array" ref="I27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21" spans="1:10" x14ac:dyDescent="0.2">
      <c r="A2721" s="209">
        <v>9156</v>
      </c>
      <c r="B2721" s="211" t="s">
        <v>4590</v>
      </c>
      <c r="C2721" s="44">
        <v>2</v>
      </c>
      <c r="D2721" s="214">
        <v>45131.504075497687</v>
      </c>
      <c r="E2721" s="211" t="b">
        <v>1</v>
      </c>
      <c r="F2721" s="211" t="s">
        <v>4591</v>
      </c>
      <c r="G27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&lt;STX&gt;H1;o160,100;f3;c20;h1;w1;d3,Thomas Guilbault;&lt;ETX&gt;
&lt;STX&gt;H2;o130,100;f3;c20;h1;w1;d3,;&lt;ETX&gt;
&lt;STX&gt;H3;o100,100;f3;c20;h1;w1;d3,MES Login;&lt;ETX&gt;
&lt;STX&gt;B4;o50,30;f3;c0,3;h50;w3;d3,9156;&lt;ETX&gt;
&lt;STX&gt;R&lt;ETX&gt;
&lt;STX&gt;&lt;ESC&gt;E1;&lt;ETX&gt;
&lt;STX&gt;&lt;US&gt;4&lt;ETX&gt;
&lt;STX&gt;&lt;ETB&gt;&lt;ETX&gt;</v>
      </c>
      <c r="H2721" s="38">
        <f>ROW() - 6</f>
        <v>2715</v>
      </c>
      <c r="I2721" s="218" t="str" cm="1">
        <f t="array" ref="I27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22" spans="1:10" x14ac:dyDescent="0.2">
      <c r="A2722" s="209">
        <v>1201</v>
      </c>
      <c r="B2722" s="211" t="s">
        <v>4592</v>
      </c>
      <c r="C2722" s="44">
        <v>4</v>
      </c>
      <c r="D2722" s="214">
        <v>45131.50407584491</v>
      </c>
      <c r="E2722" s="211" t="b">
        <v>0</v>
      </c>
      <c r="F2722" s="211" t="s">
        <v>4593</v>
      </c>
      <c r="G27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&lt;STX&gt;H1;o160,100;f3;c20;h1;w1;d3,Thomas Jewel;&lt;ETX&gt;
&lt;STX&gt;H2;o130,100;f3;c20;h1;w1;d3,;&lt;ETX&gt;
&lt;STX&gt;H3;o100,100;f3;c20;h1;w1;d3,MES Login;&lt;ETX&gt;
&lt;STX&gt;B4;o50,30;f3;c0,3;h50;w3;d3,1201;&lt;ETX&gt;
&lt;STX&gt;R&lt;ETX&gt;
&lt;STX&gt;&lt;ESC&gt;E1;&lt;ETX&gt;
&lt;STX&gt;&lt;US&gt;4&lt;ETX&gt;
&lt;STX&gt;&lt;ETB&gt;&lt;ETX&gt;</v>
      </c>
      <c r="H2722" s="38">
        <f>ROW() - 6</f>
        <v>2716</v>
      </c>
      <c r="I2722" s="218" t="str" cm="1">
        <f t="array" ref="I27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23" spans="1:10" x14ac:dyDescent="0.2">
      <c r="A2723" s="209">
        <v>9587</v>
      </c>
      <c r="B2723" s="211" t="s">
        <v>4594</v>
      </c>
      <c r="C2723" s="44">
        <v>4</v>
      </c>
      <c r="D2723" s="214">
        <v>45131.504076041667</v>
      </c>
      <c r="E2723" s="211" t="b">
        <v>0</v>
      </c>
      <c r="F2723" s="211" t="s">
        <v>4595</v>
      </c>
      <c r="G27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&lt;STX&gt;H1;o160,100;f3;c20;h1;w1;d3,Thomas Llewellyn;&lt;ETX&gt;
&lt;STX&gt;H2;o130,100;f3;c20;h1;w1;d3,;&lt;ETX&gt;
&lt;STX&gt;H3;o100,100;f3;c20;h1;w1;d3,MES Login;&lt;ETX&gt;
&lt;STX&gt;B4;o50,30;f3;c0,3;h50;w3;d3,9587;&lt;ETX&gt;
&lt;STX&gt;R&lt;ETX&gt;
&lt;STX&gt;&lt;ESC&gt;E1;&lt;ETX&gt;
&lt;STX&gt;&lt;US&gt;4&lt;ETX&gt;
&lt;STX&gt;&lt;ETB&gt;&lt;ETX&gt;</v>
      </c>
      <c r="H2723" s="38">
        <f>ROW() - 6</f>
        <v>2717</v>
      </c>
      <c r="I2723" s="218" t="str" cm="1">
        <f t="array" ref="I27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24" spans="1:10" x14ac:dyDescent="0.2">
      <c r="A2724" s="209">
        <v>1306</v>
      </c>
      <c r="B2724" s="211" t="s">
        <v>620</v>
      </c>
      <c r="C2724" s="44">
        <v>4</v>
      </c>
      <c r="D2724" s="214"/>
      <c r="E2724" s="211" t="b">
        <v>0</v>
      </c>
      <c r="F2724" s="211" t="s">
        <v>995</v>
      </c>
      <c r="G27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&lt;STX&gt;H1;o160,100;f3;c20;h1;w1;d3,Thomas Patterson;&lt;ETX&gt;
&lt;STX&gt;H2;o130,100;f3;c20;h1;w1;d3,T1XX C;&lt;ETX&gt;
&lt;STX&gt;H3;o100,100;f3;c20;h1;w1;d3,MES Login;&lt;ETX&gt;
&lt;STX&gt;B4;o50,30;f3;c0,3;h50;w3;d3,1306;&lt;ETX&gt;
&lt;STX&gt;R&lt;ETX&gt;
&lt;STX&gt;&lt;ESC&gt;E1;&lt;ETX&gt;
&lt;STX&gt;&lt;US&gt;4&lt;ETX&gt;
&lt;STX&gt;&lt;ETB&gt;&lt;ETX&gt;</v>
      </c>
      <c r="H2724" s="38">
        <f>ROW() - 6</f>
        <v>2718</v>
      </c>
      <c r="I2724" s="218" t="str" cm="1">
        <f t="array" ref="I27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7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725" spans="1:10" x14ac:dyDescent="0.2">
      <c r="A2725" s="209">
        <v>9546</v>
      </c>
      <c r="B2725" s="211" t="s">
        <v>4596</v>
      </c>
      <c r="C2725" s="44">
        <v>4</v>
      </c>
      <c r="D2725" s="214">
        <v>45131.504076238423</v>
      </c>
      <c r="E2725" s="211" t="b">
        <v>0</v>
      </c>
      <c r="F2725" s="211" t="s">
        <v>4597</v>
      </c>
      <c r="G27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&lt;STX&gt;H1;o160,100;f3;c20;h1;w1;d3,Thomas Shannon;&lt;ETX&gt;
&lt;STX&gt;H2;o130,100;f3;c20;h1;w1;d3,;&lt;ETX&gt;
&lt;STX&gt;H3;o100,100;f3;c20;h1;w1;d3,MES Login;&lt;ETX&gt;
&lt;STX&gt;B4;o50,30;f3;c0,3;h50;w3;d3,9546;&lt;ETX&gt;
&lt;STX&gt;R&lt;ETX&gt;
&lt;STX&gt;&lt;ESC&gt;E1;&lt;ETX&gt;
&lt;STX&gt;&lt;US&gt;4&lt;ETX&gt;
&lt;STX&gt;&lt;ETB&gt;&lt;ETX&gt;</v>
      </c>
      <c r="H2725" s="38">
        <f>ROW() - 6</f>
        <v>2719</v>
      </c>
      <c r="I2725" s="218" t="str" cm="1">
        <f t="array" ref="I27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26" spans="1:10" x14ac:dyDescent="0.2">
      <c r="A2726" s="209">
        <v>1892</v>
      </c>
      <c r="B2726" s="211" t="s">
        <v>4598</v>
      </c>
      <c r="C2726" s="44">
        <v>19</v>
      </c>
      <c r="D2726" s="214">
        <v>45693</v>
      </c>
      <c r="E2726" s="211" t="b">
        <v>1</v>
      </c>
      <c r="F2726" s="211" t="s">
        <v>2230</v>
      </c>
      <c r="G27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&lt;STX&gt;H1;o160,100;f3;c20;h1;w1;d3,Thomas Thurman;&lt;ETX&gt;
&lt;STX&gt;H2;o130,100;f3;c20;h1;w1;d3,;&lt;ETX&gt;
&lt;STX&gt;H3;o100,100;f3;c20;h1;w1;d3,MES Login;&lt;ETX&gt;
&lt;STX&gt;B4;o50,30;f3;c0,3;h50;w3;d3,1892;&lt;ETX&gt;
&lt;STX&gt;R&lt;ETX&gt;
&lt;STX&gt;&lt;ESC&gt;E1;&lt;ETX&gt;
&lt;STX&gt;&lt;US&gt;4&lt;ETX&gt;
&lt;STX&gt;&lt;ETB&gt;&lt;ETX&gt;</v>
      </c>
      <c r="H2726" s="38">
        <f>ROW() - 6</f>
        <v>2720</v>
      </c>
      <c r="I2726" s="218" t="str" cm="1">
        <f t="array" ref="I27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27" spans="1:10" x14ac:dyDescent="0.2">
      <c r="A2727" s="209">
        <v>8804</v>
      </c>
      <c r="B2727" s="211" t="s">
        <v>4599</v>
      </c>
      <c r="C2727" s="44">
        <v>4</v>
      </c>
      <c r="D2727" s="214">
        <v>45131.504076770834</v>
      </c>
      <c r="E2727" s="211" t="b">
        <v>0</v>
      </c>
      <c r="F2727" s="211" t="s">
        <v>4600</v>
      </c>
      <c r="G27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&lt;STX&gt;H1;o160,100;f3;c20;h1;w1;d3,Thurman Akins;&lt;ETX&gt;
&lt;STX&gt;H2;o130,100;f3;c20;h1;w1;d3,;&lt;ETX&gt;
&lt;STX&gt;H3;o100,100;f3;c20;h1;w1;d3,MES Login;&lt;ETX&gt;
&lt;STX&gt;B4;o50,30;f3;c0,3;h50;w3;d3,8804;&lt;ETX&gt;
&lt;STX&gt;R&lt;ETX&gt;
&lt;STX&gt;&lt;ESC&gt;E1;&lt;ETX&gt;
&lt;STX&gt;&lt;US&gt;4&lt;ETX&gt;
&lt;STX&gt;&lt;ETB&gt;&lt;ETX&gt;</v>
      </c>
      <c r="H2727" s="38">
        <f>ROW() - 6</f>
        <v>2721</v>
      </c>
      <c r="I2727" s="218" t="str" cm="1">
        <f t="array" ref="I27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28" spans="1:10" x14ac:dyDescent="0.2">
      <c r="A2728" s="209">
        <v>1584</v>
      </c>
      <c r="B2728" s="211" t="s">
        <v>4601</v>
      </c>
      <c r="C2728" s="44">
        <v>4</v>
      </c>
      <c r="D2728" s="214">
        <v>45131.504076967591</v>
      </c>
      <c r="E2728" s="211" t="b">
        <v>0</v>
      </c>
      <c r="F2728" s="211" t="s">
        <v>4529</v>
      </c>
      <c r="G27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&lt;STX&gt;H1;o160,100;f3;c20;h1;w1;d3,Tiana Rogers;&lt;ETX&gt;
&lt;STX&gt;H2;o130,100;f3;c20;h1;w1;d3,;&lt;ETX&gt;
&lt;STX&gt;H3;o100,100;f3;c20;h1;w1;d3,MES Login;&lt;ETX&gt;
&lt;STX&gt;B4;o50,30;f3;c0,3;h50;w3;d3,1584;&lt;ETX&gt;
&lt;STX&gt;R&lt;ETX&gt;
&lt;STX&gt;&lt;ESC&gt;E1;&lt;ETX&gt;
&lt;STX&gt;&lt;US&gt;4&lt;ETX&gt;
&lt;STX&gt;&lt;ETB&gt;&lt;ETX&gt;</v>
      </c>
      <c r="H2728" s="38">
        <f>ROW() - 6</f>
        <v>2722</v>
      </c>
      <c r="I2728" s="218" t="str" cm="1">
        <f t="array" ref="I27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29" spans="1:10" x14ac:dyDescent="0.2">
      <c r="A2729" s="209">
        <v>1918</v>
      </c>
      <c r="B2729" s="211" t="s">
        <v>4602</v>
      </c>
      <c r="C2729" s="44">
        <v>4</v>
      </c>
      <c r="D2729" s="214">
        <v>45131.504077118057</v>
      </c>
      <c r="E2729" s="211" t="b">
        <v>0</v>
      </c>
      <c r="F2729" s="211" t="s">
        <v>2299</v>
      </c>
      <c r="G27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&lt;STX&gt;H1;o160,100;f3;c20;h1;w1;d3,Tianna Ross;&lt;ETX&gt;
&lt;STX&gt;H2;o130,100;f3;c20;h1;w1;d3,;&lt;ETX&gt;
&lt;STX&gt;H3;o100,100;f3;c20;h1;w1;d3,MES Login;&lt;ETX&gt;
&lt;STX&gt;B4;o50,30;f3;c0,3;h50;w3;d3,1918;&lt;ETX&gt;
&lt;STX&gt;R&lt;ETX&gt;
&lt;STX&gt;&lt;ESC&gt;E1;&lt;ETX&gt;
&lt;STX&gt;&lt;US&gt;4&lt;ETX&gt;
&lt;STX&gt;&lt;ETB&gt;&lt;ETX&gt;</v>
      </c>
      <c r="H2729" s="38">
        <f>ROW() - 6</f>
        <v>2723</v>
      </c>
      <c r="I2729" s="218" t="str" cm="1">
        <f t="array" ref="I27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30" spans="1:10" x14ac:dyDescent="0.2">
      <c r="A2730" s="209">
        <v>2144</v>
      </c>
      <c r="B2730" s="211" t="s">
        <v>622</v>
      </c>
      <c r="C2730" s="44">
        <v>4</v>
      </c>
      <c r="D2730" s="214"/>
      <c r="E2730" s="211" t="b">
        <v>0</v>
      </c>
      <c r="F2730" s="211" t="s">
        <v>969</v>
      </c>
      <c r="G27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&lt;STX&gt;H1;o160,100;f3;c20;h1;w1;d3,Tianta Williams;&lt;ETX&gt;
&lt;STX&gt;H2;o130,100;f3;c20;h1;w1;d3,T1XX B;&lt;ETX&gt;
&lt;STX&gt;H3;o100,100;f3;c20;h1;w1;d3,MES Login;&lt;ETX&gt;
&lt;STX&gt;B4;o50,30;f3;c0,3;h50;w3;d3,2144;&lt;ETX&gt;
&lt;STX&gt;R&lt;ETX&gt;
&lt;STX&gt;&lt;ESC&gt;E1;&lt;ETX&gt;
&lt;STX&gt;&lt;US&gt;4&lt;ETX&gt;
&lt;STX&gt;&lt;ETB&gt;&lt;ETX&gt;</v>
      </c>
      <c r="H2730" s="38">
        <f>ROW() - 6</f>
        <v>2724</v>
      </c>
      <c r="I2730" s="218" t="str" cm="1">
        <f t="array" ref="I27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27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731" spans="1:10" x14ac:dyDescent="0.2">
      <c r="A2731" s="209">
        <v>9390</v>
      </c>
      <c r="B2731" s="211" t="s">
        <v>4603</v>
      </c>
      <c r="C2731" s="44">
        <v>4</v>
      </c>
      <c r="D2731" s="214">
        <v>45131.504077314814</v>
      </c>
      <c r="E2731" s="211" t="b">
        <v>0</v>
      </c>
      <c r="F2731" s="211" t="s">
        <v>1380</v>
      </c>
      <c r="G27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&lt;STX&gt;H1;o160,100;f3;c20;h1;w1;d3,Tiera Taylor;&lt;ETX&gt;
&lt;STX&gt;H2;o130,100;f3;c20;h1;w1;d3,;&lt;ETX&gt;
&lt;STX&gt;H3;o100,100;f3;c20;h1;w1;d3,MES Login;&lt;ETX&gt;
&lt;STX&gt;B4;o50,30;f3;c0,3;h50;w3;d3,9390;&lt;ETX&gt;
&lt;STX&gt;R&lt;ETX&gt;
&lt;STX&gt;&lt;ESC&gt;E1;&lt;ETX&gt;
&lt;STX&gt;&lt;US&gt;4&lt;ETX&gt;
&lt;STX&gt;&lt;ETB&gt;&lt;ETX&gt;</v>
      </c>
      <c r="H2731" s="38">
        <f>ROW() - 6</f>
        <v>2725</v>
      </c>
      <c r="I2731" s="218" t="str" cm="1">
        <f t="array" ref="I27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32" spans="1:10" x14ac:dyDescent="0.2">
      <c r="A2732" s="209">
        <v>2315</v>
      </c>
      <c r="B2732" s="211" t="s">
        <v>62</v>
      </c>
      <c r="C2732" s="44">
        <v>15</v>
      </c>
      <c r="D2732" s="214">
        <v>45821</v>
      </c>
      <c r="E2732" s="211" t="b">
        <v>0</v>
      </c>
      <c r="F2732" s="211" t="s">
        <v>4604</v>
      </c>
      <c r="G27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&lt;STX&gt;H1;o160,100;f3;c20;h1;w1;d3,Tierra Burleigh;&lt;ETX&gt;
&lt;STX&gt;H2;o130,100;f3;c20;h1;w1;d3,;&lt;ETX&gt;
&lt;STX&gt;H3;o100,100;f3;c20;h1;w1;d3,MES Login;&lt;ETX&gt;
&lt;STX&gt;B4;o50,30;f3;c0,3;h50;w3;d3,2315;&lt;ETX&gt;
&lt;STX&gt;R&lt;ETX&gt;
&lt;STX&gt;&lt;ESC&gt;E1;&lt;ETX&gt;
&lt;STX&gt;&lt;US&gt;4&lt;ETX&gt;
&lt;STX&gt;&lt;ETB&gt;&lt;ETX&gt;</v>
      </c>
      <c r="H2732" s="38">
        <f>ROW() - 6</f>
        <v>2726</v>
      </c>
      <c r="I2732" s="218" t="str" cm="1">
        <f t="array" ref="I27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33" spans="1:10" x14ac:dyDescent="0.2">
      <c r="A2733" s="209">
        <v>1787</v>
      </c>
      <c r="B2733" s="211" t="s">
        <v>4605</v>
      </c>
      <c r="C2733" s="44">
        <v>4</v>
      </c>
      <c r="D2733" s="214">
        <v>45131.504077662037</v>
      </c>
      <c r="E2733" s="211" t="b">
        <v>0</v>
      </c>
      <c r="F2733" s="211" t="s">
        <v>1382</v>
      </c>
      <c r="G27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&lt;STX&gt;H1;o160,100;f3;c20;h1;w1;d3,Tierra Collins;&lt;ETX&gt;
&lt;STX&gt;H2;o130,100;f3;c20;h1;w1;d3,;&lt;ETX&gt;
&lt;STX&gt;H3;o100,100;f3;c20;h1;w1;d3,MES Login;&lt;ETX&gt;
&lt;STX&gt;B4;o50,30;f3;c0,3;h50;w3;d3,1787;&lt;ETX&gt;
&lt;STX&gt;R&lt;ETX&gt;
&lt;STX&gt;&lt;ESC&gt;E1;&lt;ETX&gt;
&lt;STX&gt;&lt;US&gt;4&lt;ETX&gt;
&lt;STX&gt;&lt;ETB&gt;&lt;ETX&gt;</v>
      </c>
      <c r="H2733" s="38">
        <f>ROW() - 6</f>
        <v>2727</v>
      </c>
      <c r="I2733" s="218" t="str" cm="1">
        <f t="array" ref="I27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34" spans="1:10" x14ac:dyDescent="0.2">
      <c r="A2734" s="209">
        <v>9667</v>
      </c>
      <c r="B2734" s="211" t="s">
        <v>4606</v>
      </c>
      <c r="C2734" s="44">
        <v>4</v>
      </c>
      <c r="D2734" s="214">
        <v>45131.50407800926</v>
      </c>
      <c r="E2734" s="211" t="b">
        <v>0</v>
      </c>
      <c r="F2734" s="211" t="s">
        <v>4607</v>
      </c>
      <c r="G27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&lt;STX&gt;H1;o160,100;f3;c20;h1;w1;d3,Tiesha Townsviller;&lt;ETX&gt;
&lt;STX&gt;H2;o130,100;f3;c20;h1;w1;d3,;&lt;ETX&gt;
&lt;STX&gt;H3;o100,100;f3;c20;h1;w1;d3,MES Login;&lt;ETX&gt;
&lt;STX&gt;B4;o50,30;f3;c0,3;h50;w3;d3,9667;&lt;ETX&gt;
&lt;STX&gt;R&lt;ETX&gt;
&lt;STX&gt;&lt;ESC&gt;E1;&lt;ETX&gt;
&lt;STX&gt;&lt;US&gt;4&lt;ETX&gt;
&lt;STX&gt;&lt;ETB&gt;&lt;ETX&gt;</v>
      </c>
      <c r="H2734" s="38">
        <f>ROW() - 6</f>
        <v>2728</v>
      </c>
      <c r="I2734" s="218" t="str" cm="1">
        <f t="array" ref="I27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35" spans="1:10" x14ac:dyDescent="0.2">
      <c r="A2735" s="209">
        <v>1984</v>
      </c>
      <c r="B2735" s="211" t="s">
        <v>4608</v>
      </c>
      <c r="C2735" s="44">
        <v>4</v>
      </c>
      <c r="D2735" s="214">
        <v>45131.504078391205</v>
      </c>
      <c r="E2735" s="211" t="b">
        <v>0</v>
      </c>
      <c r="F2735" s="211" t="s">
        <v>1314</v>
      </c>
      <c r="G27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&lt;STX&gt;H1;o160,100;f3;c20;h1;w1;d3,Tiesha White;&lt;ETX&gt;
&lt;STX&gt;H2;o130,100;f3;c20;h1;w1;d3,;&lt;ETX&gt;
&lt;STX&gt;H3;o100,100;f3;c20;h1;w1;d3,MES Login;&lt;ETX&gt;
&lt;STX&gt;B4;o50,30;f3;c0,3;h50;w3;d3,1984;&lt;ETX&gt;
&lt;STX&gt;R&lt;ETX&gt;
&lt;STX&gt;&lt;ESC&gt;E1;&lt;ETX&gt;
&lt;STX&gt;&lt;US&gt;4&lt;ETX&gt;
&lt;STX&gt;&lt;ETB&gt;&lt;ETX&gt;</v>
      </c>
      <c r="H2735" s="38">
        <f>ROW() - 6</f>
        <v>2729</v>
      </c>
      <c r="I2735" s="218" t="str" cm="1">
        <f t="array" ref="I27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36" spans="1:10" x14ac:dyDescent="0.2">
      <c r="A2736" s="209">
        <v>1769</v>
      </c>
      <c r="B2736" s="211" t="s">
        <v>4609</v>
      </c>
      <c r="C2736" s="44">
        <v>4</v>
      </c>
      <c r="D2736" s="214"/>
      <c r="E2736" s="211" t="b">
        <v>0</v>
      </c>
      <c r="F2736" s="211" t="s">
        <v>1640</v>
      </c>
      <c r="G27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&lt;STX&gt;H1;o160,100;f3;c20;h1;w1;d3,Tiffaney Turner;&lt;ETX&gt;
&lt;STX&gt;H2;o130,100;f3;c20;h1;w1;d3,;&lt;ETX&gt;
&lt;STX&gt;H3;o100,100;f3;c20;h1;w1;d3,MES Login;&lt;ETX&gt;
&lt;STX&gt;B4;o50,30;f3;c0,3;h50;w3;d3,1769;&lt;ETX&gt;
&lt;STX&gt;R&lt;ETX&gt;
&lt;STX&gt;&lt;ESC&gt;E1;&lt;ETX&gt;
&lt;STX&gt;&lt;US&gt;4&lt;ETX&gt;
&lt;STX&gt;&lt;ETB&gt;&lt;ETX&gt;</v>
      </c>
      <c r="H2736" s="38">
        <f>ROW() - 6</f>
        <v>2730</v>
      </c>
      <c r="I2736" s="218" t="str" cm="1">
        <f t="array" ref="I27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37" spans="1:10" x14ac:dyDescent="0.2">
      <c r="A2737" s="209">
        <v>1634</v>
      </c>
      <c r="B2737" s="211" t="s">
        <v>4610</v>
      </c>
      <c r="C2737" s="44">
        <v>4</v>
      </c>
      <c r="D2737" s="214">
        <v>45131.504078587961</v>
      </c>
      <c r="E2737" s="211" t="b">
        <v>0</v>
      </c>
      <c r="F2737" s="211" t="s">
        <v>4611</v>
      </c>
      <c r="G27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&lt;STX&gt;H1;o160,100;f3;c20;h1;w1;d3,Tiffany Battles;&lt;ETX&gt;
&lt;STX&gt;H2;o130,100;f3;c20;h1;w1;d3,;&lt;ETX&gt;
&lt;STX&gt;H3;o100,100;f3;c20;h1;w1;d3,MES Login;&lt;ETX&gt;
&lt;STX&gt;B4;o50,30;f3;c0,3;h50;w3;d3,1634;&lt;ETX&gt;
&lt;STX&gt;R&lt;ETX&gt;
&lt;STX&gt;&lt;ESC&gt;E1;&lt;ETX&gt;
&lt;STX&gt;&lt;US&gt;4&lt;ETX&gt;
&lt;STX&gt;&lt;ETB&gt;&lt;ETX&gt;</v>
      </c>
      <c r="H2737" s="38">
        <f>ROW() - 6</f>
        <v>2731</v>
      </c>
      <c r="I2737" s="218" t="str" cm="1">
        <f t="array" ref="I27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38" spans="1:10" x14ac:dyDescent="0.2">
      <c r="A2738" s="209">
        <v>1450</v>
      </c>
      <c r="B2738" s="211" t="s">
        <v>4612</v>
      </c>
      <c r="C2738" s="44">
        <v>4</v>
      </c>
      <c r="D2738" s="214">
        <v>45131.504079131948</v>
      </c>
      <c r="E2738" s="211" t="b">
        <v>0</v>
      </c>
      <c r="F2738" s="211" t="s">
        <v>4509</v>
      </c>
      <c r="G27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&lt;STX&gt;H1;o160,100;f3;c20;h1;w1;d3,Tiffany Buford;&lt;ETX&gt;
&lt;STX&gt;H2;o130,100;f3;c20;h1;w1;d3,;&lt;ETX&gt;
&lt;STX&gt;H3;o100,100;f3;c20;h1;w1;d3,MES Login;&lt;ETX&gt;
&lt;STX&gt;B4;o50,30;f3;c0,3;h50;w3;d3,1450;&lt;ETX&gt;
&lt;STX&gt;R&lt;ETX&gt;
&lt;STX&gt;&lt;ESC&gt;E1;&lt;ETX&gt;
&lt;STX&gt;&lt;US&gt;4&lt;ETX&gt;
&lt;STX&gt;&lt;ETB&gt;&lt;ETX&gt;</v>
      </c>
      <c r="H2738" s="38">
        <f>ROW() - 6</f>
        <v>2732</v>
      </c>
      <c r="I2738" s="218" t="str" cm="1">
        <f t="array" ref="I27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39" spans="1:10" x14ac:dyDescent="0.2">
      <c r="A2739" s="209">
        <v>8876</v>
      </c>
      <c r="B2739" s="211" t="s">
        <v>4613</v>
      </c>
      <c r="C2739" s="44">
        <v>4</v>
      </c>
      <c r="D2739" s="214">
        <v>45131.504079664352</v>
      </c>
      <c r="E2739" s="211" t="b">
        <v>0</v>
      </c>
      <c r="F2739" s="211" t="s">
        <v>1000</v>
      </c>
      <c r="G27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&lt;STX&gt;H1;o160,100;f3;c20;h1;w1;d3,Tiffany Carter;&lt;ETX&gt;
&lt;STX&gt;H2;o130,100;f3;c20;h1;w1;d3,;&lt;ETX&gt;
&lt;STX&gt;H3;o100,100;f3;c20;h1;w1;d3,MES Login;&lt;ETX&gt;
&lt;STX&gt;B4;o50,30;f3;c0,3;h50;w3;d3,8876;&lt;ETX&gt;
&lt;STX&gt;R&lt;ETX&gt;
&lt;STX&gt;&lt;ESC&gt;E1;&lt;ETX&gt;
&lt;STX&gt;&lt;US&gt;4&lt;ETX&gt;
&lt;STX&gt;&lt;ETB&gt;&lt;ETX&gt;</v>
      </c>
      <c r="H2739" s="38">
        <f>ROW() - 6</f>
        <v>2733</v>
      </c>
      <c r="I2739" s="218" t="str" cm="1">
        <f t="array" ref="I27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40" spans="1:10" x14ac:dyDescent="0.2">
      <c r="A2740" s="209">
        <v>9415</v>
      </c>
      <c r="B2740" s="211" t="s">
        <v>4614</v>
      </c>
      <c r="C2740" s="44">
        <v>4</v>
      </c>
      <c r="D2740" s="214">
        <v>45131.504080208331</v>
      </c>
      <c r="E2740" s="211" t="b">
        <v>0</v>
      </c>
      <c r="F2740" s="211" t="s">
        <v>4615</v>
      </c>
      <c r="G27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&lt;STX&gt;H1;o160,100;f3;c20;h1;w1;d3,Tiffany Esters;&lt;ETX&gt;
&lt;STX&gt;H2;o130,100;f3;c20;h1;w1;d3,;&lt;ETX&gt;
&lt;STX&gt;H3;o100,100;f3;c20;h1;w1;d3,MES Login;&lt;ETX&gt;
&lt;STX&gt;B4;o50,30;f3;c0,3;h50;w3;d3,9415;&lt;ETX&gt;
&lt;STX&gt;R&lt;ETX&gt;
&lt;STX&gt;&lt;ESC&gt;E1;&lt;ETX&gt;
&lt;STX&gt;&lt;US&gt;4&lt;ETX&gt;
&lt;STX&gt;&lt;ETB&gt;&lt;ETX&gt;</v>
      </c>
      <c r="H2740" s="38">
        <f>ROW() - 6</f>
        <v>2734</v>
      </c>
      <c r="I2740" s="218" t="str" cm="1">
        <f t="array" ref="I27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41" spans="1:10" x14ac:dyDescent="0.2">
      <c r="A2741" s="209">
        <v>9724</v>
      </c>
      <c r="B2741" s="211" t="s">
        <v>4614</v>
      </c>
      <c r="C2741" s="44">
        <v>4</v>
      </c>
      <c r="D2741" s="214">
        <v>45131.504081631945</v>
      </c>
      <c r="E2741" s="211" t="b">
        <v>0</v>
      </c>
      <c r="F2741" s="211" t="s">
        <v>4615</v>
      </c>
      <c r="G27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&lt;STX&gt;H1;o160,100;f3;c20;h1;w1;d3,Tiffany Esters;&lt;ETX&gt;
&lt;STX&gt;H2;o130,100;f3;c20;h1;w1;d3,;&lt;ETX&gt;
&lt;STX&gt;H3;o100,100;f3;c20;h1;w1;d3,MES Login;&lt;ETX&gt;
&lt;STX&gt;B4;o50,30;f3;c0,3;h50;w3;d3,9724;&lt;ETX&gt;
&lt;STX&gt;R&lt;ETX&gt;
&lt;STX&gt;&lt;ESC&gt;E1;&lt;ETX&gt;
&lt;STX&gt;&lt;US&gt;4&lt;ETX&gt;
&lt;STX&gt;&lt;ETB&gt;&lt;ETX&gt;</v>
      </c>
      <c r="H2741" s="38">
        <f>ROW() - 6</f>
        <v>2735</v>
      </c>
      <c r="I2741" s="218" t="str" cm="1">
        <f t="array" ref="I27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42" spans="1:10" x14ac:dyDescent="0.2">
      <c r="A2742" s="209">
        <v>1342</v>
      </c>
      <c r="B2742" s="211" t="s">
        <v>4616</v>
      </c>
      <c r="C2742" s="44">
        <v>4</v>
      </c>
      <c r="D2742" s="214">
        <v>45131.504083449072</v>
      </c>
      <c r="E2742" s="211" t="b">
        <v>0</v>
      </c>
      <c r="F2742" s="211" t="s">
        <v>1106</v>
      </c>
      <c r="G27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&lt;STX&gt;H1;o160,100;f3;c20;h1;w1;d3,Tiffany Nelson;&lt;ETX&gt;
&lt;STX&gt;H2;o130,100;f3;c20;h1;w1;d3,;&lt;ETX&gt;
&lt;STX&gt;H3;o100,100;f3;c20;h1;w1;d3,MES Login;&lt;ETX&gt;
&lt;STX&gt;B4;o50,30;f3;c0,3;h50;w3;d3,1342;&lt;ETX&gt;
&lt;STX&gt;R&lt;ETX&gt;
&lt;STX&gt;&lt;ESC&gt;E1;&lt;ETX&gt;
&lt;STX&gt;&lt;US&gt;4&lt;ETX&gt;
&lt;STX&gt;&lt;ETB&gt;&lt;ETX&gt;</v>
      </c>
      <c r="H2742" s="38">
        <f>ROW() - 6</f>
        <v>2736</v>
      </c>
      <c r="I2742" s="218" t="str" cm="1">
        <f t="array" ref="I27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43" spans="1:10" x14ac:dyDescent="0.2">
      <c r="A2743" s="209">
        <v>2487</v>
      </c>
      <c r="B2743" s="211" t="s">
        <v>4617</v>
      </c>
      <c r="C2743" s="44">
        <v>4</v>
      </c>
      <c r="D2743" s="214">
        <v>45639</v>
      </c>
      <c r="E2743" s="211" t="b">
        <v>0</v>
      </c>
      <c r="F2743" s="211" t="s">
        <v>1039</v>
      </c>
      <c r="G27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&lt;STX&gt;H1;o160,100;f3;c20;h1;w1;d3,Tiffany Wilson;&lt;ETX&gt;
&lt;STX&gt;H2;o130,100;f3;c20;h1;w1;d3,;&lt;ETX&gt;
&lt;STX&gt;H3;o100,100;f3;c20;h1;w1;d3,MES Login;&lt;ETX&gt;
&lt;STX&gt;B4;o50,30;f3;c0,3;h50;w3;d3,2487;&lt;ETX&gt;
&lt;STX&gt;R&lt;ETX&gt;
&lt;STX&gt;&lt;ESC&gt;E1;&lt;ETX&gt;
&lt;STX&gt;&lt;US&gt;4&lt;ETX&gt;
&lt;STX&gt;&lt;ETB&gt;&lt;ETX&gt;</v>
      </c>
      <c r="H2743" s="38">
        <f>ROW() - 6</f>
        <v>2737</v>
      </c>
      <c r="I2743" s="218" t="str" cm="1">
        <f t="array" ref="I27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44" spans="1:10" x14ac:dyDescent="0.2">
      <c r="A2744" s="209">
        <v>1386</v>
      </c>
      <c r="B2744" s="211" t="s">
        <v>4618</v>
      </c>
      <c r="C2744" s="44">
        <v>3</v>
      </c>
      <c r="D2744" s="214">
        <v>45131.50408726852</v>
      </c>
      <c r="E2744" s="211" t="b">
        <v>0</v>
      </c>
      <c r="F2744" s="211" t="s">
        <v>1031</v>
      </c>
      <c r="G27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&lt;STX&gt;H1;o160,100;f3;c20;h1;w1;d3,Tijwan Jones;&lt;ETX&gt;
&lt;STX&gt;H2;o130,100;f3;c20;h1;w1;d3,;&lt;ETX&gt;
&lt;STX&gt;H3;o100,100;f3;c20;h1;w1;d3,MES Login;&lt;ETX&gt;
&lt;STX&gt;B4;o50,30;f3;c0,3;h50;w3;d3,1386;&lt;ETX&gt;
&lt;STX&gt;R&lt;ETX&gt;
&lt;STX&gt;&lt;ESC&gt;E1;&lt;ETX&gt;
&lt;STX&gt;&lt;US&gt;4&lt;ETX&gt;
&lt;STX&gt;&lt;ETB&gt;&lt;ETX&gt;</v>
      </c>
      <c r="H2744" s="38">
        <f>ROW() - 6</f>
        <v>2738</v>
      </c>
      <c r="I2744" s="218" t="str" cm="1">
        <f t="array" ref="I27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45" spans="1:10" x14ac:dyDescent="0.2">
      <c r="A2745" s="209">
        <v>1051</v>
      </c>
      <c r="B2745" s="211" t="s">
        <v>4619</v>
      </c>
      <c r="C2745" s="44">
        <v>4</v>
      </c>
      <c r="D2745" s="214">
        <v>45131.504090706017</v>
      </c>
      <c r="E2745" s="211" t="b">
        <v>0</v>
      </c>
      <c r="F2745" s="211" t="s">
        <v>4620</v>
      </c>
      <c r="G27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&lt;STX&gt;H1;o160,100;f3;c20;h1;w1;d3,Tikira Noland;&lt;ETX&gt;
&lt;STX&gt;H2;o130,100;f3;c20;h1;w1;d3,;&lt;ETX&gt;
&lt;STX&gt;H3;o100,100;f3;c20;h1;w1;d3,MES Login;&lt;ETX&gt;
&lt;STX&gt;B4;o50,30;f3;c0,3;h50;w3;d3,1051;&lt;ETX&gt;
&lt;STX&gt;R&lt;ETX&gt;
&lt;STX&gt;&lt;ESC&gt;E1;&lt;ETX&gt;
&lt;STX&gt;&lt;US&gt;4&lt;ETX&gt;
&lt;STX&gt;&lt;ETB&gt;&lt;ETX&gt;</v>
      </c>
      <c r="H2745" s="38">
        <f>ROW() - 6</f>
        <v>2739</v>
      </c>
      <c r="I2745" s="218" t="str" cm="1">
        <f t="array" ref="I27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46" spans="1:10" x14ac:dyDescent="0.2">
      <c r="A2746" s="209">
        <v>1002</v>
      </c>
      <c r="B2746" s="211" t="s">
        <v>4621</v>
      </c>
      <c r="C2746" s="44">
        <v>4</v>
      </c>
      <c r="D2746" s="214">
        <v>45131.50409884259</v>
      </c>
      <c r="E2746" s="211" t="b">
        <v>0</v>
      </c>
      <c r="F2746" s="211" t="s">
        <v>4622</v>
      </c>
      <c r="G27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&lt;STX&gt;H1;o160,100;f3;c20;h1;w1;d3,Tim Barber;&lt;ETX&gt;
&lt;STX&gt;H2;o130,100;f3;c20;h1;w1;d3,;&lt;ETX&gt;
&lt;STX&gt;H3;o100,100;f3;c20;h1;w1;d3,MES Login;&lt;ETX&gt;
&lt;STX&gt;B4;o50,30;f3;c0,3;h50;w3;d3,1002;&lt;ETX&gt;
&lt;STX&gt;R&lt;ETX&gt;
&lt;STX&gt;&lt;ESC&gt;E1;&lt;ETX&gt;
&lt;STX&gt;&lt;US&gt;4&lt;ETX&gt;
&lt;STX&gt;&lt;ETB&gt;&lt;ETX&gt;</v>
      </c>
      <c r="H2746" s="38">
        <f>ROW() - 6</f>
        <v>2740</v>
      </c>
      <c r="I2746" s="218" t="str" cm="1">
        <f t="array" ref="I27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47" spans="1:10" x14ac:dyDescent="0.2">
      <c r="A2747" s="209">
        <v>1867</v>
      </c>
      <c r="B2747" s="211" t="s">
        <v>4623</v>
      </c>
      <c r="C2747" s="44">
        <v>1</v>
      </c>
      <c r="D2747" s="214">
        <v>45366</v>
      </c>
      <c r="E2747" s="211" t="b">
        <v>1</v>
      </c>
      <c r="F2747" s="211" t="s">
        <v>4624</v>
      </c>
      <c r="G27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&lt;STX&gt;H1;o160,100;f3;c20;h1;w1;d3,Tim Commins;&lt;ETX&gt;
&lt;STX&gt;H2;o130,100;f3;c20;h1;w1;d3,;&lt;ETX&gt;
&lt;STX&gt;H3;o100,100;f3;c20;h1;w1;d3,MES Login;&lt;ETX&gt;
&lt;STX&gt;B4;o50,30;f3;c0,3;h50;w3;d3,1867;&lt;ETX&gt;
&lt;STX&gt;R&lt;ETX&gt;
&lt;STX&gt;&lt;ESC&gt;E1;&lt;ETX&gt;
&lt;STX&gt;&lt;US&gt;4&lt;ETX&gt;
&lt;STX&gt;&lt;ETB&gt;&lt;ETX&gt;</v>
      </c>
      <c r="H2747" s="38">
        <f>ROW() - 6</f>
        <v>2741</v>
      </c>
      <c r="I2747" s="218" t="str" cm="1">
        <f t="array" ref="I27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48" spans="1:10" x14ac:dyDescent="0.2">
      <c r="A2748" s="209">
        <v>8746</v>
      </c>
      <c r="B2748" s="211" t="s">
        <v>4625</v>
      </c>
      <c r="C2748" s="44">
        <v>11</v>
      </c>
      <c r="D2748" s="214">
        <v>45131.504117627315</v>
      </c>
      <c r="E2748" s="211" t="b">
        <v>1</v>
      </c>
      <c r="F2748" s="211" t="s">
        <v>1192</v>
      </c>
      <c r="G27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&lt;STX&gt;H1;o160,100;f3;c20;h1;w1;d3,Tim Simon;&lt;ETX&gt;
&lt;STX&gt;H2;o130,100;f3;c20;h1;w1;d3,;&lt;ETX&gt;
&lt;STX&gt;H3;o100,100;f3;c20;h1;w1;d3,MES Login;&lt;ETX&gt;
&lt;STX&gt;B4;o50,30;f3;c0,3;h50;w3;d3,8746;&lt;ETX&gt;
&lt;STX&gt;R&lt;ETX&gt;
&lt;STX&gt;&lt;ESC&gt;E1;&lt;ETX&gt;
&lt;STX&gt;&lt;US&gt;4&lt;ETX&gt;
&lt;STX&gt;&lt;ETB&gt;&lt;ETX&gt;</v>
      </c>
      <c r="H2748" s="38">
        <f>ROW() - 6</f>
        <v>2742</v>
      </c>
      <c r="I2748" s="218" t="str" cm="1">
        <f t="array" ref="I27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49" spans="1:10" x14ac:dyDescent="0.2">
      <c r="A2749" s="209">
        <v>2216</v>
      </c>
      <c r="B2749" s="211" t="s">
        <v>4626</v>
      </c>
      <c r="C2749" s="44">
        <v>4</v>
      </c>
      <c r="D2749" s="214">
        <v>45131.504119791665</v>
      </c>
      <c r="E2749" s="211" t="b">
        <v>0</v>
      </c>
      <c r="F2749" s="211" t="s">
        <v>3395</v>
      </c>
      <c r="G27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&lt;STX&gt;H1;o160,100;f3;c20;h1;w1;d3,Tim Xiong;&lt;ETX&gt;
&lt;STX&gt;H2;o130,100;f3;c20;h1;w1;d3,;&lt;ETX&gt;
&lt;STX&gt;H3;o100,100;f3;c20;h1;w1;d3,MES Login;&lt;ETX&gt;
&lt;STX&gt;B4;o50,30;f3;c0,3;h50;w3;d3,2216;&lt;ETX&gt;
&lt;STX&gt;R&lt;ETX&gt;
&lt;STX&gt;&lt;ESC&gt;E1;&lt;ETX&gt;
&lt;STX&gt;&lt;US&gt;4&lt;ETX&gt;
&lt;STX&gt;&lt;ETB&gt;&lt;ETX&gt;</v>
      </c>
      <c r="H2749" s="38">
        <f>ROW() - 6</f>
        <v>2743</v>
      </c>
      <c r="I2749" s="218" t="str" cm="1">
        <f t="array" ref="I27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50" spans="1:10" x14ac:dyDescent="0.2">
      <c r="A2750" s="209">
        <v>9670</v>
      </c>
      <c r="B2750" s="211" t="s">
        <v>4627</v>
      </c>
      <c r="C2750" s="44">
        <v>4</v>
      </c>
      <c r="D2750" s="214">
        <v>45131.504107141205</v>
      </c>
      <c r="E2750" s="211" t="b">
        <v>0</v>
      </c>
      <c r="F2750" s="211" t="s">
        <v>4628</v>
      </c>
      <c r="G27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&lt;STX&gt;H1;o160,100;f3;c20;h1;w1;d3,Timilia Gibbons;&lt;ETX&gt;
&lt;STX&gt;H2;o130,100;f3;c20;h1;w1;d3,;&lt;ETX&gt;
&lt;STX&gt;H3;o100,100;f3;c20;h1;w1;d3,MES Login;&lt;ETX&gt;
&lt;STX&gt;B4;o50,30;f3;c0,3;h50;w3;d3,9670;&lt;ETX&gt;
&lt;STX&gt;R&lt;ETX&gt;
&lt;STX&gt;&lt;ESC&gt;E1;&lt;ETX&gt;
&lt;STX&gt;&lt;US&gt;4&lt;ETX&gt;
&lt;STX&gt;&lt;ETB&gt;&lt;ETX&gt;</v>
      </c>
      <c r="H2750" s="38">
        <f>ROW() - 6</f>
        <v>2744</v>
      </c>
      <c r="I2750" s="218" t="str" cm="1">
        <f t="array" ref="I27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51" spans="1:10" x14ac:dyDescent="0.2">
      <c r="A2751" s="209">
        <v>2023</v>
      </c>
      <c r="B2751" s="211" t="s">
        <v>4629</v>
      </c>
      <c r="C2751" s="44">
        <v>3</v>
      </c>
      <c r="D2751" s="214"/>
      <c r="E2751" s="211" t="b">
        <v>1</v>
      </c>
      <c r="F2751" s="211" t="s">
        <v>4630</v>
      </c>
      <c r="G27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&lt;STX&gt;H1;o160,100;f3;c20;h1;w1;d3,Timothy McLarty;&lt;ETX&gt;
&lt;STX&gt;H2;o130,100;f3;c20;h1;w1;d3,;&lt;ETX&gt;
&lt;STX&gt;H3;o100,100;f3;c20;h1;w1;d3,MES Login;&lt;ETX&gt;
&lt;STX&gt;B4;o50,30;f3;c0,3;h50;w3;d3,2023;&lt;ETX&gt;
&lt;STX&gt;R&lt;ETX&gt;
&lt;STX&gt;&lt;ESC&gt;E1;&lt;ETX&gt;
&lt;STX&gt;&lt;US&gt;4&lt;ETX&gt;
&lt;STX&gt;&lt;ETB&gt;&lt;ETX&gt;</v>
      </c>
      <c r="H2751" s="38">
        <f>ROW() - 6</f>
        <v>2745</v>
      </c>
      <c r="I2751" s="218" t="str" cm="1">
        <f t="array" ref="I27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52" spans="1:10" x14ac:dyDescent="0.2">
      <c r="A2752" s="209">
        <v>8796</v>
      </c>
      <c r="B2752" s="211" t="s">
        <v>4631</v>
      </c>
      <c r="C2752" s="44">
        <v>4</v>
      </c>
      <c r="D2752" s="214">
        <v>45131.504112581017</v>
      </c>
      <c r="E2752" s="211" t="b">
        <v>0</v>
      </c>
      <c r="F2752" s="211" t="s">
        <v>4632</v>
      </c>
      <c r="G27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&lt;STX&gt;H1;o160,100;f3;c20;h1;w1;d3,Timothy Weathers;&lt;ETX&gt;
&lt;STX&gt;H2;o130,100;f3;c20;h1;w1;d3,;&lt;ETX&gt;
&lt;STX&gt;H3;o100,100;f3;c20;h1;w1;d3,MES Login;&lt;ETX&gt;
&lt;STX&gt;B4;o50,30;f3;c0,3;h50;w3;d3,8796;&lt;ETX&gt;
&lt;STX&gt;R&lt;ETX&gt;
&lt;STX&gt;&lt;ESC&gt;E1;&lt;ETX&gt;
&lt;STX&gt;&lt;US&gt;4&lt;ETX&gt;
&lt;STX&gt;&lt;ETB&gt;&lt;ETX&gt;</v>
      </c>
      <c r="H2752" s="38">
        <f>ROW() - 6</f>
        <v>2746</v>
      </c>
      <c r="I2752" s="218" t="str" cm="1">
        <f t="array" ref="I27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53" spans="1:10" x14ac:dyDescent="0.2">
      <c r="A2753" s="209">
        <v>6019</v>
      </c>
      <c r="B2753" s="211" t="s">
        <v>4633</v>
      </c>
      <c r="C2753" s="44">
        <v>4</v>
      </c>
      <c r="D2753" s="214"/>
      <c r="E2753" s="211" t="b">
        <v>0</v>
      </c>
      <c r="F2753" s="211" t="s">
        <v>1423</v>
      </c>
      <c r="G27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&lt;STX&gt;H1;o160,100;f3;c20;h1;w1;d3,Timothy Yang;&lt;ETX&gt;
&lt;STX&gt;H2;o130,100;f3;c20;h1;w1;d3,;&lt;ETX&gt;
&lt;STX&gt;H3;o100,100;f3;c20;h1;w1;d3,MES Login;&lt;ETX&gt;
&lt;STX&gt;B4;o50,30;f3;c0,3;h50;w3;d3,6019;&lt;ETX&gt;
&lt;STX&gt;R&lt;ETX&gt;
&lt;STX&gt;&lt;ESC&gt;E1;&lt;ETX&gt;
&lt;STX&gt;&lt;US&gt;4&lt;ETX&gt;
&lt;STX&gt;&lt;ETB&gt;&lt;ETX&gt;</v>
      </c>
      <c r="H2753" s="38">
        <f>ROW() - 6</f>
        <v>2747</v>
      </c>
      <c r="I2753" s="218" t="str" cm="1">
        <f t="array" ref="I27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54" spans="1:10" x14ac:dyDescent="0.2">
      <c r="A2754" s="209">
        <v>9922</v>
      </c>
      <c r="B2754" s="211" t="s">
        <v>4634</v>
      </c>
      <c r="C2754" s="44">
        <v>4</v>
      </c>
      <c r="D2754" s="214">
        <v>45131.504120717589</v>
      </c>
      <c r="E2754" s="211" t="b">
        <v>0</v>
      </c>
      <c r="F2754" s="211" t="s">
        <v>4635</v>
      </c>
      <c r="G27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&lt;STX&gt;H1;o160,100;f3;c20;h1;w1;d3,Tina Dover;&lt;ETX&gt;
&lt;STX&gt;H2;o130,100;f3;c20;h1;w1;d3,;&lt;ETX&gt;
&lt;STX&gt;H3;o100,100;f3;c20;h1;w1;d3,MES Login;&lt;ETX&gt;
&lt;STX&gt;B4;o50,30;f3;c0,3;h50;w3;d3,9922;&lt;ETX&gt;
&lt;STX&gt;R&lt;ETX&gt;
&lt;STX&gt;&lt;ESC&gt;E1;&lt;ETX&gt;
&lt;STX&gt;&lt;US&gt;4&lt;ETX&gt;
&lt;STX&gt;&lt;ETB&gt;&lt;ETX&gt;</v>
      </c>
      <c r="H2754" s="38">
        <f>ROW() - 6</f>
        <v>2748</v>
      </c>
      <c r="I2754" s="218" t="str" cm="1">
        <f t="array" ref="I27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55" spans="1:10" x14ac:dyDescent="0.2">
      <c r="A2755" s="209">
        <v>9573</v>
      </c>
      <c r="B2755" s="211" t="s">
        <v>4636</v>
      </c>
      <c r="C2755" s="44">
        <v>4</v>
      </c>
      <c r="D2755" s="214">
        <v>45131.504121261576</v>
      </c>
      <c r="E2755" s="211" t="b">
        <v>0</v>
      </c>
      <c r="F2755" s="211" t="s">
        <v>4637</v>
      </c>
      <c r="G27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&lt;STX&gt;H1;o160,100;f3;c20;h1;w1;d3,Tionna Vanderwall;&lt;ETX&gt;
&lt;STX&gt;H2;o130,100;f3;c20;h1;w1;d3,;&lt;ETX&gt;
&lt;STX&gt;H3;o100,100;f3;c20;h1;w1;d3,MES Login;&lt;ETX&gt;
&lt;STX&gt;B4;o50,30;f3;c0,3;h50;w3;d3,9573;&lt;ETX&gt;
&lt;STX&gt;R&lt;ETX&gt;
&lt;STX&gt;&lt;ESC&gt;E1;&lt;ETX&gt;
&lt;STX&gt;&lt;US&gt;4&lt;ETX&gt;
&lt;STX&gt;&lt;ETB&gt;&lt;ETX&gt;</v>
      </c>
      <c r="H2755" s="38">
        <f>ROW() - 6</f>
        <v>2749</v>
      </c>
      <c r="I2755" s="218" t="str" cm="1">
        <f t="array" ref="I27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56" spans="1:10" x14ac:dyDescent="0.2">
      <c r="A2756" s="209">
        <v>2122</v>
      </c>
      <c r="B2756" s="211" t="s">
        <v>4638</v>
      </c>
      <c r="C2756" s="44">
        <v>4</v>
      </c>
      <c r="D2756" s="214">
        <v>45131.504122534723</v>
      </c>
      <c r="E2756" s="211" t="b">
        <v>0</v>
      </c>
      <c r="F2756" s="211" t="s">
        <v>4639</v>
      </c>
      <c r="G27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&lt;STX&gt;H1;o160,100;f3;c20;h1;w1;d3,Tito Tate;&lt;ETX&gt;
&lt;STX&gt;H2;o130,100;f3;c20;h1;w1;d3,;&lt;ETX&gt;
&lt;STX&gt;H3;o100,100;f3;c20;h1;w1;d3,MES Login;&lt;ETX&gt;
&lt;STX&gt;B4;o50,30;f3;c0,3;h50;w3;d3,2122;&lt;ETX&gt;
&lt;STX&gt;R&lt;ETX&gt;
&lt;STX&gt;&lt;ESC&gt;E1;&lt;ETX&gt;
&lt;STX&gt;&lt;US&gt;4&lt;ETX&gt;
&lt;STX&gt;&lt;ETB&gt;&lt;ETX&gt;</v>
      </c>
      <c r="H2756" s="38">
        <f>ROW() - 6</f>
        <v>2750</v>
      </c>
      <c r="I2756" s="218" t="str" cm="1">
        <f t="array" ref="I27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57" spans="1:10" x14ac:dyDescent="0.2">
      <c r="A2757" s="209">
        <v>1268</v>
      </c>
      <c r="B2757" s="211" t="s">
        <v>4640</v>
      </c>
      <c r="C2757" s="44">
        <v>4</v>
      </c>
      <c r="D2757" s="214">
        <v>45131.504122685183</v>
      </c>
      <c r="E2757" s="211" t="b">
        <v>0</v>
      </c>
      <c r="F2757" s="211" t="s">
        <v>1850</v>
      </c>
      <c r="G27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&lt;STX&gt;H1;o160,100;f3;c20;h1;w1;d3,T'Keyah Gaines;&lt;ETX&gt;
&lt;STX&gt;H2;o130,100;f3;c20;h1;w1;d3,;&lt;ETX&gt;
&lt;STX&gt;H3;o100,100;f3;c20;h1;w1;d3,MES Login;&lt;ETX&gt;
&lt;STX&gt;B4;o50,30;f3;c0,3;h50;w3;d3,1268;&lt;ETX&gt;
&lt;STX&gt;R&lt;ETX&gt;
&lt;STX&gt;&lt;ESC&gt;E1;&lt;ETX&gt;
&lt;STX&gt;&lt;US&gt;4&lt;ETX&gt;
&lt;STX&gt;&lt;ETB&gt;&lt;ETX&gt;</v>
      </c>
      <c r="H2757" s="38">
        <f>ROW() - 6</f>
        <v>2751</v>
      </c>
      <c r="I2757" s="218" t="str" cm="1">
        <f t="array" ref="I27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58" spans="1:10" x14ac:dyDescent="0.2">
      <c r="A2758" s="209">
        <v>1098</v>
      </c>
      <c r="B2758" s="211" t="s">
        <v>4641</v>
      </c>
      <c r="C2758" s="44">
        <v>4</v>
      </c>
      <c r="D2758" s="214">
        <v>45131.504122881946</v>
      </c>
      <c r="E2758" s="211" t="b">
        <v>0</v>
      </c>
      <c r="F2758" s="211" t="s">
        <v>4642</v>
      </c>
      <c r="G27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&lt;STX&gt;H1;o160,100;f3;c20;h1;w1;d3,TMyra McKay;&lt;ETX&gt;
&lt;STX&gt;H2;o130,100;f3;c20;h1;w1;d3,;&lt;ETX&gt;
&lt;STX&gt;H3;o100,100;f3;c20;h1;w1;d3,MES Login;&lt;ETX&gt;
&lt;STX&gt;B4;o50,30;f3;c0,3;h50;w3;d3,1098;&lt;ETX&gt;
&lt;STX&gt;R&lt;ETX&gt;
&lt;STX&gt;&lt;ESC&gt;E1;&lt;ETX&gt;
&lt;STX&gt;&lt;US&gt;4&lt;ETX&gt;
&lt;STX&gt;&lt;ETB&gt;&lt;ETX&gt;</v>
      </c>
      <c r="H2758" s="38">
        <f>ROW() - 6</f>
        <v>2752</v>
      </c>
      <c r="I2758" s="218" t="str" cm="1">
        <f t="array" ref="I27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59" spans="1:10" x14ac:dyDescent="0.2">
      <c r="A2759" s="209">
        <v>1700</v>
      </c>
      <c r="B2759" s="211" t="s">
        <v>4643</v>
      </c>
      <c r="C2759" s="44">
        <v>4</v>
      </c>
      <c r="D2759" s="214">
        <v>45131.504123067127</v>
      </c>
      <c r="E2759" s="211" t="b">
        <v>0</v>
      </c>
      <c r="F2759" s="211" t="s">
        <v>4644</v>
      </c>
      <c r="G27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&lt;STX&gt;H1;o160,100;f3;c20;h1;w1;d3,Tobias Slagle;&lt;ETX&gt;
&lt;STX&gt;H2;o130,100;f3;c20;h1;w1;d3,;&lt;ETX&gt;
&lt;STX&gt;H3;o100,100;f3;c20;h1;w1;d3,MES Login;&lt;ETX&gt;
&lt;STX&gt;B4;o50,30;f3;c0,3;h50;w3;d3,1700;&lt;ETX&gt;
&lt;STX&gt;R&lt;ETX&gt;
&lt;STX&gt;&lt;ESC&gt;E1;&lt;ETX&gt;
&lt;STX&gt;&lt;US&gt;4&lt;ETX&gt;
&lt;STX&gt;&lt;ETB&gt;&lt;ETX&gt;</v>
      </c>
      <c r="H2759" s="38">
        <f>ROW() - 6</f>
        <v>2753</v>
      </c>
      <c r="I2759" s="218" t="str" cm="1">
        <f t="array" ref="I27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60" spans="1:10" x14ac:dyDescent="0.2">
      <c r="A2760" s="209">
        <v>9157</v>
      </c>
      <c r="B2760" s="211" t="s">
        <v>624</v>
      </c>
      <c r="C2760" s="44">
        <v>4</v>
      </c>
      <c r="D2760" s="214"/>
      <c r="E2760" s="211" t="b">
        <v>1</v>
      </c>
      <c r="F2760" s="211" t="s">
        <v>1196</v>
      </c>
      <c r="G27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&lt;STX&gt;H1;o160,100;f3;c20;h1;w1;d3,Todd Curtis;&lt;ETX&gt;
&lt;STX&gt;H2;o130,100;f3;c20;h1;w1;d3,T1XX 1st;&lt;ETX&gt;
&lt;STX&gt;H3;o100,100;f3;c20;h1;w1;d3,MES Login;&lt;ETX&gt;
&lt;STX&gt;B4;o50,30;f3;c0,3;h50;w3;d3,9157;&lt;ETX&gt;
&lt;STX&gt;R&lt;ETX&gt;
&lt;STX&gt;&lt;ESC&gt;E1;&lt;ETX&gt;
&lt;STX&gt;&lt;US&gt;4&lt;ETX&gt;
&lt;STX&gt;&lt;ETB&gt;&lt;ETX&gt;</v>
      </c>
      <c r="H2760" s="38">
        <f>ROW() - 6</f>
        <v>2754</v>
      </c>
      <c r="I2760" s="218" t="str" cm="1">
        <f t="array" ref="I27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1st</v>
      </c>
      <c r="J27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761" spans="1:10" x14ac:dyDescent="0.2">
      <c r="A2761" s="209">
        <v>2001</v>
      </c>
      <c r="B2761" s="211" t="s">
        <v>626</v>
      </c>
      <c r="C2761" s="44">
        <v>4</v>
      </c>
      <c r="D2761" s="214"/>
      <c r="E2761" s="211" t="b">
        <v>1</v>
      </c>
      <c r="F2761" s="211" t="s">
        <v>4645</v>
      </c>
      <c r="G27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&lt;STX&gt;H1;o160,100;f3;c20;h1;w1;d3,Todd Kuhn;&lt;ETX&gt;
&lt;STX&gt;H2;o130,100;f3;c20;h1;w1;d3,T1XX A;&lt;ETX&gt;
&lt;STX&gt;H3;o100,100;f3;c20;h1;w1;d3,MES Login;&lt;ETX&gt;
&lt;STX&gt;B4;o50,30;f3;c0,3;h50;w3;d3,2001;&lt;ETX&gt;
&lt;STX&gt;R&lt;ETX&gt;
&lt;STX&gt;&lt;ESC&gt;E1;&lt;ETX&gt;
&lt;STX&gt;&lt;US&gt;4&lt;ETX&gt;
&lt;STX&gt;&lt;ETB&gt;&lt;ETX&gt;</v>
      </c>
      <c r="H2761" s="38">
        <f>ROW() - 6</f>
        <v>2755</v>
      </c>
      <c r="I2761" s="218" t="str" cm="1">
        <f t="array" ref="I27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7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762" spans="1:10" x14ac:dyDescent="0.2">
      <c r="A2762" s="209">
        <v>9396</v>
      </c>
      <c r="B2762" s="211" t="s">
        <v>4646</v>
      </c>
      <c r="C2762" s="44">
        <v>1</v>
      </c>
      <c r="D2762" s="214">
        <v>45131.504123263891</v>
      </c>
      <c r="E2762" s="211" t="b">
        <v>1</v>
      </c>
      <c r="F2762" s="211" t="s">
        <v>4647</v>
      </c>
      <c r="G27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&lt;STX&gt;H1;o160,100;f3;c20;h1;w1;d3,Todd Osentoski;&lt;ETX&gt;
&lt;STX&gt;H2;o130,100;f3;c20;h1;w1;d3,;&lt;ETX&gt;
&lt;STX&gt;H3;o100,100;f3;c20;h1;w1;d3,MES Login;&lt;ETX&gt;
&lt;STX&gt;B4;o50,30;f3;c0,3;h50;w3;d3,9396;&lt;ETX&gt;
&lt;STX&gt;R&lt;ETX&gt;
&lt;STX&gt;&lt;ESC&gt;E1;&lt;ETX&gt;
&lt;STX&gt;&lt;US&gt;4&lt;ETX&gt;
&lt;STX&gt;&lt;ETB&gt;&lt;ETX&gt;</v>
      </c>
      <c r="H2762" s="38">
        <f>ROW() - 6</f>
        <v>2756</v>
      </c>
      <c r="I2762" s="218" t="str" cm="1">
        <f t="array" ref="I27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63" spans="1:10" x14ac:dyDescent="0.2">
      <c r="A2763" s="209">
        <v>2619</v>
      </c>
      <c r="B2763" s="211" t="s">
        <v>628</v>
      </c>
      <c r="C2763" s="44">
        <v>4</v>
      </c>
      <c r="D2763" s="214">
        <v>45997.001870451386</v>
      </c>
      <c r="E2763" s="211" t="b">
        <v>0</v>
      </c>
      <c r="F2763" s="211" t="s">
        <v>2218</v>
      </c>
      <c r="G27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&lt;STX&gt;H1;o160,100;f3;c20;h1;w1;d3,Toirima Giles;&lt;ETX&gt;
&lt;STX&gt;H2;o130,100;f3;c20;h1;w1;d3,;&lt;ETX&gt;
&lt;STX&gt;H3;o100,100;f3;c20;h1;w1;d3,MES Login;&lt;ETX&gt;
&lt;STX&gt;B4;o50,30;f3;c0,3;h50;w3;d3,2619;&lt;ETX&gt;
&lt;STX&gt;R&lt;ETX&gt;
&lt;STX&gt;&lt;ESC&gt;E1;&lt;ETX&gt;
&lt;STX&gt;&lt;US&gt;4&lt;ETX&gt;
&lt;STX&gt;&lt;ETB&gt;&lt;ETX&gt;</v>
      </c>
      <c r="H2763" s="38">
        <f>ROW() - 6</f>
        <v>2757</v>
      </c>
      <c r="I2763" s="218" t="str" cm="1">
        <f t="array" ref="I27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64" spans="1:10" x14ac:dyDescent="0.2">
      <c r="A2764" s="209">
        <v>1810</v>
      </c>
      <c r="B2764" s="211" t="s">
        <v>4648</v>
      </c>
      <c r="C2764" s="44">
        <v>3</v>
      </c>
      <c r="D2764" s="214">
        <v>45131.504123611114</v>
      </c>
      <c r="E2764" s="211" t="b">
        <v>1</v>
      </c>
      <c r="F2764" s="211" t="s">
        <v>4649</v>
      </c>
      <c r="G27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&lt;STX&gt;H1;o160,100;f3;c20;h1;w1;d3,Tom Kohloff;&lt;ETX&gt;
&lt;STX&gt;H2;o130,100;f3;c20;h1;w1;d3,;&lt;ETX&gt;
&lt;STX&gt;H3;o100,100;f3;c20;h1;w1;d3,MES Login;&lt;ETX&gt;
&lt;STX&gt;B4;o50,30;f3;c0,3;h50;w3;d3,1810;&lt;ETX&gt;
&lt;STX&gt;R&lt;ETX&gt;
&lt;STX&gt;&lt;ESC&gt;E1;&lt;ETX&gt;
&lt;STX&gt;&lt;US&gt;4&lt;ETX&gt;
&lt;STX&gt;&lt;ETB&gt;&lt;ETX&gt;</v>
      </c>
      <c r="H2764" s="38">
        <f>ROW() - 6</f>
        <v>2758</v>
      </c>
      <c r="I2764" s="218" t="str" cm="1">
        <f t="array" ref="I27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65" spans="1:10" x14ac:dyDescent="0.2">
      <c r="A2765" s="209">
        <v>1815</v>
      </c>
      <c r="B2765" s="211" t="s">
        <v>4650</v>
      </c>
      <c r="C2765" s="44">
        <v>4</v>
      </c>
      <c r="D2765" s="214">
        <v>45131.504124155093</v>
      </c>
      <c r="E2765" s="211" t="b">
        <v>0</v>
      </c>
      <c r="F2765" s="211" t="s">
        <v>4651</v>
      </c>
      <c r="G27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&lt;STX&gt;H1;o160,100;f3;c20;h1;w1;d3,Tom Schleicher;&lt;ETX&gt;
&lt;STX&gt;H2;o130,100;f3;c20;h1;w1;d3,;&lt;ETX&gt;
&lt;STX&gt;H3;o100,100;f3;c20;h1;w1;d3,MES Login;&lt;ETX&gt;
&lt;STX&gt;B4;o50,30;f3;c0,3;h50;w3;d3,1815;&lt;ETX&gt;
&lt;STX&gt;R&lt;ETX&gt;
&lt;STX&gt;&lt;ESC&gt;E1;&lt;ETX&gt;
&lt;STX&gt;&lt;US&gt;4&lt;ETX&gt;
&lt;STX&gt;&lt;ETB&gt;&lt;ETX&gt;</v>
      </c>
      <c r="H2765" s="38">
        <f>ROW() - 6</f>
        <v>2759</v>
      </c>
      <c r="I2765" s="218" t="str" cm="1">
        <f t="array" ref="I27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66" spans="1:10" x14ac:dyDescent="0.2">
      <c r="A2766" s="209">
        <v>8873</v>
      </c>
      <c r="B2766" s="211" t="s">
        <v>4652</v>
      </c>
      <c r="C2766" s="44">
        <v>4</v>
      </c>
      <c r="D2766" s="214">
        <v>45131.504124305553</v>
      </c>
      <c r="E2766" s="211" t="b">
        <v>0</v>
      </c>
      <c r="F2766" s="211" t="s">
        <v>1423</v>
      </c>
      <c r="G27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&lt;STX&gt;H1;o160,100;f3;c20;h1;w1;d3,Tom Yang;&lt;ETX&gt;
&lt;STX&gt;H2;o130,100;f3;c20;h1;w1;d3,;&lt;ETX&gt;
&lt;STX&gt;H3;o100,100;f3;c20;h1;w1;d3,MES Login;&lt;ETX&gt;
&lt;STX&gt;B4;o50,30;f3;c0,3;h50;w3;d3,8873;&lt;ETX&gt;
&lt;STX&gt;R&lt;ETX&gt;
&lt;STX&gt;&lt;ESC&gt;E1;&lt;ETX&gt;
&lt;STX&gt;&lt;US&gt;4&lt;ETX&gt;
&lt;STX&gt;&lt;ETB&gt;&lt;ETX&gt;</v>
      </c>
      <c r="H2766" s="38">
        <f>ROW() - 6</f>
        <v>2760</v>
      </c>
      <c r="I2766" s="218" t="str" cm="1">
        <f t="array" ref="I27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67" spans="1:10" x14ac:dyDescent="0.2">
      <c r="A2767" s="209">
        <v>2073</v>
      </c>
      <c r="B2767" s="211" t="s">
        <v>4653</v>
      </c>
      <c r="C2767" s="44">
        <v>4</v>
      </c>
      <c r="D2767" s="214">
        <v>45131.50412341435</v>
      </c>
      <c r="E2767" s="211" t="b">
        <v>0</v>
      </c>
      <c r="F2767" s="211" t="s">
        <v>1685</v>
      </c>
      <c r="G27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&lt;STX&gt;H1;o160,100;f3;c20;h1;w1;d3,Tomareo Cooley;&lt;ETX&gt;
&lt;STX&gt;H2;o130,100;f3;c20;h1;w1;d3,;&lt;ETX&gt;
&lt;STX&gt;H3;o100,100;f3;c20;h1;w1;d3,MES Login;&lt;ETX&gt;
&lt;STX&gt;B4;o50,30;f3;c0,3;h50;w3;d3,2073;&lt;ETX&gt;
&lt;STX&gt;R&lt;ETX&gt;
&lt;STX&gt;&lt;ESC&gt;E1;&lt;ETX&gt;
&lt;STX&gt;&lt;US&gt;4&lt;ETX&gt;
&lt;STX&gt;&lt;ETB&gt;&lt;ETX&gt;</v>
      </c>
      <c r="H2767" s="38">
        <f>ROW() - 6</f>
        <v>2761</v>
      </c>
      <c r="I2767" s="218" t="str" cm="1">
        <f t="array" ref="I27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68" spans="1:10" x14ac:dyDescent="0.2">
      <c r="A2768" s="209">
        <v>2621</v>
      </c>
      <c r="B2768" s="211" t="s">
        <v>4654</v>
      </c>
      <c r="C2768" s="44">
        <v>4</v>
      </c>
      <c r="D2768" s="214">
        <v>45969.754140821758</v>
      </c>
      <c r="E2768" s="211" t="b">
        <v>0</v>
      </c>
      <c r="F2768" s="211" t="s">
        <v>1064</v>
      </c>
      <c r="G27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&lt;STX&gt;H1;o160,100;f3;c20;h1;w1;d3,Tommy Baker;&lt;ETX&gt;
&lt;STX&gt;H2;o130,100;f3;c20;h1;w1;d3,;&lt;ETX&gt;
&lt;STX&gt;H3;o100,100;f3;c20;h1;w1;d3,MES Login;&lt;ETX&gt;
&lt;STX&gt;B4;o50,30;f3;c0,3;h50;w3;d3,2621;&lt;ETX&gt;
&lt;STX&gt;R&lt;ETX&gt;
&lt;STX&gt;&lt;ESC&gt;E1;&lt;ETX&gt;
&lt;STX&gt;&lt;US&gt;4&lt;ETX&gt;
&lt;STX&gt;&lt;ETB&gt;&lt;ETX&gt;</v>
      </c>
      <c r="H2768" s="38">
        <f>ROW() - 6</f>
        <v>2762</v>
      </c>
      <c r="I2768" s="218" t="str" cm="1">
        <f t="array" ref="I27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69" spans="1:10" x14ac:dyDescent="0.2">
      <c r="A2769" s="209">
        <v>1645</v>
      </c>
      <c r="B2769" s="211" t="s">
        <v>4655</v>
      </c>
      <c r="C2769" s="44">
        <v>4</v>
      </c>
      <c r="D2769" s="214">
        <v>45131.50412395833</v>
      </c>
      <c r="E2769" s="211" t="b">
        <v>0</v>
      </c>
      <c r="F2769" s="211" t="s">
        <v>1378</v>
      </c>
      <c r="G27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&lt;STX&gt;H1;o160,100;f3;c20;h1;w1;d3,Tommy Lee;&lt;ETX&gt;
&lt;STX&gt;H2;o130,100;f3;c20;h1;w1;d3,;&lt;ETX&gt;
&lt;STX&gt;H3;o100,100;f3;c20;h1;w1;d3,MES Login;&lt;ETX&gt;
&lt;STX&gt;B4;o50,30;f3;c0,3;h50;w3;d3,1645;&lt;ETX&gt;
&lt;STX&gt;R&lt;ETX&gt;
&lt;STX&gt;&lt;ESC&gt;E1;&lt;ETX&gt;
&lt;STX&gt;&lt;US&gt;4&lt;ETX&gt;
&lt;STX&gt;&lt;ETB&gt;&lt;ETX&gt;</v>
      </c>
      <c r="H2769" s="38">
        <f>ROW() - 6</f>
        <v>2763</v>
      </c>
      <c r="I2769" s="218" t="str" cm="1">
        <f t="array" ref="I27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70" spans="1:10" x14ac:dyDescent="0.2">
      <c r="A2770" s="209">
        <v>1552</v>
      </c>
      <c r="B2770" s="211" t="s">
        <v>4656</v>
      </c>
      <c r="C2770" s="44">
        <v>4</v>
      </c>
      <c r="D2770" s="214">
        <v>45131.504124502317</v>
      </c>
      <c r="E2770" s="211" t="b">
        <v>0</v>
      </c>
      <c r="F2770" s="211" t="s">
        <v>1384</v>
      </c>
      <c r="G27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&lt;STX&gt;H1;o160,100;f3;c20;h1;w1;d3,Toni Crosby;&lt;ETX&gt;
&lt;STX&gt;H2;o130,100;f3;c20;h1;w1;d3,;&lt;ETX&gt;
&lt;STX&gt;H3;o100,100;f3;c20;h1;w1;d3,MES Login;&lt;ETX&gt;
&lt;STX&gt;B4;o50,30;f3;c0,3;h50;w3;d3,1552;&lt;ETX&gt;
&lt;STX&gt;R&lt;ETX&gt;
&lt;STX&gt;&lt;ESC&gt;E1;&lt;ETX&gt;
&lt;STX&gt;&lt;US&gt;4&lt;ETX&gt;
&lt;STX&gt;&lt;ETB&gt;&lt;ETX&gt;</v>
      </c>
      <c r="H2770" s="38">
        <f>ROW() - 6</f>
        <v>2764</v>
      </c>
      <c r="I2770" s="218" t="str" cm="1">
        <f t="array" ref="I27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71" spans="1:10" x14ac:dyDescent="0.2">
      <c r="A2771" s="209">
        <v>9218</v>
      </c>
      <c r="B2771" s="211" t="s">
        <v>4657</v>
      </c>
      <c r="C2771" s="44">
        <v>4</v>
      </c>
      <c r="D2771" s="214">
        <v>45131.504124687497</v>
      </c>
      <c r="E2771" s="211" t="b">
        <v>0</v>
      </c>
      <c r="F2771" s="211" t="s">
        <v>1440</v>
      </c>
      <c r="G27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&lt;STX&gt;H1;o160,100;f3;c20;h1;w1;d3,Tonisha Thomas;&lt;ETX&gt;
&lt;STX&gt;H2;o130,100;f3;c20;h1;w1;d3,;&lt;ETX&gt;
&lt;STX&gt;H3;o100,100;f3;c20;h1;w1;d3,MES Login;&lt;ETX&gt;
&lt;STX&gt;B4;o50,30;f3;c0,3;h50;w3;d3,9218;&lt;ETX&gt;
&lt;STX&gt;R&lt;ETX&gt;
&lt;STX&gt;&lt;ESC&gt;E1;&lt;ETX&gt;
&lt;STX&gt;&lt;US&gt;4&lt;ETX&gt;
&lt;STX&gt;&lt;ETB&gt;&lt;ETX&gt;</v>
      </c>
      <c r="H2771" s="38">
        <f>ROW() - 6</f>
        <v>2765</v>
      </c>
      <c r="I2771" s="218" t="str" cm="1">
        <f t="array" ref="I27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72" spans="1:10" x14ac:dyDescent="0.2">
      <c r="A2772" s="209">
        <v>9592</v>
      </c>
      <c r="B2772" s="211" t="s">
        <v>4658</v>
      </c>
      <c r="C2772" s="44">
        <v>4</v>
      </c>
      <c r="D2772" s="214">
        <v>45131.504125231484</v>
      </c>
      <c r="E2772" s="211" t="b">
        <v>0</v>
      </c>
      <c r="F2772" s="211" t="s">
        <v>1378</v>
      </c>
      <c r="G27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&lt;STX&gt;H1;o160,100;f3;c20;h1;w1;d3,Tony Lee;&lt;ETX&gt;
&lt;STX&gt;H2;o130,100;f3;c20;h1;w1;d3,;&lt;ETX&gt;
&lt;STX&gt;H3;o100,100;f3;c20;h1;w1;d3,MES Login;&lt;ETX&gt;
&lt;STX&gt;B4;o50,30;f3;c0,3;h50;w3;d3,9592;&lt;ETX&gt;
&lt;STX&gt;R&lt;ETX&gt;
&lt;STX&gt;&lt;ESC&gt;E1;&lt;ETX&gt;
&lt;STX&gt;&lt;US&gt;4&lt;ETX&gt;
&lt;STX&gt;&lt;ETB&gt;&lt;ETX&gt;</v>
      </c>
      <c r="H2772" s="38">
        <f>ROW() - 6</f>
        <v>2766</v>
      </c>
      <c r="I2772" s="218" t="str" cm="1">
        <f t="array" ref="I27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73" spans="1:10" x14ac:dyDescent="0.2">
      <c r="A2773" s="209">
        <v>1315</v>
      </c>
      <c r="B2773" s="211" t="s">
        <v>4659</v>
      </c>
      <c r="C2773" s="44">
        <v>4</v>
      </c>
      <c r="D2773" s="214">
        <v>45131.504125428241</v>
      </c>
      <c r="E2773" s="211" t="b">
        <v>0</v>
      </c>
      <c r="F2773" s="211" t="s">
        <v>1043</v>
      </c>
      <c r="G27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&lt;STX&gt;H1;o160,100;f3;c20;h1;w1;d3,Tony Price;&lt;ETX&gt;
&lt;STX&gt;H2;o130,100;f3;c20;h1;w1;d3,;&lt;ETX&gt;
&lt;STX&gt;H3;o100,100;f3;c20;h1;w1;d3,MES Login;&lt;ETX&gt;
&lt;STX&gt;B4;o50,30;f3;c0,3;h50;w3;d3,1315;&lt;ETX&gt;
&lt;STX&gt;R&lt;ETX&gt;
&lt;STX&gt;&lt;ESC&gt;E1;&lt;ETX&gt;
&lt;STX&gt;&lt;US&gt;4&lt;ETX&gt;
&lt;STX&gt;&lt;ETB&gt;&lt;ETX&gt;</v>
      </c>
      <c r="H2773" s="38">
        <f>ROW() - 6</f>
        <v>2767</v>
      </c>
      <c r="I2773" s="218" t="str" cm="1">
        <f t="array" ref="I27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74" spans="1:10" x14ac:dyDescent="0.2">
      <c r="A2774" s="209">
        <v>2169</v>
      </c>
      <c r="B2774" s="211" t="s">
        <v>4660</v>
      </c>
      <c r="C2774" s="44">
        <v>4</v>
      </c>
      <c r="D2774" s="214">
        <v>45131.504125775464</v>
      </c>
      <c r="E2774" s="211" t="b">
        <v>0</v>
      </c>
      <c r="F2774" s="211" t="s">
        <v>1609</v>
      </c>
      <c r="G27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&lt;STX&gt;H1;o160,100;f3;c20;h1;w1;d3,Tony Shelton;&lt;ETX&gt;
&lt;STX&gt;H2;o130,100;f3;c20;h1;w1;d3,;&lt;ETX&gt;
&lt;STX&gt;H3;o100,100;f3;c20;h1;w1;d3,MES Login;&lt;ETX&gt;
&lt;STX&gt;B4;o50,30;f3;c0,3;h50;w3;d3,2169;&lt;ETX&gt;
&lt;STX&gt;R&lt;ETX&gt;
&lt;STX&gt;&lt;ESC&gt;E1;&lt;ETX&gt;
&lt;STX&gt;&lt;US&gt;4&lt;ETX&gt;
&lt;STX&gt;&lt;ETB&gt;&lt;ETX&gt;</v>
      </c>
      <c r="H2774" s="38">
        <f>ROW() - 6</f>
        <v>2768</v>
      </c>
      <c r="I2774" s="218" t="str" cm="1">
        <f t="array" ref="I27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75" spans="1:10" x14ac:dyDescent="0.2">
      <c r="A2775" s="209">
        <v>2375</v>
      </c>
      <c r="B2775" s="211" t="s">
        <v>4661</v>
      </c>
      <c r="C2775" s="44">
        <v>4</v>
      </c>
      <c r="D2775" s="214">
        <v>45131.504126157408</v>
      </c>
      <c r="E2775" s="211" t="b">
        <v>0</v>
      </c>
      <c r="F2775" s="211" t="s">
        <v>4662</v>
      </c>
      <c r="G27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&lt;STX&gt;H1;o160,100;f3;c20;h1;w1;d3,Tony Shelton Sr;&lt;ETX&gt;
&lt;STX&gt;H2;o130,100;f3;c20;h1;w1;d3,;&lt;ETX&gt;
&lt;STX&gt;H3;o100,100;f3;c20;h1;w1;d3,MES Login;&lt;ETX&gt;
&lt;STX&gt;B4;o50,30;f3;c0,3;h50;w3;d3,2375;&lt;ETX&gt;
&lt;STX&gt;R&lt;ETX&gt;
&lt;STX&gt;&lt;ESC&gt;E1;&lt;ETX&gt;
&lt;STX&gt;&lt;US&gt;4&lt;ETX&gt;
&lt;STX&gt;&lt;ETB&gt;&lt;ETX&gt;</v>
      </c>
      <c r="H2775" s="38">
        <f>ROW() - 6</f>
        <v>2769</v>
      </c>
      <c r="I2775" s="218" t="str" cm="1">
        <f t="array" ref="I27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76" spans="1:10" x14ac:dyDescent="0.2">
      <c r="A2776" s="209">
        <v>2398</v>
      </c>
      <c r="B2776" s="211" t="s">
        <v>4663</v>
      </c>
      <c r="C2776" s="44">
        <v>4</v>
      </c>
      <c r="D2776" s="214">
        <v>45131.504126307867</v>
      </c>
      <c r="E2776" s="211" t="b">
        <v>0</v>
      </c>
      <c r="F2776" s="211" t="s">
        <v>956</v>
      </c>
      <c r="G27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&lt;STX&gt;H1;o160,100;f3;c20;h1;w1;d3,Tony Smith;&lt;ETX&gt;
&lt;STX&gt;H2;o130,100;f3;c20;h1;w1;d3,;&lt;ETX&gt;
&lt;STX&gt;H3;o100,100;f3;c20;h1;w1;d3,MES Login;&lt;ETX&gt;
&lt;STX&gt;B4;o50,30;f3;c0,3;h50;w3;d3,2398;&lt;ETX&gt;
&lt;STX&gt;R&lt;ETX&gt;
&lt;STX&gt;&lt;ESC&gt;E1;&lt;ETX&gt;
&lt;STX&gt;&lt;US&gt;4&lt;ETX&gt;
&lt;STX&gt;&lt;ETB&gt;&lt;ETX&gt;</v>
      </c>
      <c r="H2776" s="38">
        <f>ROW() - 6</f>
        <v>2770</v>
      </c>
      <c r="I2776" s="218" t="str" cm="1">
        <f t="array" ref="I27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77" spans="1:10" x14ac:dyDescent="0.2">
      <c r="A2777" s="209">
        <v>8710</v>
      </c>
      <c r="B2777" s="211" t="s">
        <v>4664</v>
      </c>
      <c r="C2777" s="44">
        <v>3</v>
      </c>
      <c r="D2777" s="214">
        <v>45131.504126504631</v>
      </c>
      <c r="E2777" s="211" t="b">
        <v>1</v>
      </c>
      <c r="F2777" s="211" t="s">
        <v>4665</v>
      </c>
      <c r="G27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&lt;STX&gt;H1;o160,100;f3;c20;h1;w1;d3,Tony Wassouf;&lt;ETX&gt;
&lt;STX&gt;H2;o130,100;f3;c20;h1;w1;d3,;&lt;ETX&gt;
&lt;STX&gt;H3;o100,100;f3;c20;h1;w1;d3,MES Login;&lt;ETX&gt;
&lt;STX&gt;B4;o50,30;f3;c0,3;h50;w3;d3,8710;&lt;ETX&gt;
&lt;STX&gt;R&lt;ETX&gt;
&lt;STX&gt;&lt;ESC&gt;E1;&lt;ETX&gt;
&lt;STX&gt;&lt;US&gt;4&lt;ETX&gt;
&lt;STX&gt;&lt;ETB&gt;&lt;ETX&gt;</v>
      </c>
      <c r="H2777" s="38">
        <f>ROW() - 6</f>
        <v>2771</v>
      </c>
      <c r="I2777" s="218" t="str" cm="1">
        <f t="array" ref="I27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78" spans="1:10" x14ac:dyDescent="0.2">
      <c r="A2778" s="209">
        <v>9255</v>
      </c>
      <c r="B2778" s="211" t="s">
        <v>4666</v>
      </c>
      <c r="C2778" s="44">
        <v>4</v>
      </c>
      <c r="D2778" s="214">
        <v>45131.504124884261</v>
      </c>
      <c r="E2778" s="211" t="b">
        <v>0</v>
      </c>
      <c r="F2778" s="211" t="s">
        <v>1640</v>
      </c>
      <c r="G27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&lt;STX&gt;H1;o160,100;f3;c20;h1;w1;d3,Tonya Turner;&lt;ETX&gt;
&lt;STX&gt;H2;o130,100;f3;c20;h1;w1;d3,;&lt;ETX&gt;
&lt;STX&gt;H3;o100,100;f3;c20;h1;w1;d3,MES Login;&lt;ETX&gt;
&lt;STX&gt;B4;o50,30;f3;c0,3;h50;w3;d3,9255;&lt;ETX&gt;
&lt;STX&gt;R&lt;ETX&gt;
&lt;STX&gt;&lt;ESC&gt;E1;&lt;ETX&gt;
&lt;STX&gt;&lt;US&gt;4&lt;ETX&gt;
&lt;STX&gt;&lt;ETB&gt;&lt;ETX&gt;</v>
      </c>
      <c r="H2778" s="38">
        <f>ROW() - 6</f>
        <v>2772</v>
      </c>
      <c r="I2778" s="218" t="str" cm="1">
        <f t="array" ref="I27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79" spans="1:10" x14ac:dyDescent="0.2">
      <c r="A2779" s="209">
        <v>1724</v>
      </c>
      <c r="B2779" s="211" t="s">
        <v>4667</v>
      </c>
      <c r="C2779" s="44">
        <v>1</v>
      </c>
      <c r="D2779" s="214">
        <v>45131.504126701388</v>
      </c>
      <c r="E2779" s="211" t="b">
        <v>1</v>
      </c>
      <c r="F2779" s="211" t="s">
        <v>4668</v>
      </c>
      <c r="G27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&lt;STX&gt;H1;o160,100;f3;c20;h1;w1;d3,Torkis Lubis;&lt;ETX&gt;
&lt;STX&gt;H2;o130,100;f3;c20;h1;w1;d3,;&lt;ETX&gt;
&lt;STX&gt;H3;o100,100;f3;c20;h1;w1;d3,MES Login;&lt;ETX&gt;
&lt;STX&gt;B4;o50,30;f3;c0,3;h50;w3;d3,1724;&lt;ETX&gt;
&lt;STX&gt;R&lt;ETX&gt;
&lt;STX&gt;&lt;ESC&gt;E1;&lt;ETX&gt;
&lt;STX&gt;&lt;US&gt;4&lt;ETX&gt;
&lt;STX&gt;&lt;ETB&gt;&lt;ETX&gt;</v>
      </c>
      <c r="H2779" s="38">
        <f>ROW() - 6</f>
        <v>2773</v>
      </c>
      <c r="I2779" s="218" t="str" cm="1">
        <f t="array" ref="I27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80" spans="1:10" x14ac:dyDescent="0.2">
      <c r="A2780" s="209">
        <v>1223</v>
      </c>
      <c r="B2780" s="211" t="s">
        <v>4669</v>
      </c>
      <c r="C2780" s="44">
        <v>4</v>
      </c>
      <c r="D2780" s="214">
        <v>45131.504126851854</v>
      </c>
      <c r="E2780" s="211" t="b">
        <v>0</v>
      </c>
      <c r="F2780" s="211" t="s">
        <v>4670</v>
      </c>
      <c r="G27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&lt;STX&gt;H1;o160,100;f3;c20;h1;w1;d3,Torrance Mickens;&lt;ETX&gt;
&lt;STX&gt;H2;o130,100;f3;c20;h1;w1;d3,;&lt;ETX&gt;
&lt;STX&gt;H3;o100,100;f3;c20;h1;w1;d3,MES Login;&lt;ETX&gt;
&lt;STX&gt;B4;o50,30;f3;c0,3;h50;w3;d3,1223;&lt;ETX&gt;
&lt;STX&gt;R&lt;ETX&gt;
&lt;STX&gt;&lt;ESC&gt;E1;&lt;ETX&gt;
&lt;STX&gt;&lt;US&gt;4&lt;ETX&gt;
&lt;STX&gt;&lt;ETB&gt;&lt;ETX&gt;</v>
      </c>
      <c r="H2780" s="38">
        <f>ROW() - 6</f>
        <v>2774</v>
      </c>
      <c r="I2780" s="218" t="str" cm="1">
        <f t="array" ref="I27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81" spans="1:10" x14ac:dyDescent="0.2">
      <c r="A2781" s="209">
        <v>9725</v>
      </c>
      <c r="B2781" s="211" t="s">
        <v>4671</v>
      </c>
      <c r="C2781" s="44">
        <v>4</v>
      </c>
      <c r="D2781" s="214">
        <v>45131.504127048611</v>
      </c>
      <c r="E2781" s="211" t="b">
        <v>0</v>
      </c>
      <c r="F2781" s="211" t="s">
        <v>4672</v>
      </c>
      <c r="G27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&lt;STX&gt;H1;o160,100;f3;c20;h1;w1;d3,Tory Mallet;&lt;ETX&gt;
&lt;STX&gt;H2;o130,100;f3;c20;h1;w1;d3,;&lt;ETX&gt;
&lt;STX&gt;H3;o100,100;f3;c20;h1;w1;d3,MES Login;&lt;ETX&gt;
&lt;STX&gt;B4;o50,30;f3;c0,3;h50;w3;d3,9725;&lt;ETX&gt;
&lt;STX&gt;R&lt;ETX&gt;
&lt;STX&gt;&lt;ESC&gt;E1;&lt;ETX&gt;
&lt;STX&gt;&lt;US&gt;4&lt;ETX&gt;
&lt;STX&gt;&lt;ETB&gt;&lt;ETX&gt;</v>
      </c>
      <c r="H2781" s="38">
        <f>ROW() - 6</f>
        <v>2775</v>
      </c>
      <c r="I2781" s="218" t="str" cm="1">
        <f t="array" ref="I27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82" spans="1:10" x14ac:dyDescent="0.2">
      <c r="A2782" s="209">
        <v>1044</v>
      </c>
      <c r="B2782" s="211" t="s">
        <v>4673</v>
      </c>
      <c r="C2782" s="44">
        <v>4</v>
      </c>
      <c r="D2782" s="214">
        <v>45131.504127199078</v>
      </c>
      <c r="E2782" s="211" t="b">
        <v>0</v>
      </c>
      <c r="F2782" s="211" t="s">
        <v>1124</v>
      </c>
      <c r="G27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&lt;STX&gt;H1;o160,100;f3;c20;h1;w1;d3,Toshay Cross;&lt;ETX&gt;
&lt;STX&gt;H2;o130,100;f3;c20;h1;w1;d3,;&lt;ETX&gt;
&lt;STX&gt;H3;o100,100;f3;c20;h1;w1;d3,MES Login;&lt;ETX&gt;
&lt;STX&gt;B4;o50,30;f3;c0,3;h50;w3;d3,1044;&lt;ETX&gt;
&lt;STX&gt;R&lt;ETX&gt;
&lt;STX&gt;&lt;ESC&gt;E1;&lt;ETX&gt;
&lt;STX&gt;&lt;US&gt;4&lt;ETX&gt;
&lt;STX&gt;&lt;ETB&gt;&lt;ETX&gt;</v>
      </c>
      <c r="H2782" s="38">
        <f>ROW() - 6</f>
        <v>2776</v>
      </c>
      <c r="I2782" s="218" t="str" cm="1">
        <f t="array" ref="I27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83" spans="1:10" x14ac:dyDescent="0.2">
      <c r="A2783" s="209">
        <v>9387</v>
      </c>
      <c r="B2783" s="211" t="s">
        <v>3110</v>
      </c>
      <c r="C2783" s="44">
        <v>4</v>
      </c>
      <c r="D2783" s="214">
        <v>45131.504129050925</v>
      </c>
      <c r="E2783" s="211" t="b">
        <v>0</v>
      </c>
      <c r="F2783" s="211" t="s">
        <v>1378</v>
      </c>
      <c r="G27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&lt;STX&gt;H1;o160,100;f3;c20;h1;w1;d3,Tou Lee;&lt;ETX&gt;
&lt;STX&gt;H2;o130,100;f3;c20;h1;w1;d3,;&lt;ETX&gt;
&lt;STX&gt;H3;o100,100;f3;c20;h1;w1;d3,MES Login;&lt;ETX&gt;
&lt;STX&gt;B4;o50,30;f3;c0,3;h50;w3;d3,9387;&lt;ETX&gt;
&lt;STX&gt;R&lt;ETX&gt;
&lt;STX&gt;&lt;ESC&gt;E1;&lt;ETX&gt;
&lt;STX&gt;&lt;US&gt;4&lt;ETX&gt;
&lt;STX&gt;&lt;ETB&gt;&lt;ETX&gt;</v>
      </c>
      <c r="H2783" s="38">
        <f>ROW() - 6</f>
        <v>2777</v>
      </c>
      <c r="I2783" s="218" t="str" cm="1">
        <f t="array" ref="I27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84" spans="1:10" x14ac:dyDescent="0.2">
      <c r="A2784" s="209">
        <v>9729</v>
      </c>
      <c r="B2784" s="211" t="s">
        <v>3110</v>
      </c>
      <c r="C2784" s="44">
        <v>4</v>
      </c>
      <c r="D2784" s="214">
        <v>45131.504129398149</v>
      </c>
      <c r="E2784" s="211" t="b">
        <v>0</v>
      </c>
      <c r="F2784" s="211" t="s">
        <v>1378</v>
      </c>
      <c r="G27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&lt;STX&gt;H1;o160,100;f3;c20;h1;w1;d3,Tou Lee;&lt;ETX&gt;
&lt;STX&gt;H2;o130,100;f3;c20;h1;w1;d3,;&lt;ETX&gt;
&lt;STX&gt;H3;o100,100;f3;c20;h1;w1;d3,MES Login;&lt;ETX&gt;
&lt;STX&gt;B4;o50,30;f3;c0,3;h50;w3;d3,9729;&lt;ETX&gt;
&lt;STX&gt;R&lt;ETX&gt;
&lt;STX&gt;&lt;ESC&gt;E1;&lt;ETX&gt;
&lt;STX&gt;&lt;US&gt;4&lt;ETX&gt;
&lt;STX&gt;&lt;ETB&gt;&lt;ETX&gt;</v>
      </c>
      <c r="H2784" s="38">
        <f>ROW() - 6</f>
        <v>2778</v>
      </c>
      <c r="I2784" s="218" t="str" cm="1">
        <f t="array" ref="I27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85" spans="1:10" x14ac:dyDescent="0.2">
      <c r="A2785" s="209">
        <v>9553</v>
      </c>
      <c r="B2785" s="211" t="s">
        <v>630</v>
      </c>
      <c r="C2785" s="44">
        <v>4</v>
      </c>
      <c r="D2785" s="214"/>
      <c r="E2785" s="211" t="b">
        <v>0</v>
      </c>
      <c r="F2785" s="211" t="s">
        <v>906</v>
      </c>
      <c r="G27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&lt;STX&gt;H1;o160,100;f3;c20;h1;w1;d3,Tou Vang;&lt;ETX&gt;
&lt;STX&gt;H2;o130,100;f3;c20;h1;w1;d3,T1XX A;&lt;ETX&gt;
&lt;STX&gt;H3;o100,100;f3;c20;h1;w1;d3,MES Login;&lt;ETX&gt;
&lt;STX&gt;B4;o50,30;f3;c0,3;h50;w3;d3,9553;&lt;ETX&gt;
&lt;STX&gt;R&lt;ETX&gt;
&lt;STX&gt;&lt;ESC&gt;E1;&lt;ETX&gt;
&lt;STX&gt;&lt;US&gt;4&lt;ETX&gt;
&lt;STX&gt;&lt;ETB&gt;&lt;ETX&gt;</v>
      </c>
      <c r="H2785" s="38">
        <f>ROW() - 6</f>
        <v>2779</v>
      </c>
      <c r="I2785" s="218" t="str" cm="1">
        <f t="array" ref="I27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7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786" spans="1:10" x14ac:dyDescent="0.2">
      <c r="A2786" s="209">
        <v>5807757</v>
      </c>
      <c r="B2786" s="211" t="s">
        <v>4674</v>
      </c>
      <c r="C2786" s="44">
        <v>4</v>
      </c>
      <c r="D2786" s="214">
        <v>45875.741451006943</v>
      </c>
      <c r="E2786" s="211" t="b">
        <v>0</v>
      </c>
      <c r="F2786" s="211" t="s">
        <v>4675</v>
      </c>
      <c r="G27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&lt;STX&gt;H1;o160,100;f3;c20;h1;w1;d3,Tou Vang-Bypass;&lt;ETX&gt;
&lt;STX&gt;H2;o130,100;f3;c20;h1;w1;d3,Bypass;&lt;ETX&gt;
&lt;STX&gt;H3;o100,100;f3;c20;h1;w1;d3,MES Login;&lt;ETX&gt;
&lt;STX&gt;B4;o50,30;f3;c0,3;h50;w3;d3,5807757;&lt;ETX&gt;
&lt;STX&gt;R&lt;ETX&gt;
&lt;STX&gt;&lt;ESC&gt;E1;&lt;ETX&gt;
&lt;STX&gt;&lt;US&gt;4&lt;ETX&gt;
&lt;STX&gt;&lt;ETB&gt;&lt;ETX&gt;</v>
      </c>
      <c r="H2786" s="38">
        <f>ROW() - 6</f>
        <v>2780</v>
      </c>
      <c r="I2786" s="218" t="str" cm="1">
        <f t="array" ref="I27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278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787" spans="1:10" x14ac:dyDescent="0.2">
      <c r="A2787" s="209">
        <v>9834</v>
      </c>
      <c r="B2787" s="211" t="s">
        <v>4676</v>
      </c>
      <c r="C2787" s="44">
        <v>4</v>
      </c>
      <c r="D2787" s="214"/>
      <c r="E2787" s="211" t="b">
        <v>0</v>
      </c>
      <c r="F2787" s="211" t="s">
        <v>1823</v>
      </c>
      <c r="G27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&lt;STX&gt;H1;o160,100;f3;c20;h1;w1;d3,Toua Hang;&lt;ETX&gt;
&lt;STX&gt;H2;o130,100;f3;c20;h1;w1;d3,;&lt;ETX&gt;
&lt;STX&gt;H3;o100,100;f3;c20;h1;w1;d3,MES Login;&lt;ETX&gt;
&lt;STX&gt;B4;o50,30;f3;c0,3;h50;w3;d3,9834;&lt;ETX&gt;
&lt;STX&gt;R&lt;ETX&gt;
&lt;STX&gt;&lt;ESC&gt;E1;&lt;ETX&gt;
&lt;STX&gt;&lt;US&gt;4&lt;ETX&gt;
&lt;STX&gt;&lt;ETB&gt;&lt;ETX&gt;</v>
      </c>
      <c r="H2787" s="38">
        <f>ROW() - 6</f>
        <v>2781</v>
      </c>
      <c r="I2787" s="218" t="str" cm="1">
        <f t="array" ref="I27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88" spans="1:10" x14ac:dyDescent="0.2">
      <c r="A2788" s="209">
        <v>9908</v>
      </c>
      <c r="B2788" s="211" t="s">
        <v>4677</v>
      </c>
      <c r="C2788" s="44">
        <v>4</v>
      </c>
      <c r="D2788" s="214">
        <v>45131.504127928238</v>
      </c>
      <c r="E2788" s="211" t="b">
        <v>0</v>
      </c>
      <c r="F2788" s="211" t="s">
        <v>3395</v>
      </c>
      <c r="G27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&lt;STX&gt;H1;o160,100;f3;c20;h1;w1;d3,Toua Xiong;&lt;ETX&gt;
&lt;STX&gt;H2;o130,100;f3;c20;h1;w1;d3,;&lt;ETX&gt;
&lt;STX&gt;H3;o100,100;f3;c20;h1;w1;d3,MES Login;&lt;ETX&gt;
&lt;STX&gt;B4;o50,30;f3;c0,3;h50;w3;d3,9908;&lt;ETX&gt;
&lt;STX&gt;R&lt;ETX&gt;
&lt;STX&gt;&lt;ESC&gt;E1;&lt;ETX&gt;
&lt;STX&gt;&lt;US&gt;4&lt;ETX&gt;
&lt;STX&gt;&lt;ETB&gt;&lt;ETX&gt;</v>
      </c>
      <c r="H2788" s="38">
        <f>ROW() - 6</f>
        <v>2782</v>
      </c>
      <c r="I2788" s="218" t="str" cm="1">
        <f t="array" ref="I27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89" spans="1:10" x14ac:dyDescent="0.2">
      <c r="A2789" s="209">
        <v>11008926</v>
      </c>
      <c r="B2789" s="211" t="s">
        <v>4678</v>
      </c>
      <c r="C2789" s="44">
        <v>4</v>
      </c>
      <c r="D2789" s="214">
        <v>45131.504128472225</v>
      </c>
      <c r="E2789" s="211" t="b">
        <v>0</v>
      </c>
      <c r="F2789" s="211" t="s">
        <v>4448</v>
      </c>
      <c r="G27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&lt;STX&gt;H1;o160,100;f3;c20;h1;w1;d3,Toua Xiong-Bypass;&lt;ETX&gt;
&lt;STX&gt;H2;o130,100;f3;c20;h1;w1;d3,Bypass;&lt;ETX&gt;
&lt;STX&gt;H3;o100,100;f3;c20;h1;w1;d3,MES Login;&lt;ETX&gt;
&lt;STX&gt;B4;o50,30;f3;c0,3;h50;w3;d3,11008926;&lt;ETX&gt;
&lt;STX&gt;R&lt;ETX&gt;
&lt;STX&gt;&lt;ESC&gt;E1;&lt;ETX&gt;
&lt;STX&gt;&lt;US&gt;4&lt;ETX&gt;
&lt;STX&gt;&lt;ETB&gt;&lt;ETX&gt;</v>
      </c>
      <c r="H2789" s="38">
        <f>ROW() - 6</f>
        <v>2783</v>
      </c>
      <c r="I2789" s="218" t="str" cm="1">
        <f t="array" ref="I27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27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790" spans="1:10" x14ac:dyDescent="0.2">
      <c r="A2790" s="209">
        <v>8762</v>
      </c>
      <c r="B2790" s="211" t="s">
        <v>4679</v>
      </c>
      <c r="C2790" s="44">
        <v>4</v>
      </c>
      <c r="D2790" s="214">
        <v>45131.504128668981</v>
      </c>
      <c r="E2790" s="211" t="b">
        <v>0</v>
      </c>
      <c r="F2790" s="211" t="s">
        <v>1212</v>
      </c>
      <c r="G27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&lt;STX&gt;H1;o160,100;f3;c20;h1;w1;d3,Touchinoo Chang;&lt;ETX&gt;
&lt;STX&gt;H2;o130,100;f3;c20;h1;w1;d3,;&lt;ETX&gt;
&lt;STX&gt;H3;o100,100;f3;c20;h1;w1;d3,MES Login;&lt;ETX&gt;
&lt;STX&gt;B4;o50,30;f3;c0,3;h50;w3;d3,8762;&lt;ETX&gt;
&lt;STX&gt;R&lt;ETX&gt;
&lt;STX&gt;&lt;ESC&gt;E1;&lt;ETX&gt;
&lt;STX&gt;&lt;US&gt;4&lt;ETX&gt;
&lt;STX&gt;&lt;ETB&gt;&lt;ETX&gt;</v>
      </c>
      <c r="H2790" s="38">
        <f>ROW() - 6</f>
        <v>2784</v>
      </c>
      <c r="I2790" s="218" t="str" cm="1">
        <f t="array" ref="I27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91" spans="1:10" x14ac:dyDescent="0.2">
      <c r="A2791" s="209">
        <v>9204</v>
      </c>
      <c r="B2791" s="211" t="s">
        <v>4680</v>
      </c>
      <c r="C2791" s="44">
        <v>11</v>
      </c>
      <c r="D2791" s="214">
        <v>45131.504128854169</v>
      </c>
      <c r="E2791" s="211" t="b">
        <v>0</v>
      </c>
      <c r="F2791" s="211" t="s">
        <v>1378</v>
      </c>
      <c r="G27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&lt;STX&gt;H1;o160,100;f3;c20;h1;w1;d3,Toukao Lee;&lt;ETX&gt;
&lt;STX&gt;H2;o130,100;f3;c20;h1;w1;d3,;&lt;ETX&gt;
&lt;STX&gt;H3;o100,100;f3;c20;h1;w1;d3,MES Login;&lt;ETX&gt;
&lt;STX&gt;B4;o50,30;f3;c0,3;h50;w3;d3,9204;&lt;ETX&gt;
&lt;STX&gt;R&lt;ETX&gt;
&lt;STX&gt;&lt;ESC&gt;E1;&lt;ETX&gt;
&lt;STX&gt;&lt;US&gt;4&lt;ETX&gt;
&lt;STX&gt;&lt;ETB&gt;&lt;ETX&gt;</v>
      </c>
      <c r="H2791" s="38">
        <f>ROW() - 6</f>
        <v>2785</v>
      </c>
      <c r="I2791" s="218" t="str" cm="1">
        <f t="array" ref="I27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92" spans="1:10" x14ac:dyDescent="0.2">
      <c r="A2792" s="209">
        <v>2011</v>
      </c>
      <c r="B2792" s="211" t="s">
        <v>4681</v>
      </c>
      <c r="C2792" s="44">
        <v>4</v>
      </c>
      <c r="D2792" s="214"/>
      <c r="E2792" s="211" t="b">
        <v>0</v>
      </c>
      <c r="F2792" s="211" t="s">
        <v>1823</v>
      </c>
      <c r="G27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&lt;STX&gt;H1;o160,100;f3;c20;h1;w1;d3,Toupao Hang;&lt;ETX&gt;
&lt;STX&gt;H2;o130,100;f3;c20;h1;w1;d3,;&lt;ETX&gt;
&lt;STX&gt;H3;o100,100;f3;c20;h1;w1;d3,MES Login;&lt;ETX&gt;
&lt;STX&gt;B4;o50,30;f3;c0,3;h50;w3;d3,2011;&lt;ETX&gt;
&lt;STX&gt;R&lt;ETX&gt;
&lt;STX&gt;&lt;ESC&gt;E1;&lt;ETX&gt;
&lt;STX&gt;&lt;US&gt;4&lt;ETX&gt;
&lt;STX&gt;&lt;ETB&gt;&lt;ETX&gt;</v>
      </c>
      <c r="H2792" s="38">
        <f>ROW() - 6</f>
        <v>2786</v>
      </c>
      <c r="I2792" s="218" t="str" cm="1">
        <f t="array" ref="I27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93" spans="1:10" x14ac:dyDescent="0.2">
      <c r="A2793" s="209">
        <v>2407</v>
      </c>
      <c r="B2793" s="211" t="s">
        <v>4682</v>
      </c>
      <c r="C2793" s="44">
        <v>4</v>
      </c>
      <c r="D2793" s="214">
        <v>45131.504129594905</v>
      </c>
      <c r="E2793" s="211" t="b">
        <v>0</v>
      </c>
      <c r="F2793" s="211" t="s">
        <v>4683</v>
      </c>
      <c r="G27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&lt;STX&gt;H1;o160,100;f3;c20;h1;w1;d3,Trace Ann Robinson;&lt;ETX&gt;
&lt;STX&gt;H2;o130,100;f3;c20;h1;w1;d3,;&lt;ETX&gt;
&lt;STX&gt;H3;o100,100;f3;c20;h1;w1;d3,MES Login;&lt;ETX&gt;
&lt;STX&gt;B4;o50,30;f3;c0,3;h50;w3;d3,2407;&lt;ETX&gt;
&lt;STX&gt;R&lt;ETX&gt;
&lt;STX&gt;&lt;ESC&gt;E1;&lt;ETX&gt;
&lt;STX&gt;&lt;US&gt;4&lt;ETX&gt;
&lt;STX&gt;&lt;ETB&gt;&lt;ETX&gt;</v>
      </c>
      <c r="H2793" s="38">
        <f>ROW() - 6</f>
        <v>2787</v>
      </c>
      <c r="I2793" s="218" t="str" cm="1">
        <f t="array" ref="I27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94" spans="1:10" x14ac:dyDescent="0.2">
      <c r="A2794" s="209">
        <v>8743</v>
      </c>
      <c r="B2794" s="211" t="s">
        <v>4682</v>
      </c>
      <c r="C2794" s="44">
        <v>4</v>
      </c>
      <c r="D2794" s="214">
        <v>45131.504129745372</v>
      </c>
      <c r="E2794" s="211" t="b">
        <v>0</v>
      </c>
      <c r="F2794" s="211" t="s">
        <v>4683</v>
      </c>
      <c r="G27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&lt;STX&gt;H1;o160,100;f3;c20;h1;w1;d3,Trace Ann Robinson;&lt;ETX&gt;
&lt;STX&gt;H2;o130,100;f3;c20;h1;w1;d3,;&lt;ETX&gt;
&lt;STX&gt;H3;o100,100;f3;c20;h1;w1;d3,MES Login;&lt;ETX&gt;
&lt;STX&gt;B4;o50,30;f3;c0,3;h50;w3;d3,8743;&lt;ETX&gt;
&lt;STX&gt;R&lt;ETX&gt;
&lt;STX&gt;&lt;ESC&gt;E1;&lt;ETX&gt;
&lt;STX&gt;&lt;US&gt;4&lt;ETX&gt;
&lt;STX&gt;&lt;ETB&gt;&lt;ETX&gt;</v>
      </c>
      <c r="H2794" s="38">
        <f>ROW() - 6</f>
        <v>2788</v>
      </c>
      <c r="I2794" s="218" t="str" cm="1">
        <f t="array" ref="I27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95" spans="1:10" x14ac:dyDescent="0.2">
      <c r="A2795" s="209">
        <v>8809</v>
      </c>
      <c r="B2795" s="211" t="s">
        <v>4684</v>
      </c>
      <c r="C2795" s="44">
        <v>4</v>
      </c>
      <c r="D2795" s="214">
        <v>45131.504129942128</v>
      </c>
      <c r="E2795" s="211" t="b">
        <v>0</v>
      </c>
      <c r="F2795" s="211" t="s">
        <v>1068</v>
      </c>
      <c r="G27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&lt;STX&gt;H1;o160,100;f3;c20;h1;w1;d3,Trace Robinson;&lt;ETX&gt;
&lt;STX&gt;H2;o130,100;f3;c20;h1;w1;d3,;&lt;ETX&gt;
&lt;STX&gt;H3;o100,100;f3;c20;h1;w1;d3,MES Login;&lt;ETX&gt;
&lt;STX&gt;B4;o50,30;f3;c0,3;h50;w3;d3,8809;&lt;ETX&gt;
&lt;STX&gt;R&lt;ETX&gt;
&lt;STX&gt;&lt;ESC&gt;E1;&lt;ETX&gt;
&lt;STX&gt;&lt;US&gt;4&lt;ETX&gt;
&lt;STX&gt;&lt;ETB&gt;&lt;ETX&gt;</v>
      </c>
      <c r="H2795" s="38">
        <f>ROW() - 6</f>
        <v>2789</v>
      </c>
      <c r="I2795" s="218" t="str" cm="1">
        <f t="array" ref="I27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96" spans="1:10" x14ac:dyDescent="0.2">
      <c r="A2796" s="209">
        <v>9691</v>
      </c>
      <c r="B2796" s="211" t="s">
        <v>4685</v>
      </c>
      <c r="C2796" s="44">
        <v>4</v>
      </c>
      <c r="D2796" s="214">
        <v>45131.504130289351</v>
      </c>
      <c r="E2796" s="211" t="b">
        <v>0</v>
      </c>
      <c r="F2796" s="211" t="s">
        <v>1124</v>
      </c>
      <c r="G27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&lt;STX&gt;H1;o160,100;f3;c20;h1;w1;d3,Tracey Cross;&lt;ETX&gt;
&lt;STX&gt;H2;o130,100;f3;c20;h1;w1;d3,;&lt;ETX&gt;
&lt;STX&gt;H3;o100,100;f3;c20;h1;w1;d3,MES Login;&lt;ETX&gt;
&lt;STX&gt;B4;o50,30;f3;c0,3;h50;w3;d3,9691;&lt;ETX&gt;
&lt;STX&gt;R&lt;ETX&gt;
&lt;STX&gt;&lt;ESC&gt;E1;&lt;ETX&gt;
&lt;STX&gt;&lt;US&gt;4&lt;ETX&gt;
&lt;STX&gt;&lt;ETB&gt;&lt;ETX&gt;</v>
      </c>
      <c r="H2796" s="38">
        <f>ROW() - 6</f>
        <v>2790</v>
      </c>
      <c r="I2796" s="218" t="str" cm="1">
        <f t="array" ref="I27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97" spans="1:10" x14ac:dyDescent="0.2">
      <c r="A2797" s="209">
        <v>3002</v>
      </c>
      <c r="B2797" s="211" t="s">
        <v>4686</v>
      </c>
      <c r="C2797" s="44">
        <v>6</v>
      </c>
      <c r="D2797" s="214">
        <v>45131.504130474539</v>
      </c>
      <c r="E2797" s="211" t="b">
        <v>1</v>
      </c>
      <c r="F2797" s="211" t="s">
        <v>4687</v>
      </c>
      <c r="G27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&lt;STX&gt;H1;o160,100;f3;c20;h1;w1;d3,Tracy Killeen;&lt;ETX&gt;
&lt;STX&gt;H2;o130,100;f3;c20;h1;w1;d3,HR Dept;&lt;ETX&gt;
&lt;STX&gt;H3;o100,100;f3;c20;h1;w1;d3,MES Login;&lt;ETX&gt;
&lt;STX&gt;B4;o50,30;f3;c0,3;h50;w3;d3,3002;&lt;ETX&gt;
&lt;STX&gt;R&lt;ETX&gt;
&lt;STX&gt;&lt;ESC&gt;E1;&lt;ETX&gt;
&lt;STX&gt;&lt;US&gt;4&lt;ETX&gt;
&lt;STX&gt;&lt;ETB&gt;&lt;ETX&gt;</v>
      </c>
      <c r="H2797" s="38">
        <f>ROW() - 6</f>
        <v>2791</v>
      </c>
      <c r="I2797" s="218" t="str" cm="1">
        <f t="array" ref="I27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HR Dept</v>
      </c>
      <c r="J27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98" spans="1:10" x14ac:dyDescent="0.2">
      <c r="A2798" s="209">
        <v>9786</v>
      </c>
      <c r="B2798" s="211" t="s">
        <v>4688</v>
      </c>
      <c r="C2798" s="44">
        <v>4</v>
      </c>
      <c r="D2798" s="214">
        <v>45131.504130671296</v>
      </c>
      <c r="E2798" s="211" t="b">
        <v>0</v>
      </c>
      <c r="F2798" s="211" t="s">
        <v>1242</v>
      </c>
      <c r="G27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&lt;STX&gt;H1;o160,100;f3;c20;h1;w1;d3,Trashaun Horton;&lt;ETX&gt;
&lt;STX&gt;H2;o130,100;f3;c20;h1;w1;d3,;&lt;ETX&gt;
&lt;STX&gt;H3;o100,100;f3;c20;h1;w1;d3,MES Login;&lt;ETX&gt;
&lt;STX&gt;B4;o50,30;f3;c0,3;h50;w3;d3,9786;&lt;ETX&gt;
&lt;STX&gt;R&lt;ETX&gt;
&lt;STX&gt;&lt;ESC&gt;E1;&lt;ETX&gt;
&lt;STX&gt;&lt;US&gt;4&lt;ETX&gt;
&lt;STX&gt;&lt;ETB&gt;&lt;ETX&gt;</v>
      </c>
      <c r="H2798" s="38">
        <f>ROW() - 6</f>
        <v>2792</v>
      </c>
      <c r="I2798" s="218" t="str" cm="1">
        <f t="array" ref="I27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799" spans="1:10" x14ac:dyDescent="0.2">
      <c r="A2799" s="209">
        <v>2482</v>
      </c>
      <c r="B2799" s="211" t="s">
        <v>4689</v>
      </c>
      <c r="C2799" s="44">
        <v>4</v>
      </c>
      <c r="D2799" s="214">
        <v>45629</v>
      </c>
      <c r="E2799" s="211" t="b">
        <v>0</v>
      </c>
      <c r="F2799" s="211" t="s">
        <v>2369</v>
      </c>
      <c r="G27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&lt;STX&gt;H1;o160,100;f3;c20;h1;w1;d3,Trashawn Allen;&lt;ETX&gt;
&lt;STX&gt;H2;o130,100;f3;c20;h1;w1;d3,;&lt;ETX&gt;
&lt;STX&gt;H3;o100,100;f3;c20;h1;w1;d3,MES Login;&lt;ETX&gt;
&lt;STX&gt;B4;o50,30;f3;c0,3;h50;w3;d3,2482;&lt;ETX&gt;
&lt;STX&gt;R&lt;ETX&gt;
&lt;STX&gt;&lt;ESC&gt;E1;&lt;ETX&gt;
&lt;STX&gt;&lt;US&gt;4&lt;ETX&gt;
&lt;STX&gt;&lt;ETB&gt;&lt;ETX&gt;</v>
      </c>
      <c r="H2799" s="38">
        <f>ROW() - 6</f>
        <v>2793</v>
      </c>
      <c r="I2799" s="218" t="str" cm="1">
        <f t="array" ref="I27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7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00" spans="1:10" x14ac:dyDescent="0.2">
      <c r="A2800" s="209">
        <v>9274</v>
      </c>
      <c r="B2800" s="211" t="s">
        <v>4690</v>
      </c>
      <c r="C2800" s="44">
        <v>4</v>
      </c>
      <c r="D2800" s="214">
        <v>45131.504130821762</v>
      </c>
      <c r="E2800" s="211" t="b">
        <v>0</v>
      </c>
      <c r="F2800" s="211" t="s">
        <v>962</v>
      </c>
      <c r="G28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&lt;STX&gt;H1;o160,100;f3;c20;h1;w1;d3,Travis Campbell;&lt;ETX&gt;
&lt;STX&gt;H2;o130,100;f3;c20;h1;w1;d3,;&lt;ETX&gt;
&lt;STX&gt;H3;o100,100;f3;c20;h1;w1;d3,MES Login;&lt;ETX&gt;
&lt;STX&gt;B4;o50,30;f3;c0,3;h50;w3;d3,9274;&lt;ETX&gt;
&lt;STX&gt;R&lt;ETX&gt;
&lt;STX&gt;&lt;ESC&gt;E1;&lt;ETX&gt;
&lt;STX&gt;&lt;US&gt;4&lt;ETX&gt;
&lt;STX&gt;&lt;ETB&gt;&lt;ETX&gt;</v>
      </c>
      <c r="H2800" s="38">
        <f>ROW() - 6</f>
        <v>2794</v>
      </c>
      <c r="I2800" s="218" t="str" cm="1">
        <f t="array" ref="I28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01" spans="1:10" x14ac:dyDescent="0.2">
      <c r="A2801" s="209">
        <v>1793</v>
      </c>
      <c r="B2801" s="211" t="s">
        <v>4691</v>
      </c>
      <c r="C2801" s="44">
        <v>4</v>
      </c>
      <c r="D2801" s="214">
        <v>45131.504131018519</v>
      </c>
      <c r="E2801" s="211" t="b">
        <v>0</v>
      </c>
      <c r="F2801" s="211" t="s">
        <v>1154</v>
      </c>
      <c r="G28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&lt;STX&gt;H1;o160,100;f3;c20;h1;w1;d3,Travon Harris;&lt;ETX&gt;
&lt;STX&gt;H2;o130,100;f3;c20;h1;w1;d3,;&lt;ETX&gt;
&lt;STX&gt;H3;o100,100;f3;c20;h1;w1;d3,MES Login;&lt;ETX&gt;
&lt;STX&gt;B4;o50,30;f3;c0,3;h50;w3;d3,1793;&lt;ETX&gt;
&lt;STX&gt;R&lt;ETX&gt;
&lt;STX&gt;&lt;ESC&gt;E1;&lt;ETX&gt;
&lt;STX&gt;&lt;US&gt;4&lt;ETX&gt;
&lt;STX&gt;&lt;ETB&gt;&lt;ETX&gt;</v>
      </c>
      <c r="H2801" s="38">
        <f>ROW() - 6</f>
        <v>2795</v>
      </c>
      <c r="I2801" s="218" t="str" cm="1">
        <f t="array" ref="I28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02" spans="1:10" x14ac:dyDescent="0.2">
      <c r="A2802" s="209">
        <v>2127</v>
      </c>
      <c r="B2802" s="211" t="s">
        <v>4692</v>
      </c>
      <c r="C2802" s="44">
        <v>4</v>
      </c>
      <c r="D2802" s="214">
        <v>45131.504131215275</v>
      </c>
      <c r="E2802" s="211" t="b">
        <v>0</v>
      </c>
      <c r="F2802" s="211" t="s">
        <v>4693</v>
      </c>
      <c r="G28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&lt;STX&gt;H1;o160,100;f3;c20;h1;w1;d3,Treasheer Allison;&lt;ETX&gt;
&lt;STX&gt;H2;o130,100;f3;c20;h1;w1;d3,;&lt;ETX&gt;
&lt;STX&gt;H3;o100,100;f3;c20;h1;w1;d3,MES Login;&lt;ETX&gt;
&lt;STX&gt;B4;o50,30;f3;c0,3;h50;w3;d3,2127;&lt;ETX&gt;
&lt;STX&gt;R&lt;ETX&gt;
&lt;STX&gt;&lt;ESC&gt;E1;&lt;ETX&gt;
&lt;STX&gt;&lt;US&gt;4&lt;ETX&gt;
&lt;STX&gt;&lt;ETB&gt;&lt;ETX&gt;</v>
      </c>
      <c r="H2802" s="38">
        <f>ROW() - 6</f>
        <v>2796</v>
      </c>
      <c r="I2802" s="218" t="str" cm="1">
        <f t="array" ref="I28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03" spans="1:10" x14ac:dyDescent="0.2">
      <c r="A2803" s="209">
        <v>9122</v>
      </c>
      <c r="B2803" s="211" t="s">
        <v>632</v>
      </c>
      <c r="C2803" s="44">
        <v>4</v>
      </c>
      <c r="D2803" s="214"/>
      <c r="E2803" s="211" t="b">
        <v>0</v>
      </c>
      <c r="F2803" s="211" t="s">
        <v>1254</v>
      </c>
      <c r="G28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&lt;STX&gt;H1;o160,100;f3;c20;h1;w1;d3,Trenton Walker;&lt;ETX&gt;
&lt;STX&gt;H2;o130,100;f3;c20;h1;w1;d3,T1XX A;&lt;ETX&gt;
&lt;STX&gt;H3;o100,100;f3;c20;h1;w1;d3,MES Login;&lt;ETX&gt;
&lt;STX&gt;B4;o50,30;f3;c0,3;h50;w3;d3,9122;&lt;ETX&gt;
&lt;STX&gt;R&lt;ETX&gt;
&lt;STX&gt;&lt;ESC&gt;E1;&lt;ETX&gt;
&lt;STX&gt;&lt;US&gt;4&lt;ETX&gt;
&lt;STX&gt;&lt;ETB&gt;&lt;ETX&gt;</v>
      </c>
      <c r="H2803" s="38">
        <f>ROW() - 6</f>
        <v>2797</v>
      </c>
      <c r="I2803" s="218" t="str" cm="1">
        <f t="array" ref="I28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8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804" spans="1:10" x14ac:dyDescent="0.2">
      <c r="A2804" s="209">
        <v>9769</v>
      </c>
      <c r="B2804" s="211" t="s">
        <v>4694</v>
      </c>
      <c r="C2804" s="44">
        <v>4</v>
      </c>
      <c r="D2804" s="214">
        <v>45131.504131365742</v>
      </c>
      <c r="E2804" s="211" t="b">
        <v>0</v>
      </c>
      <c r="F2804" s="211" t="s">
        <v>4695</v>
      </c>
      <c r="G28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&lt;STX&gt;H1;o160,100;f3;c20;h1;w1;d3,Trevon Dildey;&lt;ETX&gt;
&lt;STX&gt;H2;o130,100;f3;c20;h1;w1;d3,;&lt;ETX&gt;
&lt;STX&gt;H3;o100,100;f3;c20;h1;w1;d3,MES Login;&lt;ETX&gt;
&lt;STX&gt;B4;o50,30;f3;c0,3;h50;w3;d3,9769;&lt;ETX&gt;
&lt;STX&gt;R&lt;ETX&gt;
&lt;STX&gt;&lt;ESC&gt;E1;&lt;ETX&gt;
&lt;STX&gt;&lt;US&gt;4&lt;ETX&gt;
&lt;STX&gt;&lt;ETB&gt;&lt;ETX&gt;</v>
      </c>
      <c r="H2804" s="38">
        <f>ROW() - 6</f>
        <v>2798</v>
      </c>
      <c r="I2804" s="218" t="str" cm="1">
        <f t="array" ref="I28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05" spans="1:10" x14ac:dyDescent="0.2">
      <c r="A2805" s="209">
        <v>8970</v>
      </c>
      <c r="B2805" s="211" t="s">
        <v>4696</v>
      </c>
      <c r="C2805" s="44">
        <v>4</v>
      </c>
      <c r="D2805" s="214">
        <v>45131.504131747686</v>
      </c>
      <c r="E2805" s="211" t="b">
        <v>0</v>
      </c>
      <c r="F2805" s="211" t="s">
        <v>4697</v>
      </c>
      <c r="G28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&lt;STX&gt;H1;o160,100;f3;c20;h1;w1;d3,Trevor Kitchen;&lt;ETX&gt;
&lt;STX&gt;H2;o130,100;f3;c20;h1;w1;d3,;&lt;ETX&gt;
&lt;STX&gt;H3;o100,100;f3;c20;h1;w1;d3,MES Login;&lt;ETX&gt;
&lt;STX&gt;B4;o50,30;f3;c0,3;h50;w3;d3,8970;&lt;ETX&gt;
&lt;STX&gt;R&lt;ETX&gt;
&lt;STX&gt;&lt;ESC&gt;E1;&lt;ETX&gt;
&lt;STX&gt;&lt;US&gt;4&lt;ETX&gt;
&lt;STX&gt;&lt;ETB&gt;&lt;ETX&gt;</v>
      </c>
      <c r="H2805" s="38">
        <f>ROW() - 6</f>
        <v>2799</v>
      </c>
      <c r="I2805" s="218" t="str" cm="1">
        <f t="array" ref="I28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06" spans="1:10" x14ac:dyDescent="0.2">
      <c r="A2806" s="209">
        <v>8855</v>
      </c>
      <c r="B2806" s="211" t="s">
        <v>4698</v>
      </c>
      <c r="C2806" s="44">
        <v>4</v>
      </c>
      <c r="D2806" s="214">
        <v>45131.504131944443</v>
      </c>
      <c r="E2806" s="211" t="b">
        <v>0</v>
      </c>
      <c r="F2806" s="211" t="s">
        <v>2804</v>
      </c>
      <c r="G28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&lt;STX&gt;H1;o160,100;f3;c20;h1;w1;d3,Trevor Schultz;&lt;ETX&gt;
&lt;STX&gt;H2;o130,100;f3;c20;h1;w1;d3,;&lt;ETX&gt;
&lt;STX&gt;H3;o100,100;f3;c20;h1;w1;d3,MES Login;&lt;ETX&gt;
&lt;STX&gt;B4;o50,30;f3;c0,3;h50;w3;d3,8855;&lt;ETX&gt;
&lt;STX&gt;R&lt;ETX&gt;
&lt;STX&gt;&lt;ESC&gt;E1;&lt;ETX&gt;
&lt;STX&gt;&lt;US&gt;4&lt;ETX&gt;
&lt;STX&gt;&lt;ETB&gt;&lt;ETX&gt;</v>
      </c>
      <c r="H2806" s="38">
        <f>ROW() - 6</f>
        <v>2800</v>
      </c>
      <c r="I2806" s="218" t="str" cm="1">
        <f t="array" ref="I28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07" spans="1:10" x14ac:dyDescent="0.2">
      <c r="A2807" s="209">
        <v>2452</v>
      </c>
      <c r="B2807" s="211" t="s">
        <v>4699</v>
      </c>
      <c r="C2807" s="44">
        <v>4</v>
      </c>
      <c r="D2807" s="214">
        <v>45639</v>
      </c>
      <c r="E2807" s="211" t="b">
        <v>0</v>
      </c>
      <c r="F2807" s="211" t="s">
        <v>891</v>
      </c>
      <c r="G28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&lt;STX&gt;H1;o160,100;f3;c20;h1;w1;d3,Trey Johnson;&lt;ETX&gt;
&lt;STX&gt;H2;o130,100;f3;c20;h1;w1;d3,;&lt;ETX&gt;
&lt;STX&gt;H3;o100,100;f3;c20;h1;w1;d3,MES Login;&lt;ETX&gt;
&lt;STX&gt;B4;o50,30;f3;c0,3;h50;w3;d3,2452;&lt;ETX&gt;
&lt;STX&gt;R&lt;ETX&gt;
&lt;STX&gt;&lt;ESC&gt;E1;&lt;ETX&gt;
&lt;STX&gt;&lt;US&gt;4&lt;ETX&gt;
&lt;STX&gt;&lt;ETB&gt;&lt;ETX&gt;</v>
      </c>
      <c r="H2807" s="38">
        <f>ROW() - 6</f>
        <v>2801</v>
      </c>
      <c r="I2807" s="218" t="str" cm="1">
        <f t="array" ref="I28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08" spans="1:10" x14ac:dyDescent="0.2">
      <c r="A2808" s="209">
        <v>1128</v>
      </c>
      <c r="B2808" s="211" t="s">
        <v>4700</v>
      </c>
      <c r="C2808" s="44">
        <v>4</v>
      </c>
      <c r="D2808" s="214">
        <v>45131.504132291666</v>
      </c>
      <c r="E2808" s="211" t="b">
        <v>0</v>
      </c>
      <c r="F2808" s="211" t="s">
        <v>4701</v>
      </c>
      <c r="G28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&lt;STX&gt;H1;o160,100;f3;c20;h1;w1;d3,Trey Lapsley;&lt;ETX&gt;
&lt;STX&gt;H2;o130,100;f3;c20;h1;w1;d3,;&lt;ETX&gt;
&lt;STX&gt;H3;o100,100;f3;c20;h1;w1;d3,MES Login;&lt;ETX&gt;
&lt;STX&gt;B4;o50,30;f3;c0,3;h50;w3;d3,1128;&lt;ETX&gt;
&lt;STX&gt;R&lt;ETX&gt;
&lt;STX&gt;&lt;ESC&gt;E1;&lt;ETX&gt;
&lt;STX&gt;&lt;US&gt;4&lt;ETX&gt;
&lt;STX&gt;&lt;ETB&gt;&lt;ETX&gt;</v>
      </c>
      <c r="H2808" s="38">
        <f>ROW() - 6</f>
        <v>2802</v>
      </c>
      <c r="I2808" s="218" t="str" cm="1">
        <f t="array" ref="I28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09" spans="1:10" x14ac:dyDescent="0.2">
      <c r="A2809" s="209">
        <v>1140</v>
      </c>
      <c r="B2809" s="211" t="s">
        <v>4702</v>
      </c>
      <c r="C2809" s="44">
        <v>4</v>
      </c>
      <c r="D2809" s="214">
        <v>45131.504132094909</v>
      </c>
      <c r="E2809" s="211" t="b">
        <v>0</v>
      </c>
      <c r="F2809" s="211" t="s">
        <v>1031</v>
      </c>
      <c r="G28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&lt;STX&gt;H1;o160,100;f3;c20;h1;w1;d3,Treye Jones;&lt;ETX&gt;
&lt;STX&gt;H2;o130,100;f3;c20;h1;w1;d3,;&lt;ETX&gt;
&lt;STX&gt;H3;o100,100;f3;c20;h1;w1;d3,MES Login;&lt;ETX&gt;
&lt;STX&gt;B4;o50,30;f3;c0,3;h50;w3;d3,1140;&lt;ETX&gt;
&lt;STX&gt;R&lt;ETX&gt;
&lt;STX&gt;&lt;ESC&gt;E1;&lt;ETX&gt;
&lt;STX&gt;&lt;US&gt;4&lt;ETX&gt;
&lt;STX&gt;&lt;ETB&gt;&lt;ETX&gt;</v>
      </c>
      <c r="H2809" s="38">
        <f>ROW() - 6</f>
        <v>2803</v>
      </c>
      <c r="I2809" s="218" t="str" cm="1">
        <f t="array" ref="I28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10" spans="1:10" x14ac:dyDescent="0.2">
      <c r="A2810" s="209">
        <v>1135</v>
      </c>
      <c r="B2810" s="211" t="s">
        <v>4703</v>
      </c>
      <c r="C2810" s="44">
        <v>4</v>
      </c>
      <c r="D2810" s="214">
        <v>45131.504132488422</v>
      </c>
      <c r="E2810" s="211" t="b">
        <v>0</v>
      </c>
      <c r="F2810" s="211" t="s">
        <v>1956</v>
      </c>
      <c r="G28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&lt;STX&gt;H1;o160,100;f3;c20;h1;w1;d3,Treyon Mcguire;&lt;ETX&gt;
&lt;STX&gt;H2;o130,100;f3;c20;h1;w1;d3,;&lt;ETX&gt;
&lt;STX&gt;H3;o100,100;f3;c20;h1;w1;d3,MES Login;&lt;ETX&gt;
&lt;STX&gt;B4;o50,30;f3;c0,3;h50;w3;d3,1135;&lt;ETX&gt;
&lt;STX&gt;R&lt;ETX&gt;
&lt;STX&gt;&lt;ESC&gt;E1;&lt;ETX&gt;
&lt;STX&gt;&lt;US&gt;4&lt;ETX&gt;
&lt;STX&gt;&lt;ETB&gt;&lt;ETX&gt;</v>
      </c>
      <c r="H2810" s="38">
        <f>ROW() - 6</f>
        <v>2804</v>
      </c>
      <c r="I2810" s="218" t="str" cm="1">
        <f t="array" ref="I28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11" spans="1:10" x14ac:dyDescent="0.2">
      <c r="A2811" s="209">
        <v>1348</v>
      </c>
      <c r="B2811" s="211" t="s">
        <v>4704</v>
      </c>
      <c r="C2811" s="44">
        <v>4</v>
      </c>
      <c r="D2811" s="214">
        <v>45131.504132638889</v>
      </c>
      <c r="E2811" s="211" t="b">
        <v>0</v>
      </c>
      <c r="F2811" s="211" t="s">
        <v>2331</v>
      </c>
      <c r="G28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&lt;STX&gt;H1;o160,100;f3;c20;h1;w1;d3,Triston McFarland;&lt;ETX&gt;
&lt;STX&gt;H2;o130,100;f3;c20;h1;w1;d3,;&lt;ETX&gt;
&lt;STX&gt;H3;o100,100;f3;c20;h1;w1;d3,MES Login;&lt;ETX&gt;
&lt;STX&gt;B4;o50,30;f3;c0,3;h50;w3;d3,1348;&lt;ETX&gt;
&lt;STX&gt;R&lt;ETX&gt;
&lt;STX&gt;&lt;ESC&gt;E1;&lt;ETX&gt;
&lt;STX&gt;&lt;US&gt;4&lt;ETX&gt;
&lt;STX&gt;&lt;ETB&gt;&lt;ETX&gt;</v>
      </c>
      <c r="H2811" s="38">
        <f>ROW() - 6</f>
        <v>2805</v>
      </c>
      <c r="I2811" s="218" t="str" cm="1">
        <f t="array" ref="I28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11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12" spans="1:10" x14ac:dyDescent="0.2">
      <c r="A2812" s="209">
        <v>8839</v>
      </c>
      <c r="B2812" s="211" t="s">
        <v>4705</v>
      </c>
      <c r="C2812" s="44">
        <v>4</v>
      </c>
      <c r="D2812" s="214">
        <v>45131.504132835646</v>
      </c>
      <c r="E2812" s="211" t="b">
        <v>0</v>
      </c>
      <c r="F2812" s="211" t="s">
        <v>1511</v>
      </c>
      <c r="G28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&lt;STX&gt;H1;o160,100;f3;c20;h1;w1;d3,Troy Gray;&lt;ETX&gt;
&lt;STX&gt;H2;o130,100;f3;c20;h1;w1;d3,;&lt;ETX&gt;
&lt;STX&gt;H3;o100,100;f3;c20;h1;w1;d3,MES Login;&lt;ETX&gt;
&lt;STX&gt;B4;o50,30;f3;c0,3;h50;w3;d3,8839;&lt;ETX&gt;
&lt;STX&gt;R&lt;ETX&gt;
&lt;STX&gt;&lt;ESC&gt;E1;&lt;ETX&gt;
&lt;STX&gt;&lt;US&gt;4&lt;ETX&gt;
&lt;STX&gt;&lt;ETB&gt;&lt;ETX&gt;</v>
      </c>
      <c r="H2812" s="38">
        <f>ROW() - 6</f>
        <v>2806</v>
      </c>
      <c r="I2812" s="218" t="str" cm="1">
        <f t="array" ref="I28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13" spans="1:10" x14ac:dyDescent="0.2">
      <c r="A2813" s="209">
        <v>9502</v>
      </c>
      <c r="B2813" s="211" t="s">
        <v>4706</v>
      </c>
      <c r="C2813" s="44">
        <v>4</v>
      </c>
      <c r="D2813" s="214">
        <v>45131.504132986112</v>
      </c>
      <c r="E2813" s="211" t="b">
        <v>0</v>
      </c>
      <c r="F2813" s="211" t="s">
        <v>3480</v>
      </c>
      <c r="G28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&lt;STX&gt;H1;o160,100;f3;c20;h1;w1;d3,Troy Perry;&lt;ETX&gt;
&lt;STX&gt;H2;o130,100;f3;c20;h1;w1;d3,;&lt;ETX&gt;
&lt;STX&gt;H3;o100,100;f3;c20;h1;w1;d3,MES Login;&lt;ETX&gt;
&lt;STX&gt;B4;o50,30;f3;c0,3;h50;w3;d3,9502;&lt;ETX&gt;
&lt;STX&gt;R&lt;ETX&gt;
&lt;STX&gt;&lt;ESC&gt;E1;&lt;ETX&gt;
&lt;STX&gt;&lt;US&gt;4&lt;ETX&gt;
&lt;STX&gt;&lt;ETB&gt;&lt;ETX&gt;</v>
      </c>
      <c r="H2813" s="38">
        <f>ROW() - 6</f>
        <v>2807</v>
      </c>
      <c r="I2813" s="218" t="str" cm="1">
        <f t="array" ref="I28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14" spans="1:10" x14ac:dyDescent="0.2">
      <c r="A2814" s="209">
        <v>1026</v>
      </c>
      <c r="B2814" s="211" t="s">
        <v>4707</v>
      </c>
      <c r="C2814" s="44">
        <v>4</v>
      </c>
      <c r="D2814" s="214">
        <v>45131.504133368057</v>
      </c>
      <c r="E2814" s="211" t="b">
        <v>0</v>
      </c>
      <c r="F2814" s="211" t="s">
        <v>4708</v>
      </c>
      <c r="G28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&lt;STX&gt;H1;o160,100;f3;c20;h1;w1;d3,Tryson Hairston;&lt;ETX&gt;
&lt;STX&gt;H2;o130,100;f3;c20;h1;w1;d3,;&lt;ETX&gt;
&lt;STX&gt;H3;o100,100;f3;c20;h1;w1;d3,MES Login;&lt;ETX&gt;
&lt;STX&gt;B4;o50,30;f3;c0,3;h50;w3;d3,1026;&lt;ETX&gt;
&lt;STX&gt;R&lt;ETX&gt;
&lt;STX&gt;&lt;ESC&gt;E1;&lt;ETX&gt;
&lt;STX&gt;&lt;US&gt;4&lt;ETX&gt;
&lt;STX&gt;&lt;ETB&gt;&lt;ETX&gt;</v>
      </c>
      <c r="H2814" s="38">
        <f>ROW() - 6</f>
        <v>2808</v>
      </c>
      <c r="I2814" s="218" t="str" cm="1">
        <f t="array" ref="I28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15" spans="1:10" x14ac:dyDescent="0.2">
      <c r="A2815" s="209">
        <v>9045</v>
      </c>
      <c r="B2815" s="211" t="s">
        <v>4709</v>
      </c>
      <c r="C2815" s="44">
        <v>4</v>
      </c>
      <c r="D2815" s="214">
        <v>45131.504141319441</v>
      </c>
      <c r="E2815" s="211" t="b">
        <v>0</v>
      </c>
      <c r="F2815" s="211" t="s">
        <v>4710</v>
      </c>
      <c r="G28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&lt;STX&gt;H1;o160,100;f3;c20;h1;w1;d3,Tuan Vo;&lt;ETX&gt;
&lt;STX&gt;H2;o130,100;f3;c20;h1;w1;d3,;&lt;ETX&gt;
&lt;STX&gt;H3;o100,100;f3;c20;h1;w1;d3,MES Login;&lt;ETX&gt;
&lt;STX&gt;B4;o50,30;f3;c0,3;h50;w3;d3,9045;&lt;ETX&gt;
&lt;STX&gt;R&lt;ETX&gt;
&lt;STX&gt;&lt;ESC&gt;E1;&lt;ETX&gt;
&lt;STX&gt;&lt;US&gt;4&lt;ETX&gt;
&lt;STX&gt;&lt;ETB&gt;&lt;ETX&gt;</v>
      </c>
      <c r="H2815" s="38">
        <f>ROW() - 6</f>
        <v>2809</v>
      </c>
      <c r="I2815" s="218" t="str" cm="1">
        <f t="array" ref="I28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16" spans="1:10" x14ac:dyDescent="0.2">
      <c r="A2816" s="209">
        <v>9295</v>
      </c>
      <c r="B2816" s="211" t="s">
        <v>4711</v>
      </c>
      <c r="C2816" s="44">
        <v>11</v>
      </c>
      <c r="D2816" s="214">
        <v>45131.504146030093</v>
      </c>
      <c r="E2816" s="211" t="b">
        <v>0</v>
      </c>
      <c r="F2816" s="211" t="s">
        <v>1830</v>
      </c>
      <c r="G28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&lt;STX&gt;H1;o160,100;f3;c20;h1;w1;d3,Tybrea Martin;&lt;ETX&gt;
&lt;STX&gt;H2;o130,100;f3;c20;h1;w1;d3,;&lt;ETX&gt;
&lt;STX&gt;H3;o100,100;f3;c20;h1;w1;d3,MES Login;&lt;ETX&gt;
&lt;STX&gt;B4;o50,30;f3;c0,3;h50;w3;d3,9295;&lt;ETX&gt;
&lt;STX&gt;R&lt;ETX&gt;
&lt;STX&gt;&lt;ESC&gt;E1;&lt;ETX&gt;
&lt;STX&gt;&lt;US&gt;4&lt;ETX&gt;
&lt;STX&gt;&lt;ETB&gt;&lt;ETX&gt;</v>
      </c>
      <c r="H2816" s="38">
        <f>ROW() - 6</f>
        <v>2810</v>
      </c>
      <c r="I2816" s="218" t="str" cm="1">
        <f t="array" ref="I28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17" spans="1:10" x14ac:dyDescent="0.2">
      <c r="A2817" s="209">
        <v>9272</v>
      </c>
      <c r="B2817" s="211" t="s">
        <v>4712</v>
      </c>
      <c r="C2817" s="44">
        <v>4</v>
      </c>
      <c r="D2817" s="214">
        <v>45131.504147488427</v>
      </c>
      <c r="E2817" s="211" t="b">
        <v>0</v>
      </c>
      <c r="F2817" s="211" t="s">
        <v>1830</v>
      </c>
      <c r="G28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&lt;STX&gt;H1;o160,100;f3;c20;h1;w1;d3,Tybwrerea Martin;&lt;ETX&gt;
&lt;STX&gt;H2;o130,100;f3;c20;h1;w1;d3,;&lt;ETX&gt;
&lt;STX&gt;H3;o100,100;f3;c20;h1;w1;d3,MES Login;&lt;ETX&gt;
&lt;STX&gt;B4;o50,30;f3;c0,3;h50;w3;d3,9272;&lt;ETX&gt;
&lt;STX&gt;R&lt;ETX&gt;
&lt;STX&gt;&lt;ESC&gt;E1;&lt;ETX&gt;
&lt;STX&gt;&lt;US&gt;4&lt;ETX&gt;
&lt;STX&gt;&lt;ETB&gt;&lt;ETX&gt;</v>
      </c>
      <c r="H2817" s="38">
        <f>ROW() - 6</f>
        <v>2811</v>
      </c>
      <c r="I2817" s="218" t="str" cm="1">
        <f t="array" ref="I28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18" spans="1:10" x14ac:dyDescent="0.2">
      <c r="A2818" s="209">
        <v>2943</v>
      </c>
      <c r="B2818" s="211" t="s">
        <v>4713</v>
      </c>
      <c r="C2818" s="44">
        <v>4</v>
      </c>
      <c r="D2818" s="214">
        <v>45131.504150000001</v>
      </c>
      <c r="E2818" s="211" t="b">
        <v>0</v>
      </c>
      <c r="F2818" s="211" t="s">
        <v>4714</v>
      </c>
      <c r="G28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&lt;STX&gt;H1;o160,100;f3;c20;h1;w1;d3,Tyiese Ghee;&lt;ETX&gt;
&lt;STX&gt;H2;o130,100;f3;c20;h1;w1;d3,;&lt;ETX&gt;
&lt;STX&gt;H3;o100,100;f3;c20;h1;w1;d3,MES Login;&lt;ETX&gt;
&lt;STX&gt;B4;o50,30;f3;c0,3;h50;w3;d3,2943;&lt;ETX&gt;
&lt;STX&gt;R&lt;ETX&gt;
&lt;STX&gt;&lt;ESC&gt;E1;&lt;ETX&gt;
&lt;STX&gt;&lt;US&gt;4&lt;ETX&gt;
&lt;STX&gt;&lt;ETB&gt;&lt;ETX&gt;</v>
      </c>
      <c r="H2818" s="38">
        <f>ROW() - 6</f>
        <v>2812</v>
      </c>
      <c r="I2818" s="218" t="str" cm="1">
        <f t="array" ref="I28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19" spans="1:10" x14ac:dyDescent="0.2">
      <c r="A2819" s="209">
        <v>1834</v>
      </c>
      <c r="B2819" s="211" t="s">
        <v>4715</v>
      </c>
      <c r="C2819" s="44">
        <v>4</v>
      </c>
      <c r="D2819" s="214">
        <v>45131.504152199072</v>
      </c>
      <c r="E2819" s="211" t="b">
        <v>0</v>
      </c>
      <c r="F2819" s="211" t="s">
        <v>975</v>
      </c>
      <c r="G28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&lt;STX&gt;H1;o160,100;f3;c20;h1;w1;d3,Tyler Bates;&lt;ETX&gt;
&lt;STX&gt;H2;o130,100;f3;c20;h1;w1;d3,;&lt;ETX&gt;
&lt;STX&gt;H3;o100,100;f3;c20;h1;w1;d3,MES Login;&lt;ETX&gt;
&lt;STX&gt;B4;o50,30;f3;c0,3;h50;w3;d3,1834;&lt;ETX&gt;
&lt;STX&gt;R&lt;ETX&gt;
&lt;STX&gt;&lt;ESC&gt;E1;&lt;ETX&gt;
&lt;STX&gt;&lt;US&gt;4&lt;ETX&gt;
&lt;STX&gt;&lt;ETB&gt;&lt;ETX&gt;</v>
      </c>
      <c r="H2819" s="38">
        <f>ROW() - 6</f>
        <v>2813</v>
      </c>
      <c r="I2819" s="218" t="str" cm="1">
        <f t="array" ref="I28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20" spans="1:10" x14ac:dyDescent="0.2">
      <c r="A2820" s="209">
        <v>1489</v>
      </c>
      <c r="B2820" s="211" t="s">
        <v>4716</v>
      </c>
      <c r="C2820" s="44">
        <v>4</v>
      </c>
      <c r="D2820" s="214">
        <v>45131.504153240741</v>
      </c>
      <c r="E2820" s="211" t="b">
        <v>0</v>
      </c>
      <c r="F2820" s="211" t="s">
        <v>4717</v>
      </c>
      <c r="G28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&lt;STX&gt;H1;o160,100;f3;c20;h1;w1;d3,Tyler Beaudin;&lt;ETX&gt;
&lt;STX&gt;H2;o130,100;f3;c20;h1;w1;d3,;&lt;ETX&gt;
&lt;STX&gt;H3;o100,100;f3;c20;h1;w1;d3,MES Login;&lt;ETX&gt;
&lt;STX&gt;B4;o50,30;f3;c0,3;h50;w3;d3,1489;&lt;ETX&gt;
&lt;STX&gt;R&lt;ETX&gt;
&lt;STX&gt;&lt;ESC&gt;E1;&lt;ETX&gt;
&lt;STX&gt;&lt;US&gt;4&lt;ETX&gt;
&lt;STX&gt;&lt;ETB&gt;&lt;ETX&gt;</v>
      </c>
      <c r="H2820" s="38">
        <f>ROW() - 6</f>
        <v>2814</v>
      </c>
      <c r="I2820" s="218" t="str" cm="1">
        <f t="array" ref="I28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21" spans="1:10" x14ac:dyDescent="0.2">
      <c r="A2821" s="209">
        <v>9229</v>
      </c>
      <c r="B2821" s="211" t="s">
        <v>4718</v>
      </c>
      <c r="C2821" s="44">
        <v>4</v>
      </c>
      <c r="D2821" s="214">
        <v>45131.504156134259</v>
      </c>
      <c r="E2821" s="211" t="b">
        <v>0</v>
      </c>
      <c r="F2821" s="211" t="s">
        <v>4719</v>
      </c>
      <c r="G28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&lt;STX&gt;H1;o160,100;f3;c20;h1;w1;d3,Tyler Everidge;&lt;ETX&gt;
&lt;STX&gt;H2;o130,100;f3;c20;h1;w1;d3,;&lt;ETX&gt;
&lt;STX&gt;H3;o100,100;f3;c20;h1;w1;d3,MES Login;&lt;ETX&gt;
&lt;STX&gt;B4;o50,30;f3;c0,3;h50;w3;d3,9229;&lt;ETX&gt;
&lt;STX&gt;R&lt;ETX&gt;
&lt;STX&gt;&lt;ESC&gt;E1;&lt;ETX&gt;
&lt;STX&gt;&lt;US&gt;4&lt;ETX&gt;
&lt;STX&gt;&lt;ETB&gt;&lt;ETX&gt;</v>
      </c>
      <c r="H2821" s="38">
        <f>ROW() - 6</f>
        <v>2815</v>
      </c>
      <c r="I2821" s="218" t="str" cm="1">
        <f t="array" ref="I28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22" spans="1:10" x14ac:dyDescent="0.2">
      <c r="A2822" s="209">
        <v>8976</v>
      </c>
      <c r="B2822" s="211" t="s">
        <v>4720</v>
      </c>
      <c r="C2822" s="44">
        <v>4</v>
      </c>
      <c r="D2822" s="214">
        <v>45131.50416103009</v>
      </c>
      <c r="E2822" s="211" t="b">
        <v>0</v>
      </c>
      <c r="F2822" s="211" t="s">
        <v>1154</v>
      </c>
      <c r="G28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&lt;STX&gt;H1;o160,100;f3;c20;h1;w1;d3,Tyler Harris;&lt;ETX&gt;
&lt;STX&gt;H2;o130,100;f3;c20;h1;w1;d3,;&lt;ETX&gt;
&lt;STX&gt;H3;o100,100;f3;c20;h1;w1;d3,MES Login;&lt;ETX&gt;
&lt;STX&gt;B4;o50,30;f3;c0,3;h50;w3;d3,8976;&lt;ETX&gt;
&lt;STX&gt;R&lt;ETX&gt;
&lt;STX&gt;&lt;ESC&gt;E1;&lt;ETX&gt;
&lt;STX&gt;&lt;US&gt;4&lt;ETX&gt;
&lt;STX&gt;&lt;ETB&gt;&lt;ETX&gt;</v>
      </c>
      <c r="H2822" s="38">
        <f>ROW() - 6</f>
        <v>2816</v>
      </c>
      <c r="I2822" s="218" t="str" cm="1">
        <f t="array" ref="I28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23" spans="1:10" x14ac:dyDescent="0.2">
      <c r="A2823" s="209">
        <v>2637</v>
      </c>
      <c r="B2823" s="211" t="s">
        <v>9379</v>
      </c>
      <c r="C2823" s="44">
        <v>4</v>
      </c>
      <c r="D2823" s="214"/>
      <c r="E2823" s="211" t="b">
        <v>0</v>
      </c>
      <c r="F2823" s="211" t="s">
        <v>931</v>
      </c>
      <c r="G28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&lt;STX&gt;H1;o160,100;f3;c20;h1;w1;d3,Tyler Jenkins;&lt;ETX&gt;
&lt;STX&gt;H2;o130,100;f3;c20;h1;w1;d3,DT FEM 2nd;&lt;ETX&gt;
&lt;STX&gt;H3;o100,100;f3;c20;h1;w1;d3,MES Login;&lt;ETX&gt;
&lt;STX&gt;B4;o50,30;f3;c0,3;h50;w3;d3,2637;&lt;ETX&gt;
&lt;STX&gt;R&lt;ETX&gt;
&lt;STX&gt;&lt;ESC&gt;E1;&lt;ETX&gt;
&lt;STX&gt;&lt;US&gt;4&lt;ETX&gt;
&lt;STX&gt;&lt;ETB&gt;&lt;ETX&gt;</v>
      </c>
      <c r="H2823" s="38">
        <f>ROW() - 6</f>
        <v>2817</v>
      </c>
      <c r="I2823" s="218" t="str" cm="1">
        <f t="array" ref="I28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DT FEM 2nd</v>
      </c>
      <c r="J28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824" spans="1:10" x14ac:dyDescent="0.2">
      <c r="A2824" s="209">
        <v>9285</v>
      </c>
      <c r="B2824" s="211" t="s">
        <v>4721</v>
      </c>
      <c r="C2824" s="44">
        <v>4</v>
      </c>
      <c r="D2824" s="214">
        <v>45131.504165011575</v>
      </c>
      <c r="E2824" s="211" t="b">
        <v>0</v>
      </c>
      <c r="F2824" s="211" t="s">
        <v>1870</v>
      </c>
      <c r="G28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&lt;STX&gt;H1;o160,100;f3;c20;h1;w1;d3,Tyler Webb;&lt;ETX&gt;
&lt;STX&gt;H2;o130,100;f3;c20;h1;w1;d3,;&lt;ETX&gt;
&lt;STX&gt;H3;o100,100;f3;c20;h1;w1;d3,MES Login;&lt;ETX&gt;
&lt;STX&gt;B4;o50,30;f3;c0,3;h50;w3;d3,9285;&lt;ETX&gt;
&lt;STX&gt;R&lt;ETX&gt;
&lt;STX&gt;&lt;ESC&gt;E1;&lt;ETX&gt;
&lt;STX&gt;&lt;US&gt;4&lt;ETX&gt;
&lt;STX&gt;&lt;ETB&gt;&lt;ETX&gt;</v>
      </c>
      <c r="H2824" s="38">
        <f>ROW() - 6</f>
        <v>2818</v>
      </c>
      <c r="I2824" s="218" t="str" cm="1">
        <f t="array" ref="I28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25" spans="1:10" x14ac:dyDescent="0.2">
      <c r="A2825" s="209">
        <v>1470</v>
      </c>
      <c r="B2825" s="211" t="s">
        <v>4722</v>
      </c>
      <c r="C2825" s="44">
        <v>4</v>
      </c>
      <c r="D2825" s="214">
        <v>45131.504168437503</v>
      </c>
      <c r="E2825" s="211" t="b">
        <v>0</v>
      </c>
      <c r="F2825" s="211" t="s">
        <v>969</v>
      </c>
      <c r="G28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&lt;STX&gt;H1;o160,100;f3;c20;h1;w1;d3,Tyler Williams;&lt;ETX&gt;
&lt;STX&gt;H2;o130,100;f3;c20;h1;w1;d3,;&lt;ETX&gt;
&lt;STX&gt;H3;o100,100;f3;c20;h1;w1;d3,MES Login;&lt;ETX&gt;
&lt;STX&gt;B4;o50,30;f3;c0,3;h50;w3;d3,1470;&lt;ETX&gt;
&lt;STX&gt;R&lt;ETX&gt;
&lt;STX&gt;&lt;ESC&gt;E1;&lt;ETX&gt;
&lt;STX&gt;&lt;US&gt;4&lt;ETX&gt;
&lt;STX&gt;&lt;ETB&gt;&lt;ETX&gt;</v>
      </c>
      <c r="H2825" s="38">
        <f>ROW() - 6</f>
        <v>2819</v>
      </c>
      <c r="I2825" s="218" t="str" cm="1">
        <f t="array" ref="I28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26" spans="1:10" x14ac:dyDescent="0.2">
      <c r="A2826" s="209">
        <v>9936</v>
      </c>
      <c r="B2826" s="211" t="s">
        <v>4723</v>
      </c>
      <c r="C2826" s="44">
        <v>4</v>
      </c>
      <c r="D2826" s="214">
        <v>45131.504174618058</v>
      </c>
      <c r="E2826" s="211" t="b">
        <v>0</v>
      </c>
      <c r="F2826" s="211" t="s">
        <v>1254</v>
      </c>
      <c r="G28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&lt;STX&gt;H1;o160,100;f3;c20;h1;w1;d3,Tymar Walker;&lt;ETX&gt;
&lt;STX&gt;H2;o130,100;f3;c20;h1;w1;d3,;&lt;ETX&gt;
&lt;STX&gt;H3;o100,100;f3;c20;h1;w1;d3,MES Login;&lt;ETX&gt;
&lt;STX&gt;B4;o50,30;f3;c0,3;h50;w3;d3,9936;&lt;ETX&gt;
&lt;STX&gt;R&lt;ETX&gt;
&lt;STX&gt;&lt;ESC&gt;E1;&lt;ETX&gt;
&lt;STX&gt;&lt;US&gt;4&lt;ETX&gt;
&lt;STX&gt;&lt;ETB&gt;&lt;ETX&gt;</v>
      </c>
      <c r="H2826" s="38">
        <f>ROW() - 6</f>
        <v>2820</v>
      </c>
      <c r="I2826" s="218" t="str" cm="1">
        <f t="array" ref="I28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27" spans="1:10" x14ac:dyDescent="0.2">
      <c r="A2827" s="209">
        <v>1114</v>
      </c>
      <c r="B2827" s="211" t="s">
        <v>4724</v>
      </c>
      <c r="C2827" s="44">
        <v>4</v>
      </c>
      <c r="D2827" s="214">
        <v>45131.504183101853</v>
      </c>
      <c r="E2827" s="211" t="b">
        <v>0</v>
      </c>
      <c r="F2827" s="211" t="s">
        <v>4725</v>
      </c>
      <c r="G28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&lt;STX&gt;H1;o160,100;f3;c20;h1;w1;d3,Tynisha Mumford;&lt;ETX&gt;
&lt;STX&gt;H2;o130,100;f3;c20;h1;w1;d3,;&lt;ETX&gt;
&lt;STX&gt;H3;o100,100;f3;c20;h1;w1;d3,MES Login;&lt;ETX&gt;
&lt;STX&gt;B4;o50,30;f3;c0,3;h50;w3;d3,1114;&lt;ETX&gt;
&lt;STX&gt;R&lt;ETX&gt;
&lt;STX&gt;&lt;ESC&gt;E1;&lt;ETX&gt;
&lt;STX&gt;&lt;US&gt;4&lt;ETX&gt;
&lt;STX&gt;&lt;ETB&gt;&lt;ETX&gt;</v>
      </c>
      <c r="H2827" s="38">
        <f>ROW() - 6</f>
        <v>2821</v>
      </c>
      <c r="I2827" s="218" t="str" cm="1">
        <f t="array" ref="I28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28" spans="1:10" x14ac:dyDescent="0.2">
      <c r="A2828" s="209">
        <v>1953</v>
      </c>
      <c r="B2828" s="211" t="s">
        <v>4726</v>
      </c>
      <c r="C2828" s="44">
        <v>4</v>
      </c>
      <c r="D2828" s="214">
        <v>45131.504185451391</v>
      </c>
      <c r="E2828" s="211" t="b">
        <v>0</v>
      </c>
      <c r="F2828" s="211" t="s">
        <v>4727</v>
      </c>
      <c r="G28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&lt;STX&gt;H1;o160,100;f3;c20;h1;w1;d3,Tyra Echols;&lt;ETX&gt;
&lt;STX&gt;H2;o130,100;f3;c20;h1;w1;d3,;&lt;ETX&gt;
&lt;STX&gt;H3;o100,100;f3;c20;h1;w1;d3,MES Login;&lt;ETX&gt;
&lt;STX&gt;B4;o50,30;f3;c0,3;h50;w3;d3,1953;&lt;ETX&gt;
&lt;STX&gt;R&lt;ETX&gt;
&lt;STX&gt;&lt;ESC&gt;E1;&lt;ETX&gt;
&lt;STX&gt;&lt;US&gt;4&lt;ETX&gt;
&lt;STX&gt;&lt;ETB&gt;&lt;ETX&gt;</v>
      </c>
      <c r="H2828" s="38">
        <f>ROW() - 6</f>
        <v>2822</v>
      </c>
      <c r="I2828" s="218" t="str" cm="1">
        <f t="array" ref="I28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29" spans="1:10" x14ac:dyDescent="0.2">
      <c r="A2829" s="209">
        <v>9515</v>
      </c>
      <c r="B2829" s="211" t="s">
        <v>4728</v>
      </c>
      <c r="C2829" s="44">
        <v>4</v>
      </c>
      <c r="D2829" s="214">
        <v>45131.504187268518</v>
      </c>
      <c r="E2829" s="211" t="b">
        <v>0</v>
      </c>
      <c r="F2829" s="211" t="s">
        <v>975</v>
      </c>
      <c r="G28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&lt;STX&gt;H1;o160,100;f3;c20;h1;w1;d3,Tyras Bates;&lt;ETX&gt;
&lt;STX&gt;H2;o130,100;f3;c20;h1;w1;d3,;&lt;ETX&gt;
&lt;STX&gt;H3;o100,100;f3;c20;h1;w1;d3,MES Login;&lt;ETX&gt;
&lt;STX&gt;B4;o50,30;f3;c0,3;h50;w3;d3,9515;&lt;ETX&gt;
&lt;STX&gt;R&lt;ETX&gt;
&lt;STX&gt;&lt;ESC&gt;E1;&lt;ETX&gt;
&lt;STX&gt;&lt;US&gt;4&lt;ETX&gt;
&lt;STX&gt;&lt;ETB&gt;&lt;ETX&gt;</v>
      </c>
      <c r="H2829" s="38">
        <f>ROW() - 6</f>
        <v>2823</v>
      </c>
      <c r="I2829" s="218" t="str" cm="1">
        <f t="array" ref="I28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30" spans="1:10" x14ac:dyDescent="0.2">
      <c r="A2830" s="209">
        <v>9906</v>
      </c>
      <c r="B2830" s="211" t="s">
        <v>4729</v>
      </c>
      <c r="C2830" s="44">
        <v>4</v>
      </c>
      <c r="D2830" s="214">
        <v>45131.504188159721</v>
      </c>
      <c r="E2830" s="211" t="b">
        <v>0</v>
      </c>
      <c r="F2830" s="211" t="s">
        <v>956</v>
      </c>
      <c r="G28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&lt;STX&gt;H1;o160,100;f3;c20;h1;w1;d3,Tyree Smith;&lt;ETX&gt;
&lt;STX&gt;H2;o130,100;f3;c20;h1;w1;d3,;&lt;ETX&gt;
&lt;STX&gt;H3;o100,100;f3;c20;h1;w1;d3,MES Login;&lt;ETX&gt;
&lt;STX&gt;B4;o50,30;f3;c0,3;h50;w3;d3,9906;&lt;ETX&gt;
&lt;STX&gt;R&lt;ETX&gt;
&lt;STX&gt;&lt;ESC&gt;E1;&lt;ETX&gt;
&lt;STX&gt;&lt;US&gt;4&lt;ETX&gt;
&lt;STX&gt;&lt;ETB&gt;&lt;ETX&gt;</v>
      </c>
      <c r="H2830" s="38">
        <f>ROW() - 6</f>
        <v>2824</v>
      </c>
      <c r="I2830" s="218" t="str" cm="1">
        <f t="array" ref="I28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31" spans="1:10" x14ac:dyDescent="0.2">
      <c r="A2831" s="209">
        <v>9271</v>
      </c>
      <c r="B2831" s="211" t="s">
        <v>4730</v>
      </c>
      <c r="C2831" s="44">
        <v>4</v>
      </c>
      <c r="D2831" s="214">
        <v>45131.504187812498</v>
      </c>
      <c r="E2831" s="211" t="b">
        <v>0</v>
      </c>
      <c r="F2831" s="211" t="s">
        <v>1082</v>
      </c>
      <c r="G28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&lt;STX&gt;H1;o160,100;f3;c20;h1;w1;d3,Tyreese Andrews;&lt;ETX&gt;
&lt;STX&gt;H2;o130,100;f3;c20;h1;w1;d3,;&lt;ETX&gt;
&lt;STX&gt;H3;o100,100;f3;c20;h1;w1;d3,MES Login;&lt;ETX&gt;
&lt;STX&gt;B4;o50,30;f3;c0,3;h50;w3;d3,9271;&lt;ETX&gt;
&lt;STX&gt;R&lt;ETX&gt;
&lt;STX&gt;&lt;ESC&gt;E1;&lt;ETX&gt;
&lt;STX&gt;&lt;US&gt;4&lt;ETX&gt;
&lt;STX&gt;&lt;ETB&gt;&lt;ETX&gt;</v>
      </c>
      <c r="H2831" s="38">
        <f>ROW() - 6</f>
        <v>2825</v>
      </c>
      <c r="I2831" s="218" t="str" cm="1">
        <f t="array" ref="I28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32" spans="1:10" x14ac:dyDescent="0.2">
      <c r="A2832" s="209">
        <v>8835</v>
      </c>
      <c r="B2832" s="211" t="s">
        <v>634</v>
      </c>
      <c r="C2832" s="44">
        <v>11</v>
      </c>
      <c r="D2832" s="214"/>
      <c r="E2832" s="211" t="b">
        <v>1</v>
      </c>
      <c r="F2832" s="211" t="s">
        <v>1090</v>
      </c>
      <c r="G28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&lt;STX&gt;H1;o160,100;f3;c20;h1;w1;d3,Tyrese Grant;&lt;ETX&gt;
&lt;STX&gt;H2;o130,100;f3;c20;h1;w1;d3,Molding 2nd;&lt;ETX&gt;
&lt;STX&gt;H3;o100,100;f3;c20;h1;w1;d3,MES Login;&lt;ETX&gt;
&lt;STX&gt;B4;o50,30;f3;c0,3;h50;w3;d3,8835;&lt;ETX&gt;
&lt;STX&gt;R&lt;ETX&gt;
&lt;STX&gt;&lt;ESC&gt;E1;&lt;ETX&gt;
&lt;STX&gt;&lt;US&gt;4&lt;ETX&gt;
&lt;STX&gt;&lt;ETB&gt;&lt;ETX&gt;</v>
      </c>
      <c r="H2832" s="38">
        <f>ROW() - 6</f>
        <v>2826</v>
      </c>
      <c r="I2832" s="218" t="str" cm="1">
        <f t="array" ref="I28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Molding 2nd</v>
      </c>
      <c r="J28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833" spans="1:10" x14ac:dyDescent="0.2">
      <c r="A2833" s="209">
        <v>3010</v>
      </c>
      <c r="B2833" s="211" t="s">
        <v>4731</v>
      </c>
      <c r="C2833" s="44">
        <v>4</v>
      </c>
      <c r="D2833" s="214">
        <v>45639</v>
      </c>
      <c r="E2833" s="211" t="b">
        <v>0</v>
      </c>
      <c r="F2833" s="211" t="s">
        <v>1113</v>
      </c>
      <c r="G28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&lt;STX&gt;H1;o160,100;f3;c20;h1;w1;d3,tyresha Stewart;&lt;ETX&gt;
&lt;STX&gt;H2;o130,100;f3;c20;h1;w1;d3,;&lt;ETX&gt;
&lt;STX&gt;H3;o100,100;f3;c20;h1;w1;d3,MES Login;&lt;ETX&gt;
&lt;STX&gt;B4;o50,30;f3;c0,3;h50;w3;d3,3010;&lt;ETX&gt;
&lt;STX&gt;R&lt;ETX&gt;
&lt;STX&gt;&lt;ESC&gt;E1;&lt;ETX&gt;
&lt;STX&gt;&lt;US&gt;4&lt;ETX&gt;
&lt;STX&gt;&lt;ETB&gt;&lt;ETX&gt;</v>
      </c>
      <c r="H2833" s="38">
        <f>ROW() - 6</f>
        <v>2827</v>
      </c>
      <c r="I2833" s="218" t="str" cm="1">
        <f t="array" ref="I28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34" spans="1:10" x14ac:dyDescent="0.2">
      <c r="A2834" s="209">
        <v>2664</v>
      </c>
      <c r="B2834" s="211" t="s">
        <v>9571</v>
      </c>
      <c r="C2834" s="44">
        <v>3</v>
      </c>
      <c r="D2834" s="214"/>
      <c r="E2834" s="211" t="b">
        <v>0</v>
      </c>
      <c r="F2834" s="211" t="s">
        <v>3132</v>
      </c>
      <c r="G28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&lt;STX&gt;H1;o160,100;f3;c20;h1;w1;d3,Tyrice Ballard;&lt;ETX&gt;
&lt;STX&gt;H2;o130,100;f3;c20;h1;w1;d3,Materials C;&lt;ETX&gt;
&lt;STX&gt;H3;o100,100;f3;c20;h1;w1;d3,MES Login;&lt;ETX&gt;
&lt;STX&gt;B4;o50,30;f3;c0,3;h50;w3;d3,2664;&lt;ETX&gt;
&lt;STX&gt;R&lt;ETX&gt;
&lt;STX&gt;&lt;ESC&gt;E1;&lt;ETX&gt;
&lt;STX&gt;&lt;US&gt;4&lt;ETX&gt;
&lt;STX&gt;&lt;ETB&gt;&lt;ETX&gt;</v>
      </c>
      <c r="H2834" s="38">
        <f>ROW() - 6</f>
        <v>2828</v>
      </c>
      <c r="I2834" s="218" t="str" cm="1">
        <f t="array" ref="I28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C</v>
      </c>
      <c r="J28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835" spans="1:10" x14ac:dyDescent="0.2">
      <c r="A2835" s="209">
        <v>2342</v>
      </c>
      <c r="B2835" s="211" t="s">
        <v>89</v>
      </c>
      <c r="C2835" s="44">
        <v>4</v>
      </c>
      <c r="D2835" s="214">
        <v>45960.874240081015</v>
      </c>
      <c r="E2835" s="211" t="b">
        <v>0</v>
      </c>
      <c r="F2835" s="211" t="s">
        <v>4732</v>
      </c>
      <c r="G28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&lt;STX&gt;H1;o160,100;f3;c20;h1;w1;d3,Tyrik McClellan;&lt;ETX&gt;
&lt;STX&gt;H2;o130,100;f3;c20;h1;w1;d3,;&lt;ETX&gt;
&lt;STX&gt;H3;o100,100;f3;c20;h1;w1;d3,MES Login;&lt;ETX&gt;
&lt;STX&gt;B4;o50,30;f3;c0,3;h50;w3;d3,2342;&lt;ETX&gt;
&lt;STX&gt;R&lt;ETX&gt;
&lt;STX&gt;&lt;ESC&gt;E1;&lt;ETX&gt;
&lt;STX&gt;&lt;US&gt;4&lt;ETX&gt;
&lt;STX&gt;&lt;ETB&gt;&lt;ETX&gt;</v>
      </c>
      <c r="H2835" s="38">
        <f>ROW() - 6</f>
        <v>2829</v>
      </c>
      <c r="I2835" s="218" t="str" cm="1">
        <f t="array" ref="I28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36" spans="1:10" x14ac:dyDescent="0.2">
      <c r="A2836" s="209">
        <v>9579</v>
      </c>
      <c r="B2836" s="211" t="s">
        <v>4733</v>
      </c>
      <c r="C2836" s="44">
        <v>4</v>
      </c>
      <c r="D2836" s="214">
        <v>45131.504188541665</v>
      </c>
      <c r="E2836" s="211" t="b">
        <v>0</v>
      </c>
      <c r="F2836" s="211" t="s">
        <v>4734</v>
      </c>
      <c r="G28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&lt;STX&gt;H1;o160,100;f3;c20;h1;w1;d3,Tyriq Copland;&lt;ETX&gt;
&lt;STX&gt;H2;o130,100;f3;c20;h1;w1;d3,;&lt;ETX&gt;
&lt;STX&gt;H3;o100,100;f3;c20;h1;w1;d3,MES Login;&lt;ETX&gt;
&lt;STX&gt;B4;o50,30;f3;c0,3;h50;w3;d3,9579;&lt;ETX&gt;
&lt;STX&gt;R&lt;ETX&gt;
&lt;STX&gt;&lt;ESC&gt;E1;&lt;ETX&gt;
&lt;STX&gt;&lt;US&gt;4&lt;ETX&gt;
&lt;STX&gt;&lt;ETB&gt;&lt;ETX&gt;</v>
      </c>
      <c r="H2836" s="38">
        <f>ROW() - 6</f>
        <v>2830</v>
      </c>
      <c r="I2836" s="218" t="str" cm="1">
        <f t="array" ref="I28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37" spans="1:10" x14ac:dyDescent="0.2">
      <c r="A2837" s="209">
        <v>5017</v>
      </c>
      <c r="B2837" s="211" t="s">
        <v>4735</v>
      </c>
      <c r="C2837" s="44">
        <v>4</v>
      </c>
      <c r="D2837" s="214">
        <v>45565</v>
      </c>
      <c r="E2837" s="211" t="b">
        <v>0</v>
      </c>
      <c r="F2837" s="211" t="s">
        <v>1421</v>
      </c>
      <c r="G28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&lt;STX&gt;H1;o160,100;f3;c20;h1;w1;d3,Tyron Willis;&lt;ETX&gt;
&lt;STX&gt;H2;o130,100;f3;c20;h1;w1;d3,;&lt;ETX&gt;
&lt;STX&gt;H3;o100,100;f3;c20;h1;w1;d3,MES Login;&lt;ETX&gt;
&lt;STX&gt;B4;o50,30;f3;c0,3;h50;w3;d3,5017;&lt;ETX&gt;
&lt;STX&gt;R&lt;ETX&gt;
&lt;STX&gt;&lt;ESC&gt;E1;&lt;ETX&gt;
&lt;STX&gt;&lt;US&gt;4&lt;ETX&gt;
&lt;STX&gt;&lt;ETB&gt;&lt;ETX&gt;</v>
      </c>
      <c r="H2837" s="38">
        <f>ROW() - 6</f>
        <v>2831</v>
      </c>
      <c r="I2837" s="218" t="str" cm="1">
        <f t="array" ref="I28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38" spans="1:10" x14ac:dyDescent="0.2">
      <c r="A2838" s="209">
        <v>1681</v>
      </c>
      <c r="B2838" s="211" t="s">
        <v>4736</v>
      </c>
      <c r="C2838" s="44">
        <v>4</v>
      </c>
      <c r="D2838" s="214">
        <v>45131.504189085645</v>
      </c>
      <c r="E2838" s="211" t="b">
        <v>0</v>
      </c>
      <c r="F2838" s="211" t="s">
        <v>4737</v>
      </c>
      <c r="G28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&lt;STX&gt;H1;o160,100;f3;c20;h1;w1;d3,Tyrone Files;&lt;ETX&gt;
&lt;STX&gt;H2;o130,100;f3;c20;h1;w1;d3,;&lt;ETX&gt;
&lt;STX&gt;H3;o100,100;f3;c20;h1;w1;d3,MES Login;&lt;ETX&gt;
&lt;STX&gt;B4;o50,30;f3;c0,3;h50;w3;d3,1681;&lt;ETX&gt;
&lt;STX&gt;R&lt;ETX&gt;
&lt;STX&gt;&lt;ESC&gt;E1;&lt;ETX&gt;
&lt;STX&gt;&lt;US&gt;4&lt;ETX&gt;
&lt;STX&gt;&lt;ETB&gt;&lt;ETX&gt;</v>
      </c>
      <c r="H2838" s="38">
        <f>ROW() - 6</f>
        <v>2832</v>
      </c>
      <c r="I2838" s="218" t="str" cm="1">
        <f t="array" ref="I28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39" spans="1:10" x14ac:dyDescent="0.2">
      <c r="A2839" s="209">
        <v>9247</v>
      </c>
      <c r="B2839" s="211" t="s">
        <v>4738</v>
      </c>
      <c r="C2839" s="44">
        <v>11</v>
      </c>
      <c r="D2839" s="214">
        <v>45131.504189236111</v>
      </c>
      <c r="E2839" s="211" t="b">
        <v>0</v>
      </c>
      <c r="F2839" s="211" t="s">
        <v>4739</v>
      </c>
      <c r="G28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&lt;STX&gt;H1;o160,100;f3;c20;h1;w1;d3,Tyrone Godwin;&lt;ETX&gt;
&lt;STX&gt;H2;o130,100;f3;c20;h1;w1;d3,;&lt;ETX&gt;
&lt;STX&gt;H3;o100,100;f3;c20;h1;w1;d3,MES Login;&lt;ETX&gt;
&lt;STX&gt;B4;o50,30;f3;c0,3;h50;w3;d3,9247;&lt;ETX&gt;
&lt;STX&gt;R&lt;ETX&gt;
&lt;STX&gt;&lt;ESC&gt;E1;&lt;ETX&gt;
&lt;STX&gt;&lt;US&gt;4&lt;ETX&gt;
&lt;STX&gt;&lt;ETB&gt;&lt;ETX&gt;</v>
      </c>
      <c r="H2839" s="38">
        <f>ROW() - 6</f>
        <v>2833</v>
      </c>
      <c r="I2839" s="218" t="str" cm="1">
        <f t="array" ref="I28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40" spans="1:10" x14ac:dyDescent="0.2">
      <c r="A2840" s="209">
        <v>9280</v>
      </c>
      <c r="B2840" s="211" t="s">
        <v>4740</v>
      </c>
      <c r="C2840" s="44">
        <v>4</v>
      </c>
      <c r="D2840" s="214">
        <v>45131.504189432868</v>
      </c>
      <c r="E2840" s="211" t="b">
        <v>0</v>
      </c>
      <c r="F2840" s="211" t="s">
        <v>4741</v>
      </c>
      <c r="G28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&lt;STX&gt;H1;o160,100;f3;c20;h1;w1;d3,Tyrone Ramsey;&lt;ETX&gt;
&lt;STX&gt;H2;o130,100;f3;c20;h1;w1;d3,;&lt;ETX&gt;
&lt;STX&gt;H3;o100,100;f3;c20;h1;w1;d3,MES Login;&lt;ETX&gt;
&lt;STX&gt;B4;o50,30;f3;c0,3;h50;w3;d3,9280;&lt;ETX&gt;
&lt;STX&gt;R&lt;ETX&gt;
&lt;STX&gt;&lt;ESC&gt;E1;&lt;ETX&gt;
&lt;STX&gt;&lt;US&gt;4&lt;ETX&gt;
&lt;STX&gt;&lt;ETB&gt;&lt;ETX&gt;</v>
      </c>
      <c r="H2840" s="38">
        <f>ROW() - 6</f>
        <v>2834</v>
      </c>
      <c r="I2840" s="218" t="str" cm="1">
        <f t="array" ref="I28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41" spans="1:10" x14ac:dyDescent="0.2">
      <c r="A2841" s="209">
        <v>9035</v>
      </c>
      <c r="B2841" s="211" t="s">
        <v>4742</v>
      </c>
      <c r="C2841" s="44">
        <v>4</v>
      </c>
      <c r="D2841" s="214">
        <v>45131.504189618056</v>
      </c>
      <c r="E2841" s="211" t="b">
        <v>0</v>
      </c>
      <c r="F2841" s="211" t="s">
        <v>2602</v>
      </c>
      <c r="G28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&lt;STX&gt;H1;o160,100;f3;c20;h1;w1;d3,Tyvon Sims;&lt;ETX&gt;
&lt;STX&gt;H2;o130,100;f3;c20;h1;w1;d3,;&lt;ETX&gt;
&lt;STX&gt;H3;o100,100;f3;c20;h1;w1;d3,MES Login;&lt;ETX&gt;
&lt;STX&gt;B4;o50,30;f3;c0,3;h50;w3;d3,9035;&lt;ETX&gt;
&lt;STX&gt;R&lt;ETX&gt;
&lt;STX&gt;&lt;ESC&gt;E1;&lt;ETX&gt;
&lt;STX&gt;&lt;US&gt;4&lt;ETX&gt;
&lt;STX&gt;&lt;ETB&gt;&lt;ETX&gt;</v>
      </c>
      <c r="H2841" s="38">
        <f>ROW() - 6</f>
        <v>2835</v>
      </c>
      <c r="I2841" s="218" t="str" cm="1">
        <f t="array" ref="I28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42" spans="1:10" x14ac:dyDescent="0.2">
      <c r="A2842" s="209">
        <v>1970</v>
      </c>
      <c r="B2842" s="211" t="s">
        <v>4743</v>
      </c>
      <c r="C2842" s="44">
        <v>4</v>
      </c>
      <c r="D2842" s="214">
        <v>45131.504189965279</v>
      </c>
      <c r="E2842" s="211" t="b">
        <v>0</v>
      </c>
      <c r="F2842" s="211" t="s">
        <v>4744</v>
      </c>
      <c r="G28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&lt;STX&gt;H1;o160,100;f3;c20;h1;w1;d3,Tywane Paschall;&lt;ETX&gt;
&lt;STX&gt;H2;o130,100;f3;c20;h1;w1;d3,;&lt;ETX&gt;
&lt;STX&gt;H3;o100,100;f3;c20;h1;w1;d3,MES Login;&lt;ETX&gt;
&lt;STX&gt;B4;o50,30;f3;c0,3;h50;w3;d3,1970;&lt;ETX&gt;
&lt;STX&gt;R&lt;ETX&gt;
&lt;STX&gt;&lt;ESC&gt;E1;&lt;ETX&gt;
&lt;STX&gt;&lt;US&gt;4&lt;ETX&gt;
&lt;STX&gt;&lt;ETB&gt;&lt;ETX&gt;</v>
      </c>
      <c r="H2842" s="38">
        <f>ROW() - 6</f>
        <v>2836</v>
      </c>
      <c r="I2842" s="218" t="str" cm="1">
        <f t="array" ref="I28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43" spans="1:10" x14ac:dyDescent="0.2">
      <c r="A2843" s="209">
        <v>9060</v>
      </c>
      <c r="B2843" s="211" t="s">
        <v>4745</v>
      </c>
      <c r="C2843" s="44">
        <v>4</v>
      </c>
      <c r="D2843" s="214">
        <v>45131.504190162035</v>
      </c>
      <c r="E2843" s="211" t="b">
        <v>0</v>
      </c>
      <c r="F2843" s="211" t="s">
        <v>1280</v>
      </c>
      <c r="G28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&lt;STX&gt;H1;o160,100;f3;c20;h1;w1;d3,Ulysess Miller;&lt;ETX&gt;
&lt;STX&gt;H2;o130,100;f3;c20;h1;w1;d3,;&lt;ETX&gt;
&lt;STX&gt;H3;o100,100;f3;c20;h1;w1;d3,MES Login;&lt;ETX&gt;
&lt;STX&gt;B4;o50,30;f3;c0,3;h50;w3;d3,9060;&lt;ETX&gt;
&lt;STX&gt;R&lt;ETX&gt;
&lt;STX&gt;&lt;ESC&gt;E1;&lt;ETX&gt;
&lt;STX&gt;&lt;US&gt;4&lt;ETX&gt;
&lt;STX&gt;&lt;ETB&gt;&lt;ETX&gt;</v>
      </c>
      <c r="H2843" s="38">
        <f>ROW() - 6</f>
        <v>2837</v>
      </c>
      <c r="I2843" s="218" t="str" cm="1">
        <f t="array" ref="I28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44" spans="1:10" x14ac:dyDescent="0.2">
      <c r="A2844" s="209">
        <v>9931</v>
      </c>
      <c r="B2844" s="211" t="s">
        <v>4746</v>
      </c>
      <c r="C2844" s="44">
        <v>4</v>
      </c>
      <c r="D2844" s="214">
        <v>45131.504190358799</v>
      </c>
      <c r="E2844" s="211" t="b">
        <v>0</v>
      </c>
      <c r="F2844" s="211" t="s">
        <v>887</v>
      </c>
      <c r="G28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&lt;STX&gt;H1;o160,100;f3;c20;h1;w1;d3,Umar Foster;&lt;ETX&gt;
&lt;STX&gt;H2;o130,100;f3;c20;h1;w1;d3,;&lt;ETX&gt;
&lt;STX&gt;H3;o100,100;f3;c20;h1;w1;d3,MES Login;&lt;ETX&gt;
&lt;STX&gt;B4;o50,30;f3;c0,3;h50;w3;d3,9931;&lt;ETX&gt;
&lt;STX&gt;R&lt;ETX&gt;
&lt;STX&gt;&lt;ESC&gt;E1;&lt;ETX&gt;
&lt;STX&gt;&lt;US&gt;4&lt;ETX&gt;
&lt;STX&gt;&lt;ETB&gt;&lt;ETX&gt;</v>
      </c>
      <c r="H2844" s="38">
        <f>ROW() - 6</f>
        <v>2838</v>
      </c>
      <c r="I2844" s="218" t="str" cm="1">
        <f t="array" ref="I28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45" spans="1:10" x14ac:dyDescent="0.2">
      <c r="A2845" s="209">
        <v>3023</v>
      </c>
      <c r="B2845" s="211" t="s">
        <v>4747</v>
      </c>
      <c r="C2845" s="44">
        <v>4</v>
      </c>
      <c r="D2845" s="214">
        <v>45639</v>
      </c>
      <c r="E2845" s="211" t="b">
        <v>0</v>
      </c>
      <c r="F2845" s="211" t="s">
        <v>2238</v>
      </c>
      <c r="G28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&lt;STX&gt;H1;o160,100;f3;c20;h1;w1;d3,Unique Evans;&lt;ETX&gt;
&lt;STX&gt;H2;o130,100;f3;c20;h1;w1;d3,;&lt;ETX&gt;
&lt;STX&gt;H3;o100,100;f3;c20;h1;w1;d3,MES Login;&lt;ETX&gt;
&lt;STX&gt;B4;o50,30;f3;c0,3;h50;w3;d3,3023;&lt;ETX&gt;
&lt;STX&gt;R&lt;ETX&gt;
&lt;STX&gt;&lt;ESC&gt;E1;&lt;ETX&gt;
&lt;STX&gt;&lt;US&gt;4&lt;ETX&gt;
&lt;STX&gt;&lt;ETB&gt;&lt;ETX&gt;</v>
      </c>
      <c r="H2845" s="38">
        <f>ROW() - 6</f>
        <v>2839</v>
      </c>
      <c r="I2845" s="218" t="str" cm="1">
        <f t="array" ref="I28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46" spans="1:10" x14ac:dyDescent="0.2">
      <c r="A2846" s="209">
        <v>9854</v>
      </c>
      <c r="B2846" s="211" t="s">
        <v>4748</v>
      </c>
      <c r="C2846" s="44">
        <v>4</v>
      </c>
      <c r="D2846" s="214">
        <v>45131.504190509258</v>
      </c>
      <c r="E2846" s="211" t="b">
        <v>0</v>
      </c>
      <c r="F2846" s="211" t="s">
        <v>948</v>
      </c>
      <c r="G28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&lt;STX&gt;H1;o160,100;f3;c20;h1;w1;d3,Unree Clark;&lt;ETX&gt;
&lt;STX&gt;H2;o130,100;f3;c20;h1;w1;d3,;&lt;ETX&gt;
&lt;STX&gt;H3;o100,100;f3;c20;h1;w1;d3,MES Login;&lt;ETX&gt;
&lt;STX&gt;B4;o50,30;f3;c0,3;h50;w3;d3,9854;&lt;ETX&gt;
&lt;STX&gt;R&lt;ETX&gt;
&lt;STX&gt;&lt;ESC&gt;E1;&lt;ETX&gt;
&lt;STX&gt;&lt;US&gt;4&lt;ETX&gt;
&lt;STX&gt;&lt;ETB&gt;&lt;ETX&gt;</v>
      </c>
      <c r="H2846" s="38">
        <f>ROW() - 6</f>
        <v>2840</v>
      </c>
      <c r="I2846" s="218" t="str" cm="1">
        <f t="array" ref="I28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47" spans="1:10" x14ac:dyDescent="0.2">
      <c r="A2847" s="209">
        <v>9609</v>
      </c>
      <c r="B2847" s="211" t="s">
        <v>638</v>
      </c>
      <c r="C2847" s="44">
        <v>4</v>
      </c>
      <c r="D2847" s="214"/>
      <c r="E2847" s="211" t="b">
        <v>0</v>
      </c>
      <c r="F2847" s="211" t="s">
        <v>965</v>
      </c>
      <c r="G28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&lt;STX&gt;H1;o160,100;f3;c20;h1;w1;d3,Va Lor;&lt;ETX&gt;
&lt;STX&gt;H2;o130,100;f3;c20;h1;w1;d3,T1XX A;&lt;ETX&gt;
&lt;STX&gt;H3;o100,100;f3;c20;h1;w1;d3,MES Login;&lt;ETX&gt;
&lt;STX&gt;B4;o50,30;f3;c0,3;h50;w3;d3,9609;&lt;ETX&gt;
&lt;STX&gt;R&lt;ETX&gt;
&lt;STX&gt;&lt;ESC&gt;E1;&lt;ETX&gt;
&lt;STX&gt;&lt;US&gt;4&lt;ETX&gt;
&lt;STX&gt;&lt;ETB&gt;&lt;ETX&gt;</v>
      </c>
      <c r="H2847" s="38">
        <f>ROW() - 6</f>
        <v>2841</v>
      </c>
      <c r="I2847" s="218" t="str" cm="1">
        <f t="array" ref="I28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8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848" spans="1:10" x14ac:dyDescent="0.2">
      <c r="A2848" s="209">
        <v>2165</v>
      </c>
      <c r="B2848" s="211" t="s">
        <v>4749</v>
      </c>
      <c r="C2848" s="44">
        <v>4</v>
      </c>
      <c r="D2848" s="214">
        <v>45131.504191053238</v>
      </c>
      <c r="E2848" s="211" t="b">
        <v>0</v>
      </c>
      <c r="F2848" s="211" t="s">
        <v>1039</v>
      </c>
      <c r="G28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&lt;STX&gt;H1;o160,100;f3;c20;h1;w1;d3,Valester Wilson;&lt;ETX&gt;
&lt;STX&gt;H2;o130,100;f3;c20;h1;w1;d3,;&lt;ETX&gt;
&lt;STX&gt;H3;o100,100;f3;c20;h1;w1;d3,MES Login;&lt;ETX&gt;
&lt;STX&gt;B4;o50,30;f3;c0,3;h50;w3;d3,2165;&lt;ETX&gt;
&lt;STX&gt;R&lt;ETX&gt;
&lt;STX&gt;&lt;ESC&gt;E1;&lt;ETX&gt;
&lt;STX&gt;&lt;US&gt;4&lt;ETX&gt;
&lt;STX&gt;&lt;ETB&gt;&lt;ETX&gt;</v>
      </c>
      <c r="H2848" s="38">
        <f>ROW() - 6</f>
        <v>2842</v>
      </c>
      <c r="I2848" s="218" t="str" cm="1">
        <f t="array" ref="I28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49" spans="1:10" x14ac:dyDescent="0.2">
      <c r="A2849" s="209">
        <v>1065</v>
      </c>
      <c r="B2849" s="211" t="s">
        <v>4750</v>
      </c>
      <c r="C2849" s="44">
        <v>4</v>
      </c>
      <c r="D2849" s="214">
        <v>45131.504191435182</v>
      </c>
      <c r="E2849" s="211" t="b">
        <v>0</v>
      </c>
      <c r="F2849" s="211" t="s">
        <v>1480</v>
      </c>
      <c r="G28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&lt;STX&gt;H1;o160,100;f3;c20;h1;w1;d3,Vanessa Bryant;&lt;ETX&gt;
&lt;STX&gt;H2;o130,100;f3;c20;h1;w1;d3,;&lt;ETX&gt;
&lt;STX&gt;H3;o100,100;f3;c20;h1;w1;d3,MES Login;&lt;ETX&gt;
&lt;STX&gt;B4;o50,30;f3;c0,3;h50;w3;d3,1065;&lt;ETX&gt;
&lt;STX&gt;R&lt;ETX&gt;
&lt;STX&gt;&lt;ESC&gt;E1;&lt;ETX&gt;
&lt;STX&gt;&lt;US&gt;4&lt;ETX&gt;
&lt;STX&gt;&lt;ETB&gt;&lt;ETX&gt;</v>
      </c>
      <c r="H2849" s="38">
        <f>ROW() - 6</f>
        <v>2843</v>
      </c>
      <c r="I2849" s="218" t="str" cm="1">
        <f t="array" ref="I28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50" spans="1:10" x14ac:dyDescent="0.2">
      <c r="A2850" s="209">
        <v>1439</v>
      </c>
      <c r="B2850" s="211" t="s">
        <v>4751</v>
      </c>
      <c r="C2850" s="44">
        <v>4</v>
      </c>
      <c r="D2850" s="214">
        <v>45131.504191585649</v>
      </c>
      <c r="E2850" s="211" t="b">
        <v>0</v>
      </c>
      <c r="F2850" s="211" t="s">
        <v>4752</v>
      </c>
      <c r="G28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&lt;STX&gt;H1;o160,100;f3;c20;h1;w1;d3,Vanessa Crooker;&lt;ETX&gt;
&lt;STX&gt;H2;o130,100;f3;c20;h1;w1;d3,;&lt;ETX&gt;
&lt;STX&gt;H3;o100,100;f3;c20;h1;w1;d3,MES Login;&lt;ETX&gt;
&lt;STX&gt;B4;o50,30;f3;c0,3;h50;w3;d3,1439;&lt;ETX&gt;
&lt;STX&gt;R&lt;ETX&gt;
&lt;STX&gt;&lt;ESC&gt;E1;&lt;ETX&gt;
&lt;STX&gt;&lt;US&gt;4&lt;ETX&gt;
&lt;STX&gt;&lt;ETB&gt;&lt;ETX&gt;</v>
      </c>
      <c r="H2850" s="38">
        <f>ROW() - 6</f>
        <v>2844</v>
      </c>
      <c r="I2850" s="218" t="str" cm="1">
        <f t="array" ref="I28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51" spans="1:10" x14ac:dyDescent="0.2">
      <c r="A2851" s="209">
        <v>9852</v>
      </c>
      <c r="B2851" s="211" t="s">
        <v>4753</v>
      </c>
      <c r="C2851" s="44">
        <v>4</v>
      </c>
      <c r="D2851" s="214">
        <v>45131.504191782406</v>
      </c>
      <c r="E2851" s="211" t="b">
        <v>0</v>
      </c>
      <c r="F2851" s="211" t="s">
        <v>969</v>
      </c>
      <c r="G28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&lt;STX&gt;H1;o160,100;f3;c20;h1;w1;d3,Vanessa Williams;&lt;ETX&gt;
&lt;STX&gt;H2;o130,100;f3;c20;h1;w1;d3,;&lt;ETX&gt;
&lt;STX&gt;H3;o100,100;f3;c20;h1;w1;d3,MES Login;&lt;ETX&gt;
&lt;STX&gt;B4;o50,30;f3;c0,3;h50;w3;d3,9852;&lt;ETX&gt;
&lt;STX&gt;R&lt;ETX&gt;
&lt;STX&gt;&lt;ESC&gt;E1;&lt;ETX&gt;
&lt;STX&gt;&lt;US&gt;4&lt;ETX&gt;
&lt;STX&gt;&lt;ETB&gt;&lt;ETX&gt;</v>
      </c>
      <c r="H2851" s="38">
        <f>ROW() - 6</f>
        <v>2845</v>
      </c>
      <c r="I2851" s="218" t="str" cm="1">
        <f t="array" ref="I28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52" spans="1:10" x14ac:dyDescent="0.2">
      <c r="A2852" s="209">
        <v>1107</v>
      </c>
      <c r="B2852" s="211" t="s">
        <v>4754</v>
      </c>
      <c r="C2852" s="44">
        <v>4</v>
      </c>
      <c r="D2852" s="214">
        <v>45131.504192129629</v>
      </c>
      <c r="E2852" s="211" t="b">
        <v>0</v>
      </c>
      <c r="F2852" s="211" t="s">
        <v>924</v>
      </c>
      <c r="G28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&lt;STX&gt;H1;o160,100;f3;c20;h1;w1;d3,Vanessa Wright;&lt;ETX&gt;
&lt;STX&gt;H2;o130,100;f3;c20;h1;w1;d3,;&lt;ETX&gt;
&lt;STX&gt;H3;o100,100;f3;c20;h1;w1;d3,MES Login;&lt;ETX&gt;
&lt;STX&gt;B4;o50,30;f3;c0,3;h50;w3;d3,1107;&lt;ETX&gt;
&lt;STX&gt;R&lt;ETX&gt;
&lt;STX&gt;&lt;ESC&gt;E1;&lt;ETX&gt;
&lt;STX&gt;&lt;US&gt;4&lt;ETX&gt;
&lt;STX&gt;&lt;ETB&gt;&lt;ETX&gt;</v>
      </c>
      <c r="H2852" s="38">
        <f>ROW() - 6</f>
        <v>2846</v>
      </c>
      <c r="I2852" s="218" t="str" cm="1">
        <f t="array" ref="I28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53" spans="1:10" x14ac:dyDescent="0.2">
      <c r="A2853" s="209">
        <v>8668</v>
      </c>
      <c r="B2853" s="211" t="s">
        <v>4755</v>
      </c>
      <c r="C2853" s="44">
        <v>3</v>
      </c>
      <c r="D2853" s="214">
        <v>45131.504192326393</v>
      </c>
      <c r="E2853" s="211" t="b">
        <v>1</v>
      </c>
      <c r="F2853" s="211" t="s">
        <v>1212</v>
      </c>
      <c r="G28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&lt;STX&gt;H1;o160,100;f3;c20;h1;w1;d3,Vang Chang;&lt;ETX&gt;
&lt;STX&gt;H2;o130,100;f3;c20;h1;w1;d3,;&lt;ETX&gt;
&lt;STX&gt;H3;o100,100;f3;c20;h1;w1;d3,MES Login;&lt;ETX&gt;
&lt;STX&gt;B4;o50,30;f3;c0,3;h50;w3;d3,8668;&lt;ETX&gt;
&lt;STX&gt;R&lt;ETX&gt;
&lt;STX&gt;&lt;ESC&gt;E1;&lt;ETX&gt;
&lt;STX&gt;&lt;US&gt;4&lt;ETX&gt;
&lt;STX&gt;&lt;ETB&gt;&lt;ETX&gt;</v>
      </c>
      <c r="H2853" s="38">
        <f>ROW() - 6</f>
        <v>2847</v>
      </c>
      <c r="I2853" s="218" t="str" cm="1">
        <f t="array" ref="I28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54" spans="1:10" x14ac:dyDescent="0.2">
      <c r="A2854" s="209">
        <v>1087</v>
      </c>
      <c r="B2854" s="211" t="s">
        <v>4756</v>
      </c>
      <c r="C2854" s="44">
        <v>4</v>
      </c>
      <c r="D2854" s="214">
        <v>45131.504192511573</v>
      </c>
      <c r="E2854" s="211" t="b">
        <v>0</v>
      </c>
      <c r="F2854" s="211" t="s">
        <v>1462</v>
      </c>
      <c r="G28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&lt;STX&gt;H1;o160,100;f3;c20;h1;w1;d3,Vang Her;&lt;ETX&gt;
&lt;STX&gt;H2;o130,100;f3;c20;h1;w1;d3,;&lt;ETX&gt;
&lt;STX&gt;H3;o100,100;f3;c20;h1;w1;d3,MES Login;&lt;ETX&gt;
&lt;STX&gt;B4;o50,30;f3;c0,3;h50;w3;d3,1087;&lt;ETX&gt;
&lt;STX&gt;R&lt;ETX&gt;
&lt;STX&gt;&lt;ESC&gt;E1;&lt;ETX&gt;
&lt;STX&gt;&lt;US&gt;4&lt;ETX&gt;
&lt;STX&gt;&lt;ETB&gt;&lt;ETX&gt;</v>
      </c>
      <c r="H2854" s="38">
        <f>ROW() - 6</f>
        <v>2848</v>
      </c>
      <c r="I2854" s="218" t="str" cm="1">
        <f t="array" ref="I28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55" spans="1:10" x14ac:dyDescent="0.2">
      <c r="A2855" s="209">
        <v>1344</v>
      </c>
      <c r="B2855" s="211" t="s">
        <v>4757</v>
      </c>
      <c r="C2855" s="44">
        <v>4</v>
      </c>
      <c r="D2855" s="214">
        <v>45131.504192708337</v>
      </c>
      <c r="E2855" s="211" t="b">
        <v>0</v>
      </c>
      <c r="F2855" s="211" t="s">
        <v>1378</v>
      </c>
      <c r="G28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&lt;STX&gt;H1;o160,100;f3;c20;h1;w1;d3,Vang Lee;&lt;ETX&gt;
&lt;STX&gt;H2;o130,100;f3;c20;h1;w1;d3,;&lt;ETX&gt;
&lt;STX&gt;H3;o100,100;f3;c20;h1;w1;d3,MES Login;&lt;ETX&gt;
&lt;STX&gt;B4;o50,30;f3;c0,3;h50;w3;d3,1344;&lt;ETX&gt;
&lt;STX&gt;R&lt;ETX&gt;
&lt;STX&gt;&lt;ESC&gt;E1;&lt;ETX&gt;
&lt;STX&gt;&lt;US&gt;4&lt;ETX&gt;
&lt;STX&gt;&lt;ETB&gt;&lt;ETX&gt;</v>
      </c>
      <c r="H2855" s="38">
        <f>ROW() - 6</f>
        <v>2849</v>
      </c>
      <c r="I2855" s="218" t="str" cm="1">
        <f t="array" ref="I28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56" spans="1:10" x14ac:dyDescent="0.2">
      <c r="A2856" s="209">
        <v>8865</v>
      </c>
      <c r="B2856" s="211" t="s">
        <v>4758</v>
      </c>
      <c r="C2856" s="44">
        <v>4</v>
      </c>
      <c r="D2856" s="214">
        <v>45131.504193055553</v>
      </c>
      <c r="E2856" s="211" t="b">
        <v>0</v>
      </c>
      <c r="F2856" s="211" t="s">
        <v>4759</v>
      </c>
      <c r="G28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&lt;STX&gt;H1;o160,100;f3;c20;h1;w1;d3,Vang Pang;&lt;ETX&gt;
&lt;STX&gt;H2;o130,100;f3;c20;h1;w1;d3,;&lt;ETX&gt;
&lt;STX&gt;H3;o100,100;f3;c20;h1;w1;d3,MES Login;&lt;ETX&gt;
&lt;STX&gt;B4;o50,30;f3;c0,3;h50;w3;d3,8865;&lt;ETX&gt;
&lt;STX&gt;R&lt;ETX&gt;
&lt;STX&gt;&lt;ESC&gt;E1;&lt;ETX&gt;
&lt;STX&gt;&lt;US&gt;4&lt;ETX&gt;
&lt;STX&gt;&lt;ETB&gt;&lt;ETX&gt;</v>
      </c>
      <c r="H2856" s="38">
        <f>ROW() - 6</f>
        <v>2850</v>
      </c>
      <c r="I2856" s="218" t="str" cm="1">
        <f t="array" ref="I28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57" spans="1:10" x14ac:dyDescent="0.2">
      <c r="A2857" s="209">
        <v>2618</v>
      </c>
      <c r="B2857" s="211" t="s">
        <v>822</v>
      </c>
      <c r="C2857" s="44">
        <v>4</v>
      </c>
      <c r="D2857" s="214">
        <v>45875.746488773148</v>
      </c>
      <c r="E2857" s="211" t="b">
        <v>0</v>
      </c>
      <c r="F2857" s="211" t="s">
        <v>1877</v>
      </c>
      <c r="G28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&lt;STX&gt;H1;o160,100;f3;c20;h1;w1;d3,VaShaun Rhodes;&lt;ETX&gt;
&lt;STX&gt;H2;o130,100;f3;c20;h1;w1;d3,;&lt;ETX&gt;
&lt;STX&gt;H3;o100,100;f3;c20;h1;w1;d3,MES Login;&lt;ETX&gt;
&lt;STX&gt;B4;o50,30;f3;c0,3;h50;w3;d3,2618;&lt;ETX&gt;
&lt;STX&gt;R&lt;ETX&gt;
&lt;STX&gt;&lt;ESC&gt;E1;&lt;ETX&gt;
&lt;STX&gt;&lt;US&gt;4&lt;ETX&gt;
&lt;STX&gt;&lt;ETB&gt;&lt;ETX&gt;</v>
      </c>
      <c r="H2857" s="38">
        <f>ROW() - 6</f>
        <v>2851</v>
      </c>
      <c r="I2857" s="218" t="str" cm="1">
        <f t="array" ref="I28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58" spans="1:10" x14ac:dyDescent="0.2">
      <c r="A2858" s="209">
        <v>1689</v>
      </c>
      <c r="B2858" s="211" t="s">
        <v>4760</v>
      </c>
      <c r="C2858" s="44">
        <v>4</v>
      </c>
      <c r="D2858" s="214">
        <v>45131.504193252316</v>
      </c>
      <c r="E2858" s="211" t="b">
        <v>0</v>
      </c>
      <c r="F2858" s="211" t="s">
        <v>998</v>
      </c>
      <c r="G28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&lt;STX&gt;H1;o160,100;f3;c20;h1;w1;d3,Vaughan Hill;&lt;ETX&gt;
&lt;STX&gt;H2;o130,100;f3;c20;h1;w1;d3,;&lt;ETX&gt;
&lt;STX&gt;H3;o100,100;f3;c20;h1;w1;d3,MES Login;&lt;ETX&gt;
&lt;STX&gt;B4;o50,30;f3;c0,3;h50;w3;d3,1689;&lt;ETX&gt;
&lt;STX&gt;R&lt;ETX&gt;
&lt;STX&gt;&lt;ESC&gt;E1;&lt;ETX&gt;
&lt;STX&gt;&lt;US&gt;4&lt;ETX&gt;
&lt;STX&gt;&lt;ETB&gt;&lt;ETX&gt;</v>
      </c>
      <c r="H2858" s="38">
        <f>ROW() - 6</f>
        <v>2852</v>
      </c>
      <c r="I2858" s="218" t="str" cm="1">
        <f t="array" ref="I28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59" spans="1:10" x14ac:dyDescent="0.2">
      <c r="A2859" s="209">
        <v>9703</v>
      </c>
      <c r="B2859" s="211" t="s">
        <v>4761</v>
      </c>
      <c r="C2859" s="44">
        <v>4</v>
      </c>
      <c r="D2859" s="214">
        <v>45131.50419359954</v>
      </c>
      <c r="E2859" s="211" t="b">
        <v>0</v>
      </c>
      <c r="F2859" s="211" t="s">
        <v>4762</v>
      </c>
      <c r="G28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&lt;STX&gt;H1;o160,100;f3;c20;h1;w1;d3,Venus Lumpkin;&lt;ETX&gt;
&lt;STX&gt;H2;o130,100;f3;c20;h1;w1;d3,;&lt;ETX&gt;
&lt;STX&gt;H3;o100,100;f3;c20;h1;w1;d3,MES Login;&lt;ETX&gt;
&lt;STX&gt;B4;o50,30;f3;c0,3;h50;w3;d3,9703;&lt;ETX&gt;
&lt;STX&gt;R&lt;ETX&gt;
&lt;STX&gt;&lt;ESC&gt;E1;&lt;ETX&gt;
&lt;STX&gt;&lt;US&gt;4&lt;ETX&gt;
&lt;STX&gt;&lt;ETB&gt;&lt;ETX&gt;</v>
      </c>
      <c r="H2859" s="38">
        <f>ROW() - 6</f>
        <v>2853</v>
      </c>
      <c r="I2859" s="218" t="str" cm="1">
        <f t="array" ref="I28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60" spans="1:10" x14ac:dyDescent="0.2">
      <c r="A2860" s="209">
        <v>1338</v>
      </c>
      <c r="B2860" s="211" t="s">
        <v>4763</v>
      </c>
      <c r="C2860" s="44">
        <v>4</v>
      </c>
      <c r="D2860" s="214">
        <v>45131.50419378472</v>
      </c>
      <c r="E2860" s="211" t="b">
        <v>0</v>
      </c>
      <c r="F2860" s="211" t="s">
        <v>4764</v>
      </c>
      <c r="G28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&lt;STX&gt;H1;o160,100;f3;c20;h1;w1;d3,Verdell Lynch;&lt;ETX&gt;
&lt;STX&gt;H2;o130,100;f3;c20;h1;w1;d3,;&lt;ETX&gt;
&lt;STX&gt;H3;o100,100;f3;c20;h1;w1;d3,MES Login;&lt;ETX&gt;
&lt;STX&gt;B4;o50,30;f3;c0,3;h50;w3;d3,1338;&lt;ETX&gt;
&lt;STX&gt;R&lt;ETX&gt;
&lt;STX&gt;&lt;ESC&gt;E1;&lt;ETX&gt;
&lt;STX&gt;&lt;US&gt;4&lt;ETX&gt;
&lt;STX&gt;&lt;ETB&gt;&lt;ETX&gt;</v>
      </c>
      <c r="H2860" s="38">
        <f>ROW() - 6</f>
        <v>2854</v>
      </c>
      <c r="I2860" s="218" t="str" cm="1">
        <f t="array" ref="I28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61" spans="1:10" x14ac:dyDescent="0.2">
      <c r="A2861" s="209">
        <v>9824</v>
      </c>
      <c r="B2861" s="211" t="s">
        <v>4765</v>
      </c>
      <c r="C2861" s="44">
        <v>4</v>
      </c>
      <c r="D2861" s="214">
        <v>45131.504193946763</v>
      </c>
      <c r="E2861" s="211" t="b">
        <v>0</v>
      </c>
      <c r="F2861" s="211" t="s">
        <v>4766</v>
      </c>
      <c r="G28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&lt;STX&gt;H1;o160,100;f3;c20;h1;w1;d3,Vernisha Wade;&lt;ETX&gt;
&lt;STX&gt;H2;o130,100;f3;c20;h1;w1;d3,;&lt;ETX&gt;
&lt;STX&gt;H3;o100,100;f3;c20;h1;w1;d3,MES Login;&lt;ETX&gt;
&lt;STX&gt;B4;o50,30;f3;c0,3;h50;w3;d3,9824;&lt;ETX&gt;
&lt;STX&gt;R&lt;ETX&gt;
&lt;STX&gt;&lt;ESC&gt;E1;&lt;ETX&gt;
&lt;STX&gt;&lt;US&gt;4&lt;ETX&gt;
&lt;STX&gt;&lt;ETB&gt;&lt;ETX&gt;</v>
      </c>
      <c r="H2861" s="38">
        <f>ROW() - 6</f>
        <v>2855</v>
      </c>
      <c r="I2861" s="218" t="str" cm="1">
        <f t="array" ref="I28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62" spans="1:10" x14ac:dyDescent="0.2">
      <c r="A2862" s="209">
        <v>9277</v>
      </c>
      <c r="B2862" s="211" t="s">
        <v>640</v>
      </c>
      <c r="C2862" s="44">
        <v>2</v>
      </c>
      <c r="D2862" s="214"/>
      <c r="E2862" s="211" t="b">
        <v>1</v>
      </c>
      <c r="F2862" s="211" t="s">
        <v>2164</v>
      </c>
      <c r="G28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&lt;STX&gt;H1;o160,100;f3;c20;h1;w1;d3,Veronica Owens;&lt;ETX&gt;
&lt;STX&gt;H2;o130,100;f3;c20;h1;w1;d3,Quality 1st;&lt;ETX&gt;
&lt;STX&gt;H3;o100,100;f3;c20;h1;w1;d3,MES Login;&lt;ETX&gt;
&lt;STX&gt;B4;o50,30;f3;c0,3;h50;w3;d3,9277;&lt;ETX&gt;
&lt;STX&gt;R&lt;ETX&gt;
&lt;STX&gt;&lt;ESC&gt;E1;&lt;ETX&gt;
&lt;STX&gt;&lt;US&gt;4&lt;ETX&gt;
&lt;STX&gt;&lt;ETB&gt;&lt;ETX&gt;</v>
      </c>
      <c r="H2862" s="38">
        <f>ROW() - 6</f>
        <v>2856</v>
      </c>
      <c r="I2862" s="218" t="str" cm="1">
        <f t="array" ref="I28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1st</v>
      </c>
      <c r="J28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863" spans="1:10" x14ac:dyDescent="0.2">
      <c r="A2863" s="209">
        <v>9740</v>
      </c>
      <c r="B2863" s="211" t="s">
        <v>4767</v>
      </c>
      <c r="C2863" s="44">
        <v>4</v>
      </c>
      <c r="D2863" s="214">
        <v>45639</v>
      </c>
      <c r="E2863" s="211" t="b">
        <v>0</v>
      </c>
      <c r="F2863" s="211" t="s">
        <v>4768</v>
      </c>
      <c r="G286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&lt;STX&gt;H1;o160,100;f3;c20;h1;w1;d3,Veronica Ruson;&lt;ETX&gt;
&lt;STX&gt;H2;o130,100;f3;c20;h1;w1;d3,;&lt;ETX&gt;
&lt;STX&gt;H3;o100,100;f3;c20;h1;w1;d3,MES Login;&lt;ETX&gt;
&lt;STX&gt;B4;o50,30;f3;c0,3;h50;w3;d3,9740;&lt;ETX&gt;
&lt;STX&gt;R&lt;ETX&gt;
&lt;STX&gt;&lt;ESC&gt;E1;&lt;ETX&gt;
&lt;STX&gt;&lt;US&gt;4&lt;ETX&gt;
&lt;STX&gt;&lt;ETB&gt;&lt;ETX&gt;</v>
      </c>
      <c r="H2863" s="38">
        <f>ROW() - 6</f>
        <v>2857</v>
      </c>
      <c r="I2863" s="218" t="str" cm="1">
        <f t="array" ref="I286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6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64" spans="1:10" x14ac:dyDescent="0.2">
      <c r="A2864" s="209">
        <v>9567</v>
      </c>
      <c r="B2864" s="211" t="s">
        <v>4769</v>
      </c>
      <c r="C2864" s="44">
        <v>4</v>
      </c>
      <c r="D2864" s="214">
        <v>45131.504194131943</v>
      </c>
      <c r="E2864" s="211" t="b">
        <v>0</v>
      </c>
      <c r="F2864" s="211" t="s">
        <v>969</v>
      </c>
      <c r="G286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&lt;STX&gt;H1;o160,100;f3;c20;h1;w1;d3,Veronica Williams;&lt;ETX&gt;
&lt;STX&gt;H2;o130,100;f3;c20;h1;w1;d3,;&lt;ETX&gt;
&lt;STX&gt;H3;o100,100;f3;c20;h1;w1;d3,MES Login;&lt;ETX&gt;
&lt;STX&gt;B4;o50,30;f3;c0,3;h50;w3;d3,9567;&lt;ETX&gt;
&lt;STX&gt;R&lt;ETX&gt;
&lt;STX&gt;&lt;ESC&gt;E1;&lt;ETX&gt;
&lt;STX&gt;&lt;US&gt;4&lt;ETX&gt;
&lt;STX&gt;&lt;ETB&gt;&lt;ETX&gt;</v>
      </c>
      <c r="H2864" s="38">
        <f>ROW() - 6</f>
        <v>2858</v>
      </c>
      <c r="I2864" s="218" t="str" cm="1">
        <f t="array" ref="I286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6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65" spans="1:10" x14ac:dyDescent="0.2">
      <c r="A2865" s="209">
        <v>1427</v>
      </c>
      <c r="B2865" s="211" t="s">
        <v>4770</v>
      </c>
      <c r="C2865" s="44">
        <v>4</v>
      </c>
      <c r="D2865" s="214">
        <v>45131.504194328707</v>
      </c>
      <c r="E2865" s="211" t="b">
        <v>0</v>
      </c>
      <c r="F2865" s="211" t="s">
        <v>1039</v>
      </c>
      <c r="G286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&lt;STX&gt;H1;o160,100;f3;c20;h1;w1;d3,Veta Wilson;&lt;ETX&gt;
&lt;STX&gt;H2;o130,100;f3;c20;h1;w1;d3,;&lt;ETX&gt;
&lt;STX&gt;H3;o100,100;f3;c20;h1;w1;d3,MES Login;&lt;ETX&gt;
&lt;STX&gt;B4;o50,30;f3;c0,3;h50;w3;d3,1427;&lt;ETX&gt;
&lt;STX&gt;R&lt;ETX&gt;
&lt;STX&gt;&lt;ESC&gt;E1;&lt;ETX&gt;
&lt;STX&gt;&lt;US&gt;4&lt;ETX&gt;
&lt;STX&gt;&lt;ETB&gt;&lt;ETX&gt;</v>
      </c>
      <c r="H2865" s="38">
        <f>ROW() - 6</f>
        <v>2859</v>
      </c>
      <c r="I2865" s="218" t="str" cm="1">
        <f t="array" ref="I286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6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66" spans="1:10" x14ac:dyDescent="0.2">
      <c r="A2866" s="209">
        <v>1432</v>
      </c>
      <c r="B2866" s="211" t="s">
        <v>4771</v>
      </c>
      <c r="C2866" s="44">
        <v>4</v>
      </c>
      <c r="D2866" s="214">
        <v>45131.504194479166</v>
      </c>
      <c r="E2866" s="211" t="b">
        <v>0</v>
      </c>
      <c r="F2866" s="211" t="s">
        <v>1904</v>
      </c>
      <c r="G286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&lt;STX&gt;H1;o160,100;f3;c20;h1;w1;d3,Vicky Spivey;&lt;ETX&gt;
&lt;STX&gt;H2;o130,100;f3;c20;h1;w1;d3,;&lt;ETX&gt;
&lt;STX&gt;H3;o100,100;f3;c20;h1;w1;d3,MES Login;&lt;ETX&gt;
&lt;STX&gt;B4;o50,30;f3;c0,3;h50;w3;d3,1432;&lt;ETX&gt;
&lt;STX&gt;R&lt;ETX&gt;
&lt;STX&gt;&lt;ESC&gt;E1;&lt;ETX&gt;
&lt;STX&gt;&lt;US&gt;4&lt;ETX&gt;
&lt;STX&gt;&lt;ETB&gt;&lt;ETX&gt;</v>
      </c>
      <c r="H2866" s="38">
        <f>ROW() - 6</f>
        <v>2860</v>
      </c>
      <c r="I2866" s="218" t="str" cm="1">
        <f t="array" ref="I286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6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67" spans="1:10" x14ac:dyDescent="0.2">
      <c r="A2867" s="209">
        <v>1837</v>
      </c>
      <c r="B2867" s="211" t="s">
        <v>4772</v>
      </c>
      <c r="C2867" s="44">
        <v>4</v>
      </c>
      <c r="D2867" s="214">
        <v>45639</v>
      </c>
      <c r="E2867" s="211" t="b">
        <v>0</v>
      </c>
      <c r="F2867" s="211" t="s">
        <v>2238</v>
      </c>
      <c r="G286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&lt;STX&gt;H1;o160,100;f3;c20;h1;w1;d3,Victor Evans;&lt;ETX&gt;
&lt;STX&gt;H2;o130,100;f3;c20;h1;w1;d3,;&lt;ETX&gt;
&lt;STX&gt;H3;o100,100;f3;c20;h1;w1;d3,MES Login;&lt;ETX&gt;
&lt;STX&gt;B4;o50,30;f3;c0,3;h50;w3;d3,1837;&lt;ETX&gt;
&lt;STX&gt;R&lt;ETX&gt;
&lt;STX&gt;&lt;ESC&gt;E1;&lt;ETX&gt;
&lt;STX&gt;&lt;US&gt;4&lt;ETX&gt;
&lt;STX&gt;&lt;ETB&gt;&lt;ETX&gt;</v>
      </c>
      <c r="H2867" s="38">
        <f>ROW() - 6</f>
        <v>2861</v>
      </c>
      <c r="I2867" s="218" t="str" cm="1">
        <f t="array" ref="I286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6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68" spans="1:10" x14ac:dyDescent="0.2">
      <c r="A2868" s="209">
        <v>1095</v>
      </c>
      <c r="B2868" s="211" t="s">
        <v>4773</v>
      </c>
      <c r="C2868" s="44">
        <v>4</v>
      </c>
      <c r="D2868" s="214">
        <v>45131.504195023146</v>
      </c>
      <c r="E2868" s="211" t="b">
        <v>0</v>
      </c>
      <c r="F2868" s="211" t="s">
        <v>1378</v>
      </c>
      <c r="G286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&lt;STX&gt;H1;o160,100;f3;c20;h1;w1;d3,Victor Lee;&lt;ETX&gt;
&lt;STX&gt;H2;o130,100;f3;c20;h1;w1;d3,;&lt;ETX&gt;
&lt;STX&gt;H3;o100,100;f3;c20;h1;w1;d3,MES Login;&lt;ETX&gt;
&lt;STX&gt;B4;o50,30;f3;c0,3;h50;w3;d3,1095;&lt;ETX&gt;
&lt;STX&gt;R&lt;ETX&gt;
&lt;STX&gt;&lt;ESC&gt;E1;&lt;ETX&gt;
&lt;STX&gt;&lt;US&gt;4&lt;ETX&gt;
&lt;STX&gt;&lt;ETB&gt;&lt;ETX&gt;</v>
      </c>
      <c r="H2868" s="38">
        <f>ROW() - 6</f>
        <v>2862</v>
      </c>
      <c r="I2868" s="218" t="str" cm="1">
        <f t="array" ref="I286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6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69" spans="1:10" x14ac:dyDescent="0.2">
      <c r="A2869" s="209">
        <v>1825</v>
      </c>
      <c r="B2869" s="211" t="s">
        <v>642</v>
      </c>
      <c r="C2869" s="44">
        <v>4</v>
      </c>
      <c r="D2869" s="214"/>
      <c r="E2869" s="211" t="b">
        <v>0</v>
      </c>
      <c r="F2869" s="211" t="s">
        <v>4774</v>
      </c>
      <c r="G286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&lt;STX&gt;H1;o160,100;f3;c20;h1;w1;d3,Victoria Bostle;&lt;ETX&gt;
&lt;STX&gt;H2;o130,100;f3;c20;h1;w1;d3,T1XX A;&lt;ETX&gt;
&lt;STX&gt;H3;o100,100;f3;c20;h1;w1;d3,MES Login;&lt;ETX&gt;
&lt;STX&gt;B4;o50,30;f3;c0,3;h50;w3;d3,1825;&lt;ETX&gt;
&lt;STX&gt;R&lt;ETX&gt;
&lt;STX&gt;&lt;ESC&gt;E1;&lt;ETX&gt;
&lt;STX&gt;&lt;US&gt;4&lt;ETX&gt;
&lt;STX&gt;&lt;ETB&gt;&lt;ETX&gt;</v>
      </c>
      <c r="H2869" s="38">
        <f>ROW() - 6</f>
        <v>2863</v>
      </c>
      <c r="I2869" s="218" t="str" cm="1">
        <f t="array" ref="I286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86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870" spans="1:10" x14ac:dyDescent="0.2">
      <c r="A2870" s="209">
        <v>1786</v>
      </c>
      <c r="B2870" s="211" t="s">
        <v>4775</v>
      </c>
      <c r="C2870" s="44">
        <v>4</v>
      </c>
      <c r="D2870" s="214">
        <v>45131.504194675923</v>
      </c>
      <c r="E2870" s="211" t="b">
        <v>0</v>
      </c>
      <c r="F2870" s="211" t="s">
        <v>1348</v>
      </c>
      <c r="G287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&lt;STX&gt;H1;o160,100;f3;c20;h1;w1;d3,Victoria Howell;&lt;ETX&gt;
&lt;STX&gt;H2;o130,100;f3;c20;h1;w1;d3,;&lt;ETX&gt;
&lt;STX&gt;H3;o100,100;f3;c20;h1;w1;d3,MES Login;&lt;ETX&gt;
&lt;STX&gt;B4;o50,30;f3;c0,3;h50;w3;d3,1786;&lt;ETX&gt;
&lt;STX&gt;R&lt;ETX&gt;
&lt;STX&gt;&lt;ESC&gt;E1;&lt;ETX&gt;
&lt;STX&gt;&lt;US&gt;4&lt;ETX&gt;
&lt;STX&gt;&lt;ETB&gt;&lt;ETX&gt;</v>
      </c>
      <c r="H2870" s="38">
        <f>ROW() - 6</f>
        <v>2864</v>
      </c>
      <c r="I2870" s="218" t="str" cm="1">
        <f t="array" ref="I287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7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71" spans="1:10" x14ac:dyDescent="0.2">
      <c r="A2871" s="209">
        <v>1054</v>
      </c>
      <c r="B2871" s="211" t="s">
        <v>4776</v>
      </c>
      <c r="C2871" s="44">
        <v>4</v>
      </c>
      <c r="D2871" s="214">
        <v>45131.50419521991</v>
      </c>
      <c r="E2871" s="211" t="b">
        <v>0</v>
      </c>
      <c r="F2871" s="211" t="s">
        <v>4777</v>
      </c>
      <c r="G287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&lt;STX&gt;H1;o160,100;f3;c20;h1;w1;d3,Vieniesha McWilliams;&lt;ETX&gt;
&lt;STX&gt;H2;o130,100;f3;c20;h1;w1;d3,;&lt;ETX&gt;
&lt;STX&gt;H3;o100,100;f3;c20;h1;w1;d3,MES Login;&lt;ETX&gt;
&lt;STX&gt;B4;o50,30;f3;c0,3;h50;w3;d3,1054;&lt;ETX&gt;
&lt;STX&gt;R&lt;ETX&gt;
&lt;STX&gt;&lt;ESC&gt;E1;&lt;ETX&gt;
&lt;STX&gt;&lt;US&gt;4&lt;ETX&gt;
&lt;STX&gt;&lt;ETB&gt;&lt;ETX&gt;</v>
      </c>
      <c r="H2871" s="38">
        <f>ROW() - 6</f>
        <v>2865</v>
      </c>
      <c r="I2871" s="218" t="str" cm="1">
        <f t="array" ref="I287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7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72" spans="1:10" x14ac:dyDescent="0.2">
      <c r="A2872" s="209">
        <v>8754</v>
      </c>
      <c r="B2872" s="211" t="s">
        <v>4778</v>
      </c>
      <c r="C2872" s="44">
        <v>4</v>
      </c>
      <c r="D2872" s="214">
        <v>45131.504196493057</v>
      </c>
      <c r="E2872" s="211" t="b">
        <v>0</v>
      </c>
      <c r="F2872" s="211" t="s">
        <v>1212</v>
      </c>
      <c r="G287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&lt;STX&gt;H1;o160,100;f3;c20;h1;w1;d3,Vin Chang;&lt;ETX&gt;
&lt;STX&gt;H2;o130,100;f3;c20;h1;w1;d3,;&lt;ETX&gt;
&lt;STX&gt;H3;o100,100;f3;c20;h1;w1;d3,MES Login;&lt;ETX&gt;
&lt;STX&gt;B4;o50,30;f3;c0,3;h50;w3;d3,8754;&lt;ETX&gt;
&lt;STX&gt;R&lt;ETX&gt;
&lt;STX&gt;&lt;ESC&gt;E1;&lt;ETX&gt;
&lt;STX&gt;&lt;US&gt;4&lt;ETX&gt;
&lt;STX&gt;&lt;ETB&gt;&lt;ETX&gt;</v>
      </c>
      <c r="H2872" s="38">
        <f>ROW() - 6</f>
        <v>2866</v>
      </c>
      <c r="I2872" s="218" t="str" cm="1">
        <f t="array" ref="I287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7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73" spans="1:10" x14ac:dyDescent="0.2">
      <c r="A2873" s="209">
        <v>8659</v>
      </c>
      <c r="B2873" s="211" t="s">
        <v>4779</v>
      </c>
      <c r="C2873" s="44">
        <v>1</v>
      </c>
      <c r="D2873" s="214">
        <v>45131.50419540509</v>
      </c>
      <c r="E2873" s="211" t="b">
        <v>1</v>
      </c>
      <c r="F2873" s="211" t="s">
        <v>1154</v>
      </c>
      <c r="G287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&lt;STX&gt;H1;o160,100;f3;c20;h1;w1;d3,Vince Harris;&lt;ETX&gt;
&lt;STX&gt;H2;o130,100;f3;c20;h1;w1;d3,;&lt;ETX&gt;
&lt;STX&gt;H3;o100,100;f3;c20;h1;w1;d3,MES Login;&lt;ETX&gt;
&lt;STX&gt;B4;o50,30;f3;c0,3;h50;w3;d3,8659;&lt;ETX&gt;
&lt;STX&gt;R&lt;ETX&gt;
&lt;STX&gt;&lt;ESC&gt;E1;&lt;ETX&gt;
&lt;STX&gt;&lt;US&gt;4&lt;ETX&gt;
&lt;STX&gt;&lt;ETB&gt;&lt;ETX&gt;</v>
      </c>
      <c r="H2873" s="38">
        <f>ROW() - 6</f>
        <v>2867</v>
      </c>
      <c r="I2873" s="218" t="str" cm="1">
        <f t="array" ref="I287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7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74" spans="1:10" x14ac:dyDescent="0.2">
      <c r="A2874" s="209">
        <v>2061</v>
      </c>
      <c r="B2874" s="211" t="s">
        <v>4780</v>
      </c>
      <c r="C2874" s="44">
        <v>4</v>
      </c>
      <c r="D2874" s="214">
        <v>45131.504195601854</v>
      </c>
      <c r="E2874" s="211" t="b">
        <v>0</v>
      </c>
      <c r="F2874" s="211" t="s">
        <v>1280</v>
      </c>
      <c r="G287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&lt;STX&gt;H1;o160,100;f3;c20;h1;w1;d3,Vince Miller;&lt;ETX&gt;
&lt;STX&gt;H2;o130,100;f3;c20;h1;w1;d3,;&lt;ETX&gt;
&lt;STX&gt;H3;o100,100;f3;c20;h1;w1;d3,MES Login;&lt;ETX&gt;
&lt;STX&gt;B4;o50,30;f3;c0,3;h50;w3;d3,2061;&lt;ETX&gt;
&lt;STX&gt;R&lt;ETX&gt;
&lt;STX&gt;&lt;ESC&gt;E1;&lt;ETX&gt;
&lt;STX&gt;&lt;US&gt;4&lt;ETX&gt;
&lt;STX&gt;&lt;ETB&gt;&lt;ETX&gt;</v>
      </c>
      <c r="H2874" s="38">
        <f>ROW() - 6</f>
        <v>2868</v>
      </c>
      <c r="I2874" s="218" t="str" cm="1">
        <f t="array" ref="I287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7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75" spans="1:10" x14ac:dyDescent="0.2">
      <c r="A2875" s="209">
        <v>2348</v>
      </c>
      <c r="B2875" s="211" t="s">
        <v>4781</v>
      </c>
      <c r="C2875" s="44">
        <v>4</v>
      </c>
      <c r="D2875" s="214">
        <v>45131.504195752314</v>
      </c>
      <c r="E2875" s="211" t="b">
        <v>0</v>
      </c>
      <c r="F2875" s="211" t="s">
        <v>4782</v>
      </c>
      <c r="G287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&lt;STX&gt;H1;o160,100;f3;c20;h1;w1;d3,Vincent Denaro;&lt;ETX&gt;
&lt;STX&gt;H2;o130,100;f3;c20;h1;w1;d3,;&lt;ETX&gt;
&lt;STX&gt;H3;o100,100;f3;c20;h1;w1;d3,MES Login;&lt;ETX&gt;
&lt;STX&gt;B4;o50,30;f3;c0,3;h50;w3;d3,2348;&lt;ETX&gt;
&lt;STX&gt;R&lt;ETX&gt;
&lt;STX&gt;&lt;ESC&gt;E1;&lt;ETX&gt;
&lt;STX&gt;&lt;US&gt;4&lt;ETX&gt;
&lt;STX&gt;&lt;ETB&gt;&lt;ETX&gt;</v>
      </c>
      <c r="H2875" s="38">
        <f>ROW() - 6</f>
        <v>2869</v>
      </c>
      <c r="I2875" s="218" t="str" cm="1">
        <f t="array" ref="I287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7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76" spans="1:10" x14ac:dyDescent="0.2">
      <c r="A2876" s="209">
        <v>9489</v>
      </c>
      <c r="B2876" s="211" t="s">
        <v>4783</v>
      </c>
      <c r="C2876" s="44">
        <v>4</v>
      </c>
      <c r="D2876" s="214">
        <v>45131.504195949077</v>
      </c>
      <c r="E2876" s="211" t="b">
        <v>0</v>
      </c>
      <c r="F2876" s="211" t="s">
        <v>4784</v>
      </c>
      <c r="G287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&lt;STX&gt;H1;o160,100;f3;c20;h1;w1;d3,Vincent Giacchina;&lt;ETX&gt;
&lt;STX&gt;H2;o130,100;f3;c20;h1;w1;d3,;&lt;ETX&gt;
&lt;STX&gt;H3;o100,100;f3;c20;h1;w1;d3,MES Login;&lt;ETX&gt;
&lt;STX&gt;B4;o50,30;f3;c0,3;h50;w3;d3,9489;&lt;ETX&gt;
&lt;STX&gt;R&lt;ETX&gt;
&lt;STX&gt;&lt;ESC&gt;E1;&lt;ETX&gt;
&lt;STX&gt;&lt;US&gt;4&lt;ETX&gt;
&lt;STX&gt;&lt;ETB&gt;&lt;ETX&gt;</v>
      </c>
      <c r="H2876" s="38">
        <f>ROW() - 6</f>
        <v>2870</v>
      </c>
      <c r="I2876" s="218" t="str" cm="1">
        <f t="array" ref="I287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7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77" spans="1:10" x14ac:dyDescent="0.2">
      <c r="A2877" s="209">
        <v>9456</v>
      </c>
      <c r="B2877" s="211" t="s">
        <v>4785</v>
      </c>
      <c r="C2877" s="44">
        <v>4</v>
      </c>
      <c r="D2877" s="214">
        <v>45131.504196145834</v>
      </c>
      <c r="E2877" s="211" t="b">
        <v>0</v>
      </c>
      <c r="F2877" s="211" t="s">
        <v>4786</v>
      </c>
      <c r="G287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&lt;STX&gt;H1;o160,100;f3;c20;h1;w1;d3,Vincent Gorman;&lt;ETX&gt;
&lt;STX&gt;H2;o130,100;f3;c20;h1;w1;d3,;&lt;ETX&gt;
&lt;STX&gt;H3;o100,100;f3;c20;h1;w1;d3,MES Login;&lt;ETX&gt;
&lt;STX&gt;B4;o50,30;f3;c0,3;h50;w3;d3,9456;&lt;ETX&gt;
&lt;STX&gt;R&lt;ETX&gt;
&lt;STX&gt;&lt;ESC&gt;E1;&lt;ETX&gt;
&lt;STX&gt;&lt;US&gt;4&lt;ETX&gt;
&lt;STX&gt;&lt;ETB&gt;&lt;ETX&gt;</v>
      </c>
      <c r="H2877" s="38">
        <f>ROW() - 6</f>
        <v>2871</v>
      </c>
      <c r="I2877" s="218" t="str" cm="1">
        <f t="array" ref="I287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7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78" spans="1:10" x14ac:dyDescent="0.2">
      <c r="A2878" s="209">
        <v>1011</v>
      </c>
      <c r="B2878" s="211" t="s">
        <v>4787</v>
      </c>
      <c r="C2878" s="44">
        <v>4</v>
      </c>
      <c r="D2878" s="214"/>
      <c r="E2878" s="211" t="b">
        <v>0</v>
      </c>
      <c r="F2878" s="211" t="s">
        <v>4788</v>
      </c>
      <c r="G287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&lt;STX&gt;H1;o160,100;f3;c20;h1;w1;d3,Vincent Matt;&lt;ETX&gt;
&lt;STX&gt;H2;o130,100;f3;c20;h1;w1;d3,;&lt;ETX&gt;
&lt;STX&gt;H3;o100,100;f3;c20;h1;w1;d3,MES Login;&lt;ETX&gt;
&lt;STX&gt;B4;o50,30;f3;c0,3;h50;w3;d3,1011;&lt;ETX&gt;
&lt;STX&gt;R&lt;ETX&gt;
&lt;STX&gt;&lt;ESC&gt;E1;&lt;ETX&gt;
&lt;STX&gt;&lt;US&gt;4&lt;ETX&gt;
&lt;STX&gt;&lt;ETB&gt;&lt;ETX&gt;</v>
      </c>
      <c r="H2878" s="38">
        <f>ROW() - 6</f>
        <v>2872</v>
      </c>
      <c r="I2878" s="218" t="str" cm="1">
        <f t="array" ref="I287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7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79" spans="1:10" x14ac:dyDescent="0.2">
      <c r="A2879" s="209">
        <v>11227912</v>
      </c>
      <c r="B2879" s="211" t="s">
        <v>9515</v>
      </c>
      <c r="C2879" s="44">
        <v>4</v>
      </c>
      <c r="D2879" s="214"/>
      <c r="E2879" s="211" t="b">
        <v>1</v>
      </c>
      <c r="F2879" s="211" t="s">
        <v>9516</v>
      </c>
      <c r="G287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&lt;STX&gt;H1;o160,100;f3;c20;h1;w1;d3,Vincent Matt-Bypass;&lt;ETX&gt;
&lt;STX&gt;H2;o130,100;f3;c20;h1;w1;d3,Bypass;&lt;ETX&gt;
&lt;STX&gt;H3;o100,100;f3;c20;h1;w1;d3,MES Login;&lt;ETX&gt;
&lt;STX&gt;B4;o50,30;f3;c0,3;h50;w3;d3,11227912;&lt;ETX&gt;
&lt;STX&gt;R&lt;ETX&gt;
&lt;STX&gt;&lt;ESC&gt;E1;&lt;ETX&gt;
&lt;STX&gt;&lt;US&gt;4&lt;ETX&gt;
&lt;STX&gt;&lt;ETB&gt;&lt;ETX&gt;</v>
      </c>
      <c r="H2879" s="38">
        <f>ROW() - 6</f>
        <v>2873</v>
      </c>
      <c r="I2879" s="218" t="str" cm="1">
        <f t="array" ref="I287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287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880" spans="1:10" x14ac:dyDescent="0.2">
      <c r="A2880" s="209">
        <v>2573</v>
      </c>
      <c r="B2880" s="211" t="s">
        <v>4789</v>
      </c>
      <c r="C2880" s="44">
        <v>4</v>
      </c>
      <c r="D2880" s="214">
        <v>45693</v>
      </c>
      <c r="E2880" s="211" t="b">
        <v>0</v>
      </c>
      <c r="F2880" s="211" t="s">
        <v>4790</v>
      </c>
      <c r="G288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&lt;STX&gt;H1;o160,100;f3;c20;h1;w1;d3,Virgilio Gildo;&lt;ETX&gt;
&lt;STX&gt;H2;o130,100;f3;c20;h1;w1;d3,;&lt;ETX&gt;
&lt;STX&gt;H3;o100,100;f3;c20;h1;w1;d3,MES Login;&lt;ETX&gt;
&lt;STX&gt;B4;o50,30;f3;c0,3;h50;w3;d3,2573;&lt;ETX&gt;
&lt;STX&gt;R&lt;ETX&gt;
&lt;STX&gt;&lt;ESC&gt;E1;&lt;ETX&gt;
&lt;STX&gt;&lt;US&gt;4&lt;ETX&gt;
&lt;STX&gt;&lt;ETB&gt;&lt;ETX&gt;</v>
      </c>
      <c r="H2880" s="38">
        <f>ROW() - 6</f>
        <v>2874</v>
      </c>
      <c r="I2880" s="218" t="str" cm="1">
        <f t="array" ref="I288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8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81" spans="1:10" x14ac:dyDescent="0.2">
      <c r="A2881" s="209">
        <v>1550</v>
      </c>
      <c r="B2881" s="211" t="s">
        <v>4791</v>
      </c>
      <c r="C2881" s="44">
        <v>4</v>
      </c>
      <c r="D2881" s="214">
        <v>45131.504196678237</v>
      </c>
      <c r="E2881" s="211" t="b">
        <v>0</v>
      </c>
      <c r="F2881" s="211" t="s">
        <v>891</v>
      </c>
      <c r="G288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&lt;STX&gt;H1;o160,100;f3;c20;h1;w1;d3,Vladimar Johnson;&lt;ETX&gt;
&lt;STX&gt;H2;o130,100;f3;c20;h1;w1;d3,;&lt;ETX&gt;
&lt;STX&gt;H3;o100,100;f3;c20;h1;w1;d3,MES Login;&lt;ETX&gt;
&lt;STX&gt;B4;o50,30;f3;c0,3;h50;w3;d3,1550;&lt;ETX&gt;
&lt;STX&gt;R&lt;ETX&gt;
&lt;STX&gt;&lt;ESC&gt;E1;&lt;ETX&gt;
&lt;STX&gt;&lt;US&gt;4&lt;ETX&gt;
&lt;STX&gt;&lt;ETB&gt;&lt;ETX&gt;</v>
      </c>
      <c r="H2881" s="38">
        <f>ROW() - 6</f>
        <v>2875</v>
      </c>
      <c r="I2881" s="218" t="str" cm="1">
        <f t="array" ref="I288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8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82" spans="1:10" x14ac:dyDescent="0.2">
      <c r="A2882" s="209">
        <v>8939</v>
      </c>
      <c r="B2882" s="211" t="s">
        <v>4792</v>
      </c>
      <c r="C2882" s="44">
        <v>4</v>
      </c>
      <c r="D2882" s="214">
        <v>45131.50419684028</v>
      </c>
      <c r="E2882" s="211" t="b">
        <v>0</v>
      </c>
      <c r="F2882" s="211" t="s">
        <v>1378</v>
      </c>
      <c r="G288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&lt;STX&gt;H1;o160,100;f3;c20;h1;w1;d3,Vue Lee;&lt;ETX&gt;
&lt;STX&gt;H2;o130,100;f3;c20;h1;w1;d3,;&lt;ETX&gt;
&lt;STX&gt;H3;o100,100;f3;c20;h1;w1;d3,MES Login;&lt;ETX&gt;
&lt;STX&gt;B4;o50,30;f3;c0,3;h50;w3;d3,8939;&lt;ETX&gt;
&lt;STX&gt;R&lt;ETX&gt;
&lt;STX&gt;&lt;ESC&gt;E1;&lt;ETX&gt;
&lt;STX&gt;&lt;US&gt;4&lt;ETX&gt;
&lt;STX&gt;&lt;ETB&gt;&lt;ETX&gt;</v>
      </c>
      <c r="H2882" s="38">
        <f>ROW() - 6</f>
        <v>2876</v>
      </c>
      <c r="I2882" s="218" t="str" cm="1">
        <f t="array" ref="I288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8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83" spans="1:10" x14ac:dyDescent="0.2">
      <c r="A2883" s="209">
        <v>9046</v>
      </c>
      <c r="B2883" s="211" t="s">
        <v>4793</v>
      </c>
      <c r="C2883" s="44">
        <v>4</v>
      </c>
      <c r="D2883" s="214">
        <v>45131.504197222224</v>
      </c>
      <c r="E2883" s="211" t="b">
        <v>0</v>
      </c>
      <c r="F2883" s="211" t="s">
        <v>4710</v>
      </c>
      <c r="G288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&lt;STX&gt;H1;o160,100;f3;c20;h1;w1;d3,Vue Vo;&lt;ETX&gt;
&lt;STX&gt;H2;o130,100;f3;c20;h1;w1;d3,;&lt;ETX&gt;
&lt;STX&gt;H3;o100,100;f3;c20;h1;w1;d3,MES Login;&lt;ETX&gt;
&lt;STX&gt;B4;o50,30;f3;c0,3;h50;w3;d3,9046;&lt;ETX&gt;
&lt;STX&gt;R&lt;ETX&gt;
&lt;STX&gt;&lt;ESC&gt;E1;&lt;ETX&gt;
&lt;STX&gt;&lt;US&gt;4&lt;ETX&gt;
&lt;STX&gt;&lt;ETB&gt;&lt;ETX&gt;</v>
      </c>
      <c r="H2883" s="38">
        <f>ROW() - 6</f>
        <v>2877</v>
      </c>
      <c r="I2883" s="218" t="str" cm="1">
        <f t="array" ref="I288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8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84" spans="1:10" x14ac:dyDescent="0.2">
      <c r="A2884" s="209">
        <v>8938</v>
      </c>
      <c r="B2884" s="211" t="s">
        <v>4794</v>
      </c>
      <c r="C2884" s="44">
        <v>4</v>
      </c>
      <c r="D2884" s="214">
        <v>45131.504197569448</v>
      </c>
      <c r="E2884" s="211" t="b">
        <v>0</v>
      </c>
      <c r="F2884" s="211" t="s">
        <v>3395</v>
      </c>
      <c r="G288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&lt;STX&gt;H1;o160,100;f3;c20;h1;w1;d3,Vue Xiong;&lt;ETX&gt;
&lt;STX&gt;H2;o130,100;f3;c20;h1;w1;d3,;&lt;ETX&gt;
&lt;STX&gt;H3;o100,100;f3;c20;h1;w1;d3,MES Login;&lt;ETX&gt;
&lt;STX&gt;B4;o50,30;f3;c0,3;h50;w3;d3,8938;&lt;ETX&gt;
&lt;STX&gt;R&lt;ETX&gt;
&lt;STX&gt;&lt;ESC&gt;E1;&lt;ETX&gt;
&lt;STX&gt;&lt;US&gt;4&lt;ETX&gt;
&lt;STX&gt;&lt;ETB&gt;&lt;ETX&gt;</v>
      </c>
      <c r="H2884" s="38">
        <f>ROW() - 6</f>
        <v>2878</v>
      </c>
      <c r="I2884" s="218" t="str" cm="1">
        <f t="array" ref="I288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8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85" spans="1:10" x14ac:dyDescent="0.2">
      <c r="A2885" s="209">
        <v>9858</v>
      </c>
      <c r="B2885" s="211" t="s">
        <v>4795</v>
      </c>
      <c r="C2885" s="44">
        <v>4</v>
      </c>
      <c r="D2885" s="214">
        <v>45131.504197916664</v>
      </c>
      <c r="E2885" s="211" t="b">
        <v>0</v>
      </c>
      <c r="F2885" s="211" t="s">
        <v>4796</v>
      </c>
      <c r="G288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&lt;STX&gt;H1;o160,100;f3;c20;h1;w1;d3,Wadah Alkadi;&lt;ETX&gt;
&lt;STX&gt;H2;o130,100;f3;c20;h1;w1;d3,;&lt;ETX&gt;
&lt;STX&gt;H3;o100,100;f3;c20;h1;w1;d3,MES Login;&lt;ETX&gt;
&lt;STX&gt;B4;o50,30;f3;c0,3;h50;w3;d3,9858;&lt;ETX&gt;
&lt;STX&gt;R&lt;ETX&gt;
&lt;STX&gt;&lt;ESC&gt;E1;&lt;ETX&gt;
&lt;STX&gt;&lt;US&gt;4&lt;ETX&gt;
&lt;STX&gt;&lt;ETB&gt;&lt;ETX&gt;</v>
      </c>
      <c r="H2885" s="38">
        <f>ROW() - 6</f>
        <v>2879</v>
      </c>
      <c r="I2885" s="218" t="str" cm="1">
        <f t="array" ref="I288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8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86" spans="1:10" x14ac:dyDescent="0.2">
      <c r="A2886" s="209">
        <v>9103</v>
      </c>
      <c r="B2886" s="211" t="s">
        <v>4797</v>
      </c>
      <c r="C2886" s="44">
        <v>1</v>
      </c>
      <c r="D2886" s="214">
        <v>45131.504198113427</v>
      </c>
      <c r="E2886" s="211" t="b">
        <v>1</v>
      </c>
      <c r="F2886" s="211" t="s">
        <v>2439</v>
      </c>
      <c r="G288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&lt;STX&gt;H1;o160,100;f3;c20;h1;w1;d3,Wade Manning;&lt;ETX&gt;
&lt;STX&gt;H2;o130,100;f3;c20;h1;w1;d3,;&lt;ETX&gt;
&lt;STX&gt;H3;o100,100;f3;c20;h1;w1;d3,MES Login;&lt;ETX&gt;
&lt;STX&gt;B4;o50,30;f3;c0,3;h50;w3;d3,9103;&lt;ETX&gt;
&lt;STX&gt;R&lt;ETX&gt;
&lt;STX&gt;&lt;ESC&gt;E1;&lt;ETX&gt;
&lt;STX&gt;&lt;US&gt;4&lt;ETX&gt;
&lt;STX&gt;&lt;ETB&gt;&lt;ETX&gt;</v>
      </c>
      <c r="H2886" s="38">
        <f>ROW() - 6</f>
        <v>2880</v>
      </c>
      <c r="I2886" s="218" t="str" cm="1">
        <f t="array" ref="I288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86" s="1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87" spans="1:10" x14ac:dyDescent="0.2">
      <c r="A2887" s="209">
        <v>3027</v>
      </c>
      <c r="B2887" s="211" t="s">
        <v>644</v>
      </c>
      <c r="C2887" s="44">
        <v>4</v>
      </c>
      <c r="D2887" s="214"/>
      <c r="E2887" s="211" t="b">
        <v>0</v>
      </c>
      <c r="F2887" s="211" t="s">
        <v>4798</v>
      </c>
      <c r="G288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&lt;STX&gt;H1;o160,100;f3;c20;h1;w1;d3,Wais Miah;&lt;ETX&gt;
&lt;STX&gt;H2;o130,100;f3;c20;h1;w1;d3,T1XX B;&lt;ETX&gt;
&lt;STX&gt;H3;o100,100;f3;c20;h1;w1;d3,MES Login;&lt;ETX&gt;
&lt;STX&gt;B4;o50,30;f3;c0,3;h50;w3;d3,3027;&lt;ETX&gt;
&lt;STX&gt;R&lt;ETX&gt;
&lt;STX&gt;&lt;ESC&gt;E1;&lt;ETX&gt;
&lt;STX&gt;&lt;US&gt;4&lt;ETX&gt;
&lt;STX&gt;&lt;ETB&gt;&lt;ETX&gt;</v>
      </c>
      <c r="H2887" s="38">
        <f>ROW() - 6</f>
        <v>2881</v>
      </c>
      <c r="I2887" s="218" t="str" cm="1">
        <f t="array" ref="I288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288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888" spans="1:10" x14ac:dyDescent="0.2">
      <c r="A2888" s="209">
        <v>9438</v>
      </c>
      <c r="B2888" s="211" t="s">
        <v>4799</v>
      </c>
      <c r="C2888" s="44">
        <v>1</v>
      </c>
      <c r="D2888" s="214">
        <v>45131.504198298608</v>
      </c>
      <c r="E2888" s="211" t="b">
        <v>1</v>
      </c>
      <c r="F2888" s="211" t="s">
        <v>1031</v>
      </c>
      <c r="G288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&lt;STX&gt;H1;o160,100;f3;c20;h1;w1;d3,Walter Jones;&lt;ETX&gt;
&lt;STX&gt;H2;o130,100;f3;c20;h1;w1;d3,;&lt;ETX&gt;
&lt;STX&gt;H3;o100,100;f3;c20;h1;w1;d3,MES Login;&lt;ETX&gt;
&lt;STX&gt;B4;o50,30;f3;c0,3;h50;w3;d3,9438;&lt;ETX&gt;
&lt;STX&gt;R&lt;ETX&gt;
&lt;STX&gt;&lt;ESC&gt;E1;&lt;ETX&gt;
&lt;STX&gt;&lt;US&gt;4&lt;ETX&gt;
&lt;STX&gt;&lt;ETB&gt;&lt;ETX&gt;</v>
      </c>
      <c r="H2888" s="38">
        <f>ROW() - 6</f>
        <v>2882</v>
      </c>
      <c r="I2888" s="218" t="str" cm="1">
        <f t="array" ref="I288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8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89" spans="1:10" x14ac:dyDescent="0.2">
      <c r="A2889" s="209">
        <v>1648</v>
      </c>
      <c r="B2889" s="211" t="s">
        <v>9521</v>
      </c>
      <c r="C2889" s="44">
        <v>11</v>
      </c>
      <c r="D2889" s="214"/>
      <c r="E2889" s="211" t="b">
        <v>1</v>
      </c>
      <c r="F2889" s="211" t="s">
        <v>9522</v>
      </c>
      <c r="G288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&lt;STX&gt;H1;o160,100;f3;c20;h1;w1;d3,Walter Payne - Bypass;&lt;ETX&gt;
&lt;STX&gt;H2;o130,100;f3;c20;h1;w1;d3,Bypass;&lt;ETX&gt;
&lt;STX&gt;H3;o100,100;f3;c20;h1;w1;d3,MES Login;&lt;ETX&gt;
&lt;STX&gt;B4;o50,30;f3;c0,3;h50;w3;d3,1648;&lt;ETX&gt;
&lt;STX&gt;R&lt;ETX&gt;
&lt;STX&gt;&lt;ESC&gt;E1;&lt;ETX&gt;
&lt;STX&gt;&lt;US&gt;4&lt;ETX&gt;
&lt;STX&gt;&lt;ETB&gt;&lt;ETX&gt;</v>
      </c>
      <c r="H2889" s="38">
        <f>ROW() - 6</f>
        <v>2883</v>
      </c>
      <c r="I2889" s="218" t="str" cm="1">
        <f t="array" ref="I288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288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890" spans="1:10" x14ac:dyDescent="0.2">
      <c r="A2890" s="209">
        <v>1158</v>
      </c>
      <c r="B2890" s="211" t="s">
        <v>4801</v>
      </c>
      <c r="C2890" s="44">
        <v>4</v>
      </c>
      <c r="D2890" s="214">
        <v>45131.504198495371</v>
      </c>
      <c r="E2890" s="211" t="b">
        <v>0</v>
      </c>
      <c r="F2890" s="211" t="s">
        <v>1006</v>
      </c>
      <c r="G289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&lt;STX&gt;H1;o160,100;f3;c20;h1;w1;d3,Walter Thompson;&lt;ETX&gt;
&lt;STX&gt;H2;o130,100;f3;c20;h1;w1;d3,;&lt;ETX&gt;
&lt;STX&gt;H3;o100,100;f3;c20;h1;w1;d3,MES Login;&lt;ETX&gt;
&lt;STX&gt;B4;o50,30;f3;c0,3;h50;w3;d3,1158;&lt;ETX&gt;
&lt;STX&gt;R&lt;ETX&gt;
&lt;STX&gt;&lt;ESC&gt;E1;&lt;ETX&gt;
&lt;STX&gt;&lt;US&gt;4&lt;ETX&gt;
&lt;STX&gt;&lt;ETB&gt;&lt;ETX&gt;</v>
      </c>
      <c r="H2890" s="38">
        <f>ROW() - 6</f>
        <v>2884</v>
      </c>
      <c r="I2890" s="218" t="str" cm="1">
        <f t="array" ref="I289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9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91" spans="1:10" x14ac:dyDescent="0.2">
      <c r="A2891" s="209">
        <v>9718</v>
      </c>
      <c r="B2891" s="211" t="s">
        <v>4802</v>
      </c>
      <c r="C2891" s="44">
        <v>4</v>
      </c>
      <c r="D2891" s="214">
        <v>45131.504198842595</v>
      </c>
      <c r="E2891" s="211" t="b">
        <v>0</v>
      </c>
      <c r="F2891" s="211" t="s">
        <v>1254</v>
      </c>
      <c r="G289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&lt;STX&gt;H1;o160,100;f3;c20;h1;w1;d3,Walter Walker;&lt;ETX&gt;
&lt;STX&gt;H2;o130,100;f3;c20;h1;w1;d3,;&lt;ETX&gt;
&lt;STX&gt;H3;o100,100;f3;c20;h1;w1;d3,MES Login;&lt;ETX&gt;
&lt;STX&gt;B4;o50,30;f3;c0,3;h50;w3;d3,9718;&lt;ETX&gt;
&lt;STX&gt;R&lt;ETX&gt;
&lt;STX&gt;&lt;ESC&gt;E1;&lt;ETX&gt;
&lt;STX&gt;&lt;US&gt;4&lt;ETX&gt;
&lt;STX&gt;&lt;ETB&gt;&lt;ETX&gt;</v>
      </c>
      <c r="H2891" s="38">
        <f>ROW() - 6</f>
        <v>2885</v>
      </c>
      <c r="I2891" s="218" t="str" cm="1">
        <f t="array" ref="I289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9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92" spans="1:10" x14ac:dyDescent="0.2">
      <c r="A2892" s="209">
        <v>2673</v>
      </c>
      <c r="B2892" s="211" t="s">
        <v>9582</v>
      </c>
      <c r="C2892" s="44">
        <v>3</v>
      </c>
      <c r="D2892" s="214"/>
      <c r="E2892" s="211" t="b">
        <v>0</v>
      </c>
      <c r="F2892" s="211" t="s">
        <v>1266</v>
      </c>
      <c r="G289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&lt;STX&gt;H1;o160,100;f3;c20;h1;w1;d3,Wantia Moore;&lt;ETX&gt;
&lt;STX&gt;H2;o130,100;f3;c20;h1;w1;d3,Materials 2nd;&lt;ETX&gt;
&lt;STX&gt;H3;o100,100;f3;c20;h1;w1;d3,MES Login;&lt;ETX&gt;
&lt;STX&gt;B4;o50,30;f3;c0,3;h50;w3;d3,2673;&lt;ETX&gt;
&lt;STX&gt;R&lt;ETX&gt;
&lt;STX&gt;&lt;ESC&gt;E1;&lt;ETX&gt;
&lt;STX&gt;&lt;US&gt;4&lt;ETX&gt;
&lt;STX&gt;&lt;ETB&gt;&lt;ETX&gt;</v>
      </c>
      <c r="H2892" s="38">
        <f>ROW() - 6</f>
        <v>2886</v>
      </c>
      <c r="I2892" s="218" t="str" cm="1">
        <f t="array" ref="I289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2nd</v>
      </c>
      <c r="J289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893" spans="1:10" x14ac:dyDescent="0.2">
      <c r="A2893" s="209">
        <v>1673</v>
      </c>
      <c r="B2893" s="211" t="s">
        <v>4803</v>
      </c>
      <c r="C2893" s="44">
        <v>4</v>
      </c>
      <c r="D2893" s="214">
        <v>45131.504199039351</v>
      </c>
      <c r="E2893" s="211" t="b">
        <v>0</v>
      </c>
      <c r="F2893" s="211" t="s">
        <v>985</v>
      </c>
      <c r="G289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&lt;STX&gt;H1;o160,100;f3;c20;h1;w1;d3,Warren Parker;&lt;ETX&gt;
&lt;STX&gt;H2;o130,100;f3;c20;h1;w1;d3,;&lt;ETX&gt;
&lt;STX&gt;H3;o100,100;f3;c20;h1;w1;d3,MES Login;&lt;ETX&gt;
&lt;STX&gt;B4;o50,30;f3;c0,3;h50;w3;d3,1673;&lt;ETX&gt;
&lt;STX&gt;R&lt;ETX&gt;
&lt;STX&gt;&lt;ESC&gt;E1;&lt;ETX&gt;
&lt;STX&gt;&lt;US&gt;4&lt;ETX&gt;
&lt;STX&gt;&lt;ETB&gt;&lt;ETX&gt;</v>
      </c>
      <c r="H2893" s="38">
        <f>ROW() - 6</f>
        <v>2887</v>
      </c>
      <c r="I2893" s="218" t="str" cm="1">
        <f t="array" ref="I289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9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94" spans="1:10" x14ac:dyDescent="0.2">
      <c r="A2894" s="209">
        <v>1288</v>
      </c>
      <c r="B2894" s="211" t="s">
        <v>4804</v>
      </c>
      <c r="C2894" s="44">
        <v>4</v>
      </c>
      <c r="D2894" s="214">
        <v>45131.504199189818</v>
      </c>
      <c r="E2894" s="211" t="b">
        <v>0</v>
      </c>
      <c r="F2894" s="211" t="s">
        <v>1378</v>
      </c>
      <c r="G289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&lt;STX&gt;H1;o160,100;f3;c20;h1;w1;d3,Wayne Lee;&lt;ETX&gt;
&lt;STX&gt;H2;o130,100;f3;c20;h1;w1;d3,;&lt;ETX&gt;
&lt;STX&gt;H3;o100,100;f3;c20;h1;w1;d3,MES Login;&lt;ETX&gt;
&lt;STX&gt;B4;o50,30;f3;c0,3;h50;w3;d3,1288;&lt;ETX&gt;
&lt;STX&gt;R&lt;ETX&gt;
&lt;STX&gt;&lt;ESC&gt;E1;&lt;ETX&gt;
&lt;STX&gt;&lt;US&gt;4&lt;ETX&gt;
&lt;STX&gt;&lt;ETB&gt;&lt;ETX&gt;</v>
      </c>
      <c r="H2894" s="38">
        <f>ROW() - 6</f>
        <v>2888</v>
      </c>
      <c r="I2894" s="218" t="str" cm="1">
        <f t="array" ref="I289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9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95" spans="1:10" x14ac:dyDescent="0.2">
      <c r="A2895" s="209">
        <v>1195</v>
      </c>
      <c r="B2895" s="211" t="s">
        <v>4805</v>
      </c>
      <c r="C2895" s="44">
        <v>4</v>
      </c>
      <c r="D2895" s="214">
        <v>45131.504199386574</v>
      </c>
      <c r="E2895" s="211" t="b">
        <v>0</v>
      </c>
      <c r="F2895" s="211" t="s">
        <v>960</v>
      </c>
      <c r="G289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&lt;STX&gt;H1;o160,100;f3;c20;h1;w1;d3,Waynemond Brown;&lt;ETX&gt;
&lt;STX&gt;H2;o130,100;f3;c20;h1;w1;d3,;&lt;ETX&gt;
&lt;STX&gt;H3;o100,100;f3;c20;h1;w1;d3,MES Login;&lt;ETX&gt;
&lt;STX&gt;B4;o50,30;f3;c0,3;h50;w3;d3,1195;&lt;ETX&gt;
&lt;STX&gt;R&lt;ETX&gt;
&lt;STX&gt;&lt;ESC&gt;E1;&lt;ETX&gt;
&lt;STX&gt;&lt;US&gt;4&lt;ETX&gt;
&lt;STX&gt;&lt;ETB&gt;&lt;ETX&gt;</v>
      </c>
      <c r="H2895" s="38">
        <f>ROW() - 6</f>
        <v>2889</v>
      </c>
      <c r="I2895" s="218" t="str" cm="1">
        <f t="array" ref="I289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9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96" spans="1:10" x14ac:dyDescent="0.2">
      <c r="A2896" s="209">
        <v>1330</v>
      </c>
      <c r="B2896" s="211" t="s">
        <v>4806</v>
      </c>
      <c r="C2896" s="44">
        <v>4</v>
      </c>
      <c r="D2896" s="214">
        <v>45131.504199733798</v>
      </c>
      <c r="E2896" s="211" t="b">
        <v>0</v>
      </c>
      <c r="F2896" s="211" t="s">
        <v>1182</v>
      </c>
      <c r="G289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&lt;STX&gt;H1;o160,100;f3;c20;h1;w1;d3,Wendell Powell;&lt;ETX&gt;
&lt;STX&gt;H2;o130,100;f3;c20;h1;w1;d3,;&lt;ETX&gt;
&lt;STX&gt;H3;o100,100;f3;c20;h1;w1;d3,MES Login;&lt;ETX&gt;
&lt;STX&gt;B4;o50,30;f3;c0,3;h50;w3;d3,1330;&lt;ETX&gt;
&lt;STX&gt;R&lt;ETX&gt;
&lt;STX&gt;&lt;ESC&gt;E1;&lt;ETX&gt;
&lt;STX&gt;&lt;US&gt;4&lt;ETX&gt;
&lt;STX&gt;&lt;ETB&gt;&lt;ETX&gt;</v>
      </c>
      <c r="H2896" s="38">
        <f>ROW() - 6</f>
        <v>2890</v>
      </c>
      <c r="I2896" s="218" t="str" cm="1">
        <f t="array" ref="I289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9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97" spans="1:10" x14ac:dyDescent="0.2">
      <c r="A2897" s="209">
        <v>9486</v>
      </c>
      <c r="B2897" s="211" t="s">
        <v>4807</v>
      </c>
      <c r="C2897" s="44">
        <v>1</v>
      </c>
      <c r="D2897" s="214">
        <v>45131.504199918978</v>
      </c>
      <c r="E2897" s="211" t="b">
        <v>1</v>
      </c>
      <c r="F2897" s="211" t="s">
        <v>4808</v>
      </c>
      <c r="G289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&lt;STX&gt;H1;o160,100;f3;c20;h1;w1;d3,Wendy Cucinello;&lt;ETX&gt;
&lt;STX&gt;H2;o130,100;f3;c20;h1;w1;d3,;&lt;ETX&gt;
&lt;STX&gt;H3;o100,100;f3;c20;h1;w1;d3,MES Login;&lt;ETX&gt;
&lt;STX&gt;B4;o50,30;f3;c0,3;h50;w3;d3,9486;&lt;ETX&gt;
&lt;STX&gt;R&lt;ETX&gt;
&lt;STX&gt;&lt;ESC&gt;E1;&lt;ETX&gt;
&lt;STX&gt;&lt;US&gt;4&lt;ETX&gt;
&lt;STX&gt;&lt;ETB&gt;&lt;ETX&gt;</v>
      </c>
      <c r="H2897" s="38">
        <f>ROW() - 6</f>
        <v>2891</v>
      </c>
      <c r="I2897" s="218" t="str" cm="1">
        <f t="array" ref="I289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9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898" spans="1:10" x14ac:dyDescent="0.2">
      <c r="A2898" s="209">
        <v>9734</v>
      </c>
      <c r="B2898" s="211" t="s">
        <v>58</v>
      </c>
      <c r="C2898" s="44">
        <v>4</v>
      </c>
      <c r="D2898" s="214"/>
      <c r="E2898" s="211" t="b">
        <v>0</v>
      </c>
      <c r="F2898" s="211" t="s">
        <v>4809</v>
      </c>
      <c r="G289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&lt;STX&gt;H1;o160,100;f3;c20;h1;w1;d3,Wendy Finn;&lt;ETX&gt;
&lt;STX&gt;H2;o130,100;f3;c20;h1;w1;d3,T1XX C;&lt;ETX&gt;
&lt;STX&gt;H3;o100,100;f3;c20;h1;w1;d3,MES Login;&lt;ETX&gt;
&lt;STX&gt;B4;o50,30;f3;c0,3;h50;w3;d3,9734;&lt;ETX&gt;
&lt;STX&gt;R&lt;ETX&gt;
&lt;STX&gt;&lt;ESC&gt;E1;&lt;ETX&gt;
&lt;STX&gt;&lt;US&gt;4&lt;ETX&gt;
&lt;STX&gt;&lt;ETB&gt;&lt;ETX&gt;</v>
      </c>
      <c r="H2898" s="38">
        <f>ROW() - 6</f>
        <v>2892</v>
      </c>
      <c r="I2898" s="218" t="str" cm="1">
        <f t="array" ref="I289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C</v>
      </c>
      <c r="J289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899" spans="1:10" x14ac:dyDescent="0.2">
      <c r="A2899" s="209">
        <v>9000</v>
      </c>
      <c r="B2899" s="211" t="s">
        <v>828</v>
      </c>
      <c r="C2899" s="44">
        <v>5</v>
      </c>
      <c r="D2899" s="214">
        <v>45902.699511574072</v>
      </c>
      <c r="E2899" s="211" t="b">
        <v>1</v>
      </c>
      <c r="F2899" s="211" t="s">
        <v>4810</v>
      </c>
      <c r="G289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&lt;STX&gt;H1;o160,100;f3;c20;h1;w1;d3,Wesley Marmon;&lt;ETX&gt;
&lt;STX&gt;H2;o130,100;f3;c20;h1;w1;d3,;&lt;ETX&gt;
&lt;STX&gt;H3;o100,100;f3;c20;h1;w1;d3,MES Login;&lt;ETX&gt;
&lt;STX&gt;B4;o50,30;f3;c0,3;h50;w3;d3,9000;&lt;ETX&gt;
&lt;STX&gt;R&lt;ETX&gt;
&lt;STX&gt;&lt;ESC&gt;E1;&lt;ETX&gt;
&lt;STX&gt;&lt;US&gt;4&lt;ETX&gt;
&lt;STX&gt;&lt;ETB&gt;&lt;ETX&gt;</v>
      </c>
      <c r="H2899" s="38">
        <f>ROW() - 6</f>
        <v>2893</v>
      </c>
      <c r="I2899" s="218" t="str" cm="1">
        <f t="array" ref="I289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89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00" spans="1:10" x14ac:dyDescent="0.2">
      <c r="A2900" s="209">
        <v>9284</v>
      </c>
      <c r="B2900" s="211" t="s">
        <v>4811</v>
      </c>
      <c r="C2900" s="44">
        <v>4</v>
      </c>
      <c r="D2900" s="214">
        <v>45131.504200266201</v>
      </c>
      <c r="E2900" s="211" t="b">
        <v>0</v>
      </c>
      <c r="F2900" s="211" t="s">
        <v>4812</v>
      </c>
      <c r="G290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&lt;STX&gt;H1;o160,100;f3;c20;h1;w1;d3,Weston Wohlgemuth;&lt;ETX&gt;
&lt;STX&gt;H2;o130,100;f3;c20;h1;w1;d3,;&lt;ETX&gt;
&lt;STX&gt;H3;o100,100;f3;c20;h1;w1;d3,MES Login;&lt;ETX&gt;
&lt;STX&gt;B4;o50,30;f3;c0,3;h50;w3;d3,9284;&lt;ETX&gt;
&lt;STX&gt;R&lt;ETX&gt;
&lt;STX&gt;&lt;ESC&gt;E1;&lt;ETX&gt;
&lt;STX&gt;&lt;US&gt;4&lt;ETX&gt;
&lt;STX&gt;&lt;ETB&gt;&lt;ETX&gt;</v>
      </c>
      <c r="H2900" s="38">
        <f>ROW() - 6</f>
        <v>2894</v>
      </c>
      <c r="I2900" s="218" t="str" cm="1">
        <f t="array" ref="I290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0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01" spans="1:10" x14ac:dyDescent="0.2">
      <c r="A2901" s="209">
        <v>1376</v>
      </c>
      <c r="B2901" s="211" t="s">
        <v>4813</v>
      </c>
      <c r="C2901" s="44">
        <v>4</v>
      </c>
      <c r="D2901" s="214">
        <v>45131.504200462965</v>
      </c>
      <c r="E2901" s="211" t="b">
        <v>0</v>
      </c>
      <c r="F2901" s="211" t="s">
        <v>1187</v>
      </c>
      <c r="G290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&lt;STX&gt;H1;o160,100;f3;c20;h1;w1;d3,Whitney Hamilton;&lt;ETX&gt;
&lt;STX&gt;H2;o130,100;f3;c20;h1;w1;d3,;&lt;ETX&gt;
&lt;STX&gt;H3;o100,100;f3;c20;h1;w1;d3,MES Login;&lt;ETX&gt;
&lt;STX&gt;B4;o50,30;f3;c0,3;h50;w3;d3,1376;&lt;ETX&gt;
&lt;STX&gt;R&lt;ETX&gt;
&lt;STX&gt;&lt;ESC&gt;E1;&lt;ETX&gt;
&lt;STX&gt;&lt;US&gt;4&lt;ETX&gt;
&lt;STX&gt;&lt;ETB&gt;&lt;ETX&gt;</v>
      </c>
      <c r="H2901" s="38">
        <f>ROW() - 6</f>
        <v>2895</v>
      </c>
      <c r="I2901" s="218" t="str" cm="1">
        <f t="array" ref="I290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0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02" spans="1:10" x14ac:dyDescent="0.2">
      <c r="A2902" s="209">
        <v>1668</v>
      </c>
      <c r="B2902" s="211" t="s">
        <v>4814</v>
      </c>
      <c r="C2902" s="44">
        <v>4</v>
      </c>
      <c r="D2902" s="214">
        <v>45131.504200810188</v>
      </c>
      <c r="E2902" s="211" t="b">
        <v>0</v>
      </c>
      <c r="F2902" s="211" t="s">
        <v>4815</v>
      </c>
      <c r="G290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&lt;STX&gt;H1;o160,100;f3;c20;h1;w1;d3,Wilhem Jakob;&lt;ETX&gt;
&lt;STX&gt;H2;o130,100;f3;c20;h1;w1;d3,;&lt;ETX&gt;
&lt;STX&gt;H3;o100,100;f3;c20;h1;w1;d3,MES Login;&lt;ETX&gt;
&lt;STX&gt;B4;o50,30;f3;c0,3;h50;w3;d3,1668;&lt;ETX&gt;
&lt;STX&gt;R&lt;ETX&gt;
&lt;STX&gt;&lt;ESC&gt;E1;&lt;ETX&gt;
&lt;STX&gt;&lt;US&gt;4&lt;ETX&gt;
&lt;STX&gt;&lt;ETB&gt;&lt;ETX&gt;</v>
      </c>
      <c r="H2902" s="38">
        <f>ROW() - 6</f>
        <v>2896</v>
      </c>
      <c r="I2902" s="218" t="str" cm="1">
        <f t="array" ref="I290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0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03" spans="1:10" x14ac:dyDescent="0.2">
      <c r="A2903" s="209">
        <v>9040</v>
      </c>
      <c r="B2903" s="211" t="s">
        <v>4816</v>
      </c>
      <c r="C2903" s="44">
        <v>4</v>
      </c>
      <c r="D2903" s="214">
        <v>45131.504201388889</v>
      </c>
      <c r="E2903" s="211" t="b">
        <v>0</v>
      </c>
      <c r="F2903" s="211" t="s">
        <v>4817</v>
      </c>
      <c r="G290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&lt;STX&gt;H1;o160,100;f3;c20;h1;w1;d3,William Grimes;&lt;ETX&gt;
&lt;STX&gt;H2;o130,100;f3;c20;h1;w1;d3,;&lt;ETX&gt;
&lt;STX&gt;H3;o100,100;f3;c20;h1;w1;d3,MES Login;&lt;ETX&gt;
&lt;STX&gt;B4;o50,30;f3;c0,3;h50;w3;d3,9040;&lt;ETX&gt;
&lt;STX&gt;R&lt;ETX&gt;
&lt;STX&gt;&lt;ESC&gt;E1;&lt;ETX&gt;
&lt;STX&gt;&lt;US&gt;4&lt;ETX&gt;
&lt;STX&gt;&lt;ETB&gt;&lt;ETX&gt;</v>
      </c>
      <c r="H2903" s="38">
        <f>ROW() - 6</f>
        <v>2897</v>
      </c>
      <c r="I2903" s="218" t="str" cm="1">
        <f t="array" ref="I290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0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04" spans="1:10" x14ac:dyDescent="0.2">
      <c r="A2904" s="209">
        <v>9560</v>
      </c>
      <c r="B2904" s="211" t="s">
        <v>4818</v>
      </c>
      <c r="C2904" s="44">
        <v>1</v>
      </c>
      <c r="D2904" s="214">
        <v>45131.504202465279</v>
      </c>
      <c r="E2904" s="211" t="b">
        <v>1</v>
      </c>
      <c r="F2904" s="211" t="s">
        <v>4819</v>
      </c>
      <c r="G290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&lt;STX&gt;H1;o160,100;f3;c20;h1;w1;d3,William Kerner;&lt;ETX&gt;
&lt;STX&gt;H2;o130,100;f3;c20;h1;w1;d3,;&lt;ETX&gt;
&lt;STX&gt;H3;o100,100;f3;c20;h1;w1;d3,MES Login;&lt;ETX&gt;
&lt;STX&gt;B4;o50,30;f3;c0,3;h50;w3;d3,9560;&lt;ETX&gt;
&lt;STX&gt;R&lt;ETX&gt;
&lt;STX&gt;&lt;ESC&gt;E1;&lt;ETX&gt;
&lt;STX&gt;&lt;US&gt;4&lt;ETX&gt;
&lt;STX&gt;&lt;ETB&gt;&lt;ETX&gt;</v>
      </c>
      <c r="H2904" s="38">
        <f>ROW() - 6</f>
        <v>2898</v>
      </c>
      <c r="I2904" s="218" t="str" cm="1">
        <f t="array" ref="I290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0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05" spans="1:10" x14ac:dyDescent="0.2">
      <c r="A2905" s="209">
        <v>1544</v>
      </c>
      <c r="B2905" s="211" t="s">
        <v>4820</v>
      </c>
      <c r="C2905" s="44">
        <v>9</v>
      </c>
      <c r="D2905" s="214">
        <v>45131.504202812503</v>
      </c>
      <c r="E2905" s="211" t="b">
        <v>1</v>
      </c>
      <c r="F2905" s="211" t="s">
        <v>2528</v>
      </c>
      <c r="G290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&lt;STX&gt;H1;o160,100;f3;c20;h1;w1;d3,William Murray;&lt;ETX&gt;
&lt;STX&gt;H2;o130,100;f3;c20;h1;w1;d3,Purchasing;&lt;ETX&gt;
&lt;STX&gt;H3;o100,100;f3;c20;h1;w1;d3,MES Login;&lt;ETX&gt;
&lt;STX&gt;B4;o50,30;f3;c0,3;h50;w3;d3,1544;&lt;ETX&gt;
&lt;STX&gt;R&lt;ETX&gt;
&lt;STX&gt;&lt;ESC&gt;E1;&lt;ETX&gt;
&lt;STX&gt;&lt;US&gt;4&lt;ETX&gt;
&lt;STX&gt;&lt;ETB&gt;&lt;ETX&gt;</v>
      </c>
      <c r="H2905" s="38">
        <f>ROW() - 6</f>
        <v>2899</v>
      </c>
      <c r="I2905" s="218" t="str" cm="1">
        <f t="array" ref="I290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Purchasing</v>
      </c>
      <c r="J290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06" spans="1:10" x14ac:dyDescent="0.2">
      <c r="A2906" s="209">
        <v>2150</v>
      </c>
      <c r="B2906" s="211" t="s">
        <v>649</v>
      </c>
      <c r="C2906" s="44">
        <v>2</v>
      </c>
      <c r="D2906" s="214"/>
      <c r="E2906" s="211" t="b">
        <v>1</v>
      </c>
      <c r="F2906" s="211" t="s">
        <v>4821</v>
      </c>
      <c r="G290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&lt;STX&gt;H1;o160,100;f3;c20;h1;w1;d3,William OReilly;&lt;ETX&gt;
&lt;STX&gt;H2;o130,100;f3;c20;h1;w1;d3,Quality 2nd;&lt;ETX&gt;
&lt;STX&gt;H3;o100,100;f3;c20;h1;w1;d3,MES Login;&lt;ETX&gt;
&lt;STX&gt;B4;o50,30;f3;c0,3;h50;w3;d3,2150;&lt;ETX&gt;
&lt;STX&gt;R&lt;ETX&gt;
&lt;STX&gt;&lt;ESC&gt;E1;&lt;ETX&gt;
&lt;STX&gt;&lt;US&gt;4&lt;ETX&gt;
&lt;STX&gt;&lt;ETB&gt;&lt;ETX&gt;</v>
      </c>
      <c r="H2906" s="38">
        <f>ROW() - 6</f>
        <v>2900</v>
      </c>
      <c r="I2906" s="218" t="str" cm="1">
        <f t="array" ref="I290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2nd</v>
      </c>
      <c r="J290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907" spans="1:10" x14ac:dyDescent="0.2">
      <c r="A2907" s="209">
        <v>11135436</v>
      </c>
      <c r="B2907" s="211" t="s">
        <v>4822</v>
      </c>
      <c r="C2907" s="44">
        <v>2</v>
      </c>
      <c r="D2907" s="214"/>
      <c r="E2907" s="211" t="b">
        <v>1</v>
      </c>
      <c r="F2907" s="211" t="s">
        <v>4823</v>
      </c>
      <c r="G290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&lt;STX&gt;H1;o160,100;f3;c20;h1;w1;d3,William OReilly-Bypass;&lt;ETX&gt;
&lt;STX&gt;H2;o130,100;f3;c20;h1;w1;d3,Bypass;&lt;ETX&gt;
&lt;STX&gt;H3;o100,100;f3;c20;h1;w1;d3,MES Login;&lt;ETX&gt;
&lt;STX&gt;B4;o50,30;f3;c0,3;h50;w3;d3,11135436;&lt;ETX&gt;
&lt;STX&gt;R&lt;ETX&gt;
&lt;STX&gt;&lt;ESC&gt;E1;&lt;ETX&gt;
&lt;STX&gt;&lt;US&gt;4&lt;ETX&gt;
&lt;STX&gt;&lt;ETB&gt;&lt;ETX&gt;</v>
      </c>
      <c r="H2907" s="38">
        <f>ROW() - 6</f>
        <v>2901</v>
      </c>
      <c r="I2907" s="218" t="str" cm="1">
        <f t="array" ref="I290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290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908" spans="1:10" x14ac:dyDescent="0.2">
      <c r="A2908" s="209">
        <v>9029</v>
      </c>
      <c r="B2908" s="211" t="s">
        <v>4824</v>
      </c>
      <c r="C2908" s="44">
        <v>1</v>
      </c>
      <c r="D2908" s="214">
        <v>45131.504202812503</v>
      </c>
      <c r="E2908" s="211" t="b">
        <v>1</v>
      </c>
      <c r="F2908" s="211" t="s">
        <v>2779</v>
      </c>
      <c r="G290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&lt;STX&gt;H1;o160,100;f3;c20;h1;w1;d3,William Prazuch;&lt;ETX&gt;
&lt;STX&gt;H2;o130,100;f3;c20;h1;w1;d3,;&lt;ETX&gt;
&lt;STX&gt;H3;o100,100;f3;c20;h1;w1;d3,MES Login;&lt;ETX&gt;
&lt;STX&gt;B4;o50,30;f3;c0,3;h50;w3;d3,9029;&lt;ETX&gt;
&lt;STX&gt;R&lt;ETX&gt;
&lt;STX&gt;&lt;ESC&gt;E1;&lt;ETX&gt;
&lt;STX&gt;&lt;US&gt;4&lt;ETX&gt;
&lt;STX&gt;&lt;ETB&gt;&lt;ETX&gt;</v>
      </c>
      <c r="H2908" s="38">
        <f>ROW() - 6</f>
        <v>2902</v>
      </c>
      <c r="I2908" s="218" t="str" cm="1">
        <f t="array" ref="I290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0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09" spans="1:10" x14ac:dyDescent="0.2">
      <c r="A2909" s="209">
        <v>8905</v>
      </c>
      <c r="B2909" s="211" t="s">
        <v>4825</v>
      </c>
      <c r="C2909" s="44">
        <v>2</v>
      </c>
      <c r="D2909" s="214">
        <v>45724</v>
      </c>
      <c r="E2909" s="211" t="b">
        <v>1</v>
      </c>
      <c r="F2909" s="211" t="s">
        <v>2732</v>
      </c>
      <c r="G290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&lt;STX&gt;H1;o160,100;f3;c20;h1;w1;d3,William Sanders;&lt;ETX&gt;
&lt;STX&gt;H2;o130,100;f3;c20;h1;w1;d3,;&lt;ETX&gt;
&lt;STX&gt;H3;o100,100;f3;c20;h1;w1;d3,MES Login;&lt;ETX&gt;
&lt;STX&gt;B4;o50,30;f3;c0,3;h50;w3;d3,8905;&lt;ETX&gt;
&lt;STX&gt;R&lt;ETX&gt;
&lt;STX&gt;&lt;ESC&gt;E1;&lt;ETX&gt;
&lt;STX&gt;&lt;US&gt;4&lt;ETX&gt;
&lt;STX&gt;&lt;ETB&gt;&lt;ETX&gt;</v>
      </c>
      <c r="H2909" s="38">
        <f>ROW() - 6</f>
        <v>2903</v>
      </c>
      <c r="I2909" s="218" t="str" cm="1">
        <f t="array" ref="I290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0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10" spans="1:10" x14ac:dyDescent="0.2">
      <c r="A2910" s="209">
        <v>1398</v>
      </c>
      <c r="B2910" s="211" t="s">
        <v>4826</v>
      </c>
      <c r="C2910" s="44">
        <v>4</v>
      </c>
      <c r="D2910" s="214">
        <v>45131.504203009259</v>
      </c>
      <c r="E2910" s="211" t="b">
        <v>0</v>
      </c>
      <c r="F2910" s="211" t="s">
        <v>4827</v>
      </c>
      <c r="G291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&lt;STX&gt;H1;o160,100;f3;c20;h1;w1;d3,William Sturges;&lt;ETX&gt;
&lt;STX&gt;H2;o130,100;f3;c20;h1;w1;d3,;&lt;ETX&gt;
&lt;STX&gt;H3;o100,100;f3;c20;h1;w1;d3,MES Login;&lt;ETX&gt;
&lt;STX&gt;B4;o50,30;f3;c0,3;h50;w3;d3,1398;&lt;ETX&gt;
&lt;STX&gt;R&lt;ETX&gt;
&lt;STX&gt;&lt;ESC&gt;E1;&lt;ETX&gt;
&lt;STX&gt;&lt;US&gt;4&lt;ETX&gt;
&lt;STX&gt;&lt;ETB&gt;&lt;ETX&gt;</v>
      </c>
      <c r="H2910" s="38">
        <f>ROW() - 6</f>
        <v>2904</v>
      </c>
      <c r="I2910" s="218" t="str" cm="1">
        <f t="array" ref="I291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1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11" spans="1:10" x14ac:dyDescent="0.2">
      <c r="A2911" s="209">
        <v>1299</v>
      </c>
      <c r="B2911" s="211" t="s">
        <v>4828</v>
      </c>
      <c r="C2911" s="44">
        <v>4</v>
      </c>
      <c r="D2911" s="214">
        <v>45131.504203159719</v>
      </c>
      <c r="E2911" s="211" t="b">
        <v>0</v>
      </c>
      <c r="F2911" s="211" t="s">
        <v>1006</v>
      </c>
      <c r="G291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&lt;STX&gt;H1;o160,100;f3;c20;h1;w1;d3,William Thompson;&lt;ETX&gt;
&lt;STX&gt;H2;o130,100;f3;c20;h1;w1;d3,;&lt;ETX&gt;
&lt;STX&gt;H3;o100,100;f3;c20;h1;w1;d3,MES Login;&lt;ETX&gt;
&lt;STX&gt;B4;o50,30;f3;c0,3;h50;w3;d3,1299;&lt;ETX&gt;
&lt;STX&gt;R&lt;ETX&gt;
&lt;STX&gt;&lt;ESC&gt;E1;&lt;ETX&gt;
&lt;STX&gt;&lt;US&gt;4&lt;ETX&gt;
&lt;STX&gt;&lt;ETB&gt;&lt;ETX&gt;</v>
      </c>
      <c r="H2911" s="38">
        <f>ROW() - 6</f>
        <v>2905</v>
      </c>
      <c r="I2911" s="218" t="str" cm="1">
        <f t="array" ref="I291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1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12" spans="1:10" x14ac:dyDescent="0.2">
      <c r="A2912" s="209">
        <v>9680</v>
      </c>
      <c r="B2912" s="211" t="s">
        <v>4829</v>
      </c>
      <c r="C2912" s="44">
        <v>4</v>
      </c>
      <c r="D2912" s="214">
        <v>45639</v>
      </c>
      <c r="E2912" s="211" t="b">
        <v>0</v>
      </c>
      <c r="F2912" s="211" t="s">
        <v>1516</v>
      </c>
      <c r="G291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&lt;STX&gt;H1;o160,100;f3;c20;h1;w1;d3,William Tucker;&lt;ETX&gt;
&lt;STX&gt;H2;o130,100;f3;c20;h1;w1;d3,;&lt;ETX&gt;
&lt;STX&gt;H3;o100,100;f3;c20;h1;w1;d3,MES Login;&lt;ETX&gt;
&lt;STX&gt;B4;o50,30;f3;c0,3;h50;w3;d3,9680;&lt;ETX&gt;
&lt;STX&gt;R&lt;ETX&gt;
&lt;STX&gt;&lt;ESC&gt;E1;&lt;ETX&gt;
&lt;STX&gt;&lt;US&gt;4&lt;ETX&gt;
&lt;STX&gt;&lt;ETB&gt;&lt;ETX&gt;</v>
      </c>
      <c r="H2912" s="38">
        <f>ROW() - 6</f>
        <v>2906</v>
      </c>
      <c r="I2912" s="218" t="str" cm="1">
        <f t="array" ref="I291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1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13" spans="1:10" x14ac:dyDescent="0.2">
      <c r="A2913" s="209">
        <v>2671</v>
      </c>
      <c r="B2913" s="211" t="s">
        <v>9580</v>
      </c>
      <c r="C2913" s="44">
        <v>3</v>
      </c>
      <c r="D2913" s="214"/>
      <c r="E2913" s="211" t="b">
        <v>0</v>
      </c>
      <c r="F2913" s="211" t="s">
        <v>9608</v>
      </c>
      <c r="G291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&lt;STX&gt;H1;o160,100;f3;c20;h1;w1;d3,Williams Crews;&lt;ETX&gt;
&lt;STX&gt;H2;o130,100;f3;c20;h1;w1;d3,Materials 3rd;&lt;ETX&gt;
&lt;STX&gt;H3;o100,100;f3;c20;h1;w1;d3,MES Login;&lt;ETX&gt;
&lt;STX&gt;B4;o50,30;f3;c0,3;h50;w3;d3,2671;&lt;ETX&gt;
&lt;STX&gt;R&lt;ETX&gt;
&lt;STX&gt;&lt;ESC&gt;E1;&lt;ETX&gt;
&lt;STX&gt;&lt;US&gt;4&lt;ETX&gt;
&lt;STX&gt;&lt;ETB&gt;&lt;ETX&gt;</v>
      </c>
      <c r="H2913" s="38">
        <f>ROW() - 6</f>
        <v>2907</v>
      </c>
      <c r="I2913" s="218" t="str" cm="1">
        <f t="array" ref="I291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3rd</v>
      </c>
      <c r="J291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914" spans="1:10" x14ac:dyDescent="0.2">
      <c r="A2914" s="209">
        <v>9061</v>
      </c>
      <c r="B2914" s="211" t="s">
        <v>4830</v>
      </c>
      <c r="C2914" s="44">
        <v>4</v>
      </c>
      <c r="D2914" s="214">
        <v>45131.504203553239</v>
      </c>
      <c r="E2914" s="211" t="b">
        <v>0</v>
      </c>
      <c r="F2914" s="211" t="s">
        <v>4831</v>
      </c>
      <c r="G291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&lt;STX&gt;H1;o160,100;f3;c20;h1;w1;d3,Willie Holston;&lt;ETX&gt;
&lt;STX&gt;H2;o130,100;f3;c20;h1;w1;d3,;&lt;ETX&gt;
&lt;STX&gt;H3;o100,100;f3;c20;h1;w1;d3,MES Login;&lt;ETX&gt;
&lt;STX&gt;B4;o50,30;f3;c0,3;h50;w3;d3,9061;&lt;ETX&gt;
&lt;STX&gt;R&lt;ETX&gt;
&lt;STX&gt;&lt;ESC&gt;E1;&lt;ETX&gt;
&lt;STX&gt;&lt;US&gt;4&lt;ETX&gt;
&lt;STX&gt;&lt;ETB&gt;&lt;ETX&gt;</v>
      </c>
      <c r="H2914" s="38">
        <f>ROW() - 6</f>
        <v>2908</v>
      </c>
      <c r="I2914" s="218" t="str" cm="1">
        <f t="array" ref="I291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1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15" spans="1:10" x14ac:dyDescent="0.2">
      <c r="A2915" s="209">
        <v>2025</v>
      </c>
      <c r="B2915" s="211" t="s">
        <v>4832</v>
      </c>
      <c r="C2915" s="44">
        <v>4</v>
      </c>
      <c r="D2915" s="214">
        <v>45131.504203703706</v>
      </c>
      <c r="E2915" s="211" t="b">
        <v>0</v>
      </c>
      <c r="F2915" s="211" t="s">
        <v>1906</v>
      </c>
      <c r="G291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&lt;STX&gt;H1;o160,100;f3;c20;h1;w1;d3,Willie Key;&lt;ETX&gt;
&lt;STX&gt;H2;o130,100;f3;c20;h1;w1;d3,;&lt;ETX&gt;
&lt;STX&gt;H3;o100,100;f3;c20;h1;w1;d3,MES Login;&lt;ETX&gt;
&lt;STX&gt;B4;o50,30;f3;c0,3;h50;w3;d3,2025;&lt;ETX&gt;
&lt;STX&gt;R&lt;ETX&gt;
&lt;STX&gt;&lt;ESC&gt;E1;&lt;ETX&gt;
&lt;STX&gt;&lt;US&gt;4&lt;ETX&gt;
&lt;STX&gt;&lt;ETB&gt;&lt;ETX&gt;</v>
      </c>
      <c r="H2915" s="38">
        <f>ROW() - 6</f>
        <v>2909</v>
      </c>
      <c r="I2915" s="218" t="str" cm="1">
        <f t="array" ref="I291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1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16" spans="1:10" x14ac:dyDescent="0.2">
      <c r="A2916" s="209">
        <v>8780</v>
      </c>
      <c r="B2916" s="211" t="s">
        <v>4832</v>
      </c>
      <c r="C2916" s="44">
        <v>4</v>
      </c>
      <c r="D2916" s="214">
        <v>45131.504203900462</v>
      </c>
      <c r="E2916" s="211" t="b">
        <v>0</v>
      </c>
      <c r="F2916" s="211" t="s">
        <v>1906</v>
      </c>
      <c r="G291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&lt;STX&gt;H1;o160,100;f3;c20;h1;w1;d3,Willie Key;&lt;ETX&gt;
&lt;STX&gt;H2;o130,100;f3;c20;h1;w1;d3,;&lt;ETX&gt;
&lt;STX&gt;H3;o100,100;f3;c20;h1;w1;d3,MES Login;&lt;ETX&gt;
&lt;STX&gt;B4;o50,30;f3;c0,3;h50;w3;d3,8780;&lt;ETX&gt;
&lt;STX&gt;R&lt;ETX&gt;
&lt;STX&gt;&lt;ESC&gt;E1;&lt;ETX&gt;
&lt;STX&gt;&lt;US&gt;4&lt;ETX&gt;
&lt;STX&gt;&lt;ETB&gt;&lt;ETX&gt;</v>
      </c>
      <c r="H2916" s="38">
        <f>ROW() - 6</f>
        <v>2910</v>
      </c>
      <c r="I2916" s="218" t="str" cm="1">
        <f t="array" ref="I291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1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17" spans="1:10" x14ac:dyDescent="0.2">
      <c r="A2917" s="209">
        <v>9791</v>
      </c>
      <c r="B2917" s="211" t="s">
        <v>4833</v>
      </c>
      <c r="C2917" s="44">
        <v>4</v>
      </c>
      <c r="D2917" s="214">
        <v>45131.50420408565</v>
      </c>
      <c r="E2917" s="211" t="b">
        <v>0</v>
      </c>
      <c r="F2917" s="211" t="s">
        <v>3731</v>
      </c>
      <c r="G291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&lt;STX&gt;H1;o160,100;f3;c20;h1;w1;d3,Willie Lane;&lt;ETX&gt;
&lt;STX&gt;H2;o130,100;f3;c20;h1;w1;d3,;&lt;ETX&gt;
&lt;STX&gt;H3;o100,100;f3;c20;h1;w1;d3,MES Login;&lt;ETX&gt;
&lt;STX&gt;B4;o50,30;f3;c0,3;h50;w3;d3,9791;&lt;ETX&gt;
&lt;STX&gt;R&lt;ETX&gt;
&lt;STX&gt;&lt;ESC&gt;E1;&lt;ETX&gt;
&lt;STX&gt;&lt;US&gt;4&lt;ETX&gt;
&lt;STX&gt;&lt;ETB&gt;&lt;ETX&gt;</v>
      </c>
      <c r="H2917" s="38">
        <f>ROW() - 6</f>
        <v>2911</v>
      </c>
      <c r="I2917" s="218" t="str" cm="1">
        <f t="array" ref="I291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1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18" spans="1:10" x14ac:dyDescent="0.2">
      <c r="A2918" s="209">
        <v>2589</v>
      </c>
      <c r="B2918" s="211" t="s">
        <v>835</v>
      </c>
      <c r="C2918" s="44">
        <v>4</v>
      </c>
      <c r="D2918" s="214">
        <v>45927.002215856483</v>
      </c>
      <c r="E2918" s="211" t="b">
        <v>0</v>
      </c>
      <c r="F2918" s="211" t="s">
        <v>4834</v>
      </c>
      <c r="G291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&lt;STX&gt;H1;o160,100;f3;c20;h1;w1;d3,Willie Marable Jr;&lt;ETX&gt;
&lt;STX&gt;H2;o130,100;f3;c20;h1;w1;d3,;&lt;ETX&gt;
&lt;STX&gt;H3;o100,100;f3;c20;h1;w1;d3,MES Login;&lt;ETX&gt;
&lt;STX&gt;B4;o50,30;f3;c0,3;h50;w3;d3,2589;&lt;ETX&gt;
&lt;STX&gt;R&lt;ETX&gt;
&lt;STX&gt;&lt;ESC&gt;E1;&lt;ETX&gt;
&lt;STX&gt;&lt;US&gt;4&lt;ETX&gt;
&lt;STX&gt;&lt;ETB&gt;&lt;ETX&gt;</v>
      </c>
      <c r="H2918" s="38">
        <f>ROW() - 6</f>
        <v>2912</v>
      </c>
      <c r="I2918" s="218" t="str" cm="1">
        <f t="array" ref="I291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1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19" spans="1:10" x14ac:dyDescent="0.2">
      <c r="A2919" s="209">
        <v>9394</v>
      </c>
      <c r="B2919" s="211" t="s">
        <v>4835</v>
      </c>
      <c r="C2919" s="44">
        <v>2</v>
      </c>
      <c r="D2919" s="214">
        <v>45131.504204432873</v>
      </c>
      <c r="E2919" s="211" t="b">
        <v>1</v>
      </c>
      <c r="F2919" s="211" t="s">
        <v>4005</v>
      </c>
      <c r="G291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&lt;STX&gt;H1;o160,100;f3;c20;h1;w1;d3,Willie Pearson;&lt;ETX&gt;
&lt;STX&gt;H2;o130,100;f3;c20;h1;w1;d3,;&lt;ETX&gt;
&lt;STX&gt;H3;o100,100;f3;c20;h1;w1;d3,MES Login;&lt;ETX&gt;
&lt;STX&gt;B4;o50,30;f3;c0,3;h50;w3;d3,9394;&lt;ETX&gt;
&lt;STX&gt;R&lt;ETX&gt;
&lt;STX&gt;&lt;ESC&gt;E1;&lt;ETX&gt;
&lt;STX&gt;&lt;US&gt;4&lt;ETX&gt;
&lt;STX&gt;&lt;ETB&gt;&lt;ETX&gt;</v>
      </c>
      <c r="H2919" s="38">
        <f>ROW() - 6</f>
        <v>2913</v>
      </c>
      <c r="I2919" s="218" t="str" cm="1">
        <f t="array" ref="I291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1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20" spans="1:10" x14ac:dyDescent="0.2">
      <c r="A2920" s="209">
        <v>9957</v>
      </c>
      <c r="B2920" s="211" t="s">
        <v>4836</v>
      </c>
      <c r="C2920" s="44">
        <v>4</v>
      </c>
      <c r="D2920" s="214">
        <v>45131.504212384258</v>
      </c>
      <c r="E2920" s="211" t="b">
        <v>0</v>
      </c>
      <c r="F2920" s="211" t="s">
        <v>1182</v>
      </c>
      <c r="G292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&lt;STX&gt;H1;o160,100;f3;c20;h1;w1;d3,Willie Powell;&lt;ETX&gt;
&lt;STX&gt;H2;o130,100;f3;c20;h1;w1;d3,;&lt;ETX&gt;
&lt;STX&gt;H3;o100,100;f3;c20;h1;w1;d3,MES Login;&lt;ETX&gt;
&lt;STX&gt;B4;o50,30;f3;c0,3;h50;w3;d3,9957;&lt;ETX&gt;
&lt;STX&gt;R&lt;ETX&gt;
&lt;STX&gt;&lt;ESC&gt;E1;&lt;ETX&gt;
&lt;STX&gt;&lt;US&gt;4&lt;ETX&gt;
&lt;STX&gt;&lt;ETB&gt;&lt;ETX&gt;</v>
      </c>
      <c r="H2920" s="38">
        <f>ROW() - 6</f>
        <v>2914</v>
      </c>
      <c r="I2920" s="218" t="str" cm="1">
        <f t="array" ref="I292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2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21" spans="1:10" x14ac:dyDescent="0.2">
      <c r="A2921" s="209">
        <v>2212</v>
      </c>
      <c r="B2921" s="211" t="s">
        <v>4837</v>
      </c>
      <c r="C2921" s="44">
        <v>4</v>
      </c>
      <c r="D2921" s="214">
        <v>45131.504219444447</v>
      </c>
      <c r="E2921" s="211" t="b">
        <v>0</v>
      </c>
      <c r="F2921" s="211" t="s">
        <v>4838</v>
      </c>
      <c r="G292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&lt;STX&gt;H1;o160,100;f3;c20;h1;w1;d3,Willie Prioleau;&lt;ETX&gt;
&lt;STX&gt;H2;o130,100;f3;c20;h1;w1;d3,;&lt;ETX&gt;
&lt;STX&gt;H3;o100,100;f3;c20;h1;w1;d3,MES Login;&lt;ETX&gt;
&lt;STX&gt;B4;o50,30;f3;c0,3;h50;w3;d3,2212;&lt;ETX&gt;
&lt;STX&gt;R&lt;ETX&gt;
&lt;STX&gt;&lt;ESC&gt;E1;&lt;ETX&gt;
&lt;STX&gt;&lt;US&gt;4&lt;ETX&gt;
&lt;STX&gt;&lt;ETB&gt;&lt;ETX&gt;</v>
      </c>
      <c r="H2921" s="38">
        <f>ROW() - 6</f>
        <v>2915</v>
      </c>
      <c r="I2921" s="218" t="str" cm="1">
        <f t="array" ref="I292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2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22" spans="1:10" x14ac:dyDescent="0.2">
      <c r="A2922" s="209">
        <v>2156</v>
      </c>
      <c r="B2922" s="211" t="s">
        <v>4839</v>
      </c>
      <c r="C2922" s="44">
        <v>4</v>
      </c>
      <c r="D2922" s="214">
        <v>45131.504220173614</v>
      </c>
      <c r="E2922" s="211" t="b">
        <v>0</v>
      </c>
      <c r="F2922" s="211" t="s">
        <v>1068</v>
      </c>
      <c r="G292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&lt;STX&gt;H1;o160,100;f3;c20;h1;w1;d3,Willie Robinson;&lt;ETX&gt;
&lt;STX&gt;H2;o130,100;f3;c20;h1;w1;d3,;&lt;ETX&gt;
&lt;STX&gt;H3;o100,100;f3;c20;h1;w1;d3,MES Login;&lt;ETX&gt;
&lt;STX&gt;B4;o50,30;f3;c0,3;h50;w3;d3,2156;&lt;ETX&gt;
&lt;STX&gt;R&lt;ETX&gt;
&lt;STX&gt;&lt;ESC&gt;E1;&lt;ETX&gt;
&lt;STX&gt;&lt;US&gt;4&lt;ETX&gt;
&lt;STX&gt;&lt;ETB&gt;&lt;ETX&gt;</v>
      </c>
      <c r="H2922" s="38">
        <f>ROW() - 6</f>
        <v>2916</v>
      </c>
      <c r="I2922" s="218" t="str" cm="1">
        <f t="array" ref="I292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2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23" spans="1:10" x14ac:dyDescent="0.2">
      <c r="A2923" s="209">
        <v>2494</v>
      </c>
      <c r="B2923" s="211" t="s">
        <v>4840</v>
      </c>
      <c r="C2923" s="44">
        <v>4</v>
      </c>
      <c r="D2923" s="214">
        <v>45716</v>
      </c>
      <c r="E2923" s="211" t="b">
        <v>0</v>
      </c>
      <c r="F2923" s="211" t="s">
        <v>4597</v>
      </c>
      <c r="G292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&lt;STX&gt;H1;o160,100;f3;c20;h1;w1;d3,Willie Shannon;&lt;ETX&gt;
&lt;STX&gt;H2;o130,100;f3;c20;h1;w1;d3,;&lt;ETX&gt;
&lt;STX&gt;H3;o100,100;f3;c20;h1;w1;d3,MES Login;&lt;ETX&gt;
&lt;STX&gt;B4;o50,30;f3;c0,3;h50;w3;d3,2494;&lt;ETX&gt;
&lt;STX&gt;R&lt;ETX&gt;
&lt;STX&gt;&lt;ESC&gt;E1;&lt;ETX&gt;
&lt;STX&gt;&lt;US&gt;4&lt;ETX&gt;
&lt;STX&gt;&lt;ETB&gt;&lt;ETX&gt;</v>
      </c>
      <c r="H2923" s="38">
        <f>ROW() - 6</f>
        <v>2917</v>
      </c>
      <c r="I2923" s="218" t="str" cm="1">
        <f t="array" ref="I292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2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24" spans="1:10" x14ac:dyDescent="0.2">
      <c r="A2924" s="209">
        <v>9699</v>
      </c>
      <c r="B2924" s="211" t="s">
        <v>4841</v>
      </c>
      <c r="C2924" s="44">
        <v>3</v>
      </c>
      <c r="D2924" s="214">
        <v>45131.504220717594</v>
      </c>
      <c r="E2924" s="211" t="b">
        <v>0</v>
      </c>
      <c r="F2924" s="211" t="s">
        <v>1380</v>
      </c>
      <c r="G292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&lt;STX&gt;H1;o160,100;f3;c20;h1;w1;d3,Willie Taylor;&lt;ETX&gt;
&lt;STX&gt;H2;o130,100;f3;c20;h1;w1;d3,;&lt;ETX&gt;
&lt;STX&gt;H3;o100,100;f3;c20;h1;w1;d3,MES Login;&lt;ETX&gt;
&lt;STX&gt;B4;o50,30;f3;c0,3;h50;w3;d3,9699;&lt;ETX&gt;
&lt;STX&gt;R&lt;ETX&gt;
&lt;STX&gt;&lt;ESC&gt;E1;&lt;ETX&gt;
&lt;STX&gt;&lt;US&gt;4&lt;ETX&gt;
&lt;STX&gt;&lt;ETB&gt;&lt;ETX&gt;</v>
      </c>
      <c r="H2924" s="38">
        <f>ROW() - 6</f>
        <v>2918</v>
      </c>
      <c r="I2924" s="218" t="str" cm="1">
        <f t="array" ref="I292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2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25" spans="1:10" x14ac:dyDescent="0.2">
      <c r="A2925" s="209">
        <v>2121</v>
      </c>
      <c r="B2925" s="211" t="s">
        <v>4842</v>
      </c>
      <c r="C2925" s="44">
        <v>4</v>
      </c>
      <c r="D2925" s="214">
        <v>45131.504223807868</v>
      </c>
      <c r="E2925" s="211" t="b">
        <v>0</v>
      </c>
      <c r="F2925" s="211" t="s">
        <v>4843</v>
      </c>
      <c r="G292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&lt;STX&gt;H1;o160,100;f3;c20;h1;w1;d3,Willie Wiggins;&lt;ETX&gt;
&lt;STX&gt;H2;o130,100;f3;c20;h1;w1;d3,;&lt;ETX&gt;
&lt;STX&gt;H3;o100,100;f3;c20;h1;w1;d3,MES Login;&lt;ETX&gt;
&lt;STX&gt;B4;o50,30;f3;c0,3;h50;w3;d3,2121;&lt;ETX&gt;
&lt;STX&gt;R&lt;ETX&gt;
&lt;STX&gt;&lt;ESC&gt;E1;&lt;ETX&gt;
&lt;STX&gt;&lt;US&gt;4&lt;ETX&gt;
&lt;STX&gt;&lt;ETB&gt;&lt;ETX&gt;</v>
      </c>
      <c r="H2925" s="38">
        <f>ROW() - 6</f>
        <v>2919</v>
      </c>
      <c r="I2925" s="218" t="str" cm="1">
        <f t="array" ref="I292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2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26" spans="1:10" x14ac:dyDescent="0.2">
      <c r="A2926" s="209">
        <v>8952</v>
      </c>
      <c r="B2926" s="211" t="s">
        <v>4844</v>
      </c>
      <c r="C2926" s="44">
        <v>4</v>
      </c>
      <c r="D2926" s="214">
        <v>45131.504227581019</v>
      </c>
      <c r="E2926" s="211" t="b">
        <v>0</v>
      </c>
      <c r="F2926" s="211" t="s">
        <v>2369</v>
      </c>
      <c r="G292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&lt;STX&gt;H1;o160,100;f3;c20;h1;w1;d3,Willis Allen;&lt;ETX&gt;
&lt;STX&gt;H2;o130,100;f3;c20;h1;w1;d3,;&lt;ETX&gt;
&lt;STX&gt;H3;o100,100;f3;c20;h1;w1;d3,MES Login;&lt;ETX&gt;
&lt;STX&gt;B4;o50,30;f3;c0,3;h50;w3;d3,8952;&lt;ETX&gt;
&lt;STX&gt;R&lt;ETX&gt;
&lt;STX&gt;&lt;ESC&gt;E1;&lt;ETX&gt;
&lt;STX&gt;&lt;US&gt;4&lt;ETX&gt;
&lt;STX&gt;&lt;ETB&gt;&lt;ETX&gt;</v>
      </c>
      <c r="H2926" s="38">
        <f>ROW() - 6</f>
        <v>2920</v>
      </c>
      <c r="I2926" s="218" t="str" cm="1">
        <f t="array" ref="I292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2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27" spans="1:10" x14ac:dyDescent="0.2">
      <c r="A2927" s="209">
        <v>2129</v>
      </c>
      <c r="B2927" s="211" t="s">
        <v>4845</v>
      </c>
      <c r="C2927" s="44">
        <v>4</v>
      </c>
      <c r="D2927" s="214">
        <v>45131.504229745369</v>
      </c>
      <c r="E2927" s="211" t="b">
        <v>0</v>
      </c>
      <c r="F2927" s="211" t="s">
        <v>3048</v>
      </c>
      <c r="G292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&lt;STX&gt;H1;o160,100;f3;c20;h1;w1;d3,Windi Cain;&lt;ETX&gt;
&lt;STX&gt;H2;o130,100;f3;c20;h1;w1;d3,;&lt;ETX&gt;
&lt;STX&gt;H3;o100,100;f3;c20;h1;w1;d3,MES Login;&lt;ETX&gt;
&lt;STX&gt;B4;o50,30;f3;c0,3;h50;w3;d3,2129;&lt;ETX&gt;
&lt;STX&gt;R&lt;ETX&gt;
&lt;STX&gt;&lt;ESC&gt;E1;&lt;ETX&gt;
&lt;STX&gt;&lt;US&gt;4&lt;ETX&gt;
&lt;STX&gt;&lt;ETB&gt;&lt;ETX&gt;</v>
      </c>
      <c r="H2927" s="38">
        <f>ROW() - 6</f>
        <v>2921</v>
      </c>
      <c r="I2927" s="218" t="str" cm="1">
        <f t="array" ref="I292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2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28" spans="1:10" x14ac:dyDescent="0.2">
      <c r="A2928" s="209">
        <v>8778</v>
      </c>
      <c r="B2928" s="211" t="s">
        <v>651</v>
      </c>
      <c r="C2928" s="44">
        <v>8</v>
      </c>
      <c r="D2928" s="214"/>
      <c r="E2928" s="211" t="b">
        <v>0</v>
      </c>
      <c r="F2928" s="211" t="s">
        <v>4846</v>
      </c>
      <c r="G292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&lt;STX&gt;H1;o160,100;f3;c20;h1;w1;d3,Wisam Sami;&lt;ETX&gt;
&lt;STX&gt;H2;o130,100;f3;c20;h1;w1;d3,Maintenance 1st;&lt;ETX&gt;
&lt;STX&gt;H3;o100,100;f3;c20;h1;w1;d3,MES Login;&lt;ETX&gt;
&lt;STX&gt;B4;o50,30;f3;c0,3;h50;w3;d3,8778;&lt;ETX&gt;
&lt;STX&gt;R&lt;ETX&gt;
&lt;STX&gt;&lt;ESC&gt;E1;&lt;ETX&gt;
&lt;STX&gt;&lt;US&gt;4&lt;ETX&gt;
&lt;STX&gt;&lt;ETB&gt;&lt;ETX&gt;</v>
      </c>
      <c r="H2928" s="38">
        <f>ROW() - 6</f>
        <v>2922</v>
      </c>
      <c r="I2928" s="218" t="str" cm="1">
        <f t="array" ref="I292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Maintenance 1st</v>
      </c>
      <c r="J292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929" spans="1:10" x14ac:dyDescent="0.2">
      <c r="A2929" s="209">
        <v>2115</v>
      </c>
      <c r="B2929" s="211" t="s">
        <v>4847</v>
      </c>
      <c r="C2929" s="44">
        <v>4</v>
      </c>
      <c r="D2929" s="214">
        <v>45131.504231018516</v>
      </c>
      <c r="E2929" s="211" t="b">
        <v>0</v>
      </c>
      <c r="F2929" s="211" t="s">
        <v>4848</v>
      </c>
      <c r="G292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&lt;STX&gt;H1;o160,100;f3;c20;h1;w1;d3,Wondra Spikes;&lt;ETX&gt;
&lt;STX&gt;H2;o130,100;f3;c20;h1;w1;d3,;&lt;ETX&gt;
&lt;STX&gt;H3;o100,100;f3;c20;h1;w1;d3,MES Login;&lt;ETX&gt;
&lt;STX&gt;B4;o50,30;f3;c0,3;h50;w3;d3,2115;&lt;ETX&gt;
&lt;STX&gt;R&lt;ETX&gt;
&lt;STX&gt;&lt;ESC&gt;E1;&lt;ETX&gt;
&lt;STX&gt;&lt;US&gt;4&lt;ETX&gt;
&lt;STX&gt;&lt;ETB&gt;&lt;ETX&gt;</v>
      </c>
      <c r="H2929" s="38">
        <f>ROW() - 6</f>
        <v>2923</v>
      </c>
      <c r="I2929" s="218" t="str" cm="1">
        <f t="array" ref="I292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2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30" spans="1:10" x14ac:dyDescent="0.2">
      <c r="A2930" s="209">
        <v>8771</v>
      </c>
      <c r="B2930" s="211" t="s">
        <v>4849</v>
      </c>
      <c r="C2930" s="44">
        <v>4</v>
      </c>
      <c r="D2930" s="214">
        <v>45131.504232291663</v>
      </c>
      <c r="E2930" s="211" t="b">
        <v>0</v>
      </c>
      <c r="F2930" s="211" t="s">
        <v>906</v>
      </c>
      <c r="G293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&lt;STX&gt;H1;o160,100;f3;c20;h1;w1;d3,Xiong Vang;&lt;ETX&gt;
&lt;STX&gt;H2;o130,100;f3;c20;h1;w1;d3,;&lt;ETX&gt;
&lt;STX&gt;H3;o100,100;f3;c20;h1;w1;d3,MES Login;&lt;ETX&gt;
&lt;STX&gt;B4;o50,30;f3;c0,3;h50;w3;d3,8771;&lt;ETX&gt;
&lt;STX&gt;R&lt;ETX&gt;
&lt;STX&gt;&lt;ESC&gt;E1;&lt;ETX&gt;
&lt;STX&gt;&lt;US&gt;4&lt;ETX&gt;
&lt;STX&gt;&lt;ETB&gt;&lt;ETX&gt;</v>
      </c>
      <c r="H2930" s="38">
        <f>ROW() - 6</f>
        <v>2924</v>
      </c>
      <c r="I2930" s="218" t="str" cm="1">
        <f t="array" ref="I293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3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31" spans="1:10" x14ac:dyDescent="0.2">
      <c r="A2931" s="209">
        <v>9743</v>
      </c>
      <c r="B2931" s="211" t="s">
        <v>4850</v>
      </c>
      <c r="C2931" s="44">
        <v>4</v>
      </c>
      <c r="D2931" s="214">
        <v>45131.504234293985</v>
      </c>
      <c r="E2931" s="211" t="b">
        <v>0</v>
      </c>
      <c r="F2931" s="211" t="s">
        <v>3395</v>
      </c>
      <c r="G293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&lt;STX&gt;H1;o160,100;f3;c20;h1;w1;d3,Xor Xiong;&lt;ETX&gt;
&lt;STX&gt;H2;o130,100;f3;c20;h1;w1;d3,;&lt;ETX&gt;
&lt;STX&gt;H3;o100,100;f3;c20;h1;w1;d3,MES Login;&lt;ETX&gt;
&lt;STX&gt;B4;o50,30;f3;c0,3;h50;w3;d3,9743;&lt;ETX&gt;
&lt;STX&gt;R&lt;ETX&gt;
&lt;STX&gt;&lt;ESC&gt;E1;&lt;ETX&gt;
&lt;STX&gt;&lt;US&gt;4&lt;ETX&gt;
&lt;STX&gt;&lt;ETB&gt;&lt;ETX&gt;</v>
      </c>
      <c r="H2931" s="38">
        <f>ROW() - 6</f>
        <v>2925</v>
      </c>
      <c r="I2931" s="218" t="str" cm="1">
        <f t="array" ref="I293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3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32" spans="1:10" x14ac:dyDescent="0.2">
      <c r="A2932" s="209">
        <v>8816</v>
      </c>
      <c r="B2932" s="211" t="s">
        <v>4851</v>
      </c>
      <c r="C2932" s="44">
        <v>4</v>
      </c>
      <c r="D2932" s="214">
        <v>45131.504236458335</v>
      </c>
      <c r="E2932" s="211" t="b">
        <v>0</v>
      </c>
      <c r="F2932" s="211" t="s">
        <v>965</v>
      </c>
      <c r="G293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&lt;STX&gt;H1;o160,100;f3;c20;h1;w1;d3,Xoua Lor;&lt;ETX&gt;
&lt;STX&gt;H2;o130,100;f3;c20;h1;w1;d3,;&lt;ETX&gt;
&lt;STX&gt;H3;o100,100;f3;c20;h1;w1;d3,MES Login;&lt;ETX&gt;
&lt;STX&gt;B4;o50,30;f3;c0,3;h50;w3;d3,8816;&lt;ETX&gt;
&lt;STX&gt;R&lt;ETX&gt;
&lt;STX&gt;&lt;ESC&gt;E1;&lt;ETX&gt;
&lt;STX&gt;&lt;US&gt;4&lt;ETX&gt;
&lt;STX&gt;&lt;ETB&gt;&lt;ETX&gt;</v>
      </c>
      <c r="H2932" s="38">
        <f>ROW() - 6</f>
        <v>2926</v>
      </c>
      <c r="I2932" s="218" t="str" cm="1">
        <f t="array" ref="I293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3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33" spans="1:10" x14ac:dyDescent="0.2">
      <c r="A2933" s="209">
        <v>2037</v>
      </c>
      <c r="B2933" s="211" t="s">
        <v>4852</v>
      </c>
      <c r="C2933" s="44">
        <v>4</v>
      </c>
      <c r="D2933" s="214">
        <v>45131.504239548609</v>
      </c>
      <c r="E2933" s="211" t="b">
        <v>0</v>
      </c>
      <c r="F2933" s="211" t="s">
        <v>969</v>
      </c>
      <c r="G293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&lt;STX&gt;H1;o160,100;f3;c20;h1;w1;d3,Xylina Williams;&lt;ETX&gt;
&lt;STX&gt;H2;o130,100;f3;c20;h1;w1;d3,;&lt;ETX&gt;
&lt;STX&gt;H3;o100,100;f3;c20;h1;w1;d3,MES Login;&lt;ETX&gt;
&lt;STX&gt;B4;o50,30;f3;c0,3;h50;w3;d3,2037;&lt;ETX&gt;
&lt;STX&gt;R&lt;ETX&gt;
&lt;STX&gt;&lt;ESC&gt;E1;&lt;ETX&gt;
&lt;STX&gt;&lt;US&gt;4&lt;ETX&gt;
&lt;STX&gt;&lt;ETB&gt;&lt;ETX&gt;</v>
      </c>
      <c r="H2933" s="38">
        <f>ROW() - 6</f>
        <v>2927</v>
      </c>
      <c r="I2933" s="218" t="str" cm="1">
        <f t="array" ref="I293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3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34" spans="1:10" x14ac:dyDescent="0.2">
      <c r="A2934" s="209">
        <v>3040</v>
      </c>
      <c r="B2934" s="211" t="s">
        <v>653</v>
      </c>
      <c r="C2934" s="44">
        <v>4</v>
      </c>
      <c r="D2934" s="214"/>
      <c r="E2934" s="211" t="b">
        <v>0</v>
      </c>
      <c r="F2934" s="211" t="s">
        <v>1237</v>
      </c>
      <c r="G293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&lt;STX&gt;H1;o160,100;f3;c20;h1;w1;d3,Xzavier Graham;&lt;ETX&gt;
&lt;STX&gt;H2;o130,100;f3;c20;h1;w1;d3,T1XX B;&lt;ETX&gt;
&lt;STX&gt;H3;o100,100;f3;c20;h1;w1;d3,MES Login;&lt;ETX&gt;
&lt;STX&gt;B4;o50,30;f3;c0,3;h50;w3;d3,3040;&lt;ETX&gt;
&lt;STX&gt;R&lt;ETX&gt;
&lt;STX&gt;&lt;ESC&gt;E1;&lt;ETX&gt;
&lt;STX&gt;&lt;US&gt;4&lt;ETX&gt;
&lt;STX&gt;&lt;ETB&gt;&lt;ETX&gt;</v>
      </c>
      <c r="H2934" s="38">
        <f>ROW() - 6</f>
        <v>2928</v>
      </c>
      <c r="I2934" s="218" t="str" cm="1">
        <f t="array" ref="I293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293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935" spans="1:10" x14ac:dyDescent="0.2">
      <c r="A2935" s="209">
        <v>9003</v>
      </c>
      <c r="B2935" s="211" t="s">
        <v>4853</v>
      </c>
      <c r="C2935" s="44">
        <v>4</v>
      </c>
      <c r="D2935" s="214">
        <v>45131.504239699076</v>
      </c>
      <c r="E2935" s="211" t="b">
        <v>0</v>
      </c>
      <c r="F2935" s="211" t="s">
        <v>1266</v>
      </c>
      <c r="G293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&lt;STX&gt;H1;o160,100;f3;c20;h1;w1;d3,Yalon Moore;&lt;ETX&gt;
&lt;STX&gt;H2;o130,100;f3;c20;h1;w1;d3,;&lt;ETX&gt;
&lt;STX&gt;H3;o100,100;f3;c20;h1;w1;d3,MES Login;&lt;ETX&gt;
&lt;STX&gt;B4;o50,30;f3;c0,3;h50;w3;d3,9003;&lt;ETX&gt;
&lt;STX&gt;R&lt;ETX&gt;
&lt;STX&gt;&lt;ESC&gt;E1;&lt;ETX&gt;
&lt;STX&gt;&lt;US&gt;4&lt;ETX&gt;
&lt;STX&gt;&lt;ETB&gt;&lt;ETX&gt;</v>
      </c>
      <c r="H2935" s="38">
        <f>ROW() - 6</f>
        <v>2929</v>
      </c>
      <c r="I2935" s="218" t="str" cm="1">
        <f t="array" ref="I293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3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36" spans="1:10" x14ac:dyDescent="0.2">
      <c r="A2936" s="209">
        <v>9656</v>
      </c>
      <c r="B2936" s="211" t="s">
        <v>4854</v>
      </c>
      <c r="C2936" s="44">
        <v>4</v>
      </c>
      <c r="D2936" s="214">
        <v>45131.50424440972</v>
      </c>
      <c r="E2936" s="211" t="b">
        <v>0</v>
      </c>
      <c r="F2936" s="211" t="s">
        <v>4855</v>
      </c>
      <c r="G293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&lt;STX&gt;H1;o160,100;f3;c20;h1;w1;d3,Yaser Alkhobari;&lt;ETX&gt;
&lt;STX&gt;H2;o130,100;f3;c20;h1;w1;d3,;&lt;ETX&gt;
&lt;STX&gt;H3;o100,100;f3;c20;h1;w1;d3,MES Login;&lt;ETX&gt;
&lt;STX&gt;B4;o50,30;f3;c0,3;h50;w3;d3,9656;&lt;ETX&gt;
&lt;STX&gt;R&lt;ETX&gt;
&lt;STX&gt;&lt;ESC&gt;E1;&lt;ETX&gt;
&lt;STX&gt;&lt;US&gt;4&lt;ETX&gt;
&lt;STX&gt;&lt;ETB&gt;&lt;ETX&gt;</v>
      </c>
      <c r="H2936" s="38">
        <f>ROW() - 6</f>
        <v>2930</v>
      </c>
      <c r="I2936" s="218" t="str" cm="1">
        <f t="array" ref="I293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3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37" spans="1:10" x14ac:dyDescent="0.2">
      <c r="A2937" s="209">
        <v>9623</v>
      </c>
      <c r="B2937" s="211" t="s">
        <v>4856</v>
      </c>
      <c r="C2937" s="44">
        <v>4</v>
      </c>
      <c r="D2937" s="214">
        <v>45131.5042525463</v>
      </c>
      <c r="E2937" s="211" t="b">
        <v>0</v>
      </c>
      <c r="F2937" s="211" t="s">
        <v>1212</v>
      </c>
      <c r="G293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&lt;STX&gt;H1;o160,100;f3;c20;h1;w1;d3,Yeecha Chang;&lt;ETX&gt;
&lt;STX&gt;H2;o130,100;f3;c20;h1;w1;d3,;&lt;ETX&gt;
&lt;STX&gt;H3;o100,100;f3;c20;h1;w1;d3,MES Login;&lt;ETX&gt;
&lt;STX&gt;B4;o50,30;f3;c0,3;h50;w3;d3,9623;&lt;ETX&gt;
&lt;STX&gt;R&lt;ETX&gt;
&lt;STX&gt;&lt;ESC&gt;E1;&lt;ETX&gt;
&lt;STX&gt;&lt;US&gt;4&lt;ETX&gt;
&lt;STX&gt;&lt;ETB&gt;&lt;ETX&gt;</v>
      </c>
      <c r="H2937" s="38">
        <f>ROW() - 6</f>
        <v>2931</v>
      </c>
      <c r="I2937" s="218" t="str" cm="1">
        <f t="array" ref="I293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3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38" spans="1:10" x14ac:dyDescent="0.2">
      <c r="A2938" s="209">
        <v>1174</v>
      </c>
      <c r="B2938" s="211" t="s">
        <v>4857</v>
      </c>
      <c r="C2938" s="44">
        <v>4</v>
      </c>
      <c r="D2938" s="214">
        <v>45131.504253819447</v>
      </c>
      <c r="E2938" s="211" t="b">
        <v>0</v>
      </c>
      <c r="F2938" s="211" t="s">
        <v>4858</v>
      </c>
      <c r="G293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&lt;STX&gt;H1;o160,100;f3;c20;h1;w1;d3,Yemua Vue;&lt;ETX&gt;
&lt;STX&gt;H2;o130,100;f3;c20;h1;w1;d3,;&lt;ETX&gt;
&lt;STX&gt;H3;o100,100;f3;c20;h1;w1;d3,MES Login;&lt;ETX&gt;
&lt;STX&gt;B4;o50,30;f3;c0,3;h50;w3;d3,1174;&lt;ETX&gt;
&lt;STX&gt;R&lt;ETX&gt;
&lt;STX&gt;&lt;ESC&gt;E1;&lt;ETX&gt;
&lt;STX&gt;&lt;US&gt;4&lt;ETX&gt;
&lt;STX&gt;&lt;ETB&gt;&lt;ETX&gt;</v>
      </c>
      <c r="H2938" s="38">
        <f>ROW() - 6</f>
        <v>2932</v>
      </c>
      <c r="I2938" s="218" t="str" cm="1">
        <f t="array" ref="I293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3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39" spans="1:10" x14ac:dyDescent="0.2">
      <c r="A2939" s="209">
        <v>9228</v>
      </c>
      <c r="B2939" s="211" t="s">
        <v>4859</v>
      </c>
      <c r="C2939" s="44">
        <v>4</v>
      </c>
      <c r="D2939" s="214">
        <v>45131.50425489583</v>
      </c>
      <c r="E2939" s="211" t="b">
        <v>0</v>
      </c>
      <c r="F2939" s="211" t="s">
        <v>4860</v>
      </c>
      <c r="G293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&lt;STX&gt;H1;o160,100;f3;c20;h1;w1;d3,Yeng H Lee;&lt;ETX&gt;
&lt;STX&gt;H2;o130,100;f3;c20;h1;w1;d3,;&lt;ETX&gt;
&lt;STX&gt;H3;o100,100;f3;c20;h1;w1;d3,MES Login;&lt;ETX&gt;
&lt;STX&gt;B4;o50,30;f3;c0,3;h50;w3;d3,9228;&lt;ETX&gt;
&lt;STX&gt;R&lt;ETX&gt;
&lt;STX&gt;&lt;ESC&gt;E1;&lt;ETX&gt;
&lt;STX&gt;&lt;US&gt;4&lt;ETX&gt;
&lt;STX&gt;&lt;ETB&gt;&lt;ETX&gt;</v>
      </c>
      <c r="H2939" s="38">
        <f>ROW() - 6</f>
        <v>2933</v>
      </c>
      <c r="I2939" s="218" t="str" cm="1">
        <f t="array" ref="I293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3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40" spans="1:10" x14ac:dyDescent="0.2">
      <c r="A2940" s="209">
        <v>8718</v>
      </c>
      <c r="B2940" s="211" t="s">
        <v>655</v>
      </c>
      <c r="C2940" s="44">
        <v>4</v>
      </c>
      <c r="D2940" s="214"/>
      <c r="E2940" s="211" t="b">
        <v>1</v>
      </c>
      <c r="F2940" s="211" t="s">
        <v>1378</v>
      </c>
      <c r="G294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&lt;STX&gt;H1;o160,100;f3;c20;h1;w1;d3,Yeng Lee;&lt;ETX&gt;
&lt;STX&gt;H2;o130,100;f3;c20;h1;w1;d3,T1XX A;&lt;ETX&gt;
&lt;STX&gt;H3;o100,100;f3;c20;h1;w1;d3,MES Login;&lt;ETX&gt;
&lt;STX&gt;B4;o50,30;f3;c0,3;h50;w3;d3,8718;&lt;ETX&gt;
&lt;STX&gt;R&lt;ETX&gt;
&lt;STX&gt;&lt;ESC&gt;E1;&lt;ETX&gt;
&lt;STX&gt;&lt;US&gt;4&lt;ETX&gt;
&lt;STX&gt;&lt;ETB&gt;&lt;ETX&gt;</v>
      </c>
      <c r="H2940" s="38">
        <f>ROW() - 6</f>
        <v>2934</v>
      </c>
      <c r="I2940" s="218" t="str" cm="1">
        <f t="array" ref="I294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94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941" spans="1:10" x14ac:dyDescent="0.2">
      <c r="A2941" s="209">
        <v>8740</v>
      </c>
      <c r="B2941" s="211" t="s">
        <v>4861</v>
      </c>
      <c r="C2941" s="44">
        <v>4</v>
      </c>
      <c r="D2941" s="214">
        <v>45716</v>
      </c>
      <c r="E2941" s="211" t="b">
        <v>0</v>
      </c>
      <c r="F2941" s="211" t="s">
        <v>4862</v>
      </c>
      <c r="G294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&lt;STX&gt;H1;o160,100;f3;c20;h1;w1;d3,Yeng Lee2;&lt;ETX&gt;
&lt;STX&gt;H2;o130,100;f3;c20;h1;w1;d3,;&lt;ETX&gt;
&lt;STX&gt;H3;o100,100;f3;c20;h1;w1;d3,MES Login;&lt;ETX&gt;
&lt;STX&gt;B4;o50,30;f3;c0,3;h50;w3;d3,8740;&lt;ETX&gt;
&lt;STX&gt;R&lt;ETX&gt;
&lt;STX&gt;&lt;ESC&gt;E1;&lt;ETX&gt;
&lt;STX&gt;&lt;US&gt;4&lt;ETX&gt;
&lt;STX&gt;&lt;ETB&gt;&lt;ETX&gt;</v>
      </c>
      <c r="H2941" s="38">
        <f>ROW() - 6</f>
        <v>2935</v>
      </c>
      <c r="I2941" s="218" t="str" cm="1">
        <f t="array" ref="I294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4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42" spans="1:10" x14ac:dyDescent="0.2">
      <c r="A2942" s="209">
        <v>5963995</v>
      </c>
      <c r="B2942" s="211" t="s">
        <v>4863</v>
      </c>
      <c r="C2942" s="44">
        <v>4</v>
      </c>
      <c r="D2942" s="214"/>
      <c r="E2942" s="211" t="b">
        <v>0</v>
      </c>
      <c r="F2942" s="211" t="s">
        <v>4864</v>
      </c>
      <c r="G294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&lt;STX&gt;H1;o160,100;f3;c20;h1;w1;d3,Yeng Lee-Bypass;&lt;ETX&gt;
&lt;STX&gt;H2;o130,100;f3;c20;h1;w1;d3,Bypass;&lt;ETX&gt;
&lt;STX&gt;H3;o100,100;f3;c20;h1;w1;d3,MES Login;&lt;ETX&gt;
&lt;STX&gt;B4;o50,30;f3;c0,3;h50;w3;d3,5963995;&lt;ETX&gt;
&lt;STX&gt;R&lt;ETX&gt;
&lt;STX&gt;&lt;ESC&gt;E1;&lt;ETX&gt;
&lt;STX&gt;&lt;US&gt;4&lt;ETX&gt;
&lt;STX&gt;&lt;ETB&gt;&lt;ETX&gt;</v>
      </c>
      <c r="H2942" s="38">
        <f>ROW() - 6</f>
        <v>2936</v>
      </c>
      <c r="I2942" s="218" t="str" cm="1">
        <f t="array" ref="I294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294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943" spans="1:10" x14ac:dyDescent="0.2">
      <c r="A2943" s="209">
        <v>9843</v>
      </c>
      <c r="B2943" s="211" t="s">
        <v>4865</v>
      </c>
      <c r="C2943" s="44">
        <v>4</v>
      </c>
      <c r="D2943" s="214">
        <v>45131.504255243053</v>
      </c>
      <c r="E2943" s="211" t="b">
        <v>0</v>
      </c>
      <c r="F2943" s="211" t="s">
        <v>906</v>
      </c>
      <c r="G294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&lt;STX&gt;H1;o160,100;f3;c20;h1;w1;d3,Yeng Vang;&lt;ETX&gt;
&lt;STX&gt;H2;o130,100;f3;c20;h1;w1;d3,;&lt;ETX&gt;
&lt;STX&gt;H3;o100,100;f3;c20;h1;w1;d3,MES Login;&lt;ETX&gt;
&lt;STX&gt;B4;o50,30;f3;c0,3;h50;w3;d3,9843;&lt;ETX&gt;
&lt;STX&gt;R&lt;ETX&gt;
&lt;STX&gt;&lt;ESC&gt;E1;&lt;ETX&gt;
&lt;STX&gt;&lt;US&gt;4&lt;ETX&gt;
&lt;STX&gt;&lt;ETB&gt;&lt;ETX&gt;</v>
      </c>
      <c r="H2943" s="38">
        <f>ROW() - 6</f>
        <v>2937</v>
      </c>
      <c r="I2943" s="218" t="str" cm="1">
        <f t="array" ref="I294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4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44" spans="1:10" x14ac:dyDescent="0.2">
      <c r="A2944" s="209">
        <v>9520</v>
      </c>
      <c r="B2944" s="211" t="s">
        <v>4866</v>
      </c>
      <c r="C2944" s="44">
        <v>4</v>
      </c>
      <c r="D2944" s="214">
        <v>45131.504255439817</v>
      </c>
      <c r="E2944" s="211" t="b">
        <v>0</v>
      </c>
      <c r="F2944" s="211" t="s">
        <v>1212</v>
      </c>
      <c r="G294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&lt;STX&gt;H1;o160,100;f3;c20;h1;w1;d3,Yer Chang;&lt;ETX&gt;
&lt;STX&gt;H2;o130,100;f3;c20;h1;w1;d3,;&lt;ETX&gt;
&lt;STX&gt;H3;o100,100;f3;c20;h1;w1;d3,MES Login;&lt;ETX&gt;
&lt;STX&gt;B4;o50,30;f3;c0,3;h50;w3;d3,9520;&lt;ETX&gt;
&lt;STX&gt;R&lt;ETX&gt;
&lt;STX&gt;&lt;ESC&gt;E1;&lt;ETX&gt;
&lt;STX&gt;&lt;US&gt;4&lt;ETX&gt;
&lt;STX&gt;&lt;ETB&gt;&lt;ETX&gt;</v>
      </c>
      <c r="H2944" s="38">
        <f>ROW() - 6</f>
        <v>2938</v>
      </c>
      <c r="I2944" s="218" t="str" cm="1">
        <f t="array" ref="I294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4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45" spans="1:10" x14ac:dyDescent="0.2">
      <c r="A2945" s="209">
        <v>1841</v>
      </c>
      <c r="B2945" s="211" t="s">
        <v>4867</v>
      </c>
      <c r="C2945" s="44">
        <v>4</v>
      </c>
      <c r="D2945" s="214"/>
      <c r="E2945" s="211" t="b">
        <v>0</v>
      </c>
      <c r="F2945" s="211" t="s">
        <v>965</v>
      </c>
      <c r="G294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&lt;STX&gt;H1;o160,100;f3;c20;h1;w1;d3,Yer Lor;&lt;ETX&gt;
&lt;STX&gt;H2;o130,100;f3;c20;h1;w1;d3,;&lt;ETX&gt;
&lt;STX&gt;H3;o100,100;f3;c20;h1;w1;d3,MES Login;&lt;ETX&gt;
&lt;STX&gt;B4;o50,30;f3;c0,3;h50;w3;d3,1841;&lt;ETX&gt;
&lt;STX&gt;R&lt;ETX&gt;
&lt;STX&gt;&lt;ESC&gt;E1;&lt;ETX&gt;
&lt;STX&gt;&lt;US&gt;4&lt;ETX&gt;
&lt;STX&gt;&lt;ETB&gt;&lt;ETX&gt;</v>
      </c>
      <c r="H2945" s="38">
        <f>ROW() - 6</f>
        <v>2939</v>
      </c>
      <c r="I2945" s="218" t="str" cm="1">
        <f t="array" ref="I294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4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46" spans="1:10" x14ac:dyDescent="0.2">
      <c r="A2946" s="209">
        <v>1617</v>
      </c>
      <c r="B2946" s="211" t="s">
        <v>657</v>
      </c>
      <c r="C2946" s="44">
        <v>4</v>
      </c>
      <c r="D2946" s="214"/>
      <c r="E2946" s="211" t="b">
        <v>0</v>
      </c>
      <c r="F2946" s="211" t="s">
        <v>4868</v>
      </c>
      <c r="G294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&lt;STX&gt;H1;o160,100;f3;c20;h1;w1;d3,Yia Hazelwood;&lt;ETX&gt;
&lt;STX&gt;H2;o130,100;f3;c20;h1;w1;d3,T1XX A;&lt;ETX&gt;
&lt;STX&gt;H3;o100,100;f3;c20;h1;w1;d3,MES Login;&lt;ETX&gt;
&lt;STX&gt;B4;o50,30;f3;c0,3;h50;w3;d3,1617;&lt;ETX&gt;
&lt;STX&gt;R&lt;ETX&gt;
&lt;STX&gt;&lt;ESC&gt;E1;&lt;ETX&gt;
&lt;STX&gt;&lt;US&gt;4&lt;ETX&gt;
&lt;STX&gt;&lt;ETB&gt;&lt;ETX&gt;</v>
      </c>
      <c r="H2946" s="38">
        <f>ROW() - 6</f>
        <v>2940</v>
      </c>
      <c r="I2946" s="218" t="str" cm="1">
        <f t="array" ref="I294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A</v>
      </c>
      <c r="J294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947" spans="1:10" x14ac:dyDescent="0.2">
      <c r="A2947" s="209">
        <v>9205</v>
      </c>
      <c r="B2947" s="211" t="s">
        <v>4869</v>
      </c>
      <c r="C2947" s="44">
        <v>4</v>
      </c>
      <c r="D2947" s="214">
        <v>45131.504255636573</v>
      </c>
      <c r="E2947" s="211" t="b">
        <v>0</v>
      </c>
      <c r="F2947" s="211" t="s">
        <v>1462</v>
      </c>
      <c r="G294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&lt;STX&gt;H1;o160,100;f3;c20;h1;w1;d3,Yia Her;&lt;ETX&gt;
&lt;STX&gt;H2;o130,100;f3;c20;h1;w1;d3,;&lt;ETX&gt;
&lt;STX&gt;H3;o100,100;f3;c20;h1;w1;d3,MES Login;&lt;ETX&gt;
&lt;STX&gt;B4;o50,30;f3;c0,3;h50;w3;d3,9205;&lt;ETX&gt;
&lt;STX&gt;R&lt;ETX&gt;
&lt;STX&gt;&lt;ESC&gt;E1;&lt;ETX&gt;
&lt;STX&gt;&lt;US&gt;4&lt;ETX&gt;
&lt;STX&gt;&lt;ETB&gt;&lt;ETX&gt;</v>
      </c>
      <c r="H2947" s="38">
        <f>ROW() - 6</f>
        <v>2941</v>
      </c>
      <c r="I2947" s="218" t="str" cm="1">
        <f t="array" ref="I294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4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48" spans="1:10" x14ac:dyDescent="0.2">
      <c r="A2948" s="209">
        <v>9362</v>
      </c>
      <c r="B2948" s="211" t="s">
        <v>4870</v>
      </c>
      <c r="C2948" s="44">
        <v>4</v>
      </c>
      <c r="D2948" s="214">
        <v>45131.50425578704</v>
      </c>
      <c r="E2948" s="211" t="b">
        <v>0</v>
      </c>
      <c r="F2948" s="211" t="s">
        <v>1027</v>
      </c>
      <c r="G294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&lt;STX&gt;H1;o160,100;f3;c20;h1;w1;d3,Yohanna Stoudemire;&lt;ETX&gt;
&lt;STX&gt;H2;o130,100;f3;c20;h1;w1;d3,;&lt;ETX&gt;
&lt;STX&gt;H3;o100,100;f3;c20;h1;w1;d3,MES Login;&lt;ETX&gt;
&lt;STX&gt;B4;o50,30;f3;c0,3;h50;w3;d3,9362;&lt;ETX&gt;
&lt;STX&gt;R&lt;ETX&gt;
&lt;STX&gt;&lt;ESC&gt;E1;&lt;ETX&gt;
&lt;STX&gt;&lt;US&gt;4&lt;ETX&gt;
&lt;STX&gt;&lt;ETB&gt;&lt;ETX&gt;</v>
      </c>
      <c r="H2948" s="38">
        <f>ROW() - 6</f>
        <v>2942</v>
      </c>
      <c r="I2948" s="218" t="str" cm="1">
        <f t="array" ref="I294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4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49" spans="1:10" x14ac:dyDescent="0.2">
      <c r="A2949" s="209">
        <v>2628</v>
      </c>
      <c r="B2949" s="211" t="s">
        <v>9360</v>
      </c>
      <c r="C2949" s="44">
        <v>4</v>
      </c>
      <c r="D2949" s="214">
        <v>45969.754140821758</v>
      </c>
      <c r="E2949" s="211" t="b">
        <v>0</v>
      </c>
      <c r="F2949" s="211" t="s">
        <v>981</v>
      </c>
      <c r="G294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&lt;STX&gt;H1;o160,100;f3;c20;h1;w1;d3,Yolanda Jackson;&lt;ETX&gt;
&lt;STX&gt;H2;o130,100;f3;c20;h1;w1;d3,;&lt;ETX&gt;
&lt;STX&gt;H3;o100,100;f3;c20;h1;w1;d3,MES Login;&lt;ETX&gt;
&lt;STX&gt;B4;o50,30;f3;c0,3;h50;w3;d3,2628;&lt;ETX&gt;
&lt;STX&gt;R&lt;ETX&gt;
&lt;STX&gt;&lt;ESC&gt;E1;&lt;ETX&gt;
&lt;STX&gt;&lt;US&gt;4&lt;ETX&gt;
&lt;STX&gt;&lt;ETB&gt;&lt;ETX&gt;</v>
      </c>
      <c r="H2949" s="38">
        <f>ROW() - 6</f>
        <v>2943</v>
      </c>
      <c r="I2949" s="218" t="str" cm="1">
        <f t="array" ref="I294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4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50" spans="1:10" x14ac:dyDescent="0.2">
      <c r="A2950" s="209">
        <v>9206</v>
      </c>
      <c r="B2950" s="211" t="s">
        <v>4871</v>
      </c>
      <c r="C2950" s="44">
        <v>4</v>
      </c>
      <c r="D2950" s="214">
        <v>45131.504255983797</v>
      </c>
      <c r="E2950" s="211" t="b">
        <v>0</v>
      </c>
      <c r="F2950" s="211" t="s">
        <v>1423</v>
      </c>
      <c r="G295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&lt;STX&gt;H1;o160,100;f3;c20;h1;w1;d3,Youfuyeng Yang;&lt;ETX&gt;
&lt;STX&gt;H2;o130,100;f3;c20;h1;w1;d3,;&lt;ETX&gt;
&lt;STX&gt;H3;o100,100;f3;c20;h1;w1;d3,MES Login;&lt;ETX&gt;
&lt;STX&gt;B4;o50,30;f3;c0,3;h50;w3;d3,9206;&lt;ETX&gt;
&lt;STX&gt;R&lt;ETX&gt;
&lt;STX&gt;&lt;ESC&gt;E1;&lt;ETX&gt;
&lt;STX&gt;&lt;US&gt;4&lt;ETX&gt;
&lt;STX&gt;&lt;ETB&gt;&lt;ETX&gt;</v>
      </c>
      <c r="H2950" s="38">
        <f>ROW() - 6</f>
        <v>2944</v>
      </c>
      <c r="I2950" s="218" t="str" cm="1">
        <f t="array" ref="I295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5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51" spans="1:10" x14ac:dyDescent="0.2">
      <c r="A2951" s="209">
        <v>9259</v>
      </c>
      <c r="B2951" s="211" t="s">
        <v>4872</v>
      </c>
      <c r="C2951" s="44">
        <v>4</v>
      </c>
      <c r="D2951" s="214">
        <v>45131.504256168984</v>
      </c>
      <c r="E2951" s="211" t="b">
        <v>0</v>
      </c>
      <c r="F2951" s="211" t="s">
        <v>1378</v>
      </c>
      <c r="G295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&lt;STX&gt;H1;o160,100;f3;c20;h1;w1;d3,Yue Lee;&lt;ETX&gt;
&lt;STX&gt;H2;o130,100;f3;c20;h1;w1;d3,;&lt;ETX&gt;
&lt;STX&gt;H3;o100,100;f3;c20;h1;w1;d3,MES Login;&lt;ETX&gt;
&lt;STX&gt;B4;o50,30;f3;c0,3;h50;w3;d3,9259;&lt;ETX&gt;
&lt;STX&gt;R&lt;ETX&gt;
&lt;STX&gt;&lt;ESC&gt;E1;&lt;ETX&gt;
&lt;STX&gt;&lt;US&gt;4&lt;ETX&gt;
&lt;STX&gt;&lt;ETB&gt;&lt;ETX&gt;</v>
      </c>
      <c r="H2951" s="38">
        <f>ROW() - 6</f>
        <v>2945</v>
      </c>
      <c r="I2951" s="218" t="str" cm="1">
        <f t="array" ref="I295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5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52" spans="1:10" x14ac:dyDescent="0.2">
      <c r="A2952" s="209">
        <v>1286</v>
      </c>
      <c r="B2952" s="211" t="s">
        <v>4873</v>
      </c>
      <c r="C2952" s="44">
        <v>4</v>
      </c>
      <c r="D2952" s="214">
        <v>45131.504256365741</v>
      </c>
      <c r="E2952" s="211" t="b">
        <v>0</v>
      </c>
      <c r="F2952" s="211" t="s">
        <v>3031</v>
      </c>
      <c r="G295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&lt;STX&gt;H1;o160,100;f3;c20;h1;w1;d3,Yufe Kennedy;&lt;ETX&gt;
&lt;STX&gt;H2;o130,100;f3;c20;h1;w1;d3,;&lt;ETX&gt;
&lt;STX&gt;H3;o100,100;f3;c20;h1;w1;d3,MES Login;&lt;ETX&gt;
&lt;STX&gt;B4;o50,30;f3;c0,3;h50;w3;d3,1286;&lt;ETX&gt;
&lt;STX&gt;R&lt;ETX&gt;
&lt;STX&gt;&lt;ESC&gt;E1;&lt;ETX&gt;
&lt;STX&gt;&lt;US&gt;4&lt;ETX&gt;
&lt;STX&gt;&lt;ETB&gt;&lt;ETX&gt;</v>
      </c>
      <c r="H2952" s="38">
        <f>ROW() - 6</f>
        <v>2946</v>
      </c>
      <c r="I2952" s="218" t="str" cm="1">
        <f t="array" ref="I295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5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53" spans="1:10" x14ac:dyDescent="0.2">
      <c r="A2953" s="209">
        <v>1247</v>
      </c>
      <c r="B2953" s="211" t="s">
        <v>4874</v>
      </c>
      <c r="C2953" s="44">
        <v>4</v>
      </c>
      <c r="D2953" s="214">
        <v>45131.5042565162</v>
      </c>
      <c r="E2953" s="211" t="b">
        <v>0</v>
      </c>
      <c r="F2953" s="211" t="s">
        <v>4875</v>
      </c>
      <c r="G2953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&lt;STX&gt;H1;o160,100;f3;c20;h1;w1;d3,Yukiharu Burns Jr.;&lt;ETX&gt;
&lt;STX&gt;H2;o130,100;f3;c20;h1;w1;d3,;&lt;ETX&gt;
&lt;STX&gt;H3;o100,100;f3;c20;h1;w1;d3,MES Login;&lt;ETX&gt;
&lt;STX&gt;B4;o50,30;f3;c0,3;h50;w3;d3,1247;&lt;ETX&gt;
&lt;STX&gt;R&lt;ETX&gt;
&lt;STX&gt;&lt;ESC&gt;E1;&lt;ETX&gt;
&lt;STX&gt;&lt;US&gt;4&lt;ETX&gt;
&lt;STX&gt;&lt;ETB&gt;&lt;ETX&gt;</v>
      </c>
      <c r="H2953" s="38">
        <f>ROW() - 6</f>
        <v>2947</v>
      </c>
      <c r="I2953" s="218" t="str" cm="1">
        <f t="array" ref="I2953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53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54" spans="1:10" x14ac:dyDescent="0.2">
      <c r="A2954" s="209">
        <v>2322</v>
      </c>
      <c r="B2954" s="211" t="s">
        <v>73</v>
      </c>
      <c r="C2954" s="44">
        <v>4</v>
      </c>
      <c r="D2954" s="214">
        <v>45919.89736072917</v>
      </c>
      <c r="E2954" s="211" t="b">
        <v>0</v>
      </c>
      <c r="F2954" s="211" t="s">
        <v>1039</v>
      </c>
      <c r="G2954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&lt;STX&gt;H1;o160,100;f3;c20;h1;w1;d3,Yvonne Wilson;&lt;ETX&gt;
&lt;STX&gt;H2;o130,100;f3;c20;h1;w1;d3,;&lt;ETX&gt;
&lt;STX&gt;H3;o100,100;f3;c20;h1;w1;d3,MES Login;&lt;ETX&gt;
&lt;STX&gt;B4;o50,30;f3;c0,3;h50;w3;d3,2322;&lt;ETX&gt;
&lt;STX&gt;R&lt;ETX&gt;
&lt;STX&gt;&lt;ESC&gt;E1;&lt;ETX&gt;
&lt;STX&gt;&lt;US&gt;4&lt;ETX&gt;
&lt;STX&gt;&lt;ETB&gt;&lt;ETX&gt;</v>
      </c>
      <c r="H2954" s="38">
        <f>ROW() - 6</f>
        <v>2948</v>
      </c>
      <c r="I2954" s="218" t="str" cm="1">
        <f t="array" ref="I2954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54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55" spans="1:10" x14ac:dyDescent="0.2">
      <c r="A2955" s="209">
        <v>2422</v>
      </c>
      <c r="B2955" s="211" t="s">
        <v>659</v>
      </c>
      <c r="C2955" s="44">
        <v>2</v>
      </c>
      <c r="D2955" s="214"/>
      <c r="E2955" s="211" t="b">
        <v>1</v>
      </c>
      <c r="F2955" s="211" t="s">
        <v>4876</v>
      </c>
      <c r="G2955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&lt;STX&gt;H1;o160,100;f3;c20;h1;w1;d3,Zach Challis;&lt;ETX&gt;
&lt;STX&gt;H2;o130,100;f3;c20;h1;w1;d3,Quality 3rd;&lt;ETX&gt;
&lt;STX&gt;H3;o100,100;f3;c20;h1;w1;d3,MES Login;&lt;ETX&gt;
&lt;STX&gt;B4;o50,30;f3;c0,3;h50;w3;d3,2422;&lt;ETX&gt;
&lt;STX&gt;R&lt;ETX&gt;
&lt;STX&gt;&lt;ESC&gt;E1;&lt;ETX&gt;
&lt;STX&gt;&lt;US&gt;4&lt;ETX&gt;
&lt;STX&gt;&lt;ETB&gt;&lt;ETX&gt;</v>
      </c>
      <c r="H2955" s="38">
        <f>ROW() - 6</f>
        <v>2949</v>
      </c>
      <c r="I2955" s="218" t="str" cm="1">
        <f t="array" ref="I2955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Quality 3rd</v>
      </c>
      <c r="J2955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956" spans="1:10" x14ac:dyDescent="0.2">
      <c r="A2956" s="209">
        <v>11142249</v>
      </c>
      <c r="B2956" s="211" t="s">
        <v>4877</v>
      </c>
      <c r="C2956" s="44">
        <v>2</v>
      </c>
      <c r="D2956" s="214"/>
      <c r="E2956" s="211" t="b">
        <v>0</v>
      </c>
      <c r="F2956" s="211" t="s">
        <v>4878</v>
      </c>
      <c r="G2956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&lt;STX&gt;H1;o160,100;f3;c20;h1;w1;d3,Zach Challis-Bypass;&lt;ETX&gt;
&lt;STX&gt;H2;o130,100;f3;c20;h1;w1;d3,Bypass;&lt;ETX&gt;
&lt;STX&gt;H3;o100,100;f3;c20;h1;w1;d3,MES Login;&lt;ETX&gt;
&lt;STX&gt;B4;o50,30;f3;c0,3;h50;w3;d3,11142249;&lt;ETX&gt;
&lt;STX&gt;R&lt;ETX&gt;
&lt;STX&gt;&lt;ESC&gt;E1;&lt;ETX&gt;
&lt;STX&gt;&lt;US&gt;4&lt;ETX&gt;
&lt;STX&gt;&lt;ETB&gt;&lt;ETX&gt;</v>
      </c>
      <c r="H2956" s="38">
        <f>ROW() - 6</f>
        <v>2950</v>
      </c>
      <c r="I2956" s="218" t="str" cm="1">
        <f t="array" ref="I2956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Bypass</v>
      </c>
      <c r="J2956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957" spans="1:10" x14ac:dyDescent="0.2">
      <c r="A2957" s="209">
        <v>996</v>
      </c>
      <c r="B2957" s="211" t="s">
        <v>661</v>
      </c>
      <c r="C2957" s="44">
        <v>3</v>
      </c>
      <c r="D2957" s="214"/>
      <c r="E2957" s="211" t="b">
        <v>1</v>
      </c>
      <c r="F2957" s="211" t="s">
        <v>4879</v>
      </c>
      <c r="G2957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&lt;STX&gt;H1;o160,100;f3;c20;h1;w1;d3,Zachary Rench;&lt;ETX&gt;
&lt;STX&gt;H2;o130,100;f3;c20;h1;w1;d3,Materials 1st;&lt;ETX&gt;
&lt;STX&gt;H3;o100,100;f3;c20;h1;w1;d3,MES Login;&lt;ETX&gt;
&lt;STX&gt;B4;o50,30;f3;c0,3;h50;w3;d3,996;&lt;ETX&gt;
&lt;STX&gt;R&lt;ETX&gt;
&lt;STX&gt;&lt;ESC&gt;E1;&lt;ETX&gt;
&lt;STX&gt;&lt;US&gt;4&lt;ETX&gt;
&lt;STX&gt;&lt;ETB&gt;&lt;ETX&gt;</v>
      </c>
      <c r="H2957" s="38">
        <f>ROW() - 6</f>
        <v>2951</v>
      </c>
      <c r="I2957" s="218" t="str" cm="1">
        <f t="array" ref="I2957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Materials 1st</v>
      </c>
      <c r="J2957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958" spans="1:10" x14ac:dyDescent="0.2">
      <c r="A2958" s="209">
        <v>2478</v>
      </c>
      <c r="B2958" s="211" t="s">
        <v>4880</v>
      </c>
      <c r="C2958" s="44">
        <v>4</v>
      </c>
      <c r="D2958" s="214">
        <v>45639</v>
      </c>
      <c r="E2958" s="211" t="b">
        <v>0</v>
      </c>
      <c r="F2958" s="211" t="s">
        <v>4881</v>
      </c>
      <c r="G2958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&lt;STX&gt;H1;o160,100;f3;c20;h1;w1;d3,Zachary Winston;&lt;ETX&gt;
&lt;STX&gt;H2;o130,100;f3;c20;h1;w1;d3,;&lt;ETX&gt;
&lt;STX&gt;H3;o100,100;f3;c20;h1;w1;d3,MES Login;&lt;ETX&gt;
&lt;STX&gt;B4;o50,30;f3;c0,3;h50;w3;d3,2478;&lt;ETX&gt;
&lt;STX&gt;R&lt;ETX&gt;
&lt;STX&gt;&lt;ESC&gt;E1;&lt;ETX&gt;
&lt;STX&gt;&lt;US&gt;4&lt;ETX&gt;
&lt;STX&gt;&lt;ETB&gt;&lt;ETX&gt;</v>
      </c>
      <c r="H2958" s="38">
        <f>ROW() - 6</f>
        <v>2952</v>
      </c>
      <c r="I2958" s="218" t="str" cm="1">
        <f t="array" ref="I2958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58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59" spans="1:10" x14ac:dyDescent="0.2">
      <c r="A2959" s="209">
        <v>9788</v>
      </c>
      <c r="B2959" s="211" t="s">
        <v>4882</v>
      </c>
      <c r="C2959" s="44">
        <v>4</v>
      </c>
      <c r="D2959" s="214">
        <v>45332</v>
      </c>
      <c r="E2959" s="211" t="b">
        <v>0</v>
      </c>
      <c r="F2959" s="211" t="s">
        <v>4883</v>
      </c>
      <c r="G2959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&lt;STX&gt;H1;o160,100;f3;c20;h1;w1;d3,Zakayla Brookes;&lt;ETX&gt;
&lt;STX&gt;H2;o130,100;f3;c20;h1;w1;d3,;&lt;ETX&gt;
&lt;STX&gt;H3;o100,100;f3;c20;h1;w1;d3,MES Login;&lt;ETX&gt;
&lt;STX&gt;B4;o50,30;f3;c0,3;h50;w3;d3,9788;&lt;ETX&gt;
&lt;STX&gt;R&lt;ETX&gt;
&lt;STX&gt;&lt;ESC&gt;E1;&lt;ETX&gt;
&lt;STX&gt;&lt;US&gt;4&lt;ETX&gt;
&lt;STX&gt;&lt;ETB&gt;&lt;ETX&gt;</v>
      </c>
      <c r="H2959" s="38">
        <f>ROW() - 6</f>
        <v>2953</v>
      </c>
      <c r="I2959" s="218" t="str" cm="1">
        <f t="array" ref="I2959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59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60" spans="1:10" x14ac:dyDescent="0.2">
      <c r="A2960" s="209">
        <v>9804</v>
      </c>
      <c r="B2960" s="211" t="s">
        <v>4884</v>
      </c>
      <c r="C2960" s="44">
        <v>4</v>
      </c>
      <c r="D2960" s="214"/>
      <c r="E2960" s="211" t="b">
        <v>0</v>
      </c>
      <c r="F2960" s="211" t="s">
        <v>1760</v>
      </c>
      <c r="G2960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&lt;STX&gt;H1;o160,100;f3;c20;h1;w1;d3,Zakayla Brooks;&lt;ETX&gt;
&lt;STX&gt;H2;o130,100;f3;c20;h1;w1;d3,;&lt;ETX&gt;
&lt;STX&gt;H3;o100,100;f3;c20;h1;w1;d3,MES Login;&lt;ETX&gt;
&lt;STX&gt;B4;o50,30;f3;c0,3;h50;w3;d3,9804;&lt;ETX&gt;
&lt;STX&gt;R&lt;ETX&gt;
&lt;STX&gt;&lt;ESC&gt;E1;&lt;ETX&gt;
&lt;STX&gt;&lt;US&gt;4&lt;ETX&gt;
&lt;STX&gt;&lt;ETB&gt;&lt;ETX&gt;</v>
      </c>
      <c r="H2960" s="38">
        <f>ROW() - 6</f>
        <v>2954</v>
      </c>
      <c r="I2960" s="218" t="str" cm="1">
        <f t="array" ref="I2960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60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61" spans="1:10" x14ac:dyDescent="0.2">
      <c r="A2961" s="209">
        <v>2330</v>
      </c>
      <c r="B2961" s="211" t="s">
        <v>82</v>
      </c>
      <c r="C2961" s="44">
        <v>4</v>
      </c>
      <c r="D2961" s="214">
        <v>45960.87532515046</v>
      </c>
      <c r="E2961" s="211" t="b">
        <v>0</v>
      </c>
      <c r="F2961" s="211" t="s">
        <v>4885</v>
      </c>
      <c r="G2961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&lt;STX&gt;H1;o160,100;f3;c20;h1;w1;d3,Zemar Polk;&lt;ETX&gt;
&lt;STX&gt;H2;o130,100;f3;c20;h1;w1;d3,;&lt;ETX&gt;
&lt;STX&gt;H3;o100,100;f3;c20;h1;w1;d3,MES Login;&lt;ETX&gt;
&lt;STX&gt;B4;o50,30;f3;c0,3;h50;w3;d3,2330;&lt;ETX&gt;
&lt;STX&gt;R&lt;ETX&gt;
&lt;STX&gt;&lt;ESC&gt;E1;&lt;ETX&gt;
&lt;STX&gt;&lt;US&gt;4&lt;ETX&gt;
&lt;STX&gt;&lt;ETB&gt;&lt;ETX&gt;</v>
      </c>
      <c r="H2961" s="38">
        <f>ROW() - 6</f>
        <v>2955</v>
      </c>
      <c r="I2961" s="218" t="str" cm="1">
        <f t="array" ref="I2961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/>
      </c>
      <c r="J2961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0</v>
      </c>
    </row>
    <row r="2962" spans="1:10" x14ac:dyDescent="0.2">
      <c r="A2962" s="209">
        <v>2697</v>
      </c>
      <c r="B2962" s="211" t="s">
        <v>9606</v>
      </c>
      <c r="C2962" s="44">
        <v>4</v>
      </c>
      <c r="D2962" s="214"/>
      <c r="E2962" s="211" t="b">
        <v>0</v>
      </c>
      <c r="F2962" s="211" t="s">
        <v>969</v>
      </c>
      <c r="G2962" s="216" t="str">
        <f>_xlfn.LET(_xlpm.step1, SUBSTITUTE(LabelTemplate,"$$Name$$",SQLOperatorTable[[#This Row],[name]]),
_xlpm.step2, SUBSTITUTE(_xlpm.step1,"$$Num$$",SQLOperatorTable[[#This Row],[ID]]),
_xlpm.step3, SUBSTITUTE(_xlpm.step2,"$$Qty$$",Qty),
SUBSTITUTE(_xlpm.step3, "$$Shift$$", SQLOperatorTable[[#This Row],[Shift]]))</f>
        <v>&lt;STX&gt;&lt;ESC&gt;C&lt;ETX&gt;
&lt;STX&gt;&lt;ESC&gt;P&lt;ETX&gt;
&lt;STX&gt;E1;F1;&lt;ETX&gt;
&lt;STX&gt;H1;o160,100;f3;c20;h1;w1;d3,Ziaya Williams;&lt;ETX&gt;
&lt;STX&gt;H2;o130,100;f3;c20;h1;w1;d3,T1XX B;&lt;ETX&gt;
&lt;STX&gt;H3;o100,100;f3;c20;h1;w1;d3,MES Login;&lt;ETX&gt;
&lt;STX&gt;B4;o50,30;f3;c0,3;h50;w3;d3,2697;&lt;ETX&gt;
&lt;STX&gt;R&lt;ETX&gt;
&lt;STX&gt;&lt;ESC&gt;E1;&lt;ETX&gt;
&lt;STX&gt;&lt;US&gt;4&lt;ETX&gt;
&lt;STX&gt;&lt;ETB&gt;&lt;ETX&gt;</v>
      </c>
      <c r="H2962" s="38">
        <f>ROW() - 6</f>
        <v>2956</v>
      </c>
      <c r="I2962" s="218" t="str" cm="1">
        <f t="array" ref="I2962">_xlfn.LET(_xlpm.sLook, _xlfn.XLOOKUP(SQLOperatorTable[[#This Row],[ID]], EmployeesByDept[ID],EmployeesByDept[DeptShift], ""),
_xlpm.bCheck, IF(RIGHT(SQLOperatorTable[[#This Row],[Last Name]], 6) = "Bypass", "Bypass", _xlpm.sLook),
_xlpm.hCheck, _xlfn.SWITCH(SQLOperatorTable[[#This Row],[dept_ID]],6, "HR Dept", 9, "Purchasing", 10, "Finance", _xlpm.bCheck),
IF(LEFT(SQLOperatorTable[[#This Row],[name]], 3) = "***", "N/A", _xlpm.hCheck))</f>
        <v>T1XX B</v>
      </c>
      <c r="J2962" s="38" t="b">
        <f>_xlfn.LET(_xlpm.mat, _xlfn.XMATCH(SQLOperatorTable[[#This Row],[ID]], EmployeesByDept[ID],0),
IF(ISNA(_xlpm.mat), IF(OR(SQLOperatorTable[[#This Row],[Shift]] = "Bypass", SQLOperatorTable[[#This Row],[Shift]] = "N/A"), TRUE, FALSE), TRUE))</f>
        <v>1</v>
      </c>
    </row>
    <row r="2963" spans="1:10" x14ac:dyDescent="0.2">
      <c r="I2963" s="39"/>
    </row>
    <row r="2964" spans="1:10" x14ac:dyDescent="0.2">
      <c r="I2964" s="39"/>
    </row>
    <row r="2965" spans="1:10" x14ac:dyDescent="0.2">
      <c r="I2965" s="39"/>
    </row>
    <row r="2966" spans="1:10" x14ac:dyDescent="0.2">
      <c r="I2966" s="39"/>
    </row>
    <row r="2967" spans="1:10" x14ac:dyDescent="0.2">
      <c r="I2967" s="39"/>
    </row>
    <row r="2968" spans="1:10" x14ac:dyDescent="0.2">
      <c r="I2968" s="39"/>
    </row>
    <row r="2969" spans="1:10" x14ac:dyDescent="0.2">
      <c r="I2969" s="39"/>
    </row>
    <row r="2970" spans="1:10" x14ac:dyDescent="0.2">
      <c r="I2970" s="39"/>
    </row>
    <row r="2971" spans="1:10" x14ac:dyDescent="0.2">
      <c r="I2971" s="39"/>
    </row>
    <row r="2972" spans="1:10" x14ac:dyDescent="0.2">
      <c r="I2972" s="39"/>
    </row>
    <row r="2973" spans="1:10" x14ac:dyDescent="0.2">
      <c r="B2973" s="39"/>
      <c r="C2973" s="39"/>
      <c r="D2973" s="39"/>
      <c r="E2973" s="39"/>
      <c r="F2973" s="39"/>
      <c r="H2973" s="39"/>
      <c r="I2973" s="39"/>
    </row>
    <row r="2974" spans="1:10" x14ac:dyDescent="0.2">
      <c r="A2974" s="39"/>
      <c r="B2974" s="39"/>
      <c r="C2974" s="39"/>
      <c r="D2974" s="39"/>
      <c r="E2974" s="39"/>
      <c r="F2974" s="39"/>
      <c r="H2974" s="39"/>
      <c r="I2974" s="39"/>
    </row>
    <row r="2975" spans="1:10" x14ac:dyDescent="0.2">
      <c r="A2975" s="39"/>
      <c r="B2975" s="39"/>
      <c r="C2975" s="39"/>
      <c r="D2975" s="39"/>
      <c r="E2975" s="39"/>
      <c r="F2975" s="39"/>
      <c r="H2975" s="39"/>
      <c r="I2975" s="39"/>
    </row>
    <row r="2976" spans="1:10" x14ac:dyDescent="0.2">
      <c r="A2976" s="39"/>
      <c r="B2976" s="39"/>
      <c r="C2976" s="39"/>
      <c r="D2976" s="39"/>
      <c r="E2976" s="39"/>
      <c r="F2976" s="39"/>
      <c r="H2976" s="39"/>
      <c r="I2976" s="39"/>
    </row>
    <row r="2977" spans="1:9" x14ac:dyDescent="0.2">
      <c r="A2977" s="39"/>
      <c r="B2977" s="39"/>
      <c r="C2977" s="39"/>
      <c r="D2977" s="39"/>
      <c r="E2977" s="39"/>
      <c r="F2977" s="39"/>
      <c r="H2977" s="39"/>
      <c r="I2977" s="39"/>
    </row>
    <row r="2978" spans="1:9" x14ac:dyDescent="0.2">
      <c r="A2978" s="39"/>
      <c r="B2978" s="39"/>
      <c r="C2978" s="39"/>
      <c r="D2978" s="39"/>
      <c r="E2978" s="39"/>
      <c r="F2978" s="39"/>
      <c r="H2978" s="39"/>
      <c r="I2978" s="39"/>
    </row>
    <row r="2979" spans="1:9" x14ac:dyDescent="0.2">
      <c r="A2979" s="39"/>
      <c r="B2979" s="39"/>
      <c r="C2979" s="39"/>
      <c r="D2979" s="39"/>
      <c r="E2979" s="39"/>
      <c r="F2979" s="39"/>
      <c r="H2979" s="39"/>
      <c r="I2979" s="39"/>
    </row>
    <row r="2980" spans="1:9" x14ac:dyDescent="0.2">
      <c r="A2980" s="39"/>
      <c r="B2980" s="39"/>
      <c r="C2980" s="39"/>
      <c r="D2980" s="39"/>
      <c r="E2980" s="39"/>
      <c r="F2980" s="39"/>
      <c r="H2980" s="39"/>
      <c r="I2980" s="39"/>
    </row>
    <row r="2981" spans="1:9" x14ac:dyDescent="0.2">
      <c r="A2981" s="39"/>
      <c r="B2981" s="39"/>
      <c r="C2981" s="39"/>
      <c r="D2981" s="39"/>
      <c r="E2981" s="39"/>
      <c r="F2981" s="39"/>
      <c r="H2981" s="39"/>
      <c r="I2981" s="39"/>
    </row>
    <row r="2982" spans="1:9" x14ac:dyDescent="0.2">
      <c r="A2982" s="39"/>
      <c r="B2982" s="39"/>
      <c r="C2982" s="39"/>
      <c r="D2982" s="39"/>
      <c r="E2982" s="39"/>
      <c r="F2982" s="39"/>
      <c r="H2982" s="39"/>
      <c r="I2982" s="39"/>
    </row>
    <row r="2983" spans="1:9" x14ac:dyDescent="0.2">
      <c r="A2983" s="39"/>
      <c r="B2983" s="39"/>
      <c r="C2983" s="39"/>
      <c r="D2983" s="39"/>
      <c r="E2983" s="39"/>
      <c r="F2983" s="39"/>
      <c r="H2983" s="39"/>
      <c r="I2983" s="39"/>
    </row>
    <row r="2984" spans="1:9" x14ac:dyDescent="0.2">
      <c r="A2984" s="39"/>
      <c r="B2984" s="39"/>
      <c r="C2984" s="39"/>
      <c r="D2984" s="39"/>
      <c r="E2984" s="39"/>
      <c r="F2984" s="39"/>
      <c r="H2984" s="39"/>
      <c r="I2984" s="39"/>
    </row>
    <row r="2985" spans="1:9" x14ac:dyDescent="0.2">
      <c r="A2985" s="39"/>
      <c r="B2985" s="39"/>
      <c r="C2985" s="39"/>
      <c r="D2985" s="39"/>
      <c r="E2985" s="39"/>
      <c r="F2985" s="39"/>
      <c r="H2985" s="39"/>
      <c r="I2985" s="39"/>
    </row>
    <row r="2986" spans="1:9" x14ac:dyDescent="0.2">
      <c r="A2986" s="39"/>
      <c r="B2986" s="39"/>
      <c r="C2986" s="39"/>
      <c r="D2986" s="39"/>
      <c r="E2986" s="39"/>
      <c r="F2986" s="39"/>
      <c r="H2986" s="39"/>
      <c r="I2986" s="39"/>
    </row>
    <row r="2987" spans="1:9" x14ac:dyDescent="0.2">
      <c r="A2987" s="39"/>
      <c r="B2987" s="39"/>
      <c r="C2987" s="39"/>
      <c r="D2987" s="39"/>
      <c r="E2987" s="39"/>
      <c r="F2987" s="39"/>
      <c r="H2987" s="39"/>
      <c r="I2987" s="39"/>
    </row>
    <row r="2988" spans="1:9" x14ac:dyDescent="0.2">
      <c r="A2988" s="39"/>
      <c r="B2988" s="39"/>
      <c r="C2988" s="39"/>
      <c r="D2988" s="39"/>
      <c r="E2988" s="39"/>
      <c r="F2988" s="39"/>
      <c r="H2988" s="39"/>
    </row>
    <row r="2989" spans="1:9" x14ac:dyDescent="0.2">
      <c r="A2989" s="39"/>
      <c r="B2989" s="39"/>
      <c r="C2989" s="39"/>
      <c r="D2989" s="39"/>
      <c r="E2989" s="39"/>
      <c r="F2989" s="39"/>
      <c r="H2989" s="39"/>
    </row>
    <row r="2990" spans="1:9" x14ac:dyDescent="0.2">
      <c r="A2990" s="39"/>
      <c r="B2990" s="39"/>
      <c r="C2990" s="39"/>
      <c r="D2990" s="39"/>
      <c r="E2990" s="39"/>
      <c r="F2990" s="39"/>
      <c r="H2990" s="39"/>
    </row>
    <row r="2991" spans="1:9" x14ac:dyDescent="0.2">
      <c r="A2991" s="39"/>
      <c r="B2991" s="39"/>
      <c r="C2991" s="39"/>
      <c r="D2991" s="39"/>
      <c r="E2991" s="39"/>
      <c r="F2991" s="39"/>
      <c r="H2991" s="39"/>
    </row>
    <row r="2992" spans="1:9" x14ac:dyDescent="0.2">
      <c r="A2992" s="39"/>
      <c r="B2992" s="39"/>
      <c r="C2992" s="39"/>
      <c r="D2992" s="39"/>
      <c r="E2992" s="39"/>
      <c r="F2992" s="39"/>
      <c r="H2992" s="39"/>
    </row>
    <row r="2993" spans="1:8" x14ac:dyDescent="0.2">
      <c r="A2993" s="39"/>
      <c r="B2993" s="39"/>
      <c r="C2993" s="39"/>
      <c r="D2993" s="39"/>
      <c r="E2993" s="39"/>
      <c r="F2993" s="39"/>
      <c r="G2993" s="39"/>
      <c r="H2993" s="39"/>
    </row>
    <row r="2994" spans="1:8" x14ac:dyDescent="0.2">
      <c r="A2994" s="39"/>
      <c r="B2994" s="39"/>
      <c r="C2994" s="39"/>
      <c r="D2994" s="39"/>
      <c r="E2994" s="39"/>
      <c r="F2994" s="39"/>
      <c r="G2994" s="39"/>
      <c r="H2994" s="39"/>
    </row>
    <row r="2995" spans="1:8" x14ac:dyDescent="0.2">
      <c r="A2995" s="39"/>
      <c r="B2995" s="39"/>
      <c r="C2995" s="39"/>
      <c r="D2995" s="39"/>
      <c r="E2995" s="39"/>
      <c r="F2995" s="39"/>
      <c r="G2995" s="39"/>
      <c r="H2995" s="39"/>
    </row>
    <row r="2996" spans="1:8" x14ac:dyDescent="0.2">
      <c r="A2996" s="39"/>
      <c r="B2996" s="39"/>
      <c r="C2996" s="39"/>
      <c r="D2996" s="39"/>
      <c r="E2996" s="39"/>
      <c r="F2996" s="39"/>
      <c r="G2996" s="39"/>
      <c r="H2996" s="39"/>
    </row>
    <row r="2997" spans="1:8" x14ac:dyDescent="0.2">
      <c r="A2997" s="39"/>
      <c r="B2997" s="39"/>
      <c r="C2997" s="39"/>
      <c r="D2997" s="39"/>
      <c r="E2997" s="39"/>
      <c r="F2997" s="39"/>
      <c r="G2997" s="39"/>
      <c r="H2997" s="39"/>
    </row>
    <row r="2998" spans="1:8" x14ac:dyDescent="0.2">
      <c r="A2998" s="39"/>
      <c r="B2998" s="39"/>
      <c r="C2998" s="39"/>
      <c r="D2998" s="39"/>
      <c r="E2998" s="39"/>
      <c r="F2998" s="39"/>
      <c r="G2998" s="39"/>
      <c r="H2998" s="39"/>
    </row>
    <row r="2999" spans="1:8" x14ac:dyDescent="0.2">
      <c r="A2999" s="39"/>
      <c r="B2999" s="39"/>
      <c r="C2999" s="39"/>
      <c r="D2999" s="39"/>
      <c r="E2999" s="39"/>
      <c r="F2999" s="39"/>
      <c r="G2999" s="39"/>
      <c r="H2999" s="39"/>
    </row>
    <row r="3000" spans="1:8" x14ac:dyDescent="0.2">
      <c r="A3000" s="39"/>
      <c r="B3000" s="39"/>
      <c r="C3000" s="39"/>
      <c r="D3000" s="39"/>
      <c r="E3000" s="39"/>
      <c r="F3000" s="39"/>
      <c r="G3000" s="39"/>
      <c r="H3000" s="39"/>
    </row>
    <row r="3001" spans="1:8" x14ac:dyDescent="0.2">
      <c r="A3001" s="39"/>
      <c r="B3001" s="39"/>
      <c r="C3001" s="39"/>
      <c r="D3001" s="39"/>
      <c r="E3001" s="39"/>
      <c r="F3001" s="39"/>
      <c r="G3001" s="39"/>
      <c r="H3001" s="39"/>
    </row>
    <row r="3002" spans="1:8" x14ac:dyDescent="0.2">
      <c r="A3002" s="39"/>
      <c r="B3002" s="39"/>
      <c r="C3002" s="39"/>
      <c r="D3002" s="39"/>
      <c r="E3002" s="39"/>
      <c r="F3002" s="39"/>
      <c r="G3002" s="39"/>
      <c r="H3002" s="39"/>
    </row>
    <row r="3003" spans="1:8" x14ac:dyDescent="0.2">
      <c r="A3003" s="39"/>
      <c r="B3003" s="39"/>
      <c r="C3003" s="39"/>
      <c r="D3003" s="39"/>
      <c r="E3003" s="39"/>
      <c r="F3003" s="39"/>
      <c r="G3003" s="39"/>
      <c r="H3003" s="39"/>
    </row>
    <row r="3004" spans="1:8" x14ac:dyDescent="0.2">
      <c r="A3004" s="39"/>
      <c r="B3004" s="39"/>
      <c r="C3004" s="39"/>
      <c r="D3004" s="39"/>
      <c r="E3004" s="39"/>
      <c r="F3004" s="39"/>
      <c r="G3004" s="39"/>
      <c r="H3004" s="39"/>
    </row>
    <row r="3005" spans="1:8" x14ac:dyDescent="0.2">
      <c r="A3005" s="39"/>
      <c r="B3005" s="39"/>
      <c r="C3005" s="39"/>
      <c r="D3005" s="39"/>
      <c r="E3005" s="39"/>
      <c r="F3005" s="39"/>
      <c r="G3005" s="39"/>
      <c r="H3005" s="39"/>
    </row>
    <row r="3006" spans="1:8" x14ac:dyDescent="0.2">
      <c r="A3006" s="39"/>
      <c r="B3006" s="39"/>
      <c r="C3006" s="39"/>
      <c r="D3006" s="39"/>
      <c r="E3006" s="39"/>
      <c r="F3006" s="39"/>
      <c r="G3006" s="39"/>
      <c r="H3006" s="39"/>
    </row>
    <row r="3007" spans="1:8" x14ac:dyDescent="0.2">
      <c r="A3007" s="39"/>
      <c r="B3007" s="39"/>
      <c r="C3007" s="39"/>
      <c r="D3007" s="39"/>
      <c r="E3007" s="39"/>
      <c r="F3007" s="39"/>
      <c r="G3007" s="39"/>
      <c r="H3007" s="39"/>
    </row>
    <row r="3008" spans="1:8" x14ac:dyDescent="0.2">
      <c r="A3008" s="39"/>
      <c r="B3008" s="39"/>
      <c r="C3008" s="39"/>
      <c r="D3008" s="39"/>
      <c r="E3008" s="39"/>
      <c r="F3008" s="39"/>
      <c r="G3008" s="39"/>
      <c r="H3008" s="39"/>
    </row>
    <row r="3009" spans="1:8" x14ac:dyDescent="0.2">
      <c r="A3009" s="39"/>
      <c r="B3009" s="39"/>
      <c r="C3009" s="39"/>
      <c r="D3009" s="39"/>
      <c r="E3009" s="39"/>
      <c r="F3009" s="39"/>
      <c r="G3009" s="39"/>
      <c r="H3009" s="39"/>
    </row>
    <row r="3010" spans="1:8" x14ac:dyDescent="0.2">
      <c r="A3010" s="39"/>
      <c r="B3010" s="39"/>
      <c r="C3010" s="39"/>
      <c r="D3010" s="39"/>
      <c r="E3010" s="39"/>
      <c r="F3010" s="39"/>
      <c r="G3010" s="39"/>
      <c r="H3010" s="39"/>
    </row>
    <row r="3011" spans="1:8" x14ac:dyDescent="0.2">
      <c r="A3011" s="39"/>
      <c r="B3011" s="39"/>
      <c r="C3011" s="39"/>
      <c r="D3011" s="39"/>
      <c r="E3011" s="39"/>
      <c r="F3011" s="39"/>
      <c r="G3011" s="39"/>
      <c r="H3011" s="39"/>
    </row>
    <row r="3012" spans="1:8" x14ac:dyDescent="0.2">
      <c r="A3012" s="39"/>
      <c r="B3012" s="39"/>
      <c r="C3012" s="39"/>
      <c r="D3012" s="39"/>
      <c r="E3012" s="39"/>
      <c r="F3012" s="39"/>
      <c r="G3012" s="39"/>
      <c r="H3012" s="39"/>
    </row>
    <row r="3013" spans="1:8" x14ac:dyDescent="0.2">
      <c r="A3013" s="39"/>
      <c r="B3013" s="39"/>
      <c r="C3013" s="39"/>
      <c r="D3013" s="39"/>
      <c r="E3013" s="39"/>
      <c r="F3013" s="39"/>
      <c r="G3013" s="39"/>
      <c r="H3013" s="39"/>
    </row>
    <row r="3014" spans="1:8" x14ac:dyDescent="0.2">
      <c r="A3014" s="39"/>
      <c r="B3014" s="39"/>
      <c r="C3014" s="39"/>
      <c r="D3014" s="39"/>
      <c r="E3014" s="39"/>
      <c r="F3014" s="39"/>
      <c r="G3014" s="39"/>
      <c r="H3014" s="39"/>
    </row>
  </sheetData>
  <mergeCells count="3">
    <mergeCell ref="H1:J4"/>
    <mergeCell ref="A4:G4"/>
    <mergeCell ref="H5:J5"/>
  </mergeCells>
  <conditionalFormatting sqref="I7:I2962">
    <cfRule type="expression" dxfId="8" priority="2">
      <formula>AND(LEN($I7) = 0, $D7 = "")</formula>
    </cfRule>
  </conditionalFormatting>
  <conditionalFormatting sqref="B7:B2962">
    <cfRule type="duplicateValues" dxfId="7" priority="1184"/>
  </conditionalFormatting>
  <dataValidations count="2">
    <dataValidation type="list" allowBlank="1" showInputMessage="1" showErrorMessage="1" sqref="B3" xr:uid="{0E63030A-ECBA-4C54-977F-AAD4E98A4F48}">
      <formula1>DepartmentNames</formula1>
    </dataValidation>
    <dataValidation type="list" allowBlank="1" showInputMessage="1" showErrorMessage="1" sqref="D3" xr:uid="{36A35E2D-B808-4396-9B6B-595155EDB561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2" r:id="rId4" name="FilterButton">
          <controlPr defaultSize="0" autoLine="0" autoPict="0" altText="Filter by Provided Criteria." r:id="rId5">
            <anchor moveWithCells="1">
              <from>
                <xdr:col>7</xdr:col>
                <xdr:colOff>228600</xdr:colOff>
                <xdr:row>1</xdr:row>
                <xdr:rowOff>57150</xdr:rowOff>
              </from>
              <to>
                <xdr:col>8</xdr:col>
                <xdr:colOff>657225</xdr:colOff>
                <xdr:row>3</xdr:row>
                <xdr:rowOff>0</xdr:rowOff>
              </to>
            </anchor>
          </controlPr>
        </control>
      </mc:Choice>
      <mc:Fallback>
        <control shapeId="4102" r:id="rId4" name="FilterButton"/>
      </mc:Fallback>
    </mc:AlternateContent>
    <mc:AlternateContent xmlns:mc="http://schemas.openxmlformats.org/markup-compatibility/2006">
      <mc:Choice Requires="x14">
        <control shapeId="4098" r:id="rId6" name="SQLRefresh">
          <controlPr defaultSize="0" autoLine="0" altText="Refresh SQL Operator Table." r:id="rId7">
            <anchor moveWithCells="1">
              <from>
                <xdr:col>7</xdr:col>
                <xdr:colOff>114300</xdr:colOff>
                <xdr:row>3</xdr:row>
                <xdr:rowOff>304800</xdr:rowOff>
              </from>
              <to>
                <xdr:col>8</xdr:col>
                <xdr:colOff>904875</xdr:colOff>
                <xdr:row>3</xdr:row>
                <xdr:rowOff>781050</xdr:rowOff>
              </to>
            </anchor>
          </controlPr>
        </control>
      </mc:Choice>
      <mc:Fallback>
        <control shapeId="4098" r:id="rId6" name="SQLRefresh"/>
      </mc:Fallback>
    </mc:AlternateContent>
  </controls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44DEA-4860-40BD-892C-4351C23ABE37}">
  <sheetPr codeName="DTSheet">
    <tabColor theme="5" tint="0.79998168889431442"/>
  </sheetPr>
  <dimension ref="A1:H2303"/>
  <sheetViews>
    <sheetView workbookViewId="0">
      <selection sqref="A1:H1"/>
    </sheetView>
  </sheetViews>
  <sheetFormatPr defaultRowHeight="14.25" x14ac:dyDescent="0.2"/>
  <cols>
    <col min="1" max="1" width="6" bestFit="1" customWidth="1"/>
    <col min="2" max="2" width="8.33203125" bestFit="1" customWidth="1"/>
    <col min="3" max="3" width="14.33203125" bestFit="1" customWidth="1"/>
    <col min="4" max="4" width="10" bestFit="1" customWidth="1"/>
    <col min="5" max="6" width="25.6640625" bestFit="1" customWidth="1"/>
    <col min="7" max="7" width="11.5546875" bestFit="1" customWidth="1"/>
    <col min="8" max="8" width="16.21875" bestFit="1" customWidth="1"/>
    <col min="9" max="9" width="11.5546875" bestFit="1" customWidth="1"/>
    <col min="10" max="10" width="16.21875" bestFit="1" customWidth="1"/>
  </cols>
  <sheetData>
    <row r="1" spans="1:8" ht="19.5" x14ac:dyDescent="0.2">
      <c r="A1" s="245" t="s">
        <v>9377</v>
      </c>
      <c r="B1" s="274"/>
      <c r="C1" s="274"/>
      <c r="D1" s="274"/>
      <c r="E1" s="274"/>
      <c r="F1" s="274"/>
      <c r="G1" s="274"/>
      <c r="H1" s="246"/>
    </row>
    <row r="2" spans="1:8" x14ac:dyDescent="0.2">
      <c r="A2" t="s">
        <v>13</v>
      </c>
      <c r="B2" t="s">
        <v>15</v>
      </c>
      <c r="C2" t="s">
        <v>876</v>
      </c>
      <c r="D2" t="s">
        <v>4886</v>
      </c>
      <c r="E2" t="s">
        <v>4887</v>
      </c>
      <c r="F2" t="s">
        <v>4888</v>
      </c>
      <c r="G2" t="s">
        <v>877</v>
      </c>
      <c r="H2" t="s">
        <v>878</v>
      </c>
    </row>
    <row r="3" spans="1:8" hidden="1" x14ac:dyDescent="0.2">
      <c r="A3">
        <v>14088</v>
      </c>
      <c r="B3">
        <v>5</v>
      </c>
      <c r="C3" s="116">
        <v>44881.033840277778</v>
      </c>
      <c r="D3">
        <v>1003</v>
      </c>
      <c r="E3" s="24" t="s">
        <v>882</v>
      </c>
      <c r="F3" s="24" t="s">
        <v>882</v>
      </c>
      <c r="G3" t="b">
        <v>1</v>
      </c>
      <c r="H3" s="24" t="s">
        <v>883</v>
      </c>
    </row>
    <row r="4" spans="1:8" hidden="1" x14ac:dyDescent="0.2">
      <c r="A4">
        <v>14089</v>
      </c>
      <c r="B4">
        <v>6</v>
      </c>
      <c r="C4" s="116">
        <v>44881.039519988422</v>
      </c>
      <c r="D4">
        <v>1008</v>
      </c>
      <c r="E4" s="24" t="s">
        <v>884</v>
      </c>
      <c r="F4" s="24" t="s">
        <v>884</v>
      </c>
      <c r="G4" t="b">
        <v>1</v>
      </c>
      <c r="H4" s="24" t="s">
        <v>883</v>
      </c>
    </row>
    <row r="5" spans="1:8" hidden="1" x14ac:dyDescent="0.2">
      <c r="A5">
        <v>14297</v>
      </c>
      <c r="B5">
        <v>4</v>
      </c>
      <c r="C5" s="116">
        <v>44879.723949421299</v>
      </c>
      <c r="D5">
        <v>1224</v>
      </c>
      <c r="E5" s="24" t="s">
        <v>885</v>
      </c>
      <c r="F5" s="24" t="s">
        <v>885</v>
      </c>
      <c r="G5" t="b">
        <v>0</v>
      </c>
      <c r="H5" s="24" t="s">
        <v>883</v>
      </c>
    </row>
    <row r="6" spans="1:8" hidden="1" x14ac:dyDescent="0.2">
      <c r="A6">
        <v>14437</v>
      </c>
      <c r="B6">
        <v>4</v>
      </c>
      <c r="C6" s="116">
        <v>45126.456359027776</v>
      </c>
      <c r="D6">
        <v>1390</v>
      </c>
      <c r="E6" s="24" t="s">
        <v>886</v>
      </c>
      <c r="F6" s="24" t="s">
        <v>886</v>
      </c>
      <c r="G6" t="b">
        <v>0</v>
      </c>
      <c r="H6" s="24" t="s">
        <v>883</v>
      </c>
    </row>
    <row r="7" spans="1:8" hidden="1" x14ac:dyDescent="0.2">
      <c r="A7">
        <v>15742</v>
      </c>
      <c r="B7">
        <v>4</v>
      </c>
      <c r="C7" s="116">
        <v>45891</v>
      </c>
      <c r="D7">
        <v>9610</v>
      </c>
      <c r="E7" s="24" t="s">
        <v>151</v>
      </c>
      <c r="F7" s="24" t="s">
        <v>151</v>
      </c>
      <c r="G7" t="b">
        <v>0</v>
      </c>
      <c r="H7" s="24" t="s">
        <v>887</v>
      </c>
    </row>
    <row r="8" spans="1:8" hidden="1" x14ac:dyDescent="0.2">
      <c r="A8">
        <v>13961</v>
      </c>
      <c r="B8">
        <v>4</v>
      </c>
      <c r="C8" s="116">
        <v>45885</v>
      </c>
      <c r="D8">
        <v>11057567</v>
      </c>
      <c r="E8" s="24" t="s">
        <v>888</v>
      </c>
      <c r="F8" s="24" t="s">
        <v>888</v>
      </c>
      <c r="G8" t="b">
        <v>0</v>
      </c>
      <c r="H8" s="24" t="s">
        <v>889</v>
      </c>
    </row>
    <row r="9" spans="1:8" hidden="1" x14ac:dyDescent="0.2">
      <c r="A9">
        <v>15226</v>
      </c>
      <c r="B9">
        <v>4</v>
      </c>
      <c r="C9" s="116">
        <v>44880.942357557869</v>
      </c>
      <c r="D9">
        <v>9010</v>
      </c>
      <c r="E9" s="24" t="s">
        <v>4889</v>
      </c>
      <c r="F9" s="24" t="s">
        <v>4889</v>
      </c>
      <c r="G9" t="b">
        <v>0</v>
      </c>
      <c r="H9" s="24" t="s">
        <v>2246</v>
      </c>
    </row>
    <row r="10" spans="1:8" hidden="1" x14ac:dyDescent="0.2">
      <c r="A10">
        <v>13989</v>
      </c>
      <c r="B10">
        <v>4</v>
      </c>
      <c r="C10" s="116">
        <v>45891</v>
      </c>
      <c r="D10">
        <v>2004</v>
      </c>
      <c r="E10" s="24" t="s">
        <v>177</v>
      </c>
      <c r="F10" s="24" t="s">
        <v>177</v>
      </c>
      <c r="G10" t="b">
        <v>1</v>
      </c>
      <c r="H10" s="24" t="s">
        <v>892</v>
      </c>
    </row>
    <row r="11" spans="1:8" hidden="1" x14ac:dyDescent="0.2">
      <c r="A11">
        <v>16017</v>
      </c>
      <c r="B11">
        <v>4</v>
      </c>
      <c r="C11" s="116">
        <v>44880.94386979167</v>
      </c>
      <c r="D11">
        <v>9904</v>
      </c>
      <c r="E11" s="24" t="s">
        <v>4890</v>
      </c>
      <c r="F11" s="24" t="s">
        <v>4890</v>
      </c>
      <c r="G11" t="b">
        <v>0</v>
      </c>
      <c r="H11" s="24" t="s">
        <v>956</v>
      </c>
    </row>
    <row r="12" spans="1:8" hidden="1" x14ac:dyDescent="0.2">
      <c r="A12">
        <v>15264</v>
      </c>
      <c r="B12">
        <v>4</v>
      </c>
      <c r="C12" s="116">
        <v>44881.014993634257</v>
      </c>
      <c r="D12">
        <v>9054</v>
      </c>
      <c r="E12" s="24" t="s">
        <v>4891</v>
      </c>
      <c r="F12" s="24" t="s">
        <v>4891</v>
      </c>
      <c r="G12" t="b">
        <v>0</v>
      </c>
      <c r="H12" s="24" t="s">
        <v>4892</v>
      </c>
    </row>
    <row r="13" spans="1:8" hidden="1" x14ac:dyDescent="0.2">
      <c r="A13">
        <v>14411</v>
      </c>
      <c r="B13">
        <v>4</v>
      </c>
      <c r="C13" s="116">
        <v>44881.01631608796</v>
      </c>
      <c r="D13">
        <v>1345</v>
      </c>
      <c r="E13" s="24" t="s">
        <v>4893</v>
      </c>
      <c r="F13" s="24" t="s">
        <v>4893</v>
      </c>
      <c r="G13" t="b">
        <v>0</v>
      </c>
      <c r="H13" s="24" t="s">
        <v>1380</v>
      </c>
    </row>
    <row r="14" spans="1:8" hidden="1" x14ac:dyDescent="0.2">
      <c r="A14">
        <v>15138</v>
      </c>
      <c r="B14">
        <v>4</v>
      </c>
      <c r="C14" s="116">
        <v>45825</v>
      </c>
      <c r="D14">
        <v>8901</v>
      </c>
      <c r="E14" s="24" t="s">
        <v>182</v>
      </c>
      <c r="F14" s="24" t="s">
        <v>182</v>
      </c>
      <c r="G14" t="b">
        <v>1</v>
      </c>
      <c r="H14" s="24" t="s">
        <v>893</v>
      </c>
    </row>
    <row r="15" spans="1:8" hidden="1" x14ac:dyDescent="0.2">
      <c r="A15">
        <v>16250</v>
      </c>
      <c r="B15">
        <v>4</v>
      </c>
      <c r="C15" s="116">
        <v>45885</v>
      </c>
      <c r="D15">
        <v>11008775</v>
      </c>
      <c r="E15" s="24" t="s">
        <v>4894</v>
      </c>
      <c r="F15" s="24" t="s">
        <v>4894</v>
      </c>
      <c r="G15" t="b">
        <v>1</v>
      </c>
      <c r="H15" s="24" t="s">
        <v>4895</v>
      </c>
    </row>
    <row r="16" spans="1:8" hidden="1" x14ac:dyDescent="0.2">
      <c r="A16">
        <v>13968</v>
      </c>
      <c r="B16">
        <v>4</v>
      </c>
      <c r="C16" s="116">
        <v>44868</v>
      </c>
      <c r="D16">
        <v>5962787</v>
      </c>
      <c r="E16" s="24" t="s">
        <v>4894</v>
      </c>
      <c r="F16" s="24" t="s">
        <v>4894</v>
      </c>
      <c r="G16" t="b">
        <v>1</v>
      </c>
      <c r="H16" s="24" t="s">
        <v>4895</v>
      </c>
    </row>
    <row r="17" spans="1:8" hidden="1" x14ac:dyDescent="0.2">
      <c r="A17">
        <v>15629</v>
      </c>
      <c r="B17">
        <v>2</v>
      </c>
      <c r="C17" s="116">
        <v>44881.016737465281</v>
      </c>
      <c r="D17">
        <v>9487</v>
      </c>
      <c r="E17" s="24" t="s">
        <v>895</v>
      </c>
      <c r="F17" s="24" t="s">
        <v>895</v>
      </c>
      <c r="G17" t="b">
        <v>1</v>
      </c>
      <c r="H17" s="24" t="s">
        <v>896</v>
      </c>
    </row>
    <row r="18" spans="1:8" hidden="1" x14ac:dyDescent="0.2">
      <c r="A18">
        <v>14780</v>
      </c>
      <c r="B18">
        <v>4</v>
      </c>
      <c r="C18" s="116">
        <v>44881.017085497682</v>
      </c>
      <c r="D18">
        <v>1737</v>
      </c>
      <c r="E18" s="24" t="s">
        <v>4896</v>
      </c>
      <c r="F18" s="24" t="s">
        <v>4896</v>
      </c>
      <c r="G18" t="b">
        <v>0</v>
      </c>
      <c r="H18" s="24" t="s">
        <v>1384</v>
      </c>
    </row>
    <row r="19" spans="1:8" x14ac:dyDescent="0.2">
      <c r="A19">
        <v>16291</v>
      </c>
      <c r="C19" s="116"/>
      <c r="D19">
        <v>7996</v>
      </c>
      <c r="E19" s="24" t="s">
        <v>897</v>
      </c>
      <c r="F19" s="24" t="s">
        <v>897</v>
      </c>
      <c r="G19" t="b">
        <v>0</v>
      </c>
      <c r="H19" s="24" t="s">
        <v>898</v>
      </c>
    </row>
    <row r="20" spans="1:8" hidden="1" x14ac:dyDescent="0.2">
      <c r="A20">
        <v>16069</v>
      </c>
      <c r="B20">
        <v>4</v>
      </c>
      <c r="C20" s="116">
        <v>44946</v>
      </c>
      <c r="D20">
        <v>9959</v>
      </c>
      <c r="E20" s="24" t="s">
        <v>4897</v>
      </c>
      <c r="F20" s="24" t="s">
        <v>4897</v>
      </c>
      <c r="G20" t="b">
        <v>0</v>
      </c>
      <c r="H20" s="24" t="s">
        <v>1706</v>
      </c>
    </row>
    <row r="21" spans="1:8" hidden="1" x14ac:dyDescent="0.2">
      <c r="A21">
        <v>15308</v>
      </c>
      <c r="B21">
        <v>4</v>
      </c>
      <c r="C21" s="116">
        <v>44881.017493865744</v>
      </c>
      <c r="D21">
        <v>9119</v>
      </c>
      <c r="E21" s="24" t="s">
        <v>899</v>
      </c>
      <c r="F21" s="24" t="s">
        <v>899</v>
      </c>
      <c r="G21" t="b">
        <v>0</v>
      </c>
      <c r="H21" s="24" t="s">
        <v>900</v>
      </c>
    </row>
    <row r="22" spans="1:8" hidden="1" x14ac:dyDescent="0.2">
      <c r="A22">
        <v>14850</v>
      </c>
      <c r="B22">
        <v>11</v>
      </c>
      <c r="C22" s="116">
        <v>44881.018660185182</v>
      </c>
      <c r="D22">
        <v>1807</v>
      </c>
      <c r="E22" s="24" t="s">
        <v>903</v>
      </c>
      <c r="F22" s="24" t="s">
        <v>903</v>
      </c>
      <c r="G22" t="b">
        <v>1</v>
      </c>
      <c r="H22" s="24" t="s">
        <v>904</v>
      </c>
    </row>
    <row r="23" spans="1:8" hidden="1" x14ac:dyDescent="0.2">
      <c r="A23">
        <v>15320</v>
      </c>
      <c r="B23">
        <v>4</v>
      </c>
      <c r="C23" s="116">
        <v>44881.019014583333</v>
      </c>
      <c r="D23">
        <v>9134</v>
      </c>
      <c r="E23" s="24" t="s">
        <v>905</v>
      </c>
      <c r="F23" s="24" t="s">
        <v>905</v>
      </c>
      <c r="G23" t="b">
        <v>0</v>
      </c>
      <c r="H23" s="24" t="s">
        <v>906</v>
      </c>
    </row>
    <row r="24" spans="1:8" hidden="1" x14ac:dyDescent="0.2">
      <c r="A24">
        <v>16060</v>
      </c>
      <c r="B24">
        <v>4</v>
      </c>
      <c r="C24" s="116">
        <v>44881.031289120372</v>
      </c>
      <c r="D24">
        <v>9950</v>
      </c>
      <c r="E24" s="24" t="s">
        <v>4898</v>
      </c>
      <c r="F24" s="24" t="s">
        <v>4898</v>
      </c>
      <c r="G24" t="b">
        <v>0</v>
      </c>
      <c r="H24" s="24" t="s">
        <v>4899</v>
      </c>
    </row>
    <row r="25" spans="1:8" hidden="1" x14ac:dyDescent="0.2">
      <c r="A25">
        <v>15351</v>
      </c>
      <c r="B25">
        <v>4</v>
      </c>
      <c r="C25" s="116">
        <v>44881.031540509262</v>
      </c>
      <c r="D25">
        <v>9169</v>
      </c>
      <c r="E25" s="24" t="s">
        <v>907</v>
      </c>
      <c r="F25" s="24" t="s">
        <v>907</v>
      </c>
      <c r="G25" t="b">
        <v>0</v>
      </c>
      <c r="H25" s="24" t="s">
        <v>908</v>
      </c>
    </row>
    <row r="26" spans="1:8" hidden="1" x14ac:dyDescent="0.2">
      <c r="A26">
        <v>15350</v>
      </c>
      <c r="B26">
        <v>4</v>
      </c>
      <c r="C26" s="116">
        <v>44881.031713194447</v>
      </c>
      <c r="D26">
        <v>9168</v>
      </c>
      <c r="E26" s="24" t="s">
        <v>909</v>
      </c>
      <c r="F26" s="24" t="s">
        <v>909</v>
      </c>
      <c r="G26" t="b">
        <v>0</v>
      </c>
      <c r="H26" s="24" t="s">
        <v>910</v>
      </c>
    </row>
    <row r="27" spans="1:8" x14ac:dyDescent="0.2">
      <c r="A27">
        <v>16365</v>
      </c>
      <c r="C27" s="116"/>
      <c r="D27">
        <v>6020</v>
      </c>
      <c r="E27" s="24" t="s">
        <v>8363</v>
      </c>
      <c r="F27" s="24" t="s">
        <v>912</v>
      </c>
      <c r="G27" t="b">
        <v>1</v>
      </c>
      <c r="H27" s="24" t="s">
        <v>883</v>
      </c>
    </row>
    <row r="28" spans="1:8" hidden="1" x14ac:dyDescent="0.2">
      <c r="A28">
        <v>15270</v>
      </c>
      <c r="B28">
        <v>4</v>
      </c>
      <c r="C28" s="116">
        <v>44881.031948379627</v>
      </c>
      <c r="D28">
        <v>9062</v>
      </c>
      <c r="E28" s="24" t="s">
        <v>913</v>
      </c>
      <c r="F28" s="24" t="s">
        <v>913</v>
      </c>
      <c r="G28" t="b">
        <v>0</v>
      </c>
      <c r="H28" s="24" t="s">
        <v>914</v>
      </c>
    </row>
    <row r="29" spans="1:8" hidden="1" x14ac:dyDescent="0.2">
      <c r="A29">
        <v>15922</v>
      </c>
      <c r="B29">
        <v>4</v>
      </c>
      <c r="C29" s="116">
        <v>44881.032186655095</v>
      </c>
      <c r="D29">
        <v>9800</v>
      </c>
      <c r="E29" s="24" t="s">
        <v>916</v>
      </c>
      <c r="F29" s="24" t="s">
        <v>916</v>
      </c>
      <c r="G29" t="b">
        <v>0</v>
      </c>
      <c r="H29" s="24" t="s">
        <v>917</v>
      </c>
    </row>
    <row r="30" spans="1:8" hidden="1" x14ac:dyDescent="0.2">
      <c r="A30">
        <v>14873</v>
      </c>
      <c r="B30">
        <v>4</v>
      </c>
      <c r="C30" s="116">
        <v>45124.632329201391</v>
      </c>
      <c r="D30">
        <v>1883</v>
      </c>
      <c r="E30" s="24" t="s">
        <v>4900</v>
      </c>
      <c r="F30" s="24" t="s">
        <v>4900</v>
      </c>
      <c r="G30" t="b">
        <v>0</v>
      </c>
      <c r="H30" s="24" t="s">
        <v>981</v>
      </c>
    </row>
    <row r="31" spans="1:8" hidden="1" x14ac:dyDescent="0.2">
      <c r="A31">
        <v>15805</v>
      </c>
      <c r="B31">
        <v>3</v>
      </c>
      <c r="C31" s="116">
        <v>44881.033031099534</v>
      </c>
      <c r="D31">
        <v>9676</v>
      </c>
      <c r="E31" s="24" t="s">
        <v>919</v>
      </c>
      <c r="F31" s="24" t="s">
        <v>919</v>
      </c>
      <c r="G31" t="b">
        <v>0</v>
      </c>
      <c r="H31" s="24" t="s">
        <v>920</v>
      </c>
    </row>
    <row r="32" spans="1:8" hidden="1" x14ac:dyDescent="0.2">
      <c r="A32">
        <v>16287</v>
      </c>
      <c r="C32" s="116">
        <v>45142.883732442133</v>
      </c>
      <c r="D32">
        <v>2426</v>
      </c>
      <c r="E32" s="24" t="s">
        <v>4901</v>
      </c>
      <c r="F32" s="24" t="s">
        <v>4410</v>
      </c>
      <c r="G32" t="b">
        <v>0</v>
      </c>
      <c r="H32" s="24" t="s">
        <v>2064</v>
      </c>
    </row>
    <row r="33" spans="1:8" hidden="1" x14ac:dyDescent="0.2">
      <c r="A33">
        <v>15560</v>
      </c>
      <c r="B33">
        <v>4</v>
      </c>
      <c r="C33" s="116">
        <v>44881.03325385417</v>
      </c>
      <c r="D33">
        <v>9399</v>
      </c>
      <c r="E33" s="24" t="s">
        <v>921</v>
      </c>
      <c r="F33" s="24" t="s">
        <v>921</v>
      </c>
      <c r="G33" t="b">
        <v>0</v>
      </c>
      <c r="H33" s="24" t="s">
        <v>922</v>
      </c>
    </row>
    <row r="34" spans="1:8" hidden="1" x14ac:dyDescent="0.2">
      <c r="A34">
        <v>14227</v>
      </c>
      <c r="B34">
        <v>4</v>
      </c>
      <c r="C34" s="116">
        <v>44881.033542743055</v>
      </c>
      <c r="D34">
        <v>1150</v>
      </c>
      <c r="E34" s="24" t="s">
        <v>923</v>
      </c>
      <c r="F34" s="24" t="s">
        <v>923</v>
      </c>
      <c r="G34" t="b">
        <v>0</v>
      </c>
      <c r="H34" s="24" t="s">
        <v>924</v>
      </c>
    </row>
    <row r="35" spans="1:8" hidden="1" x14ac:dyDescent="0.2">
      <c r="A35">
        <v>14282</v>
      </c>
      <c r="B35">
        <v>3</v>
      </c>
      <c r="C35" s="116">
        <v>44881.039870949076</v>
      </c>
      <c r="D35">
        <v>1206</v>
      </c>
      <c r="E35" s="24" t="s">
        <v>927</v>
      </c>
      <c r="F35" s="24" t="s">
        <v>927</v>
      </c>
      <c r="G35" t="b">
        <v>0</v>
      </c>
      <c r="H35" s="24" t="s">
        <v>891</v>
      </c>
    </row>
    <row r="36" spans="1:8" hidden="1" x14ac:dyDescent="0.2">
      <c r="A36">
        <v>14220</v>
      </c>
      <c r="B36">
        <v>4</v>
      </c>
      <c r="C36" s="116">
        <v>44881.040098414349</v>
      </c>
      <c r="D36">
        <v>1143</v>
      </c>
      <c r="E36" s="24" t="s">
        <v>928</v>
      </c>
      <c r="F36" s="24" t="s">
        <v>928</v>
      </c>
      <c r="G36" t="b">
        <v>0</v>
      </c>
      <c r="H36" s="24" t="s">
        <v>929</v>
      </c>
    </row>
    <row r="37" spans="1:8" hidden="1" x14ac:dyDescent="0.2">
      <c r="A37">
        <v>16066</v>
      </c>
      <c r="B37">
        <v>4</v>
      </c>
      <c r="C37" s="116">
        <v>44881.040451157409</v>
      </c>
      <c r="D37">
        <v>9956</v>
      </c>
      <c r="E37" s="24" t="s">
        <v>930</v>
      </c>
      <c r="F37" s="24" t="s">
        <v>930</v>
      </c>
      <c r="G37" t="b">
        <v>0</v>
      </c>
      <c r="H37" s="24" t="s">
        <v>891</v>
      </c>
    </row>
    <row r="38" spans="1:8" hidden="1" x14ac:dyDescent="0.2">
      <c r="A38">
        <v>16335</v>
      </c>
      <c r="C38" s="116">
        <v>45958.738509490744</v>
      </c>
      <c r="D38">
        <v>2311</v>
      </c>
      <c r="E38" s="24" t="s">
        <v>54</v>
      </c>
      <c r="F38" s="24" t="s">
        <v>54</v>
      </c>
      <c r="G38" t="b">
        <v>1</v>
      </c>
      <c r="H38" s="24" t="s">
        <v>931</v>
      </c>
    </row>
    <row r="39" spans="1:8" hidden="1" x14ac:dyDescent="0.2">
      <c r="A39">
        <v>16056</v>
      </c>
      <c r="B39">
        <v>4</v>
      </c>
      <c r="C39" s="116">
        <v>44881.040815428241</v>
      </c>
      <c r="D39">
        <v>9946</v>
      </c>
      <c r="E39" s="24" t="s">
        <v>932</v>
      </c>
      <c r="F39" s="24" t="s">
        <v>932</v>
      </c>
      <c r="G39" t="b">
        <v>0</v>
      </c>
      <c r="H39" s="24" t="s">
        <v>933</v>
      </c>
    </row>
    <row r="40" spans="1:8" hidden="1" x14ac:dyDescent="0.2">
      <c r="A40">
        <v>15141</v>
      </c>
      <c r="B40">
        <v>4</v>
      </c>
      <c r="C40" s="116">
        <v>44881.041038506941</v>
      </c>
      <c r="D40">
        <v>8906</v>
      </c>
      <c r="E40" s="24" t="s">
        <v>934</v>
      </c>
      <c r="F40" s="24" t="s">
        <v>934</v>
      </c>
      <c r="G40" t="b">
        <v>1</v>
      </c>
      <c r="H40" s="24" t="s">
        <v>935</v>
      </c>
    </row>
    <row r="41" spans="1:8" hidden="1" x14ac:dyDescent="0.2">
      <c r="A41">
        <v>15424</v>
      </c>
      <c r="B41">
        <v>4</v>
      </c>
      <c r="C41" s="116">
        <v>45727</v>
      </c>
      <c r="D41">
        <v>9249</v>
      </c>
      <c r="E41" s="24" t="s">
        <v>192</v>
      </c>
      <c r="F41" s="24" t="s">
        <v>192</v>
      </c>
      <c r="G41" t="b">
        <v>0</v>
      </c>
      <c r="H41" s="24" t="s">
        <v>936</v>
      </c>
    </row>
    <row r="42" spans="1:8" hidden="1" x14ac:dyDescent="0.2">
      <c r="A42">
        <v>15127</v>
      </c>
      <c r="B42">
        <v>4</v>
      </c>
      <c r="C42" s="116">
        <v>44881.048330671299</v>
      </c>
      <c r="D42">
        <v>8880</v>
      </c>
      <c r="E42" s="24" t="s">
        <v>937</v>
      </c>
      <c r="F42" s="24" t="s">
        <v>937</v>
      </c>
      <c r="G42" t="b">
        <v>0</v>
      </c>
      <c r="H42" s="24" t="s">
        <v>938</v>
      </c>
    </row>
    <row r="43" spans="1:8" hidden="1" x14ac:dyDescent="0.2">
      <c r="A43">
        <v>14333</v>
      </c>
      <c r="B43">
        <v>4</v>
      </c>
      <c r="C43" s="116">
        <v>44881.048731712966</v>
      </c>
      <c r="D43">
        <v>1263</v>
      </c>
      <c r="E43" s="24" t="s">
        <v>939</v>
      </c>
      <c r="F43" s="24" t="s">
        <v>939</v>
      </c>
      <c r="G43" t="b">
        <v>0</v>
      </c>
      <c r="H43" s="24" t="s">
        <v>940</v>
      </c>
    </row>
    <row r="44" spans="1:8" hidden="1" x14ac:dyDescent="0.2">
      <c r="A44">
        <v>14501</v>
      </c>
      <c r="B44">
        <v>4</v>
      </c>
      <c r="C44" s="116">
        <v>44881.049074733797</v>
      </c>
      <c r="D44">
        <v>1455</v>
      </c>
      <c r="E44" s="24" t="s">
        <v>941</v>
      </c>
      <c r="F44" s="24" t="s">
        <v>941</v>
      </c>
      <c r="G44" t="b">
        <v>0</v>
      </c>
      <c r="H44" s="24" t="s">
        <v>942</v>
      </c>
    </row>
    <row r="45" spans="1:8" hidden="1" x14ac:dyDescent="0.2">
      <c r="A45">
        <v>14579</v>
      </c>
      <c r="B45">
        <v>4</v>
      </c>
      <c r="C45" s="116">
        <v>44881.046379548614</v>
      </c>
      <c r="D45">
        <v>1533</v>
      </c>
      <c r="E45" s="24" t="s">
        <v>949</v>
      </c>
      <c r="F45" s="24" t="s">
        <v>949</v>
      </c>
      <c r="G45" t="b">
        <v>0</v>
      </c>
      <c r="H45" s="24" t="s">
        <v>944</v>
      </c>
    </row>
    <row r="46" spans="1:8" x14ac:dyDescent="0.2">
      <c r="A46">
        <v>14586</v>
      </c>
      <c r="B46">
        <v>4</v>
      </c>
      <c r="C46" s="116"/>
      <c r="D46">
        <v>1540</v>
      </c>
      <c r="E46" s="24" t="s">
        <v>196</v>
      </c>
      <c r="F46" s="24" t="s">
        <v>196</v>
      </c>
      <c r="G46" t="b">
        <v>1</v>
      </c>
      <c r="H46" s="24" t="s">
        <v>893</v>
      </c>
    </row>
    <row r="47" spans="1:8" hidden="1" x14ac:dyDescent="0.2">
      <c r="A47">
        <v>14511</v>
      </c>
      <c r="B47">
        <v>4</v>
      </c>
      <c r="C47" s="116">
        <v>44881.046765543979</v>
      </c>
      <c r="D47">
        <v>1465</v>
      </c>
      <c r="E47" s="24" t="s">
        <v>950</v>
      </c>
      <c r="F47" s="24" t="s">
        <v>950</v>
      </c>
      <c r="G47" t="b">
        <v>0</v>
      </c>
      <c r="H47" s="24" t="s">
        <v>951</v>
      </c>
    </row>
    <row r="48" spans="1:8" hidden="1" x14ac:dyDescent="0.2">
      <c r="A48">
        <v>14379</v>
      </c>
      <c r="B48">
        <v>4</v>
      </c>
      <c r="C48" s="116">
        <v>44881.047066666666</v>
      </c>
      <c r="D48">
        <v>1309</v>
      </c>
      <c r="E48" s="24" t="s">
        <v>952</v>
      </c>
      <c r="F48" s="24" t="s">
        <v>952</v>
      </c>
      <c r="G48" t="b">
        <v>0</v>
      </c>
      <c r="H48" s="24" t="s">
        <v>891</v>
      </c>
    </row>
    <row r="49" spans="1:8" hidden="1" x14ac:dyDescent="0.2">
      <c r="A49">
        <v>15390</v>
      </c>
      <c r="B49">
        <v>4</v>
      </c>
      <c r="C49" s="116">
        <v>44881.047306168985</v>
      </c>
      <c r="D49">
        <v>9210</v>
      </c>
      <c r="E49" s="24" t="s">
        <v>4902</v>
      </c>
      <c r="F49" s="24" t="s">
        <v>4902</v>
      </c>
      <c r="G49" t="b">
        <v>0</v>
      </c>
      <c r="H49" s="24" t="s">
        <v>4903</v>
      </c>
    </row>
    <row r="50" spans="1:8" hidden="1" x14ac:dyDescent="0.2">
      <c r="A50">
        <v>16045</v>
      </c>
      <c r="B50">
        <v>4</v>
      </c>
      <c r="C50" s="116">
        <v>44881.048039699075</v>
      </c>
      <c r="D50">
        <v>9933</v>
      </c>
      <c r="E50" s="24" t="s">
        <v>955</v>
      </c>
      <c r="F50" s="24" t="s">
        <v>955</v>
      </c>
      <c r="G50" t="b">
        <v>0</v>
      </c>
      <c r="H50" s="24" t="s">
        <v>956</v>
      </c>
    </row>
    <row r="51" spans="1:8" hidden="1" x14ac:dyDescent="0.2">
      <c r="A51">
        <v>14828</v>
      </c>
      <c r="B51">
        <v>4</v>
      </c>
      <c r="C51" s="116">
        <v>44881.049519907407</v>
      </c>
      <c r="D51">
        <v>1785</v>
      </c>
      <c r="E51" s="24" t="s">
        <v>957</v>
      </c>
      <c r="F51" s="24" t="s">
        <v>957</v>
      </c>
      <c r="G51" t="b">
        <v>0</v>
      </c>
      <c r="H51" s="24" t="s">
        <v>958</v>
      </c>
    </row>
    <row r="52" spans="1:8" hidden="1" x14ac:dyDescent="0.2">
      <c r="A52">
        <v>14960</v>
      </c>
      <c r="B52">
        <v>4</v>
      </c>
      <c r="C52" s="116">
        <v>44881.049880289349</v>
      </c>
      <c r="D52">
        <v>8176</v>
      </c>
      <c r="E52" s="24" t="s">
        <v>959</v>
      </c>
      <c r="F52" s="24" t="s">
        <v>959</v>
      </c>
      <c r="G52" t="b">
        <v>0</v>
      </c>
      <c r="H52" s="24" t="s">
        <v>960</v>
      </c>
    </row>
    <row r="53" spans="1:8" hidden="1" x14ac:dyDescent="0.2">
      <c r="A53">
        <v>15738</v>
      </c>
      <c r="B53">
        <v>4</v>
      </c>
      <c r="C53" s="116">
        <v>45124.63248792824</v>
      </c>
      <c r="D53">
        <v>9606</v>
      </c>
      <c r="E53" s="24" t="s">
        <v>961</v>
      </c>
      <c r="F53" s="24" t="s">
        <v>961</v>
      </c>
      <c r="G53" t="b">
        <v>0</v>
      </c>
      <c r="H53" s="24" t="s">
        <v>962</v>
      </c>
    </row>
    <row r="54" spans="1:8" hidden="1" x14ac:dyDescent="0.2">
      <c r="A54">
        <v>15675</v>
      </c>
      <c r="B54">
        <v>4</v>
      </c>
      <c r="C54" s="116">
        <v>44881.069400231485</v>
      </c>
      <c r="D54">
        <v>9535</v>
      </c>
      <c r="E54" s="24" t="s">
        <v>963</v>
      </c>
      <c r="F54" s="24" t="s">
        <v>963</v>
      </c>
      <c r="G54" t="b">
        <v>0</v>
      </c>
      <c r="H54" s="24" t="s">
        <v>891</v>
      </c>
    </row>
    <row r="55" spans="1:8" hidden="1" x14ac:dyDescent="0.2">
      <c r="A55">
        <v>14585</v>
      </c>
      <c r="B55">
        <v>4</v>
      </c>
      <c r="C55" s="116">
        <v>44881.070002349537</v>
      </c>
      <c r="D55">
        <v>1539</v>
      </c>
      <c r="E55" s="24" t="s">
        <v>964</v>
      </c>
      <c r="F55" s="24" t="s">
        <v>964</v>
      </c>
      <c r="G55" t="b">
        <v>0</v>
      </c>
      <c r="H55" s="24" t="s">
        <v>965</v>
      </c>
    </row>
    <row r="56" spans="1:8" hidden="1" x14ac:dyDescent="0.2">
      <c r="A56">
        <v>15745</v>
      </c>
      <c r="B56">
        <v>4</v>
      </c>
      <c r="C56" s="116">
        <v>45124.632813310185</v>
      </c>
      <c r="D56">
        <v>9614</v>
      </c>
      <c r="E56" s="24" t="s">
        <v>4904</v>
      </c>
      <c r="F56" s="24" t="s">
        <v>4904</v>
      </c>
      <c r="G56" t="b">
        <v>0</v>
      </c>
      <c r="H56" s="24" t="s">
        <v>1440</v>
      </c>
    </row>
    <row r="57" spans="1:8" hidden="1" x14ac:dyDescent="0.2">
      <c r="A57">
        <v>15574</v>
      </c>
      <c r="B57">
        <v>4</v>
      </c>
      <c r="C57" s="116">
        <v>44881.070627974535</v>
      </c>
      <c r="D57">
        <v>9413</v>
      </c>
      <c r="E57" s="24" t="s">
        <v>968</v>
      </c>
      <c r="F57" s="24" t="s">
        <v>968</v>
      </c>
      <c r="G57" t="b">
        <v>0</v>
      </c>
      <c r="H57" s="24" t="s">
        <v>969</v>
      </c>
    </row>
    <row r="58" spans="1:8" hidden="1" x14ac:dyDescent="0.2">
      <c r="A58">
        <v>14376</v>
      </c>
      <c r="B58">
        <v>4</v>
      </c>
      <c r="C58" s="116">
        <v>44881.078198229166</v>
      </c>
      <c r="D58">
        <v>1306</v>
      </c>
      <c r="E58" s="24" t="s">
        <v>4905</v>
      </c>
      <c r="F58" s="24" t="s">
        <v>4905</v>
      </c>
      <c r="G58" t="b">
        <v>0</v>
      </c>
      <c r="H58" s="24" t="s">
        <v>960</v>
      </c>
    </row>
    <row r="59" spans="1:8" hidden="1" x14ac:dyDescent="0.2">
      <c r="A59">
        <v>15266</v>
      </c>
      <c r="B59">
        <v>4</v>
      </c>
      <c r="C59" s="116">
        <v>44881.08694050926</v>
      </c>
      <c r="D59">
        <v>9056</v>
      </c>
      <c r="E59" s="24" t="s">
        <v>974</v>
      </c>
      <c r="F59" s="24" t="s">
        <v>974</v>
      </c>
      <c r="G59" t="b">
        <v>0</v>
      </c>
      <c r="H59" s="24" t="s">
        <v>975</v>
      </c>
    </row>
    <row r="60" spans="1:8" hidden="1" x14ac:dyDescent="0.2">
      <c r="A60">
        <v>14588</v>
      </c>
      <c r="B60">
        <v>4</v>
      </c>
      <c r="C60" s="116">
        <v>45699</v>
      </c>
      <c r="D60">
        <v>1542</v>
      </c>
      <c r="E60" s="24" t="s">
        <v>976</v>
      </c>
      <c r="F60" s="24" t="s">
        <v>976</v>
      </c>
      <c r="G60" t="b">
        <v>1</v>
      </c>
      <c r="H60" s="24" t="s">
        <v>977</v>
      </c>
    </row>
    <row r="61" spans="1:8" hidden="1" x14ac:dyDescent="0.2">
      <c r="A61">
        <v>14890</v>
      </c>
      <c r="B61">
        <v>4</v>
      </c>
      <c r="C61" s="116">
        <v>44881.087735497684</v>
      </c>
      <c r="D61">
        <v>1900</v>
      </c>
      <c r="E61" s="24" t="s">
        <v>978</v>
      </c>
      <c r="F61" s="24" t="s">
        <v>978</v>
      </c>
      <c r="G61" t="b">
        <v>0</v>
      </c>
      <c r="H61" s="24" t="s">
        <v>979</v>
      </c>
    </row>
    <row r="62" spans="1:8" hidden="1" x14ac:dyDescent="0.2">
      <c r="A62">
        <v>15378</v>
      </c>
      <c r="B62">
        <v>4</v>
      </c>
      <c r="C62" s="116">
        <v>44881.088098379631</v>
      </c>
      <c r="D62">
        <v>9197</v>
      </c>
      <c r="E62" s="24" t="s">
        <v>980</v>
      </c>
      <c r="F62" s="24" t="s">
        <v>980</v>
      </c>
      <c r="G62" t="b">
        <v>0</v>
      </c>
      <c r="H62" s="24" t="s">
        <v>981</v>
      </c>
    </row>
    <row r="63" spans="1:8" hidden="1" x14ac:dyDescent="0.2">
      <c r="A63">
        <v>16273</v>
      </c>
      <c r="C63" s="116">
        <v>45085</v>
      </c>
      <c r="D63">
        <v>1995</v>
      </c>
      <c r="E63" s="24" t="s">
        <v>4906</v>
      </c>
      <c r="F63" s="24" t="s">
        <v>1126</v>
      </c>
      <c r="G63" t="b">
        <v>0</v>
      </c>
      <c r="H63" s="24" t="s">
        <v>883</v>
      </c>
    </row>
    <row r="64" spans="1:8" hidden="1" x14ac:dyDescent="0.2">
      <c r="A64">
        <v>15798</v>
      </c>
      <c r="B64">
        <v>4</v>
      </c>
      <c r="C64" s="116">
        <v>44881.088473379627</v>
      </c>
      <c r="D64">
        <v>9669</v>
      </c>
      <c r="E64" s="24" t="s">
        <v>982</v>
      </c>
      <c r="F64" s="24" t="s">
        <v>982</v>
      </c>
      <c r="G64" t="b">
        <v>0</v>
      </c>
      <c r="H64" s="24" t="s">
        <v>983</v>
      </c>
    </row>
    <row r="65" spans="1:8" hidden="1" x14ac:dyDescent="0.2">
      <c r="A65">
        <v>15663</v>
      </c>
      <c r="B65">
        <v>4</v>
      </c>
      <c r="C65" s="116">
        <v>44881.089185497687</v>
      </c>
      <c r="D65">
        <v>9523</v>
      </c>
      <c r="E65" s="24" t="s">
        <v>984</v>
      </c>
      <c r="F65" s="24" t="s">
        <v>984</v>
      </c>
      <c r="G65" t="b">
        <v>0</v>
      </c>
      <c r="H65" s="24" t="s">
        <v>985</v>
      </c>
    </row>
    <row r="66" spans="1:8" hidden="1" x14ac:dyDescent="0.2">
      <c r="A66">
        <v>14982</v>
      </c>
      <c r="B66">
        <v>4</v>
      </c>
      <c r="C66" s="116">
        <v>44881.089546759256</v>
      </c>
      <c r="D66">
        <v>8198</v>
      </c>
      <c r="E66" s="24" t="s">
        <v>986</v>
      </c>
      <c r="F66" s="24" t="s">
        <v>986</v>
      </c>
      <c r="G66" t="b">
        <v>0</v>
      </c>
      <c r="H66" s="24" t="s">
        <v>987</v>
      </c>
    </row>
    <row r="67" spans="1:8" hidden="1" x14ac:dyDescent="0.2">
      <c r="A67">
        <v>14785</v>
      </c>
      <c r="B67">
        <v>4</v>
      </c>
      <c r="C67" s="116">
        <v>44881.089892858799</v>
      </c>
      <c r="D67">
        <v>1742</v>
      </c>
      <c r="E67" s="24" t="s">
        <v>988</v>
      </c>
      <c r="F67" s="24" t="s">
        <v>988</v>
      </c>
      <c r="G67" t="b">
        <v>0</v>
      </c>
      <c r="H67" s="24" t="s">
        <v>989</v>
      </c>
    </row>
    <row r="68" spans="1:8" hidden="1" x14ac:dyDescent="0.2">
      <c r="A68">
        <v>14022</v>
      </c>
      <c r="B68">
        <v>4</v>
      </c>
      <c r="C68" s="116">
        <v>44881.102903437502</v>
      </c>
      <c r="D68">
        <v>2145</v>
      </c>
      <c r="E68" s="24" t="s">
        <v>992</v>
      </c>
      <c r="F68" s="24" t="s">
        <v>992</v>
      </c>
      <c r="G68" t="b">
        <v>0</v>
      </c>
      <c r="H68" s="24" t="s">
        <v>993</v>
      </c>
    </row>
    <row r="69" spans="1:8" hidden="1" x14ac:dyDescent="0.2">
      <c r="A69">
        <v>14038</v>
      </c>
      <c r="B69">
        <v>4</v>
      </c>
      <c r="C69" s="116">
        <v>44881.103410185184</v>
      </c>
      <c r="D69">
        <v>2214</v>
      </c>
      <c r="E69" s="24" t="s">
        <v>997</v>
      </c>
      <c r="F69" s="24" t="s">
        <v>997</v>
      </c>
      <c r="G69" t="b">
        <v>1</v>
      </c>
      <c r="H69" s="24" t="s">
        <v>998</v>
      </c>
    </row>
    <row r="70" spans="1:8" hidden="1" x14ac:dyDescent="0.2">
      <c r="A70">
        <v>14954</v>
      </c>
      <c r="B70">
        <v>4</v>
      </c>
      <c r="C70" s="116">
        <v>44881.103659178239</v>
      </c>
      <c r="D70">
        <v>8170</v>
      </c>
      <c r="E70" s="24" t="s">
        <v>999</v>
      </c>
      <c r="F70" s="24" t="s">
        <v>999</v>
      </c>
      <c r="G70" t="b">
        <v>0</v>
      </c>
      <c r="H70" s="24" t="s">
        <v>1000</v>
      </c>
    </row>
    <row r="71" spans="1:8" hidden="1" x14ac:dyDescent="0.2">
      <c r="A71">
        <v>16088</v>
      </c>
      <c r="B71">
        <v>9</v>
      </c>
      <c r="C71" s="116">
        <v>45727</v>
      </c>
      <c r="D71">
        <v>9980</v>
      </c>
      <c r="E71" s="24" t="s">
        <v>1001</v>
      </c>
      <c r="F71" s="24" t="s">
        <v>1001</v>
      </c>
      <c r="G71" t="b">
        <v>1</v>
      </c>
      <c r="H71" s="24" t="s">
        <v>956</v>
      </c>
    </row>
    <row r="72" spans="1:8" hidden="1" x14ac:dyDescent="0.2">
      <c r="A72">
        <v>14618</v>
      </c>
      <c r="B72">
        <v>4</v>
      </c>
      <c r="C72" s="116">
        <v>44881.103957870371</v>
      </c>
      <c r="D72">
        <v>1573</v>
      </c>
      <c r="E72" s="24" t="s">
        <v>1004</v>
      </c>
      <c r="F72" s="24" t="s">
        <v>1004</v>
      </c>
      <c r="G72" t="b">
        <v>0</v>
      </c>
      <c r="H72" s="24" t="s">
        <v>1005</v>
      </c>
    </row>
    <row r="73" spans="1:8" hidden="1" x14ac:dyDescent="0.2">
      <c r="A73">
        <v>14137</v>
      </c>
      <c r="B73">
        <v>4</v>
      </c>
      <c r="C73" s="116">
        <v>44881.104880439816</v>
      </c>
      <c r="D73">
        <v>1059</v>
      </c>
      <c r="E73" s="24" t="s">
        <v>1007</v>
      </c>
      <c r="F73" s="24" t="s">
        <v>1007</v>
      </c>
      <c r="G73" t="b">
        <v>0</v>
      </c>
      <c r="H73" s="24" t="s">
        <v>1008</v>
      </c>
    </row>
    <row r="74" spans="1:8" hidden="1" x14ac:dyDescent="0.2">
      <c r="A74">
        <v>14276</v>
      </c>
      <c r="B74">
        <v>4</v>
      </c>
      <c r="C74" s="116">
        <v>44881.104880439816</v>
      </c>
      <c r="D74">
        <v>1200</v>
      </c>
      <c r="E74" s="24" t="s">
        <v>1009</v>
      </c>
      <c r="F74" s="24" t="s">
        <v>1009</v>
      </c>
      <c r="G74" t="b">
        <v>0</v>
      </c>
      <c r="H74" s="24" t="s">
        <v>1010</v>
      </c>
    </row>
    <row r="75" spans="1:8" hidden="1" x14ac:dyDescent="0.2">
      <c r="A75">
        <v>14739</v>
      </c>
      <c r="B75">
        <v>4</v>
      </c>
      <c r="C75" s="116">
        <v>45693</v>
      </c>
      <c r="D75">
        <v>1696</v>
      </c>
      <c r="E75" s="24" t="s">
        <v>1011</v>
      </c>
      <c r="F75" s="24" t="s">
        <v>1011</v>
      </c>
      <c r="G75" t="b">
        <v>0</v>
      </c>
      <c r="H75" s="24" t="s">
        <v>1012</v>
      </c>
    </row>
    <row r="76" spans="1:8" hidden="1" x14ac:dyDescent="0.2">
      <c r="A76">
        <v>14472</v>
      </c>
      <c r="B76">
        <v>3</v>
      </c>
      <c r="C76" s="116">
        <v>44881.104880439816</v>
      </c>
      <c r="D76">
        <v>1426</v>
      </c>
      <c r="E76" s="24" t="s">
        <v>1013</v>
      </c>
      <c r="F76" s="24" t="s">
        <v>1013</v>
      </c>
      <c r="G76" t="b">
        <v>0</v>
      </c>
      <c r="H76" s="24" t="s">
        <v>1014</v>
      </c>
    </row>
    <row r="77" spans="1:8" hidden="1" x14ac:dyDescent="0.2">
      <c r="A77">
        <v>15168</v>
      </c>
      <c r="B77">
        <v>4</v>
      </c>
      <c r="C77" s="116">
        <v>44881.104880439816</v>
      </c>
      <c r="D77">
        <v>8942</v>
      </c>
      <c r="E77" s="24" t="s">
        <v>1015</v>
      </c>
      <c r="F77" s="24" t="s">
        <v>1015</v>
      </c>
      <c r="G77" t="b">
        <v>1</v>
      </c>
      <c r="H77" s="24" t="s">
        <v>893</v>
      </c>
    </row>
    <row r="78" spans="1:8" hidden="1" x14ac:dyDescent="0.2">
      <c r="A78">
        <v>16312</v>
      </c>
      <c r="C78" s="116">
        <v>45639</v>
      </c>
      <c r="D78">
        <v>1231</v>
      </c>
      <c r="E78" s="24" t="s">
        <v>4907</v>
      </c>
      <c r="F78" s="24" t="s">
        <v>1018</v>
      </c>
      <c r="G78" t="b">
        <v>0</v>
      </c>
      <c r="H78" s="24" t="s">
        <v>883</v>
      </c>
    </row>
    <row r="79" spans="1:8" hidden="1" x14ac:dyDescent="0.2">
      <c r="A79">
        <v>15620</v>
      </c>
      <c r="B79">
        <v>4</v>
      </c>
      <c r="C79" s="116">
        <v>44881.104221527778</v>
      </c>
      <c r="D79">
        <v>9472</v>
      </c>
      <c r="E79" s="24" t="s">
        <v>1019</v>
      </c>
      <c r="F79" s="24" t="s">
        <v>1019</v>
      </c>
      <c r="G79" t="b">
        <v>0</v>
      </c>
      <c r="H79" s="24" t="s">
        <v>1020</v>
      </c>
    </row>
    <row r="80" spans="1:8" hidden="1" x14ac:dyDescent="0.2">
      <c r="A80">
        <v>15947</v>
      </c>
      <c r="B80">
        <v>4</v>
      </c>
      <c r="C80" s="116">
        <v>44881.104500150461</v>
      </c>
      <c r="D80">
        <v>9826</v>
      </c>
      <c r="E80" s="24" t="s">
        <v>1021</v>
      </c>
      <c r="F80" s="24" t="s">
        <v>1021</v>
      </c>
      <c r="G80" t="b">
        <v>0</v>
      </c>
      <c r="H80" s="24" t="s">
        <v>1022</v>
      </c>
    </row>
    <row r="81" spans="1:8" hidden="1" x14ac:dyDescent="0.2">
      <c r="A81">
        <v>15921</v>
      </c>
      <c r="B81">
        <v>4</v>
      </c>
      <c r="C81" s="116">
        <v>44881.104880439816</v>
      </c>
      <c r="D81">
        <v>9799</v>
      </c>
      <c r="E81" s="24" t="s">
        <v>1023</v>
      </c>
      <c r="F81" s="24" t="s">
        <v>1023</v>
      </c>
      <c r="G81" t="b">
        <v>0</v>
      </c>
      <c r="H81" s="24" t="s">
        <v>891</v>
      </c>
    </row>
    <row r="82" spans="1:8" hidden="1" x14ac:dyDescent="0.2">
      <c r="A82">
        <v>14842</v>
      </c>
      <c r="B82">
        <v>4</v>
      </c>
      <c r="C82" s="116">
        <v>45124.40830072917</v>
      </c>
      <c r="D82">
        <v>1799</v>
      </c>
      <c r="E82" s="24" t="s">
        <v>1024</v>
      </c>
      <c r="F82" s="24" t="s">
        <v>1024</v>
      </c>
      <c r="G82" t="b">
        <v>0</v>
      </c>
      <c r="H82" s="24" t="s">
        <v>1025</v>
      </c>
    </row>
    <row r="83" spans="1:8" hidden="1" x14ac:dyDescent="0.2">
      <c r="A83">
        <v>14464</v>
      </c>
      <c r="B83">
        <v>4</v>
      </c>
      <c r="C83" s="116">
        <v>44881.104880439816</v>
      </c>
      <c r="D83">
        <v>1418</v>
      </c>
      <c r="E83" s="24" t="s">
        <v>1026</v>
      </c>
      <c r="F83" s="24" t="s">
        <v>1026</v>
      </c>
      <c r="G83" t="b">
        <v>0</v>
      </c>
      <c r="H83" s="24" t="s">
        <v>1027</v>
      </c>
    </row>
    <row r="84" spans="1:8" hidden="1" x14ac:dyDescent="0.2">
      <c r="A84">
        <v>14526</v>
      </c>
      <c r="B84">
        <v>4</v>
      </c>
      <c r="C84" s="116">
        <v>44881.104880439816</v>
      </c>
      <c r="D84">
        <v>1480</v>
      </c>
      <c r="E84" s="24" t="s">
        <v>1028</v>
      </c>
      <c r="F84" s="24" t="s">
        <v>1028</v>
      </c>
      <c r="G84" t="b">
        <v>0</v>
      </c>
      <c r="H84" s="24" t="s">
        <v>1029</v>
      </c>
    </row>
    <row r="85" spans="1:8" hidden="1" x14ac:dyDescent="0.2">
      <c r="A85">
        <v>14383</v>
      </c>
      <c r="B85">
        <v>10</v>
      </c>
      <c r="C85" s="116">
        <v>44881.104880439816</v>
      </c>
      <c r="D85">
        <v>1314</v>
      </c>
      <c r="E85" s="24" t="s">
        <v>1030</v>
      </c>
      <c r="F85" s="24" t="s">
        <v>1030</v>
      </c>
      <c r="G85" t="b">
        <v>0</v>
      </c>
      <c r="H85" s="24" t="s">
        <v>1031</v>
      </c>
    </row>
    <row r="86" spans="1:8" hidden="1" x14ac:dyDescent="0.2">
      <c r="A86">
        <v>14308</v>
      </c>
      <c r="B86">
        <v>4</v>
      </c>
      <c r="C86" s="116">
        <v>44881.104880439816</v>
      </c>
      <c r="D86">
        <v>1236</v>
      </c>
      <c r="E86" s="24" t="s">
        <v>1030</v>
      </c>
      <c r="F86" s="24" t="s">
        <v>1030</v>
      </c>
      <c r="G86" t="b">
        <v>0</v>
      </c>
      <c r="H86" s="24" t="s">
        <v>1031</v>
      </c>
    </row>
    <row r="87" spans="1:8" hidden="1" x14ac:dyDescent="0.2">
      <c r="A87">
        <v>14047</v>
      </c>
      <c r="B87">
        <v>2</v>
      </c>
      <c r="C87" s="116">
        <v>44881.104880439816</v>
      </c>
      <c r="D87">
        <v>2231</v>
      </c>
      <c r="E87" s="24" t="s">
        <v>1032</v>
      </c>
      <c r="F87" s="24" t="s">
        <v>1032</v>
      </c>
      <c r="G87" t="b">
        <v>1</v>
      </c>
      <c r="H87" s="24" t="s">
        <v>1033</v>
      </c>
    </row>
    <row r="88" spans="1:8" hidden="1" x14ac:dyDescent="0.2">
      <c r="A88">
        <v>16009</v>
      </c>
      <c r="B88">
        <v>4</v>
      </c>
      <c r="C88" s="116">
        <v>44881.104880439816</v>
      </c>
      <c r="D88">
        <v>9894</v>
      </c>
      <c r="E88" s="24" t="s">
        <v>1036</v>
      </c>
      <c r="F88" s="24" t="s">
        <v>1036</v>
      </c>
      <c r="G88" t="b">
        <v>0</v>
      </c>
      <c r="H88" s="24" t="s">
        <v>1037</v>
      </c>
    </row>
    <row r="89" spans="1:8" hidden="1" x14ac:dyDescent="0.2">
      <c r="A89">
        <v>14241</v>
      </c>
      <c r="B89">
        <v>4</v>
      </c>
      <c r="C89" s="116">
        <v>44881.104880439816</v>
      </c>
      <c r="D89">
        <v>1165</v>
      </c>
      <c r="E89" s="24" t="s">
        <v>1038</v>
      </c>
      <c r="F89" s="24" t="s">
        <v>1038</v>
      </c>
      <c r="G89" t="b">
        <v>0</v>
      </c>
      <c r="H89" s="24" t="s">
        <v>1039</v>
      </c>
    </row>
    <row r="90" spans="1:8" hidden="1" x14ac:dyDescent="0.2">
      <c r="A90">
        <v>14462</v>
      </c>
      <c r="B90">
        <v>4</v>
      </c>
      <c r="C90" s="116">
        <v>44881.104880439816</v>
      </c>
      <c r="D90">
        <v>1416</v>
      </c>
      <c r="E90" s="24" t="s">
        <v>1040</v>
      </c>
      <c r="F90" s="24" t="s">
        <v>1040</v>
      </c>
      <c r="G90" t="b">
        <v>0</v>
      </c>
      <c r="H90" s="24" t="s">
        <v>1041</v>
      </c>
    </row>
    <row r="91" spans="1:8" hidden="1" x14ac:dyDescent="0.2">
      <c r="A91">
        <v>14697</v>
      </c>
      <c r="B91">
        <v>4</v>
      </c>
      <c r="C91" s="116">
        <v>45142.889785266205</v>
      </c>
      <c r="D91">
        <v>1654</v>
      </c>
      <c r="E91" s="24" t="s">
        <v>1042</v>
      </c>
      <c r="F91" s="24" t="s">
        <v>1042</v>
      </c>
      <c r="G91" t="b">
        <v>0</v>
      </c>
      <c r="H91" s="24" t="s">
        <v>1043</v>
      </c>
    </row>
    <row r="92" spans="1:8" hidden="1" x14ac:dyDescent="0.2">
      <c r="A92">
        <v>14537</v>
      </c>
      <c r="B92">
        <v>4</v>
      </c>
      <c r="C92" s="116">
        <v>45060</v>
      </c>
      <c r="D92">
        <v>1491</v>
      </c>
      <c r="E92" s="24" t="s">
        <v>1044</v>
      </c>
      <c r="F92" s="24" t="s">
        <v>1044</v>
      </c>
      <c r="G92" t="b">
        <v>1</v>
      </c>
      <c r="H92" s="24" t="s">
        <v>1045</v>
      </c>
    </row>
    <row r="93" spans="1:8" hidden="1" x14ac:dyDescent="0.2">
      <c r="A93">
        <v>15770</v>
      </c>
      <c r="B93">
        <v>4</v>
      </c>
      <c r="C93" s="116">
        <v>44881.104880439816</v>
      </c>
      <c r="D93">
        <v>9640</v>
      </c>
      <c r="E93" s="24" t="s">
        <v>1046</v>
      </c>
      <c r="F93" s="24" t="s">
        <v>1046</v>
      </c>
      <c r="G93" t="b">
        <v>0</v>
      </c>
      <c r="H93" s="24" t="s">
        <v>1047</v>
      </c>
    </row>
    <row r="94" spans="1:8" hidden="1" x14ac:dyDescent="0.2">
      <c r="A94">
        <v>14922</v>
      </c>
      <c r="B94">
        <v>4</v>
      </c>
      <c r="C94" s="116">
        <v>44881.104880439816</v>
      </c>
      <c r="D94">
        <v>4007</v>
      </c>
      <c r="E94" s="24" t="s">
        <v>1048</v>
      </c>
      <c r="F94" s="24" t="s">
        <v>1048</v>
      </c>
      <c r="G94" t="b">
        <v>0</v>
      </c>
      <c r="H94" s="24" t="s">
        <v>935</v>
      </c>
    </row>
    <row r="95" spans="1:8" hidden="1" x14ac:dyDescent="0.2">
      <c r="A95">
        <v>15613</v>
      </c>
      <c r="B95">
        <v>4</v>
      </c>
      <c r="C95" s="116">
        <v>44881.104880439816</v>
      </c>
      <c r="D95">
        <v>9464</v>
      </c>
      <c r="E95" s="24" t="s">
        <v>1049</v>
      </c>
      <c r="F95" s="24" t="s">
        <v>1049</v>
      </c>
      <c r="G95" t="b">
        <v>0</v>
      </c>
      <c r="H95" s="24" t="s">
        <v>1050</v>
      </c>
    </row>
    <row r="96" spans="1:8" hidden="1" x14ac:dyDescent="0.2">
      <c r="A96">
        <v>14182</v>
      </c>
      <c r="B96">
        <v>4</v>
      </c>
      <c r="C96" s="116">
        <v>44881.104880439816</v>
      </c>
      <c r="D96">
        <v>1105</v>
      </c>
      <c r="E96" s="24" t="s">
        <v>1053</v>
      </c>
      <c r="F96" s="24" t="s">
        <v>1053</v>
      </c>
      <c r="G96" t="b">
        <v>0</v>
      </c>
      <c r="H96" s="24" t="s">
        <v>1054</v>
      </c>
    </row>
    <row r="97" spans="1:8" hidden="1" x14ac:dyDescent="0.2">
      <c r="A97">
        <v>15632</v>
      </c>
      <c r="B97">
        <v>4</v>
      </c>
      <c r="C97" s="116">
        <v>44881.104880439816</v>
      </c>
      <c r="D97">
        <v>9490</v>
      </c>
      <c r="E97" s="24" t="s">
        <v>1055</v>
      </c>
      <c r="F97" s="24" t="s">
        <v>1055</v>
      </c>
      <c r="G97" t="b">
        <v>0</v>
      </c>
      <c r="H97" s="24" t="s">
        <v>1056</v>
      </c>
    </row>
    <row r="98" spans="1:8" hidden="1" x14ac:dyDescent="0.2">
      <c r="A98">
        <v>15975</v>
      </c>
      <c r="B98">
        <v>4</v>
      </c>
      <c r="C98" s="116">
        <v>44881.104880439816</v>
      </c>
      <c r="D98">
        <v>9856</v>
      </c>
      <c r="E98" s="24" t="s">
        <v>1057</v>
      </c>
      <c r="F98" s="24" t="s">
        <v>1057</v>
      </c>
      <c r="G98" t="b">
        <v>0</v>
      </c>
      <c r="H98" s="24" t="s">
        <v>1058</v>
      </c>
    </row>
    <row r="99" spans="1:8" hidden="1" x14ac:dyDescent="0.2">
      <c r="A99">
        <v>14179</v>
      </c>
      <c r="B99">
        <v>4</v>
      </c>
      <c r="C99" s="116">
        <v>44881.104880439816</v>
      </c>
      <c r="D99">
        <v>1102</v>
      </c>
      <c r="E99" s="24" t="s">
        <v>1059</v>
      </c>
      <c r="F99" s="24" t="s">
        <v>1059</v>
      </c>
      <c r="G99" t="b">
        <v>0</v>
      </c>
      <c r="H99" s="24" t="s">
        <v>1060</v>
      </c>
    </row>
    <row r="100" spans="1:8" hidden="1" x14ac:dyDescent="0.2">
      <c r="A100">
        <v>16304</v>
      </c>
      <c r="C100" s="116">
        <v>45639</v>
      </c>
      <c r="D100">
        <v>2437</v>
      </c>
      <c r="E100" s="24" t="s">
        <v>4908</v>
      </c>
      <c r="F100" s="24" t="s">
        <v>4909</v>
      </c>
      <c r="G100" t="b">
        <v>0</v>
      </c>
      <c r="H100" s="24" t="s">
        <v>4910</v>
      </c>
    </row>
    <row r="101" spans="1:8" hidden="1" x14ac:dyDescent="0.2">
      <c r="A101">
        <v>14798</v>
      </c>
      <c r="B101">
        <v>4</v>
      </c>
      <c r="C101" s="116">
        <v>44881.104880439816</v>
      </c>
      <c r="D101">
        <v>1755</v>
      </c>
      <c r="E101" s="24" t="s">
        <v>1063</v>
      </c>
      <c r="F101" s="24" t="s">
        <v>1063</v>
      </c>
      <c r="G101" t="b">
        <v>0</v>
      </c>
      <c r="H101" s="24" t="s">
        <v>1064</v>
      </c>
    </row>
    <row r="102" spans="1:8" hidden="1" x14ac:dyDescent="0.2">
      <c r="A102">
        <v>14685</v>
      </c>
      <c r="B102">
        <v>4</v>
      </c>
      <c r="C102" s="116">
        <v>45060</v>
      </c>
      <c r="D102">
        <v>1642</v>
      </c>
      <c r="E102" s="24" t="s">
        <v>1065</v>
      </c>
      <c r="F102" s="24" t="s">
        <v>1065</v>
      </c>
      <c r="G102" t="b">
        <v>0</v>
      </c>
      <c r="H102" s="24" t="s">
        <v>1066</v>
      </c>
    </row>
    <row r="103" spans="1:8" hidden="1" x14ac:dyDescent="0.2">
      <c r="A103">
        <v>14543</v>
      </c>
      <c r="B103">
        <v>4</v>
      </c>
      <c r="C103" s="116">
        <v>44881.104880439816</v>
      </c>
      <c r="D103">
        <v>1497</v>
      </c>
      <c r="E103" s="24" t="s">
        <v>1067</v>
      </c>
      <c r="F103" s="24" t="s">
        <v>1067</v>
      </c>
      <c r="G103" t="b">
        <v>0</v>
      </c>
      <c r="H103" s="24" t="s">
        <v>1068</v>
      </c>
    </row>
    <row r="104" spans="1:8" hidden="1" x14ac:dyDescent="0.2">
      <c r="A104">
        <v>15092</v>
      </c>
      <c r="B104">
        <v>4</v>
      </c>
      <c r="C104" s="116">
        <v>45060</v>
      </c>
      <c r="D104">
        <v>8833</v>
      </c>
      <c r="E104" s="24" t="s">
        <v>1071</v>
      </c>
      <c r="F104" s="24" t="s">
        <v>1071</v>
      </c>
      <c r="G104" t="b">
        <v>0</v>
      </c>
      <c r="H104" s="24" t="s">
        <v>1072</v>
      </c>
    </row>
    <row r="105" spans="1:8" hidden="1" x14ac:dyDescent="0.2">
      <c r="A105">
        <v>15633</v>
      </c>
      <c r="B105">
        <v>4</v>
      </c>
      <c r="C105" s="116">
        <v>45124.633777430558</v>
      </c>
      <c r="D105">
        <v>9491</v>
      </c>
      <c r="E105" s="24" t="s">
        <v>4911</v>
      </c>
      <c r="F105" s="24" t="s">
        <v>4911</v>
      </c>
      <c r="G105" t="b">
        <v>0</v>
      </c>
      <c r="H105" s="24" t="s">
        <v>4912</v>
      </c>
    </row>
    <row r="106" spans="1:8" hidden="1" x14ac:dyDescent="0.2">
      <c r="A106">
        <v>15862</v>
      </c>
      <c r="B106">
        <v>4</v>
      </c>
      <c r="C106" s="116">
        <v>45124.633870983795</v>
      </c>
      <c r="D106">
        <v>9739</v>
      </c>
      <c r="E106" s="24" t="s">
        <v>4911</v>
      </c>
      <c r="F106" s="24" t="s">
        <v>4911</v>
      </c>
      <c r="G106" t="b">
        <v>0</v>
      </c>
      <c r="H106" s="24" t="s">
        <v>4912</v>
      </c>
    </row>
    <row r="107" spans="1:8" hidden="1" x14ac:dyDescent="0.2">
      <c r="A107">
        <v>14764</v>
      </c>
      <c r="B107">
        <v>4</v>
      </c>
      <c r="C107" s="116">
        <v>45060</v>
      </c>
      <c r="D107">
        <v>1721</v>
      </c>
      <c r="E107" s="24" t="s">
        <v>1073</v>
      </c>
      <c r="F107" s="24" t="s">
        <v>1073</v>
      </c>
      <c r="G107" t="b">
        <v>1</v>
      </c>
      <c r="H107" s="24" t="s">
        <v>1074</v>
      </c>
    </row>
    <row r="108" spans="1:8" hidden="1" x14ac:dyDescent="0.2">
      <c r="A108">
        <v>14565</v>
      </c>
      <c r="B108">
        <v>4</v>
      </c>
      <c r="C108" s="116">
        <v>45124.633969212962</v>
      </c>
      <c r="D108">
        <v>1519</v>
      </c>
      <c r="E108" s="24" t="s">
        <v>4913</v>
      </c>
      <c r="F108" s="24" t="s">
        <v>4913</v>
      </c>
      <c r="G108" t="b">
        <v>0</v>
      </c>
      <c r="H108" s="24" t="s">
        <v>4914</v>
      </c>
    </row>
    <row r="109" spans="1:8" hidden="1" x14ac:dyDescent="0.2">
      <c r="A109">
        <v>14802</v>
      </c>
      <c r="B109">
        <v>4</v>
      </c>
      <c r="C109" s="116">
        <v>45060</v>
      </c>
      <c r="D109">
        <v>1759</v>
      </c>
      <c r="E109" s="24" t="s">
        <v>1077</v>
      </c>
      <c r="F109" s="24" t="s">
        <v>1077</v>
      </c>
      <c r="G109" t="b">
        <v>1</v>
      </c>
      <c r="H109" s="24" t="s">
        <v>1078</v>
      </c>
    </row>
    <row r="110" spans="1:8" hidden="1" x14ac:dyDescent="0.2">
      <c r="A110">
        <v>15662</v>
      </c>
      <c r="B110">
        <v>4</v>
      </c>
      <c r="C110" s="116">
        <v>45060</v>
      </c>
      <c r="D110">
        <v>9522</v>
      </c>
      <c r="E110" s="24" t="s">
        <v>1079</v>
      </c>
      <c r="F110" s="24" t="s">
        <v>1079</v>
      </c>
      <c r="G110" t="b">
        <v>0</v>
      </c>
      <c r="H110" s="24" t="s">
        <v>1080</v>
      </c>
    </row>
    <row r="111" spans="1:8" x14ac:dyDescent="0.2">
      <c r="A111">
        <v>16310</v>
      </c>
      <c r="C111" s="116"/>
      <c r="D111">
        <v>3016</v>
      </c>
      <c r="E111" s="24" t="s">
        <v>1999</v>
      </c>
      <c r="F111" s="24" t="s">
        <v>1094</v>
      </c>
      <c r="G111" t="b">
        <v>1</v>
      </c>
      <c r="H111" s="24" t="s">
        <v>883</v>
      </c>
    </row>
    <row r="112" spans="1:8" hidden="1" x14ac:dyDescent="0.2">
      <c r="A112">
        <v>14734</v>
      </c>
      <c r="B112">
        <v>4</v>
      </c>
      <c r="C112" s="116">
        <v>45060</v>
      </c>
      <c r="D112">
        <v>1691</v>
      </c>
      <c r="E112" s="24" t="s">
        <v>1081</v>
      </c>
      <c r="F112" s="24" t="s">
        <v>1081</v>
      </c>
      <c r="G112" t="b">
        <v>1</v>
      </c>
      <c r="H112" s="24" t="s">
        <v>1082</v>
      </c>
    </row>
    <row r="113" spans="1:8" hidden="1" x14ac:dyDescent="0.2">
      <c r="A113">
        <v>15356</v>
      </c>
      <c r="B113">
        <v>4</v>
      </c>
      <c r="C113" s="116">
        <v>45060</v>
      </c>
      <c r="D113">
        <v>9174</v>
      </c>
      <c r="E113" s="24" t="s">
        <v>1083</v>
      </c>
      <c r="F113" s="24" t="s">
        <v>1083</v>
      </c>
      <c r="G113" t="b">
        <v>0</v>
      </c>
      <c r="H113" s="24" t="s">
        <v>1084</v>
      </c>
    </row>
    <row r="114" spans="1:8" hidden="1" x14ac:dyDescent="0.2">
      <c r="A114">
        <v>15405</v>
      </c>
      <c r="B114">
        <v>4</v>
      </c>
      <c r="C114" s="116">
        <v>45060</v>
      </c>
      <c r="D114">
        <v>9225</v>
      </c>
      <c r="E114" s="24" t="s">
        <v>1085</v>
      </c>
      <c r="F114" s="24" t="s">
        <v>1085</v>
      </c>
      <c r="G114" t="b">
        <v>0</v>
      </c>
      <c r="H114" s="24" t="s">
        <v>960</v>
      </c>
    </row>
    <row r="115" spans="1:8" hidden="1" x14ac:dyDescent="0.2">
      <c r="A115">
        <v>15414</v>
      </c>
      <c r="B115">
        <v>3</v>
      </c>
      <c r="C115" s="116">
        <v>45060</v>
      </c>
      <c r="D115">
        <v>9236</v>
      </c>
      <c r="E115" s="24" t="s">
        <v>1087</v>
      </c>
      <c r="F115" s="24" t="s">
        <v>1087</v>
      </c>
      <c r="G115" t="b">
        <v>0</v>
      </c>
      <c r="H115" s="24" t="s">
        <v>1088</v>
      </c>
    </row>
    <row r="116" spans="1:8" x14ac:dyDescent="0.2">
      <c r="A116">
        <v>13997</v>
      </c>
      <c r="B116">
        <v>4</v>
      </c>
      <c r="C116" s="116"/>
      <c r="D116">
        <v>2019</v>
      </c>
      <c r="E116" s="24" t="s">
        <v>1089</v>
      </c>
      <c r="F116" s="24" t="s">
        <v>1089</v>
      </c>
      <c r="G116" t="b">
        <v>1</v>
      </c>
      <c r="H116" s="24" t="s">
        <v>1090</v>
      </c>
    </row>
    <row r="117" spans="1:8" x14ac:dyDescent="0.2">
      <c r="A117">
        <v>14741</v>
      </c>
      <c r="B117">
        <v>4</v>
      </c>
      <c r="C117" s="116"/>
      <c r="D117">
        <v>1698</v>
      </c>
      <c r="E117" s="24" t="s">
        <v>204</v>
      </c>
      <c r="F117" s="24" t="s">
        <v>204</v>
      </c>
      <c r="G117" t="b">
        <v>1</v>
      </c>
      <c r="H117" s="24" t="s">
        <v>1093</v>
      </c>
    </row>
    <row r="118" spans="1:8" hidden="1" x14ac:dyDescent="0.2">
      <c r="A118">
        <v>15239</v>
      </c>
      <c r="B118">
        <v>4</v>
      </c>
      <c r="C118" s="116">
        <v>45124.634042673613</v>
      </c>
      <c r="D118">
        <v>9026</v>
      </c>
      <c r="E118" s="24" t="s">
        <v>4915</v>
      </c>
      <c r="F118" s="24" t="s">
        <v>4915</v>
      </c>
      <c r="G118" t="b">
        <v>0</v>
      </c>
      <c r="H118" s="24" t="s">
        <v>4090</v>
      </c>
    </row>
    <row r="119" spans="1:8" x14ac:dyDescent="0.2">
      <c r="A119">
        <v>14809</v>
      </c>
      <c r="B119">
        <v>1</v>
      </c>
      <c r="C119" s="116"/>
      <c r="D119">
        <v>1766</v>
      </c>
      <c r="E119" s="24" t="s">
        <v>1095</v>
      </c>
      <c r="F119" s="24" t="s">
        <v>1095</v>
      </c>
      <c r="G119" t="b">
        <v>1</v>
      </c>
      <c r="H119" s="24" t="s">
        <v>1031</v>
      </c>
    </row>
    <row r="120" spans="1:8" x14ac:dyDescent="0.2">
      <c r="A120">
        <v>15855</v>
      </c>
      <c r="B120">
        <v>4</v>
      </c>
      <c r="C120" s="116"/>
      <c r="D120">
        <v>9730</v>
      </c>
      <c r="E120" s="24" t="s">
        <v>1096</v>
      </c>
      <c r="F120" s="24" t="s">
        <v>1096</v>
      </c>
      <c r="G120" t="b">
        <v>1</v>
      </c>
      <c r="H120" s="24" t="s">
        <v>1097</v>
      </c>
    </row>
    <row r="121" spans="1:8" hidden="1" x14ac:dyDescent="0.2">
      <c r="A121">
        <v>15900</v>
      </c>
      <c r="B121">
        <v>4</v>
      </c>
      <c r="C121" s="116">
        <v>45060</v>
      </c>
      <c r="D121">
        <v>9778</v>
      </c>
      <c r="E121" s="24" t="s">
        <v>1098</v>
      </c>
      <c r="F121" s="24" t="s">
        <v>1098</v>
      </c>
      <c r="G121" t="b">
        <v>0</v>
      </c>
      <c r="H121" s="24" t="s">
        <v>1099</v>
      </c>
    </row>
    <row r="122" spans="1:8" hidden="1" x14ac:dyDescent="0.2">
      <c r="A122">
        <v>14538</v>
      </c>
      <c r="B122">
        <v>4</v>
      </c>
      <c r="C122" s="116">
        <v>45060</v>
      </c>
      <c r="D122">
        <v>1492</v>
      </c>
      <c r="E122" s="24" t="s">
        <v>1100</v>
      </c>
      <c r="F122" s="24" t="s">
        <v>1100</v>
      </c>
      <c r="G122" t="b">
        <v>0</v>
      </c>
      <c r="H122" s="24" t="s">
        <v>1101</v>
      </c>
    </row>
    <row r="123" spans="1:8" hidden="1" x14ac:dyDescent="0.2">
      <c r="A123">
        <v>14514</v>
      </c>
      <c r="B123">
        <v>4</v>
      </c>
      <c r="C123" s="116">
        <v>45067</v>
      </c>
      <c r="D123">
        <v>1468</v>
      </c>
      <c r="E123" s="24" t="s">
        <v>1102</v>
      </c>
      <c r="F123" s="24" t="s">
        <v>1102</v>
      </c>
      <c r="G123" t="b">
        <v>0</v>
      </c>
      <c r="H123" s="24" t="s">
        <v>1103</v>
      </c>
    </row>
    <row r="124" spans="1:8" hidden="1" x14ac:dyDescent="0.2">
      <c r="A124">
        <v>16260</v>
      </c>
      <c r="C124" s="116">
        <v>45727</v>
      </c>
      <c r="D124">
        <v>1943</v>
      </c>
      <c r="E124" s="24" t="s">
        <v>4916</v>
      </c>
      <c r="F124" s="24" t="s">
        <v>4916</v>
      </c>
      <c r="G124" t="b">
        <v>0</v>
      </c>
      <c r="H124" s="24" t="s">
        <v>4045</v>
      </c>
    </row>
    <row r="125" spans="1:8" hidden="1" x14ac:dyDescent="0.2">
      <c r="A125">
        <v>14748</v>
      </c>
      <c r="B125">
        <v>4</v>
      </c>
      <c r="C125" s="116">
        <v>45060</v>
      </c>
      <c r="D125">
        <v>1705</v>
      </c>
      <c r="E125" s="24" t="s">
        <v>1105</v>
      </c>
      <c r="F125" s="24" t="s">
        <v>1105</v>
      </c>
      <c r="G125" t="b">
        <v>1</v>
      </c>
      <c r="H125" s="24" t="s">
        <v>1106</v>
      </c>
    </row>
    <row r="126" spans="1:8" hidden="1" x14ac:dyDescent="0.2">
      <c r="A126">
        <v>15364</v>
      </c>
      <c r="B126">
        <v>4</v>
      </c>
      <c r="C126" s="116">
        <v>45060</v>
      </c>
      <c r="D126">
        <v>9183</v>
      </c>
      <c r="E126" s="24" t="s">
        <v>1107</v>
      </c>
      <c r="F126" s="24" t="s">
        <v>1107</v>
      </c>
      <c r="G126" t="b">
        <v>0</v>
      </c>
      <c r="H126" s="24" t="s">
        <v>1108</v>
      </c>
    </row>
    <row r="127" spans="1:8" hidden="1" x14ac:dyDescent="0.2">
      <c r="A127">
        <v>14389</v>
      </c>
      <c r="B127">
        <v>4</v>
      </c>
      <c r="C127" s="116">
        <v>45060</v>
      </c>
      <c r="D127">
        <v>1320</v>
      </c>
      <c r="E127" s="24" t="s">
        <v>1109</v>
      </c>
      <c r="F127" s="24" t="s">
        <v>1109</v>
      </c>
      <c r="G127" t="b">
        <v>1</v>
      </c>
      <c r="H127" s="24" t="s">
        <v>1110</v>
      </c>
    </row>
    <row r="128" spans="1:8" x14ac:dyDescent="0.2">
      <c r="A128">
        <v>14952</v>
      </c>
      <c r="B128">
        <v>4</v>
      </c>
      <c r="C128" s="116"/>
      <c r="D128">
        <v>2505</v>
      </c>
      <c r="E128" s="24" t="s">
        <v>209</v>
      </c>
      <c r="F128" s="24" t="s">
        <v>209</v>
      </c>
      <c r="G128" t="b">
        <v>1</v>
      </c>
      <c r="H128" s="24" t="s">
        <v>1076</v>
      </c>
    </row>
    <row r="129" spans="1:8" hidden="1" x14ac:dyDescent="0.2">
      <c r="A129">
        <v>15597</v>
      </c>
      <c r="B129">
        <v>4</v>
      </c>
      <c r="C129" s="116">
        <v>45060</v>
      </c>
      <c r="D129">
        <v>9445</v>
      </c>
      <c r="E129" s="24" t="s">
        <v>1112</v>
      </c>
      <c r="F129" s="24" t="s">
        <v>1112</v>
      </c>
      <c r="G129" t="b">
        <v>0</v>
      </c>
      <c r="H129" s="24" t="s">
        <v>1113</v>
      </c>
    </row>
    <row r="130" spans="1:8" hidden="1" x14ac:dyDescent="0.2">
      <c r="A130">
        <v>13957</v>
      </c>
      <c r="B130">
        <v>4</v>
      </c>
      <c r="C130" s="116">
        <v>44896</v>
      </c>
      <c r="D130">
        <v>5834847</v>
      </c>
      <c r="E130" s="24" t="s">
        <v>1114</v>
      </c>
      <c r="F130" s="24" t="s">
        <v>1114</v>
      </c>
      <c r="G130" t="b">
        <v>0</v>
      </c>
      <c r="H130" s="24" t="s">
        <v>1115</v>
      </c>
    </row>
    <row r="131" spans="1:8" hidden="1" x14ac:dyDescent="0.2">
      <c r="A131">
        <v>14484</v>
      </c>
      <c r="B131">
        <v>4</v>
      </c>
      <c r="C131" s="116">
        <v>45060</v>
      </c>
      <c r="D131">
        <v>1438</v>
      </c>
      <c r="E131" s="24" t="s">
        <v>1116</v>
      </c>
      <c r="F131" s="24" t="s">
        <v>1116</v>
      </c>
      <c r="G131" t="b">
        <v>1</v>
      </c>
      <c r="H131" s="24" t="s">
        <v>969</v>
      </c>
    </row>
    <row r="132" spans="1:8" hidden="1" x14ac:dyDescent="0.2">
      <c r="A132">
        <v>16327</v>
      </c>
      <c r="C132" s="116">
        <v>45629</v>
      </c>
      <c r="D132">
        <v>6015</v>
      </c>
      <c r="E132" s="24" t="s">
        <v>1116</v>
      </c>
      <c r="F132" s="24" t="s">
        <v>1116</v>
      </c>
      <c r="G132" t="b">
        <v>1</v>
      </c>
      <c r="H132" s="24" t="s">
        <v>969</v>
      </c>
    </row>
    <row r="133" spans="1:8" hidden="1" x14ac:dyDescent="0.2">
      <c r="A133">
        <v>14335</v>
      </c>
      <c r="B133">
        <v>4</v>
      </c>
      <c r="C133" s="116">
        <v>45060</v>
      </c>
      <c r="D133">
        <v>1265</v>
      </c>
      <c r="E133" s="24" t="s">
        <v>1117</v>
      </c>
      <c r="F133" s="24" t="s">
        <v>1117</v>
      </c>
      <c r="G133" t="b">
        <v>0</v>
      </c>
      <c r="H133" s="24" t="s">
        <v>1039</v>
      </c>
    </row>
    <row r="134" spans="1:8" hidden="1" x14ac:dyDescent="0.2">
      <c r="A134">
        <v>15818</v>
      </c>
      <c r="B134">
        <v>4</v>
      </c>
      <c r="C134" s="116">
        <v>45060</v>
      </c>
      <c r="D134">
        <v>9690</v>
      </c>
      <c r="E134" s="24" t="s">
        <v>1118</v>
      </c>
      <c r="F134" s="24" t="s">
        <v>1118</v>
      </c>
      <c r="G134" t="b">
        <v>0</v>
      </c>
      <c r="H134" s="24" t="s">
        <v>1119</v>
      </c>
    </row>
    <row r="135" spans="1:8" hidden="1" x14ac:dyDescent="0.2">
      <c r="A135">
        <v>14968</v>
      </c>
      <c r="B135">
        <v>4</v>
      </c>
      <c r="C135" s="116">
        <v>45124.63412372685</v>
      </c>
      <c r="D135">
        <v>8184</v>
      </c>
      <c r="E135" s="24" t="s">
        <v>1120</v>
      </c>
      <c r="F135" s="24" t="s">
        <v>1120</v>
      </c>
      <c r="G135" t="b">
        <v>0</v>
      </c>
      <c r="H135" s="24" t="s">
        <v>1121</v>
      </c>
    </row>
    <row r="136" spans="1:8" hidden="1" x14ac:dyDescent="0.2">
      <c r="A136">
        <v>14865</v>
      </c>
      <c r="B136">
        <v>4</v>
      </c>
      <c r="C136" s="116">
        <v>45060</v>
      </c>
      <c r="D136">
        <v>1875</v>
      </c>
      <c r="E136" s="24" t="s">
        <v>1123</v>
      </c>
      <c r="F136" s="24" t="s">
        <v>1123</v>
      </c>
      <c r="G136" t="b">
        <v>0</v>
      </c>
      <c r="H136" s="24" t="s">
        <v>1124</v>
      </c>
    </row>
    <row r="137" spans="1:8" x14ac:dyDescent="0.2">
      <c r="A137">
        <v>16283</v>
      </c>
      <c r="C137" s="116"/>
      <c r="D137">
        <v>2420</v>
      </c>
      <c r="E137" s="24" t="s">
        <v>1125</v>
      </c>
      <c r="F137" s="24" t="s">
        <v>1125</v>
      </c>
      <c r="G137" t="b">
        <v>0</v>
      </c>
      <c r="H137" s="24" t="s">
        <v>1126</v>
      </c>
    </row>
    <row r="138" spans="1:8" hidden="1" x14ac:dyDescent="0.2">
      <c r="A138">
        <v>15624</v>
      </c>
      <c r="B138">
        <v>4</v>
      </c>
      <c r="C138" s="116">
        <v>45060</v>
      </c>
      <c r="D138">
        <v>9479</v>
      </c>
      <c r="E138" s="24" t="s">
        <v>1127</v>
      </c>
      <c r="F138" s="24" t="s">
        <v>1127</v>
      </c>
      <c r="G138" t="b">
        <v>0</v>
      </c>
      <c r="H138" s="24" t="s">
        <v>1128</v>
      </c>
    </row>
    <row r="139" spans="1:8" hidden="1" x14ac:dyDescent="0.2">
      <c r="A139">
        <v>14289</v>
      </c>
      <c r="B139">
        <v>4</v>
      </c>
      <c r="C139" s="116">
        <v>45060</v>
      </c>
      <c r="D139">
        <v>1213</v>
      </c>
      <c r="E139" s="24" t="s">
        <v>1129</v>
      </c>
      <c r="F139" s="24" t="s">
        <v>1129</v>
      </c>
      <c r="G139" t="b">
        <v>0</v>
      </c>
      <c r="H139" s="24" t="s">
        <v>1130</v>
      </c>
    </row>
    <row r="140" spans="1:8" hidden="1" x14ac:dyDescent="0.2">
      <c r="A140">
        <v>14242</v>
      </c>
      <c r="B140">
        <v>3</v>
      </c>
      <c r="C140" s="116">
        <v>45060</v>
      </c>
      <c r="D140">
        <v>1166</v>
      </c>
      <c r="E140" s="24" t="s">
        <v>1131</v>
      </c>
      <c r="F140" s="24" t="s">
        <v>1131</v>
      </c>
      <c r="G140" t="b">
        <v>0</v>
      </c>
      <c r="H140" s="24" t="s">
        <v>1132</v>
      </c>
    </row>
    <row r="141" spans="1:8" hidden="1" x14ac:dyDescent="0.2">
      <c r="A141">
        <v>15699</v>
      </c>
      <c r="B141">
        <v>4</v>
      </c>
      <c r="C141" s="116">
        <v>45060</v>
      </c>
      <c r="D141">
        <v>9562</v>
      </c>
      <c r="E141" s="24" t="s">
        <v>4917</v>
      </c>
      <c r="F141" s="24" t="s">
        <v>4917</v>
      </c>
      <c r="G141" t="b">
        <v>0</v>
      </c>
      <c r="H141" s="24" t="s">
        <v>1078</v>
      </c>
    </row>
    <row r="142" spans="1:8" hidden="1" x14ac:dyDescent="0.2">
      <c r="A142">
        <v>15890</v>
      </c>
      <c r="B142">
        <v>4</v>
      </c>
      <c r="C142" s="116">
        <v>44880</v>
      </c>
      <c r="D142">
        <v>9768</v>
      </c>
      <c r="E142" s="24" t="s">
        <v>1133</v>
      </c>
      <c r="F142" s="24" t="s">
        <v>1133</v>
      </c>
      <c r="G142" t="b">
        <v>0</v>
      </c>
      <c r="H142" s="24" t="s">
        <v>1134</v>
      </c>
    </row>
    <row r="143" spans="1:8" hidden="1" x14ac:dyDescent="0.2">
      <c r="A143">
        <v>14557</v>
      </c>
      <c r="B143">
        <v>4</v>
      </c>
      <c r="C143" s="116">
        <v>45142.882317858799</v>
      </c>
      <c r="D143">
        <v>1511</v>
      </c>
      <c r="E143" s="24" t="s">
        <v>4918</v>
      </c>
      <c r="F143" s="24" t="s">
        <v>4918</v>
      </c>
      <c r="G143" t="b">
        <v>0</v>
      </c>
      <c r="H143" s="24" t="s">
        <v>4919</v>
      </c>
    </row>
    <row r="144" spans="1:8" hidden="1" x14ac:dyDescent="0.2">
      <c r="A144">
        <v>14116</v>
      </c>
      <c r="B144">
        <v>4</v>
      </c>
      <c r="C144" s="116">
        <v>45060</v>
      </c>
      <c r="D144">
        <v>1038</v>
      </c>
      <c r="E144" s="24" t="s">
        <v>1135</v>
      </c>
      <c r="F144" s="24" t="s">
        <v>1135</v>
      </c>
      <c r="G144" t="b">
        <v>0</v>
      </c>
      <c r="H144" s="24" t="s">
        <v>891</v>
      </c>
    </row>
    <row r="145" spans="1:8" hidden="1" x14ac:dyDescent="0.2">
      <c r="A145">
        <v>15465</v>
      </c>
      <c r="B145">
        <v>4</v>
      </c>
      <c r="C145" s="116">
        <v>44880</v>
      </c>
      <c r="D145">
        <v>9291</v>
      </c>
      <c r="E145" s="24" t="s">
        <v>1136</v>
      </c>
      <c r="F145" s="24" t="s">
        <v>1136</v>
      </c>
      <c r="G145" t="b">
        <v>0</v>
      </c>
      <c r="H145" s="24" t="s">
        <v>1137</v>
      </c>
    </row>
    <row r="146" spans="1:8" hidden="1" x14ac:dyDescent="0.2">
      <c r="A146">
        <v>15277</v>
      </c>
      <c r="B146">
        <v>4</v>
      </c>
      <c r="C146" s="116">
        <v>45060</v>
      </c>
      <c r="D146">
        <v>9072</v>
      </c>
      <c r="E146" s="24" t="s">
        <v>1138</v>
      </c>
      <c r="F146" s="24" t="s">
        <v>1138</v>
      </c>
      <c r="G146" t="b">
        <v>0</v>
      </c>
      <c r="H146" s="24" t="s">
        <v>1139</v>
      </c>
    </row>
    <row r="147" spans="1:8" hidden="1" x14ac:dyDescent="0.2">
      <c r="A147">
        <v>15134</v>
      </c>
      <c r="B147">
        <v>4</v>
      </c>
      <c r="C147" s="116">
        <v>45060</v>
      </c>
      <c r="D147">
        <v>8892</v>
      </c>
      <c r="E147" s="24" t="s">
        <v>1140</v>
      </c>
      <c r="F147" s="24" t="s">
        <v>1140</v>
      </c>
      <c r="G147" t="b">
        <v>0</v>
      </c>
      <c r="H147" s="24" t="s">
        <v>1141</v>
      </c>
    </row>
    <row r="148" spans="1:8" hidden="1" x14ac:dyDescent="0.2">
      <c r="A148">
        <v>15415</v>
      </c>
      <c r="B148">
        <v>3</v>
      </c>
      <c r="C148" s="116">
        <v>45060</v>
      </c>
      <c r="D148">
        <v>9238</v>
      </c>
      <c r="E148" s="24" t="s">
        <v>1144</v>
      </c>
      <c r="F148" s="24" t="s">
        <v>1144</v>
      </c>
      <c r="G148" t="b">
        <v>1</v>
      </c>
      <c r="H148" s="24" t="s">
        <v>1145</v>
      </c>
    </row>
    <row r="149" spans="1:8" hidden="1" x14ac:dyDescent="0.2">
      <c r="A149">
        <v>14423</v>
      </c>
      <c r="B149">
        <v>4</v>
      </c>
      <c r="C149" s="116">
        <v>45060</v>
      </c>
      <c r="D149">
        <v>1369</v>
      </c>
      <c r="E149" s="24" t="s">
        <v>4920</v>
      </c>
      <c r="F149" s="24" t="s">
        <v>4920</v>
      </c>
      <c r="G149" t="b">
        <v>1</v>
      </c>
      <c r="H149" s="24" t="s">
        <v>4921</v>
      </c>
    </row>
    <row r="150" spans="1:8" hidden="1" x14ac:dyDescent="0.2">
      <c r="A150">
        <v>15095</v>
      </c>
      <c r="B150">
        <v>4</v>
      </c>
      <c r="C150" s="116">
        <v>45060</v>
      </c>
      <c r="D150">
        <v>8836</v>
      </c>
      <c r="E150" s="24" t="s">
        <v>1146</v>
      </c>
      <c r="F150" s="24" t="s">
        <v>1146</v>
      </c>
      <c r="G150" t="b">
        <v>0</v>
      </c>
      <c r="H150" s="24" t="s">
        <v>1147</v>
      </c>
    </row>
    <row r="151" spans="1:8" hidden="1" x14ac:dyDescent="0.2">
      <c r="A151">
        <v>15938</v>
      </c>
      <c r="B151">
        <v>4</v>
      </c>
      <c r="C151" s="116">
        <v>45060</v>
      </c>
      <c r="D151">
        <v>9816</v>
      </c>
      <c r="E151" s="24" t="s">
        <v>1148</v>
      </c>
      <c r="F151" s="24" t="s">
        <v>1148</v>
      </c>
      <c r="G151" t="b">
        <v>0</v>
      </c>
      <c r="H151" s="24" t="s">
        <v>1121</v>
      </c>
    </row>
    <row r="152" spans="1:8" hidden="1" x14ac:dyDescent="0.2">
      <c r="A152">
        <v>15462</v>
      </c>
      <c r="B152">
        <v>4</v>
      </c>
      <c r="C152" s="116">
        <v>44880</v>
      </c>
      <c r="D152">
        <v>9288</v>
      </c>
      <c r="E152" s="24" t="s">
        <v>1149</v>
      </c>
      <c r="F152" s="24" t="s">
        <v>1149</v>
      </c>
      <c r="G152" t="b">
        <v>0</v>
      </c>
      <c r="H152" s="24" t="s">
        <v>1150</v>
      </c>
    </row>
    <row r="153" spans="1:8" hidden="1" x14ac:dyDescent="0.2">
      <c r="A153">
        <v>14973</v>
      </c>
      <c r="B153">
        <v>4</v>
      </c>
      <c r="C153" s="116">
        <v>45125.467976041669</v>
      </c>
      <c r="D153">
        <v>8189</v>
      </c>
      <c r="E153" s="24" t="s">
        <v>1151</v>
      </c>
      <c r="F153" s="24" t="s">
        <v>1151</v>
      </c>
      <c r="G153" t="b">
        <v>0</v>
      </c>
      <c r="H153" s="24" t="s">
        <v>1152</v>
      </c>
    </row>
    <row r="154" spans="1:8" hidden="1" x14ac:dyDescent="0.2">
      <c r="A154">
        <v>15553</v>
      </c>
      <c r="B154">
        <v>4</v>
      </c>
      <c r="C154" s="116">
        <v>45060</v>
      </c>
      <c r="D154">
        <v>9389</v>
      </c>
      <c r="E154" s="24" t="s">
        <v>4922</v>
      </c>
      <c r="F154" s="24" t="s">
        <v>4922</v>
      </c>
      <c r="G154" t="b">
        <v>0</v>
      </c>
      <c r="H154" s="24" t="s">
        <v>1126</v>
      </c>
    </row>
    <row r="155" spans="1:8" hidden="1" x14ac:dyDescent="0.2">
      <c r="A155">
        <v>15684</v>
      </c>
      <c r="B155">
        <v>4</v>
      </c>
      <c r="C155" s="116">
        <v>45060</v>
      </c>
      <c r="D155">
        <v>9545</v>
      </c>
      <c r="E155" s="24" t="s">
        <v>4923</v>
      </c>
      <c r="F155" s="24" t="s">
        <v>4923</v>
      </c>
      <c r="G155" t="b">
        <v>0</v>
      </c>
      <c r="H155" s="24" t="s">
        <v>1568</v>
      </c>
    </row>
    <row r="156" spans="1:8" hidden="1" x14ac:dyDescent="0.2">
      <c r="A156">
        <v>15887</v>
      </c>
      <c r="B156">
        <v>4</v>
      </c>
      <c r="C156" s="116">
        <v>45060</v>
      </c>
      <c r="D156">
        <v>9765</v>
      </c>
      <c r="E156" s="24" t="s">
        <v>1153</v>
      </c>
      <c r="F156" s="24" t="s">
        <v>1153</v>
      </c>
      <c r="G156" t="b">
        <v>0</v>
      </c>
      <c r="H156" s="24" t="s">
        <v>1154</v>
      </c>
    </row>
    <row r="157" spans="1:8" hidden="1" x14ac:dyDescent="0.2">
      <c r="A157">
        <v>14917</v>
      </c>
      <c r="B157">
        <v>4</v>
      </c>
      <c r="C157" s="116">
        <v>45060</v>
      </c>
      <c r="D157">
        <v>4002</v>
      </c>
      <c r="E157" s="24" t="s">
        <v>1155</v>
      </c>
      <c r="F157" s="24" t="s">
        <v>1155</v>
      </c>
      <c r="G157" t="b">
        <v>0</v>
      </c>
      <c r="H157" s="24" t="s">
        <v>1156</v>
      </c>
    </row>
    <row r="158" spans="1:8" hidden="1" x14ac:dyDescent="0.2">
      <c r="A158">
        <v>14316</v>
      </c>
      <c r="B158">
        <v>4</v>
      </c>
      <c r="C158" s="116">
        <v>45060</v>
      </c>
      <c r="D158">
        <v>1245</v>
      </c>
      <c r="E158" s="24" t="s">
        <v>1157</v>
      </c>
      <c r="F158" s="24" t="s">
        <v>1157</v>
      </c>
      <c r="G158" t="b">
        <v>0</v>
      </c>
      <c r="H158" s="24" t="s">
        <v>1158</v>
      </c>
    </row>
    <row r="159" spans="1:8" hidden="1" x14ac:dyDescent="0.2">
      <c r="A159">
        <v>14365</v>
      </c>
      <c r="B159">
        <v>4</v>
      </c>
      <c r="C159" s="116">
        <v>45060</v>
      </c>
      <c r="D159">
        <v>1295</v>
      </c>
      <c r="E159" s="24" t="s">
        <v>1159</v>
      </c>
      <c r="F159" s="24" t="s">
        <v>1159</v>
      </c>
      <c r="G159" t="b">
        <v>1</v>
      </c>
      <c r="H159" s="24" t="s">
        <v>1160</v>
      </c>
    </row>
    <row r="160" spans="1:8" hidden="1" x14ac:dyDescent="0.2">
      <c r="A160">
        <v>14340</v>
      </c>
      <c r="B160">
        <v>4</v>
      </c>
      <c r="C160" s="116">
        <v>45060</v>
      </c>
      <c r="D160">
        <v>1270</v>
      </c>
      <c r="E160" s="24" t="s">
        <v>1161</v>
      </c>
      <c r="F160" s="24" t="s">
        <v>1161</v>
      </c>
      <c r="G160" t="b">
        <v>1</v>
      </c>
      <c r="H160" s="24" t="s">
        <v>1162</v>
      </c>
    </row>
    <row r="161" spans="1:8" hidden="1" x14ac:dyDescent="0.2">
      <c r="A161">
        <v>15797</v>
      </c>
      <c r="B161">
        <v>4</v>
      </c>
      <c r="C161" s="116">
        <v>44880</v>
      </c>
      <c r="D161">
        <v>9668</v>
      </c>
      <c r="E161" s="24" t="s">
        <v>1163</v>
      </c>
      <c r="F161" s="24" t="s">
        <v>1163</v>
      </c>
      <c r="G161" t="b">
        <v>0</v>
      </c>
      <c r="H161" s="24" t="s">
        <v>1164</v>
      </c>
    </row>
    <row r="162" spans="1:8" hidden="1" x14ac:dyDescent="0.2">
      <c r="A162">
        <v>14126</v>
      </c>
      <c r="B162">
        <v>4</v>
      </c>
      <c r="C162" s="116">
        <v>44880</v>
      </c>
      <c r="D162">
        <v>1048</v>
      </c>
      <c r="E162" s="24" t="s">
        <v>1167</v>
      </c>
      <c r="F162" s="24" t="s">
        <v>1167</v>
      </c>
      <c r="G162" t="b">
        <v>0</v>
      </c>
      <c r="H162" s="24" t="s">
        <v>1168</v>
      </c>
    </row>
    <row r="163" spans="1:8" hidden="1" x14ac:dyDescent="0.2">
      <c r="A163">
        <v>16076</v>
      </c>
      <c r="B163">
        <v>4</v>
      </c>
      <c r="C163" s="116">
        <v>45061</v>
      </c>
      <c r="D163">
        <v>9968</v>
      </c>
      <c r="E163" s="24" t="s">
        <v>1169</v>
      </c>
      <c r="F163" s="24" t="s">
        <v>1169</v>
      </c>
      <c r="G163" t="b">
        <v>0</v>
      </c>
      <c r="H163" s="24" t="s">
        <v>1170</v>
      </c>
    </row>
    <row r="164" spans="1:8" x14ac:dyDescent="0.2">
      <c r="A164">
        <v>16309</v>
      </c>
      <c r="C164" s="116"/>
      <c r="D164">
        <v>1023</v>
      </c>
      <c r="E164" s="24" t="s">
        <v>212</v>
      </c>
      <c r="F164" s="24" t="s">
        <v>212</v>
      </c>
      <c r="G164" t="b">
        <v>1</v>
      </c>
      <c r="H164" s="24" t="s">
        <v>1171</v>
      </c>
    </row>
    <row r="165" spans="1:8" hidden="1" x14ac:dyDescent="0.2">
      <c r="A165">
        <v>15402</v>
      </c>
      <c r="B165">
        <v>4</v>
      </c>
      <c r="C165" s="116">
        <v>45061</v>
      </c>
      <c r="D165">
        <v>9222</v>
      </c>
      <c r="E165" s="24" t="s">
        <v>1172</v>
      </c>
      <c r="F165" s="24" t="s">
        <v>1172</v>
      </c>
      <c r="G165" t="b">
        <v>0</v>
      </c>
      <c r="H165" s="24" t="s">
        <v>914</v>
      </c>
    </row>
    <row r="166" spans="1:8" hidden="1" x14ac:dyDescent="0.2">
      <c r="A166">
        <v>15986</v>
      </c>
      <c r="B166">
        <v>4</v>
      </c>
      <c r="C166" s="116">
        <v>45061</v>
      </c>
      <c r="D166">
        <v>9869</v>
      </c>
      <c r="E166" s="24" t="s">
        <v>1174</v>
      </c>
      <c r="F166" s="24" t="s">
        <v>1174</v>
      </c>
      <c r="G166" t="b">
        <v>0</v>
      </c>
      <c r="H166" s="24" t="s">
        <v>1175</v>
      </c>
    </row>
    <row r="167" spans="1:8" x14ac:dyDescent="0.2">
      <c r="A167">
        <v>16366</v>
      </c>
      <c r="C167" s="116"/>
      <c r="D167">
        <v>6025</v>
      </c>
      <c r="E167" s="24" t="s">
        <v>8349</v>
      </c>
      <c r="F167" s="24" t="s">
        <v>914</v>
      </c>
      <c r="G167" t="b">
        <v>1</v>
      </c>
      <c r="H167" s="24" t="s">
        <v>883</v>
      </c>
    </row>
    <row r="168" spans="1:8" hidden="1" x14ac:dyDescent="0.2">
      <c r="A168">
        <v>14403</v>
      </c>
      <c r="B168">
        <v>4</v>
      </c>
      <c r="C168" s="116">
        <v>44881.016171261574</v>
      </c>
      <c r="D168">
        <v>1335</v>
      </c>
      <c r="E168" s="24" t="s">
        <v>1178</v>
      </c>
      <c r="F168" s="24" t="s">
        <v>1178</v>
      </c>
      <c r="G168" t="b">
        <v>0</v>
      </c>
      <c r="H168" s="24" t="s">
        <v>1179</v>
      </c>
    </row>
    <row r="169" spans="1:8" hidden="1" x14ac:dyDescent="0.2">
      <c r="A169">
        <v>14397</v>
      </c>
      <c r="B169">
        <v>4</v>
      </c>
      <c r="C169" s="116">
        <v>45061</v>
      </c>
      <c r="D169">
        <v>1329</v>
      </c>
      <c r="E169" s="24" t="s">
        <v>1181</v>
      </c>
      <c r="F169" s="24" t="s">
        <v>1181</v>
      </c>
      <c r="G169" t="b">
        <v>1</v>
      </c>
      <c r="H169" s="24" t="s">
        <v>1182</v>
      </c>
    </row>
    <row r="170" spans="1:8" hidden="1" x14ac:dyDescent="0.2">
      <c r="A170">
        <v>15212</v>
      </c>
      <c r="B170">
        <v>4</v>
      </c>
      <c r="C170" s="116">
        <v>45061</v>
      </c>
      <c r="D170">
        <v>8994</v>
      </c>
      <c r="E170" s="24" t="s">
        <v>1183</v>
      </c>
      <c r="F170" s="24" t="s">
        <v>1183</v>
      </c>
      <c r="G170" t="b">
        <v>0</v>
      </c>
      <c r="H170" s="24" t="s">
        <v>1078</v>
      </c>
    </row>
    <row r="171" spans="1:8" hidden="1" x14ac:dyDescent="0.2">
      <c r="A171">
        <v>14652</v>
      </c>
      <c r="B171">
        <v>4</v>
      </c>
      <c r="C171" s="116">
        <v>45061</v>
      </c>
      <c r="D171">
        <v>1608</v>
      </c>
      <c r="E171" s="24" t="s">
        <v>1184</v>
      </c>
      <c r="F171" s="24" t="s">
        <v>1184</v>
      </c>
      <c r="G171" t="b">
        <v>1</v>
      </c>
      <c r="H171" s="24" t="s">
        <v>1185</v>
      </c>
    </row>
    <row r="172" spans="1:8" hidden="1" x14ac:dyDescent="0.2">
      <c r="A172">
        <v>14673</v>
      </c>
      <c r="B172">
        <v>4</v>
      </c>
      <c r="C172" s="116">
        <v>45061</v>
      </c>
      <c r="D172">
        <v>1630</v>
      </c>
      <c r="E172" s="24" t="s">
        <v>1184</v>
      </c>
      <c r="F172" s="24" t="s">
        <v>1184</v>
      </c>
      <c r="G172" t="b">
        <v>0</v>
      </c>
      <c r="H172" s="24" t="s">
        <v>1185</v>
      </c>
    </row>
    <row r="173" spans="1:8" hidden="1" x14ac:dyDescent="0.2">
      <c r="A173">
        <v>15718</v>
      </c>
      <c r="B173">
        <v>4</v>
      </c>
      <c r="C173" s="116">
        <v>45061</v>
      </c>
      <c r="D173">
        <v>9584</v>
      </c>
      <c r="E173" s="24" t="s">
        <v>1186</v>
      </c>
      <c r="F173" s="24" t="s">
        <v>1186</v>
      </c>
      <c r="G173" t="b">
        <v>0</v>
      </c>
      <c r="H173" s="24" t="s">
        <v>1187</v>
      </c>
    </row>
    <row r="174" spans="1:8" hidden="1" x14ac:dyDescent="0.2">
      <c r="A174">
        <v>15758</v>
      </c>
      <c r="B174">
        <v>4</v>
      </c>
      <c r="C174" s="116">
        <v>45125.468033067133</v>
      </c>
      <c r="D174">
        <v>9627</v>
      </c>
      <c r="E174" s="24" t="s">
        <v>1188</v>
      </c>
      <c r="F174" s="24" t="s">
        <v>1188</v>
      </c>
      <c r="G174" t="b">
        <v>0</v>
      </c>
      <c r="H174" s="24" t="s">
        <v>891</v>
      </c>
    </row>
    <row r="175" spans="1:8" hidden="1" x14ac:dyDescent="0.2">
      <c r="A175">
        <v>15775</v>
      </c>
      <c r="B175">
        <v>4</v>
      </c>
      <c r="C175" s="116">
        <v>45061</v>
      </c>
      <c r="D175">
        <v>9645</v>
      </c>
      <c r="E175" s="24" t="s">
        <v>1189</v>
      </c>
      <c r="F175" s="24" t="s">
        <v>1189</v>
      </c>
      <c r="G175" t="b">
        <v>0</v>
      </c>
      <c r="H175" s="24" t="s">
        <v>1190</v>
      </c>
    </row>
    <row r="176" spans="1:8" hidden="1" x14ac:dyDescent="0.2">
      <c r="A176">
        <v>15262</v>
      </c>
      <c r="B176">
        <v>4</v>
      </c>
      <c r="C176" s="116">
        <v>45125.468094097225</v>
      </c>
      <c r="D176">
        <v>9051</v>
      </c>
      <c r="E176" s="24" t="s">
        <v>4924</v>
      </c>
      <c r="F176" s="24" t="s">
        <v>4924</v>
      </c>
      <c r="G176" t="b">
        <v>0</v>
      </c>
      <c r="H176" s="24" t="s">
        <v>1219</v>
      </c>
    </row>
    <row r="177" spans="1:8" hidden="1" x14ac:dyDescent="0.2">
      <c r="A177">
        <v>14966</v>
      </c>
      <c r="B177">
        <v>4</v>
      </c>
      <c r="C177" s="116">
        <v>45125.468221840281</v>
      </c>
      <c r="D177">
        <v>8182</v>
      </c>
      <c r="E177" s="24" t="s">
        <v>4925</v>
      </c>
      <c r="F177" s="24" t="s">
        <v>4925</v>
      </c>
      <c r="G177" t="b">
        <v>0</v>
      </c>
      <c r="H177" s="24" t="s">
        <v>1254</v>
      </c>
    </row>
    <row r="178" spans="1:8" hidden="1" x14ac:dyDescent="0.2">
      <c r="A178">
        <v>15468</v>
      </c>
      <c r="B178">
        <v>4</v>
      </c>
      <c r="C178" s="116">
        <v>45125.468291400466</v>
      </c>
      <c r="D178">
        <v>9294</v>
      </c>
      <c r="E178" s="24" t="s">
        <v>4926</v>
      </c>
      <c r="F178" s="24" t="s">
        <v>4926</v>
      </c>
      <c r="G178" t="b">
        <v>0</v>
      </c>
      <c r="H178" s="24" t="s">
        <v>4927</v>
      </c>
    </row>
    <row r="179" spans="1:8" hidden="1" x14ac:dyDescent="0.2">
      <c r="A179">
        <v>14955</v>
      </c>
      <c r="B179">
        <v>4</v>
      </c>
      <c r="C179" s="116">
        <v>45125.468338657411</v>
      </c>
      <c r="D179">
        <v>8171</v>
      </c>
      <c r="E179" s="24" t="s">
        <v>4928</v>
      </c>
      <c r="F179" s="24" t="s">
        <v>4928</v>
      </c>
      <c r="G179" t="b">
        <v>0</v>
      </c>
      <c r="H179" s="24" t="s">
        <v>1706</v>
      </c>
    </row>
    <row r="180" spans="1:8" hidden="1" x14ac:dyDescent="0.2">
      <c r="A180">
        <v>14783</v>
      </c>
      <c r="B180">
        <v>4</v>
      </c>
      <c r="C180" s="116">
        <v>45125.468404282408</v>
      </c>
      <c r="D180">
        <v>1740</v>
      </c>
      <c r="E180" s="24" t="s">
        <v>4929</v>
      </c>
      <c r="F180" s="24" t="s">
        <v>4929</v>
      </c>
      <c r="G180" t="b">
        <v>0</v>
      </c>
      <c r="H180" s="24" t="s">
        <v>4930</v>
      </c>
    </row>
    <row r="181" spans="1:8" hidden="1" x14ac:dyDescent="0.2">
      <c r="A181">
        <v>15328</v>
      </c>
      <c r="B181">
        <v>4</v>
      </c>
      <c r="C181" s="116">
        <v>45125.468460567128</v>
      </c>
      <c r="D181">
        <v>9142</v>
      </c>
      <c r="E181" s="24" t="s">
        <v>4931</v>
      </c>
      <c r="F181" s="24" t="s">
        <v>4931</v>
      </c>
      <c r="G181" t="b">
        <v>0</v>
      </c>
      <c r="H181" s="24" t="s">
        <v>4932</v>
      </c>
    </row>
    <row r="182" spans="1:8" x14ac:dyDescent="0.2">
      <c r="A182">
        <v>16350</v>
      </c>
      <c r="C182" s="116"/>
      <c r="D182">
        <v>9835</v>
      </c>
      <c r="E182" s="24" t="s">
        <v>75</v>
      </c>
      <c r="F182" s="24" t="s">
        <v>75</v>
      </c>
      <c r="G182" t="b">
        <v>1</v>
      </c>
      <c r="H182" s="24" t="s">
        <v>1193</v>
      </c>
    </row>
    <row r="183" spans="1:8" hidden="1" x14ac:dyDescent="0.2">
      <c r="A183">
        <v>15562</v>
      </c>
      <c r="B183">
        <v>4</v>
      </c>
      <c r="C183" s="116">
        <v>45125.468537002314</v>
      </c>
      <c r="D183">
        <v>9401</v>
      </c>
      <c r="E183" s="24" t="s">
        <v>4933</v>
      </c>
      <c r="F183" s="24" t="s">
        <v>4933</v>
      </c>
      <c r="G183" t="b">
        <v>0</v>
      </c>
      <c r="H183" s="24" t="s">
        <v>969</v>
      </c>
    </row>
    <row r="184" spans="1:8" hidden="1" x14ac:dyDescent="0.2">
      <c r="A184">
        <v>15348</v>
      </c>
      <c r="B184">
        <v>4</v>
      </c>
      <c r="C184" s="116">
        <v>45125.468620868058</v>
      </c>
      <c r="D184">
        <v>9166</v>
      </c>
      <c r="E184" s="24" t="s">
        <v>4934</v>
      </c>
      <c r="F184" s="24" t="s">
        <v>4934</v>
      </c>
      <c r="G184" t="b">
        <v>0</v>
      </c>
      <c r="H184" s="24" t="s">
        <v>1451</v>
      </c>
    </row>
    <row r="185" spans="1:8" hidden="1" x14ac:dyDescent="0.2">
      <c r="A185">
        <v>15618</v>
      </c>
      <c r="B185">
        <v>4</v>
      </c>
      <c r="C185" s="116">
        <v>45125.470025034723</v>
      </c>
      <c r="D185">
        <v>9469</v>
      </c>
      <c r="E185" s="24" t="s">
        <v>4935</v>
      </c>
      <c r="F185" s="24" t="s">
        <v>4935</v>
      </c>
      <c r="G185" t="b">
        <v>0</v>
      </c>
      <c r="H185" s="24" t="s">
        <v>4017</v>
      </c>
    </row>
    <row r="186" spans="1:8" hidden="1" x14ac:dyDescent="0.2">
      <c r="A186">
        <v>15835</v>
      </c>
      <c r="B186">
        <v>4</v>
      </c>
      <c r="C186" s="116">
        <v>45125.468762037039</v>
      </c>
      <c r="D186">
        <v>9708</v>
      </c>
      <c r="E186" s="24" t="s">
        <v>4935</v>
      </c>
      <c r="F186" s="24" t="s">
        <v>4935</v>
      </c>
      <c r="G186" t="b">
        <v>0</v>
      </c>
      <c r="H186" s="24" t="s">
        <v>4017</v>
      </c>
    </row>
    <row r="187" spans="1:8" hidden="1" x14ac:dyDescent="0.2">
      <c r="A187">
        <v>14156</v>
      </c>
      <c r="B187">
        <v>4</v>
      </c>
      <c r="C187" s="116">
        <v>45125.468808020836</v>
      </c>
      <c r="D187">
        <v>0</v>
      </c>
      <c r="E187" s="24" t="s">
        <v>4936</v>
      </c>
      <c r="F187" s="24" t="s">
        <v>4936</v>
      </c>
      <c r="G187" t="b">
        <v>0</v>
      </c>
      <c r="H187" s="24" t="s">
        <v>2369</v>
      </c>
    </row>
    <row r="188" spans="1:8" hidden="1" x14ac:dyDescent="0.2">
      <c r="A188">
        <v>14833</v>
      </c>
      <c r="B188">
        <v>4</v>
      </c>
      <c r="C188" s="116">
        <v>45125.468900115739</v>
      </c>
      <c r="D188">
        <v>1790</v>
      </c>
      <c r="E188" s="24" t="s">
        <v>4937</v>
      </c>
      <c r="F188" s="24" t="s">
        <v>4937</v>
      </c>
      <c r="G188" t="b">
        <v>0</v>
      </c>
      <c r="H188" s="24" t="s">
        <v>975</v>
      </c>
    </row>
    <row r="189" spans="1:8" x14ac:dyDescent="0.2">
      <c r="A189">
        <v>15638</v>
      </c>
      <c r="B189">
        <v>4</v>
      </c>
      <c r="C189" s="116"/>
      <c r="D189">
        <v>9497</v>
      </c>
      <c r="E189" s="24" t="s">
        <v>217</v>
      </c>
      <c r="F189" s="24" t="s">
        <v>217</v>
      </c>
      <c r="G189" t="b">
        <v>1</v>
      </c>
      <c r="H189" s="24" t="s">
        <v>1197</v>
      </c>
    </row>
    <row r="190" spans="1:8" x14ac:dyDescent="0.2">
      <c r="A190">
        <v>13956</v>
      </c>
      <c r="B190">
        <v>4</v>
      </c>
      <c r="C190" s="116"/>
      <c r="D190">
        <v>11142223</v>
      </c>
      <c r="E190" s="24" t="s">
        <v>1198</v>
      </c>
      <c r="F190" s="24" t="s">
        <v>1198</v>
      </c>
      <c r="G190" t="b">
        <v>1</v>
      </c>
      <c r="H190" s="24" t="s">
        <v>1199</v>
      </c>
    </row>
    <row r="191" spans="1:8" hidden="1" x14ac:dyDescent="0.2">
      <c r="A191">
        <v>14610</v>
      </c>
      <c r="B191">
        <v>1</v>
      </c>
      <c r="C191" s="116">
        <v>45726</v>
      </c>
      <c r="D191">
        <v>1565</v>
      </c>
      <c r="E191" s="24" t="s">
        <v>1201</v>
      </c>
      <c r="F191" s="24" t="s">
        <v>1201</v>
      </c>
      <c r="G191" t="b">
        <v>1</v>
      </c>
      <c r="H191" s="24" t="s">
        <v>1202</v>
      </c>
    </row>
    <row r="192" spans="1:8" hidden="1" x14ac:dyDescent="0.2">
      <c r="A192">
        <v>15248</v>
      </c>
      <c r="B192">
        <v>4</v>
      </c>
      <c r="C192" s="116">
        <v>45125.468967245368</v>
      </c>
      <c r="D192">
        <v>9036</v>
      </c>
      <c r="E192" s="24" t="s">
        <v>4938</v>
      </c>
      <c r="F192" s="24" t="s">
        <v>4938</v>
      </c>
      <c r="G192" t="b">
        <v>0</v>
      </c>
      <c r="H192" s="24" t="s">
        <v>3781</v>
      </c>
    </row>
    <row r="193" spans="1:8" hidden="1" x14ac:dyDescent="0.2">
      <c r="A193">
        <v>15659</v>
      </c>
      <c r="B193">
        <v>4</v>
      </c>
      <c r="C193" s="116">
        <v>45125.469040543983</v>
      </c>
      <c r="D193">
        <v>9518</v>
      </c>
      <c r="E193" s="24" t="s">
        <v>4939</v>
      </c>
      <c r="F193" s="24" t="s">
        <v>4939</v>
      </c>
      <c r="G193" t="b">
        <v>0</v>
      </c>
      <c r="H193" s="24" t="s">
        <v>4940</v>
      </c>
    </row>
    <row r="194" spans="1:8" hidden="1" x14ac:dyDescent="0.2">
      <c r="A194">
        <v>14387</v>
      </c>
      <c r="B194">
        <v>4</v>
      </c>
      <c r="C194" s="116">
        <v>45125.469100381946</v>
      </c>
      <c r="D194">
        <v>1318</v>
      </c>
      <c r="E194" s="24" t="s">
        <v>4941</v>
      </c>
      <c r="F194" s="24" t="s">
        <v>4941</v>
      </c>
      <c r="G194" t="b">
        <v>0</v>
      </c>
      <c r="H194" s="24" t="s">
        <v>4942</v>
      </c>
    </row>
    <row r="195" spans="1:8" hidden="1" x14ac:dyDescent="0.2">
      <c r="A195">
        <v>14797</v>
      </c>
      <c r="B195">
        <v>4</v>
      </c>
      <c r="C195" s="116">
        <v>45125.469147222226</v>
      </c>
      <c r="D195">
        <v>1754</v>
      </c>
      <c r="E195" s="24" t="s">
        <v>4943</v>
      </c>
      <c r="F195" s="24" t="s">
        <v>4943</v>
      </c>
      <c r="G195" t="b">
        <v>0</v>
      </c>
      <c r="H195" s="24" t="s">
        <v>3349</v>
      </c>
    </row>
    <row r="196" spans="1:8" hidden="1" x14ac:dyDescent="0.2">
      <c r="A196">
        <v>15470</v>
      </c>
      <c r="B196">
        <v>4</v>
      </c>
      <c r="C196" s="116">
        <v>45125.469321412034</v>
      </c>
      <c r="D196">
        <v>9296</v>
      </c>
      <c r="E196" s="24" t="s">
        <v>4944</v>
      </c>
      <c r="F196" s="24" t="s">
        <v>4944</v>
      </c>
      <c r="G196" t="b">
        <v>0</v>
      </c>
      <c r="H196" s="24" t="s">
        <v>4945</v>
      </c>
    </row>
    <row r="197" spans="1:8" hidden="1" x14ac:dyDescent="0.2">
      <c r="A197">
        <v>14854</v>
      </c>
      <c r="B197">
        <v>7</v>
      </c>
      <c r="C197" s="116">
        <v>45125.512114467594</v>
      </c>
      <c r="D197">
        <v>1811</v>
      </c>
      <c r="E197" s="24" t="s">
        <v>4946</v>
      </c>
      <c r="F197" s="24" t="s">
        <v>4946</v>
      </c>
      <c r="G197" t="b">
        <v>1</v>
      </c>
      <c r="H197" s="24" t="s">
        <v>4947</v>
      </c>
    </row>
    <row r="198" spans="1:8" hidden="1" x14ac:dyDescent="0.2">
      <c r="A198">
        <v>15159</v>
      </c>
      <c r="B198">
        <v>10</v>
      </c>
      <c r="C198" s="116">
        <v>46080</v>
      </c>
      <c r="D198">
        <v>8930</v>
      </c>
      <c r="E198" s="24" t="s">
        <v>1204</v>
      </c>
      <c r="F198" s="24" t="s">
        <v>1204</v>
      </c>
      <c r="G198" t="b">
        <v>1</v>
      </c>
      <c r="H198" s="24" t="s">
        <v>1205</v>
      </c>
    </row>
    <row r="199" spans="1:8" hidden="1" x14ac:dyDescent="0.2">
      <c r="A199">
        <v>15104</v>
      </c>
      <c r="B199">
        <v>4</v>
      </c>
      <c r="C199" s="116">
        <v>45125.512284178243</v>
      </c>
      <c r="D199">
        <v>8845</v>
      </c>
      <c r="E199" s="24" t="s">
        <v>4948</v>
      </c>
      <c r="F199" s="24" t="s">
        <v>4948</v>
      </c>
      <c r="G199" t="b">
        <v>0</v>
      </c>
      <c r="H199" s="24" t="s">
        <v>3639</v>
      </c>
    </row>
    <row r="200" spans="1:8" hidden="1" x14ac:dyDescent="0.2">
      <c r="A200">
        <v>14550</v>
      </c>
      <c r="B200">
        <v>4</v>
      </c>
      <c r="C200" s="116">
        <v>45125.512358761574</v>
      </c>
      <c r="D200">
        <v>1504</v>
      </c>
      <c r="E200" s="24" t="s">
        <v>4949</v>
      </c>
      <c r="F200" s="24" t="s">
        <v>4949</v>
      </c>
      <c r="G200" t="b">
        <v>0</v>
      </c>
      <c r="H200" s="24" t="s">
        <v>4950</v>
      </c>
    </row>
    <row r="201" spans="1:8" hidden="1" x14ac:dyDescent="0.2">
      <c r="A201">
        <v>15995</v>
      </c>
      <c r="B201">
        <v>3</v>
      </c>
      <c r="C201" s="116">
        <v>45125.512432442127</v>
      </c>
      <c r="D201">
        <v>9878</v>
      </c>
      <c r="E201" s="24" t="s">
        <v>4951</v>
      </c>
      <c r="F201" s="24" t="s">
        <v>4951</v>
      </c>
      <c r="G201" t="b">
        <v>1</v>
      </c>
      <c r="H201" s="24" t="s">
        <v>1959</v>
      </c>
    </row>
    <row r="202" spans="1:8" hidden="1" x14ac:dyDescent="0.2">
      <c r="A202">
        <v>14060</v>
      </c>
      <c r="B202">
        <v>4</v>
      </c>
      <c r="C202" s="116">
        <v>45125.512509918983</v>
      </c>
      <c r="D202">
        <v>2354</v>
      </c>
      <c r="E202" s="24" t="s">
        <v>4952</v>
      </c>
      <c r="F202" s="24" t="s">
        <v>4952</v>
      </c>
      <c r="G202" t="b">
        <v>0</v>
      </c>
      <c r="H202" s="24" t="s">
        <v>3190</v>
      </c>
    </row>
    <row r="203" spans="1:8" hidden="1" x14ac:dyDescent="0.2">
      <c r="A203">
        <v>16070</v>
      </c>
      <c r="B203">
        <v>4</v>
      </c>
      <c r="C203" s="116">
        <v>45125.51257457176</v>
      </c>
      <c r="D203">
        <v>9960</v>
      </c>
      <c r="E203" s="24" t="s">
        <v>4953</v>
      </c>
      <c r="F203" s="24" t="s">
        <v>4953</v>
      </c>
      <c r="G203" t="b">
        <v>0</v>
      </c>
      <c r="H203" s="24" t="s">
        <v>4954</v>
      </c>
    </row>
    <row r="204" spans="1:8" hidden="1" x14ac:dyDescent="0.2">
      <c r="A204">
        <v>14536</v>
      </c>
      <c r="B204">
        <v>4</v>
      </c>
      <c r="C204" s="116">
        <v>45125.512631018515</v>
      </c>
      <c r="D204">
        <v>1490</v>
      </c>
      <c r="E204" s="24" t="s">
        <v>4955</v>
      </c>
      <c r="F204" s="24" t="s">
        <v>4955</v>
      </c>
      <c r="G204" t="b">
        <v>0</v>
      </c>
      <c r="H204" s="24" t="s">
        <v>1320</v>
      </c>
    </row>
    <row r="205" spans="1:8" hidden="1" x14ac:dyDescent="0.2">
      <c r="A205">
        <v>14065</v>
      </c>
      <c r="B205">
        <v>4</v>
      </c>
      <c r="C205" s="116">
        <v>45125.513216631945</v>
      </c>
      <c r="D205">
        <v>2366</v>
      </c>
      <c r="E205" s="24" t="s">
        <v>4956</v>
      </c>
      <c r="F205" s="24" t="s">
        <v>4956</v>
      </c>
      <c r="G205" t="b">
        <v>0</v>
      </c>
      <c r="H205" s="24" t="s">
        <v>4957</v>
      </c>
    </row>
    <row r="206" spans="1:8" x14ac:dyDescent="0.2">
      <c r="A206">
        <v>15523</v>
      </c>
      <c r="B206">
        <v>4</v>
      </c>
      <c r="C206" s="116"/>
      <c r="D206">
        <v>9352</v>
      </c>
      <c r="E206" s="24" t="s">
        <v>1211</v>
      </c>
      <c r="F206" s="24" t="s">
        <v>1211</v>
      </c>
      <c r="G206" t="b">
        <v>1</v>
      </c>
      <c r="H206" s="24" t="s">
        <v>1212</v>
      </c>
    </row>
    <row r="207" spans="1:8" hidden="1" x14ac:dyDescent="0.2">
      <c r="A207">
        <v>15776</v>
      </c>
      <c r="B207">
        <v>4</v>
      </c>
      <c r="C207" s="116">
        <v>45125.512747569446</v>
      </c>
      <c r="D207">
        <v>9646</v>
      </c>
      <c r="E207" s="24" t="s">
        <v>4958</v>
      </c>
      <c r="F207" s="24" t="s">
        <v>4958</v>
      </c>
      <c r="G207" t="b">
        <v>1</v>
      </c>
      <c r="H207" s="24" t="s">
        <v>1185</v>
      </c>
    </row>
    <row r="208" spans="1:8" hidden="1" x14ac:dyDescent="0.2">
      <c r="A208">
        <v>13966</v>
      </c>
      <c r="B208">
        <v>4</v>
      </c>
      <c r="C208" s="116">
        <v>45125.512857835645</v>
      </c>
      <c r="D208">
        <v>5956420</v>
      </c>
      <c r="E208" s="24" t="s">
        <v>4958</v>
      </c>
      <c r="F208" s="24" t="s">
        <v>4958</v>
      </c>
      <c r="G208" t="b">
        <v>0</v>
      </c>
      <c r="H208" s="24" t="s">
        <v>1185</v>
      </c>
    </row>
    <row r="209" spans="1:8" hidden="1" x14ac:dyDescent="0.2">
      <c r="A209">
        <v>16289</v>
      </c>
      <c r="C209" s="116">
        <v>45853</v>
      </c>
      <c r="D209">
        <v>1655</v>
      </c>
      <c r="E209" s="24" t="s">
        <v>815</v>
      </c>
      <c r="F209" s="24" t="s">
        <v>815</v>
      </c>
      <c r="G209" t="b">
        <v>0</v>
      </c>
      <c r="H209" s="24" t="s">
        <v>1213</v>
      </c>
    </row>
    <row r="210" spans="1:8" hidden="1" x14ac:dyDescent="0.2">
      <c r="A210">
        <v>14090</v>
      </c>
      <c r="B210">
        <v>4</v>
      </c>
      <c r="C210" s="116">
        <v>45125.513348229164</v>
      </c>
      <c r="D210">
        <v>1009</v>
      </c>
      <c r="E210" s="24" t="s">
        <v>4959</v>
      </c>
      <c r="F210" s="24" t="s">
        <v>4959</v>
      </c>
      <c r="G210" t="b">
        <v>0</v>
      </c>
      <c r="H210" s="24" t="s">
        <v>1254</v>
      </c>
    </row>
    <row r="211" spans="1:8" hidden="1" x14ac:dyDescent="0.2">
      <c r="A211">
        <v>15653</v>
      </c>
      <c r="B211">
        <v>4</v>
      </c>
      <c r="C211" s="116">
        <v>45126.394348726855</v>
      </c>
      <c r="D211">
        <v>9512</v>
      </c>
      <c r="E211" s="24" t="s">
        <v>4960</v>
      </c>
      <c r="F211" s="24" t="s">
        <v>4960</v>
      </c>
      <c r="G211" t="b">
        <v>0</v>
      </c>
      <c r="H211" s="24" t="s">
        <v>4961</v>
      </c>
    </row>
    <row r="212" spans="1:8" x14ac:dyDescent="0.2">
      <c r="A212">
        <v>16092</v>
      </c>
      <c r="B212">
        <v>10</v>
      </c>
      <c r="C212" s="116"/>
      <c r="D212">
        <v>9984</v>
      </c>
      <c r="E212" s="24" t="s">
        <v>1214</v>
      </c>
      <c r="F212" s="24" t="s">
        <v>1214</v>
      </c>
      <c r="G212" t="b">
        <v>1</v>
      </c>
      <c r="H212" s="24" t="s">
        <v>1215</v>
      </c>
    </row>
    <row r="213" spans="1:8" hidden="1" x14ac:dyDescent="0.2">
      <c r="A213">
        <v>15962</v>
      </c>
      <c r="B213">
        <v>4</v>
      </c>
      <c r="C213" s="116">
        <v>45126.394421261575</v>
      </c>
      <c r="D213">
        <v>9842</v>
      </c>
      <c r="E213" s="24" t="s">
        <v>1216</v>
      </c>
      <c r="F213" s="24" t="s">
        <v>1216</v>
      </c>
      <c r="G213" t="b">
        <v>0</v>
      </c>
      <c r="H213" s="24" t="s">
        <v>1217</v>
      </c>
    </row>
    <row r="214" spans="1:8" hidden="1" x14ac:dyDescent="0.2">
      <c r="A214">
        <v>15873</v>
      </c>
      <c r="B214">
        <v>4</v>
      </c>
      <c r="C214" s="116">
        <v>45126.394515277774</v>
      </c>
      <c r="D214">
        <v>9751</v>
      </c>
      <c r="E214" s="24" t="s">
        <v>1218</v>
      </c>
      <c r="F214" s="24" t="s">
        <v>1218</v>
      </c>
      <c r="G214" t="b">
        <v>0</v>
      </c>
      <c r="H214" s="24" t="s">
        <v>1219</v>
      </c>
    </row>
    <row r="215" spans="1:8" hidden="1" x14ac:dyDescent="0.2">
      <c r="A215">
        <v>14683</v>
      </c>
      <c r="B215">
        <v>4</v>
      </c>
      <c r="C215" s="116">
        <v>45126.400036574072</v>
      </c>
      <c r="D215">
        <v>1640</v>
      </c>
      <c r="E215" s="24" t="s">
        <v>1221</v>
      </c>
      <c r="F215" s="24" t="s">
        <v>1221</v>
      </c>
      <c r="G215" t="b">
        <v>0</v>
      </c>
      <c r="H215" s="24" t="s">
        <v>956</v>
      </c>
    </row>
    <row r="216" spans="1:8" hidden="1" x14ac:dyDescent="0.2">
      <c r="A216">
        <v>16281</v>
      </c>
      <c r="C216" s="116">
        <v>45639</v>
      </c>
      <c r="D216">
        <v>1997</v>
      </c>
      <c r="E216" s="24" t="s">
        <v>3946</v>
      </c>
      <c r="F216" s="24" t="s">
        <v>960</v>
      </c>
      <c r="G216" t="b">
        <v>0</v>
      </c>
      <c r="H216" s="24" t="s">
        <v>883</v>
      </c>
    </row>
    <row r="217" spans="1:8" hidden="1" x14ac:dyDescent="0.2">
      <c r="A217">
        <v>15933</v>
      </c>
      <c r="B217">
        <v>4</v>
      </c>
      <c r="C217" s="116">
        <v>45126.394606979164</v>
      </c>
      <c r="D217">
        <v>9811</v>
      </c>
      <c r="E217" s="24" t="s">
        <v>1222</v>
      </c>
      <c r="F217" s="24" t="s">
        <v>1222</v>
      </c>
      <c r="G217" t="b">
        <v>0</v>
      </c>
      <c r="H217" s="24" t="s">
        <v>1143</v>
      </c>
    </row>
    <row r="218" spans="1:8" hidden="1" x14ac:dyDescent="0.2">
      <c r="A218">
        <v>16073</v>
      </c>
      <c r="B218">
        <v>1</v>
      </c>
      <c r="C218" s="116">
        <v>45580</v>
      </c>
      <c r="D218">
        <v>9963</v>
      </c>
      <c r="E218" s="24" t="s">
        <v>1223</v>
      </c>
      <c r="F218" s="24" t="s">
        <v>1223</v>
      </c>
      <c r="G218" t="b">
        <v>1</v>
      </c>
      <c r="H218" s="24" t="s">
        <v>1224</v>
      </c>
    </row>
    <row r="219" spans="1:8" hidden="1" x14ac:dyDescent="0.2">
      <c r="A219">
        <v>14213</v>
      </c>
      <c r="B219">
        <v>4</v>
      </c>
      <c r="C219" s="116">
        <v>45126.400595023151</v>
      </c>
      <c r="D219">
        <v>1136</v>
      </c>
      <c r="E219" s="24" t="s">
        <v>1226</v>
      </c>
      <c r="F219" s="24" t="s">
        <v>1226</v>
      </c>
      <c r="G219" t="b">
        <v>0</v>
      </c>
      <c r="H219" s="24" t="s">
        <v>1227</v>
      </c>
    </row>
    <row r="220" spans="1:8" hidden="1" x14ac:dyDescent="0.2">
      <c r="A220">
        <v>14750</v>
      </c>
      <c r="B220">
        <v>4</v>
      </c>
      <c r="C220" s="116">
        <v>45126.400652349534</v>
      </c>
      <c r="D220">
        <v>1707</v>
      </c>
      <c r="E220" s="24" t="s">
        <v>1228</v>
      </c>
      <c r="F220" s="24" t="s">
        <v>1228</v>
      </c>
      <c r="G220" t="b">
        <v>0</v>
      </c>
      <c r="H220" s="24" t="s">
        <v>1229</v>
      </c>
    </row>
    <row r="221" spans="1:8" hidden="1" x14ac:dyDescent="0.2">
      <c r="A221">
        <v>15942</v>
      </c>
      <c r="B221">
        <v>4</v>
      </c>
      <c r="C221" s="116">
        <v>45126.394695949071</v>
      </c>
      <c r="D221">
        <v>9821</v>
      </c>
      <c r="E221" s="24" t="s">
        <v>1230</v>
      </c>
      <c r="F221" s="24" t="s">
        <v>1230</v>
      </c>
      <c r="G221" t="b">
        <v>0</v>
      </c>
      <c r="H221" s="24" t="s">
        <v>1231</v>
      </c>
    </row>
    <row r="222" spans="1:8" x14ac:dyDescent="0.2">
      <c r="A222">
        <v>15146</v>
      </c>
      <c r="B222">
        <v>4</v>
      </c>
      <c r="C222" s="116"/>
      <c r="D222">
        <v>8914</v>
      </c>
      <c r="E222" s="24" t="s">
        <v>220</v>
      </c>
      <c r="F222" s="24" t="s">
        <v>220</v>
      </c>
      <c r="G222" t="b">
        <v>1</v>
      </c>
      <c r="H222" s="24" t="s">
        <v>1196</v>
      </c>
    </row>
    <row r="223" spans="1:8" x14ac:dyDescent="0.2">
      <c r="A223">
        <v>15107</v>
      </c>
      <c r="B223">
        <v>4</v>
      </c>
      <c r="C223" s="116"/>
      <c r="D223">
        <v>8854</v>
      </c>
      <c r="E223" s="24" t="s">
        <v>222</v>
      </c>
      <c r="F223" s="24" t="s">
        <v>222</v>
      </c>
      <c r="G223" t="b">
        <v>0</v>
      </c>
      <c r="H223" s="24" t="s">
        <v>1126</v>
      </c>
    </row>
    <row r="224" spans="1:8" hidden="1" x14ac:dyDescent="0.2">
      <c r="A224">
        <v>15575</v>
      </c>
      <c r="B224">
        <v>4</v>
      </c>
      <c r="C224" s="116">
        <v>45699</v>
      </c>
      <c r="D224">
        <v>9414</v>
      </c>
      <c r="E224" s="24" t="s">
        <v>222</v>
      </c>
      <c r="F224" s="24" t="s">
        <v>222</v>
      </c>
      <c r="G224" t="b">
        <v>0</v>
      </c>
      <c r="H224" s="24" t="s">
        <v>1126</v>
      </c>
    </row>
    <row r="225" spans="1:8" x14ac:dyDescent="0.2">
      <c r="A225">
        <v>14175</v>
      </c>
      <c r="B225">
        <v>4</v>
      </c>
      <c r="C225" s="116"/>
      <c r="D225">
        <v>1097</v>
      </c>
      <c r="E225" s="24" t="s">
        <v>224</v>
      </c>
      <c r="F225" s="24" t="s">
        <v>224</v>
      </c>
      <c r="G225" t="b">
        <v>1</v>
      </c>
      <c r="H225" s="24" t="s">
        <v>1234</v>
      </c>
    </row>
    <row r="226" spans="1:8" hidden="1" x14ac:dyDescent="0.2">
      <c r="A226">
        <v>14244</v>
      </c>
      <c r="B226">
        <v>3</v>
      </c>
      <c r="C226" s="116">
        <v>45125.523741585646</v>
      </c>
      <c r="D226">
        <v>1168</v>
      </c>
      <c r="E226" s="24" t="s">
        <v>1235</v>
      </c>
      <c r="F226" s="24" t="s">
        <v>1235</v>
      </c>
      <c r="G226" t="b">
        <v>0</v>
      </c>
      <c r="H226" s="24" t="s">
        <v>887</v>
      </c>
    </row>
    <row r="227" spans="1:8" hidden="1" x14ac:dyDescent="0.2">
      <c r="A227">
        <v>14035</v>
      </c>
      <c r="B227">
        <v>3</v>
      </c>
      <c r="C227" s="116">
        <v>46080</v>
      </c>
      <c r="D227">
        <v>8693</v>
      </c>
      <c r="E227" s="24" t="s">
        <v>226</v>
      </c>
      <c r="F227" s="24" t="s">
        <v>226</v>
      </c>
      <c r="G227" t="b">
        <v>1</v>
      </c>
      <c r="H227" s="24" t="s">
        <v>1238</v>
      </c>
    </row>
    <row r="228" spans="1:8" hidden="1" x14ac:dyDescent="0.2">
      <c r="A228">
        <v>14313</v>
      </c>
      <c r="B228">
        <v>4</v>
      </c>
      <c r="C228" s="116">
        <v>45125.521883912035</v>
      </c>
      <c r="D228">
        <v>1242</v>
      </c>
      <c r="E228" s="24" t="s">
        <v>1239</v>
      </c>
      <c r="F228" s="24" t="s">
        <v>1239</v>
      </c>
      <c r="G228" t="b">
        <v>0</v>
      </c>
      <c r="H228" s="24" t="s">
        <v>1240</v>
      </c>
    </row>
    <row r="229" spans="1:8" hidden="1" x14ac:dyDescent="0.2">
      <c r="A229">
        <v>16091</v>
      </c>
      <c r="B229">
        <v>4</v>
      </c>
      <c r="C229" s="116">
        <v>45125.522056250004</v>
      </c>
      <c r="D229">
        <v>9983</v>
      </c>
      <c r="E229" s="24" t="s">
        <v>1241</v>
      </c>
      <c r="F229" s="24" t="s">
        <v>1241</v>
      </c>
      <c r="G229" t="b">
        <v>0</v>
      </c>
      <c r="H229" s="24" t="s">
        <v>1242</v>
      </c>
    </row>
    <row r="230" spans="1:8" hidden="1" x14ac:dyDescent="0.2">
      <c r="A230">
        <v>15433</v>
      </c>
      <c r="B230">
        <v>4</v>
      </c>
      <c r="C230" s="116">
        <v>45125.522161886576</v>
      </c>
      <c r="D230">
        <v>9258</v>
      </c>
      <c r="E230" s="24" t="s">
        <v>1243</v>
      </c>
      <c r="F230" s="24" t="s">
        <v>1243</v>
      </c>
      <c r="G230" t="b">
        <v>0</v>
      </c>
      <c r="H230" s="24" t="s">
        <v>1244</v>
      </c>
    </row>
    <row r="231" spans="1:8" x14ac:dyDescent="0.2">
      <c r="A231">
        <v>15432</v>
      </c>
      <c r="B231">
        <v>4</v>
      </c>
      <c r="C231" s="116"/>
      <c r="D231">
        <v>9257</v>
      </c>
      <c r="E231" s="24" t="s">
        <v>1245</v>
      </c>
      <c r="F231" s="24" t="s">
        <v>1245</v>
      </c>
      <c r="G231" t="b">
        <v>1</v>
      </c>
      <c r="H231" s="24" t="s">
        <v>1246</v>
      </c>
    </row>
    <row r="232" spans="1:8" hidden="1" x14ac:dyDescent="0.2">
      <c r="A232">
        <v>15244</v>
      </c>
      <c r="B232">
        <v>4</v>
      </c>
      <c r="C232" s="116">
        <v>45125.524111423612</v>
      </c>
      <c r="D232">
        <v>9032</v>
      </c>
      <c r="E232" s="24" t="s">
        <v>1253</v>
      </c>
      <c r="F232" s="24" t="s">
        <v>1253</v>
      </c>
      <c r="G232" t="b">
        <v>0</v>
      </c>
      <c r="H232" s="24" t="s">
        <v>1254</v>
      </c>
    </row>
    <row r="233" spans="1:8" hidden="1" x14ac:dyDescent="0.2">
      <c r="A233">
        <v>14810</v>
      </c>
      <c r="B233">
        <v>4</v>
      </c>
      <c r="C233" s="116">
        <v>45125.524202546294</v>
      </c>
      <c r="D233">
        <v>1767</v>
      </c>
      <c r="E233" s="24" t="s">
        <v>1255</v>
      </c>
      <c r="F233" s="24" t="s">
        <v>1255</v>
      </c>
      <c r="G233" t="b">
        <v>0</v>
      </c>
      <c r="H233" s="24" t="s">
        <v>1256</v>
      </c>
    </row>
    <row r="234" spans="1:8" hidden="1" x14ac:dyDescent="0.2">
      <c r="A234">
        <v>14561</v>
      </c>
      <c r="B234">
        <v>4</v>
      </c>
      <c r="C234" s="116">
        <v>45125.524255706019</v>
      </c>
      <c r="D234">
        <v>1515</v>
      </c>
      <c r="E234" s="24" t="s">
        <v>1257</v>
      </c>
      <c r="F234" s="24" t="s">
        <v>1257</v>
      </c>
      <c r="G234" t="b">
        <v>0</v>
      </c>
      <c r="H234" s="24" t="s">
        <v>1258</v>
      </c>
    </row>
    <row r="235" spans="1:8" hidden="1" x14ac:dyDescent="0.2">
      <c r="A235">
        <v>16006</v>
      </c>
      <c r="B235">
        <v>4</v>
      </c>
      <c r="C235" s="116">
        <v>45125.524383020835</v>
      </c>
      <c r="D235">
        <v>9891</v>
      </c>
      <c r="E235" s="24" t="s">
        <v>1259</v>
      </c>
      <c r="F235" s="24" t="s">
        <v>1259</v>
      </c>
      <c r="G235" t="b">
        <v>0</v>
      </c>
      <c r="H235" s="24" t="s">
        <v>1126</v>
      </c>
    </row>
    <row r="236" spans="1:8" hidden="1" x14ac:dyDescent="0.2">
      <c r="A236">
        <v>14655</v>
      </c>
      <c r="B236">
        <v>4</v>
      </c>
      <c r="C236" s="116">
        <v>45125.549495914354</v>
      </c>
      <c r="D236">
        <v>1611</v>
      </c>
      <c r="E236" s="24" t="s">
        <v>1260</v>
      </c>
      <c r="F236" s="24" t="s">
        <v>1260</v>
      </c>
      <c r="G236" t="b">
        <v>0</v>
      </c>
      <c r="H236" s="24" t="s">
        <v>998</v>
      </c>
    </row>
    <row r="237" spans="1:8" hidden="1" x14ac:dyDescent="0.2">
      <c r="A237">
        <v>14940</v>
      </c>
      <c r="B237">
        <v>4</v>
      </c>
      <c r="C237" s="116">
        <v>45125.549586145833</v>
      </c>
      <c r="D237">
        <v>6001</v>
      </c>
      <c r="E237" s="24" t="s">
        <v>1261</v>
      </c>
      <c r="F237" s="24" t="s">
        <v>1261</v>
      </c>
      <c r="G237" t="b">
        <v>0</v>
      </c>
      <c r="H237" s="24" t="s">
        <v>1244</v>
      </c>
    </row>
    <row r="238" spans="1:8" hidden="1" x14ac:dyDescent="0.2">
      <c r="A238">
        <v>14990</v>
      </c>
      <c r="B238">
        <v>4</v>
      </c>
      <c r="C238" s="116">
        <v>45125.549663541664</v>
      </c>
      <c r="D238">
        <v>8673</v>
      </c>
      <c r="E238" s="24" t="s">
        <v>1262</v>
      </c>
      <c r="F238" s="24" t="s">
        <v>1262</v>
      </c>
      <c r="G238" t="b">
        <v>1</v>
      </c>
      <c r="H238" s="24" t="s">
        <v>883</v>
      </c>
    </row>
    <row r="239" spans="1:8" hidden="1" x14ac:dyDescent="0.2">
      <c r="A239">
        <v>15930</v>
      </c>
      <c r="B239">
        <v>4</v>
      </c>
      <c r="C239" s="116">
        <v>45125.549748726851</v>
      </c>
      <c r="D239">
        <v>9808</v>
      </c>
      <c r="E239" s="24" t="s">
        <v>1263</v>
      </c>
      <c r="F239" s="24" t="s">
        <v>1263</v>
      </c>
      <c r="G239" t="b">
        <v>0</v>
      </c>
      <c r="H239" s="24" t="s">
        <v>1264</v>
      </c>
    </row>
    <row r="240" spans="1:8" hidden="1" x14ac:dyDescent="0.2">
      <c r="A240">
        <v>15451</v>
      </c>
      <c r="B240">
        <v>4</v>
      </c>
      <c r="C240" s="116">
        <v>45125.549833912039</v>
      </c>
      <c r="D240">
        <v>9276</v>
      </c>
      <c r="E240" s="24" t="s">
        <v>1265</v>
      </c>
      <c r="F240" s="24" t="s">
        <v>1265</v>
      </c>
      <c r="G240" t="b">
        <v>0</v>
      </c>
      <c r="H240" s="24" t="s">
        <v>1266</v>
      </c>
    </row>
    <row r="241" spans="1:8" hidden="1" x14ac:dyDescent="0.2">
      <c r="A241">
        <v>14494</v>
      </c>
      <c r="B241">
        <v>4</v>
      </c>
      <c r="C241" s="116">
        <v>45125.549992708337</v>
      </c>
      <c r="D241">
        <v>1448</v>
      </c>
      <c r="E241" s="24" t="s">
        <v>1271</v>
      </c>
      <c r="F241" s="24" t="s">
        <v>1271</v>
      </c>
      <c r="G241" t="b">
        <v>0</v>
      </c>
      <c r="H241" s="24" t="s">
        <v>1272</v>
      </c>
    </row>
    <row r="242" spans="1:8" hidden="1" x14ac:dyDescent="0.2">
      <c r="A242">
        <v>14720</v>
      </c>
      <c r="B242">
        <v>4</v>
      </c>
      <c r="C242" s="116">
        <v>45125.550188923611</v>
      </c>
      <c r="D242">
        <v>1677</v>
      </c>
      <c r="E242" s="24" t="s">
        <v>1273</v>
      </c>
      <c r="F242" s="24" t="s">
        <v>1273</v>
      </c>
      <c r="G242" t="b">
        <v>0</v>
      </c>
      <c r="H242" s="24" t="s">
        <v>1274</v>
      </c>
    </row>
    <row r="243" spans="1:8" hidden="1" x14ac:dyDescent="0.2">
      <c r="A243">
        <v>14311</v>
      </c>
      <c r="B243">
        <v>4</v>
      </c>
      <c r="C243" s="116">
        <v>45125.550057256944</v>
      </c>
      <c r="D243">
        <v>1240</v>
      </c>
      <c r="E243" s="24" t="s">
        <v>4962</v>
      </c>
      <c r="F243" s="24" t="s">
        <v>4962</v>
      </c>
      <c r="G243" t="b">
        <v>0</v>
      </c>
      <c r="H243" s="24" t="s">
        <v>4963</v>
      </c>
    </row>
    <row r="244" spans="1:8" hidden="1" x14ac:dyDescent="0.2">
      <c r="A244">
        <v>14329</v>
      </c>
      <c r="B244">
        <v>4</v>
      </c>
      <c r="C244" s="116">
        <v>45125.550127974537</v>
      </c>
      <c r="D244">
        <v>1259</v>
      </c>
      <c r="E244" s="24" t="s">
        <v>1275</v>
      </c>
      <c r="F244" s="24" t="s">
        <v>1275</v>
      </c>
      <c r="G244" t="b">
        <v>0</v>
      </c>
      <c r="H244" s="24" t="s">
        <v>1276</v>
      </c>
    </row>
    <row r="245" spans="1:8" hidden="1" x14ac:dyDescent="0.2">
      <c r="A245">
        <v>14852</v>
      </c>
      <c r="B245">
        <v>8</v>
      </c>
      <c r="C245" s="116">
        <v>45125.676228321761</v>
      </c>
      <c r="D245">
        <v>1809</v>
      </c>
      <c r="E245" s="24" t="s">
        <v>1277</v>
      </c>
      <c r="F245" s="24" t="s">
        <v>1277</v>
      </c>
      <c r="G245" t="b">
        <v>1</v>
      </c>
      <c r="H245" s="24" t="s">
        <v>1278</v>
      </c>
    </row>
    <row r="246" spans="1:8" hidden="1" x14ac:dyDescent="0.2">
      <c r="A246">
        <v>16054</v>
      </c>
      <c r="B246">
        <v>4</v>
      </c>
      <c r="C246" s="116">
        <v>45125.676296678241</v>
      </c>
      <c r="D246">
        <v>9944</v>
      </c>
      <c r="E246" s="24" t="s">
        <v>1279</v>
      </c>
      <c r="F246" s="24" t="s">
        <v>1279</v>
      </c>
      <c r="G246" t="b">
        <v>0</v>
      </c>
      <c r="H246" s="24" t="s">
        <v>1280</v>
      </c>
    </row>
    <row r="247" spans="1:8" x14ac:dyDescent="0.2">
      <c r="A247">
        <v>16298</v>
      </c>
      <c r="C247" s="116"/>
      <c r="D247">
        <v>2431</v>
      </c>
      <c r="E247" s="24" t="s">
        <v>9617</v>
      </c>
      <c r="F247" s="24" t="s">
        <v>1281</v>
      </c>
      <c r="G247" t="b">
        <v>1</v>
      </c>
      <c r="H247" s="24" t="s">
        <v>883</v>
      </c>
    </row>
    <row r="248" spans="1:8" hidden="1" x14ac:dyDescent="0.2">
      <c r="A248">
        <v>14619</v>
      </c>
      <c r="B248">
        <v>4</v>
      </c>
      <c r="C248" s="116">
        <v>45126.456360995369</v>
      </c>
      <c r="D248">
        <v>1574</v>
      </c>
      <c r="E248" s="24" t="s">
        <v>1282</v>
      </c>
      <c r="F248" s="24" t="s">
        <v>1282</v>
      </c>
      <c r="G248" t="b">
        <v>0</v>
      </c>
      <c r="H248" s="24" t="s">
        <v>1283</v>
      </c>
    </row>
    <row r="249" spans="1:8" hidden="1" x14ac:dyDescent="0.2">
      <c r="A249">
        <v>16104</v>
      </c>
      <c r="B249">
        <v>4</v>
      </c>
      <c r="C249" s="116">
        <v>45126.456361574077</v>
      </c>
      <c r="D249">
        <v>9999</v>
      </c>
      <c r="E249" s="24" t="s">
        <v>1284</v>
      </c>
      <c r="F249" s="24" t="s">
        <v>1284</v>
      </c>
      <c r="G249" t="b">
        <v>0</v>
      </c>
      <c r="H249" s="24" t="s">
        <v>1285</v>
      </c>
    </row>
    <row r="250" spans="1:8" hidden="1" x14ac:dyDescent="0.2">
      <c r="A250">
        <v>16082</v>
      </c>
      <c r="B250">
        <v>4</v>
      </c>
      <c r="C250" s="116">
        <v>45125.678356168981</v>
      </c>
      <c r="D250">
        <v>9974</v>
      </c>
      <c r="E250" s="24" t="s">
        <v>1288</v>
      </c>
      <c r="F250" s="24" t="s">
        <v>1288</v>
      </c>
      <c r="G250" t="b">
        <v>0</v>
      </c>
      <c r="H250" s="24" t="s">
        <v>1289</v>
      </c>
    </row>
    <row r="251" spans="1:8" hidden="1" x14ac:dyDescent="0.2">
      <c r="A251">
        <v>15131</v>
      </c>
      <c r="B251">
        <v>4</v>
      </c>
      <c r="C251" s="116">
        <v>45125.67891516204</v>
      </c>
      <c r="D251">
        <v>8885</v>
      </c>
      <c r="E251" s="24" t="s">
        <v>1290</v>
      </c>
      <c r="F251" s="24" t="s">
        <v>1290</v>
      </c>
      <c r="G251" t="b">
        <v>0</v>
      </c>
      <c r="H251" s="24" t="s">
        <v>1291</v>
      </c>
    </row>
    <row r="252" spans="1:8" hidden="1" x14ac:dyDescent="0.2">
      <c r="A252">
        <v>14120</v>
      </c>
      <c r="B252">
        <v>4</v>
      </c>
      <c r="C252" s="116">
        <v>45125.679056250003</v>
      </c>
      <c r="D252">
        <v>1042</v>
      </c>
      <c r="E252" s="24" t="s">
        <v>1294</v>
      </c>
      <c r="F252" s="24" t="s">
        <v>1294</v>
      </c>
      <c r="G252" t="b">
        <v>0</v>
      </c>
      <c r="H252" s="24" t="s">
        <v>1274</v>
      </c>
    </row>
    <row r="253" spans="1:8" hidden="1" x14ac:dyDescent="0.2">
      <c r="A253">
        <v>15623</v>
      </c>
      <c r="B253">
        <v>5</v>
      </c>
      <c r="C253" s="116">
        <v>45178</v>
      </c>
      <c r="D253">
        <v>9478</v>
      </c>
      <c r="E253" s="24" t="s">
        <v>4964</v>
      </c>
      <c r="F253" s="24" t="s">
        <v>4964</v>
      </c>
      <c r="G253" t="b">
        <v>1</v>
      </c>
      <c r="H253" s="24" t="s">
        <v>1314</v>
      </c>
    </row>
    <row r="254" spans="1:8" hidden="1" x14ac:dyDescent="0.2">
      <c r="A254">
        <v>14435</v>
      </c>
      <c r="B254">
        <v>4</v>
      </c>
      <c r="C254" s="116">
        <v>45126.456361192133</v>
      </c>
      <c r="D254">
        <v>1387</v>
      </c>
      <c r="E254" s="24" t="s">
        <v>1295</v>
      </c>
      <c r="F254" s="24" t="s">
        <v>1295</v>
      </c>
      <c r="G254" t="b">
        <v>0</v>
      </c>
      <c r="H254" s="24" t="s">
        <v>1296</v>
      </c>
    </row>
    <row r="255" spans="1:8" hidden="1" x14ac:dyDescent="0.2">
      <c r="A255">
        <v>14941</v>
      </c>
      <c r="B255">
        <v>4</v>
      </c>
      <c r="C255" s="116">
        <v>45126.456361377313</v>
      </c>
      <c r="D255">
        <v>6002</v>
      </c>
      <c r="E255" s="24" t="s">
        <v>1297</v>
      </c>
      <c r="F255" s="24" t="s">
        <v>1297</v>
      </c>
      <c r="G255" t="b">
        <v>0</v>
      </c>
      <c r="H255" s="24" t="s">
        <v>1298</v>
      </c>
    </row>
    <row r="256" spans="1:8" x14ac:dyDescent="0.2">
      <c r="A256">
        <v>14603</v>
      </c>
      <c r="B256">
        <v>4</v>
      </c>
      <c r="C256" s="116"/>
      <c r="D256">
        <v>1558</v>
      </c>
      <c r="E256" s="24" t="s">
        <v>230</v>
      </c>
      <c r="F256" s="24" t="s">
        <v>230</v>
      </c>
      <c r="G256" t="b">
        <v>1</v>
      </c>
      <c r="H256" s="24" t="s">
        <v>1299</v>
      </c>
    </row>
    <row r="257" spans="1:8" x14ac:dyDescent="0.2">
      <c r="A257">
        <v>16340</v>
      </c>
      <c r="C257" s="116"/>
      <c r="D257">
        <v>2604</v>
      </c>
      <c r="E257" s="24" t="s">
        <v>9517</v>
      </c>
      <c r="F257" s="24" t="s">
        <v>9517</v>
      </c>
      <c r="G257" t="b">
        <v>1</v>
      </c>
      <c r="H257" s="24" t="s">
        <v>1314</v>
      </c>
    </row>
    <row r="258" spans="1:8" hidden="1" x14ac:dyDescent="0.2">
      <c r="A258">
        <v>14862</v>
      </c>
      <c r="B258">
        <v>4</v>
      </c>
      <c r="C258" s="116">
        <v>45125.678482754629</v>
      </c>
      <c r="D258">
        <v>1872</v>
      </c>
      <c r="E258" s="24" t="s">
        <v>1301</v>
      </c>
      <c r="F258" s="24" t="s">
        <v>1301</v>
      </c>
      <c r="G258" t="b">
        <v>0</v>
      </c>
      <c r="H258" s="24" t="s">
        <v>1084</v>
      </c>
    </row>
    <row r="259" spans="1:8" hidden="1" x14ac:dyDescent="0.2">
      <c r="A259">
        <v>15809</v>
      </c>
      <c r="B259">
        <v>4</v>
      </c>
      <c r="C259" s="116">
        <v>45125.678559641201</v>
      </c>
      <c r="D259">
        <v>9681</v>
      </c>
      <c r="E259" s="24" t="s">
        <v>1302</v>
      </c>
      <c r="F259" s="24" t="s">
        <v>1302</v>
      </c>
      <c r="G259" t="b">
        <v>0</v>
      </c>
      <c r="H259" s="24" t="s">
        <v>1303</v>
      </c>
    </row>
    <row r="260" spans="1:8" hidden="1" x14ac:dyDescent="0.2">
      <c r="A260">
        <v>15707</v>
      </c>
      <c r="B260">
        <v>4</v>
      </c>
      <c r="C260" s="116">
        <v>45125.678654594907</v>
      </c>
      <c r="D260">
        <v>9570</v>
      </c>
      <c r="E260" s="24" t="s">
        <v>1304</v>
      </c>
      <c r="F260" s="24" t="s">
        <v>1304</v>
      </c>
      <c r="G260" t="b">
        <v>0</v>
      </c>
      <c r="H260" s="24" t="s">
        <v>1305</v>
      </c>
    </row>
    <row r="261" spans="1:8" hidden="1" x14ac:dyDescent="0.2">
      <c r="A261">
        <v>14758</v>
      </c>
      <c r="B261">
        <v>4</v>
      </c>
      <c r="C261" s="116">
        <v>45126.456361921293</v>
      </c>
      <c r="D261">
        <v>1715</v>
      </c>
      <c r="E261" s="24" t="s">
        <v>1306</v>
      </c>
      <c r="F261" s="24" t="s">
        <v>1306</v>
      </c>
      <c r="G261" t="b">
        <v>0</v>
      </c>
      <c r="H261" s="24" t="s">
        <v>1307</v>
      </c>
    </row>
    <row r="262" spans="1:8" hidden="1" x14ac:dyDescent="0.2">
      <c r="A262">
        <v>14974</v>
      </c>
      <c r="B262">
        <v>4</v>
      </c>
      <c r="C262" s="116">
        <v>45126.456362118057</v>
      </c>
      <c r="D262">
        <v>8190</v>
      </c>
      <c r="E262" s="24" t="s">
        <v>1308</v>
      </c>
      <c r="F262" s="24" t="s">
        <v>1308</v>
      </c>
      <c r="G262" t="b">
        <v>0</v>
      </c>
      <c r="H262" s="24" t="s">
        <v>1031</v>
      </c>
    </row>
    <row r="263" spans="1:8" hidden="1" x14ac:dyDescent="0.2">
      <c r="A263">
        <v>15899</v>
      </c>
      <c r="B263">
        <v>4</v>
      </c>
      <c r="C263" s="116">
        <v>45125.678746793979</v>
      </c>
      <c r="D263">
        <v>9777</v>
      </c>
      <c r="E263" s="24" t="s">
        <v>1309</v>
      </c>
      <c r="F263" s="24" t="s">
        <v>1309</v>
      </c>
      <c r="G263" t="b">
        <v>0</v>
      </c>
      <c r="H263" s="24" t="s">
        <v>1219</v>
      </c>
    </row>
    <row r="264" spans="1:8" hidden="1" x14ac:dyDescent="0.2">
      <c r="A264">
        <v>14583</v>
      </c>
      <c r="B264">
        <v>4</v>
      </c>
      <c r="C264" s="116">
        <v>45126.456362268516</v>
      </c>
      <c r="D264">
        <v>1537</v>
      </c>
      <c r="E264" s="24" t="s">
        <v>1310</v>
      </c>
      <c r="F264" s="24" t="s">
        <v>1310</v>
      </c>
      <c r="G264" t="b">
        <v>0</v>
      </c>
      <c r="H264" s="24" t="s">
        <v>1311</v>
      </c>
    </row>
    <row r="265" spans="1:8" hidden="1" x14ac:dyDescent="0.2">
      <c r="A265">
        <v>15914</v>
      </c>
      <c r="B265">
        <v>4</v>
      </c>
      <c r="C265" s="116">
        <v>45125.678824039351</v>
      </c>
      <c r="D265">
        <v>9792</v>
      </c>
      <c r="E265" s="24" t="s">
        <v>1312</v>
      </c>
      <c r="F265" s="24" t="s">
        <v>1312</v>
      </c>
      <c r="G265" t="b">
        <v>0</v>
      </c>
      <c r="H265" s="24" t="s">
        <v>1160</v>
      </c>
    </row>
    <row r="266" spans="1:8" hidden="1" x14ac:dyDescent="0.2">
      <c r="A266">
        <v>15359</v>
      </c>
      <c r="B266">
        <v>4</v>
      </c>
      <c r="C266" s="116">
        <v>45639</v>
      </c>
      <c r="D266">
        <v>9177</v>
      </c>
      <c r="E266" s="24" t="s">
        <v>1317</v>
      </c>
      <c r="F266" s="24" t="s">
        <v>1317</v>
      </c>
      <c r="G266" t="b">
        <v>0</v>
      </c>
      <c r="H266" s="24" t="s">
        <v>1318</v>
      </c>
    </row>
    <row r="267" spans="1:8" x14ac:dyDescent="0.2">
      <c r="A267">
        <v>16377</v>
      </c>
      <c r="C267" s="116"/>
      <c r="D267">
        <v>2310</v>
      </c>
      <c r="E267" s="24" t="s">
        <v>5497</v>
      </c>
      <c r="F267" s="24" t="s">
        <v>1323</v>
      </c>
      <c r="G267" t="b">
        <v>1</v>
      </c>
      <c r="H267" s="24" t="s">
        <v>883</v>
      </c>
    </row>
    <row r="268" spans="1:8" hidden="1" x14ac:dyDescent="0.2">
      <c r="A268">
        <v>14102</v>
      </c>
      <c r="B268">
        <v>4</v>
      </c>
      <c r="C268" s="116">
        <v>45639</v>
      </c>
      <c r="D268">
        <v>1024</v>
      </c>
      <c r="E268" s="24" t="s">
        <v>1321</v>
      </c>
      <c r="F268" s="24" t="s">
        <v>1321</v>
      </c>
      <c r="G268" t="b">
        <v>0</v>
      </c>
      <c r="H268" s="24" t="s">
        <v>1322</v>
      </c>
    </row>
    <row r="269" spans="1:8" hidden="1" x14ac:dyDescent="0.2">
      <c r="A269">
        <v>14504</v>
      </c>
      <c r="B269">
        <v>4</v>
      </c>
      <c r="C269" s="116">
        <v>45126.45636246528</v>
      </c>
      <c r="D269">
        <v>1458</v>
      </c>
      <c r="E269" s="24" t="s">
        <v>1324</v>
      </c>
      <c r="F269" s="24" t="s">
        <v>1324</v>
      </c>
      <c r="G269" t="b">
        <v>0</v>
      </c>
      <c r="H269" s="24" t="s">
        <v>1039</v>
      </c>
    </row>
    <row r="270" spans="1:8" hidden="1" x14ac:dyDescent="0.2">
      <c r="A270">
        <v>14189</v>
      </c>
      <c r="B270">
        <v>4</v>
      </c>
      <c r="C270" s="116">
        <v>45639</v>
      </c>
      <c r="D270">
        <v>1112</v>
      </c>
      <c r="E270" s="24" t="s">
        <v>1325</v>
      </c>
      <c r="F270" s="24" t="s">
        <v>1325</v>
      </c>
      <c r="G270" t="b">
        <v>0</v>
      </c>
      <c r="H270" s="24" t="s">
        <v>1326</v>
      </c>
    </row>
    <row r="271" spans="1:8" hidden="1" x14ac:dyDescent="0.2">
      <c r="A271">
        <v>15291</v>
      </c>
      <c r="B271">
        <v>4</v>
      </c>
      <c r="C271" s="116">
        <v>45639</v>
      </c>
      <c r="D271">
        <v>9091</v>
      </c>
      <c r="E271" s="24" t="s">
        <v>1329</v>
      </c>
      <c r="F271" s="24" t="s">
        <v>1329</v>
      </c>
      <c r="G271" t="b">
        <v>0</v>
      </c>
      <c r="H271" s="24" t="s">
        <v>1330</v>
      </c>
    </row>
    <row r="272" spans="1:8" hidden="1" x14ac:dyDescent="0.2">
      <c r="A272">
        <v>15678</v>
      </c>
      <c r="B272">
        <v>4</v>
      </c>
      <c r="C272" s="116">
        <v>45639</v>
      </c>
      <c r="D272">
        <v>9538</v>
      </c>
      <c r="E272" s="24" t="s">
        <v>1331</v>
      </c>
      <c r="F272" s="24" t="s">
        <v>1331</v>
      </c>
      <c r="G272" t="b">
        <v>0</v>
      </c>
      <c r="H272" s="24" t="s">
        <v>1332</v>
      </c>
    </row>
    <row r="273" spans="1:8" hidden="1" x14ac:dyDescent="0.2">
      <c r="A273">
        <v>14355</v>
      </c>
      <c r="B273">
        <v>4</v>
      </c>
      <c r="C273" s="116">
        <v>45126.456362650461</v>
      </c>
      <c r="D273">
        <v>1285</v>
      </c>
      <c r="E273" s="24" t="s">
        <v>1333</v>
      </c>
      <c r="F273" s="24" t="s">
        <v>1333</v>
      </c>
      <c r="G273" t="b">
        <v>0</v>
      </c>
      <c r="H273" s="24" t="s">
        <v>1334</v>
      </c>
    </row>
    <row r="274" spans="1:8" hidden="1" x14ac:dyDescent="0.2">
      <c r="A274">
        <v>14544</v>
      </c>
      <c r="B274">
        <v>4</v>
      </c>
      <c r="C274" s="116">
        <v>45126.456362812503</v>
      </c>
      <c r="D274">
        <v>1498</v>
      </c>
      <c r="E274" s="24" t="s">
        <v>1335</v>
      </c>
      <c r="F274" s="24" t="s">
        <v>1335</v>
      </c>
      <c r="G274" t="b">
        <v>0</v>
      </c>
      <c r="H274" s="24" t="s">
        <v>956</v>
      </c>
    </row>
    <row r="275" spans="1:8" hidden="1" x14ac:dyDescent="0.2">
      <c r="A275">
        <v>14118</v>
      </c>
      <c r="B275">
        <v>4</v>
      </c>
      <c r="C275" s="116">
        <v>45639</v>
      </c>
      <c r="D275">
        <v>1040</v>
      </c>
      <c r="E275" s="24" t="s">
        <v>1336</v>
      </c>
      <c r="F275" s="24" t="s">
        <v>1336</v>
      </c>
      <c r="G275" t="b">
        <v>0</v>
      </c>
      <c r="H275" s="24" t="s">
        <v>1337</v>
      </c>
    </row>
    <row r="276" spans="1:8" hidden="1" x14ac:dyDescent="0.2">
      <c r="A276">
        <v>15939</v>
      </c>
      <c r="B276">
        <v>4</v>
      </c>
      <c r="C276" s="116">
        <v>45639</v>
      </c>
      <c r="D276">
        <v>9818</v>
      </c>
      <c r="E276" s="24" t="s">
        <v>1338</v>
      </c>
      <c r="F276" s="24" t="s">
        <v>1338</v>
      </c>
      <c r="G276" t="b">
        <v>0</v>
      </c>
      <c r="H276" s="24" t="s">
        <v>1339</v>
      </c>
    </row>
    <row r="277" spans="1:8" hidden="1" x14ac:dyDescent="0.2">
      <c r="A277">
        <v>14391</v>
      </c>
      <c r="B277">
        <v>4</v>
      </c>
      <c r="C277" s="116">
        <v>45126.456362997684</v>
      </c>
      <c r="D277">
        <v>1322</v>
      </c>
      <c r="E277" s="24" t="s">
        <v>1340</v>
      </c>
      <c r="F277" s="24" t="s">
        <v>1340</v>
      </c>
      <c r="G277" t="b">
        <v>0</v>
      </c>
      <c r="H277" s="24" t="s">
        <v>1341</v>
      </c>
    </row>
    <row r="278" spans="1:8" hidden="1" x14ac:dyDescent="0.2">
      <c r="A278">
        <v>15548</v>
      </c>
      <c r="B278">
        <v>4</v>
      </c>
      <c r="C278" s="116">
        <v>45125.554943599534</v>
      </c>
      <c r="D278">
        <v>9384</v>
      </c>
      <c r="E278" s="24" t="s">
        <v>1342</v>
      </c>
      <c r="F278" s="24" t="s">
        <v>1342</v>
      </c>
      <c r="G278" t="b">
        <v>0</v>
      </c>
      <c r="H278" s="24" t="s">
        <v>1343</v>
      </c>
    </row>
    <row r="279" spans="1:8" x14ac:dyDescent="0.2">
      <c r="A279">
        <v>16364</v>
      </c>
      <c r="C279" s="116"/>
      <c r="D279">
        <v>2486</v>
      </c>
      <c r="E279" s="24" t="s">
        <v>8379</v>
      </c>
      <c r="F279" s="24" t="s">
        <v>1344</v>
      </c>
      <c r="G279" t="b">
        <v>1</v>
      </c>
      <c r="H279" s="24" t="s">
        <v>883</v>
      </c>
    </row>
    <row r="280" spans="1:8" x14ac:dyDescent="0.2">
      <c r="A280">
        <v>15720</v>
      </c>
      <c r="B280">
        <v>4</v>
      </c>
      <c r="C280" s="116"/>
      <c r="D280">
        <v>9586</v>
      </c>
      <c r="E280" s="24" t="s">
        <v>1345</v>
      </c>
      <c r="F280" s="24" t="s">
        <v>1345</v>
      </c>
      <c r="G280" t="b">
        <v>1</v>
      </c>
      <c r="H280" s="24" t="s">
        <v>1346</v>
      </c>
    </row>
    <row r="281" spans="1:8" hidden="1" x14ac:dyDescent="0.2">
      <c r="A281">
        <v>15475</v>
      </c>
      <c r="B281">
        <v>4</v>
      </c>
      <c r="C281" s="116">
        <v>45125.555020451386</v>
      </c>
      <c r="D281">
        <v>9302</v>
      </c>
      <c r="E281" s="24" t="s">
        <v>1347</v>
      </c>
      <c r="F281" s="24" t="s">
        <v>1347</v>
      </c>
      <c r="G281" t="b">
        <v>0</v>
      </c>
      <c r="H281" s="24" t="s">
        <v>1348</v>
      </c>
    </row>
    <row r="282" spans="1:8" hidden="1" x14ac:dyDescent="0.2">
      <c r="A282">
        <v>15537</v>
      </c>
      <c r="B282">
        <v>4</v>
      </c>
      <c r="C282" s="116">
        <v>45125.555113576389</v>
      </c>
      <c r="D282">
        <v>9367</v>
      </c>
      <c r="E282" s="24" t="s">
        <v>1349</v>
      </c>
      <c r="F282" s="24" t="s">
        <v>1349</v>
      </c>
      <c r="G282" t="b">
        <v>0</v>
      </c>
      <c r="H282" s="24" t="s">
        <v>1350</v>
      </c>
    </row>
    <row r="283" spans="1:8" hidden="1" x14ac:dyDescent="0.2">
      <c r="A283">
        <v>15952</v>
      </c>
      <c r="B283">
        <v>4</v>
      </c>
      <c r="C283" s="116">
        <v>45125.555163310186</v>
      </c>
      <c r="D283">
        <v>9831</v>
      </c>
      <c r="E283" s="24" t="s">
        <v>1351</v>
      </c>
      <c r="F283" s="24" t="s">
        <v>1351</v>
      </c>
      <c r="G283" t="b">
        <v>0</v>
      </c>
      <c r="H283" s="24" t="s">
        <v>1352</v>
      </c>
    </row>
    <row r="284" spans="1:8" hidden="1" x14ac:dyDescent="0.2">
      <c r="A284">
        <v>15655</v>
      </c>
      <c r="B284">
        <v>4</v>
      </c>
      <c r="C284" s="116">
        <v>45125.593715162038</v>
      </c>
      <c r="D284">
        <v>9514</v>
      </c>
      <c r="E284" s="24" t="s">
        <v>1353</v>
      </c>
      <c r="F284" s="24" t="s">
        <v>1353</v>
      </c>
      <c r="G284" t="b">
        <v>0</v>
      </c>
      <c r="H284" s="24" t="s">
        <v>1014</v>
      </c>
    </row>
    <row r="285" spans="1:8" hidden="1" x14ac:dyDescent="0.2">
      <c r="A285">
        <v>14807</v>
      </c>
      <c r="B285">
        <v>3</v>
      </c>
      <c r="C285" s="116">
        <v>45639</v>
      </c>
      <c r="D285">
        <v>1764</v>
      </c>
      <c r="E285" s="24" t="s">
        <v>1354</v>
      </c>
      <c r="F285" s="24" t="s">
        <v>1354</v>
      </c>
      <c r="G285" t="b">
        <v>0</v>
      </c>
      <c r="H285" s="24" t="s">
        <v>1355</v>
      </c>
    </row>
    <row r="286" spans="1:8" hidden="1" x14ac:dyDescent="0.2">
      <c r="A286">
        <v>14240</v>
      </c>
      <c r="B286">
        <v>4</v>
      </c>
      <c r="C286" s="116">
        <v>45125.593791284722</v>
      </c>
      <c r="D286">
        <v>1163</v>
      </c>
      <c r="E286" s="24" t="s">
        <v>1356</v>
      </c>
      <c r="F286" s="24" t="s">
        <v>1356</v>
      </c>
      <c r="G286" t="b">
        <v>0</v>
      </c>
      <c r="H286" s="24" t="s">
        <v>1357</v>
      </c>
    </row>
    <row r="287" spans="1:8" hidden="1" x14ac:dyDescent="0.2">
      <c r="A287">
        <v>15428</v>
      </c>
      <c r="B287">
        <v>11</v>
      </c>
      <c r="C287" s="116">
        <v>45125.593895798615</v>
      </c>
      <c r="D287">
        <v>9253</v>
      </c>
      <c r="E287" s="24" t="s">
        <v>1358</v>
      </c>
      <c r="F287" s="24" t="s">
        <v>1358</v>
      </c>
      <c r="G287" t="b">
        <v>0</v>
      </c>
      <c r="H287" s="24" t="s">
        <v>1359</v>
      </c>
    </row>
    <row r="288" spans="1:8" hidden="1" x14ac:dyDescent="0.2">
      <c r="A288">
        <v>15563</v>
      </c>
      <c r="B288">
        <v>4</v>
      </c>
      <c r="C288" s="116">
        <v>45125.594001770834</v>
      </c>
      <c r="D288">
        <v>9402</v>
      </c>
      <c r="E288" s="24" t="s">
        <v>1360</v>
      </c>
      <c r="F288" s="24" t="s">
        <v>1360</v>
      </c>
      <c r="G288" t="b">
        <v>0</v>
      </c>
      <c r="H288" s="24" t="s">
        <v>1280</v>
      </c>
    </row>
    <row r="289" spans="1:8" x14ac:dyDescent="0.2">
      <c r="A289">
        <v>16380</v>
      </c>
      <c r="C289" s="116"/>
      <c r="D289">
        <v>2636</v>
      </c>
      <c r="E289" s="24" t="s">
        <v>9618</v>
      </c>
      <c r="F289" s="24" t="s">
        <v>9384</v>
      </c>
      <c r="G289" t="b">
        <v>1</v>
      </c>
      <c r="H289" s="24" t="s">
        <v>883</v>
      </c>
    </row>
    <row r="290" spans="1:8" hidden="1" x14ac:dyDescent="0.2">
      <c r="A290">
        <v>14754</v>
      </c>
      <c r="B290">
        <v>4</v>
      </c>
      <c r="C290" s="116">
        <v>45126.456363344907</v>
      </c>
      <c r="D290">
        <v>1711</v>
      </c>
      <c r="E290" s="24" t="s">
        <v>1361</v>
      </c>
      <c r="F290" s="24" t="s">
        <v>1361</v>
      </c>
      <c r="G290" t="b">
        <v>0</v>
      </c>
      <c r="H290" s="24" t="s">
        <v>1362</v>
      </c>
    </row>
    <row r="291" spans="1:8" hidden="1" x14ac:dyDescent="0.2">
      <c r="A291">
        <v>15214</v>
      </c>
      <c r="B291">
        <v>4</v>
      </c>
      <c r="C291" s="116">
        <v>45615</v>
      </c>
      <c r="D291">
        <v>8996</v>
      </c>
      <c r="E291" s="24" t="s">
        <v>1365</v>
      </c>
      <c r="F291" s="24" t="s">
        <v>1365</v>
      </c>
      <c r="G291" t="b">
        <v>0</v>
      </c>
      <c r="H291" s="24" t="s">
        <v>956</v>
      </c>
    </row>
    <row r="292" spans="1:8" hidden="1" x14ac:dyDescent="0.2">
      <c r="A292">
        <v>14280</v>
      </c>
      <c r="B292">
        <v>3</v>
      </c>
      <c r="C292" s="116">
        <v>45126.456363541663</v>
      </c>
      <c r="D292">
        <v>1203</v>
      </c>
      <c r="E292" s="24" t="s">
        <v>1366</v>
      </c>
      <c r="F292" s="24" t="s">
        <v>1366</v>
      </c>
      <c r="G292" t="b">
        <v>0</v>
      </c>
      <c r="H292" s="24" t="s">
        <v>1367</v>
      </c>
    </row>
    <row r="293" spans="1:8" hidden="1" x14ac:dyDescent="0.2">
      <c r="A293">
        <v>15177</v>
      </c>
      <c r="B293">
        <v>4</v>
      </c>
      <c r="C293" s="116">
        <v>45125.594206863425</v>
      </c>
      <c r="D293">
        <v>8954</v>
      </c>
      <c r="E293" s="24" t="s">
        <v>1370</v>
      </c>
      <c r="F293" s="24" t="s">
        <v>1370</v>
      </c>
      <c r="G293" t="b">
        <v>0</v>
      </c>
      <c r="H293" s="24" t="s">
        <v>1357</v>
      </c>
    </row>
    <row r="294" spans="1:8" hidden="1" x14ac:dyDescent="0.2">
      <c r="A294">
        <v>15298</v>
      </c>
      <c r="B294">
        <v>1</v>
      </c>
      <c r="C294" s="116">
        <v>45126.456363888887</v>
      </c>
      <c r="D294">
        <v>9102</v>
      </c>
      <c r="E294" s="24" t="s">
        <v>1373</v>
      </c>
      <c r="F294" s="24" t="s">
        <v>1373</v>
      </c>
      <c r="G294" t="b">
        <v>1</v>
      </c>
      <c r="H294" s="24" t="s">
        <v>1374</v>
      </c>
    </row>
    <row r="295" spans="1:8" hidden="1" x14ac:dyDescent="0.2">
      <c r="A295">
        <v>15169</v>
      </c>
      <c r="B295">
        <v>9</v>
      </c>
      <c r="C295" s="116">
        <v>45125.594290775465</v>
      </c>
      <c r="D295">
        <v>8945</v>
      </c>
      <c r="E295" s="24" t="s">
        <v>1375</v>
      </c>
      <c r="F295" s="24" t="s">
        <v>1375</v>
      </c>
      <c r="G295" t="b">
        <v>1</v>
      </c>
      <c r="H295" s="24" t="s">
        <v>1376</v>
      </c>
    </row>
    <row r="296" spans="1:8" hidden="1" x14ac:dyDescent="0.2">
      <c r="A296">
        <v>14556</v>
      </c>
      <c r="B296">
        <v>4</v>
      </c>
      <c r="C296" s="116">
        <v>45126.456363738427</v>
      </c>
      <c r="D296">
        <v>1510</v>
      </c>
      <c r="E296" s="24" t="s">
        <v>1377</v>
      </c>
      <c r="F296" s="24" t="s">
        <v>1377</v>
      </c>
      <c r="G296" t="b">
        <v>0</v>
      </c>
      <c r="H296" s="24" t="s">
        <v>1378</v>
      </c>
    </row>
    <row r="297" spans="1:8" hidden="1" x14ac:dyDescent="0.2">
      <c r="A297">
        <v>14759</v>
      </c>
      <c r="B297">
        <v>4</v>
      </c>
      <c r="C297" s="116">
        <v>45727</v>
      </c>
      <c r="D297">
        <v>1716</v>
      </c>
      <c r="E297" s="24" t="s">
        <v>237</v>
      </c>
      <c r="F297" s="24" t="s">
        <v>237</v>
      </c>
      <c r="G297" t="b">
        <v>0</v>
      </c>
      <c r="H297" s="24" t="s">
        <v>956</v>
      </c>
    </row>
    <row r="298" spans="1:8" x14ac:dyDescent="0.2">
      <c r="A298">
        <v>14736</v>
      </c>
      <c r="B298">
        <v>3</v>
      </c>
      <c r="C298" s="116"/>
      <c r="D298">
        <v>1693</v>
      </c>
      <c r="E298" s="24" t="s">
        <v>237</v>
      </c>
      <c r="F298" s="24" t="s">
        <v>237</v>
      </c>
      <c r="G298" t="b">
        <v>1</v>
      </c>
      <c r="H298" s="24" t="s">
        <v>956</v>
      </c>
    </row>
    <row r="299" spans="1:8" hidden="1" x14ac:dyDescent="0.2">
      <c r="A299">
        <v>15182</v>
      </c>
      <c r="B299">
        <v>4</v>
      </c>
      <c r="C299" s="116">
        <v>45126.411038622682</v>
      </c>
      <c r="D299">
        <v>8959</v>
      </c>
      <c r="E299" s="24" t="s">
        <v>1379</v>
      </c>
      <c r="F299" s="24" t="s">
        <v>1379</v>
      </c>
      <c r="G299" t="b">
        <v>0</v>
      </c>
      <c r="H299" s="24" t="s">
        <v>1380</v>
      </c>
    </row>
    <row r="300" spans="1:8" hidden="1" x14ac:dyDescent="0.2">
      <c r="A300">
        <v>14566</v>
      </c>
      <c r="B300">
        <v>4</v>
      </c>
      <c r="C300" s="116">
        <v>45126.45636408565</v>
      </c>
      <c r="D300">
        <v>1520</v>
      </c>
      <c r="E300" s="24" t="s">
        <v>1381</v>
      </c>
      <c r="F300" s="24" t="s">
        <v>1381</v>
      </c>
      <c r="G300" t="b">
        <v>0</v>
      </c>
      <c r="H300" s="24" t="s">
        <v>1382</v>
      </c>
    </row>
    <row r="301" spans="1:8" hidden="1" x14ac:dyDescent="0.2">
      <c r="A301">
        <v>14777</v>
      </c>
      <c r="B301">
        <v>4</v>
      </c>
      <c r="C301" s="116">
        <v>45126.456364270831</v>
      </c>
      <c r="D301">
        <v>1734</v>
      </c>
      <c r="E301" s="24" t="s">
        <v>1383</v>
      </c>
      <c r="F301" s="24" t="s">
        <v>1383</v>
      </c>
      <c r="G301" t="b">
        <v>0</v>
      </c>
      <c r="H301" s="24" t="s">
        <v>1384</v>
      </c>
    </row>
    <row r="302" spans="1:8" hidden="1" x14ac:dyDescent="0.2">
      <c r="A302">
        <v>14317</v>
      </c>
      <c r="B302">
        <v>4</v>
      </c>
      <c r="C302" s="116">
        <v>45126.456364467595</v>
      </c>
      <c r="D302">
        <v>1246</v>
      </c>
      <c r="E302" s="24" t="s">
        <v>1385</v>
      </c>
      <c r="F302" s="24" t="s">
        <v>1385</v>
      </c>
      <c r="G302" t="b">
        <v>0</v>
      </c>
      <c r="H302" s="24" t="s">
        <v>1386</v>
      </c>
    </row>
    <row r="303" spans="1:8" x14ac:dyDescent="0.2">
      <c r="A303">
        <v>16329</v>
      </c>
      <c r="B303">
        <v>5</v>
      </c>
      <c r="C303" s="116"/>
      <c r="D303">
        <v>6016</v>
      </c>
      <c r="E303" s="24" t="s">
        <v>239</v>
      </c>
      <c r="F303" s="24" t="s">
        <v>239</v>
      </c>
      <c r="G303" t="b">
        <v>1</v>
      </c>
      <c r="H303" s="24" t="s">
        <v>1387</v>
      </c>
    </row>
    <row r="304" spans="1:8" hidden="1" x14ac:dyDescent="0.2">
      <c r="A304">
        <v>15330</v>
      </c>
      <c r="B304">
        <v>4</v>
      </c>
      <c r="C304" s="116">
        <v>45126.456364618054</v>
      </c>
      <c r="D304">
        <v>9145</v>
      </c>
      <c r="E304" s="24" t="s">
        <v>1388</v>
      </c>
      <c r="F304" s="24" t="s">
        <v>1388</v>
      </c>
      <c r="G304" t="b">
        <v>0</v>
      </c>
      <c r="H304" s="24" t="s">
        <v>1389</v>
      </c>
    </row>
    <row r="305" spans="1:8" x14ac:dyDescent="0.2">
      <c r="A305">
        <v>14010</v>
      </c>
      <c r="B305">
        <v>4</v>
      </c>
      <c r="C305" s="116"/>
      <c r="D305">
        <v>2057</v>
      </c>
      <c r="E305" s="24" t="s">
        <v>243</v>
      </c>
      <c r="F305" s="24" t="s">
        <v>243</v>
      </c>
      <c r="G305" t="b">
        <v>1</v>
      </c>
      <c r="H305" s="24" t="s">
        <v>1299</v>
      </c>
    </row>
    <row r="306" spans="1:8" x14ac:dyDescent="0.2">
      <c r="A306">
        <v>13962</v>
      </c>
      <c r="B306">
        <v>4</v>
      </c>
      <c r="C306" s="116"/>
      <c r="D306">
        <v>5897855</v>
      </c>
      <c r="E306" s="24" t="s">
        <v>1392</v>
      </c>
      <c r="F306" s="24" t="s">
        <v>1392</v>
      </c>
      <c r="G306" t="b">
        <v>0</v>
      </c>
      <c r="H306" s="24" t="s">
        <v>1393</v>
      </c>
    </row>
    <row r="307" spans="1:8" hidden="1" x14ac:dyDescent="0.2">
      <c r="A307">
        <v>14763</v>
      </c>
      <c r="B307">
        <v>4</v>
      </c>
      <c r="C307" s="116">
        <v>45126.456365011574</v>
      </c>
      <c r="D307">
        <v>1720</v>
      </c>
      <c r="E307" s="24" t="s">
        <v>1394</v>
      </c>
      <c r="F307" s="24" t="s">
        <v>1394</v>
      </c>
      <c r="G307" t="b">
        <v>0</v>
      </c>
      <c r="H307" s="24" t="s">
        <v>1395</v>
      </c>
    </row>
    <row r="308" spans="1:8" hidden="1" x14ac:dyDescent="0.2">
      <c r="A308">
        <v>14533</v>
      </c>
      <c r="B308">
        <v>4</v>
      </c>
      <c r="C308" s="116">
        <v>45126.456365162034</v>
      </c>
      <c r="D308">
        <v>1487</v>
      </c>
      <c r="E308" s="24" t="s">
        <v>1396</v>
      </c>
      <c r="F308" s="24" t="s">
        <v>1396</v>
      </c>
      <c r="G308" t="b">
        <v>0</v>
      </c>
      <c r="H308" s="24" t="s">
        <v>1397</v>
      </c>
    </row>
    <row r="309" spans="1:8" hidden="1" x14ac:dyDescent="0.2">
      <c r="A309">
        <v>15117</v>
      </c>
      <c r="B309">
        <v>4</v>
      </c>
      <c r="C309" s="116">
        <v>45126.456365358797</v>
      </c>
      <c r="D309">
        <v>8866</v>
      </c>
      <c r="E309" s="24" t="s">
        <v>1399</v>
      </c>
      <c r="F309" s="24" t="s">
        <v>1399</v>
      </c>
      <c r="G309" t="b">
        <v>0</v>
      </c>
      <c r="H309" s="24" t="s">
        <v>1400</v>
      </c>
    </row>
    <row r="310" spans="1:8" hidden="1" x14ac:dyDescent="0.2">
      <c r="A310">
        <v>15901</v>
      </c>
      <c r="B310">
        <v>4</v>
      </c>
      <c r="C310" s="116">
        <v>45126.456365706021</v>
      </c>
      <c r="D310">
        <v>9779</v>
      </c>
      <c r="E310" s="24" t="s">
        <v>1401</v>
      </c>
      <c r="F310" s="24" t="s">
        <v>1401</v>
      </c>
      <c r="G310" t="b">
        <v>0</v>
      </c>
      <c r="H310" s="24" t="s">
        <v>1250</v>
      </c>
    </row>
    <row r="311" spans="1:8" hidden="1" x14ac:dyDescent="0.2">
      <c r="A311">
        <v>15540</v>
      </c>
      <c r="B311">
        <v>2</v>
      </c>
      <c r="C311" s="116">
        <v>45126.456365891201</v>
      </c>
      <c r="D311">
        <v>9371</v>
      </c>
      <c r="E311" s="24" t="s">
        <v>1402</v>
      </c>
      <c r="F311" s="24" t="s">
        <v>1402</v>
      </c>
      <c r="G311" t="b">
        <v>1</v>
      </c>
      <c r="H311" s="24" t="s">
        <v>1403</v>
      </c>
    </row>
    <row r="312" spans="1:8" hidden="1" x14ac:dyDescent="0.2">
      <c r="A312">
        <v>14174</v>
      </c>
      <c r="B312">
        <v>4</v>
      </c>
      <c r="C312" s="116">
        <v>45126.456366238424</v>
      </c>
      <c r="D312">
        <v>1096</v>
      </c>
      <c r="E312" s="24" t="s">
        <v>1404</v>
      </c>
      <c r="F312" s="24" t="s">
        <v>1404</v>
      </c>
      <c r="G312" t="b">
        <v>0</v>
      </c>
      <c r="H312" s="24" t="s">
        <v>985</v>
      </c>
    </row>
    <row r="313" spans="1:8" hidden="1" x14ac:dyDescent="0.2">
      <c r="A313">
        <v>15176</v>
      </c>
      <c r="B313">
        <v>4</v>
      </c>
      <c r="C313" s="116">
        <v>45126.456366782404</v>
      </c>
      <c r="D313">
        <v>8953</v>
      </c>
      <c r="E313" s="24" t="s">
        <v>1407</v>
      </c>
      <c r="F313" s="24" t="s">
        <v>1407</v>
      </c>
      <c r="G313" t="b">
        <v>0</v>
      </c>
      <c r="H313" s="24" t="s">
        <v>1408</v>
      </c>
    </row>
    <row r="314" spans="1:8" hidden="1" x14ac:dyDescent="0.2">
      <c r="A314">
        <v>15517</v>
      </c>
      <c r="B314">
        <v>4</v>
      </c>
      <c r="C314" s="116">
        <v>45126.456366087965</v>
      </c>
      <c r="D314">
        <v>9346</v>
      </c>
      <c r="E314" s="24" t="s">
        <v>1409</v>
      </c>
      <c r="F314" s="24" t="s">
        <v>1409</v>
      </c>
      <c r="G314" t="b">
        <v>0</v>
      </c>
      <c r="H314" s="24" t="s">
        <v>1410</v>
      </c>
    </row>
    <row r="315" spans="1:8" hidden="1" x14ac:dyDescent="0.2">
      <c r="A315">
        <v>16105</v>
      </c>
      <c r="B315">
        <v>4</v>
      </c>
      <c r="C315" s="116">
        <v>45449</v>
      </c>
      <c r="D315">
        <v>599029611</v>
      </c>
      <c r="E315" s="24" t="s">
        <v>245</v>
      </c>
      <c r="F315" s="24" t="s">
        <v>245</v>
      </c>
      <c r="G315" t="b">
        <v>0</v>
      </c>
      <c r="H315" s="24" t="s">
        <v>1411</v>
      </c>
    </row>
    <row r="316" spans="1:8" hidden="1" x14ac:dyDescent="0.2">
      <c r="A316">
        <v>13983</v>
      </c>
      <c r="B316">
        <v>4</v>
      </c>
      <c r="C316" s="116">
        <v>45449</v>
      </c>
      <c r="D316">
        <v>59902961</v>
      </c>
      <c r="E316" s="24" t="s">
        <v>245</v>
      </c>
      <c r="F316" s="24" t="s">
        <v>245</v>
      </c>
      <c r="G316" t="b">
        <v>0</v>
      </c>
      <c r="H316" s="24" t="s">
        <v>1411</v>
      </c>
    </row>
    <row r="317" spans="1:8" x14ac:dyDescent="0.2">
      <c r="A317">
        <v>15086</v>
      </c>
      <c r="B317">
        <v>4</v>
      </c>
      <c r="C317" s="116"/>
      <c r="D317">
        <v>6660</v>
      </c>
      <c r="E317" s="24" t="s">
        <v>245</v>
      </c>
      <c r="F317" s="24" t="s">
        <v>245</v>
      </c>
      <c r="G317" t="b">
        <v>1</v>
      </c>
      <c r="H317" s="24" t="s">
        <v>1411</v>
      </c>
    </row>
    <row r="318" spans="1:8" hidden="1" x14ac:dyDescent="0.2">
      <c r="A318">
        <v>13965</v>
      </c>
      <c r="B318">
        <v>4</v>
      </c>
      <c r="C318" s="116">
        <v>45449</v>
      </c>
      <c r="D318">
        <v>11057667</v>
      </c>
      <c r="E318" s="24" t="s">
        <v>4965</v>
      </c>
      <c r="F318" s="24" t="s">
        <v>4965</v>
      </c>
      <c r="G318" t="b">
        <v>0</v>
      </c>
      <c r="H318" s="24" t="s">
        <v>4966</v>
      </c>
    </row>
    <row r="319" spans="1:8" hidden="1" x14ac:dyDescent="0.2">
      <c r="A319">
        <v>15135</v>
      </c>
      <c r="B319">
        <v>3</v>
      </c>
      <c r="C319" s="116">
        <v>45126.456367164355</v>
      </c>
      <c r="D319">
        <v>8895</v>
      </c>
      <c r="E319" s="24" t="s">
        <v>1414</v>
      </c>
      <c r="F319" s="24" t="s">
        <v>1414</v>
      </c>
      <c r="G319" t="b">
        <v>1</v>
      </c>
      <c r="H319" s="24" t="s">
        <v>960</v>
      </c>
    </row>
    <row r="320" spans="1:8" x14ac:dyDescent="0.2">
      <c r="A320">
        <v>15237</v>
      </c>
      <c r="B320">
        <v>2</v>
      </c>
      <c r="C320" s="116"/>
      <c r="D320">
        <v>9024</v>
      </c>
      <c r="E320" s="24" t="s">
        <v>247</v>
      </c>
      <c r="F320" s="24" t="s">
        <v>247</v>
      </c>
      <c r="G320" t="b">
        <v>1</v>
      </c>
      <c r="H320" s="24" t="s">
        <v>965</v>
      </c>
    </row>
    <row r="321" spans="1:8" hidden="1" x14ac:dyDescent="0.2">
      <c r="A321">
        <v>15069</v>
      </c>
      <c r="B321">
        <v>4</v>
      </c>
      <c r="C321" s="116">
        <v>45126.456367511571</v>
      </c>
      <c r="D321">
        <v>8802</v>
      </c>
      <c r="E321" s="24" t="s">
        <v>1415</v>
      </c>
      <c r="F321" s="24" t="s">
        <v>1415</v>
      </c>
      <c r="G321" t="b">
        <v>0</v>
      </c>
      <c r="H321" s="24" t="s">
        <v>1299</v>
      </c>
    </row>
    <row r="322" spans="1:8" hidden="1" x14ac:dyDescent="0.2">
      <c r="A322">
        <v>15791</v>
      </c>
      <c r="B322">
        <v>4</v>
      </c>
      <c r="C322" s="116">
        <v>45126.456367708335</v>
      </c>
      <c r="D322">
        <v>9661</v>
      </c>
      <c r="E322" s="24" t="s">
        <v>1416</v>
      </c>
      <c r="F322" s="24" t="s">
        <v>1416</v>
      </c>
      <c r="G322" t="b">
        <v>0</v>
      </c>
      <c r="H322" s="24" t="s">
        <v>1417</v>
      </c>
    </row>
    <row r="323" spans="1:8" hidden="1" x14ac:dyDescent="0.2">
      <c r="A323">
        <v>14806</v>
      </c>
      <c r="B323">
        <v>4</v>
      </c>
      <c r="C323" s="116">
        <v>45126.456368252315</v>
      </c>
      <c r="D323">
        <v>1763</v>
      </c>
      <c r="E323" s="24" t="s">
        <v>1418</v>
      </c>
      <c r="F323" s="24" t="s">
        <v>1418</v>
      </c>
      <c r="G323" t="b">
        <v>0</v>
      </c>
      <c r="H323" s="24" t="s">
        <v>1419</v>
      </c>
    </row>
    <row r="324" spans="1:8" hidden="1" x14ac:dyDescent="0.2">
      <c r="A324">
        <v>15282</v>
      </c>
      <c r="B324">
        <v>4</v>
      </c>
      <c r="C324" s="116">
        <v>45126.456368437503</v>
      </c>
      <c r="D324">
        <v>9078</v>
      </c>
      <c r="E324" s="24" t="s">
        <v>1422</v>
      </c>
      <c r="F324" s="24" t="s">
        <v>1422</v>
      </c>
      <c r="G324" t="b">
        <v>0</v>
      </c>
      <c r="H324" s="24" t="s">
        <v>1423</v>
      </c>
    </row>
    <row r="325" spans="1:8" hidden="1" x14ac:dyDescent="0.2">
      <c r="A325">
        <v>15147</v>
      </c>
      <c r="B325">
        <v>4</v>
      </c>
      <c r="C325" s="116">
        <v>45169</v>
      </c>
      <c r="D325">
        <v>8915</v>
      </c>
      <c r="E325" s="24" t="s">
        <v>1424</v>
      </c>
      <c r="F325" s="24" t="s">
        <v>1424</v>
      </c>
      <c r="G325" t="b">
        <v>1</v>
      </c>
      <c r="H325" s="24" t="s">
        <v>965</v>
      </c>
    </row>
    <row r="326" spans="1:8" hidden="1" x14ac:dyDescent="0.2">
      <c r="A326">
        <v>13945</v>
      </c>
      <c r="B326">
        <v>4</v>
      </c>
      <c r="C326" s="116">
        <v>45169</v>
      </c>
      <c r="D326">
        <v>5659147</v>
      </c>
      <c r="E326" s="24" t="s">
        <v>4967</v>
      </c>
      <c r="F326" s="24" t="s">
        <v>4967</v>
      </c>
      <c r="G326" t="b">
        <v>0</v>
      </c>
      <c r="H326" s="24" t="s">
        <v>2444</v>
      </c>
    </row>
    <row r="327" spans="1:8" hidden="1" x14ac:dyDescent="0.2">
      <c r="A327">
        <v>14366</v>
      </c>
      <c r="B327">
        <v>4</v>
      </c>
      <c r="C327" s="116">
        <v>45126.456368784726</v>
      </c>
      <c r="D327">
        <v>1296</v>
      </c>
      <c r="E327" s="24" t="s">
        <v>1425</v>
      </c>
      <c r="F327" s="24" t="s">
        <v>1425</v>
      </c>
      <c r="G327" t="b">
        <v>0</v>
      </c>
      <c r="H327" s="24" t="s">
        <v>1426</v>
      </c>
    </row>
    <row r="328" spans="1:8" hidden="1" x14ac:dyDescent="0.2">
      <c r="A328">
        <v>15322</v>
      </c>
      <c r="B328">
        <v>4</v>
      </c>
      <c r="C328" s="116">
        <v>45126.456371678243</v>
      </c>
      <c r="D328">
        <v>9136</v>
      </c>
      <c r="E328" s="24" t="s">
        <v>1427</v>
      </c>
      <c r="F328" s="24" t="s">
        <v>1427</v>
      </c>
      <c r="G328" t="b">
        <v>0</v>
      </c>
      <c r="H328" s="24" t="s">
        <v>1428</v>
      </c>
    </row>
    <row r="329" spans="1:8" hidden="1" x14ac:dyDescent="0.2">
      <c r="A329">
        <v>15381</v>
      </c>
      <c r="B329">
        <v>4</v>
      </c>
      <c r="C329" s="116">
        <v>45126.456378738425</v>
      </c>
      <c r="D329">
        <v>9200</v>
      </c>
      <c r="E329" s="24" t="s">
        <v>1427</v>
      </c>
      <c r="F329" s="24" t="s">
        <v>1427</v>
      </c>
      <c r="G329" t="b">
        <v>0</v>
      </c>
      <c r="H329" s="24" t="s">
        <v>1428</v>
      </c>
    </row>
    <row r="330" spans="1:8" hidden="1" x14ac:dyDescent="0.2">
      <c r="A330">
        <v>15906</v>
      </c>
      <c r="B330">
        <v>4</v>
      </c>
      <c r="C330" s="116">
        <v>45126.456383067132</v>
      </c>
      <c r="D330">
        <v>9784</v>
      </c>
      <c r="E330" s="24" t="s">
        <v>1431</v>
      </c>
      <c r="F330" s="24" t="s">
        <v>1431</v>
      </c>
      <c r="G330" t="b">
        <v>0</v>
      </c>
      <c r="H330" s="24" t="s">
        <v>1432</v>
      </c>
    </row>
    <row r="331" spans="1:8" x14ac:dyDescent="0.2">
      <c r="A331">
        <v>15369</v>
      </c>
      <c r="B331">
        <v>4</v>
      </c>
      <c r="C331" s="116"/>
      <c r="D331">
        <v>9188</v>
      </c>
      <c r="E331" s="24" t="s">
        <v>1433</v>
      </c>
      <c r="F331" s="24" t="s">
        <v>1433</v>
      </c>
      <c r="G331" t="b">
        <v>1</v>
      </c>
      <c r="H331" s="24" t="s">
        <v>1434</v>
      </c>
    </row>
    <row r="332" spans="1:8" hidden="1" x14ac:dyDescent="0.2">
      <c r="A332">
        <v>15394</v>
      </c>
      <c r="B332">
        <v>4</v>
      </c>
      <c r="C332" s="116">
        <v>45126.456384722223</v>
      </c>
      <c r="D332">
        <v>9214</v>
      </c>
      <c r="E332" s="24" t="s">
        <v>1435</v>
      </c>
      <c r="F332" s="24" t="s">
        <v>1435</v>
      </c>
      <c r="G332" t="b">
        <v>0</v>
      </c>
      <c r="H332" s="24" t="s">
        <v>1436</v>
      </c>
    </row>
    <row r="333" spans="1:8" hidden="1" x14ac:dyDescent="0.2">
      <c r="A333">
        <v>14136</v>
      </c>
      <c r="B333">
        <v>4</v>
      </c>
      <c r="C333" s="116">
        <v>45126.456385798614</v>
      </c>
      <c r="D333">
        <v>1058</v>
      </c>
      <c r="E333" s="24" t="s">
        <v>1437</v>
      </c>
      <c r="F333" s="24" t="s">
        <v>1437</v>
      </c>
      <c r="G333" t="b">
        <v>0</v>
      </c>
      <c r="H333" s="24" t="s">
        <v>1438</v>
      </c>
    </row>
    <row r="334" spans="1:8" hidden="1" x14ac:dyDescent="0.2">
      <c r="A334">
        <v>14751</v>
      </c>
      <c r="B334">
        <v>4</v>
      </c>
      <c r="C334" s="116">
        <v>45126.456386689817</v>
      </c>
      <c r="D334">
        <v>1708</v>
      </c>
      <c r="E334" s="24" t="s">
        <v>1439</v>
      </c>
      <c r="F334" s="24" t="s">
        <v>1439</v>
      </c>
      <c r="G334" t="b">
        <v>0</v>
      </c>
      <c r="H334" s="24" t="s">
        <v>1440</v>
      </c>
    </row>
    <row r="335" spans="1:8" hidden="1" x14ac:dyDescent="0.2">
      <c r="A335">
        <v>14470</v>
      </c>
      <c r="B335">
        <v>4</v>
      </c>
      <c r="C335" s="116">
        <v>45126.456387233797</v>
      </c>
      <c r="D335">
        <v>1424</v>
      </c>
      <c r="E335" s="24" t="s">
        <v>1443</v>
      </c>
      <c r="F335" s="24" t="s">
        <v>1443</v>
      </c>
      <c r="G335" t="b">
        <v>0</v>
      </c>
      <c r="H335" s="24" t="s">
        <v>1281</v>
      </c>
    </row>
    <row r="336" spans="1:8" hidden="1" x14ac:dyDescent="0.2">
      <c r="A336">
        <v>14546</v>
      </c>
      <c r="B336">
        <v>4</v>
      </c>
      <c r="C336" s="116">
        <v>45126.456389930558</v>
      </c>
      <c r="D336">
        <v>1500</v>
      </c>
      <c r="E336" s="24" t="s">
        <v>1445</v>
      </c>
      <c r="F336" s="24" t="s">
        <v>1445</v>
      </c>
      <c r="G336" t="b">
        <v>0</v>
      </c>
      <c r="H336" s="24" t="s">
        <v>1446</v>
      </c>
    </row>
    <row r="337" spans="1:8" hidden="1" x14ac:dyDescent="0.2">
      <c r="A337">
        <v>15974</v>
      </c>
      <c r="B337">
        <v>4</v>
      </c>
      <c r="C337" s="116">
        <v>45126.456388854167</v>
      </c>
      <c r="D337">
        <v>9855</v>
      </c>
      <c r="E337" s="24" t="s">
        <v>1447</v>
      </c>
      <c r="F337" s="24" t="s">
        <v>1447</v>
      </c>
      <c r="G337" t="b">
        <v>0</v>
      </c>
      <c r="H337" s="24" t="s">
        <v>1058</v>
      </c>
    </row>
    <row r="338" spans="1:8" hidden="1" x14ac:dyDescent="0.2">
      <c r="A338">
        <v>16253</v>
      </c>
      <c r="C338" s="116">
        <v>45126.456390856481</v>
      </c>
      <c r="D338">
        <v>1908</v>
      </c>
      <c r="E338" s="24" t="s">
        <v>4968</v>
      </c>
      <c r="F338" s="24" t="s">
        <v>1449</v>
      </c>
      <c r="G338" t="b">
        <v>0</v>
      </c>
      <c r="H338" s="24" t="s">
        <v>883</v>
      </c>
    </row>
    <row r="339" spans="1:8" hidden="1" x14ac:dyDescent="0.2">
      <c r="A339">
        <v>14972</v>
      </c>
      <c r="B339">
        <v>4</v>
      </c>
      <c r="C339" s="116">
        <v>45126.456391585649</v>
      </c>
      <c r="D339">
        <v>8188</v>
      </c>
      <c r="E339" s="24" t="s">
        <v>1450</v>
      </c>
      <c r="F339" s="24" t="s">
        <v>1450</v>
      </c>
      <c r="G339" t="b">
        <v>0</v>
      </c>
      <c r="H339" s="24" t="s">
        <v>1451</v>
      </c>
    </row>
    <row r="340" spans="1:8" hidden="1" x14ac:dyDescent="0.2">
      <c r="A340">
        <v>14651</v>
      </c>
      <c r="C340" s="116">
        <v>45126.456392280095</v>
      </c>
      <c r="D340">
        <v>1607</v>
      </c>
      <c r="E340" s="24" t="s">
        <v>1452</v>
      </c>
      <c r="F340" s="24" t="s">
        <v>1452</v>
      </c>
      <c r="G340" t="b">
        <v>0</v>
      </c>
      <c r="H340" s="24" t="s">
        <v>1453</v>
      </c>
    </row>
    <row r="341" spans="1:8" hidden="1" x14ac:dyDescent="0.2">
      <c r="A341">
        <v>15173</v>
      </c>
      <c r="B341">
        <v>4</v>
      </c>
      <c r="C341" s="116">
        <v>45126.456392824075</v>
      </c>
      <c r="D341">
        <v>8950</v>
      </c>
      <c r="E341" s="24" t="s">
        <v>1454</v>
      </c>
      <c r="F341" s="24" t="s">
        <v>1454</v>
      </c>
      <c r="G341" t="b">
        <v>0</v>
      </c>
      <c r="H341" s="24" t="s">
        <v>1455</v>
      </c>
    </row>
    <row r="342" spans="1:8" hidden="1" x14ac:dyDescent="0.2">
      <c r="A342">
        <v>14461</v>
      </c>
      <c r="B342">
        <v>4</v>
      </c>
      <c r="C342" s="116">
        <v>45126.456393402776</v>
      </c>
      <c r="D342">
        <v>1415</v>
      </c>
      <c r="E342" s="24" t="s">
        <v>1456</v>
      </c>
      <c r="F342" s="24" t="s">
        <v>1456</v>
      </c>
      <c r="G342" t="b">
        <v>0</v>
      </c>
      <c r="H342" s="24" t="s">
        <v>1457</v>
      </c>
    </row>
    <row r="343" spans="1:8" hidden="1" x14ac:dyDescent="0.2">
      <c r="A343">
        <v>15940</v>
      </c>
      <c r="B343">
        <v>4</v>
      </c>
      <c r="C343" s="116">
        <v>45126.456393946763</v>
      </c>
      <c r="D343">
        <v>9819</v>
      </c>
      <c r="E343" s="24" t="s">
        <v>1458</v>
      </c>
      <c r="F343" s="24" t="s">
        <v>1458</v>
      </c>
      <c r="G343" t="b">
        <v>0</v>
      </c>
      <c r="H343" s="24" t="s">
        <v>1459</v>
      </c>
    </row>
    <row r="344" spans="1:8" hidden="1" x14ac:dyDescent="0.2">
      <c r="A344">
        <v>15810</v>
      </c>
      <c r="B344">
        <v>3</v>
      </c>
      <c r="C344" s="116">
        <v>45126.456394479166</v>
      </c>
      <c r="D344">
        <v>9682</v>
      </c>
      <c r="E344" s="24" t="s">
        <v>1460</v>
      </c>
      <c r="F344" s="24" t="s">
        <v>1460</v>
      </c>
      <c r="G344" t="b">
        <v>0</v>
      </c>
      <c r="H344" s="24" t="s">
        <v>1212</v>
      </c>
    </row>
    <row r="345" spans="1:8" hidden="1" x14ac:dyDescent="0.2">
      <c r="A345">
        <v>15609</v>
      </c>
      <c r="B345">
        <v>4</v>
      </c>
      <c r="C345" s="116">
        <v>45126.456395370369</v>
      </c>
      <c r="D345">
        <v>9459</v>
      </c>
      <c r="E345" s="24" t="s">
        <v>1461</v>
      </c>
      <c r="F345" s="24" t="s">
        <v>1461</v>
      </c>
      <c r="G345" t="b">
        <v>0</v>
      </c>
      <c r="H345" s="24" t="s">
        <v>1462</v>
      </c>
    </row>
    <row r="346" spans="1:8" hidden="1" x14ac:dyDescent="0.2">
      <c r="A346">
        <v>15735</v>
      </c>
      <c r="B346">
        <v>4</v>
      </c>
      <c r="C346" s="116">
        <v>45126.456395914349</v>
      </c>
      <c r="D346">
        <v>9603</v>
      </c>
      <c r="E346" s="24" t="s">
        <v>4969</v>
      </c>
      <c r="F346" s="24" t="s">
        <v>4969</v>
      </c>
      <c r="G346" t="b">
        <v>0</v>
      </c>
      <c r="H346" s="24" t="s">
        <v>1423</v>
      </c>
    </row>
    <row r="347" spans="1:8" hidden="1" x14ac:dyDescent="0.2">
      <c r="A347">
        <v>14373</v>
      </c>
      <c r="B347">
        <v>4</v>
      </c>
      <c r="C347" s="116">
        <v>45126.456396296293</v>
      </c>
      <c r="D347">
        <v>1303</v>
      </c>
      <c r="E347" s="24" t="s">
        <v>1463</v>
      </c>
      <c r="F347" s="24" t="s">
        <v>1463</v>
      </c>
      <c r="G347" t="b">
        <v>0</v>
      </c>
      <c r="H347" s="24" t="s">
        <v>1408</v>
      </c>
    </row>
    <row r="348" spans="1:8" hidden="1" x14ac:dyDescent="0.2">
      <c r="A348">
        <v>16025</v>
      </c>
      <c r="B348">
        <v>4</v>
      </c>
      <c r="C348" s="116">
        <v>45126.456396643516</v>
      </c>
      <c r="D348">
        <v>9912</v>
      </c>
      <c r="E348" s="24" t="s">
        <v>1464</v>
      </c>
      <c r="F348" s="24" t="s">
        <v>1464</v>
      </c>
      <c r="G348" t="b">
        <v>0</v>
      </c>
      <c r="H348" s="24" t="s">
        <v>987</v>
      </c>
    </row>
    <row r="349" spans="1:8" hidden="1" x14ac:dyDescent="0.2">
      <c r="A349">
        <v>14753</v>
      </c>
      <c r="B349">
        <v>4</v>
      </c>
      <c r="C349" s="116">
        <v>45126.45639684028</v>
      </c>
      <c r="D349">
        <v>1710</v>
      </c>
      <c r="E349" s="24" t="s">
        <v>1465</v>
      </c>
      <c r="F349" s="24" t="s">
        <v>1465</v>
      </c>
      <c r="G349" t="b">
        <v>0</v>
      </c>
      <c r="H349" s="24" t="s">
        <v>1466</v>
      </c>
    </row>
    <row r="350" spans="1:8" hidden="1" x14ac:dyDescent="0.2">
      <c r="A350">
        <v>14508</v>
      </c>
      <c r="B350">
        <v>4</v>
      </c>
      <c r="C350" s="116">
        <v>45126.456397187503</v>
      </c>
      <c r="D350">
        <v>1462</v>
      </c>
      <c r="E350" s="24" t="s">
        <v>1467</v>
      </c>
      <c r="F350" s="24" t="s">
        <v>1467</v>
      </c>
      <c r="G350" t="b">
        <v>0</v>
      </c>
      <c r="H350" s="24" t="s">
        <v>1468</v>
      </c>
    </row>
    <row r="351" spans="1:8" hidden="1" x14ac:dyDescent="0.2">
      <c r="A351">
        <v>16085</v>
      </c>
      <c r="B351">
        <v>4</v>
      </c>
      <c r="C351" s="116">
        <v>45126.456397372684</v>
      </c>
      <c r="D351">
        <v>9977</v>
      </c>
      <c r="E351" s="24" t="s">
        <v>1469</v>
      </c>
      <c r="F351" s="24" t="s">
        <v>1469</v>
      </c>
      <c r="G351" t="b">
        <v>0</v>
      </c>
      <c r="H351" s="24" t="s">
        <v>1423</v>
      </c>
    </row>
    <row r="352" spans="1:8" hidden="1" x14ac:dyDescent="0.2">
      <c r="A352">
        <v>14506</v>
      </c>
      <c r="B352">
        <v>4</v>
      </c>
      <c r="C352" s="116">
        <v>45126.456397534719</v>
      </c>
      <c r="D352">
        <v>1460</v>
      </c>
      <c r="E352" s="24" t="s">
        <v>1470</v>
      </c>
      <c r="F352" s="24" t="s">
        <v>1470</v>
      </c>
      <c r="G352" t="b">
        <v>0</v>
      </c>
      <c r="H352" s="24" t="s">
        <v>1471</v>
      </c>
    </row>
    <row r="353" spans="1:8" hidden="1" x14ac:dyDescent="0.2">
      <c r="A353">
        <v>15531</v>
      </c>
      <c r="B353">
        <v>4</v>
      </c>
      <c r="C353" s="116">
        <v>45126.456397916663</v>
      </c>
      <c r="D353">
        <v>9361</v>
      </c>
      <c r="E353" s="24" t="s">
        <v>1472</v>
      </c>
      <c r="F353" s="24" t="s">
        <v>1472</v>
      </c>
      <c r="G353" t="b">
        <v>0</v>
      </c>
      <c r="H353" s="24" t="s">
        <v>960</v>
      </c>
    </row>
    <row r="354" spans="1:8" hidden="1" x14ac:dyDescent="0.2">
      <c r="A354">
        <v>14321</v>
      </c>
      <c r="B354">
        <v>4</v>
      </c>
      <c r="C354" s="116">
        <v>45126.45639806713</v>
      </c>
      <c r="D354">
        <v>1250</v>
      </c>
      <c r="E354" s="24" t="s">
        <v>4970</v>
      </c>
      <c r="F354" s="24" t="s">
        <v>4970</v>
      </c>
      <c r="G354" t="b">
        <v>0</v>
      </c>
      <c r="H354" s="24" t="s">
        <v>4971</v>
      </c>
    </row>
    <row r="355" spans="1:8" hidden="1" x14ac:dyDescent="0.2">
      <c r="A355">
        <v>16033</v>
      </c>
      <c r="B355">
        <v>4</v>
      </c>
      <c r="C355" s="116">
        <v>45126.456398263887</v>
      </c>
      <c r="D355">
        <v>9921</v>
      </c>
      <c r="E355" s="24" t="s">
        <v>1475</v>
      </c>
      <c r="F355" s="24" t="s">
        <v>1475</v>
      </c>
      <c r="G355" t="b">
        <v>0</v>
      </c>
      <c r="H355" s="24" t="s">
        <v>1219</v>
      </c>
    </row>
    <row r="356" spans="1:8" hidden="1" x14ac:dyDescent="0.2">
      <c r="A356">
        <v>15142</v>
      </c>
      <c r="B356">
        <v>4</v>
      </c>
      <c r="C356" s="116">
        <v>45126.45639861111</v>
      </c>
      <c r="D356">
        <v>8908</v>
      </c>
      <c r="E356" s="24" t="s">
        <v>1476</v>
      </c>
      <c r="F356" s="24" t="s">
        <v>1476</v>
      </c>
      <c r="G356" t="b">
        <v>0</v>
      </c>
      <c r="H356" s="24" t="s">
        <v>1380</v>
      </c>
    </row>
    <row r="357" spans="1:8" hidden="1" x14ac:dyDescent="0.2">
      <c r="A357">
        <v>15723</v>
      </c>
      <c r="B357">
        <v>4</v>
      </c>
      <c r="C357" s="116">
        <v>45937.606764432872</v>
      </c>
      <c r="D357">
        <v>9589</v>
      </c>
      <c r="E357" s="24" t="s">
        <v>838</v>
      </c>
      <c r="F357" s="24" t="s">
        <v>838</v>
      </c>
      <c r="G357" t="b">
        <v>1</v>
      </c>
      <c r="H357" s="24" t="s">
        <v>1212</v>
      </c>
    </row>
    <row r="358" spans="1:8" hidden="1" x14ac:dyDescent="0.2">
      <c r="A358">
        <v>14142</v>
      </c>
      <c r="B358">
        <v>4</v>
      </c>
      <c r="C358" s="116">
        <v>45126.456398807873</v>
      </c>
      <c r="D358">
        <v>1064</v>
      </c>
      <c r="E358" s="24" t="s">
        <v>1477</v>
      </c>
      <c r="F358" s="24" t="s">
        <v>1477</v>
      </c>
      <c r="G358" t="b">
        <v>0</v>
      </c>
      <c r="H358" s="24" t="s">
        <v>1478</v>
      </c>
    </row>
    <row r="359" spans="1:8" hidden="1" x14ac:dyDescent="0.2">
      <c r="A359">
        <v>15784</v>
      </c>
      <c r="B359">
        <v>3</v>
      </c>
      <c r="C359" s="116">
        <v>45126.456398993054</v>
      </c>
      <c r="D359">
        <v>9654</v>
      </c>
      <c r="E359" s="24" t="s">
        <v>1479</v>
      </c>
      <c r="F359" s="24" t="s">
        <v>1479</v>
      </c>
      <c r="G359" t="b">
        <v>0</v>
      </c>
      <c r="H359" s="24" t="s">
        <v>1480</v>
      </c>
    </row>
    <row r="360" spans="1:8" hidden="1" x14ac:dyDescent="0.2">
      <c r="A360">
        <v>14087</v>
      </c>
      <c r="B360">
        <v>4</v>
      </c>
      <c r="C360" s="116">
        <v>45126.461959687498</v>
      </c>
      <c r="D360">
        <v>2401</v>
      </c>
      <c r="E360" s="24" t="s">
        <v>1485</v>
      </c>
      <c r="F360" s="24" t="s">
        <v>1485</v>
      </c>
      <c r="G360" t="b">
        <v>0</v>
      </c>
      <c r="H360" s="24" t="s">
        <v>1486</v>
      </c>
    </row>
    <row r="361" spans="1:8" hidden="1" x14ac:dyDescent="0.2">
      <c r="A361">
        <v>15258</v>
      </c>
      <c r="B361">
        <v>4</v>
      </c>
      <c r="C361" s="116">
        <v>45126.461961342589</v>
      </c>
      <c r="D361">
        <v>9047</v>
      </c>
      <c r="E361" s="24" t="s">
        <v>1487</v>
      </c>
      <c r="F361" s="24" t="s">
        <v>1487</v>
      </c>
      <c r="G361" t="b">
        <v>0</v>
      </c>
      <c r="H361" s="24" t="s">
        <v>1488</v>
      </c>
    </row>
    <row r="362" spans="1:8" hidden="1" x14ac:dyDescent="0.2">
      <c r="A362">
        <v>15200</v>
      </c>
      <c r="B362">
        <v>4</v>
      </c>
      <c r="C362" s="116">
        <v>45126.461961886576</v>
      </c>
      <c r="D362">
        <v>8981</v>
      </c>
      <c r="E362" s="24" t="s">
        <v>1489</v>
      </c>
      <c r="F362" s="24" t="s">
        <v>1489</v>
      </c>
      <c r="G362" t="b">
        <v>1</v>
      </c>
      <c r="H362" s="24" t="s">
        <v>1280</v>
      </c>
    </row>
    <row r="363" spans="1:8" hidden="1" x14ac:dyDescent="0.2">
      <c r="A363">
        <v>15163</v>
      </c>
      <c r="B363">
        <v>4</v>
      </c>
      <c r="C363" s="116">
        <v>45126.461963310183</v>
      </c>
      <c r="D363">
        <v>8936</v>
      </c>
      <c r="E363" s="24" t="s">
        <v>1490</v>
      </c>
      <c r="F363" s="24" t="s">
        <v>1490</v>
      </c>
      <c r="G363" t="b">
        <v>0</v>
      </c>
      <c r="H363" s="24" t="s">
        <v>1491</v>
      </c>
    </row>
    <row r="364" spans="1:8" hidden="1" x14ac:dyDescent="0.2">
      <c r="A364">
        <v>14424</v>
      </c>
      <c r="B364">
        <v>4</v>
      </c>
      <c r="C364" s="116">
        <v>45126.461960613429</v>
      </c>
      <c r="D364">
        <v>1370</v>
      </c>
      <c r="E364" s="24" t="s">
        <v>1501</v>
      </c>
      <c r="F364" s="24" t="s">
        <v>1501</v>
      </c>
      <c r="G364" t="b">
        <v>0</v>
      </c>
      <c r="H364" s="24" t="s">
        <v>1413</v>
      </c>
    </row>
    <row r="365" spans="1:8" hidden="1" x14ac:dyDescent="0.2">
      <c r="A365">
        <v>14219</v>
      </c>
      <c r="B365">
        <v>4</v>
      </c>
      <c r="C365" s="116">
        <v>45126.461968553238</v>
      </c>
      <c r="D365">
        <v>1142</v>
      </c>
      <c r="E365" s="24" t="s">
        <v>1506</v>
      </c>
      <c r="F365" s="24" t="s">
        <v>1506</v>
      </c>
      <c r="G365" t="b">
        <v>0</v>
      </c>
      <c r="H365" s="24" t="s">
        <v>1507</v>
      </c>
    </row>
    <row r="366" spans="1:8" hidden="1" x14ac:dyDescent="0.2">
      <c r="A366">
        <v>14442</v>
      </c>
      <c r="B366">
        <v>4</v>
      </c>
      <c r="C366" s="116">
        <v>45126.461968750002</v>
      </c>
      <c r="D366">
        <v>1396</v>
      </c>
      <c r="E366" s="24" t="s">
        <v>1508</v>
      </c>
      <c r="F366" s="24" t="s">
        <v>1508</v>
      </c>
      <c r="G366" t="b">
        <v>0</v>
      </c>
      <c r="H366" s="24" t="s">
        <v>1509</v>
      </c>
    </row>
    <row r="367" spans="1:8" hidden="1" x14ac:dyDescent="0.2">
      <c r="A367">
        <v>15482</v>
      </c>
      <c r="B367">
        <v>4</v>
      </c>
      <c r="C367" s="116">
        <v>45126.461969097225</v>
      </c>
      <c r="D367">
        <v>9309</v>
      </c>
      <c r="E367" s="24" t="s">
        <v>1510</v>
      </c>
      <c r="F367" s="24" t="s">
        <v>1510</v>
      </c>
      <c r="G367" t="b">
        <v>0</v>
      </c>
      <c r="H367" s="24" t="s">
        <v>1511</v>
      </c>
    </row>
    <row r="368" spans="1:8" hidden="1" x14ac:dyDescent="0.2">
      <c r="A368">
        <v>15573</v>
      </c>
      <c r="B368">
        <v>4</v>
      </c>
      <c r="C368" s="116">
        <v>45126.461969641205</v>
      </c>
      <c r="D368">
        <v>9412</v>
      </c>
      <c r="E368" s="24" t="s">
        <v>1514</v>
      </c>
      <c r="F368" s="24" t="s">
        <v>1514</v>
      </c>
      <c r="G368" t="b">
        <v>0</v>
      </c>
      <c r="H368" s="24" t="s">
        <v>1440</v>
      </c>
    </row>
    <row r="369" spans="1:8" hidden="1" x14ac:dyDescent="0.2">
      <c r="A369">
        <v>15535</v>
      </c>
      <c r="B369">
        <v>4</v>
      </c>
      <c r="C369" s="116">
        <v>45126.461970914352</v>
      </c>
      <c r="D369">
        <v>9365</v>
      </c>
      <c r="E369" s="24" t="s">
        <v>1515</v>
      </c>
      <c r="F369" s="24" t="s">
        <v>1515</v>
      </c>
      <c r="G369" t="b">
        <v>0</v>
      </c>
      <c r="H369" s="24" t="s">
        <v>1516</v>
      </c>
    </row>
    <row r="370" spans="1:8" hidden="1" x14ac:dyDescent="0.2">
      <c r="A370">
        <v>16061</v>
      </c>
      <c r="B370">
        <v>4</v>
      </c>
      <c r="C370" s="116">
        <v>45126.461978703701</v>
      </c>
      <c r="D370">
        <v>9951</v>
      </c>
      <c r="E370" s="24" t="s">
        <v>1517</v>
      </c>
      <c r="F370" s="24" t="s">
        <v>1517</v>
      </c>
      <c r="G370" t="b">
        <v>0</v>
      </c>
      <c r="H370" s="24" t="s">
        <v>1518</v>
      </c>
    </row>
    <row r="371" spans="1:8" hidden="1" x14ac:dyDescent="0.2">
      <c r="A371">
        <v>14190</v>
      </c>
      <c r="B371">
        <v>4</v>
      </c>
      <c r="C371" s="116">
        <v>45126.461983912035</v>
      </c>
      <c r="D371">
        <v>1113</v>
      </c>
      <c r="E371" s="24" t="s">
        <v>1519</v>
      </c>
      <c r="F371" s="24" t="s">
        <v>1519</v>
      </c>
      <c r="G371" t="b">
        <v>0</v>
      </c>
      <c r="H371" s="24" t="s">
        <v>1520</v>
      </c>
    </row>
    <row r="372" spans="1:8" hidden="1" x14ac:dyDescent="0.2">
      <c r="A372">
        <v>14194</v>
      </c>
      <c r="B372">
        <v>4</v>
      </c>
      <c r="C372" s="116">
        <v>45126.461984641202</v>
      </c>
      <c r="D372">
        <v>1117</v>
      </c>
      <c r="E372" s="24" t="s">
        <v>1519</v>
      </c>
      <c r="F372" s="24" t="s">
        <v>1519</v>
      </c>
      <c r="G372" t="b">
        <v>0</v>
      </c>
      <c r="H372" s="24" t="s">
        <v>1520</v>
      </c>
    </row>
    <row r="373" spans="1:8" hidden="1" x14ac:dyDescent="0.2">
      <c r="A373">
        <v>15355</v>
      </c>
      <c r="B373">
        <v>4</v>
      </c>
      <c r="C373" s="116">
        <v>45126.461984837966</v>
      </c>
      <c r="D373">
        <v>9173</v>
      </c>
      <c r="E373" s="24" t="s">
        <v>1521</v>
      </c>
      <c r="F373" s="24" t="s">
        <v>1521</v>
      </c>
      <c r="G373" t="b">
        <v>0</v>
      </c>
      <c r="H373" s="24" t="s">
        <v>998</v>
      </c>
    </row>
    <row r="374" spans="1:8" hidden="1" x14ac:dyDescent="0.2">
      <c r="A374">
        <v>14593</v>
      </c>
      <c r="B374">
        <v>4</v>
      </c>
      <c r="C374" s="116">
        <v>45126.461985034723</v>
      </c>
      <c r="D374">
        <v>1547</v>
      </c>
      <c r="E374" s="24" t="s">
        <v>1522</v>
      </c>
      <c r="F374" s="24" t="s">
        <v>1522</v>
      </c>
      <c r="G374" t="b">
        <v>0</v>
      </c>
      <c r="H374" s="24" t="s">
        <v>1468</v>
      </c>
    </row>
    <row r="375" spans="1:8" hidden="1" x14ac:dyDescent="0.2">
      <c r="A375">
        <v>15731</v>
      </c>
      <c r="B375">
        <v>4</v>
      </c>
      <c r="C375" s="116">
        <v>45639</v>
      </c>
      <c r="D375">
        <v>9599</v>
      </c>
      <c r="E375" s="24" t="s">
        <v>4972</v>
      </c>
      <c r="F375" s="24" t="s">
        <v>4972</v>
      </c>
      <c r="G375" t="b">
        <v>0</v>
      </c>
      <c r="H375" s="24" t="s">
        <v>2373</v>
      </c>
    </row>
    <row r="376" spans="1:8" hidden="1" x14ac:dyDescent="0.2">
      <c r="A376">
        <v>16008</v>
      </c>
      <c r="B376">
        <v>4</v>
      </c>
      <c r="C376" s="116">
        <v>45727</v>
      </c>
      <c r="D376">
        <v>9893</v>
      </c>
      <c r="E376" s="24" t="s">
        <v>250</v>
      </c>
      <c r="F376" s="24" t="s">
        <v>250</v>
      </c>
      <c r="G376" t="b">
        <v>0</v>
      </c>
      <c r="H376" s="24" t="s">
        <v>1533</v>
      </c>
    </row>
    <row r="377" spans="1:8" x14ac:dyDescent="0.2">
      <c r="A377">
        <v>14689</v>
      </c>
      <c r="B377">
        <v>4</v>
      </c>
      <c r="C377" s="116"/>
      <c r="D377">
        <v>1646</v>
      </c>
      <c r="E377" s="24" t="s">
        <v>250</v>
      </c>
      <c r="F377" s="24" t="s">
        <v>250</v>
      </c>
      <c r="G377" t="b">
        <v>0</v>
      </c>
      <c r="H377" s="24" t="s">
        <v>1533</v>
      </c>
    </row>
    <row r="378" spans="1:8" hidden="1" x14ac:dyDescent="0.2">
      <c r="A378">
        <v>13960</v>
      </c>
      <c r="B378">
        <v>4</v>
      </c>
      <c r="C378" s="116">
        <v>45891</v>
      </c>
      <c r="D378">
        <v>5897813</v>
      </c>
      <c r="E378" s="24" t="s">
        <v>1534</v>
      </c>
      <c r="F378" s="24" t="s">
        <v>1534</v>
      </c>
      <c r="G378" t="b">
        <v>1</v>
      </c>
      <c r="H378" s="24" t="s">
        <v>1535</v>
      </c>
    </row>
    <row r="379" spans="1:8" hidden="1" x14ac:dyDescent="0.2">
      <c r="A379">
        <v>14839</v>
      </c>
      <c r="B379">
        <v>4</v>
      </c>
      <c r="C379" s="116">
        <v>45126.461985729169</v>
      </c>
      <c r="D379">
        <v>1796</v>
      </c>
      <c r="E379" s="24" t="s">
        <v>1536</v>
      </c>
      <c r="F379" s="24" t="s">
        <v>1536</v>
      </c>
      <c r="G379" t="b">
        <v>0</v>
      </c>
      <c r="H379" s="24" t="s">
        <v>1537</v>
      </c>
    </row>
    <row r="380" spans="1:8" hidden="1" x14ac:dyDescent="0.2">
      <c r="A380">
        <v>15923</v>
      </c>
      <c r="B380">
        <v>4</v>
      </c>
      <c r="C380" s="116">
        <v>45126.461985914349</v>
      </c>
      <c r="D380">
        <v>9801</v>
      </c>
      <c r="E380" s="24" t="s">
        <v>1540</v>
      </c>
      <c r="F380" s="24" t="s">
        <v>1540</v>
      </c>
      <c r="G380" t="b">
        <v>0</v>
      </c>
      <c r="H380" s="24" t="s">
        <v>1541</v>
      </c>
    </row>
    <row r="381" spans="1:8" x14ac:dyDescent="0.2">
      <c r="A381">
        <v>14493</v>
      </c>
      <c r="B381">
        <v>4</v>
      </c>
      <c r="C381" s="116"/>
      <c r="D381">
        <v>1447</v>
      </c>
      <c r="E381" s="24" t="s">
        <v>252</v>
      </c>
      <c r="F381" s="24" t="s">
        <v>252</v>
      </c>
      <c r="G381" t="b">
        <v>1</v>
      </c>
      <c r="H381" s="24" t="s">
        <v>891</v>
      </c>
    </row>
    <row r="382" spans="1:8" hidden="1" x14ac:dyDescent="0.2">
      <c r="A382">
        <v>15431</v>
      </c>
      <c r="B382">
        <v>4</v>
      </c>
      <c r="C382" s="116">
        <v>45126.461986261573</v>
      </c>
      <c r="D382">
        <v>9256</v>
      </c>
      <c r="E382" s="24" t="s">
        <v>1542</v>
      </c>
      <c r="F382" s="24" t="s">
        <v>1542</v>
      </c>
      <c r="G382" t="b">
        <v>0</v>
      </c>
      <c r="H382" s="24" t="s">
        <v>1357</v>
      </c>
    </row>
    <row r="383" spans="1:8" hidden="1" x14ac:dyDescent="0.2">
      <c r="A383">
        <v>15954</v>
      </c>
      <c r="B383">
        <v>4</v>
      </c>
      <c r="C383" s="116">
        <v>45126.461986458336</v>
      </c>
      <c r="D383">
        <v>9833</v>
      </c>
      <c r="E383" s="24" t="s">
        <v>1543</v>
      </c>
      <c r="F383" s="24" t="s">
        <v>1543</v>
      </c>
      <c r="G383" t="b">
        <v>0</v>
      </c>
      <c r="H383" s="24" t="s">
        <v>1544</v>
      </c>
    </row>
    <row r="384" spans="1:8" hidden="1" x14ac:dyDescent="0.2">
      <c r="A384">
        <v>14703</v>
      </c>
      <c r="B384">
        <v>4</v>
      </c>
      <c r="C384" s="116">
        <v>45126.461986655093</v>
      </c>
      <c r="D384">
        <v>1660</v>
      </c>
      <c r="E384" s="24" t="s">
        <v>1545</v>
      </c>
      <c r="F384" s="24" t="s">
        <v>1545</v>
      </c>
      <c r="G384" t="b">
        <v>0</v>
      </c>
      <c r="H384" s="24" t="s">
        <v>1052</v>
      </c>
    </row>
    <row r="385" spans="1:8" hidden="1" x14ac:dyDescent="0.2">
      <c r="A385">
        <v>14305</v>
      </c>
      <c r="B385">
        <v>4</v>
      </c>
      <c r="C385" s="116">
        <v>45126.461986805552</v>
      </c>
      <c r="D385">
        <v>1233</v>
      </c>
      <c r="E385" s="24" t="s">
        <v>1546</v>
      </c>
      <c r="F385" s="24" t="s">
        <v>1546</v>
      </c>
      <c r="G385" t="b">
        <v>0</v>
      </c>
      <c r="H385" s="24" t="s">
        <v>1547</v>
      </c>
    </row>
    <row r="386" spans="1:8" hidden="1" x14ac:dyDescent="0.2">
      <c r="A386">
        <v>15925</v>
      </c>
      <c r="B386">
        <v>4</v>
      </c>
      <c r="C386" s="116">
        <v>45126.461987002316</v>
      </c>
      <c r="D386">
        <v>9803</v>
      </c>
      <c r="E386" s="24" t="s">
        <v>1548</v>
      </c>
      <c r="F386" s="24" t="s">
        <v>1548</v>
      </c>
      <c r="G386" t="b">
        <v>0</v>
      </c>
      <c r="H386" s="24" t="s">
        <v>1549</v>
      </c>
    </row>
    <row r="387" spans="1:8" hidden="1" x14ac:dyDescent="0.2">
      <c r="A387">
        <v>15484</v>
      </c>
      <c r="B387">
        <v>4</v>
      </c>
      <c r="C387" s="116">
        <v>45126.461987187497</v>
      </c>
      <c r="D387">
        <v>9311</v>
      </c>
      <c r="E387" s="24" t="s">
        <v>1550</v>
      </c>
      <c r="F387" s="24" t="s">
        <v>1550</v>
      </c>
      <c r="G387" t="b">
        <v>0</v>
      </c>
      <c r="H387" s="24" t="s">
        <v>1551</v>
      </c>
    </row>
    <row r="388" spans="1:8" hidden="1" x14ac:dyDescent="0.2">
      <c r="A388">
        <v>14483</v>
      </c>
      <c r="B388">
        <v>3</v>
      </c>
      <c r="C388" s="116">
        <v>45126.461987731484</v>
      </c>
      <c r="D388">
        <v>1437</v>
      </c>
      <c r="E388" s="24" t="s">
        <v>1554</v>
      </c>
      <c r="F388" s="24" t="s">
        <v>1554</v>
      </c>
      <c r="G388" t="b">
        <v>0</v>
      </c>
      <c r="H388" s="24" t="s">
        <v>1555</v>
      </c>
    </row>
    <row r="389" spans="1:8" hidden="1" x14ac:dyDescent="0.2">
      <c r="A389">
        <v>15380</v>
      </c>
      <c r="B389">
        <v>7</v>
      </c>
      <c r="C389" s="116">
        <v>45126.461988275463</v>
      </c>
      <c r="D389">
        <v>9199</v>
      </c>
      <c r="E389" s="24" t="s">
        <v>1556</v>
      </c>
      <c r="F389" s="24" t="s">
        <v>1556</v>
      </c>
      <c r="G389" t="b">
        <v>1</v>
      </c>
      <c r="H389" s="24" t="s">
        <v>1557</v>
      </c>
    </row>
    <row r="390" spans="1:8" hidden="1" x14ac:dyDescent="0.2">
      <c r="A390">
        <v>15114</v>
      </c>
      <c r="B390">
        <v>3</v>
      </c>
      <c r="C390" s="116">
        <v>45126.461988807867</v>
      </c>
      <c r="D390">
        <v>8863</v>
      </c>
      <c r="E390" s="24" t="s">
        <v>1558</v>
      </c>
      <c r="F390" s="24" t="s">
        <v>1558</v>
      </c>
      <c r="G390" t="b">
        <v>1</v>
      </c>
      <c r="H390" s="24" t="s">
        <v>1378</v>
      </c>
    </row>
    <row r="391" spans="1:8" hidden="1" x14ac:dyDescent="0.2">
      <c r="A391">
        <v>14080</v>
      </c>
      <c r="B391">
        <v>4</v>
      </c>
      <c r="C391" s="116">
        <v>45126.461988460651</v>
      </c>
      <c r="D391">
        <v>2391</v>
      </c>
      <c r="E391" s="24" t="s">
        <v>1558</v>
      </c>
      <c r="F391" s="24" t="s">
        <v>1558</v>
      </c>
      <c r="G391" t="b">
        <v>0</v>
      </c>
      <c r="H391" s="24" t="s">
        <v>1378</v>
      </c>
    </row>
    <row r="392" spans="1:8" hidden="1" x14ac:dyDescent="0.2">
      <c r="A392">
        <v>15197</v>
      </c>
      <c r="B392">
        <v>4</v>
      </c>
      <c r="C392" s="116">
        <v>45126.461989351854</v>
      </c>
      <c r="D392">
        <v>8977</v>
      </c>
      <c r="E392" s="24" t="s">
        <v>1559</v>
      </c>
      <c r="F392" s="24" t="s">
        <v>1559</v>
      </c>
      <c r="G392" t="b">
        <v>0</v>
      </c>
      <c r="H392" s="24" t="s">
        <v>1560</v>
      </c>
    </row>
    <row r="393" spans="1:8" hidden="1" x14ac:dyDescent="0.2">
      <c r="A393">
        <v>16262</v>
      </c>
      <c r="C393" s="116">
        <v>45126.461990081021</v>
      </c>
      <c r="D393">
        <v>1945</v>
      </c>
      <c r="E393" s="24" t="s">
        <v>4973</v>
      </c>
      <c r="F393" s="24" t="s">
        <v>1562</v>
      </c>
      <c r="G393" t="b">
        <v>0</v>
      </c>
      <c r="H393" s="24" t="s">
        <v>883</v>
      </c>
    </row>
    <row r="394" spans="1:8" hidden="1" x14ac:dyDescent="0.2">
      <c r="A394">
        <v>14294</v>
      </c>
      <c r="B394">
        <v>4</v>
      </c>
      <c r="C394" s="116">
        <v>45126.461990821757</v>
      </c>
      <c r="D394">
        <v>1221</v>
      </c>
      <c r="E394" s="24" t="s">
        <v>1563</v>
      </c>
      <c r="F394" s="24" t="s">
        <v>1563</v>
      </c>
      <c r="G394" t="b">
        <v>0</v>
      </c>
      <c r="H394" s="24" t="s">
        <v>1564</v>
      </c>
    </row>
    <row r="395" spans="1:8" hidden="1" x14ac:dyDescent="0.2">
      <c r="A395">
        <v>15661</v>
      </c>
      <c r="B395">
        <v>4</v>
      </c>
      <c r="C395" s="116">
        <v>45126.461991354168</v>
      </c>
      <c r="D395">
        <v>9521</v>
      </c>
      <c r="E395" s="24" t="s">
        <v>1565</v>
      </c>
      <c r="F395" s="24" t="s">
        <v>1565</v>
      </c>
      <c r="G395" t="b">
        <v>0</v>
      </c>
      <c r="H395" s="24" t="s">
        <v>1380</v>
      </c>
    </row>
    <row r="396" spans="1:8" hidden="1" x14ac:dyDescent="0.2">
      <c r="A396">
        <v>15337</v>
      </c>
      <c r="B396">
        <v>4</v>
      </c>
      <c r="C396" s="116">
        <v>45126.461991898148</v>
      </c>
      <c r="D396">
        <v>9153</v>
      </c>
      <c r="E396" s="24" t="s">
        <v>1566</v>
      </c>
      <c r="F396" s="24" t="s">
        <v>1566</v>
      </c>
      <c r="G396" t="b">
        <v>0</v>
      </c>
      <c r="H396" s="24" t="s">
        <v>1314</v>
      </c>
    </row>
    <row r="397" spans="1:8" hidden="1" x14ac:dyDescent="0.2">
      <c r="A397">
        <v>16311</v>
      </c>
      <c r="C397" s="116">
        <v>45726</v>
      </c>
      <c r="D397">
        <v>3015</v>
      </c>
      <c r="E397" s="24" t="s">
        <v>4974</v>
      </c>
      <c r="F397" s="24" t="s">
        <v>4974</v>
      </c>
      <c r="G397" t="b">
        <v>0</v>
      </c>
      <c r="H397" s="24" t="s">
        <v>4975</v>
      </c>
    </row>
    <row r="398" spans="1:8" hidden="1" x14ac:dyDescent="0.2">
      <c r="A398">
        <v>14913</v>
      </c>
      <c r="B398">
        <v>6</v>
      </c>
      <c r="C398" s="116">
        <v>45126.461992245371</v>
      </c>
      <c r="D398">
        <v>3001</v>
      </c>
      <c r="E398" s="24" t="s">
        <v>1569</v>
      </c>
      <c r="F398" s="24" t="s">
        <v>1569</v>
      </c>
      <c r="G398" t="b">
        <v>1</v>
      </c>
      <c r="H398" s="24" t="s">
        <v>1570</v>
      </c>
    </row>
    <row r="399" spans="1:8" hidden="1" x14ac:dyDescent="0.2">
      <c r="A399">
        <v>14529</v>
      </c>
      <c r="B399">
        <v>4</v>
      </c>
      <c r="C399" s="116">
        <v>45126.461992442128</v>
      </c>
      <c r="D399">
        <v>1483</v>
      </c>
      <c r="E399" s="24" t="s">
        <v>1571</v>
      </c>
      <c r="F399" s="24" t="s">
        <v>1571</v>
      </c>
      <c r="G399" t="b">
        <v>0</v>
      </c>
      <c r="H399" s="24" t="s">
        <v>1572</v>
      </c>
    </row>
    <row r="400" spans="1:8" hidden="1" x14ac:dyDescent="0.2">
      <c r="A400">
        <v>14509</v>
      </c>
      <c r="B400">
        <v>4</v>
      </c>
      <c r="C400" s="116">
        <v>45126.461992789351</v>
      </c>
      <c r="D400">
        <v>1463</v>
      </c>
      <c r="E400" s="24" t="s">
        <v>1574</v>
      </c>
      <c r="F400" s="24" t="s">
        <v>1574</v>
      </c>
      <c r="G400" t="b">
        <v>0</v>
      </c>
      <c r="H400" s="24" t="s">
        <v>960</v>
      </c>
    </row>
    <row r="401" spans="1:8" hidden="1" x14ac:dyDescent="0.2">
      <c r="A401">
        <v>15317</v>
      </c>
      <c r="B401">
        <v>4</v>
      </c>
      <c r="C401" s="116">
        <v>45126.461992974539</v>
      </c>
      <c r="D401">
        <v>9131</v>
      </c>
      <c r="E401" s="24" t="s">
        <v>1575</v>
      </c>
      <c r="F401" s="24" t="s">
        <v>1575</v>
      </c>
      <c r="G401" t="b">
        <v>0</v>
      </c>
      <c r="H401" s="24" t="s">
        <v>891</v>
      </c>
    </row>
    <row r="402" spans="1:8" hidden="1" x14ac:dyDescent="0.2">
      <c r="A402">
        <v>15498</v>
      </c>
      <c r="B402">
        <v>4</v>
      </c>
      <c r="C402" s="116">
        <v>45126.461993171295</v>
      </c>
      <c r="D402">
        <v>9326</v>
      </c>
      <c r="E402" s="24" t="s">
        <v>1576</v>
      </c>
      <c r="F402" s="24" t="s">
        <v>1576</v>
      </c>
      <c r="G402" t="b">
        <v>0</v>
      </c>
      <c r="H402" s="24" t="s">
        <v>1577</v>
      </c>
    </row>
    <row r="403" spans="1:8" hidden="1" x14ac:dyDescent="0.2">
      <c r="A403">
        <v>15508</v>
      </c>
      <c r="B403">
        <v>4</v>
      </c>
      <c r="C403" s="116">
        <v>45126.461993321762</v>
      </c>
      <c r="D403">
        <v>9337</v>
      </c>
      <c r="E403" s="24" t="s">
        <v>1578</v>
      </c>
      <c r="F403" s="24" t="s">
        <v>1578</v>
      </c>
      <c r="G403" t="b">
        <v>0</v>
      </c>
      <c r="H403" s="24" t="s">
        <v>1579</v>
      </c>
    </row>
    <row r="404" spans="1:8" hidden="1" x14ac:dyDescent="0.2">
      <c r="A404">
        <v>15327</v>
      </c>
      <c r="B404">
        <v>4</v>
      </c>
      <c r="C404" s="116">
        <v>45126.461993518518</v>
      </c>
      <c r="D404">
        <v>9141</v>
      </c>
      <c r="E404" s="24" t="s">
        <v>1580</v>
      </c>
      <c r="F404" s="24" t="s">
        <v>1580</v>
      </c>
      <c r="G404" t="b">
        <v>0</v>
      </c>
      <c r="H404" s="24" t="s">
        <v>891</v>
      </c>
    </row>
    <row r="405" spans="1:8" hidden="1" x14ac:dyDescent="0.2">
      <c r="A405">
        <v>15184</v>
      </c>
      <c r="B405">
        <v>4</v>
      </c>
      <c r="C405" s="116">
        <v>45126.461994942132</v>
      </c>
      <c r="D405">
        <v>8961</v>
      </c>
      <c r="E405" s="24" t="s">
        <v>1581</v>
      </c>
      <c r="F405" s="24" t="s">
        <v>1581</v>
      </c>
      <c r="G405" t="b">
        <v>0</v>
      </c>
      <c r="H405" s="24" t="s">
        <v>1039</v>
      </c>
    </row>
    <row r="406" spans="1:8" hidden="1" x14ac:dyDescent="0.2">
      <c r="A406">
        <v>15766</v>
      </c>
      <c r="B406">
        <v>4</v>
      </c>
      <c r="C406" s="116">
        <v>45126.461994062498</v>
      </c>
      <c r="D406">
        <v>9636</v>
      </c>
      <c r="E406" s="24" t="s">
        <v>1582</v>
      </c>
      <c r="F406" s="24" t="s">
        <v>1582</v>
      </c>
      <c r="G406" t="b">
        <v>0</v>
      </c>
      <c r="H406" s="24" t="s">
        <v>1468</v>
      </c>
    </row>
    <row r="407" spans="1:8" hidden="1" x14ac:dyDescent="0.2">
      <c r="A407">
        <v>14887</v>
      </c>
      <c r="B407">
        <v>4</v>
      </c>
      <c r="C407" s="116">
        <v>45126.461994247686</v>
      </c>
      <c r="D407">
        <v>1897</v>
      </c>
      <c r="E407" s="24" t="s">
        <v>1583</v>
      </c>
      <c r="F407" s="24" t="s">
        <v>1583</v>
      </c>
      <c r="G407" t="b">
        <v>0</v>
      </c>
      <c r="H407" s="24" t="s">
        <v>1584</v>
      </c>
    </row>
    <row r="408" spans="1:8" hidden="1" x14ac:dyDescent="0.2">
      <c r="A408">
        <v>15874</v>
      </c>
      <c r="B408">
        <v>4</v>
      </c>
      <c r="C408" s="116">
        <v>45126.461994791665</v>
      </c>
      <c r="D408">
        <v>9752</v>
      </c>
      <c r="E408" s="24" t="s">
        <v>1585</v>
      </c>
      <c r="F408" s="24" t="s">
        <v>1585</v>
      </c>
      <c r="G408" t="b">
        <v>0</v>
      </c>
      <c r="H408" s="24" t="s">
        <v>1586</v>
      </c>
    </row>
    <row r="409" spans="1:8" x14ac:dyDescent="0.2">
      <c r="A409">
        <v>14700</v>
      </c>
      <c r="B409">
        <v>4</v>
      </c>
      <c r="C409" s="116"/>
      <c r="D409">
        <v>1657</v>
      </c>
      <c r="E409" s="24" t="s">
        <v>257</v>
      </c>
      <c r="F409" s="24" t="s">
        <v>257</v>
      </c>
      <c r="G409" t="b">
        <v>1</v>
      </c>
      <c r="H409" s="24" t="s">
        <v>1587</v>
      </c>
    </row>
    <row r="410" spans="1:8" hidden="1" x14ac:dyDescent="0.2">
      <c r="A410">
        <v>14591</v>
      </c>
      <c r="B410">
        <v>4</v>
      </c>
      <c r="C410" s="116">
        <v>45126.461995138889</v>
      </c>
      <c r="D410">
        <v>1545</v>
      </c>
      <c r="E410" s="24" t="s">
        <v>1588</v>
      </c>
      <c r="F410" s="24" t="s">
        <v>1588</v>
      </c>
      <c r="G410" t="b">
        <v>0</v>
      </c>
      <c r="H410" s="24" t="s">
        <v>1589</v>
      </c>
    </row>
    <row r="411" spans="1:8" hidden="1" x14ac:dyDescent="0.2">
      <c r="A411">
        <v>15640</v>
      </c>
      <c r="B411">
        <v>4</v>
      </c>
      <c r="C411" s="116">
        <v>45126.461995486112</v>
      </c>
      <c r="D411">
        <v>9499</v>
      </c>
      <c r="E411" s="24" t="s">
        <v>1590</v>
      </c>
      <c r="F411" s="24" t="s">
        <v>1590</v>
      </c>
      <c r="G411" t="b">
        <v>0</v>
      </c>
      <c r="H411" s="24" t="s">
        <v>1591</v>
      </c>
    </row>
    <row r="412" spans="1:8" hidden="1" x14ac:dyDescent="0.2">
      <c r="A412">
        <v>15106</v>
      </c>
      <c r="B412">
        <v>4</v>
      </c>
      <c r="C412" s="116">
        <v>45126.461995682868</v>
      </c>
      <c r="D412">
        <v>8853</v>
      </c>
      <c r="E412" s="24" t="s">
        <v>1592</v>
      </c>
      <c r="F412" s="24" t="s">
        <v>1592</v>
      </c>
      <c r="G412" t="b">
        <v>0</v>
      </c>
      <c r="H412" s="24" t="s">
        <v>1593</v>
      </c>
    </row>
    <row r="413" spans="1:8" hidden="1" x14ac:dyDescent="0.2">
      <c r="A413">
        <v>14360</v>
      </c>
      <c r="B413">
        <v>4</v>
      </c>
      <c r="C413" s="116">
        <v>45126.461995868056</v>
      </c>
      <c r="D413">
        <v>1290</v>
      </c>
      <c r="E413" s="24" t="s">
        <v>1594</v>
      </c>
      <c r="F413" s="24" t="s">
        <v>1594</v>
      </c>
      <c r="G413" t="b">
        <v>0</v>
      </c>
      <c r="H413" s="24" t="s">
        <v>1595</v>
      </c>
    </row>
    <row r="414" spans="1:8" hidden="1" x14ac:dyDescent="0.2">
      <c r="A414">
        <v>14708</v>
      </c>
      <c r="B414">
        <v>4</v>
      </c>
      <c r="C414" s="116">
        <v>45126.461996064812</v>
      </c>
      <c r="D414">
        <v>1665</v>
      </c>
      <c r="E414" s="24" t="s">
        <v>1596</v>
      </c>
      <c r="F414" s="24" t="s">
        <v>1596</v>
      </c>
      <c r="G414" t="b">
        <v>0</v>
      </c>
      <c r="H414" s="24" t="s">
        <v>1597</v>
      </c>
    </row>
    <row r="415" spans="1:8" hidden="1" x14ac:dyDescent="0.2">
      <c r="A415">
        <v>14949</v>
      </c>
      <c r="B415">
        <v>4</v>
      </c>
      <c r="C415" s="116">
        <v>45126.461996215279</v>
      </c>
      <c r="D415">
        <v>6010</v>
      </c>
      <c r="E415" s="24" t="s">
        <v>1598</v>
      </c>
      <c r="F415" s="24" t="s">
        <v>1598</v>
      </c>
      <c r="G415" t="b">
        <v>0</v>
      </c>
      <c r="H415" s="24" t="s">
        <v>1182</v>
      </c>
    </row>
    <row r="416" spans="1:8" hidden="1" x14ac:dyDescent="0.2">
      <c r="A416">
        <v>14086</v>
      </c>
      <c r="B416">
        <v>4</v>
      </c>
      <c r="C416" s="116">
        <v>45126.461996412036</v>
      </c>
      <c r="D416">
        <v>8712</v>
      </c>
      <c r="E416" s="24" t="s">
        <v>1599</v>
      </c>
      <c r="F416" s="24" t="s">
        <v>1599</v>
      </c>
      <c r="G416" t="b">
        <v>0</v>
      </c>
      <c r="H416" s="24" t="s">
        <v>1600</v>
      </c>
    </row>
    <row r="417" spans="1:8" hidden="1" x14ac:dyDescent="0.2">
      <c r="A417">
        <v>14866</v>
      </c>
      <c r="B417">
        <v>4</v>
      </c>
      <c r="C417" s="116">
        <v>45126.461996759259</v>
      </c>
      <c r="D417">
        <v>1876</v>
      </c>
      <c r="E417" s="24" t="s">
        <v>1601</v>
      </c>
      <c r="F417" s="24" t="s">
        <v>1601</v>
      </c>
      <c r="G417" t="b">
        <v>0</v>
      </c>
      <c r="H417" s="24" t="s">
        <v>1602</v>
      </c>
    </row>
    <row r="418" spans="1:8" hidden="1" x14ac:dyDescent="0.2">
      <c r="A418">
        <v>16065</v>
      </c>
      <c r="B418">
        <v>4</v>
      </c>
      <c r="C418" s="116">
        <v>45126.461997141203</v>
      </c>
      <c r="D418">
        <v>9955</v>
      </c>
      <c r="E418" s="24" t="s">
        <v>1604</v>
      </c>
      <c r="F418" s="24" t="s">
        <v>1604</v>
      </c>
      <c r="G418" t="b">
        <v>0</v>
      </c>
      <c r="H418" s="24" t="s">
        <v>1187</v>
      </c>
    </row>
    <row r="419" spans="1:8" hidden="1" x14ac:dyDescent="0.2">
      <c r="A419">
        <v>15225</v>
      </c>
      <c r="B419">
        <v>4</v>
      </c>
      <c r="C419" s="116">
        <v>45126.461997303239</v>
      </c>
      <c r="D419">
        <v>9009</v>
      </c>
      <c r="E419" s="24" t="s">
        <v>1605</v>
      </c>
      <c r="F419" s="24" t="s">
        <v>1605</v>
      </c>
      <c r="G419" t="b">
        <v>0</v>
      </c>
      <c r="H419" s="24" t="s">
        <v>1606</v>
      </c>
    </row>
    <row r="420" spans="1:8" hidden="1" x14ac:dyDescent="0.2">
      <c r="A420">
        <v>15744</v>
      </c>
      <c r="B420">
        <v>4</v>
      </c>
      <c r="C420" s="116">
        <v>45126.461997488426</v>
      </c>
      <c r="D420">
        <v>9612</v>
      </c>
      <c r="E420" s="24" t="s">
        <v>1607</v>
      </c>
      <c r="F420" s="24" t="s">
        <v>1607</v>
      </c>
      <c r="G420" t="b">
        <v>0</v>
      </c>
      <c r="H420" s="24" t="s">
        <v>956</v>
      </c>
    </row>
    <row r="421" spans="1:8" hidden="1" x14ac:dyDescent="0.2">
      <c r="A421">
        <v>14393</v>
      </c>
      <c r="B421">
        <v>4</v>
      </c>
      <c r="C421" s="116">
        <v>45126.461997685183</v>
      </c>
      <c r="D421">
        <v>1325</v>
      </c>
      <c r="E421" s="24" t="s">
        <v>1608</v>
      </c>
      <c r="F421" s="24" t="s">
        <v>1608</v>
      </c>
      <c r="G421" t="b">
        <v>0</v>
      </c>
      <c r="H421" s="24" t="s">
        <v>1609</v>
      </c>
    </row>
    <row r="422" spans="1:8" hidden="1" x14ac:dyDescent="0.2">
      <c r="A422">
        <v>15319</v>
      </c>
      <c r="B422">
        <v>4</v>
      </c>
      <c r="C422" s="116">
        <v>45126.461998032406</v>
      </c>
      <c r="D422">
        <v>9133</v>
      </c>
      <c r="E422" s="24" t="s">
        <v>1610</v>
      </c>
      <c r="F422" s="24" t="s">
        <v>1610</v>
      </c>
      <c r="G422" t="b">
        <v>0</v>
      </c>
      <c r="H422" s="24" t="s">
        <v>1611</v>
      </c>
    </row>
    <row r="423" spans="1:8" hidden="1" x14ac:dyDescent="0.2">
      <c r="A423">
        <v>15491</v>
      </c>
      <c r="B423">
        <v>4</v>
      </c>
      <c r="C423" s="116">
        <v>45126.46199822917</v>
      </c>
      <c r="D423">
        <v>9319</v>
      </c>
      <c r="E423" s="24" t="s">
        <v>1612</v>
      </c>
      <c r="F423" s="24" t="s">
        <v>1612</v>
      </c>
      <c r="G423" t="b">
        <v>0</v>
      </c>
      <c r="H423" s="24" t="s">
        <v>1513</v>
      </c>
    </row>
    <row r="424" spans="1:8" hidden="1" x14ac:dyDescent="0.2">
      <c r="A424">
        <v>15617</v>
      </c>
      <c r="B424">
        <v>4</v>
      </c>
      <c r="C424" s="116">
        <v>45126.461998379629</v>
      </c>
      <c r="D424">
        <v>9468</v>
      </c>
      <c r="E424" s="24" t="s">
        <v>1613</v>
      </c>
      <c r="F424" s="24" t="s">
        <v>1613</v>
      </c>
      <c r="G424" t="b">
        <v>0</v>
      </c>
      <c r="H424" s="24" t="s">
        <v>1614</v>
      </c>
    </row>
    <row r="425" spans="1:8" hidden="1" x14ac:dyDescent="0.2">
      <c r="A425">
        <v>16087</v>
      </c>
      <c r="B425">
        <v>4</v>
      </c>
      <c r="C425" s="116">
        <v>45126.461998576386</v>
      </c>
      <c r="D425">
        <v>9979</v>
      </c>
      <c r="E425" s="24" t="s">
        <v>1615</v>
      </c>
      <c r="F425" s="24" t="s">
        <v>1615</v>
      </c>
      <c r="G425" t="b">
        <v>0</v>
      </c>
      <c r="H425" s="24" t="s">
        <v>891</v>
      </c>
    </row>
    <row r="426" spans="1:8" hidden="1" x14ac:dyDescent="0.2">
      <c r="A426">
        <v>15907</v>
      </c>
      <c r="B426">
        <v>4</v>
      </c>
      <c r="C426" s="116">
        <v>45126.461998761573</v>
      </c>
      <c r="D426">
        <v>9785</v>
      </c>
      <c r="E426" s="24" t="s">
        <v>1616</v>
      </c>
      <c r="F426" s="24" t="s">
        <v>1616</v>
      </c>
      <c r="G426" t="b">
        <v>0</v>
      </c>
      <c r="H426" s="24" t="s">
        <v>1617</v>
      </c>
    </row>
    <row r="427" spans="1:8" hidden="1" x14ac:dyDescent="0.2">
      <c r="A427">
        <v>14283</v>
      </c>
      <c r="B427">
        <v>4</v>
      </c>
      <c r="C427" s="116">
        <v>45126.46199895833</v>
      </c>
      <c r="D427">
        <v>1207</v>
      </c>
      <c r="E427" s="24" t="s">
        <v>1618</v>
      </c>
      <c r="F427" s="24" t="s">
        <v>1618</v>
      </c>
      <c r="G427" t="b">
        <v>0</v>
      </c>
      <c r="H427" s="24" t="s">
        <v>1619</v>
      </c>
    </row>
    <row r="428" spans="1:8" hidden="1" x14ac:dyDescent="0.2">
      <c r="A428">
        <v>15701</v>
      </c>
      <c r="B428">
        <v>1</v>
      </c>
      <c r="C428" s="116">
        <v>45126.461999305553</v>
      </c>
      <c r="D428">
        <v>9564</v>
      </c>
      <c r="E428" s="24" t="s">
        <v>1623</v>
      </c>
      <c r="F428" s="24" t="s">
        <v>1623</v>
      </c>
      <c r="G428" t="b">
        <v>1</v>
      </c>
      <c r="H428" s="24" t="s">
        <v>969</v>
      </c>
    </row>
    <row r="429" spans="1:8" hidden="1" x14ac:dyDescent="0.2">
      <c r="A429">
        <v>14324</v>
      </c>
      <c r="B429">
        <v>4</v>
      </c>
      <c r="C429" s="116">
        <v>45126.461999652776</v>
      </c>
      <c r="D429">
        <v>1254</v>
      </c>
      <c r="E429" s="24" t="s">
        <v>1624</v>
      </c>
      <c r="F429" s="24" t="s">
        <v>1624</v>
      </c>
      <c r="G429" t="b">
        <v>0</v>
      </c>
      <c r="H429" s="24" t="s">
        <v>1154</v>
      </c>
    </row>
    <row r="430" spans="1:8" hidden="1" x14ac:dyDescent="0.2">
      <c r="A430">
        <v>14587</v>
      </c>
      <c r="B430">
        <v>4</v>
      </c>
      <c r="C430" s="116">
        <v>45126.46199984954</v>
      </c>
      <c r="D430">
        <v>1541</v>
      </c>
      <c r="E430" s="24" t="s">
        <v>1625</v>
      </c>
      <c r="F430" s="24" t="s">
        <v>1625</v>
      </c>
      <c r="G430" t="b">
        <v>0</v>
      </c>
      <c r="H430" s="24" t="s">
        <v>1626</v>
      </c>
    </row>
    <row r="431" spans="1:8" hidden="1" x14ac:dyDescent="0.2">
      <c r="A431">
        <v>15199</v>
      </c>
      <c r="B431">
        <v>4</v>
      </c>
      <c r="C431" s="116">
        <v>45126.46200003472</v>
      </c>
      <c r="D431">
        <v>8980</v>
      </c>
      <c r="E431" s="24" t="s">
        <v>1627</v>
      </c>
      <c r="F431" s="24" t="s">
        <v>1627</v>
      </c>
      <c r="G431" t="b">
        <v>0</v>
      </c>
      <c r="H431" s="24" t="s">
        <v>969</v>
      </c>
    </row>
    <row r="432" spans="1:8" hidden="1" x14ac:dyDescent="0.2">
      <c r="A432">
        <v>15279</v>
      </c>
      <c r="B432">
        <v>4</v>
      </c>
      <c r="C432" s="116">
        <v>45126.462000729167</v>
      </c>
      <c r="D432">
        <v>9074</v>
      </c>
      <c r="E432" s="24" t="s">
        <v>1628</v>
      </c>
      <c r="F432" s="24" t="s">
        <v>1628</v>
      </c>
      <c r="G432" t="b">
        <v>0</v>
      </c>
      <c r="H432" s="24" t="s">
        <v>1629</v>
      </c>
    </row>
    <row r="433" spans="1:8" hidden="1" x14ac:dyDescent="0.2">
      <c r="A433">
        <v>14823</v>
      </c>
      <c r="B433">
        <v>4</v>
      </c>
      <c r="C433" s="116">
        <v>45126.462002002314</v>
      </c>
      <c r="D433">
        <v>1780</v>
      </c>
      <c r="E433" s="24" t="s">
        <v>1632</v>
      </c>
      <c r="F433" s="24" t="s">
        <v>1632</v>
      </c>
      <c r="G433" t="b">
        <v>0</v>
      </c>
      <c r="H433" s="24" t="s">
        <v>1126</v>
      </c>
    </row>
    <row r="434" spans="1:8" x14ac:dyDescent="0.2">
      <c r="A434">
        <v>14039</v>
      </c>
      <c r="B434">
        <v>4</v>
      </c>
      <c r="C434" s="116"/>
      <c r="D434">
        <v>2376</v>
      </c>
      <c r="E434" s="24" t="s">
        <v>260</v>
      </c>
      <c r="F434" s="24" t="s">
        <v>260</v>
      </c>
      <c r="G434" t="b">
        <v>1</v>
      </c>
      <c r="H434" s="24" t="s">
        <v>931</v>
      </c>
    </row>
    <row r="435" spans="1:8" hidden="1" x14ac:dyDescent="0.2">
      <c r="A435">
        <v>15706</v>
      </c>
      <c r="B435">
        <v>4</v>
      </c>
      <c r="C435" s="116">
        <v>45126.462002199078</v>
      </c>
      <c r="D435">
        <v>9569</v>
      </c>
      <c r="E435" s="24" t="s">
        <v>1633</v>
      </c>
      <c r="F435" s="24" t="s">
        <v>1633</v>
      </c>
      <c r="G435" t="b">
        <v>0</v>
      </c>
      <c r="H435" s="24" t="s">
        <v>1031</v>
      </c>
    </row>
    <row r="436" spans="1:8" x14ac:dyDescent="0.2">
      <c r="A436">
        <v>16363</v>
      </c>
      <c r="C436" s="116"/>
      <c r="D436">
        <v>2455</v>
      </c>
      <c r="E436" s="24" t="s">
        <v>1196</v>
      </c>
      <c r="F436" s="24" t="s">
        <v>1636</v>
      </c>
      <c r="G436" t="b">
        <v>1</v>
      </c>
      <c r="H436" s="24" t="s">
        <v>883</v>
      </c>
    </row>
    <row r="437" spans="1:8" hidden="1" x14ac:dyDescent="0.2">
      <c r="A437">
        <v>15218</v>
      </c>
      <c r="B437">
        <v>4</v>
      </c>
      <c r="C437" s="116">
        <v>45126.462002395834</v>
      </c>
      <c r="D437">
        <v>9001</v>
      </c>
      <c r="E437" s="24" t="s">
        <v>1634</v>
      </c>
      <c r="F437" s="24" t="s">
        <v>1634</v>
      </c>
      <c r="G437" t="b">
        <v>0</v>
      </c>
      <c r="H437" s="24" t="s">
        <v>1229</v>
      </c>
    </row>
    <row r="438" spans="1:8" hidden="1" x14ac:dyDescent="0.2">
      <c r="A438">
        <v>14034</v>
      </c>
      <c r="B438">
        <v>4</v>
      </c>
      <c r="C438" s="116">
        <v>45126.462002743057</v>
      </c>
      <c r="D438">
        <v>2201</v>
      </c>
      <c r="E438" s="24" t="s">
        <v>1637</v>
      </c>
      <c r="F438" s="24" t="s">
        <v>1637</v>
      </c>
      <c r="G438" t="b">
        <v>0</v>
      </c>
      <c r="H438" s="24" t="s">
        <v>1638</v>
      </c>
    </row>
    <row r="439" spans="1:8" hidden="1" x14ac:dyDescent="0.2">
      <c r="A439">
        <v>15437</v>
      </c>
      <c r="B439">
        <v>4</v>
      </c>
      <c r="C439" s="116">
        <v>45126.462002928238</v>
      </c>
      <c r="D439">
        <v>9262</v>
      </c>
      <c r="E439" s="24" t="s">
        <v>1639</v>
      </c>
      <c r="F439" s="24" t="s">
        <v>1639</v>
      </c>
      <c r="G439" t="b">
        <v>0</v>
      </c>
      <c r="H439" s="24" t="s">
        <v>1640</v>
      </c>
    </row>
    <row r="440" spans="1:8" x14ac:dyDescent="0.2">
      <c r="A440">
        <v>14573</v>
      </c>
      <c r="B440">
        <v>4</v>
      </c>
      <c r="C440" s="116"/>
      <c r="D440">
        <v>1527</v>
      </c>
      <c r="E440" s="24" t="s">
        <v>264</v>
      </c>
      <c r="F440" s="24" t="s">
        <v>264</v>
      </c>
      <c r="G440" t="b">
        <v>0</v>
      </c>
      <c r="H440" s="24" t="s">
        <v>1641</v>
      </c>
    </row>
    <row r="441" spans="1:8" hidden="1" x14ac:dyDescent="0.2">
      <c r="A441">
        <v>15806</v>
      </c>
      <c r="B441">
        <v>4</v>
      </c>
      <c r="C441" s="116">
        <v>45126.462028043985</v>
      </c>
      <c r="D441">
        <v>9677</v>
      </c>
      <c r="E441" s="24" t="s">
        <v>1642</v>
      </c>
      <c r="F441" s="24" t="s">
        <v>1642</v>
      </c>
      <c r="G441" t="b">
        <v>0</v>
      </c>
      <c r="H441" s="24" t="s">
        <v>1643</v>
      </c>
    </row>
    <row r="442" spans="1:8" hidden="1" x14ac:dyDescent="0.2">
      <c r="A442">
        <v>14967</v>
      </c>
      <c r="B442">
        <v>4</v>
      </c>
      <c r="C442" s="116">
        <v>45126.462028587965</v>
      </c>
      <c r="D442">
        <v>8183</v>
      </c>
      <c r="E442" s="24" t="s">
        <v>1696</v>
      </c>
      <c r="F442" s="24" t="s">
        <v>1696</v>
      </c>
      <c r="G442" t="b">
        <v>0</v>
      </c>
      <c r="H442" s="24" t="s">
        <v>969</v>
      </c>
    </row>
    <row r="443" spans="1:8" hidden="1" x14ac:dyDescent="0.2">
      <c r="A443">
        <v>14705</v>
      </c>
      <c r="B443">
        <v>4</v>
      </c>
      <c r="C443" s="116">
        <v>45126.462003090281</v>
      </c>
      <c r="D443">
        <v>1662</v>
      </c>
      <c r="E443" s="24" t="s">
        <v>1645</v>
      </c>
      <c r="F443" s="24" t="s">
        <v>1645</v>
      </c>
      <c r="G443" t="b">
        <v>0</v>
      </c>
      <c r="H443" s="24" t="s">
        <v>1031</v>
      </c>
    </row>
    <row r="444" spans="1:8" hidden="1" x14ac:dyDescent="0.2">
      <c r="A444">
        <v>16320</v>
      </c>
      <c r="C444" s="116">
        <v>45793</v>
      </c>
      <c r="D444">
        <v>3037</v>
      </c>
      <c r="E444" s="24" t="s">
        <v>802</v>
      </c>
      <c r="F444" s="24" t="s">
        <v>802</v>
      </c>
      <c r="G444" t="b">
        <v>0</v>
      </c>
      <c r="H444" s="24" t="s">
        <v>1649</v>
      </c>
    </row>
    <row r="445" spans="1:8" hidden="1" x14ac:dyDescent="0.2">
      <c r="A445">
        <v>14488</v>
      </c>
      <c r="B445">
        <v>4</v>
      </c>
      <c r="C445" s="116">
        <v>45126.462003622684</v>
      </c>
      <c r="D445">
        <v>1442</v>
      </c>
      <c r="E445" s="24" t="s">
        <v>1651</v>
      </c>
      <c r="F445" s="24" t="s">
        <v>1651</v>
      </c>
      <c r="G445" t="b">
        <v>0</v>
      </c>
      <c r="H445" s="24" t="s">
        <v>1391</v>
      </c>
    </row>
    <row r="446" spans="1:8" hidden="1" x14ac:dyDescent="0.2">
      <c r="A446">
        <v>14794</v>
      </c>
      <c r="B446">
        <v>4</v>
      </c>
      <c r="C446" s="116">
        <v>45126.462003819448</v>
      </c>
      <c r="D446">
        <v>1751</v>
      </c>
      <c r="E446" s="24" t="s">
        <v>1652</v>
      </c>
      <c r="F446" s="24" t="s">
        <v>1652</v>
      </c>
      <c r="G446" t="b">
        <v>0</v>
      </c>
      <c r="H446" s="24" t="s">
        <v>1653</v>
      </c>
    </row>
    <row r="447" spans="1:8" hidden="1" x14ac:dyDescent="0.2">
      <c r="A447">
        <v>14256</v>
      </c>
      <c r="B447">
        <v>4</v>
      </c>
      <c r="C447" s="116">
        <v>45126.462004016204</v>
      </c>
      <c r="D447">
        <v>1180</v>
      </c>
      <c r="E447" s="24" t="s">
        <v>1656</v>
      </c>
      <c r="F447" s="24" t="s">
        <v>1656</v>
      </c>
      <c r="G447" t="b">
        <v>0</v>
      </c>
      <c r="H447" s="24" t="s">
        <v>1250</v>
      </c>
    </row>
    <row r="448" spans="1:8" hidden="1" x14ac:dyDescent="0.2">
      <c r="A448">
        <v>14448</v>
      </c>
      <c r="B448">
        <v>4</v>
      </c>
      <c r="C448" s="116">
        <v>45126.462004166664</v>
      </c>
      <c r="D448">
        <v>1402</v>
      </c>
      <c r="E448" s="24" t="s">
        <v>1657</v>
      </c>
      <c r="F448" s="24" t="s">
        <v>1657</v>
      </c>
      <c r="G448" t="b">
        <v>0</v>
      </c>
      <c r="H448" s="24" t="s">
        <v>1658</v>
      </c>
    </row>
    <row r="449" spans="1:8" hidden="1" x14ac:dyDescent="0.2">
      <c r="A449">
        <v>14474</v>
      </c>
      <c r="B449">
        <v>3</v>
      </c>
      <c r="C449" s="116">
        <v>45126.462004895831</v>
      </c>
      <c r="D449">
        <v>1428</v>
      </c>
      <c r="E449" s="24" t="s">
        <v>1659</v>
      </c>
      <c r="F449" s="24" t="s">
        <v>1659</v>
      </c>
      <c r="G449" t="b">
        <v>0</v>
      </c>
      <c r="H449" s="24" t="s">
        <v>1660</v>
      </c>
    </row>
    <row r="450" spans="1:8" hidden="1" x14ac:dyDescent="0.2">
      <c r="A450">
        <v>16032</v>
      </c>
      <c r="B450">
        <v>4</v>
      </c>
      <c r="C450" s="116">
        <v>45126.462006516202</v>
      </c>
      <c r="D450">
        <v>9920</v>
      </c>
      <c r="E450" s="24" t="s">
        <v>1661</v>
      </c>
      <c r="F450" s="24" t="s">
        <v>1661</v>
      </c>
      <c r="G450" t="b">
        <v>0</v>
      </c>
      <c r="H450" s="24" t="s">
        <v>1662</v>
      </c>
    </row>
    <row r="451" spans="1:8" hidden="1" x14ac:dyDescent="0.2">
      <c r="A451">
        <v>14128</v>
      </c>
      <c r="B451">
        <v>4</v>
      </c>
      <c r="C451" s="116">
        <v>45126.46201466435</v>
      </c>
      <c r="D451">
        <v>1050</v>
      </c>
      <c r="E451" s="24" t="s">
        <v>1664</v>
      </c>
      <c r="F451" s="24" t="s">
        <v>1664</v>
      </c>
      <c r="G451" t="b">
        <v>0</v>
      </c>
      <c r="H451" s="24" t="s">
        <v>1380</v>
      </c>
    </row>
    <row r="452" spans="1:8" hidden="1" x14ac:dyDescent="0.2">
      <c r="A452">
        <v>14995</v>
      </c>
      <c r="B452">
        <v>1</v>
      </c>
      <c r="C452" s="116">
        <v>45126.462020104169</v>
      </c>
      <c r="D452">
        <v>8709</v>
      </c>
      <c r="E452" s="24" t="s">
        <v>1665</v>
      </c>
      <c r="F452" s="24" t="s">
        <v>1665</v>
      </c>
      <c r="G452" t="b">
        <v>1</v>
      </c>
      <c r="H452" s="24" t="s">
        <v>1666</v>
      </c>
    </row>
    <row r="453" spans="1:8" hidden="1" x14ac:dyDescent="0.2">
      <c r="A453">
        <v>15346</v>
      </c>
      <c r="B453">
        <v>4</v>
      </c>
      <c r="C453" s="116">
        <v>45126.462020833336</v>
      </c>
      <c r="D453">
        <v>9163</v>
      </c>
      <c r="E453" s="24" t="s">
        <v>1667</v>
      </c>
      <c r="F453" s="24" t="s">
        <v>1667</v>
      </c>
      <c r="G453" t="b">
        <v>0</v>
      </c>
      <c r="H453" s="24" t="s">
        <v>1668</v>
      </c>
    </row>
    <row r="454" spans="1:8" x14ac:dyDescent="0.2">
      <c r="A454">
        <v>14848</v>
      </c>
      <c r="B454">
        <v>4</v>
      </c>
      <c r="C454" s="116"/>
      <c r="D454">
        <v>1805</v>
      </c>
      <c r="E454" s="24" t="s">
        <v>266</v>
      </c>
      <c r="F454" s="24" t="s">
        <v>266</v>
      </c>
      <c r="G454" t="b">
        <v>0</v>
      </c>
      <c r="H454" s="24" t="s">
        <v>1670</v>
      </c>
    </row>
    <row r="455" spans="1:8" hidden="1" x14ac:dyDescent="0.2">
      <c r="A455">
        <v>16299</v>
      </c>
      <c r="C455" s="116">
        <v>45726</v>
      </c>
      <c r="D455">
        <v>2432</v>
      </c>
      <c r="E455" s="24" t="s">
        <v>4976</v>
      </c>
      <c r="F455" s="24" t="s">
        <v>956</v>
      </c>
      <c r="G455" t="b">
        <v>0</v>
      </c>
      <c r="H455" s="24" t="s">
        <v>883</v>
      </c>
    </row>
    <row r="456" spans="1:8" hidden="1" x14ac:dyDescent="0.2">
      <c r="A456">
        <v>16001</v>
      </c>
      <c r="B456">
        <v>4</v>
      </c>
      <c r="C456" s="116">
        <v>45126.462022106483</v>
      </c>
      <c r="D456">
        <v>9884</v>
      </c>
      <c r="E456" s="24" t="s">
        <v>1672</v>
      </c>
      <c r="F456" s="24" t="s">
        <v>1672</v>
      </c>
      <c r="G456" t="b">
        <v>0</v>
      </c>
      <c r="H456" s="24" t="s">
        <v>960</v>
      </c>
    </row>
    <row r="457" spans="1:8" hidden="1" x14ac:dyDescent="0.2">
      <c r="A457">
        <v>15157</v>
      </c>
      <c r="B457">
        <v>4</v>
      </c>
      <c r="C457" s="116">
        <v>45126.462023877313</v>
      </c>
      <c r="D457">
        <v>8928</v>
      </c>
      <c r="E457" s="24" t="s">
        <v>1675</v>
      </c>
      <c r="F457" s="24" t="s">
        <v>1675</v>
      </c>
      <c r="G457" t="b">
        <v>0</v>
      </c>
      <c r="H457" s="24" t="s">
        <v>1378</v>
      </c>
    </row>
    <row r="458" spans="1:8" hidden="1" x14ac:dyDescent="0.2">
      <c r="A458">
        <v>15840</v>
      </c>
      <c r="B458">
        <v>4</v>
      </c>
      <c r="C458" s="116">
        <v>45126.462025000001</v>
      </c>
      <c r="D458">
        <v>9714</v>
      </c>
      <c r="E458" s="24" t="s">
        <v>1676</v>
      </c>
      <c r="F458" s="24" t="s">
        <v>1676</v>
      </c>
      <c r="G458" t="b">
        <v>0</v>
      </c>
      <c r="H458" s="24" t="s">
        <v>1677</v>
      </c>
    </row>
    <row r="459" spans="1:8" hidden="1" x14ac:dyDescent="0.2">
      <c r="A459">
        <v>15785</v>
      </c>
      <c r="B459">
        <v>4</v>
      </c>
      <c r="C459" s="116">
        <v>45126.462026076391</v>
      </c>
      <c r="D459">
        <v>9655</v>
      </c>
      <c r="E459" s="24" t="s">
        <v>1678</v>
      </c>
      <c r="F459" s="24" t="s">
        <v>1678</v>
      </c>
      <c r="G459" t="b">
        <v>0</v>
      </c>
      <c r="H459" s="24" t="s">
        <v>1440</v>
      </c>
    </row>
    <row r="460" spans="1:8" hidden="1" x14ac:dyDescent="0.2">
      <c r="A460">
        <v>14450</v>
      </c>
      <c r="B460">
        <v>4</v>
      </c>
      <c r="C460" s="116">
        <v>45126.462026620371</v>
      </c>
      <c r="D460">
        <v>1404</v>
      </c>
      <c r="E460" s="24" t="s">
        <v>1679</v>
      </c>
      <c r="F460" s="24" t="s">
        <v>1679</v>
      </c>
      <c r="G460" t="b">
        <v>0</v>
      </c>
      <c r="H460" s="24" t="s">
        <v>1680</v>
      </c>
    </row>
    <row r="461" spans="1:8" hidden="1" x14ac:dyDescent="0.2">
      <c r="A461">
        <v>14109</v>
      </c>
      <c r="B461">
        <v>4</v>
      </c>
      <c r="C461" s="116">
        <v>45126.462027164351</v>
      </c>
      <c r="D461">
        <v>1031</v>
      </c>
      <c r="E461" s="24" t="s">
        <v>1681</v>
      </c>
      <c r="F461" s="24" t="s">
        <v>1681</v>
      </c>
      <c r="G461" t="b">
        <v>0</v>
      </c>
      <c r="H461" s="24" t="s">
        <v>883</v>
      </c>
    </row>
    <row r="462" spans="1:8" hidden="1" x14ac:dyDescent="0.2">
      <c r="A462">
        <v>14210</v>
      </c>
      <c r="B462">
        <v>4</v>
      </c>
      <c r="C462" s="116">
        <v>45126.462027696762</v>
      </c>
      <c r="D462">
        <v>1133</v>
      </c>
      <c r="E462" s="24" t="s">
        <v>1684</v>
      </c>
      <c r="F462" s="24" t="s">
        <v>1684</v>
      </c>
      <c r="G462" t="b">
        <v>0</v>
      </c>
      <c r="H462" s="24" t="s">
        <v>1685</v>
      </c>
    </row>
    <row r="463" spans="1:8" hidden="1" x14ac:dyDescent="0.2">
      <c r="A463">
        <v>14752</v>
      </c>
      <c r="B463">
        <v>4</v>
      </c>
      <c r="C463" s="116">
        <v>45639</v>
      </c>
      <c r="D463">
        <v>1709</v>
      </c>
      <c r="E463" s="24" t="s">
        <v>1693</v>
      </c>
      <c r="F463" s="24" t="s">
        <v>1693</v>
      </c>
      <c r="G463" t="b">
        <v>0</v>
      </c>
      <c r="H463" s="24" t="s">
        <v>891</v>
      </c>
    </row>
    <row r="464" spans="1:8" hidden="1" x14ac:dyDescent="0.2">
      <c r="A464">
        <v>14822</v>
      </c>
      <c r="B464">
        <v>4</v>
      </c>
      <c r="C464" s="116">
        <v>45126.462028437498</v>
      </c>
      <c r="D464">
        <v>1779</v>
      </c>
      <c r="E464" s="24" t="s">
        <v>1694</v>
      </c>
      <c r="F464" s="24" t="s">
        <v>1694</v>
      </c>
      <c r="G464" t="b">
        <v>0</v>
      </c>
      <c r="H464" s="24" t="s">
        <v>1695</v>
      </c>
    </row>
    <row r="465" spans="1:8" hidden="1" x14ac:dyDescent="0.2">
      <c r="A465">
        <v>15444</v>
      </c>
      <c r="B465">
        <v>4</v>
      </c>
      <c r="C465" s="116">
        <v>45126.462028784721</v>
      </c>
      <c r="D465">
        <v>9269</v>
      </c>
      <c r="E465" s="24" t="s">
        <v>1697</v>
      </c>
      <c r="F465" s="24" t="s">
        <v>1697</v>
      </c>
      <c r="G465" t="b">
        <v>0</v>
      </c>
      <c r="H465" s="24" t="s">
        <v>1698</v>
      </c>
    </row>
    <row r="466" spans="1:8" hidden="1" x14ac:dyDescent="0.2">
      <c r="A466">
        <v>15730</v>
      </c>
      <c r="B466">
        <v>4</v>
      </c>
      <c r="C466" s="116">
        <v>45126.462028969909</v>
      </c>
      <c r="D466">
        <v>9598</v>
      </c>
      <c r="E466" s="24" t="s">
        <v>1699</v>
      </c>
      <c r="F466" s="24" t="s">
        <v>1699</v>
      </c>
      <c r="G466" t="b">
        <v>0</v>
      </c>
      <c r="H466" s="24" t="s">
        <v>1700</v>
      </c>
    </row>
    <row r="467" spans="1:8" x14ac:dyDescent="0.2">
      <c r="A467">
        <v>16370</v>
      </c>
      <c r="C467" s="116"/>
      <c r="D467">
        <v>2467</v>
      </c>
      <c r="E467" s="24" t="s">
        <v>2691</v>
      </c>
      <c r="F467" s="24" t="s">
        <v>1717</v>
      </c>
      <c r="G467" t="b">
        <v>1</v>
      </c>
      <c r="H467" s="24" t="s">
        <v>883</v>
      </c>
    </row>
    <row r="468" spans="1:8" hidden="1" x14ac:dyDescent="0.2">
      <c r="A468">
        <v>15728</v>
      </c>
      <c r="B468">
        <v>4</v>
      </c>
      <c r="C468" s="116">
        <v>45126.462029513888</v>
      </c>
      <c r="D468">
        <v>9594</v>
      </c>
      <c r="E468" s="24" t="s">
        <v>1703</v>
      </c>
      <c r="F468" s="24" t="s">
        <v>1703</v>
      </c>
      <c r="G468" t="b">
        <v>0</v>
      </c>
      <c r="H468" s="24" t="s">
        <v>1704</v>
      </c>
    </row>
    <row r="469" spans="1:8" hidden="1" x14ac:dyDescent="0.2">
      <c r="A469">
        <v>14078</v>
      </c>
      <c r="B469">
        <v>2</v>
      </c>
      <c r="C469" s="116">
        <v>45126.462029513888</v>
      </c>
      <c r="D469">
        <v>2387</v>
      </c>
      <c r="E469" s="24" t="s">
        <v>1705</v>
      </c>
      <c r="F469" s="24" t="s">
        <v>1705</v>
      </c>
      <c r="G469" t="b">
        <v>1</v>
      </c>
      <c r="H469" s="24" t="s">
        <v>1706</v>
      </c>
    </row>
    <row r="470" spans="1:8" hidden="1" x14ac:dyDescent="0.2">
      <c r="A470">
        <v>14141</v>
      </c>
      <c r="B470">
        <v>4</v>
      </c>
      <c r="C470" s="116">
        <v>45126.462029664355</v>
      </c>
      <c r="D470">
        <v>1063</v>
      </c>
      <c r="E470" s="24" t="s">
        <v>1707</v>
      </c>
      <c r="F470" s="24" t="s">
        <v>1707</v>
      </c>
      <c r="G470" t="b">
        <v>0</v>
      </c>
      <c r="H470" s="24" t="s">
        <v>1126</v>
      </c>
    </row>
    <row r="471" spans="1:8" hidden="1" x14ac:dyDescent="0.2">
      <c r="A471">
        <v>15522</v>
      </c>
      <c r="B471">
        <v>4</v>
      </c>
      <c r="C471" s="116">
        <v>45126.462030057868</v>
      </c>
      <c r="D471">
        <v>9351</v>
      </c>
      <c r="E471" s="24" t="s">
        <v>1708</v>
      </c>
      <c r="F471" s="24" t="s">
        <v>1708</v>
      </c>
      <c r="G471" t="b">
        <v>0</v>
      </c>
      <c r="H471" s="24" t="s">
        <v>1709</v>
      </c>
    </row>
    <row r="472" spans="1:8" hidden="1" x14ac:dyDescent="0.2">
      <c r="A472">
        <v>14672</v>
      </c>
      <c r="B472">
        <v>4</v>
      </c>
      <c r="C472" s="116">
        <v>45126.462030208335</v>
      </c>
      <c r="D472">
        <v>1629</v>
      </c>
      <c r="E472" s="24" t="s">
        <v>1710</v>
      </c>
      <c r="F472" s="24" t="s">
        <v>1710</v>
      </c>
      <c r="G472" t="b">
        <v>0</v>
      </c>
      <c r="H472" s="24" t="s">
        <v>1711</v>
      </c>
    </row>
    <row r="473" spans="1:8" hidden="1" x14ac:dyDescent="0.2">
      <c r="A473">
        <v>14824</v>
      </c>
      <c r="B473">
        <v>4</v>
      </c>
      <c r="C473" s="116">
        <v>45126.462030787035</v>
      </c>
      <c r="D473">
        <v>1781</v>
      </c>
      <c r="E473" s="24" t="s">
        <v>1716</v>
      </c>
      <c r="F473" s="24" t="s">
        <v>1716</v>
      </c>
      <c r="G473" t="b">
        <v>0</v>
      </c>
      <c r="H473" s="24" t="s">
        <v>981</v>
      </c>
    </row>
    <row r="474" spans="1:8" hidden="1" x14ac:dyDescent="0.2">
      <c r="A474">
        <v>15068</v>
      </c>
      <c r="B474">
        <v>4</v>
      </c>
      <c r="C474" s="116">
        <v>45126.462031863426</v>
      </c>
      <c r="D474">
        <v>8800</v>
      </c>
      <c r="E474" s="24" t="s">
        <v>1718</v>
      </c>
      <c r="F474" s="24" t="s">
        <v>1718</v>
      </c>
      <c r="G474" t="b">
        <v>0</v>
      </c>
      <c r="H474" s="24" t="s">
        <v>1719</v>
      </c>
    </row>
    <row r="475" spans="1:8" x14ac:dyDescent="0.2">
      <c r="A475">
        <v>16269</v>
      </c>
      <c r="B475">
        <v>5</v>
      </c>
      <c r="C475" s="116"/>
      <c r="D475">
        <v>1585</v>
      </c>
      <c r="E475" s="24" t="s">
        <v>272</v>
      </c>
      <c r="F475" s="24" t="s">
        <v>272</v>
      </c>
      <c r="G475" t="b">
        <v>1</v>
      </c>
      <c r="H475" s="24" t="s">
        <v>1720</v>
      </c>
    </row>
    <row r="476" spans="1:8" hidden="1" x14ac:dyDescent="0.2">
      <c r="A476">
        <v>15207</v>
      </c>
      <c r="B476">
        <v>4</v>
      </c>
      <c r="C476" s="116">
        <v>45126.462032407406</v>
      </c>
      <c r="D476">
        <v>8988</v>
      </c>
      <c r="E476" s="24" t="s">
        <v>1721</v>
      </c>
      <c r="F476" s="24" t="s">
        <v>1721</v>
      </c>
      <c r="G476" t="b">
        <v>0</v>
      </c>
      <c r="H476" s="24" t="s">
        <v>1722</v>
      </c>
    </row>
    <row r="477" spans="1:8" hidden="1" x14ac:dyDescent="0.2">
      <c r="A477">
        <v>14902</v>
      </c>
      <c r="B477">
        <v>4</v>
      </c>
      <c r="C477" s="116">
        <v>45126.462032951385</v>
      </c>
      <c r="D477">
        <v>2388</v>
      </c>
      <c r="E477" s="24" t="s">
        <v>1723</v>
      </c>
      <c r="F477" s="24" t="s">
        <v>1723</v>
      </c>
      <c r="G477" t="b">
        <v>0</v>
      </c>
      <c r="H477" s="24" t="s">
        <v>1113</v>
      </c>
    </row>
    <row r="478" spans="1:8" hidden="1" x14ac:dyDescent="0.2">
      <c r="A478">
        <v>14779</v>
      </c>
      <c r="B478">
        <v>4</v>
      </c>
      <c r="C478" s="116">
        <v>45126.462033101852</v>
      </c>
      <c r="D478">
        <v>1736</v>
      </c>
      <c r="E478" s="24" t="s">
        <v>1724</v>
      </c>
      <c r="F478" s="24" t="s">
        <v>1724</v>
      </c>
      <c r="G478" t="b">
        <v>0</v>
      </c>
      <c r="H478" s="24" t="s">
        <v>1725</v>
      </c>
    </row>
    <row r="479" spans="1:8" hidden="1" x14ac:dyDescent="0.2">
      <c r="A479">
        <v>14979</v>
      </c>
      <c r="B479">
        <v>4</v>
      </c>
      <c r="C479" s="116">
        <v>45126.462030937502</v>
      </c>
      <c r="D479">
        <v>8195</v>
      </c>
      <c r="E479" s="24" t="s">
        <v>1726</v>
      </c>
      <c r="F479" s="24" t="s">
        <v>1726</v>
      </c>
      <c r="G479" t="b">
        <v>0</v>
      </c>
      <c r="H479" s="24" t="s">
        <v>1727</v>
      </c>
    </row>
    <row r="480" spans="1:8" hidden="1" x14ac:dyDescent="0.2">
      <c r="A480">
        <v>14111</v>
      </c>
      <c r="B480">
        <v>4</v>
      </c>
      <c r="C480" s="116">
        <v>45126.462031134259</v>
      </c>
      <c r="D480">
        <v>1033</v>
      </c>
      <c r="E480" s="24" t="s">
        <v>1728</v>
      </c>
      <c r="F480" s="24" t="s">
        <v>1728</v>
      </c>
      <c r="G480" t="b">
        <v>0</v>
      </c>
      <c r="H480" s="24" t="s">
        <v>1729</v>
      </c>
    </row>
    <row r="481" spans="1:8" hidden="1" x14ac:dyDescent="0.2">
      <c r="A481">
        <v>14388</v>
      </c>
      <c r="B481">
        <v>4</v>
      </c>
      <c r="C481" s="116">
        <v>45126.462031331015</v>
      </c>
      <c r="D481">
        <v>1319</v>
      </c>
      <c r="E481" s="24" t="s">
        <v>1730</v>
      </c>
      <c r="F481" s="24" t="s">
        <v>1730</v>
      </c>
      <c r="G481" t="b">
        <v>0</v>
      </c>
      <c r="H481" s="24" t="s">
        <v>1731</v>
      </c>
    </row>
    <row r="482" spans="1:8" hidden="1" x14ac:dyDescent="0.2">
      <c r="A482">
        <v>14639</v>
      </c>
      <c r="B482">
        <v>4</v>
      </c>
      <c r="C482" s="116">
        <v>45126.462031481482</v>
      </c>
      <c r="D482">
        <v>1595</v>
      </c>
      <c r="E482" s="24" t="s">
        <v>1732</v>
      </c>
      <c r="F482" s="24" t="s">
        <v>1732</v>
      </c>
      <c r="G482" t="b">
        <v>0</v>
      </c>
      <c r="H482" s="24" t="s">
        <v>1733</v>
      </c>
    </row>
    <row r="483" spans="1:8" hidden="1" x14ac:dyDescent="0.2">
      <c r="A483">
        <v>14801</v>
      </c>
      <c r="B483">
        <v>4</v>
      </c>
      <c r="C483" s="116">
        <v>45126.462033298609</v>
      </c>
      <c r="D483">
        <v>1758</v>
      </c>
      <c r="E483" s="24" t="s">
        <v>1734</v>
      </c>
      <c r="F483" s="24" t="s">
        <v>1734</v>
      </c>
      <c r="G483" t="b">
        <v>0</v>
      </c>
      <c r="H483" s="24" t="s">
        <v>1078</v>
      </c>
    </row>
    <row r="484" spans="1:8" hidden="1" x14ac:dyDescent="0.2">
      <c r="A484">
        <v>15494</v>
      </c>
      <c r="B484">
        <v>4</v>
      </c>
      <c r="C484" s="116">
        <v>45126.462033483796</v>
      </c>
      <c r="D484">
        <v>9322</v>
      </c>
      <c r="E484" s="24" t="s">
        <v>1735</v>
      </c>
      <c r="F484" s="24" t="s">
        <v>1735</v>
      </c>
      <c r="G484" t="b">
        <v>0</v>
      </c>
      <c r="H484" s="24" t="s">
        <v>1736</v>
      </c>
    </row>
    <row r="485" spans="1:8" hidden="1" x14ac:dyDescent="0.2">
      <c r="A485">
        <v>15808</v>
      </c>
      <c r="B485">
        <v>4</v>
      </c>
      <c r="C485" s="116">
        <v>45126.46203383102</v>
      </c>
      <c r="D485">
        <v>9679</v>
      </c>
      <c r="E485" s="24" t="s">
        <v>1737</v>
      </c>
      <c r="F485" s="24" t="s">
        <v>1737</v>
      </c>
      <c r="G485" t="b">
        <v>0</v>
      </c>
      <c r="H485" s="24" t="s">
        <v>1516</v>
      </c>
    </row>
    <row r="486" spans="1:8" hidden="1" x14ac:dyDescent="0.2">
      <c r="A486">
        <v>14989</v>
      </c>
      <c r="B486">
        <v>4</v>
      </c>
      <c r="C486" s="116">
        <v>45146</v>
      </c>
      <c r="D486">
        <v>8667</v>
      </c>
      <c r="E486" s="24" t="s">
        <v>4977</v>
      </c>
      <c r="F486" s="24" t="s">
        <v>4977</v>
      </c>
      <c r="G486" t="b">
        <v>1</v>
      </c>
      <c r="H486" s="24" t="s">
        <v>1577</v>
      </c>
    </row>
    <row r="487" spans="1:8" hidden="1" x14ac:dyDescent="0.2">
      <c r="A487">
        <v>16268</v>
      </c>
      <c r="C487" s="116">
        <v>45146</v>
      </c>
      <c r="D487">
        <v>11135463</v>
      </c>
      <c r="E487" s="24" t="s">
        <v>4978</v>
      </c>
      <c r="F487" s="24" t="s">
        <v>4978</v>
      </c>
      <c r="G487" t="b">
        <v>1</v>
      </c>
      <c r="H487" s="24" t="s">
        <v>4979</v>
      </c>
    </row>
    <row r="488" spans="1:8" hidden="1" x14ac:dyDescent="0.2">
      <c r="A488">
        <v>14510</v>
      </c>
      <c r="B488">
        <v>4</v>
      </c>
      <c r="C488" s="116">
        <v>45126.462034027776</v>
      </c>
      <c r="D488">
        <v>1464</v>
      </c>
      <c r="E488" s="24" t="s">
        <v>1738</v>
      </c>
      <c r="F488" s="24" t="s">
        <v>1738</v>
      </c>
      <c r="G488" t="b">
        <v>0</v>
      </c>
      <c r="H488" s="24" t="s">
        <v>1739</v>
      </c>
    </row>
    <row r="489" spans="1:8" hidden="1" x14ac:dyDescent="0.2">
      <c r="A489">
        <v>15732</v>
      </c>
      <c r="B489">
        <v>4</v>
      </c>
      <c r="C489" s="116">
        <v>45126.46203422454</v>
      </c>
      <c r="D489">
        <v>9600</v>
      </c>
      <c r="E489" s="24" t="s">
        <v>1740</v>
      </c>
      <c r="F489" s="24" t="s">
        <v>1740</v>
      </c>
      <c r="G489" t="b">
        <v>0</v>
      </c>
      <c r="H489" s="24" t="s">
        <v>1741</v>
      </c>
    </row>
    <row r="490" spans="1:8" x14ac:dyDescent="0.2">
      <c r="A490">
        <v>14279</v>
      </c>
      <c r="B490">
        <v>4</v>
      </c>
      <c r="C490" s="116"/>
      <c r="D490">
        <v>1202</v>
      </c>
      <c r="E490" s="24" t="s">
        <v>1742</v>
      </c>
      <c r="F490" s="24" t="s">
        <v>1742</v>
      </c>
      <c r="G490" t="b">
        <v>0</v>
      </c>
      <c r="H490" s="24" t="s">
        <v>1743</v>
      </c>
    </row>
    <row r="491" spans="1:8" hidden="1" x14ac:dyDescent="0.2">
      <c r="A491">
        <v>15265</v>
      </c>
      <c r="B491">
        <v>4</v>
      </c>
      <c r="C491" s="116">
        <v>45126.462034374999</v>
      </c>
      <c r="D491">
        <v>9055</v>
      </c>
      <c r="E491" s="24" t="s">
        <v>1744</v>
      </c>
      <c r="F491" s="24" t="s">
        <v>1744</v>
      </c>
      <c r="G491" t="b">
        <v>0</v>
      </c>
      <c r="H491" s="24" t="s">
        <v>938</v>
      </c>
    </row>
    <row r="492" spans="1:8" x14ac:dyDescent="0.2">
      <c r="A492">
        <v>15235</v>
      </c>
      <c r="B492">
        <v>4</v>
      </c>
      <c r="C492" s="116"/>
      <c r="D492">
        <v>9022</v>
      </c>
      <c r="E492" s="24" t="s">
        <v>275</v>
      </c>
      <c r="F492" s="24" t="s">
        <v>275</v>
      </c>
      <c r="G492" t="b">
        <v>0</v>
      </c>
      <c r="H492" s="24" t="s">
        <v>1745</v>
      </c>
    </row>
    <row r="493" spans="1:8" hidden="1" x14ac:dyDescent="0.2">
      <c r="A493">
        <v>14432</v>
      </c>
      <c r="B493">
        <v>4</v>
      </c>
      <c r="C493" s="116">
        <v>45126.462034756943</v>
      </c>
      <c r="D493">
        <v>1384</v>
      </c>
      <c r="E493" s="24" t="s">
        <v>1746</v>
      </c>
      <c r="F493" s="24" t="s">
        <v>1746</v>
      </c>
      <c r="G493" t="b">
        <v>0</v>
      </c>
      <c r="H493" s="24" t="s">
        <v>1254</v>
      </c>
    </row>
    <row r="494" spans="1:8" hidden="1" x14ac:dyDescent="0.2">
      <c r="A494">
        <v>14808</v>
      </c>
      <c r="B494">
        <v>4</v>
      </c>
      <c r="C494" s="116">
        <v>45126.462034918979</v>
      </c>
      <c r="D494">
        <v>1765</v>
      </c>
      <c r="E494" s="24" t="s">
        <v>1747</v>
      </c>
      <c r="F494" s="24" t="s">
        <v>1747</v>
      </c>
      <c r="G494" t="b">
        <v>0</v>
      </c>
      <c r="H494" s="24" t="s">
        <v>1078</v>
      </c>
    </row>
    <row r="495" spans="1:8" hidden="1" x14ac:dyDescent="0.2">
      <c r="A495">
        <v>14841</v>
      </c>
      <c r="B495">
        <v>4</v>
      </c>
      <c r="C495" s="116">
        <v>45126.462034571756</v>
      </c>
      <c r="D495">
        <v>1798</v>
      </c>
      <c r="E495" s="24" t="s">
        <v>1748</v>
      </c>
      <c r="F495" s="24" t="s">
        <v>1748</v>
      </c>
      <c r="G495" t="b">
        <v>0</v>
      </c>
      <c r="H495" s="24" t="s">
        <v>1124</v>
      </c>
    </row>
    <row r="496" spans="1:8" hidden="1" x14ac:dyDescent="0.2">
      <c r="A496">
        <v>15777</v>
      </c>
      <c r="B496">
        <v>11</v>
      </c>
      <c r="C496" s="116">
        <v>45126.462035300923</v>
      </c>
      <c r="D496">
        <v>9647</v>
      </c>
      <c r="E496" s="24" t="s">
        <v>1755</v>
      </c>
      <c r="F496" s="24" t="s">
        <v>1755</v>
      </c>
      <c r="G496" t="b">
        <v>0</v>
      </c>
      <c r="H496" s="24" t="s">
        <v>1756</v>
      </c>
    </row>
    <row r="497" spans="1:8" hidden="1" x14ac:dyDescent="0.2">
      <c r="A497">
        <v>15377</v>
      </c>
      <c r="B497">
        <v>4</v>
      </c>
      <c r="C497" s="116">
        <v>45126.46203545139</v>
      </c>
      <c r="D497">
        <v>9196</v>
      </c>
      <c r="E497" s="24" t="s">
        <v>1757</v>
      </c>
      <c r="F497" s="24" t="s">
        <v>1757</v>
      </c>
      <c r="G497" t="b">
        <v>0</v>
      </c>
      <c r="H497" s="24" t="s">
        <v>1758</v>
      </c>
    </row>
    <row r="498" spans="1:8" hidden="1" x14ac:dyDescent="0.2">
      <c r="A498">
        <v>15950</v>
      </c>
      <c r="B498">
        <v>4</v>
      </c>
      <c r="C498" s="116">
        <v>45126.462035648146</v>
      </c>
      <c r="D498">
        <v>9829</v>
      </c>
      <c r="E498" s="24" t="s">
        <v>1759</v>
      </c>
      <c r="F498" s="24" t="s">
        <v>1759</v>
      </c>
      <c r="G498" t="b">
        <v>0</v>
      </c>
      <c r="H498" s="24" t="s">
        <v>1760</v>
      </c>
    </row>
    <row r="499" spans="1:8" hidden="1" x14ac:dyDescent="0.2">
      <c r="A499">
        <v>14453</v>
      </c>
      <c r="B499">
        <v>4</v>
      </c>
      <c r="C499" s="116">
        <v>45126.46203584491</v>
      </c>
      <c r="D499">
        <v>1407</v>
      </c>
      <c r="E499" s="24" t="s">
        <v>1761</v>
      </c>
      <c r="F499" s="24" t="s">
        <v>1761</v>
      </c>
      <c r="G499" t="b">
        <v>0</v>
      </c>
      <c r="H499" s="24" t="s">
        <v>1426</v>
      </c>
    </row>
    <row r="500" spans="1:8" hidden="1" x14ac:dyDescent="0.2">
      <c r="A500">
        <v>15619</v>
      </c>
      <c r="B500">
        <v>4</v>
      </c>
      <c r="C500" s="116">
        <v>45126.46203599537</v>
      </c>
      <c r="D500">
        <v>9470</v>
      </c>
      <c r="E500" s="24" t="s">
        <v>1763</v>
      </c>
      <c r="F500" s="24" t="s">
        <v>1763</v>
      </c>
      <c r="G500" t="b">
        <v>0</v>
      </c>
      <c r="H500" s="24" t="s">
        <v>1764</v>
      </c>
    </row>
    <row r="501" spans="1:8" hidden="1" x14ac:dyDescent="0.2">
      <c r="A501">
        <v>14490</v>
      </c>
      <c r="B501">
        <v>4</v>
      </c>
      <c r="C501" s="116">
        <v>45126.462036192126</v>
      </c>
      <c r="D501">
        <v>1444</v>
      </c>
      <c r="E501" s="24" t="s">
        <v>1765</v>
      </c>
      <c r="F501" s="24" t="s">
        <v>1765</v>
      </c>
      <c r="G501" t="b">
        <v>0</v>
      </c>
      <c r="H501" s="24" t="s">
        <v>1391</v>
      </c>
    </row>
    <row r="502" spans="1:8" hidden="1" x14ac:dyDescent="0.2">
      <c r="A502">
        <v>15208</v>
      </c>
      <c r="B502">
        <v>4</v>
      </c>
      <c r="C502" s="116">
        <v>45126.462036377314</v>
      </c>
      <c r="D502">
        <v>8990</v>
      </c>
      <c r="E502" s="24" t="s">
        <v>1766</v>
      </c>
      <c r="F502" s="24" t="s">
        <v>1766</v>
      </c>
      <c r="G502" t="b">
        <v>0</v>
      </c>
      <c r="H502" s="24" t="s">
        <v>1767</v>
      </c>
    </row>
    <row r="503" spans="1:8" hidden="1" x14ac:dyDescent="0.2">
      <c r="A503">
        <v>15483</v>
      </c>
      <c r="B503">
        <v>4</v>
      </c>
      <c r="C503" s="116">
        <v>45126.462036724537</v>
      </c>
      <c r="D503">
        <v>9310</v>
      </c>
      <c r="E503" s="24" t="s">
        <v>1769</v>
      </c>
      <c r="F503" s="24" t="s">
        <v>1769</v>
      </c>
      <c r="G503" t="b">
        <v>0</v>
      </c>
      <c r="H503" s="24" t="s">
        <v>1640</v>
      </c>
    </row>
    <row r="504" spans="1:8" hidden="1" x14ac:dyDescent="0.2">
      <c r="A504">
        <v>15259</v>
      </c>
      <c r="B504">
        <v>4</v>
      </c>
      <c r="C504" s="116">
        <v>45126.462036921293</v>
      </c>
      <c r="D504">
        <v>9048</v>
      </c>
      <c r="E504" s="24" t="s">
        <v>1770</v>
      </c>
      <c r="F504" s="24" t="s">
        <v>1770</v>
      </c>
      <c r="G504" t="b">
        <v>0</v>
      </c>
      <c r="H504" s="24" t="s">
        <v>1132</v>
      </c>
    </row>
    <row r="505" spans="1:8" hidden="1" x14ac:dyDescent="0.2">
      <c r="A505">
        <v>14749</v>
      </c>
      <c r="B505">
        <v>4</v>
      </c>
      <c r="C505" s="116">
        <v>45126.462036921293</v>
      </c>
      <c r="D505">
        <v>1706</v>
      </c>
      <c r="E505" s="24" t="s">
        <v>1771</v>
      </c>
      <c r="F505" s="24" t="s">
        <v>1771</v>
      </c>
      <c r="G505" t="b">
        <v>0</v>
      </c>
      <c r="H505" s="24" t="s">
        <v>948</v>
      </c>
    </row>
    <row r="506" spans="1:8" hidden="1" x14ac:dyDescent="0.2">
      <c r="A506">
        <v>14353</v>
      </c>
      <c r="B506">
        <v>4</v>
      </c>
      <c r="C506" s="116">
        <v>45126.462037118057</v>
      </c>
      <c r="D506">
        <v>1283</v>
      </c>
      <c r="E506" s="24" t="s">
        <v>1772</v>
      </c>
      <c r="F506" s="24" t="s">
        <v>1772</v>
      </c>
      <c r="G506" t="b">
        <v>0</v>
      </c>
      <c r="H506" s="24" t="s">
        <v>1773</v>
      </c>
    </row>
    <row r="507" spans="1:8" hidden="1" x14ac:dyDescent="0.2">
      <c r="A507">
        <v>15635</v>
      </c>
      <c r="B507">
        <v>4</v>
      </c>
      <c r="C507" s="116">
        <v>45126.462037268517</v>
      </c>
      <c r="D507">
        <v>9493</v>
      </c>
      <c r="E507" s="24" t="s">
        <v>1774</v>
      </c>
      <c r="F507" s="24" t="s">
        <v>1774</v>
      </c>
      <c r="G507" t="b">
        <v>0</v>
      </c>
      <c r="H507" s="24" t="s">
        <v>1775</v>
      </c>
    </row>
    <row r="508" spans="1:8" hidden="1" x14ac:dyDescent="0.2">
      <c r="A508">
        <v>14273</v>
      </c>
      <c r="B508">
        <v>4</v>
      </c>
      <c r="C508" s="116">
        <v>45126.46203746528</v>
      </c>
      <c r="D508">
        <v>1197</v>
      </c>
      <c r="E508" s="24" t="s">
        <v>1776</v>
      </c>
      <c r="F508" s="24" t="s">
        <v>1776</v>
      </c>
      <c r="G508" t="b">
        <v>0</v>
      </c>
      <c r="H508" s="24" t="s">
        <v>1777</v>
      </c>
    </row>
    <row r="509" spans="1:8" x14ac:dyDescent="0.2">
      <c r="A509">
        <v>16371</v>
      </c>
      <c r="C509" s="116"/>
      <c r="D509">
        <v>2507</v>
      </c>
      <c r="E509" s="24" t="s">
        <v>5840</v>
      </c>
      <c r="F509" s="24" t="s">
        <v>1440</v>
      </c>
      <c r="G509" t="b">
        <v>1</v>
      </c>
      <c r="H509" s="24" t="s">
        <v>883</v>
      </c>
    </row>
    <row r="510" spans="1:8" hidden="1" x14ac:dyDescent="0.2">
      <c r="A510">
        <v>15130</v>
      </c>
      <c r="B510">
        <v>3</v>
      </c>
      <c r="C510" s="116">
        <v>45126.462037650461</v>
      </c>
      <c r="D510">
        <v>8884</v>
      </c>
      <c r="E510" s="24" t="s">
        <v>1778</v>
      </c>
      <c r="F510" s="24" t="s">
        <v>1778</v>
      </c>
      <c r="G510" t="b">
        <v>1</v>
      </c>
      <c r="H510" s="24" t="s">
        <v>1779</v>
      </c>
    </row>
    <row r="511" spans="1:8" hidden="1" x14ac:dyDescent="0.2">
      <c r="A511">
        <v>13951</v>
      </c>
      <c r="B511">
        <v>4</v>
      </c>
      <c r="C511" s="116">
        <v>44868</v>
      </c>
      <c r="D511">
        <v>5659228</v>
      </c>
      <c r="E511" s="24" t="s">
        <v>4980</v>
      </c>
      <c r="F511" s="24" t="s">
        <v>4980</v>
      </c>
      <c r="G511" t="b">
        <v>0</v>
      </c>
      <c r="H511" s="24" t="s">
        <v>4981</v>
      </c>
    </row>
    <row r="512" spans="1:8" hidden="1" x14ac:dyDescent="0.2">
      <c r="A512">
        <v>14687</v>
      </c>
      <c r="B512">
        <v>4</v>
      </c>
      <c r="C512" s="116">
        <v>45126.462037812496</v>
      </c>
      <c r="D512">
        <v>1644</v>
      </c>
      <c r="E512" s="24" t="s">
        <v>1780</v>
      </c>
      <c r="F512" s="24" t="s">
        <v>1780</v>
      </c>
      <c r="G512" t="b">
        <v>0</v>
      </c>
      <c r="H512" s="24" t="s">
        <v>1781</v>
      </c>
    </row>
    <row r="513" spans="1:8" hidden="1" x14ac:dyDescent="0.2">
      <c r="A513">
        <v>15195</v>
      </c>
      <c r="B513">
        <v>4</v>
      </c>
      <c r="C513" s="116">
        <v>45126.462037997684</v>
      </c>
      <c r="D513">
        <v>8974</v>
      </c>
      <c r="E513" s="24" t="s">
        <v>1782</v>
      </c>
      <c r="F513" s="24" t="s">
        <v>1782</v>
      </c>
      <c r="G513" t="b">
        <v>0</v>
      </c>
      <c r="H513" s="24" t="s">
        <v>1783</v>
      </c>
    </row>
    <row r="514" spans="1:8" hidden="1" x14ac:dyDescent="0.2">
      <c r="A514">
        <v>15149</v>
      </c>
      <c r="B514">
        <v>4</v>
      </c>
      <c r="C514" s="116">
        <v>45126.462038194448</v>
      </c>
      <c r="D514">
        <v>8918</v>
      </c>
      <c r="E514" s="24" t="s">
        <v>1784</v>
      </c>
      <c r="F514" s="24" t="s">
        <v>1784</v>
      </c>
      <c r="G514" t="b">
        <v>0</v>
      </c>
      <c r="H514" s="24" t="s">
        <v>1785</v>
      </c>
    </row>
    <row r="515" spans="1:8" hidden="1" x14ac:dyDescent="0.2">
      <c r="A515">
        <v>15987</v>
      </c>
      <c r="B515">
        <v>4</v>
      </c>
      <c r="C515" s="116">
        <v>45126.462038344907</v>
      </c>
      <c r="D515">
        <v>9870</v>
      </c>
      <c r="E515" s="24" t="s">
        <v>1786</v>
      </c>
      <c r="F515" s="24" t="s">
        <v>1786</v>
      </c>
      <c r="G515" t="b">
        <v>0</v>
      </c>
      <c r="H515" s="24" t="s">
        <v>1343</v>
      </c>
    </row>
    <row r="516" spans="1:8" hidden="1" x14ac:dyDescent="0.2">
      <c r="A516">
        <v>14253</v>
      </c>
      <c r="B516">
        <v>4</v>
      </c>
      <c r="C516" s="116">
        <v>45126.462038541664</v>
      </c>
      <c r="D516">
        <v>1177</v>
      </c>
      <c r="E516" s="24" t="s">
        <v>1787</v>
      </c>
      <c r="F516" s="24" t="s">
        <v>1787</v>
      </c>
      <c r="G516" t="b">
        <v>0</v>
      </c>
      <c r="H516" s="24" t="s">
        <v>1788</v>
      </c>
    </row>
    <row r="517" spans="1:8" hidden="1" x14ac:dyDescent="0.2">
      <c r="A517">
        <v>14331</v>
      </c>
      <c r="B517">
        <v>4</v>
      </c>
      <c r="C517" s="116">
        <v>45126.462038888887</v>
      </c>
      <c r="D517">
        <v>1261</v>
      </c>
      <c r="E517" s="24" t="s">
        <v>1790</v>
      </c>
      <c r="F517" s="24" t="s">
        <v>1790</v>
      </c>
      <c r="G517" t="b">
        <v>0</v>
      </c>
      <c r="H517" s="24" t="s">
        <v>1791</v>
      </c>
    </row>
    <row r="518" spans="1:8" hidden="1" x14ac:dyDescent="0.2">
      <c r="A518">
        <v>15241</v>
      </c>
      <c r="B518">
        <v>4</v>
      </c>
      <c r="C518" s="116">
        <v>45126.462039085651</v>
      </c>
      <c r="D518">
        <v>9028</v>
      </c>
      <c r="E518" s="24" t="s">
        <v>1794</v>
      </c>
      <c r="F518" s="24" t="s">
        <v>1794</v>
      </c>
      <c r="G518" t="b">
        <v>0</v>
      </c>
      <c r="H518" s="24" t="s">
        <v>1568</v>
      </c>
    </row>
    <row r="519" spans="1:8" hidden="1" x14ac:dyDescent="0.2">
      <c r="A519">
        <v>14322</v>
      </c>
      <c r="B519">
        <v>4</v>
      </c>
      <c r="C519" s="116">
        <v>45126.462039618054</v>
      </c>
      <c r="D519">
        <v>1251</v>
      </c>
      <c r="E519" s="24" t="s">
        <v>4982</v>
      </c>
      <c r="F519" s="24" t="s">
        <v>4982</v>
      </c>
      <c r="G519" t="b">
        <v>0</v>
      </c>
      <c r="H519" s="24" t="s">
        <v>4983</v>
      </c>
    </row>
    <row r="520" spans="1:8" hidden="1" x14ac:dyDescent="0.2">
      <c r="A520">
        <v>14936</v>
      </c>
      <c r="B520">
        <v>4</v>
      </c>
      <c r="C520" s="116">
        <v>45126.462039814818</v>
      </c>
      <c r="D520">
        <v>5013</v>
      </c>
      <c r="E520" s="24" t="s">
        <v>1796</v>
      </c>
      <c r="F520" s="24" t="s">
        <v>1796</v>
      </c>
      <c r="G520" t="b">
        <v>0</v>
      </c>
      <c r="H520" s="24" t="s">
        <v>960</v>
      </c>
    </row>
    <row r="521" spans="1:8" hidden="1" x14ac:dyDescent="0.2">
      <c r="A521">
        <v>15789</v>
      </c>
      <c r="B521">
        <v>3</v>
      </c>
      <c r="C521" s="116">
        <v>45126.462040358798</v>
      </c>
      <c r="D521">
        <v>9659</v>
      </c>
      <c r="E521" s="24" t="s">
        <v>1799</v>
      </c>
      <c r="F521" s="24" t="s">
        <v>1799</v>
      </c>
      <c r="G521" t="b">
        <v>0</v>
      </c>
      <c r="H521" s="24" t="s">
        <v>956</v>
      </c>
    </row>
    <row r="522" spans="1:8" hidden="1" x14ac:dyDescent="0.2">
      <c r="A522">
        <v>16295</v>
      </c>
      <c r="C522" s="116">
        <v>45184</v>
      </c>
      <c r="D522">
        <v>2430</v>
      </c>
      <c r="E522" s="24" t="s">
        <v>4984</v>
      </c>
      <c r="F522" s="24" t="s">
        <v>1802</v>
      </c>
      <c r="G522" t="b">
        <v>0</v>
      </c>
      <c r="H522" s="24" t="s">
        <v>883</v>
      </c>
    </row>
    <row r="523" spans="1:8" hidden="1" x14ac:dyDescent="0.2">
      <c r="A523">
        <v>14820</v>
      </c>
      <c r="B523">
        <v>4</v>
      </c>
      <c r="C523" s="116">
        <v>45127.69585744213</v>
      </c>
      <c r="D523">
        <v>1777</v>
      </c>
      <c r="E523" s="24" t="s">
        <v>4985</v>
      </c>
      <c r="F523" s="24" t="s">
        <v>4985</v>
      </c>
      <c r="G523" t="b">
        <v>0</v>
      </c>
      <c r="H523" s="24" t="s">
        <v>4986</v>
      </c>
    </row>
    <row r="524" spans="1:8" hidden="1" x14ac:dyDescent="0.2">
      <c r="A524">
        <v>14599</v>
      </c>
      <c r="B524">
        <v>4</v>
      </c>
      <c r="C524" s="116">
        <v>45126.462040706021</v>
      </c>
      <c r="D524">
        <v>1554</v>
      </c>
      <c r="E524" s="24" t="s">
        <v>1805</v>
      </c>
      <c r="F524" s="24" t="s">
        <v>1805</v>
      </c>
      <c r="G524" t="b">
        <v>0</v>
      </c>
      <c r="H524" s="24" t="s">
        <v>1806</v>
      </c>
    </row>
    <row r="525" spans="1:8" hidden="1" x14ac:dyDescent="0.2">
      <c r="A525">
        <v>15999</v>
      </c>
      <c r="B525">
        <v>4</v>
      </c>
      <c r="C525" s="116">
        <v>45126.462040891201</v>
      </c>
      <c r="D525">
        <v>9882</v>
      </c>
      <c r="E525" s="24" t="s">
        <v>1807</v>
      </c>
      <c r="F525" s="24" t="s">
        <v>1807</v>
      </c>
      <c r="G525" t="b">
        <v>0</v>
      </c>
      <c r="H525" s="24" t="s">
        <v>1808</v>
      </c>
    </row>
    <row r="526" spans="1:8" hidden="1" x14ac:dyDescent="0.2">
      <c r="A526">
        <v>14386</v>
      </c>
      <c r="B526">
        <v>4</v>
      </c>
      <c r="C526" s="116">
        <v>45126.462041087965</v>
      </c>
      <c r="D526">
        <v>1317</v>
      </c>
      <c r="E526" s="24" t="s">
        <v>1811</v>
      </c>
      <c r="F526" s="24" t="s">
        <v>1811</v>
      </c>
      <c r="G526" t="b">
        <v>0</v>
      </c>
      <c r="H526" s="24" t="s">
        <v>1812</v>
      </c>
    </row>
    <row r="527" spans="1:8" hidden="1" x14ac:dyDescent="0.2">
      <c r="A527">
        <v>16000</v>
      </c>
      <c r="B527">
        <v>4</v>
      </c>
      <c r="C527" s="116">
        <v>45126.462041435188</v>
      </c>
      <c r="D527">
        <v>9883</v>
      </c>
      <c r="E527" s="24" t="s">
        <v>1815</v>
      </c>
      <c r="F527" s="24" t="s">
        <v>1815</v>
      </c>
      <c r="G527" t="b">
        <v>0</v>
      </c>
      <c r="H527" s="24" t="s">
        <v>1816</v>
      </c>
    </row>
    <row r="528" spans="1:8" hidden="1" x14ac:dyDescent="0.2">
      <c r="A528">
        <v>15884</v>
      </c>
      <c r="B528">
        <v>4</v>
      </c>
      <c r="C528" s="116">
        <v>45126.462041631945</v>
      </c>
      <c r="D528">
        <v>9762</v>
      </c>
      <c r="E528" s="24" t="s">
        <v>1817</v>
      </c>
      <c r="F528" s="24" t="s">
        <v>1817</v>
      </c>
      <c r="G528" t="b">
        <v>0</v>
      </c>
      <c r="H528" s="24" t="s">
        <v>1818</v>
      </c>
    </row>
    <row r="529" spans="1:8" x14ac:dyDescent="0.2">
      <c r="A529">
        <v>13994</v>
      </c>
      <c r="B529">
        <v>4</v>
      </c>
      <c r="C529" s="116"/>
      <c r="D529">
        <v>2015</v>
      </c>
      <c r="E529" s="24" t="s">
        <v>279</v>
      </c>
      <c r="F529" s="24" t="s">
        <v>279</v>
      </c>
      <c r="G529" t="b">
        <v>1</v>
      </c>
      <c r="H529" s="24" t="s">
        <v>1820</v>
      </c>
    </row>
    <row r="530" spans="1:8" hidden="1" x14ac:dyDescent="0.2">
      <c r="A530">
        <v>14072</v>
      </c>
      <c r="B530">
        <v>4</v>
      </c>
      <c r="C530" s="116">
        <v>45126.462041979168</v>
      </c>
      <c r="D530">
        <v>2379</v>
      </c>
      <c r="E530" s="24" t="s">
        <v>1821</v>
      </c>
      <c r="F530" s="24" t="s">
        <v>1821</v>
      </c>
      <c r="G530" t="b">
        <v>0</v>
      </c>
      <c r="H530" s="24" t="s">
        <v>1511</v>
      </c>
    </row>
    <row r="531" spans="1:8" hidden="1" x14ac:dyDescent="0.2">
      <c r="A531">
        <v>15253</v>
      </c>
      <c r="B531">
        <v>4</v>
      </c>
      <c r="C531" s="116">
        <v>45126.462042164349</v>
      </c>
      <c r="D531">
        <v>9042</v>
      </c>
      <c r="E531" s="24" t="s">
        <v>1822</v>
      </c>
      <c r="F531" s="24" t="s">
        <v>1822</v>
      </c>
      <c r="G531" t="b">
        <v>0</v>
      </c>
      <c r="H531" s="24" t="s">
        <v>1823</v>
      </c>
    </row>
    <row r="532" spans="1:8" hidden="1" x14ac:dyDescent="0.2">
      <c r="A532">
        <v>14319</v>
      </c>
      <c r="B532">
        <v>4</v>
      </c>
      <c r="C532" s="116">
        <v>45126.462042361112</v>
      </c>
      <c r="D532">
        <v>1248</v>
      </c>
      <c r="E532" s="24" t="s">
        <v>1824</v>
      </c>
      <c r="F532" s="24" t="s">
        <v>1824</v>
      </c>
      <c r="G532" t="b">
        <v>0</v>
      </c>
      <c r="H532" s="24" t="s">
        <v>1825</v>
      </c>
    </row>
    <row r="533" spans="1:8" hidden="1" x14ac:dyDescent="0.2">
      <c r="A533">
        <v>15079</v>
      </c>
      <c r="B533">
        <v>4</v>
      </c>
      <c r="C533" s="116">
        <v>45126.462042511572</v>
      </c>
      <c r="D533">
        <v>8818</v>
      </c>
      <c r="E533" s="24" t="s">
        <v>1826</v>
      </c>
      <c r="F533" s="24" t="s">
        <v>1826</v>
      </c>
      <c r="G533" t="b">
        <v>0</v>
      </c>
      <c r="H533" s="24" t="s">
        <v>1827</v>
      </c>
    </row>
    <row r="534" spans="1:8" hidden="1" x14ac:dyDescent="0.2">
      <c r="A534">
        <v>15644</v>
      </c>
      <c r="B534">
        <v>4</v>
      </c>
      <c r="C534" s="116">
        <v>45126.462042708336</v>
      </c>
      <c r="D534">
        <v>9503</v>
      </c>
      <c r="E534" s="24" t="s">
        <v>1828</v>
      </c>
      <c r="F534" s="24" t="s">
        <v>1828</v>
      </c>
      <c r="G534" t="b">
        <v>0</v>
      </c>
      <c r="H534" s="24" t="s">
        <v>1031</v>
      </c>
    </row>
    <row r="535" spans="1:8" hidden="1" x14ac:dyDescent="0.2">
      <c r="A535">
        <v>16078</v>
      </c>
      <c r="B535">
        <v>4</v>
      </c>
      <c r="C535" s="116">
        <v>45126.462043437503</v>
      </c>
      <c r="D535">
        <v>9970</v>
      </c>
      <c r="E535" s="24" t="s">
        <v>1828</v>
      </c>
      <c r="F535" s="24" t="s">
        <v>1828</v>
      </c>
      <c r="G535" t="b">
        <v>0</v>
      </c>
      <c r="H535" s="24" t="s">
        <v>1031</v>
      </c>
    </row>
    <row r="536" spans="1:8" hidden="1" x14ac:dyDescent="0.2">
      <c r="A536">
        <v>15934</v>
      </c>
      <c r="B536">
        <v>4</v>
      </c>
      <c r="C536" s="116">
        <v>45126.462050844908</v>
      </c>
      <c r="D536">
        <v>9812</v>
      </c>
      <c r="E536" s="24" t="s">
        <v>1829</v>
      </c>
      <c r="F536" s="24" t="s">
        <v>1829</v>
      </c>
      <c r="G536" t="b">
        <v>0</v>
      </c>
      <c r="H536" s="24" t="s">
        <v>1830</v>
      </c>
    </row>
    <row r="537" spans="1:8" hidden="1" x14ac:dyDescent="0.2">
      <c r="A537">
        <v>14646</v>
      </c>
      <c r="B537">
        <v>3</v>
      </c>
      <c r="C537" s="116">
        <v>45126.462055902775</v>
      </c>
      <c r="D537">
        <v>1602</v>
      </c>
      <c r="E537" s="24" t="s">
        <v>1834</v>
      </c>
      <c r="F537" s="24" t="s">
        <v>1834</v>
      </c>
      <c r="G537" t="b">
        <v>0</v>
      </c>
      <c r="H537" s="24" t="s">
        <v>1835</v>
      </c>
    </row>
    <row r="538" spans="1:8" hidden="1" x14ac:dyDescent="0.2">
      <c r="A538">
        <v>15778</v>
      </c>
      <c r="B538">
        <v>4</v>
      </c>
      <c r="C538" s="116">
        <v>45126.462056631943</v>
      </c>
      <c r="D538">
        <v>9648</v>
      </c>
      <c r="E538" s="24" t="s">
        <v>1838</v>
      </c>
      <c r="F538" s="24" t="s">
        <v>1838</v>
      </c>
      <c r="G538" t="b">
        <v>0</v>
      </c>
      <c r="H538" s="24" t="s">
        <v>1839</v>
      </c>
    </row>
    <row r="539" spans="1:8" hidden="1" x14ac:dyDescent="0.2">
      <c r="A539">
        <v>15399</v>
      </c>
      <c r="B539">
        <v>11</v>
      </c>
      <c r="C539" s="116">
        <v>45639</v>
      </c>
      <c r="D539">
        <v>9219</v>
      </c>
      <c r="E539" s="24" t="s">
        <v>109</v>
      </c>
      <c r="F539" s="24" t="s">
        <v>109</v>
      </c>
      <c r="G539" t="b">
        <v>0</v>
      </c>
      <c r="H539" s="24" t="s">
        <v>969</v>
      </c>
    </row>
    <row r="540" spans="1:8" hidden="1" x14ac:dyDescent="0.2">
      <c r="A540">
        <v>15263</v>
      </c>
      <c r="B540">
        <v>4</v>
      </c>
      <c r="C540" s="116">
        <v>45126.462056828706</v>
      </c>
      <c r="D540">
        <v>9052</v>
      </c>
      <c r="E540" s="24" t="s">
        <v>1840</v>
      </c>
      <c r="F540" s="24" t="s">
        <v>1840</v>
      </c>
      <c r="G540" t="b">
        <v>0</v>
      </c>
      <c r="H540" s="24" t="s">
        <v>1423</v>
      </c>
    </row>
    <row r="541" spans="1:8" hidden="1" x14ac:dyDescent="0.2">
      <c r="A541">
        <v>14707</v>
      </c>
      <c r="B541">
        <v>4</v>
      </c>
      <c r="C541" s="116">
        <v>45126.462056979166</v>
      </c>
      <c r="D541">
        <v>1664</v>
      </c>
      <c r="E541" s="24" t="s">
        <v>1841</v>
      </c>
      <c r="F541" s="24" t="s">
        <v>1841</v>
      </c>
      <c r="G541" t="b">
        <v>0</v>
      </c>
      <c r="H541" s="24" t="s">
        <v>1842</v>
      </c>
    </row>
    <row r="542" spans="1:8" hidden="1" x14ac:dyDescent="0.2">
      <c r="A542">
        <v>14787</v>
      </c>
      <c r="B542">
        <v>4</v>
      </c>
      <c r="C542" s="116">
        <v>45126.462057175922</v>
      </c>
      <c r="D542">
        <v>1744</v>
      </c>
      <c r="E542" s="24" t="s">
        <v>1845</v>
      </c>
      <c r="F542" s="24" t="s">
        <v>1845</v>
      </c>
      <c r="G542" t="b">
        <v>0</v>
      </c>
      <c r="H542" s="24" t="s">
        <v>1541</v>
      </c>
    </row>
    <row r="543" spans="1:8" hidden="1" x14ac:dyDescent="0.2">
      <c r="A543">
        <v>15969</v>
      </c>
      <c r="B543">
        <v>3</v>
      </c>
      <c r="C543" s="116">
        <v>45126.462057372686</v>
      </c>
      <c r="D543">
        <v>9849</v>
      </c>
      <c r="E543" s="24" t="s">
        <v>1846</v>
      </c>
      <c r="F543" s="24" t="s">
        <v>1846</v>
      </c>
      <c r="G543" t="b">
        <v>0</v>
      </c>
      <c r="H543" s="24" t="s">
        <v>1847</v>
      </c>
    </row>
    <row r="544" spans="1:8" hidden="1" x14ac:dyDescent="0.2">
      <c r="A544">
        <v>14320</v>
      </c>
      <c r="B544">
        <v>4</v>
      </c>
      <c r="C544" s="116">
        <v>45126.462057719909</v>
      </c>
      <c r="D544">
        <v>1249</v>
      </c>
      <c r="E544" s="24" t="s">
        <v>1849</v>
      </c>
      <c r="F544" s="24" t="s">
        <v>1849</v>
      </c>
      <c r="G544" t="b">
        <v>0</v>
      </c>
      <c r="H544" s="24" t="s">
        <v>1850</v>
      </c>
    </row>
    <row r="545" spans="1:8" hidden="1" x14ac:dyDescent="0.2">
      <c r="A545">
        <v>14520</v>
      </c>
      <c r="B545">
        <v>4</v>
      </c>
      <c r="C545" s="116">
        <v>45126.46205790509</v>
      </c>
      <c r="D545">
        <v>1474</v>
      </c>
      <c r="E545" s="24" t="s">
        <v>1851</v>
      </c>
      <c r="F545" s="24" t="s">
        <v>1851</v>
      </c>
      <c r="G545" t="b">
        <v>0</v>
      </c>
      <c r="H545" s="24" t="s">
        <v>1852</v>
      </c>
    </row>
    <row r="546" spans="1:8" hidden="1" x14ac:dyDescent="0.2">
      <c r="A546">
        <v>14987</v>
      </c>
      <c r="B546">
        <v>10</v>
      </c>
      <c r="C546" s="116">
        <v>45126.462058252313</v>
      </c>
      <c r="D546">
        <v>8652</v>
      </c>
      <c r="E546" s="24" t="s">
        <v>1855</v>
      </c>
      <c r="F546" s="24" t="s">
        <v>1855</v>
      </c>
      <c r="G546" t="b">
        <v>1</v>
      </c>
      <c r="H546" s="24" t="s">
        <v>1619</v>
      </c>
    </row>
    <row r="547" spans="1:8" hidden="1" x14ac:dyDescent="0.2">
      <c r="A547">
        <v>15249</v>
      </c>
      <c r="B547">
        <v>4</v>
      </c>
      <c r="C547" s="116">
        <v>45126.462058449077</v>
      </c>
      <c r="D547">
        <v>9037</v>
      </c>
      <c r="E547" s="24" t="s">
        <v>1856</v>
      </c>
      <c r="F547" s="24" t="s">
        <v>1856</v>
      </c>
      <c r="G547" t="b">
        <v>0</v>
      </c>
      <c r="H547" s="24" t="s">
        <v>1857</v>
      </c>
    </row>
    <row r="548" spans="1:8" hidden="1" x14ac:dyDescent="0.2">
      <c r="A548">
        <v>14152</v>
      </c>
      <c r="B548">
        <v>4</v>
      </c>
      <c r="C548" s="116">
        <v>45126.462058599536</v>
      </c>
      <c r="D548">
        <v>1074</v>
      </c>
      <c r="E548" s="24" t="s">
        <v>1858</v>
      </c>
      <c r="F548" s="24" t="s">
        <v>1858</v>
      </c>
      <c r="G548" t="b">
        <v>0</v>
      </c>
      <c r="H548" s="24" t="s">
        <v>1859</v>
      </c>
    </row>
    <row r="549" spans="1:8" hidden="1" x14ac:dyDescent="0.2">
      <c r="A549">
        <v>14524</v>
      </c>
      <c r="B549">
        <v>4</v>
      </c>
      <c r="C549" s="116">
        <v>45126.462058796293</v>
      </c>
      <c r="D549">
        <v>1478</v>
      </c>
      <c r="E549" s="24" t="s">
        <v>1860</v>
      </c>
      <c r="F549" s="24" t="s">
        <v>1860</v>
      </c>
      <c r="G549" t="b">
        <v>0</v>
      </c>
      <c r="H549" s="24" t="s">
        <v>1861</v>
      </c>
    </row>
    <row r="550" spans="1:8" x14ac:dyDescent="0.2">
      <c r="A550">
        <v>16376</v>
      </c>
      <c r="C550" s="116"/>
      <c r="D550">
        <v>2580</v>
      </c>
      <c r="E550" s="24" t="s">
        <v>8444</v>
      </c>
      <c r="F550" s="24" t="s">
        <v>1862</v>
      </c>
      <c r="G550" t="b">
        <v>1</v>
      </c>
      <c r="H550" s="24" t="s">
        <v>883</v>
      </c>
    </row>
    <row r="551" spans="1:8" hidden="1" x14ac:dyDescent="0.2">
      <c r="A551">
        <v>14440</v>
      </c>
      <c r="B551">
        <v>4</v>
      </c>
      <c r="C551" s="116">
        <v>45126.462058993056</v>
      </c>
      <c r="D551">
        <v>1393</v>
      </c>
      <c r="E551" s="24" t="s">
        <v>1863</v>
      </c>
      <c r="F551" s="24" t="s">
        <v>1863</v>
      </c>
      <c r="G551" t="b">
        <v>0</v>
      </c>
      <c r="H551" s="24" t="s">
        <v>1382</v>
      </c>
    </row>
    <row r="552" spans="1:8" hidden="1" x14ac:dyDescent="0.2">
      <c r="A552">
        <v>15204</v>
      </c>
      <c r="B552">
        <v>4</v>
      </c>
      <c r="C552" s="116">
        <v>45126.462059143516</v>
      </c>
      <c r="D552">
        <v>8985</v>
      </c>
      <c r="E552" s="24" t="s">
        <v>1864</v>
      </c>
      <c r="F552" s="24" t="s">
        <v>1864</v>
      </c>
      <c r="G552" t="b">
        <v>0</v>
      </c>
      <c r="H552" s="24" t="s">
        <v>1054</v>
      </c>
    </row>
    <row r="553" spans="1:8" hidden="1" x14ac:dyDescent="0.2">
      <c r="A553">
        <v>14642</v>
      </c>
      <c r="B553">
        <v>4</v>
      </c>
      <c r="C553" s="116">
        <v>45126.46205934028</v>
      </c>
      <c r="D553">
        <v>1598</v>
      </c>
      <c r="E553" s="24" t="s">
        <v>1866</v>
      </c>
      <c r="F553" s="24" t="s">
        <v>1866</v>
      </c>
      <c r="G553" t="b">
        <v>0</v>
      </c>
      <c r="H553" s="24" t="s">
        <v>1867</v>
      </c>
    </row>
    <row r="554" spans="1:8" hidden="1" x14ac:dyDescent="0.2">
      <c r="A554">
        <v>14248</v>
      </c>
      <c r="B554">
        <v>4</v>
      </c>
      <c r="C554" s="116">
        <v>45126.46205952546</v>
      </c>
      <c r="D554">
        <v>1172</v>
      </c>
      <c r="E554" s="24" t="s">
        <v>1869</v>
      </c>
      <c r="F554" s="24" t="s">
        <v>1869</v>
      </c>
      <c r="G554" t="b">
        <v>0</v>
      </c>
      <c r="H554" s="24" t="s">
        <v>1870</v>
      </c>
    </row>
    <row r="555" spans="1:8" hidden="1" x14ac:dyDescent="0.2">
      <c r="A555">
        <v>15577</v>
      </c>
      <c r="B555">
        <v>4</v>
      </c>
      <c r="C555" s="116">
        <v>45126.462060069447</v>
      </c>
      <c r="D555">
        <v>9416</v>
      </c>
      <c r="E555" s="24" t="s">
        <v>1873</v>
      </c>
      <c r="F555" s="24" t="s">
        <v>1873</v>
      </c>
      <c r="G555" t="b">
        <v>0</v>
      </c>
      <c r="H555" s="24" t="s">
        <v>1266</v>
      </c>
    </row>
    <row r="556" spans="1:8" hidden="1" x14ac:dyDescent="0.2">
      <c r="A556">
        <v>16285</v>
      </c>
      <c r="C556" s="116">
        <v>45640</v>
      </c>
      <c r="D556">
        <v>2424</v>
      </c>
      <c r="E556" s="24" t="s">
        <v>4987</v>
      </c>
      <c r="F556" s="24" t="s">
        <v>4988</v>
      </c>
      <c r="G556" t="b">
        <v>0</v>
      </c>
      <c r="H556" s="24" t="s">
        <v>883</v>
      </c>
    </row>
    <row r="557" spans="1:8" x14ac:dyDescent="0.2">
      <c r="A557">
        <v>16359</v>
      </c>
      <c r="C557" s="116"/>
      <c r="D557">
        <v>2414</v>
      </c>
      <c r="E557" s="24" t="s">
        <v>9619</v>
      </c>
      <c r="F557" s="24" t="s">
        <v>1878</v>
      </c>
      <c r="G557" t="b">
        <v>1</v>
      </c>
      <c r="H557" s="24" t="s">
        <v>883</v>
      </c>
    </row>
    <row r="558" spans="1:8" hidden="1" x14ac:dyDescent="0.2">
      <c r="A558">
        <v>14144</v>
      </c>
      <c r="B558">
        <v>4</v>
      </c>
      <c r="C558" s="116">
        <v>45126.473606678243</v>
      </c>
      <c r="D558">
        <v>1066</v>
      </c>
      <c r="E558" s="24" t="s">
        <v>1879</v>
      </c>
      <c r="F558" s="24" t="s">
        <v>1879</v>
      </c>
      <c r="G558" t="b">
        <v>0</v>
      </c>
      <c r="H558" s="24" t="s">
        <v>1254</v>
      </c>
    </row>
    <row r="559" spans="1:8" hidden="1" x14ac:dyDescent="0.2">
      <c r="A559">
        <v>14211</v>
      </c>
      <c r="B559">
        <v>4</v>
      </c>
      <c r="C559" s="116">
        <v>45126.473608333334</v>
      </c>
      <c r="D559">
        <v>1134</v>
      </c>
      <c r="E559" s="24" t="s">
        <v>1880</v>
      </c>
      <c r="F559" s="24" t="s">
        <v>1880</v>
      </c>
      <c r="G559" t="b">
        <v>0</v>
      </c>
      <c r="H559" s="24" t="s">
        <v>1881</v>
      </c>
    </row>
    <row r="560" spans="1:8" hidden="1" x14ac:dyDescent="0.2">
      <c r="A560">
        <v>15972</v>
      </c>
      <c r="B560">
        <v>4</v>
      </c>
      <c r="C560" s="116">
        <v>45126.473611030095</v>
      </c>
      <c r="D560">
        <v>9853</v>
      </c>
      <c r="E560" s="24" t="s">
        <v>1885</v>
      </c>
      <c r="F560" s="24" t="s">
        <v>1885</v>
      </c>
      <c r="G560" t="b">
        <v>0</v>
      </c>
      <c r="H560" s="24" t="s">
        <v>1382</v>
      </c>
    </row>
    <row r="561" spans="1:8" hidden="1" x14ac:dyDescent="0.2">
      <c r="A561">
        <v>16103</v>
      </c>
      <c r="B561">
        <v>4</v>
      </c>
      <c r="C561" s="116">
        <v>45126.473611921298</v>
      </c>
      <c r="D561">
        <v>9997</v>
      </c>
      <c r="E561" s="24" t="s">
        <v>1886</v>
      </c>
      <c r="F561" s="24" t="s">
        <v>1886</v>
      </c>
      <c r="G561" t="b">
        <v>0</v>
      </c>
      <c r="H561" s="24" t="s">
        <v>1887</v>
      </c>
    </row>
    <row r="562" spans="1:8" hidden="1" x14ac:dyDescent="0.2">
      <c r="A562">
        <v>15478</v>
      </c>
      <c r="B562">
        <v>4</v>
      </c>
      <c r="C562" s="116">
        <v>45126.473613194445</v>
      </c>
      <c r="D562">
        <v>9305</v>
      </c>
      <c r="E562" s="24" t="s">
        <v>1888</v>
      </c>
      <c r="F562" s="24" t="s">
        <v>1888</v>
      </c>
      <c r="G562" t="b">
        <v>0</v>
      </c>
      <c r="H562" s="24" t="s">
        <v>1579</v>
      </c>
    </row>
    <row r="563" spans="1:8" hidden="1" x14ac:dyDescent="0.2">
      <c r="A563">
        <v>14291</v>
      </c>
      <c r="B563">
        <v>4</v>
      </c>
      <c r="C563" s="116">
        <v>45126.473614467592</v>
      </c>
      <c r="D563">
        <v>1215</v>
      </c>
      <c r="E563" s="24" t="s">
        <v>1889</v>
      </c>
      <c r="F563" s="24" t="s">
        <v>1889</v>
      </c>
      <c r="G563" t="b">
        <v>0</v>
      </c>
      <c r="H563" s="24" t="s">
        <v>1890</v>
      </c>
    </row>
    <row r="564" spans="1:8" hidden="1" x14ac:dyDescent="0.2">
      <c r="A564">
        <v>15978</v>
      </c>
      <c r="B564">
        <v>4</v>
      </c>
      <c r="C564" s="116">
        <v>45126.473616817129</v>
      </c>
      <c r="D564">
        <v>9859</v>
      </c>
      <c r="E564" s="24" t="s">
        <v>1891</v>
      </c>
      <c r="F564" s="24" t="s">
        <v>1891</v>
      </c>
      <c r="G564" t="b">
        <v>0</v>
      </c>
      <c r="H564" s="24" t="s">
        <v>998</v>
      </c>
    </row>
    <row r="565" spans="1:8" hidden="1" x14ac:dyDescent="0.2">
      <c r="A565">
        <v>14710</v>
      </c>
      <c r="B565">
        <v>4</v>
      </c>
      <c r="C565" s="116">
        <v>45126.473619328703</v>
      </c>
      <c r="D565">
        <v>1667</v>
      </c>
      <c r="E565" s="24" t="s">
        <v>1892</v>
      </c>
      <c r="F565" s="24" t="s">
        <v>1892</v>
      </c>
      <c r="G565" t="b">
        <v>0</v>
      </c>
      <c r="H565" s="24" t="s">
        <v>1893</v>
      </c>
    </row>
    <row r="566" spans="1:8" hidden="1" x14ac:dyDescent="0.2">
      <c r="A566">
        <v>15837</v>
      </c>
      <c r="B566">
        <v>4</v>
      </c>
      <c r="C566" s="116">
        <v>45134</v>
      </c>
      <c r="D566">
        <v>9711</v>
      </c>
      <c r="E566" s="24" t="s">
        <v>1896</v>
      </c>
      <c r="F566" s="24" t="s">
        <v>1896</v>
      </c>
      <c r="G566" t="b">
        <v>0</v>
      </c>
      <c r="H566" s="24" t="s">
        <v>1126</v>
      </c>
    </row>
    <row r="567" spans="1:8" hidden="1" x14ac:dyDescent="0.2">
      <c r="A567">
        <v>14964</v>
      </c>
      <c r="B567">
        <v>4</v>
      </c>
      <c r="C567" s="116">
        <v>45126.473622951387</v>
      </c>
      <c r="D567">
        <v>8180</v>
      </c>
      <c r="E567" s="24" t="s">
        <v>1897</v>
      </c>
      <c r="F567" s="24" t="s">
        <v>1897</v>
      </c>
      <c r="G567" t="b">
        <v>0</v>
      </c>
      <c r="H567" s="24" t="s">
        <v>1898</v>
      </c>
    </row>
    <row r="568" spans="1:8" hidden="1" x14ac:dyDescent="0.2">
      <c r="A568">
        <v>16322</v>
      </c>
      <c r="B568">
        <v>4</v>
      </c>
      <c r="C568" s="116">
        <v>45997.001939895832</v>
      </c>
      <c r="D568">
        <v>3039</v>
      </c>
      <c r="E568" s="24" t="s">
        <v>284</v>
      </c>
      <c r="F568" s="24" t="s">
        <v>284</v>
      </c>
      <c r="G568" t="b">
        <v>1</v>
      </c>
      <c r="H568" s="24" t="s">
        <v>1899</v>
      </c>
    </row>
    <row r="569" spans="1:8" hidden="1" x14ac:dyDescent="0.2">
      <c r="A569">
        <v>14796</v>
      </c>
      <c r="B569">
        <v>4</v>
      </c>
      <c r="C569" s="116">
        <v>45126.473638506941</v>
      </c>
      <c r="D569">
        <v>1753</v>
      </c>
      <c r="E569" s="24" t="s">
        <v>1900</v>
      </c>
      <c r="F569" s="24" t="s">
        <v>1900</v>
      </c>
      <c r="G569" t="b">
        <v>0</v>
      </c>
      <c r="H569" s="24" t="s">
        <v>1653</v>
      </c>
    </row>
    <row r="570" spans="1:8" hidden="1" x14ac:dyDescent="0.2">
      <c r="A570">
        <v>16041</v>
      </c>
      <c r="B570">
        <v>4</v>
      </c>
      <c r="C570" s="116">
        <v>45126.473639236108</v>
      </c>
      <c r="D570">
        <v>9929</v>
      </c>
      <c r="E570" s="24" t="s">
        <v>1901</v>
      </c>
      <c r="F570" s="24" t="s">
        <v>1901</v>
      </c>
      <c r="G570" t="b">
        <v>0</v>
      </c>
      <c r="H570" s="24" t="s">
        <v>1902</v>
      </c>
    </row>
    <row r="571" spans="1:8" hidden="1" x14ac:dyDescent="0.2">
      <c r="A571">
        <v>14786</v>
      </c>
      <c r="B571">
        <v>4</v>
      </c>
      <c r="C571" s="116">
        <v>45126.473639583332</v>
      </c>
      <c r="D571">
        <v>1743</v>
      </c>
      <c r="E571" s="24" t="s">
        <v>1903</v>
      </c>
      <c r="F571" s="24" t="s">
        <v>1903</v>
      </c>
      <c r="G571" t="b">
        <v>0</v>
      </c>
      <c r="H571" s="24" t="s">
        <v>1904</v>
      </c>
    </row>
    <row r="572" spans="1:8" hidden="1" x14ac:dyDescent="0.2">
      <c r="A572">
        <v>14745</v>
      </c>
      <c r="B572">
        <v>4</v>
      </c>
      <c r="C572" s="116">
        <v>45126.473639965276</v>
      </c>
      <c r="D572">
        <v>1702</v>
      </c>
      <c r="E572" s="24" t="s">
        <v>1905</v>
      </c>
      <c r="F572" s="24" t="s">
        <v>1905</v>
      </c>
      <c r="G572" t="b">
        <v>0</v>
      </c>
      <c r="H572" s="24" t="s">
        <v>1906</v>
      </c>
    </row>
    <row r="573" spans="1:8" hidden="1" x14ac:dyDescent="0.2">
      <c r="A573">
        <v>16023</v>
      </c>
      <c r="B573">
        <v>4</v>
      </c>
      <c r="C573" s="116">
        <v>45126.473642476849</v>
      </c>
      <c r="D573">
        <v>9910</v>
      </c>
      <c r="E573" s="24" t="s">
        <v>1908</v>
      </c>
      <c r="F573" s="24" t="s">
        <v>1908</v>
      </c>
      <c r="G573" t="b">
        <v>0</v>
      </c>
      <c r="H573" s="24" t="s">
        <v>1850</v>
      </c>
    </row>
    <row r="574" spans="1:8" hidden="1" x14ac:dyDescent="0.2">
      <c r="A574">
        <v>14650</v>
      </c>
      <c r="C574" s="116">
        <v>45126.473647372688</v>
      </c>
      <c r="D574">
        <v>1606</v>
      </c>
      <c r="E574" s="24" t="s">
        <v>1909</v>
      </c>
      <c r="F574" s="24" t="s">
        <v>1909</v>
      </c>
      <c r="G574" t="b">
        <v>0</v>
      </c>
      <c r="H574" s="24" t="s">
        <v>1343</v>
      </c>
    </row>
    <row r="575" spans="1:8" hidden="1" x14ac:dyDescent="0.2">
      <c r="A575">
        <v>15959</v>
      </c>
      <c r="B575">
        <v>4</v>
      </c>
      <c r="C575" s="116">
        <v>45126.473648460647</v>
      </c>
      <c r="D575">
        <v>9839</v>
      </c>
      <c r="E575" s="24" t="s">
        <v>1910</v>
      </c>
      <c r="F575" s="24" t="s">
        <v>1910</v>
      </c>
      <c r="G575" t="b">
        <v>0</v>
      </c>
      <c r="H575" s="24" t="s">
        <v>1911</v>
      </c>
    </row>
    <row r="576" spans="1:8" hidden="1" x14ac:dyDescent="0.2">
      <c r="A576">
        <v>14157</v>
      </c>
      <c r="B576">
        <v>4</v>
      </c>
      <c r="C576" s="116">
        <v>45126.473649733794</v>
      </c>
      <c r="D576">
        <v>1079</v>
      </c>
      <c r="E576" s="24" t="s">
        <v>1912</v>
      </c>
      <c r="F576" s="24" t="s">
        <v>1912</v>
      </c>
      <c r="G576" t="b">
        <v>0</v>
      </c>
      <c r="H576" s="24" t="s">
        <v>1913</v>
      </c>
    </row>
    <row r="577" spans="1:8" hidden="1" x14ac:dyDescent="0.2">
      <c r="A577">
        <v>16324</v>
      </c>
      <c r="C577" s="116">
        <v>45639</v>
      </c>
      <c r="D577">
        <v>3041</v>
      </c>
      <c r="E577" s="24" t="s">
        <v>4989</v>
      </c>
      <c r="F577" s="24" t="s">
        <v>1915</v>
      </c>
      <c r="G577" t="b">
        <v>0</v>
      </c>
      <c r="H577" s="24" t="s">
        <v>883</v>
      </c>
    </row>
    <row r="578" spans="1:8" hidden="1" x14ac:dyDescent="0.2">
      <c r="A578">
        <v>14447</v>
      </c>
      <c r="B578">
        <v>4</v>
      </c>
      <c r="C578" s="116">
        <v>45126.473650810185</v>
      </c>
      <c r="D578">
        <v>1401</v>
      </c>
      <c r="E578" s="24" t="s">
        <v>1916</v>
      </c>
      <c r="F578" s="24" t="s">
        <v>1916</v>
      </c>
      <c r="G578" t="b">
        <v>0</v>
      </c>
      <c r="H578" s="24" t="s">
        <v>891</v>
      </c>
    </row>
    <row r="579" spans="1:8" hidden="1" x14ac:dyDescent="0.2">
      <c r="A579">
        <v>14224</v>
      </c>
      <c r="B579">
        <v>4</v>
      </c>
      <c r="C579" s="116">
        <v>45126.473651006942</v>
      </c>
      <c r="D579">
        <v>1147</v>
      </c>
      <c r="E579" s="24" t="s">
        <v>1920</v>
      </c>
      <c r="F579" s="24" t="s">
        <v>1920</v>
      </c>
      <c r="G579" t="b">
        <v>0</v>
      </c>
      <c r="H579" s="24" t="s">
        <v>1231</v>
      </c>
    </row>
    <row r="580" spans="1:8" hidden="1" x14ac:dyDescent="0.2">
      <c r="A580">
        <v>15761</v>
      </c>
      <c r="B580">
        <v>4</v>
      </c>
      <c r="C580" s="116">
        <v>45126.473651157408</v>
      </c>
      <c r="D580">
        <v>9630</v>
      </c>
      <c r="E580" s="24" t="s">
        <v>1921</v>
      </c>
      <c r="F580" s="24" t="s">
        <v>1921</v>
      </c>
      <c r="G580" t="b">
        <v>0</v>
      </c>
      <c r="H580" s="24" t="s">
        <v>956</v>
      </c>
    </row>
    <row r="581" spans="1:8" x14ac:dyDescent="0.2">
      <c r="A581">
        <v>15677</v>
      </c>
      <c r="B581">
        <v>4</v>
      </c>
      <c r="C581" s="116"/>
      <c r="D581">
        <v>9537</v>
      </c>
      <c r="E581" s="24" t="s">
        <v>286</v>
      </c>
      <c r="F581" s="24" t="s">
        <v>286</v>
      </c>
      <c r="G581" t="b">
        <v>1</v>
      </c>
      <c r="H581" s="24" t="s">
        <v>995</v>
      </c>
    </row>
    <row r="582" spans="1:8" hidden="1" x14ac:dyDescent="0.2">
      <c r="A582">
        <v>15406</v>
      </c>
      <c r="B582">
        <v>4</v>
      </c>
      <c r="C582" s="116">
        <v>45126.473652280096</v>
      </c>
      <c r="D582">
        <v>9226</v>
      </c>
      <c r="E582" s="24" t="s">
        <v>4990</v>
      </c>
      <c r="F582" s="24" t="s">
        <v>4990</v>
      </c>
      <c r="G582" t="b">
        <v>0</v>
      </c>
      <c r="H582" s="24" t="s">
        <v>4991</v>
      </c>
    </row>
    <row r="583" spans="1:8" hidden="1" x14ac:dyDescent="0.2">
      <c r="A583">
        <v>14040</v>
      </c>
      <c r="B583">
        <v>4</v>
      </c>
      <c r="C583" s="116">
        <v>45126.473652083332</v>
      </c>
      <c r="D583">
        <v>2220</v>
      </c>
      <c r="E583" s="24" t="s">
        <v>1925</v>
      </c>
      <c r="F583" s="24" t="s">
        <v>1925</v>
      </c>
      <c r="G583" t="b">
        <v>0</v>
      </c>
      <c r="H583" s="24" t="s">
        <v>1126</v>
      </c>
    </row>
    <row r="584" spans="1:8" hidden="1" x14ac:dyDescent="0.2">
      <c r="A584">
        <v>15044</v>
      </c>
      <c r="B584">
        <v>4</v>
      </c>
      <c r="C584" s="116">
        <v>45126.473652430555</v>
      </c>
      <c r="D584">
        <v>8773</v>
      </c>
      <c r="E584" s="24" t="s">
        <v>1926</v>
      </c>
      <c r="F584" s="24" t="s">
        <v>1926</v>
      </c>
      <c r="G584" t="b">
        <v>0</v>
      </c>
      <c r="H584" s="24" t="s">
        <v>981</v>
      </c>
    </row>
    <row r="585" spans="1:8" hidden="1" x14ac:dyDescent="0.2">
      <c r="A585">
        <v>15238</v>
      </c>
      <c r="B585">
        <v>4</v>
      </c>
      <c r="C585" s="116">
        <v>45126.473652627312</v>
      </c>
      <c r="D585">
        <v>9025</v>
      </c>
      <c r="E585" s="24" t="s">
        <v>1927</v>
      </c>
      <c r="F585" s="24" t="s">
        <v>1927</v>
      </c>
      <c r="G585" t="b">
        <v>0</v>
      </c>
      <c r="H585" s="24" t="s">
        <v>931</v>
      </c>
    </row>
    <row r="586" spans="1:8" hidden="1" x14ac:dyDescent="0.2">
      <c r="A586">
        <v>16246</v>
      </c>
      <c r="B586">
        <v>3</v>
      </c>
      <c r="C586" s="116">
        <v>45920</v>
      </c>
      <c r="D586">
        <v>9965</v>
      </c>
      <c r="E586" s="24" t="s">
        <v>288</v>
      </c>
      <c r="F586" s="24" t="s">
        <v>288</v>
      </c>
      <c r="G586" t="b">
        <v>1</v>
      </c>
      <c r="H586" s="24" t="s">
        <v>1928</v>
      </c>
    </row>
    <row r="587" spans="1:8" hidden="1" x14ac:dyDescent="0.2">
      <c r="A587">
        <v>14933</v>
      </c>
      <c r="B587">
        <v>8</v>
      </c>
      <c r="C587" s="116">
        <v>46093.677872997687</v>
      </c>
      <c r="D587">
        <v>5010</v>
      </c>
      <c r="E587" s="24" t="s">
        <v>290</v>
      </c>
      <c r="F587" s="24" t="s">
        <v>290</v>
      </c>
      <c r="G587" t="b">
        <v>1</v>
      </c>
      <c r="H587" s="24" t="s">
        <v>1929</v>
      </c>
    </row>
    <row r="588" spans="1:8" hidden="1" x14ac:dyDescent="0.2">
      <c r="A588">
        <v>14002</v>
      </c>
      <c r="B588">
        <v>4</v>
      </c>
      <c r="C588" s="116">
        <v>45126.473652777779</v>
      </c>
      <c r="D588">
        <v>2027</v>
      </c>
      <c r="E588" s="24" t="s">
        <v>1930</v>
      </c>
      <c r="F588" s="24" t="s">
        <v>1930</v>
      </c>
      <c r="G588" t="b">
        <v>0</v>
      </c>
      <c r="H588" s="24" t="s">
        <v>1343</v>
      </c>
    </row>
    <row r="589" spans="1:8" hidden="1" x14ac:dyDescent="0.2">
      <c r="A589">
        <v>14436</v>
      </c>
      <c r="B589">
        <v>4</v>
      </c>
      <c r="C589" s="116">
        <v>45126.473652974535</v>
      </c>
      <c r="D589">
        <v>1388</v>
      </c>
      <c r="E589" s="24" t="s">
        <v>1931</v>
      </c>
      <c r="F589" s="24" t="s">
        <v>1931</v>
      </c>
      <c r="G589" t="b">
        <v>0</v>
      </c>
      <c r="H589" s="24" t="s">
        <v>1932</v>
      </c>
    </row>
    <row r="590" spans="1:8" hidden="1" x14ac:dyDescent="0.2">
      <c r="A590">
        <v>15445</v>
      </c>
      <c r="B590">
        <v>4</v>
      </c>
      <c r="C590" s="116">
        <v>45126.473653159723</v>
      </c>
      <c r="D590">
        <v>9270</v>
      </c>
      <c r="E590" s="24" t="s">
        <v>1933</v>
      </c>
      <c r="F590" s="24" t="s">
        <v>1933</v>
      </c>
      <c r="G590" t="b">
        <v>0</v>
      </c>
      <c r="H590" s="24" t="s">
        <v>1380</v>
      </c>
    </row>
    <row r="591" spans="1:8" hidden="1" x14ac:dyDescent="0.2">
      <c r="A591">
        <v>15782</v>
      </c>
      <c r="B591">
        <v>4</v>
      </c>
      <c r="C591" s="116">
        <v>45126.473653356479</v>
      </c>
      <c r="D591">
        <v>9652</v>
      </c>
      <c r="E591" s="24" t="s">
        <v>1934</v>
      </c>
      <c r="F591" s="24" t="s">
        <v>1934</v>
      </c>
      <c r="G591" t="b">
        <v>0</v>
      </c>
      <c r="H591" s="24" t="s">
        <v>1935</v>
      </c>
    </row>
    <row r="592" spans="1:8" hidden="1" x14ac:dyDescent="0.2">
      <c r="A592">
        <v>14723</v>
      </c>
      <c r="B592">
        <v>4</v>
      </c>
      <c r="C592" s="116">
        <v>45126.473653703702</v>
      </c>
      <c r="D592">
        <v>1680</v>
      </c>
      <c r="E592" s="24" t="s">
        <v>1938</v>
      </c>
      <c r="F592" s="24" t="s">
        <v>1938</v>
      </c>
      <c r="G592" t="b">
        <v>0</v>
      </c>
      <c r="H592" s="24" t="s">
        <v>1126</v>
      </c>
    </row>
    <row r="593" spans="1:8" x14ac:dyDescent="0.2">
      <c r="A593">
        <v>16348</v>
      </c>
      <c r="C593" s="116"/>
      <c r="D593">
        <v>6021</v>
      </c>
      <c r="E593" s="24" t="s">
        <v>8431</v>
      </c>
      <c r="F593" s="24" t="s">
        <v>1939</v>
      </c>
      <c r="G593" t="b">
        <v>1</v>
      </c>
      <c r="H593" s="24" t="s">
        <v>883</v>
      </c>
    </row>
    <row r="594" spans="1:8" hidden="1" x14ac:dyDescent="0.2">
      <c r="A594">
        <v>15229</v>
      </c>
      <c r="B594">
        <v>1</v>
      </c>
      <c r="C594" s="116">
        <v>45126.473653900466</v>
      </c>
      <c r="D594">
        <v>9015</v>
      </c>
      <c r="E594" s="24" t="s">
        <v>1940</v>
      </c>
      <c r="F594" s="24" t="s">
        <v>1940</v>
      </c>
      <c r="G594" t="b">
        <v>1</v>
      </c>
      <c r="H594" s="24" t="s">
        <v>1941</v>
      </c>
    </row>
    <row r="595" spans="1:8" hidden="1" x14ac:dyDescent="0.2">
      <c r="A595">
        <v>14718</v>
      </c>
      <c r="B595">
        <v>4</v>
      </c>
      <c r="C595" s="116">
        <v>45126.47365443287</v>
      </c>
      <c r="D595">
        <v>1675</v>
      </c>
      <c r="E595" s="24" t="s">
        <v>1944</v>
      </c>
      <c r="F595" s="24" t="s">
        <v>1944</v>
      </c>
      <c r="G595" t="b">
        <v>0</v>
      </c>
      <c r="H595" s="24" t="s">
        <v>1343</v>
      </c>
    </row>
    <row r="596" spans="1:8" x14ac:dyDescent="0.2">
      <c r="A596">
        <v>16362</v>
      </c>
      <c r="C596" s="116"/>
      <c r="D596">
        <v>2447</v>
      </c>
      <c r="E596" s="24" t="s">
        <v>8462</v>
      </c>
      <c r="F596" s="24" t="s">
        <v>1945</v>
      </c>
      <c r="G596" t="b">
        <v>1</v>
      </c>
      <c r="H596" s="24" t="s">
        <v>883</v>
      </c>
    </row>
    <row r="597" spans="1:8" hidden="1" x14ac:dyDescent="0.2">
      <c r="A597">
        <v>14531</v>
      </c>
      <c r="B597">
        <v>4</v>
      </c>
      <c r="C597" s="116">
        <v>45126.473654629626</v>
      </c>
      <c r="D597">
        <v>1485</v>
      </c>
      <c r="E597" s="24" t="s">
        <v>1946</v>
      </c>
      <c r="F597" s="24" t="s">
        <v>1946</v>
      </c>
      <c r="G597" t="b">
        <v>0</v>
      </c>
      <c r="H597" s="24" t="s">
        <v>1947</v>
      </c>
    </row>
    <row r="598" spans="1:8" hidden="1" x14ac:dyDescent="0.2">
      <c r="A598">
        <v>14454</v>
      </c>
      <c r="B598">
        <v>4</v>
      </c>
      <c r="C598" s="116">
        <v>45126.47365497685</v>
      </c>
      <c r="D598">
        <v>1408</v>
      </c>
      <c r="E598" s="24" t="s">
        <v>1949</v>
      </c>
      <c r="F598" s="24" t="s">
        <v>1949</v>
      </c>
      <c r="G598" t="b">
        <v>0</v>
      </c>
      <c r="H598" s="24" t="s">
        <v>948</v>
      </c>
    </row>
    <row r="599" spans="1:8" hidden="1" x14ac:dyDescent="0.2">
      <c r="A599">
        <v>15471</v>
      </c>
      <c r="B599">
        <v>4</v>
      </c>
      <c r="C599" s="116">
        <v>45126.47365497685</v>
      </c>
      <c r="D599">
        <v>9297</v>
      </c>
      <c r="E599" s="24" t="s">
        <v>1950</v>
      </c>
      <c r="F599" s="24" t="s">
        <v>1950</v>
      </c>
      <c r="G599" t="b">
        <v>0</v>
      </c>
      <c r="H599" s="24" t="s">
        <v>969</v>
      </c>
    </row>
    <row r="600" spans="1:8" hidden="1" x14ac:dyDescent="0.2">
      <c r="A600">
        <v>14375</v>
      </c>
      <c r="B600">
        <v>4</v>
      </c>
      <c r="C600" s="116">
        <v>45126.473655520836</v>
      </c>
      <c r="D600">
        <v>1305</v>
      </c>
      <c r="E600" s="24" t="s">
        <v>1954</v>
      </c>
      <c r="F600" s="24" t="s">
        <v>1954</v>
      </c>
      <c r="G600" t="b">
        <v>0</v>
      </c>
      <c r="H600" s="24" t="s">
        <v>1511</v>
      </c>
    </row>
    <row r="601" spans="1:8" hidden="1" x14ac:dyDescent="0.2">
      <c r="A601">
        <v>14788</v>
      </c>
      <c r="B601">
        <v>4</v>
      </c>
      <c r="C601" s="116">
        <v>45615</v>
      </c>
      <c r="D601">
        <v>1745</v>
      </c>
      <c r="E601" s="24" t="s">
        <v>1955</v>
      </c>
      <c r="F601" s="24" t="s">
        <v>1955</v>
      </c>
      <c r="G601" t="b">
        <v>0</v>
      </c>
      <c r="H601" s="24" t="s">
        <v>1956</v>
      </c>
    </row>
    <row r="602" spans="1:8" hidden="1" x14ac:dyDescent="0.2">
      <c r="A602">
        <v>14558</v>
      </c>
      <c r="B602">
        <v>4</v>
      </c>
      <c r="C602" s="116">
        <v>45126.473655324073</v>
      </c>
      <c r="D602">
        <v>1512</v>
      </c>
      <c r="E602" s="24" t="s">
        <v>1957</v>
      </c>
      <c r="F602" s="24" t="s">
        <v>1957</v>
      </c>
      <c r="G602" t="b">
        <v>0</v>
      </c>
      <c r="H602" s="24" t="s">
        <v>1022</v>
      </c>
    </row>
    <row r="603" spans="1:8" hidden="1" x14ac:dyDescent="0.2">
      <c r="A603">
        <v>15929</v>
      </c>
      <c r="B603">
        <v>4</v>
      </c>
      <c r="C603" s="116">
        <v>45126.473655671296</v>
      </c>
      <c r="D603">
        <v>9807</v>
      </c>
      <c r="E603" s="24" t="s">
        <v>1958</v>
      </c>
      <c r="F603" s="24" t="s">
        <v>1958</v>
      </c>
      <c r="G603" t="b">
        <v>0</v>
      </c>
      <c r="H603" s="24" t="s">
        <v>1959</v>
      </c>
    </row>
    <row r="604" spans="1:8" hidden="1" x14ac:dyDescent="0.2">
      <c r="A604">
        <v>14719</v>
      </c>
      <c r="B604">
        <v>4</v>
      </c>
      <c r="C604" s="116">
        <v>45126.473655868052</v>
      </c>
      <c r="D604">
        <v>1676</v>
      </c>
      <c r="E604" s="24" t="s">
        <v>1960</v>
      </c>
      <c r="F604" s="24" t="s">
        <v>1960</v>
      </c>
      <c r="G604" t="b">
        <v>0</v>
      </c>
      <c r="H604" s="24" t="s">
        <v>1961</v>
      </c>
    </row>
    <row r="605" spans="1:8" hidden="1" x14ac:dyDescent="0.2">
      <c r="A605">
        <v>15436</v>
      </c>
      <c r="B605">
        <v>4</v>
      </c>
      <c r="C605" s="116">
        <v>45126.47365605324</v>
      </c>
      <c r="D605">
        <v>9261</v>
      </c>
      <c r="E605" s="24" t="s">
        <v>1962</v>
      </c>
      <c r="F605" s="24" t="s">
        <v>1962</v>
      </c>
      <c r="G605" t="b">
        <v>0</v>
      </c>
      <c r="H605" s="24" t="s">
        <v>956</v>
      </c>
    </row>
    <row r="606" spans="1:8" hidden="1" x14ac:dyDescent="0.2">
      <c r="A606">
        <v>14108</v>
      </c>
      <c r="B606">
        <v>4</v>
      </c>
      <c r="C606" s="116">
        <v>45126.473656249997</v>
      </c>
      <c r="D606">
        <v>1030</v>
      </c>
      <c r="E606" s="24" t="s">
        <v>1963</v>
      </c>
      <c r="F606" s="24" t="s">
        <v>1963</v>
      </c>
      <c r="G606" t="b">
        <v>0</v>
      </c>
      <c r="H606" s="24" t="s">
        <v>883</v>
      </c>
    </row>
    <row r="607" spans="1:8" hidden="1" x14ac:dyDescent="0.2">
      <c r="A607">
        <v>15053</v>
      </c>
      <c r="B607">
        <v>4</v>
      </c>
      <c r="C607" s="116">
        <v>45126.473656400463</v>
      </c>
      <c r="D607">
        <v>8783</v>
      </c>
      <c r="E607" s="24" t="s">
        <v>1965</v>
      </c>
      <c r="F607" s="24" t="s">
        <v>1965</v>
      </c>
      <c r="G607" t="b">
        <v>0</v>
      </c>
      <c r="H607" s="24" t="s">
        <v>1966</v>
      </c>
    </row>
    <row r="608" spans="1:8" hidden="1" x14ac:dyDescent="0.2">
      <c r="A608">
        <v>14541</v>
      </c>
      <c r="B608">
        <v>4</v>
      </c>
      <c r="C608" s="116">
        <v>45126.47365659722</v>
      </c>
      <c r="D608">
        <v>1495</v>
      </c>
      <c r="E608" s="24" t="s">
        <v>1967</v>
      </c>
      <c r="F608" s="24" t="s">
        <v>1967</v>
      </c>
      <c r="G608" t="b">
        <v>0</v>
      </c>
      <c r="H608" s="24" t="s">
        <v>1968</v>
      </c>
    </row>
    <row r="609" spans="1:8" hidden="1" x14ac:dyDescent="0.2">
      <c r="A609">
        <v>14559</v>
      </c>
      <c r="B609">
        <v>4</v>
      </c>
      <c r="C609" s="116">
        <v>45126.50171744213</v>
      </c>
      <c r="D609">
        <v>1513</v>
      </c>
      <c r="E609" s="24" t="s">
        <v>4992</v>
      </c>
      <c r="F609" s="24" t="s">
        <v>4992</v>
      </c>
      <c r="G609" t="b">
        <v>0</v>
      </c>
      <c r="H609" s="24" t="s">
        <v>4993</v>
      </c>
    </row>
    <row r="610" spans="1:8" hidden="1" x14ac:dyDescent="0.2">
      <c r="A610">
        <v>14701</v>
      </c>
      <c r="B610">
        <v>4</v>
      </c>
      <c r="C610" s="116">
        <v>45126.501719444444</v>
      </c>
      <c r="D610">
        <v>1658</v>
      </c>
      <c r="E610" s="24" t="s">
        <v>1974</v>
      </c>
      <c r="F610" s="24" t="s">
        <v>1974</v>
      </c>
      <c r="G610" t="b">
        <v>0</v>
      </c>
      <c r="H610" s="24" t="s">
        <v>1975</v>
      </c>
    </row>
    <row r="611" spans="1:8" x14ac:dyDescent="0.2">
      <c r="A611">
        <v>15105</v>
      </c>
      <c r="B611">
        <v>4</v>
      </c>
      <c r="C611" s="116"/>
      <c r="D611">
        <v>8850</v>
      </c>
      <c r="E611" s="24" t="s">
        <v>294</v>
      </c>
      <c r="F611" s="24" t="s">
        <v>294</v>
      </c>
      <c r="G611" t="b">
        <v>1</v>
      </c>
      <c r="H611" s="24" t="s">
        <v>1497</v>
      </c>
    </row>
    <row r="612" spans="1:8" x14ac:dyDescent="0.2">
      <c r="A612">
        <v>16280</v>
      </c>
      <c r="B612">
        <v>4</v>
      </c>
      <c r="C612" s="116"/>
      <c r="D612">
        <v>11332503</v>
      </c>
      <c r="E612" s="24" t="s">
        <v>1976</v>
      </c>
      <c r="F612" s="24" t="s">
        <v>1976</v>
      </c>
      <c r="G612" t="b">
        <v>1</v>
      </c>
      <c r="H612" s="24" t="s">
        <v>1977</v>
      </c>
    </row>
    <row r="613" spans="1:8" hidden="1" x14ac:dyDescent="0.2">
      <c r="A613">
        <v>15781</v>
      </c>
      <c r="B613">
        <v>4</v>
      </c>
      <c r="C613" s="116">
        <v>45126.501720868058</v>
      </c>
      <c r="D613">
        <v>9651</v>
      </c>
      <c r="E613" s="24" t="s">
        <v>1978</v>
      </c>
      <c r="F613" s="24" t="s">
        <v>1978</v>
      </c>
      <c r="G613" t="b">
        <v>0</v>
      </c>
      <c r="H613" s="24" t="s">
        <v>1113</v>
      </c>
    </row>
    <row r="614" spans="1:8" hidden="1" x14ac:dyDescent="0.2">
      <c r="A614">
        <v>15162</v>
      </c>
      <c r="B614">
        <v>4</v>
      </c>
      <c r="C614" s="116">
        <v>45126.501722337962</v>
      </c>
      <c r="D614">
        <v>8935</v>
      </c>
      <c r="E614" s="24" t="s">
        <v>1979</v>
      </c>
      <c r="F614" s="24" t="s">
        <v>1979</v>
      </c>
      <c r="G614" t="b">
        <v>0</v>
      </c>
      <c r="H614" s="24" t="s">
        <v>956</v>
      </c>
    </row>
    <row r="615" spans="1:8" hidden="1" x14ac:dyDescent="0.2">
      <c r="A615">
        <v>14596</v>
      </c>
      <c r="B615">
        <v>4</v>
      </c>
      <c r="C615" s="116">
        <v>45126.501723958332</v>
      </c>
      <c r="D615">
        <v>1551</v>
      </c>
      <c r="E615" s="24" t="s">
        <v>1980</v>
      </c>
      <c r="F615" s="24" t="s">
        <v>1980</v>
      </c>
      <c r="G615" t="b">
        <v>0</v>
      </c>
      <c r="H615" s="24" t="s">
        <v>1254</v>
      </c>
    </row>
    <row r="616" spans="1:8" hidden="1" x14ac:dyDescent="0.2">
      <c r="A616">
        <v>14428</v>
      </c>
      <c r="B616">
        <v>4</v>
      </c>
      <c r="C616" s="116">
        <v>45126.501724884256</v>
      </c>
      <c r="D616">
        <v>1377</v>
      </c>
      <c r="E616" s="24" t="s">
        <v>1981</v>
      </c>
      <c r="F616" s="24" t="s">
        <v>1981</v>
      </c>
      <c r="G616" t="b">
        <v>0</v>
      </c>
      <c r="H616" s="24" t="s">
        <v>1982</v>
      </c>
    </row>
    <row r="617" spans="1:8" hidden="1" x14ac:dyDescent="0.2">
      <c r="A617">
        <v>15698</v>
      </c>
      <c r="B617">
        <v>4</v>
      </c>
      <c r="C617" s="116">
        <v>45126.50172685185</v>
      </c>
      <c r="D617">
        <v>9561</v>
      </c>
      <c r="E617" s="24" t="s">
        <v>1983</v>
      </c>
      <c r="F617" s="24" t="s">
        <v>1983</v>
      </c>
      <c r="G617" t="b">
        <v>0</v>
      </c>
      <c r="H617" s="24" t="s">
        <v>1984</v>
      </c>
    </row>
    <row r="618" spans="1:8" hidden="1" x14ac:dyDescent="0.2">
      <c r="A618">
        <v>15495</v>
      </c>
      <c r="B618">
        <v>4</v>
      </c>
      <c r="C618" s="116">
        <v>45126.50172847222</v>
      </c>
      <c r="D618">
        <v>9323</v>
      </c>
      <c r="E618" s="24" t="s">
        <v>1985</v>
      </c>
      <c r="F618" s="24" t="s">
        <v>1985</v>
      </c>
      <c r="G618" t="b">
        <v>0</v>
      </c>
      <c r="H618" s="24" t="s">
        <v>1986</v>
      </c>
    </row>
    <row r="619" spans="1:8" hidden="1" x14ac:dyDescent="0.2">
      <c r="A619">
        <v>14626</v>
      </c>
      <c r="B619">
        <v>4</v>
      </c>
      <c r="C619" s="116">
        <v>45126.50173009259</v>
      </c>
      <c r="D619">
        <v>1582</v>
      </c>
      <c r="E619" s="24" t="s">
        <v>1990</v>
      </c>
      <c r="F619" s="24" t="s">
        <v>1990</v>
      </c>
      <c r="G619" t="b">
        <v>0</v>
      </c>
      <c r="H619" s="24" t="s">
        <v>1126</v>
      </c>
    </row>
    <row r="620" spans="1:8" hidden="1" x14ac:dyDescent="0.2">
      <c r="A620">
        <v>15650</v>
      </c>
      <c r="B620">
        <v>4</v>
      </c>
      <c r="C620" s="116">
        <v>45126.501731018521</v>
      </c>
      <c r="D620">
        <v>9509</v>
      </c>
      <c r="E620" s="24" t="s">
        <v>1992</v>
      </c>
      <c r="F620" s="24" t="s">
        <v>1992</v>
      </c>
      <c r="G620" t="b">
        <v>0</v>
      </c>
      <c r="H620" s="24" t="s">
        <v>1993</v>
      </c>
    </row>
    <row r="621" spans="1:8" hidden="1" x14ac:dyDescent="0.2">
      <c r="A621">
        <v>15349</v>
      </c>
      <c r="B621">
        <v>4</v>
      </c>
      <c r="C621" s="116">
        <v>45126.50173171296</v>
      </c>
      <c r="D621">
        <v>9167</v>
      </c>
      <c r="E621" s="24" t="s">
        <v>1996</v>
      </c>
      <c r="F621" s="24" t="s">
        <v>1996</v>
      </c>
      <c r="G621" t="b">
        <v>0</v>
      </c>
      <c r="H621" s="24" t="s">
        <v>1997</v>
      </c>
    </row>
    <row r="622" spans="1:8" hidden="1" x14ac:dyDescent="0.2">
      <c r="A622">
        <v>15315</v>
      </c>
      <c r="B622">
        <v>4</v>
      </c>
      <c r="C622" s="116">
        <v>45126.501732094905</v>
      </c>
      <c r="D622">
        <v>9129</v>
      </c>
      <c r="E622" s="24" t="s">
        <v>2002</v>
      </c>
      <c r="F622" s="24" t="s">
        <v>2002</v>
      </c>
      <c r="G622" t="b">
        <v>0</v>
      </c>
      <c r="H622" s="24" t="s">
        <v>2003</v>
      </c>
    </row>
    <row r="623" spans="1:8" hidden="1" x14ac:dyDescent="0.2">
      <c r="A623">
        <v>15733</v>
      </c>
      <c r="B623">
        <v>4</v>
      </c>
      <c r="C623" s="116">
        <v>45126.501732442128</v>
      </c>
      <c r="D623">
        <v>9601</v>
      </c>
      <c r="E623" s="24" t="s">
        <v>2004</v>
      </c>
      <c r="F623" s="24" t="s">
        <v>2004</v>
      </c>
      <c r="G623" t="b">
        <v>0</v>
      </c>
      <c r="H623" s="24" t="s">
        <v>956</v>
      </c>
    </row>
    <row r="624" spans="1:8" hidden="1" x14ac:dyDescent="0.2">
      <c r="A624">
        <v>14459</v>
      </c>
      <c r="B624">
        <v>4</v>
      </c>
      <c r="C624" s="116">
        <v>45770</v>
      </c>
      <c r="D624">
        <v>1413</v>
      </c>
      <c r="E624" s="24" t="s">
        <v>4994</v>
      </c>
      <c r="F624" s="24" t="s">
        <v>4994</v>
      </c>
      <c r="G624" t="b">
        <v>0</v>
      </c>
      <c r="H624" s="24" t="s">
        <v>1078</v>
      </c>
    </row>
    <row r="625" spans="1:8" hidden="1" x14ac:dyDescent="0.2">
      <c r="A625">
        <v>14169</v>
      </c>
      <c r="B625">
        <v>4</v>
      </c>
      <c r="C625" s="116">
        <v>45126.501732638892</v>
      </c>
      <c r="D625">
        <v>1091</v>
      </c>
      <c r="E625" s="24" t="s">
        <v>2006</v>
      </c>
      <c r="F625" s="24" t="s">
        <v>2006</v>
      </c>
      <c r="G625" t="b">
        <v>0</v>
      </c>
      <c r="H625" s="24" t="s">
        <v>998</v>
      </c>
    </row>
    <row r="626" spans="1:8" x14ac:dyDescent="0.2">
      <c r="A626">
        <v>16342</v>
      </c>
      <c r="C626" s="116"/>
      <c r="D626">
        <v>2435</v>
      </c>
      <c r="E626" s="24" t="s">
        <v>107</v>
      </c>
      <c r="F626" s="24" t="s">
        <v>107</v>
      </c>
      <c r="G626" t="b">
        <v>1</v>
      </c>
      <c r="H626" s="24" t="s">
        <v>2007</v>
      </c>
    </row>
    <row r="627" spans="1:8" hidden="1" x14ac:dyDescent="0.2">
      <c r="A627">
        <v>15561</v>
      </c>
      <c r="B627">
        <v>4</v>
      </c>
      <c r="C627" s="116">
        <v>45126.501732986108</v>
      </c>
      <c r="D627">
        <v>9400</v>
      </c>
      <c r="E627" s="24" t="s">
        <v>2009</v>
      </c>
      <c r="F627" s="24" t="s">
        <v>2009</v>
      </c>
      <c r="G627" t="b">
        <v>0</v>
      </c>
      <c r="H627" s="24" t="s">
        <v>1859</v>
      </c>
    </row>
    <row r="628" spans="1:8" hidden="1" x14ac:dyDescent="0.2">
      <c r="A628">
        <v>14292</v>
      </c>
      <c r="B628">
        <v>4</v>
      </c>
      <c r="C628" s="116">
        <v>45126.501733182871</v>
      </c>
      <c r="D628">
        <v>1219</v>
      </c>
      <c r="E628" s="24" t="s">
        <v>2012</v>
      </c>
      <c r="F628" s="24" t="s">
        <v>2012</v>
      </c>
      <c r="G628" t="b">
        <v>0</v>
      </c>
      <c r="H628" s="24" t="s">
        <v>1031</v>
      </c>
    </row>
    <row r="629" spans="1:8" hidden="1" x14ac:dyDescent="0.2">
      <c r="A629">
        <v>14577</v>
      </c>
      <c r="B629">
        <v>4</v>
      </c>
      <c r="C629" s="116">
        <v>45639</v>
      </c>
      <c r="D629">
        <v>1531</v>
      </c>
      <c r="E629" s="24" t="s">
        <v>2013</v>
      </c>
      <c r="F629" s="24" t="s">
        <v>2013</v>
      </c>
      <c r="G629" t="b">
        <v>0</v>
      </c>
      <c r="H629" s="24" t="s">
        <v>2014</v>
      </c>
    </row>
    <row r="630" spans="1:8" hidden="1" x14ac:dyDescent="0.2">
      <c r="A630">
        <v>15152</v>
      </c>
      <c r="B630">
        <v>4</v>
      </c>
      <c r="C630" s="116">
        <v>45126.501733368059</v>
      </c>
      <c r="D630">
        <v>8921</v>
      </c>
      <c r="E630" s="24" t="s">
        <v>2017</v>
      </c>
      <c r="F630" s="24" t="s">
        <v>2017</v>
      </c>
      <c r="G630" t="b">
        <v>0</v>
      </c>
      <c r="H630" s="24" t="s">
        <v>2018</v>
      </c>
    </row>
    <row r="631" spans="1:8" hidden="1" x14ac:dyDescent="0.2">
      <c r="A631">
        <v>14831</v>
      </c>
      <c r="B631">
        <v>4</v>
      </c>
      <c r="C631" s="116">
        <v>45126.501733715275</v>
      </c>
      <c r="D631">
        <v>1788</v>
      </c>
      <c r="E631" s="24" t="s">
        <v>2023</v>
      </c>
      <c r="F631" s="24" t="s">
        <v>2023</v>
      </c>
      <c r="G631" t="b">
        <v>0</v>
      </c>
      <c r="H631" s="24" t="s">
        <v>2024</v>
      </c>
    </row>
    <row r="632" spans="1:8" hidden="1" x14ac:dyDescent="0.2">
      <c r="A632">
        <v>14367</v>
      </c>
      <c r="B632">
        <v>4</v>
      </c>
      <c r="C632" s="116">
        <v>45126.501734108795</v>
      </c>
      <c r="D632">
        <v>1297</v>
      </c>
      <c r="E632" s="24" t="s">
        <v>2025</v>
      </c>
      <c r="F632" s="24" t="s">
        <v>2025</v>
      </c>
      <c r="G632" t="b">
        <v>0</v>
      </c>
      <c r="H632" s="24" t="s">
        <v>1440</v>
      </c>
    </row>
    <row r="633" spans="1:8" hidden="1" x14ac:dyDescent="0.2">
      <c r="A633">
        <v>14349</v>
      </c>
      <c r="B633">
        <v>4</v>
      </c>
      <c r="C633" s="116">
        <v>45126.501734456018</v>
      </c>
      <c r="D633">
        <v>1279</v>
      </c>
      <c r="E633" s="24" t="s">
        <v>2028</v>
      </c>
      <c r="F633" s="24" t="s">
        <v>2028</v>
      </c>
      <c r="G633" t="b">
        <v>0</v>
      </c>
      <c r="H633" s="24" t="s">
        <v>1281</v>
      </c>
    </row>
    <row r="634" spans="1:8" hidden="1" x14ac:dyDescent="0.2">
      <c r="A634">
        <v>15607</v>
      </c>
      <c r="B634">
        <v>4</v>
      </c>
      <c r="C634" s="116">
        <v>45126.501734606485</v>
      </c>
      <c r="D634">
        <v>9457</v>
      </c>
      <c r="E634" s="24" t="s">
        <v>2031</v>
      </c>
      <c r="F634" s="24" t="s">
        <v>2031</v>
      </c>
      <c r="G634" t="b">
        <v>0</v>
      </c>
      <c r="H634" s="24" t="s">
        <v>2032</v>
      </c>
    </row>
    <row r="635" spans="1:8" hidden="1" x14ac:dyDescent="0.2">
      <c r="A635">
        <v>15389</v>
      </c>
      <c r="B635">
        <v>4</v>
      </c>
      <c r="C635" s="116">
        <v>45126.501734803242</v>
      </c>
      <c r="D635">
        <v>9209</v>
      </c>
      <c r="E635" s="24" t="s">
        <v>2033</v>
      </c>
      <c r="F635" s="24" t="s">
        <v>2033</v>
      </c>
      <c r="G635" t="b">
        <v>0</v>
      </c>
      <c r="H635" s="24" t="s">
        <v>2034</v>
      </c>
    </row>
    <row r="636" spans="1:8" hidden="1" x14ac:dyDescent="0.2">
      <c r="A636">
        <v>14458</v>
      </c>
      <c r="B636">
        <v>4</v>
      </c>
      <c r="C636" s="116">
        <v>45126.501734988429</v>
      </c>
      <c r="D636">
        <v>1412</v>
      </c>
      <c r="E636" s="24" t="s">
        <v>2035</v>
      </c>
      <c r="F636" s="24" t="s">
        <v>2035</v>
      </c>
      <c r="G636" t="b">
        <v>0</v>
      </c>
      <c r="H636" s="24" t="s">
        <v>2036</v>
      </c>
    </row>
    <row r="637" spans="1:8" hidden="1" x14ac:dyDescent="0.2">
      <c r="A637">
        <v>15989</v>
      </c>
      <c r="B637">
        <v>4</v>
      </c>
      <c r="C637" s="116">
        <v>45126.501735185186</v>
      </c>
      <c r="D637">
        <v>9872</v>
      </c>
      <c r="E637" s="24" t="s">
        <v>2037</v>
      </c>
      <c r="F637" s="24" t="s">
        <v>2037</v>
      </c>
      <c r="G637" t="b">
        <v>0</v>
      </c>
      <c r="H637" s="24" t="s">
        <v>1106</v>
      </c>
    </row>
    <row r="638" spans="1:8" hidden="1" x14ac:dyDescent="0.2">
      <c r="A638">
        <v>15376</v>
      </c>
      <c r="B638">
        <v>4</v>
      </c>
      <c r="C638" s="116">
        <v>45126.501735532409</v>
      </c>
      <c r="D638">
        <v>9195</v>
      </c>
      <c r="E638" s="24" t="s">
        <v>2038</v>
      </c>
      <c r="F638" s="24" t="s">
        <v>2038</v>
      </c>
      <c r="G638" t="b">
        <v>0</v>
      </c>
      <c r="H638" s="24" t="s">
        <v>2039</v>
      </c>
    </row>
    <row r="639" spans="1:8" hidden="1" x14ac:dyDescent="0.2">
      <c r="A639">
        <v>15842</v>
      </c>
      <c r="B639">
        <v>4</v>
      </c>
      <c r="C639" s="116">
        <v>45126.501735729165</v>
      </c>
      <c r="D639">
        <v>9716</v>
      </c>
      <c r="E639" s="24" t="s">
        <v>2040</v>
      </c>
      <c r="F639" s="24" t="s">
        <v>2040</v>
      </c>
      <c r="G639" t="b">
        <v>0</v>
      </c>
      <c r="H639" s="24" t="s">
        <v>1299</v>
      </c>
    </row>
    <row r="640" spans="1:8" hidden="1" x14ac:dyDescent="0.2">
      <c r="A640">
        <v>15990</v>
      </c>
      <c r="B640">
        <v>4</v>
      </c>
      <c r="C640" s="116">
        <v>45126.501735879632</v>
      </c>
      <c r="D640">
        <v>9873</v>
      </c>
      <c r="E640" s="24" t="s">
        <v>2041</v>
      </c>
      <c r="F640" s="24" t="s">
        <v>2041</v>
      </c>
      <c r="G640" t="b">
        <v>0</v>
      </c>
      <c r="H640" s="24" t="s">
        <v>1314</v>
      </c>
    </row>
    <row r="641" spans="1:8" hidden="1" x14ac:dyDescent="0.2">
      <c r="A641">
        <v>15136</v>
      </c>
      <c r="B641">
        <v>4</v>
      </c>
      <c r="C641" s="116">
        <v>45126.501736076389</v>
      </c>
      <c r="D641">
        <v>8897</v>
      </c>
      <c r="E641" s="24" t="s">
        <v>2042</v>
      </c>
      <c r="F641" s="24" t="s">
        <v>2042</v>
      </c>
      <c r="G641" t="b">
        <v>0</v>
      </c>
      <c r="H641" s="24" t="s">
        <v>1064</v>
      </c>
    </row>
    <row r="642" spans="1:8" hidden="1" x14ac:dyDescent="0.2">
      <c r="A642">
        <v>15004</v>
      </c>
      <c r="B642">
        <v>2</v>
      </c>
      <c r="C642" s="116">
        <v>45126.501736261576</v>
      </c>
      <c r="D642">
        <v>8722</v>
      </c>
      <c r="E642" s="24" t="s">
        <v>297</v>
      </c>
      <c r="F642" s="24" t="s">
        <v>297</v>
      </c>
      <c r="G642" t="b">
        <v>1</v>
      </c>
      <c r="H642" s="24" t="s">
        <v>960</v>
      </c>
    </row>
    <row r="643" spans="1:8" hidden="1" x14ac:dyDescent="0.2">
      <c r="A643">
        <v>14654</v>
      </c>
      <c r="B643">
        <v>4</v>
      </c>
      <c r="C643" s="116">
        <v>45126.5017366088</v>
      </c>
      <c r="D643">
        <v>1610</v>
      </c>
      <c r="E643" s="24" t="s">
        <v>2043</v>
      </c>
      <c r="F643" s="24" t="s">
        <v>2043</v>
      </c>
      <c r="G643" t="b">
        <v>0</v>
      </c>
      <c r="H643" s="24" t="s">
        <v>2044</v>
      </c>
    </row>
    <row r="644" spans="1:8" x14ac:dyDescent="0.2">
      <c r="A644">
        <v>15664</v>
      </c>
      <c r="B644">
        <v>4</v>
      </c>
      <c r="C644" s="116"/>
      <c r="D644">
        <v>9524</v>
      </c>
      <c r="E644" s="24" t="s">
        <v>299</v>
      </c>
      <c r="F644" s="24" t="s">
        <v>299</v>
      </c>
      <c r="G644" t="b">
        <v>1</v>
      </c>
      <c r="H644" s="24" t="s">
        <v>1244</v>
      </c>
    </row>
    <row r="645" spans="1:8" hidden="1" x14ac:dyDescent="0.2">
      <c r="A645">
        <v>14766</v>
      </c>
      <c r="B645">
        <v>4</v>
      </c>
      <c r="C645" s="116">
        <v>45727</v>
      </c>
      <c r="D645">
        <v>1723</v>
      </c>
      <c r="E645" s="24" t="s">
        <v>2045</v>
      </c>
      <c r="F645" s="24" t="s">
        <v>2045</v>
      </c>
      <c r="G645" t="b">
        <v>0</v>
      </c>
      <c r="H645" s="24" t="s">
        <v>1244</v>
      </c>
    </row>
    <row r="646" spans="1:8" hidden="1" x14ac:dyDescent="0.2">
      <c r="A646">
        <v>14860</v>
      </c>
      <c r="B646">
        <v>4</v>
      </c>
      <c r="C646" s="116">
        <v>45727</v>
      </c>
      <c r="D646">
        <v>1870</v>
      </c>
      <c r="E646" s="24" t="s">
        <v>2045</v>
      </c>
      <c r="F646" s="24" t="s">
        <v>2045</v>
      </c>
      <c r="G646" t="b">
        <v>0</v>
      </c>
      <c r="H646" s="24" t="s">
        <v>1244</v>
      </c>
    </row>
    <row r="647" spans="1:8" hidden="1" x14ac:dyDescent="0.2">
      <c r="A647">
        <v>14082</v>
      </c>
      <c r="B647">
        <v>4</v>
      </c>
      <c r="C647" s="116">
        <v>45126.516638460649</v>
      </c>
      <c r="D647">
        <v>2395</v>
      </c>
      <c r="E647" s="24" t="s">
        <v>2046</v>
      </c>
      <c r="F647" s="24" t="s">
        <v>2046</v>
      </c>
      <c r="G647" t="b">
        <v>0</v>
      </c>
      <c r="H647" s="24" t="s">
        <v>2047</v>
      </c>
    </row>
    <row r="648" spans="1:8" hidden="1" x14ac:dyDescent="0.2">
      <c r="A648">
        <v>14609</v>
      </c>
      <c r="B648">
        <v>4</v>
      </c>
      <c r="C648" s="116">
        <v>45639</v>
      </c>
      <c r="D648">
        <v>1564</v>
      </c>
      <c r="E648" s="24" t="s">
        <v>2048</v>
      </c>
      <c r="F648" s="24" t="s">
        <v>2048</v>
      </c>
      <c r="G648" t="b">
        <v>0</v>
      </c>
      <c r="H648" s="24" t="s">
        <v>2049</v>
      </c>
    </row>
    <row r="649" spans="1:8" hidden="1" x14ac:dyDescent="0.2">
      <c r="A649">
        <v>14950</v>
      </c>
      <c r="B649">
        <v>4</v>
      </c>
      <c r="C649" s="116">
        <v>45126.516641354166</v>
      </c>
      <c r="D649">
        <v>6011</v>
      </c>
      <c r="E649" s="24" t="s">
        <v>2050</v>
      </c>
      <c r="F649" s="24" t="s">
        <v>2050</v>
      </c>
      <c r="G649" t="b">
        <v>0</v>
      </c>
      <c r="H649" s="24" t="s">
        <v>1039</v>
      </c>
    </row>
    <row r="650" spans="1:8" hidden="1" x14ac:dyDescent="0.2">
      <c r="A650">
        <v>14503</v>
      </c>
      <c r="B650">
        <v>4</v>
      </c>
      <c r="C650" s="116">
        <v>45126.51664371528</v>
      </c>
      <c r="D650">
        <v>1457</v>
      </c>
      <c r="E650" s="24" t="s">
        <v>2052</v>
      </c>
      <c r="F650" s="24" t="s">
        <v>2052</v>
      </c>
      <c r="G650" t="b">
        <v>0</v>
      </c>
      <c r="H650" s="24" t="s">
        <v>2001</v>
      </c>
    </row>
    <row r="651" spans="1:8" hidden="1" x14ac:dyDescent="0.2">
      <c r="A651">
        <v>15590</v>
      </c>
      <c r="B651">
        <v>4</v>
      </c>
      <c r="C651" s="116">
        <v>45126.516644791664</v>
      </c>
      <c r="D651">
        <v>9433</v>
      </c>
      <c r="E651" s="24" t="s">
        <v>2053</v>
      </c>
      <c r="F651" s="24" t="s">
        <v>2053</v>
      </c>
      <c r="G651" t="b">
        <v>0</v>
      </c>
      <c r="H651" s="24" t="s">
        <v>2054</v>
      </c>
    </row>
    <row r="652" spans="1:8" hidden="1" x14ac:dyDescent="0.2">
      <c r="A652">
        <v>15861</v>
      </c>
      <c r="B652">
        <v>4</v>
      </c>
      <c r="C652" s="116">
        <v>45639</v>
      </c>
      <c r="D652">
        <v>9738</v>
      </c>
      <c r="E652" s="24" t="s">
        <v>2055</v>
      </c>
      <c r="F652" s="24" t="s">
        <v>2055</v>
      </c>
      <c r="G652" t="b">
        <v>0</v>
      </c>
      <c r="H652" s="24" t="s">
        <v>995</v>
      </c>
    </row>
    <row r="653" spans="1:8" hidden="1" x14ac:dyDescent="0.2">
      <c r="A653">
        <v>15281</v>
      </c>
      <c r="B653">
        <v>4</v>
      </c>
      <c r="C653" s="116">
        <v>45126.516646261574</v>
      </c>
      <c r="D653">
        <v>9076</v>
      </c>
      <c r="E653" s="24" t="s">
        <v>2057</v>
      </c>
      <c r="F653" s="24" t="s">
        <v>2057</v>
      </c>
      <c r="G653" t="b">
        <v>0</v>
      </c>
      <c r="H653" s="24" t="s">
        <v>981</v>
      </c>
    </row>
    <row r="654" spans="1:8" hidden="1" x14ac:dyDescent="0.2">
      <c r="A654">
        <v>15403</v>
      </c>
      <c r="B654">
        <v>4</v>
      </c>
      <c r="C654" s="116">
        <v>45126.516647141201</v>
      </c>
      <c r="D654">
        <v>9223</v>
      </c>
      <c r="E654" s="24" t="s">
        <v>2058</v>
      </c>
      <c r="F654" s="24" t="s">
        <v>2058</v>
      </c>
      <c r="G654" t="b">
        <v>0</v>
      </c>
      <c r="H654" s="24" t="s">
        <v>2059</v>
      </c>
    </row>
    <row r="655" spans="1:8" hidden="1" x14ac:dyDescent="0.2">
      <c r="A655">
        <v>15588</v>
      </c>
      <c r="B655">
        <v>4</v>
      </c>
      <c r="C655" s="116">
        <v>45126.516647685188</v>
      </c>
      <c r="D655">
        <v>9431</v>
      </c>
      <c r="E655" s="24" t="s">
        <v>2060</v>
      </c>
      <c r="F655" s="24" t="s">
        <v>2060</v>
      </c>
      <c r="G655" t="b">
        <v>0</v>
      </c>
      <c r="H655" s="24" t="s">
        <v>995</v>
      </c>
    </row>
    <row r="656" spans="1:8" hidden="1" x14ac:dyDescent="0.2">
      <c r="A656">
        <v>14818</v>
      </c>
      <c r="B656">
        <v>4</v>
      </c>
      <c r="C656" s="116">
        <v>45126.516648414348</v>
      </c>
      <c r="D656">
        <v>1775</v>
      </c>
      <c r="E656" s="24" t="s">
        <v>2061</v>
      </c>
      <c r="F656" s="24" t="s">
        <v>2061</v>
      </c>
      <c r="G656" t="b">
        <v>0</v>
      </c>
      <c r="H656" s="24" t="s">
        <v>1904</v>
      </c>
    </row>
    <row r="657" spans="1:8" hidden="1" x14ac:dyDescent="0.2">
      <c r="A657">
        <v>15278</v>
      </c>
      <c r="B657">
        <v>4</v>
      </c>
      <c r="C657" s="116">
        <v>45126.516648958335</v>
      </c>
      <c r="D657">
        <v>9073</v>
      </c>
      <c r="E657" s="24" t="s">
        <v>2062</v>
      </c>
      <c r="F657" s="24" t="s">
        <v>2062</v>
      </c>
      <c r="G657" t="b">
        <v>0</v>
      </c>
      <c r="H657" s="24" t="s">
        <v>1187</v>
      </c>
    </row>
    <row r="658" spans="1:8" hidden="1" x14ac:dyDescent="0.2">
      <c r="A658">
        <v>15174</v>
      </c>
      <c r="B658">
        <v>4</v>
      </c>
      <c r="C658" s="116">
        <v>45126.516649155092</v>
      </c>
      <c r="D658">
        <v>8951</v>
      </c>
      <c r="E658" s="24" t="s">
        <v>2065</v>
      </c>
      <c r="F658" s="24" t="s">
        <v>2065</v>
      </c>
      <c r="G658" t="b">
        <v>0</v>
      </c>
      <c r="H658" s="24" t="s">
        <v>1343</v>
      </c>
    </row>
    <row r="659" spans="1:8" hidden="1" x14ac:dyDescent="0.2">
      <c r="A659">
        <v>14835</v>
      </c>
      <c r="B659">
        <v>4</v>
      </c>
      <c r="C659" s="116">
        <v>45126.516649305559</v>
      </c>
      <c r="D659">
        <v>1792</v>
      </c>
      <c r="E659" s="24" t="s">
        <v>2066</v>
      </c>
      <c r="F659" s="24" t="s">
        <v>2066</v>
      </c>
      <c r="G659" t="b">
        <v>0</v>
      </c>
      <c r="H659" s="24" t="s">
        <v>2067</v>
      </c>
    </row>
    <row r="660" spans="1:8" hidden="1" x14ac:dyDescent="0.2">
      <c r="A660">
        <v>15429</v>
      </c>
      <c r="B660">
        <v>4</v>
      </c>
      <c r="C660" s="116">
        <v>45126.516649687503</v>
      </c>
      <c r="D660">
        <v>9254</v>
      </c>
      <c r="E660" s="24" t="s">
        <v>2068</v>
      </c>
      <c r="F660" s="24" t="s">
        <v>2068</v>
      </c>
      <c r="G660" t="b">
        <v>0</v>
      </c>
      <c r="H660" s="24" t="s">
        <v>1126</v>
      </c>
    </row>
    <row r="661" spans="1:8" hidden="1" x14ac:dyDescent="0.2">
      <c r="A661">
        <v>14183</v>
      </c>
      <c r="B661">
        <v>4</v>
      </c>
      <c r="C661" s="116">
        <v>45126.516650231482</v>
      </c>
      <c r="D661">
        <v>1106</v>
      </c>
      <c r="E661" s="24" t="s">
        <v>2070</v>
      </c>
      <c r="F661" s="24" t="s">
        <v>2070</v>
      </c>
      <c r="G661" t="b">
        <v>0</v>
      </c>
      <c r="H661" s="24" t="s">
        <v>891</v>
      </c>
    </row>
    <row r="662" spans="1:8" hidden="1" x14ac:dyDescent="0.2">
      <c r="A662">
        <v>14164</v>
      </c>
      <c r="B662">
        <v>4</v>
      </c>
      <c r="C662" s="116">
        <v>45126.516650381942</v>
      </c>
      <c r="D662">
        <v>1086</v>
      </c>
      <c r="E662" s="24" t="s">
        <v>2071</v>
      </c>
      <c r="F662" s="24" t="s">
        <v>2071</v>
      </c>
      <c r="G662" t="b">
        <v>0</v>
      </c>
      <c r="H662" s="24" t="s">
        <v>1031</v>
      </c>
    </row>
    <row r="663" spans="1:8" hidden="1" x14ac:dyDescent="0.2">
      <c r="A663">
        <v>15876</v>
      </c>
      <c r="B663">
        <v>4</v>
      </c>
      <c r="C663" s="116">
        <v>45126.516650578706</v>
      </c>
      <c r="D663">
        <v>9754</v>
      </c>
      <c r="E663" s="24" t="s">
        <v>2072</v>
      </c>
      <c r="F663" s="24" t="s">
        <v>2072</v>
      </c>
      <c r="G663" t="b">
        <v>0</v>
      </c>
      <c r="H663" s="24" t="s">
        <v>1906</v>
      </c>
    </row>
    <row r="664" spans="1:8" hidden="1" x14ac:dyDescent="0.2">
      <c r="A664">
        <v>14471</v>
      </c>
      <c r="B664">
        <v>4</v>
      </c>
      <c r="C664" s="116">
        <v>45126.516651122685</v>
      </c>
      <c r="D664">
        <v>1425</v>
      </c>
      <c r="E664" s="24" t="s">
        <v>2075</v>
      </c>
      <c r="F664" s="24" t="s">
        <v>2075</v>
      </c>
      <c r="G664" t="b">
        <v>0</v>
      </c>
      <c r="H664" s="24" t="s">
        <v>2076</v>
      </c>
    </row>
    <row r="665" spans="1:8" hidden="1" x14ac:dyDescent="0.2">
      <c r="A665">
        <v>15043</v>
      </c>
      <c r="B665">
        <v>4</v>
      </c>
      <c r="C665" s="116">
        <v>45126.516651655096</v>
      </c>
      <c r="D665">
        <v>8772</v>
      </c>
      <c r="E665" s="24" t="s">
        <v>2080</v>
      </c>
      <c r="F665" s="24" t="s">
        <v>2080</v>
      </c>
      <c r="G665" t="b">
        <v>1</v>
      </c>
      <c r="H665" s="24" t="s">
        <v>2081</v>
      </c>
    </row>
    <row r="666" spans="1:8" hidden="1" x14ac:dyDescent="0.2">
      <c r="A666">
        <v>14505</v>
      </c>
      <c r="B666">
        <v>4</v>
      </c>
      <c r="C666" s="116">
        <v>45126.516651851853</v>
      </c>
      <c r="D666">
        <v>1459</v>
      </c>
      <c r="E666" s="24" t="s">
        <v>2082</v>
      </c>
      <c r="F666" s="24" t="s">
        <v>2082</v>
      </c>
      <c r="G666" t="b">
        <v>0</v>
      </c>
      <c r="H666" s="24" t="s">
        <v>2083</v>
      </c>
    </row>
    <row r="667" spans="1:8" hidden="1" x14ac:dyDescent="0.2">
      <c r="A667">
        <v>15273</v>
      </c>
      <c r="B667">
        <v>4</v>
      </c>
      <c r="C667" s="116">
        <v>45126.516652048609</v>
      </c>
      <c r="D667">
        <v>9067</v>
      </c>
      <c r="E667" s="24" t="s">
        <v>2084</v>
      </c>
      <c r="F667" s="24" t="s">
        <v>2084</v>
      </c>
      <c r="G667" t="b">
        <v>0</v>
      </c>
      <c r="H667" s="24" t="s">
        <v>2085</v>
      </c>
    </row>
    <row r="668" spans="1:8" hidden="1" x14ac:dyDescent="0.2">
      <c r="A668">
        <v>14644</v>
      </c>
      <c r="B668">
        <v>4</v>
      </c>
      <c r="C668" s="116">
        <v>45126.516652395832</v>
      </c>
      <c r="D668">
        <v>1600</v>
      </c>
      <c r="E668" s="24" t="s">
        <v>2086</v>
      </c>
      <c r="F668" s="24" t="s">
        <v>2086</v>
      </c>
      <c r="G668" t="b">
        <v>0</v>
      </c>
      <c r="H668" s="24" t="s">
        <v>956</v>
      </c>
    </row>
    <row r="669" spans="1:8" hidden="1" x14ac:dyDescent="0.2">
      <c r="A669">
        <v>15979</v>
      </c>
      <c r="B669">
        <v>4</v>
      </c>
      <c r="C669" s="116">
        <v>45126.516652928243</v>
      </c>
      <c r="D669">
        <v>9860</v>
      </c>
      <c r="E669" s="24" t="s">
        <v>2090</v>
      </c>
      <c r="F669" s="24" t="s">
        <v>2090</v>
      </c>
      <c r="G669" t="b">
        <v>0</v>
      </c>
      <c r="H669" s="24" t="s">
        <v>2091</v>
      </c>
    </row>
    <row r="670" spans="1:8" hidden="1" x14ac:dyDescent="0.2">
      <c r="A670">
        <v>15935</v>
      </c>
      <c r="B670">
        <v>4</v>
      </c>
      <c r="C670" s="116">
        <v>45126.516653275467</v>
      </c>
      <c r="D670">
        <v>9813</v>
      </c>
      <c r="E670" s="24" t="s">
        <v>2094</v>
      </c>
      <c r="F670" s="24" t="s">
        <v>2094</v>
      </c>
      <c r="G670" t="b">
        <v>0</v>
      </c>
      <c r="H670" s="24" t="s">
        <v>2095</v>
      </c>
    </row>
    <row r="671" spans="1:8" hidden="1" x14ac:dyDescent="0.2">
      <c r="A671">
        <v>14249</v>
      </c>
      <c r="B671">
        <v>4</v>
      </c>
      <c r="C671" s="116">
        <v>45126.516653472223</v>
      </c>
      <c r="D671">
        <v>1173</v>
      </c>
      <c r="E671" s="24" t="s">
        <v>2096</v>
      </c>
      <c r="F671" s="24" t="s">
        <v>2096</v>
      </c>
      <c r="G671" t="b">
        <v>0</v>
      </c>
      <c r="H671" s="24" t="s">
        <v>2097</v>
      </c>
    </row>
    <row r="672" spans="1:8" hidden="1" x14ac:dyDescent="0.2">
      <c r="A672">
        <v>15600</v>
      </c>
      <c r="B672">
        <v>4</v>
      </c>
      <c r="C672" s="116">
        <v>45126.516653668979</v>
      </c>
      <c r="D672">
        <v>9449</v>
      </c>
      <c r="E672" s="24" t="s">
        <v>2098</v>
      </c>
      <c r="F672" s="24" t="s">
        <v>2098</v>
      </c>
      <c r="G672" t="b">
        <v>0</v>
      </c>
      <c r="H672" s="24" t="s">
        <v>2099</v>
      </c>
    </row>
    <row r="673" spans="1:8" hidden="1" x14ac:dyDescent="0.2">
      <c r="A673">
        <v>14696</v>
      </c>
      <c r="B673">
        <v>4</v>
      </c>
      <c r="C673" s="116">
        <v>45126.516654016203</v>
      </c>
      <c r="D673">
        <v>1653</v>
      </c>
      <c r="E673" s="24" t="s">
        <v>2102</v>
      </c>
      <c r="F673" s="24" t="s">
        <v>2102</v>
      </c>
      <c r="G673" t="b">
        <v>0</v>
      </c>
      <c r="H673" s="24" t="s">
        <v>2103</v>
      </c>
    </row>
    <row r="674" spans="1:8" hidden="1" x14ac:dyDescent="0.2">
      <c r="A674">
        <v>15191</v>
      </c>
      <c r="B674">
        <v>4</v>
      </c>
      <c r="C674" s="116">
        <v>45126.51665420139</v>
      </c>
      <c r="D674">
        <v>8968</v>
      </c>
      <c r="E674" s="24" t="s">
        <v>2104</v>
      </c>
      <c r="F674" s="24" t="s">
        <v>2104</v>
      </c>
      <c r="G674" t="b">
        <v>0</v>
      </c>
      <c r="H674" s="24" t="s">
        <v>2105</v>
      </c>
    </row>
    <row r="675" spans="1:8" hidden="1" x14ac:dyDescent="0.2">
      <c r="A675">
        <v>13978</v>
      </c>
      <c r="B675">
        <v>4</v>
      </c>
      <c r="C675" s="116">
        <v>45726</v>
      </c>
      <c r="D675">
        <v>11008980</v>
      </c>
      <c r="E675" s="24" t="s">
        <v>4995</v>
      </c>
      <c r="F675" s="24" t="s">
        <v>4996</v>
      </c>
      <c r="G675" t="b">
        <v>0</v>
      </c>
      <c r="H675" s="24" t="s">
        <v>883</v>
      </c>
    </row>
    <row r="676" spans="1:8" hidden="1" x14ac:dyDescent="0.2">
      <c r="A676">
        <v>15198</v>
      </c>
      <c r="B676">
        <v>4</v>
      </c>
      <c r="C676" s="116">
        <v>45726</v>
      </c>
      <c r="D676">
        <v>8979</v>
      </c>
      <c r="E676" s="24" t="s">
        <v>4997</v>
      </c>
      <c r="F676" s="24" t="s">
        <v>4997</v>
      </c>
      <c r="G676" t="b">
        <v>0</v>
      </c>
      <c r="H676" s="24" t="s">
        <v>4996</v>
      </c>
    </row>
    <row r="677" spans="1:8" hidden="1" x14ac:dyDescent="0.2">
      <c r="A677">
        <v>15813</v>
      </c>
      <c r="B677">
        <v>4</v>
      </c>
      <c r="C677" s="116">
        <v>45126.516654398147</v>
      </c>
      <c r="D677">
        <v>9685</v>
      </c>
      <c r="E677" s="24" t="s">
        <v>2108</v>
      </c>
      <c r="F677" s="24" t="s">
        <v>2108</v>
      </c>
      <c r="G677" t="b">
        <v>0</v>
      </c>
      <c r="H677" s="24" t="s">
        <v>2016</v>
      </c>
    </row>
    <row r="678" spans="1:8" hidden="1" x14ac:dyDescent="0.2">
      <c r="A678">
        <v>15879</v>
      </c>
      <c r="B678">
        <v>4</v>
      </c>
      <c r="C678" s="116">
        <v>45126.51665474537</v>
      </c>
      <c r="D678">
        <v>9757</v>
      </c>
      <c r="E678" s="24" t="s">
        <v>2109</v>
      </c>
      <c r="F678" s="24" t="s">
        <v>2109</v>
      </c>
      <c r="G678" t="b">
        <v>0</v>
      </c>
      <c r="H678" s="24" t="s">
        <v>914</v>
      </c>
    </row>
    <row r="679" spans="1:8" hidden="1" x14ac:dyDescent="0.2">
      <c r="A679">
        <v>15836</v>
      </c>
      <c r="B679">
        <v>4</v>
      </c>
      <c r="C679" s="116">
        <v>45126.516655092593</v>
      </c>
      <c r="D679">
        <v>9709</v>
      </c>
      <c r="E679" s="24" t="s">
        <v>2110</v>
      </c>
      <c r="F679" s="24" t="s">
        <v>2110</v>
      </c>
      <c r="G679" t="b">
        <v>0</v>
      </c>
      <c r="H679" s="24" t="s">
        <v>2111</v>
      </c>
    </row>
    <row r="680" spans="1:8" hidden="1" x14ac:dyDescent="0.2">
      <c r="A680">
        <v>15382</v>
      </c>
      <c r="B680">
        <v>4</v>
      </c>
      <c r="C680" s="116">
        <v>45126.516654942126</v>
      </c>
      <c r="D680">
        <v>9201</v>
      </c>
      <c r="E680" s="24" t="s">
        <v>2110</v>
      </c>
      <c r="F680" s="24" t="s">
        <v>2110</v>
      </c>
      <c r="G680" t="b">
        <v>0</v>
      </c>
      <c r="H680" s="24" t="s">
        <v>2111</v>
      </c>
    </row>
    <row r="681" spans="1:8" hidden="1" x14ac:dyDescent="0.2">
      <c r="A681">
        <v>15897</v>
      </c>
      <c r="B681">
        <v>4</v>
      </c>
      <c r="C681" s="116">
        <v>45126.51665528935</v>
      </c>
      <c r="D681">
        <v>9775</v>
      </c>
      <c r="E681" s="24" t="s">
        <v>2112</v>
      </c>
      <c r="F681" s="24" t="s">
        <v>2112</v>
      </c>
      <c r="G681" t="b">
        <v>0</v>
      </c>
      <c r="H681" s="24" t="s">
        <v>2113</v>
      </c>
    </row>
    <row r="682" spans="1:8" hidden="1" x14ac:dyDescent="0.2">
      <c r="A682">
        <v>15885</v>
      </c>
      <c r="B682">
        <v>4</v>
      </c>
      <c r="C682" s="116">
        <v>45126.516655474537</v>
      </c>
      <c r="D682">
        <v>9763</v>
      </c>
      <c r="E682" s="24" t="s">
        <v>2114</v>
      </c>
      <c r="F682" s="24" t="s">
        <v>2114</v>
      </c>
      <c r="G682" t="b">
        <v>0</v>
      </c>
      <c r="H682" s="24" t="s">
        <v>1154</v>
      </c>
    </row>
    <row r="683" spans="1:8" hidden="1" x14ac:dyDescent="0.2">
      <c r="A683">
        <v>15895</v>
      </c>
      <c r="B683">
        <v>4</v>
      </c>
      <c r="C683" s="116">
        <v>45126.516655821761</v>
      </c>
      <c r="D683">
        <v>9773</v>
      </c>
      <c r="E683" s="24" t="s">
        <v>2115</v>
      </c>
      <c r="F683" s="24" t="s">
        <v>2115</v>
      </c>
      <c r="G683" t="b">
        <v>0</v>
      </c>
      <c r="H683" s="24" t="s">
        <v>2116</v>
      </c>
    </row>
    <row r="684" spans="1:8" hidden="1" x14ac:dyDescent="0.2">
      <c r="A684">
        <v>15544</v>
      </c>
      <c r="B684">
        <v>4</v>
      </c>
      <c r="C684" s="116">
        <v>45126.516656018517</v>
      </c>
      <c r="D684">
        <v>9380</v>
      </c>
      <c r="E684" s="24" t="s">
        <v>2117</v>
      </c>
      <c r="F684" s="24" t="s">
        <v>2117</v>
      </c>
      <c r="G684" t="b">
        <v>0</v>
      </c>
      <c r="H684" s="24" t="s">
        <v>2118</v>
      </c>
    </row>
    <row r="685" spans="1:8" x14ac:dyDescent="0.2">
      <c r="A685">
        <v>15915</v>
      </c>
      <c r="B685">
        <v>4</v>
      </c>
      <c r="C685" s="116"/>
      <c r="D685">
        <v>9793</v>
      </c>
      <c r="E685" s="24" t="s">
        <v>2119</v>
      </c>
      <c r="F685" s="24" t="s">
        <v>2119</v>
      </c>
      <c r="G685" t="b">
        <v>1</v>
      </c>
      <c r="H685" s="24" t="s">
        <v>1185</v>
      </c>
    </row>
    <row r="686" spans="1:8" hidden="1" x14ac:dyDescent="0.2">
      <c r="A686">
        <v>14668</v>
      </c>
      <c r="B686">
        <v>4</v>
      </c>
      <c r="C686" s="116">
        <v>45126.516656168984</v>
      </c>
      <c r="D686">
        <v>1625</v>
      </c>
      <c r="E686" s="24" t="s">
        <v>2120</v>
      </c>
      <c r="F686" s="24" t="s">
        <v>2120</v>
      </c>
      <c r="G686" t="b">
        <v>0</v>
      </c>
      <c r="H686" s="24" t="s">
        <v>2121</v>
      </c>
    </row>
    <row r="687" spans="1:8" hidden="1" x14ac:dyDescent="0.2">
      <c r="A687">
        <v>15518</v>
      </c>
      <c r="B687">
        <v>2</v>
      </c>
      <c r="C687" s="116">
        <v>45126.51665636574</v>
      </c>
      <c r="D687">
        <v>9347</v>
      </c>
      <c r="E687" s="24" t="s">
        <v>2123</v>
      </c>
      <c r="F687" s="24" t="s">
        <v>2123</v>
      </c>
      <c r="G687" t="b">
        <v>1</v>
      </c>
      <c r="H687" s="24" t="s">
        <v>2124</v>
      </c>
    </row>
    <row r="688" spans="1:8" hidden="1" x14ac:dyDescent="0.2">
      <c r="A688">
        <v>14258</v>
      </c>
      <c r="B688">
        <v>4</v>
      </c>
      <c r="C688" s="116">
        <v>45126.516656562497</v>
      </c>
      <c r="D688">
        <v>1182</v>
      </c>
      <c r="E688" s="24" t="s">
        <v>2125</v>
      </c>
      <c r="F688" s="24" t="s">
        <v>2125</v>
      </c>
      <c r="G688" t="b">
        <v>0</v>
      </c>
      <c r="H688" s="24" t="s">
        <v>2126</v>
      </c>
    </row>
    <row r="689" spans="1:8" hidden="1" x14ac:dyDescent="0.2">
      <c r="A689">
        <v>15067</v>
      </c>
      <c r="B689">
        <v>4</v>
      </c>
      <c r="C689" s="116">
        <v>45126.516656712964</v>
      </c>
      <c r="D689">
        <v>8799</v>
      </c>
      <c r="E689" s="24" t="s">
        <v>2127</v>
      </c>
      <c r="F689" s="24" t="s">
        <v>2127</v>
      </c>
      <c r="G689" t="b">
        <v>0</v>
      </c>
      <c r="H689" s="24" t="s">
        <v>1254</v>
      </c>
    </row>
    <row r="690" spans="1:8" hidden="1" x14ac:dyDescent="0.2">
      <c r="A690">
        <v>14939</v>
      </c>
      <c r="B690">
        <v>4</v>
      </c>
      <c r="C690" s="116">
        <v>45126.51665690972</v>
      </c>
      <c r="D690">
        <v>6000</v>
      </c>
      <c r="E690" s="24" t="s">
        <v>4998</v>
      </c>
      <c r="F690" s="24" t="s">
        <v>4998</v>
      </c>
      <c r="G690" t="b">
        <v>0</v>
      </c>
      <c r="H690" s="24" t="s">
        <v>4999</v>
      </c>
    </row>
    <row r="691" spans="1:8" hidden="1" x14ac:dyDescent="0.2">
      <c r="A691">
        <v>14553</v>
      </c>
      <c r="B691">
        <v>4</v>
      </c>
      <c r="C691" s="116">
        <v>45126.516657291664</v>
      </c>
      <c r="D691">
        <v>1507</v>
      </c>
      <c r="E691" s="24" t="s">
        <v>2129</v>
      </c>
      <c r="F691" s="24" t="s">
        <v>2129</v>
      </c>
      <c r="G691" t="b">
        <v>0</v>
      </c>
      <c r="H691" s="24" t="s">
        <v>2130</v>
      </c>
    </row>
    <row r="692" spans="1:8" hidden="1" x14ac:dyDescent="0.2">
      <c r="A692">
        <v>14344</v>
      </c>
      <c r="B692">
        <v>4</v>
      </c>
      <c r="C692" s="116">
        <v>45126.516657835651</v>
      </c>
      <c r="D692">
        <v>1274</v>
      </c>
      <c r="E692" s="24" t="s">
        <v>2133</v>
      </c>
      <c r="F692" s="24" t="s">
        <v>2133</v>
      </c>
      <c r="G692" t="b">
        <v>0</v>
      </c>
      <c r="H692" s="24" t="s">
        <v>2134</v>
      </c>
    </row>
    <row r="693" spans="1:8" x14ac:dyDescent="0.2">
      <c r="A693">
        <v>14737</v>
      </c>
      <c r="B693">
        <v>4</v>
      </c>
      <c r="C693" s="116"/>
      <c r="D693">
        <v>1694</v>
      </c>
      <c r="E693" s="24" t="s">
        <v>301</v>
      </c>
      <c r="F693" s="24" t="s">
        <v>301</v>
      </c>
      <c r="G693" t="b">
        <v>1</v>
      </c>
      <c r="H693" s="24" t="s">
        <v>1384</v>
      </c>
    </row>
    <row r="694" spans="1:8" hidden="1" x14ac:dyDescent="0.2">
      <c r="A694">
        <v>14054</v>
      </c>
      <c r="B694">
        <v>4</v>
      </c>
      <c r="C694" s="116">
        <v>45126.516657986111</v>
      </c>
      <c r="D694">
        <v>2340</v>
      </c>
      <c r="E694" s="24" t="s">
        <v>2136</v>
      </c>
      <c r="F694" s="24" t="s">
        <v>2136</v>
      </c>
      <c r="G694" t="b">
        <v>0</v>
      </c>
      <c r="H694" s="24" t="s">
        <v>2047</v>
      </c>
    </row>
    <row r="695" spans="1:8" hidden="1" x14ac:dyDescent="0.2">
      <c r="A695">
        <v>14263</v>
      </c>
      <c r="B695">
        <v>4</v>
      </c>
      <c r="C695" s="116">
        <v>45126.516658368055</v>
      </c>
      <c r="D695">
        <v>1187</v>
      </c>
      <c r="E695" s="24" t="s">
        <v>2140</v>
      </c>
      <c r="F695" s="24" t="s">
        <v>2140</v>
      </c>
      <c r="G695" t="b">
        <v>0</v>
      </c>
      <c r="H695" s="24" t="s">
        <v>2141</v>
      </c>
    </row>
    <row r="696" spans="1:8" hidden="1" x14ac:dyDescent="0.2">
      <c r="A696">
        <v>13970</v>
      </c>
      <c r="B696">
        <v>4</v>
      </c>
      <c r="C696" s="116">
        <v>44868</v>
      </c>
      <c r="D696">
        <v>-5963605</v>
      </c>
      <c r="E696" s="24" t="s">
        <v>9429</v>
      </c>
      <c r="F696" s="24" t="s">
        <v>9429</v>
      </c>
      <c r="G696" t="b">
        <v>0</v>
      </c>
      <c r="H696" s="24" t="s">
        <v>883</v>
      </c>
    </row>
    <row r="697" spans="1:8" hidden="1" x14ac:dyDescent="0.2">
      <c r="A697">
        <v>13977</v>
      </c>
      <c r="B697">
        <v>4</v>
      </c>
      <c r="C697" s="116">
        <v>45727</v>
      </c>
      <c r="D697">
        <v>11008963</v>
      </c>
      <c r="E697" s="24" t="s">
        <v>2142</v>
      </c>
      <c r="F697" s="24" t="s">
        <v>2142</v>
      </c>
      <c r="G697" t="b">
        <v>0</v>
      </c>
      <c r="H697" s="24" t="s">
        <v>1357</v>
      </c>
    </row>
    <row r="698" spans="1:8" hidden="1" x14ac:dyDescent="0.2">
      <c r="A698">
        <v>14675</v>
      </c>
      <c r="B698">
        <v>4</v>
      </c>
      <c r="C698" s="116">
        <v>45126.51665853009</v>
      </c>
      <c r="D698">
        <v>1632</v>
      </c>
      <c r="E698" s="24" t="s">
        <v>2142</v>
      </c>
      <c r="F698" s="24" t="s">
        <v>2142</v>
      </c>
      <c r="G698" t="b">
        <v>1</v>
      </c>
      <c r="H698" s="24" t="s">
        <v>1357</v>
      </c>
    </row>
    <row r="699" spans="1:8" hidden="1" x14ac:dyDescent="0.2">
      <c r="A699">
        <v>14415</v>
      </c>
      <c r="B699">
        <v>4</v>
      </c>
      <c r="C699" s="116">
        <v>45126.516658912034</v>
      </c>
      <c r="D699">
        <v>1351</v>
      </c>
      <c r="E699" s="24" t="s">
        <v>2143</v>
      </c>
      <c r="F699" s="24" t="s">
        <v>2143</v>
      </c>
      <c r="G699" t="b">
        <v>0</v>
      </c>
      <c r="H699" s="24" t="s">
        <v>2144</v>
      </c>
    </row>
    <row r="700" spans="1:8" hidden="1" x14ac:dyDescent="0.2">
      <c r="A700">
        <v>14262</v>
      </c>
      <c r="B700">
        <v>4</v>
      </c>
      <c r="C700" s="116">
        <v>45126.516659062501</v>
      </c>
      <c r="D700">
        <v>1186</v>
      </c>
      <c r="E700" s="24" t="s">
        <v>2145</v>
      </c>
      <c r="F700" s="24" t="s">
        <v>2145</v>
      </c>
      <c r="G700" t="b">
        <v>0</v>
      </c>
      <c r="H700" s="24" t="s">
        <v>2146</v>
      </c>
    </row>
    <row r="701" spans="1:8" hidden="1" x14ac:dyDescent="0.2">
      <c r="A701">
        <v>14407</v>
      </c>
      <c r="B701">
        <v>4</v>
      </c>
      <c r="C701" s="116">
        <v>45126.516659259258</v>
      </c>
      <c r="D701">
        <v>1340</v>
      </c>
      <c r="E701" s="24" t="s">
        <v>2147</v>
      </c>
      <c r="F701" s="24" t="s">
        <v>2147</v>
      </c>
      <c r="G701" t="b">
        <v>0</v>
      </c>
      <c r="H701" s="24" t="s">
        <v>2144</v>
      </c>
    </row>
    <row r="702" spans="1:8" hidden="1" x14ac:dyDescent="0.2">
      <c r="A702">
        <v>14199</v>
      </c>
      <c r="B702">
        <v>4</v>
      </c>
      <c r="C702" s="116">
        <v>45126.516659606481</v>
      </c>
      <c r="D702">
        <v>1122</v>
      </c>
      <c r="E702" s="24" t="s">
        <v>2148</v>
      </c>
      <c r="F702" s="24" t="s">
        <v>2148</v>
      </c>
      <c r="G702" t="b">
        <v>0</v>
      </c>
      <c r="H702" s="24" t="s">
        <v>1524</v>
      </c>
    </row>
    <row r="703" spans="1:8" hidden="1" x14ac:dyDescent="0.2">
      <c r="A703">
        <v>15983</v>
      </c>
      <c r="B703">
        <v>4</v>
      </c>
      <c r="C703" s="116">
        <v>45126.516659803237</v>
      </c>
      <c r="D703">
        <v>9865</v>
      </c>
      <c r="E703" s="24" t="s">
        <v>2149</v>
      </c>
      <c r="F703" s="24" t="s">
        <v>2149</v>
      </c>
      <c r="G703" t="b">
        <v>0</v>
      </c>
      <c r="H703" s="24" t="s">
        <v>2150</v>
      </c>
    </row>
    <row r="704" spans="1:8" hidden="1" x14ac:dyDescent="0.2">
      <c r="A704">
        <v>16259</v>
      </c>
      <c r="C704" s="116">
        <v>45126.516660185189</v>
      </c>
      <c r="D704">
        <v>1942</v>
      </c>
      <c r="E704" s="24" t="s">
        <v>5000</v>
      </c>
      <c r="F704" s="24" t="s">
        <v>2152</v>
      </c>
      <c r="G704" t="b">
        <v>0</v>
      </c>
      <c r="H704" s="24" t="s">
        <v>883</v>
      </c>
    </row>
    <row r="705" spans="1:8" hidden="1" x14ac:dyDescent="0.2">
      <c r="A705">
        <v>14886</v>
      </c>
      <c r="B705">
        <v>4</v>
      </c>
      <c r="C705" s="116">
        <v>45126.516660335648</v>
      </c>
      <c r="D705">
        <v>1896</v>
      </c>
      <c r="E705" s="24" t="s">
        <v>2153</v>
      </c>
      <c r="F705" s="24" t="s">
        <v>2153</v>
      </c>
      <c r="G705" t="b">
        <v>0</v>
      </c>
      <c r="H705" s="24" t="s">
        <v>2154</v>
      </c>
    </row>
    <row r="706" spans="1:8" hidden="1" x14ac:dyDescent="0.2">
      <c r="A706">
        <v>15061</v>
      </c>
      <c r="B706">
        <v>4</v>
      </c>
      <c r="C706" s="116">
        <v>45126.516660729169</v>
      </c>
      <c r="D706">
        <v>8792</v>
      </c>
      <c r="E706" s="24" t="s">
        <v>2156</v>
      </c>
      <c r="F706" s="24" t="s">
        <v>2156</v>
      </c>
      <c r="G706" t="b">
        <v>0</v>
      </c>
      <c r="H706" s="24" t="s">
        <v>2157</v>
      </c>
    </row>
    <row r="707" spans="1:8" hidden="1" x14ac:dyDescent="0.2">
      <c r="A707">
        <v>16083</v>
      </c>
      <c r="B707">
        <v>4</v>
      </c>
      <c r="C707" s="116">
        <v>45126.516661261572</v>
      </c>
      <c r="D707">
        <v>9975</v>
      </c>
      <c r="E707" s="24" t="s">
        <v>2160</v>
      </c>
      <c r="F707" s="24" t="s">
        <v>2160</v>
      </c>
      <c r="G707" t="b">
        <v>0</v>
      </c>
      <c r="H707" s="24" t="s">
        <v>2161</v>
      </c>
    </row>
    <row r="708" spans="1:8" hidden="1" x14ac:dyDescent="0.2">
      <c r="A708">
        <v>15490</v>
      </c>
      <c r="B708">
        <v>4</v>
      </c>
      <c r="C708" s="116">
        <v>45126.516661423608</v>
      </c>
      <c r="D708">
        <v>9318</v>
      </c>
      <c r="E708" s="24" t="s">
        <v>2162</v>
      </c>
      <c r="F708" s="24" t="s">
        <v>2162</v>
      </c>
      <c r="G708" t="b">
        <v>0</v>
      </c>
      <c r="H708" s="24" t="s">
        <v>1154</v>
      </c>
    </row>
    <row r="709" spans="1:8" hidden="1" x14ac:dyDescent="0.2">
      <c r="A709">
        <v>14307</v>
      </c>
      <c r="B709">
        <v>4</v>
      </c>
      <c r="C709" s="116">
        <v>45126.516661608795</v>
      </c>
      <c r="D709">
        <v>1235</v>
      </c>
      <c r="E709" s="24" t="s">
        <v>2163</v>
      </c>
      <c r="F709" s="24" t="s">
        <v>2163</v>
      </c>
      <c r="G709" t="b">
        <v>0</v>
      </c>
      <c r="H709" s="24" t="s">
        <v>2164</v>
      </c>
    </row>
    <row r="710" spans="1:8" x14ac:dyDescent="0.2">
      <c r="A710">
        <v>14081</v>
      </c>
      <c r="B710">
        <v>4</v>
      </c>
      <c r="C710" s="116"/>
      <c r="D710">
        <v>2392</v>
      </c>
      <c r="E710" s="24" t="s">
        <v>303</v>
      </c>
      <c r="F710" s="24" t="s">
        <v>303</v>
      </c>
      <c r="G710" t="b">
        <v>0</v>
      </c>
      <c r="H710" s="24" t="s">
        <v>924</v>
      </c>
    </row>
    <row r="711" spans="1:8" hidden="1" x14ac:dyDescent="0.2">
      <c r="A711">
        <v>15966</v>
      </c>
      <c r="B711">
        <v>11</v>
      </c>
      <c r="C711" s="116">
        <v>45126.655547719907</v>
      </c>
      <c r="D711">
        <v>9846</v>
      </c>
      <c r="E711" s="24" t="s">
        <v>2165</v>
      </c>
      <c r="F711" s="24" t="s">
        <v>2165</v>
      </c>
      <c r="G711" t="b">
        <v>0</v>
      </c>
      <c r="H711" s="24" t="s">
        <v>2166</v>
      </c>
    </row>
    <row r="712" spans="1:8" hidden="1" x14ac:dyDescent="0.2">
      <c r="A712">
        <v>16037</v>
      </c>
      <c r="B712">
        <v>4</v>
      </c>
      <c r="C712" s="116">
        <v>45126.655547916664</v>
      </c>
      <c r="D712">
        <v>9925</v>
      </c>
      <c r="E712" s="24" t="s">
        <v>2167</v>
      </c>
      <c r="F712" s="24" t="s">
        <v>2167</v>
      </c>
      <c r="G712" t="b">
        <v>0</v>
      </c>
      <c r="H712" s="24" t="s">
        <v>2168</v>
      </c>
    </row>
    <row r="713" spans="1:8" x14ac:dyDescent="0.2">
      <c r="A713">
        <v>15334</v>
      </c>
      <c r="B713">
        <v>4</v>
      </c>
      <c r="C713" s="116"/>
      <c r="D713">
        <v>2510</v>
      </c>
      <c r="E713" s="24" t="s">
        <v>305</v>
      </c>
      <c r="F713" s="24" t="s">
        <v>305</v>
      </c>
      <c r="G713" t="b">
        <v>1</v>
      </c>
      <c r="H713" s="24" t="s">
        <v>2169</v>
      </c>
    </row>
    <row r="714" spans="1:8" hidden="1" x14ac:dyDescent="0.2">
      <c r="A714">
        <v>14272</v>
      </c>
      <c r="B714">
        <v>4</v>
      </c>
      <c r="C714" s="116">
        <v>45126.65554806713</v>
      </c>
      <c r="D714">
        <v>1196</v>
      </c>
      <c r="E714" s="24" t="s">
        <v>2170</v>
      </c>
      <c r="F714" s="24" t="s">
        <v>2170</v>
      </c>
      <c r="G714" t="b">
        <v>0</v>
      </c>
      <c r="H714" s="24" t="s">
        <v>1031</v>
      </c>
    </row>
    <row r="715" spans="1:8" hidden="1" x14ac:dyDescent="0.2">
      <c r="A715">
        <v>15143</v>
      </c>
      <c r="B715">
        <v>4</v>
      </c>
      <c r="C715" s="116">
        <v>45126.655548263887</v>
      </c>
      <c r="D715">
        <v>8910</v>
      </c>
      <c r="E715" s="24" t="s">
        <v>2173</v>
      </c>
      <c r="F715" s="24" t="s">
        <v>2173</v>
      </c>
      <c r="G715" t="b">
        <v>0</v>
      </c>
      <c r="H715" s="24" t="s">
        <v>1706</v>
      </c>
    </row>
    <row r="716" spans="1:8" hidden="1" x14ac:dyDescent="0.2">
      <c r="A716">
        <v>15605</v>
      </c>
      <c r="B716">
        <v>4</v>
      </c>
      <c r="C716" s="116">
        <v>45126.655548460651</v>
      </c>
      <c r="D716">
        <v>9455</v>
      </c>
      <c r="E716" s="24" t="s">
        <v>2174</v>
      </c>
      <c r="F716" s="24" t="s">
        <v>2174</v>
      </c>
      <c r="G716" t="b">
        <v>0</v>
      </c>
      <c r="H716" s="24" t="s">
        <v>2175</v>
      </c>
    </row>
    <row r="717" spans="1:8" hidden="1" x14ac:dyDescent="0.2">
      <c r="A717">
        <v>14382</v>
      </c>
      <c r="B717">
        <v>4</v>
      </c>
      <c r="C717" s="116">
        <v>45126.65554861111</v>
      </c>
      <c r="D717">
        <v>1312</v>
      </c>
      <c r="E717" s="24" t="s">
        <v>2176</v>
      </c>
      <c r="F717" s="24" t="s">
        <v>2176</v>
      </c>
      <c r="G717" t="b">
        <v>0</v>
      </c>
      <c r="H717" s="24" t="s">
        <v>2177</v>
      </c>
    </row>
    <row r="718" spans="1:8" hidden="1" x14ac:dyDescent="0.2">
      <c r="A718">
        <v>14601</v>
      </c>
      <c r="B718">
        <v>4</v>
      </c>
      <c r="C718" s="116">
        <v>45126.655548993054</v>
      </c>
      <c r="D718">
        <v>1556</v>
      </c>
      <c r="E718" s="24" t="s">
        <v>2178</v>
      </c>
      <c r="F718" s="24" t="s">
        <v>2178</v>
      </c>
      <c r="G718" t="b">
        <v>0</v>
      </c>
      <c r="H718" s="24" t="s">
        <v>2179</v>
      </c>
    </row>
    <row r="719" spans="1:8" hidden="1" x14ac:dyDescent="0.2">
      <c r="A719">
        <v>14433</v>
      </c>
      <c r="B719">
        <v>4</v>
      </c>
      <c r="C719" s="116">
        <v>45126.65554915509</v>
      </c>
      <c r="D719">
        <v>1385</v>
      </c>
      <c r="E719" s="24" t="s">
        <v>2180</v>
      </c>
      <c r="F719" s="24" t="s">
        <v>2180</v>
      </c>
      <c r="G719" t="b">
        <v>0</v>
      </c>
      <c r="H719" s="24" t="s">
        <v>2181</v>
      </c>
    </row>
    <row r="720" spans="1:8" hidden="1" x14ac:dyDescent="0.2">
      <c r="A720">
        <v>15703</v>
      </c>
      <c r="B720">
        <v>4</v>
      </c>
      <c r="C720" s="116">
        <v>45126.655549340278</v>
      </c>
      <c r="D720">
        <v>9566</v>
      </c>
      <c r="E720" s="24" t="s">
        <v>2182</v>
      </c>
      <c r="F720" s="24" t="s">
        <v>2182</v>
      </c>
      <c r="G720" t="b">
        <v>0</v>
      </c>
      <c r="H720" s="24" t="s">
        <v>1893</v>
      </c>
    </row>
    <row r="721" spans="1:8" hidden="1" x14ac:dyDescent="0.2">
      <c r="A721">
        <v>16247</v>
      </c>
      <c r="B721">
        <v>3</v>
      </c>
      <c r="C721" s="116">
        <v>45726</v>
      </c>
      <c r="D721">
        <v>9967</v>
      </c>
      <c r="E721" s="24" t="s">
        <v>2184</v>
      </c>
      <c r="F721" s="24" t="s">
        <v>2184</v>
      </c>
      <c r="G721" t="b">
        <v>0</v>
      </c>
      <c r="H721" s="24" t="s">
        <v>1187</v>
      </c>
    </row>
    <row r="722" spans="1:8" hidden="1" x14ac:dyDescent="0.2">
      <c r="A722">
        <v>16090</v>
      </c>
      <c r="B722">
        <v>4</v>
      </c>
      <c r="C722" s="116">
        <v>45126.655549537034</v>
      </c>
      <c r="D722">
        <v>9982</v>
      </c>
      <c r="E722" s="24" t="s">
        <v>2185</v>
      </c>
      <c r="F722" s="24" t="s">
        <v>2185</v>
      </c>
      <c r="G722" t="b">
        <v>0</v>
      </c>
      <c r="H722" s="24" t="s">
        <v>2186</v>
      </c>
    </row>
    <row r="723" spans="1:8" hidden="1" x14ac:dyDescent="0.2">
      <c r="A723">
        <v>14695</v>
      </c>
      <c r="B723">
        <v>4</v>
      </c>
      <c r="C723" s="116">
        <v>45126.655549884257</v>
      </c>
      <c r="D723">
        <v>1652</v>
      </c>
      <c r="E723" s="24" t="s">
        <v>2189</v>
      </c>
      <c r="F723" s="24" t="s">
        <v>2189</v>
      </c>
      <c r="G723" t="b">
        <v>0</v>
      </c>
      <c r="H723" s="24" t="s">
        <v>2190</v>
      </c>
    </row>
    <row r="724" spans="1:8" hidden="1" x14ac:dyDescent="0.2">
      <c r="A724">
        <v>15795</v>
      </c>
      <c r="B724">
        <v>4</v>
      </c>
      <c r="C724" s="116">
        <v>45126.655550081021</v>
      </c>
      <c r="D724">
        <v>9665</v>
      </c>
      <c r="E724" s="24" t="s">
        <v>2191</v>
      </c>
      <c r="F724" s="24" t="s">
        <v>2191</v>
      </c>
      <c r="G724" t="b">
        <v>0</v>
      </c>
      <c r="H724" s="24" t="s">
        <v>2192</v>
      </c>
    </row>
    <row r="725" spans="1:8" hidden="1" x14ac:dyDescent="0.2">
      <c r="A725">
        <v>14784</v>
      </c>
      <c r="B725">
        <v>4</v>
      </c>
      <c r="C725" s="116">
        <v>45126.65555023148</v>
      </c>
      <c r="D725">
        <v>1741</v>
      </c>
      <c r="E725" s="24" t="s">
        <v>2193</v>
      </c>
      <c r="F725" s="24" t="s">
        <v>2193</v>
      </c>
      <c r="G725" t="b">
        <v>0</v>
      </c>
      <c r="H725" s="24" t="s">
        <v>998</v>
      </c>
    </row>
    <row r="726" spans="1:8" hidden="1" x14ac:dyDescent="0.2">
      <c r="A726">
        <v>15096</v>
      </c>
      <c r="B726">
        <v>4</v>
      </c>
      <c r="C726" s="116">
        <v>45126.655550428244</v>
      </c>
      <c r="D726">
        <v>8837</v>
      </c>
      <c r="E726" s="24" t="s">
        <v>2194</v>
      </c>
      <c r="F726" s="24" t="s">
        <v>2194</v>
      </c>
      <c r="G726" t="b">
        <v>0</v>
      </c>
      <c r="H726" s="24" t="s">
        <v>915</v>
      </c>
    </row>
    <row r="727" spans="1:8" hidden="1" x14ac:dyDescent="0.2">
      <c r="A727">
        <v>15585</v>
      </c>
      <c r="B727">
        <v>4</v>
      </c>
      <c r="C727" s="116">
        <v>45126.655550613425</v>
      </c>
      <c r="D727">
        <v>9428</v>
      </c>
      <c r="E727" s="24" t="s">
        <v>2195</v>
      </c>
      <c r="F727" s="24" t="s">
        <v>2195</v>
      </c>
      <c r="G727" t="b">
        <v>0</v>
      </c>
      <c r="H727" s="24" t="s">
        <v>1084</v>
      </c>
    </row>
    <row r="728" spans="1:8" x14ac:dyDescent="0.2">
      <c r="A728">
        <v>14106</v>
      </c>
      <c r="B728">
        <v>4</v>
      </c>
      <c r="C728" s="116"/>
      <c r="D728">
        <v>1028</v>
      </c>
      <c r="E728" s="24" t="s">
        <v>309</v>
      </c>
      <c r="F728" s="24" t="s">
        <v>309</v>
      </c>
      <c r="G728" t="b">
        <v>1</v>
      </c>
      <c r="H728" s="24" t="s">
        <v>906</v>
      </c>
    </row>
    <row r="729" spans="1:8" hidden="1" x14ac:dyDescent="0.2">
      <c r="A729">
        <v>15682</v>
      </c>
      <c r="B729">
        <v>4</v>
      </c>
      <c r="C729" s="116">
        <v>45126.655550960648</v>
      </c>
      <c r="D729">
        <v>9543</v>
      </c>
      <c r="E729" s="24" t="s">
        <v>2198</v>
      </c>
      <c r="F729" s="24" t="s">
        <v>2198</v>
      </c>
      <c r="G729" t="b">
        <v>0</v>
      </c>
      <c r="H729" s="24" t="s">
        <v>1031</v>
      </c>
    </row>
    <row r="730" spans="1:8" hidden="1" x14ac:dyDescent="0.2">
      <c r="A730">
        <v>15912</v>
      </c>
      <c r="B730">
        <v>4</v>
      </c>
      <c r="C730" s="116">
        <v>45126.655551157404</v>
      </c>
      <c r="D730">
        <v>9790</v>
      </c>
      <c r="E730" s="24" t="s">
        <v>2199</v>
      </c>
      <c r="F730" s="24" t="s">
        <v>2199</v>
      </c>
      <c r="G730" t="b">
        <v>0</v>
      </c>
      <c r="H730" s="24" t="s">
        <v>2200</v>
      </c>
    </row>
    <row r="731" spans="1:8" hidden="1" x14ac:dyDescent="0.2">
      <c r="A731">
        <v>14131</v>
      </c>
      <c r="B731">
        <v>4</v>
      </c>
      <c r="C731" s="116">
        <v>45126.655551504628</v>
      </c>
      <c r="D731">
        <v>1053</v>
      </c>
      <c r="E731" s="24" t="s">
        <v>2201</v>
      </c>
      <c r="F731" s="24" t="s">
        <v>2201</v>
      </c>
      <c r="G731" t="b">
        <v>0</v>
      </c>
      <c r="H731" s="24" t="s">
        <v>2202</v>
      </c>
    </row>
    <row r="732" spans="1:8" hidden="1" x14ac:dyDescent="0.2">
      <c r="A732">
        <v>14347</v>
      </c>
      <c r="B732">
        <v>4</v>
      </c>
      <c r="C732" s="116">
        <v>45126.655551886572</v>
      </c>
      <c r="D732">
        <v>1277</v>
      </c>
      <c r="E732" s="24" t="s">
        <v>2206</v>
      </c>
      <c r="F732" s="24" t="s">
        <v>2206</v>
      </c>
      <c r="G732" t="b">
        <v>0</v>
      </c>
      <c r="H732" s="24" t="s">
        <v>1031</v>
      </c>
    </row>
    <row r="733" spans="1:8" hidden="1" x14ac:dyDescent="0.2">
      <c r="A733">
        <v>16319</v>
      </c>
      <c r="C733" s="116">
        <v>45639</v>
      </c>
      <c r="D733">
        <v>2490</v>
      </c>
      <c r="E733" s="24" t="s">
        <v>5001</v>
      </c>
      <c r="F733" s="24" t="s">
        <v>2244</v>
      </c>
      <c r="G733" t="b">
        <v>0</v>
      </c>
      <c r="H733" s="24" t="s">
        <v>883</v>
      </c>
    </row>
    <row r="734" spans="1:8" hidden="1" x14ac:dyDescent="0.2">
      <c r="A734">
        <v>15077</v>
      </c>
      <c r="B734">
        <v>4</v>
      </c>
      <c r="C734" s="116">
        <v>45126.655553703706</v>
      </c>
      <c r="D734">
        <v>8815</v>
      </c>
      <c r="E734" s="24" t="s">
        <v>2210</v>
      </c>
      <c r="F734" s="24" t="s">
        <v>2210</v>
      </c>
      <c r="G734" t="b">
        <v>0</v>
      </c>
      <c r="H734" s="24" t="s">
        <v>2211</v>
      </c>
    </row>
    <row r="735" spans="1:8" hidden="1" x14ac:dyDescent="0.2">
      <c r="A735">
        <v>14395</v>
      </c>
      <c r="B735">
        <v>4</v>
      </c>
      <c r="C735" s="116">
        <v>45126.655553854165</v>
      </c>
      <c r="D735">
        <v>1327</v>
      </c>
      <c r="E735" s="24" t="s">
        <v>2212</v>
      </c>
      <c r="F735" s="24" t="s">
        <v>2212</v>
      </c>
      <c r="G735" t="b">
        <v>0</v>
      </c>
      <c r="H735" s="24" t="s">
        <v>2213</v>
      </c>
    </row>
    <row r="736" spans="1:8" hidden="1" x14ac:dyDescent="0.2">
      <c r="A736">
        <v>14045</v>
      </c>
      <c r="B736">
        <v>4</v>
      </c>
      <c r="C736" s="116">
        <v>45126.655554247685</v>
      </c>
      <c r="D736">
        <v>2228</v>
      </c>
      <c r="E736" s="24" t="s">
        <v>2214</v>
      </c>
      <c r="F736" s="24" t="s">
        <v>2214</v>
      </c>
      <c r="G736" t="b">
        <v>0</v>
      </c>
      <c r="H736" s="24" t="s">
        <v>1126</v>
      </c>
    </row>
    <row r="737" spans="1:8" hidden="1" x14ac:dyDescent="0.2">
      <c r="A737">
        <v>15904</v>
      </c>
      <c r="B737">
        <v>4</v>
      </c>
      <c r="C737" s="116">
        <v>45126.655554594909</v>
      </c>
      <c r="D737">
        <v>9782</v>
      </c>
      <c r="E737" s="24" t="s">
        <v>2217</v>
      </c>
      <c r="F737" s="24" t="s">
        <v>2217</v>
      </c>
      <c r="G737" t="b">
        <v>0</v>
      </c>
      <c r="H737" s="24" t="s">
        <v>2218</v>
      </c>
    </row>
    <row r="738" spans="1:8" hidden="1" x14ac:dyDescent="0.2">
      <c r="A738">
        <v>16081</v>
      </c>
      <c r="B738">
        <v>4</v>
      </c>
      <c r="C738" s="116">
        <v>45126.655554780089</v>
      </c>
      <c r="D738">
        <v>9973</v>
      </c>
      <c r="E738" s="24" t="s">
        <v>2219</v>
      </c>
      <c r="F738" s="24" t="s">
        <v>2219</v>
      </c>
      <c r="G738" t="b">
        <v>0</v>
      </c>
      <c r="H738" s="24" t="s">
        <v>1179</v>
      </c>
    </row>
    <row r="739" spans="1:8" hidden="1" x14ac:dyDescent="0.2">
      <c r="A739">
        <v>15488</v>
      </c>
      <c r="B739">
        <v>4</v>
      </c>
      <c r="C739" s="116">
        <v>45126.655554942132</v>
      </c>
      <c r="D739">
        <v>9315</v>
      </c>
      <c r="E739" s="24" t="s">
        <v>2220</v>
      </c>
      <c r="F739" s="24" t="s">
        <v>2220</v>
      </c>
      <c r="G739" t="b">
        <v>0</v>
      </c>
      <c r="H739" s="24" t="s">
        <v>1010</v>
      </c>
    </row>
    <row r="740" spans="1:8" hidden="1" x14ac:dyDescent="0.2">
      <c r="A740">
        <v>14067</v>
      </c>
      <c r="B740">
        <v>4</v>
      </c>
      <c r="C740" s="116">
        <v>45126.655555474536</v>
      </c>
      <c r="D740">
        <v>2369</v>
      </c>
      <c r="E740" s="24" t="s">
        <v>2221</v>
      </c>
      <c r="F740" s="24" t="s">
        <v>2221</v>
      </c>
      <c r="G740" t="b">
        <v>0</v>
      </c>
      <c r="H740" s="24" t="s">
        <v>2222</v>
      </c>
    </row>
    <row r="741" spans="1:8" hidden="1" x14ac:dyDescent="0.2">
      <c r="A741">
        <v>14679</v>
      </c>
      <c r="B741">
        <v>4</v>
      </c>
      <c r="C741" s="116">
        <v>45126.655555671299</v>
      </c>
      <c r="D741">
        <v>1636</v>
      </c>
      <c r="E741" s="24" t="s">
        <v>2223</v>
      </c>
      <c r="F741" s="24" t="s">
        <v>2223</v>
      </c>
      <c r="G741" t="b">
        <v>0</v>
      </c>
      <c r="H741" s="24" t="s">
        <v>2224</v>
      </c>
    </row>
    <row r="742" spans="1:8" hidden="1" x14ac:dyDescent="0.2">
      <c r="A742">
        <v>16336</v>
      </c>
      <c r="C742" s="116">
        <v>45983.591027743052</v>
      </c>
      <c r="D742">
        <v>2605</v>
      </c>
      <c r="E742" s="24" t="s">
        <v>2225</v>
      </c>
      <c r="F742" s="24" t="s">
        <v>2225</v>
      </c>
      <c r="G742" t="b">
        <v>1</v>
      </c>
      <c r="H742" s="24" t="s">
        <v>1513</v>
      </c>
    </row>
    <row r="743" spans="1:8" hidden="1" x14ac:dyDescent="0.2">
      <c r="A743">
        <v>14549</v>
      </c>
      <c r="B743">
        <v>4</v>
      </c>
      <c r="C743" s="116">
        <v>45126.655555868056</v>
      </c>
      <c r="D743">
        <v>1503</v>
      </c>
      <c r="E743" s="24" t="s">
        <v>2228</v>
      </c>
      <c r="F743" s="24" t="s">
        <v>2228</v>
      </c>
      <c r="G743" t="b">
        <v>0</v>
      </c>
      <c r="H743" s="24" t="s">
        <v>956</v>
      </c>
    </row>
    <row r="744" spans="1:8" hidden="1" x14ac:dyDescent="0.2">
      <c r="A744">
        <v>15421</v>
      </c>
      <c r="B744">
        <v>11</v>
      </c>
      <c r="C744" s="116">
        <v>45126.655556215279</v>
      </c>
      <c r="D744">
        <v>9245</v>
      </c>
      <c r="E744" s="24" t="s">
        <v>2229</v>
      </c>
      <c r="F744" s="24" t="s">
        <v>2229</v>
      </c>
      <c r="G744" t="b">
        <v>0</v>
      </c>
      <c r="H744" s="24" t="s">
        <v>2230</v>
      </c>
    </row>
    <row r="745" spans="1:8" hidden="1" x14ac:dyDescent="0.2">
      <c r="A745">
        <v>15180</v>
      </c>
      <c r="B745">
        <v>4</v>
      </c>
      <c r="C745" s="116">
        <v>45126.655556400467</v>
      </c>
      <c r="D745">
        <v>8957</v>
      </c>
      <c r="E745" s="24" t="s">
        <v>2231</v>
      </c>
      <c r="F745" s="24" t="s">
        <v>2231</v>
      </c>
      <c r="G745" t="b">
        <v>0</v>
      </c>
      <c r="H745" s="24" t="s">
        <v>2232</v>
      </c>
    </row>
    <row r="746" spans="1:8" hidden="1" x14ac:dyDescent="0.2">
      <c r="A746">
        <v>15611</v>
      </c>
      <c r="B746">
        <v>4</v>
      </c>
      <c r="C746" s="116">
        <v>45126.655556597223</v>
      </c>
      <c r="D746">
        <v>9461</v>
      </c>
      <c r="E746" s="24" t="s">
        <v>2233</v>
      </c>
      <c r="F746" s="24" t="s">
        <v>2233</v>
      </c>
      <c r="G746" t="b">
        <v>0</v>
      </c>
      <c r="H746" s="24" t="s">
        <v>1421</v>
      </c>
    </row>
    <row r="747" spans="1:8" hidden="1" x14ac:dyDescent="0.2">
      <c r="A747">
        <v>15949</v>
      </c>
      <c r="B747">
        <v>4</v>
      </c>
      <c r="C747" s="116">
        <v>45126.655552430559</v>
      </c>
      <c r="D747">
        <v>9828</v>
      </c>
      <c r="E747" s="24" t="s">
        <v>2234</v>
      </c>
      <c r="F747" s="24" t="s">
        <v>2234</v>
      </c>
      <c r="G747" t="b">
        <v>0</v>
      </c>
      <c r="H747" s="24" t="s">
        <v>2235</v>
      </c>
    </row>
    <row r="748" spans="1:8" x14ac:dyDescent="0.2">
      <c r="A748">
        <v>15847</v>
      </c>
      <c r="B748">
        <v>3</v>
      </c>
      <c r="C748" s="116"/>
      <c r="D748">
        <v>9722</v>
      </c>
      <c r="E748" s="24" t="s">
        <v>312</v>
      </c>
      <c r="F748" s="24" t="s">
        <v>312</v>
      </c>
      <c r="G748" t="b">
        <v>1</v>
      </c>
      <c r="H748" s="24" t="s">
        <v>2238</v>
      </c>
    </row>
    <row r="749" spans="1:8" hidden="1" x14ac:dyDescent="0.2">
      <c r="A749">
        <v>15823</v>
      </c>
      <c r="B749">
        <v>4</v>
      </c>
      <c r="C749" s="116">
        <v>45126.655552581018</v>
      </c>
      <c r="D749">
        <v>9696</v>
      </c>
      <c r="E749" s="24" t="s">
        <v>2239</v>
      </c>
      <c r="F749" s="24" t="s">
        <v>2239</v>
      </c>
      <c r="G749" t="b">
        <v>0</v>
      </c>
      <c r="H749" s="24" t="s">
        <v>1242</v>
      </c>
    </row>
    <row r="750" spans="1:8" hidden="1" x14ac:dyDescent="0.2">
      <c r="A750">
        <v>15507</v>
      </c>
      <c r="B750">
        <v>4</v>
      </c>
      <c r="C750" s="116">
        <v>45126.655552777775</v>
      </c>
      <c r="D750">
        <v>9336</v>
      </c>
      <c r="E750" s="24" t="s">
        <v>2240</v>
      </c>
      <c r="F750" s="24" t="s">
        <v>2240</v>
      </c>
      <c r="G750" t="b">
        <v>0</v>
      </c>
      <c r="H750" s="24" t="s">
        <v>891</v>
      </c>
    </row>
    <row r="751" spans="1:8" hidden="1" x14ac:dyDescent="0.2">
      <c r="A751">
        <v>15181</v>
      </c>
      <c r="B751">
        <v>4</v>
      </c>
      <c r="C751" s="116">
        <v>45126.655553321762</v>
      </c>
      <c r="D751">
        <v>8958</v>
      </c>
      <c r="E751" s="24" t="s">
        <v>2241</v>
      </c>
      <c r="F751" s="24" t="s">
        <v>2241</v>
      </c>
      <c r="G751" t="b">
        <v>0</v>
      </c>
      <c r="H751" s="24" t="s">
        <v>2242</v>
      </c>
    </row>
    <row r="752" spans="1:8" hidden="1" x14ac:dyDescent="0.2">
      <c r="A752">
        <v>16106</v>
      </c>
      <c r="B752">
        <v>4</v>
      </c>
      <c r="C752" s="116">
        <v>45162</v>
      </c>
      <c r="D752">
        <v>59636953</v>
      </c>
      <c r="E752" s="24" t="s">
        <v>5002</v>
      </c>
      <c r="F752" s="24" t="s">
        <v>5002</v>
      </c>
      <c r="G752" t="b">
        <v>0</v>
      </c>
      <c r="H752" s="24" t="s">
        <v>2211</v>
      </c>
    </row>
    <row r="753" spans="1:8" hidden="1" x14ac:dyDescent="0.2">
      <c r="A753">
        <v>13984</v>
      </c>
      <c r="B753">
        <v>4</v>
      </c>
      <c r="C753" s="116">
        <v>45162</v>
      </c>
      <c r="D753">
        <v>59636952</v>
      </c>
      <c r="E753" s="24" t="s">
        <v>5002</v>
      </c>
      <c r="F753" s="24" t="s">
        <v>5002</v>
      </c>
      <c r="G753" t="b">
        <v>0</v>
      </c>
      <c r="H753" s="24" t="s">
        <v>2211</v>
      </c>
    </row>
    <row r="754" spans="1:8" hidden="1" x14ac:dyDescent="0.2">
      <c r="A754">
        <v>13971</v>
      </c>
      <c r="B754">
        <v>4</v>
      </c>
      <c r="C754" s="116">
        <v>45162</v>
      </c>
      <c r="D754">
        <v>59636951</v>
      </c>
      <c r="E754" s="24" t="s">
        <v>5002</v>
      </c>
      <c r="F754" s="24" t="s">
        <v>5002</v>
      </c>
      <c r="G754" t="b">
        <v>0</v>
      </c>
      <c r="H754" s="24" t="s">
        <v>2211</v>
      </c>
    </row>
    <row r="755" spans="1:8" hidden="1" x14ac:dyDescent="0.2">
      <c r="A755">
        <v>15957</v>
      </c>
      <c r="B755">
        <v>4</v>
      </c>
      <c r="C755" s="116">
        <v>45126.655555324076</v>
      </c>
      <c r="D755">
        <v>9837</v>
      </c>
      <c r="E755" s="24" t="s">
        <v>2245</v>
      </c>
      <c r="F755" s="24" t="s">
        <v>2245</v>
      </c>
      <c r="G755" t="b">
        <v>0</v>
      </c>
      <c r="H755" s="24" t="s">
        <v>2246</v>
      </c>
    </row>
    <row r="756" spans="1:8" hidden="1" x14ac:dyDescent="0.2">
      <c r="A756">
        <v>14567</v>
      </c>
      <c r="B756">
        <v>4</v>
      </c>
      <c r="C756" s="116">
        <v>45126.655556747683</v>
      </c>
      <c r="D756">
        <v>1521</v>
      </c>
      <c r="E756" s="24" t="s">
        <v>2249</v>
      </c>
      <c r="F756" s="24" t="s">
        <v>2249</v>
      </c>
      <c r="G756" t="b">
        <v>0</v>
      </c>
      <c r="H756" s="24" t="s">
        <v>1391</v>
      </c>
    </row>
    <row r="757" spans="1:8" hidden="1" x14ac:dyDescent="0.2">
      <c r="A757">
        <v>14667</v>
      </c>
      <c r="B757">
        <v>4</v>
      </c>
      <c r="C757" s="116">
        <v>45126.65555729167</v>
      </c>
      <c r="D757">
        <v>1624</v>
      </c>
      <c r="E757" s="24" t="s">
        <v>2253</v>
      </c>
      <c r="F757" s="24" t="s">
        <v>2253</v>
      </c>
      <c r="G757" t="b">
        <v>0</v>
      </c>
      <c r="H757" s="24" t="s">
        <v>1380</v>
      </c>
    </row>
    <row r="758" spans="1:8" hidden="1" x14ac:dyDescent="0.2">
      <c r="A758">
        <v>14871</v>
      </c>
      <c r="B758">
        <v>4</v>
      </c>
      <c r="C758" s="116">
        <v>45126.655557673614</v>
      </c>
      <c r="D758">
        <v>1881</v>
      </c>
      <c r="E758" s="24" t="s">
        <v>2254</v>
      </c>
      <c r="F758" s="24" t="s">
        <v>2254</v>
      </c>
      <c r="G758" t="b">
        <v>0</v>
      </c>
      <c r="H758" s="24" t="s">
        <v>2255</v>
      </c>
    </row>
    <row r="759" spans="1:8" hidden="1" x14ac:dyDescent="0.2">
      <c r="A759">
        <v>15236</v>
      </c>
      <c r="B759">
        <v>4</v>
      </c>
      <c r="C759" s="116">
        <v>45126.655557835649</v>
      </c>
      <c r="D759">
        <v>9023</v>
      </c>
      <c r="E759" s="24" t="s">
        <v>2256</v>
      </c>
      <c r="F759" s="24" t="s">
        <v>2256</v>
      </c>
      <c r="G759" t="b">
        <v>0</v>
      </c>
      <c r="H759" s="24" t="s">
        <v>1130</v>
      </c>
    </row>
    <row r="760" spans="1:8" hidden="1" x14ac:dyDescent="0.2">
      <c r="A760">
        <v>15568</v>
      </c>
      <c r="B760">
        <v>11</v>
      </c>
      <c r="C760" s="116">
        <v>45126.655558217593</v>
      </c>
      <c r="D760">
        <v>9407</v>
      </c>
      <c r="E760" s="24" t="s">
        <v>2258</v>
      </c>
      <c r="F760" s="24" t="s">
        <v>2258</v>
      </c>
      <c r="G760" t="b">
        <v>0</v>
      </c>
      <c r="H760" s="24" t="s">
        <v>1266</v>
      </c>
    </row>
    <row r="761" spans="1:8" hidden="1" x14ac:dyDescent="0.2">
      <c r="A761">
        <v>14815</v>
      </c>
      <c r="B761">
        <v>4</v>
      </c>
      <c r="C761" s="116">
        <v>45126.655558564817</v>
      </c>
      <c r="D761">
        <v>1772</v>
      </c>
      <c r="E761" s="24" t="s">
        <v>5003</v>
      </c>
      <c r="F761" s="24" t="s">
        <v>5003</v>
      </c>
      <c r="G761" t="b">
        <v>0</v>
      </c>
      <c r="H761" s="24" t="s">
        <v>5004</v>
      </c>
    </row>
    <row r="762" spans="1:8" hidden="1" x14ac:dyDescent="0.2">
      <c r="A762">
        <v>15943</v>
      </c>
      <c r="B762">
        <v>4</v>
      </c>
      <c r="C762" s="116">
        <v>45126.655558761573</v>
      </c>
      <c r="D762">
        <v>9822</v>
      </c>
      <c r="E762" s="24" t="s">
        <v>2259</v>
      </c>
      <c r="F762" s="24" t="s">
        <v>2259</v>
      </c>
      <c r="G762" t="b">
        <v>0</v>
      </c>
      <c r="H762" s="24" t="s">
        <v>2260</v>
      </c>
    </row>
    <row r="763" spans="1:8" hidden="1" x14ac:dyDescent="0.2">
      <c r="A763">
        <v>15326</v>
      </c>
      <c r="B763">
        <v>4</v>
      </c>
      <c r="C763" s="116">
        <v>45126.65555891204</v>
      </c>
      <c r="D763">
        <v>9140</v>
      </c>
      <c r="E763" s="24" t="s">
        <v>2261</v>
      </c>
      <c r="F763" s="24" t="s">
        <v>2261</v>
      </c>
      <c r="G763" t="b">
        <v>0</v>
      </c>
      <c r="H763" s="24" t="s">
        <v>2262</v>
      </c>
    </row>
    <row r="764" spans="1:8" hidden="1" x14ac:dyDescent="0.2">
      <c r="A764">
        <v>14204</v>
      </c>
      <c r="B764">
        <v>4</v>
      </c>
      <c r="C764" s="116">
        <v>45126.655559108796</v>
      </c>
      <c r="D764">
        <v>1127</v>
      </c>
      <c r="E764" s="24" t="s">
        <v>2264</v>
      </c>
      <c r="F764" s="24" t="s">
        <v>2264</v>
      </c>
      <c r="G764" t="b">
        <v>0</v>
      </c>
      <c r="H764" s="24" t="s">
        <v>2265</v>
      </c>
    </row>
    <row r="765" spans="1:8" hidden="1" x14ac:dyDescent="0.2">
      <c r="A765">
        <v>14304</v>
      </c>
      <c r="B765">
        <v>4</v>
      </c>
      <c r="C765" s="116">
        <v>45126.655559293984</v>
      </c>
      <c r="D765">
        <v>1232</v>
      </c>
      <c r="E765" s="24" t="s">
        <v>2266</v>
      </c>
      <c r="F765" s="24" t="s">
        <v>2266</v>
      </c>
      <c r="G765" t="b">
        <v>0</v>
      </c>
      <c r="H765" s="24" t="s">
        <v>2267</v>
      </c>
    </row>
    <row r="766" spans="1:8" x14ac:dyDescent="0.2">
      <c r="A766">
        <v>15306</v>
      </c>
      <c r="B766">
        <v>4</v>
      </c>
      <c r="C766" s="116"/>
      <c r="D766">
        <v>9117</v>
      </c>
      <c r="E766" s="24" t="s">
        <v>319</v>
      </c>
      <c r="F766" s="24" t="s">
        <v>319</v>
      </c>
      <c r="G766" t="b">
        <v>1</v>
      </c>
      <c r="H766" s="24" t="s">
        <v>2268</v>
      </c>
    </row>
    <row r="767" spans="1:8" hidden="1" x14ac:dyDescent="0.2">
      <c r="A767">
        <v>15772</v>
      </c>
      <c r="B767">
        <v>4</v>
      </c>
      <c r="C767" s="116">
        <v>45126.655559641207</v>
      </c>
      <c r="D767">
        <v>9642</v>
      </c>
      <c r="E767" s="24" t="s">
        <v>2272</v>
      </c>
      <c r="F767" s="24" t="s">
        <v>2272</v>
      </c>
      <c r="G767" t="b">
        <v>0</v>
      </c>
      <c r="H767" s="24" t="s">
        <v>2273</v>
      </c>
    </row>
    <row r="768" spans="1:8" hidden="1" x14ac:dyDescent="0.2">
      <c r="A768">
        <v>14944</v>
      </c>
      <c r="B768">
        <v>4</v>
      </c>
      <c r="C768" s="116">
        <v>45126.65556003472</v>
      </c>
      <c r="D768">
        <v>6005</v>
      </c>
      <c r="E768" s="24" t="s">
        <v>2275</v>
      </c>
      <c r="F768" s="24" t="s">
        <v>2275</v>
      </c>
      <c r="G768" t="b">
        <v>0</v>
      </c>
      <c r="H768" s="24" t="s">
        <v>2276</v>
      </c>
    </row>
    <row r="769" spans="1:8" hidden="1" x14ac:dyDescent="0.2">
      <c r="A769">
        <v>14946</v>
      </c>
      <c r="B769">
        <v>4</v>
      </c>
      <c r="C769" s="116">
        <v>45126.655560185187</v>
      </c>
      <c r="D769">
        <v>6007</v>
      </c>
      <c r="E769" s="24" t="s">
        <v>2277</v>
      </c>
      <c r="F769" s="24" t="s">
        <v>2277</v>
      </c>
      <c r="G769" t="b">
        <v>0</v>
      </c>
      <c r="H769" s="24" t="s">
        <v>2278</v>
      </c>
    </row>
    <row r="770" spans="1:8" hidden="1" x14ac:dyDescent="0.2">
      <c r="A770">
        <v>14096</v>
      </c>
      <c r="B770">
        <v>4</v>
      </c>
      <c r="C770" s="116">
        <v>45126.655566516201</v>
      </c>
      <c r="D770">
        <v>1017</v>
      </c>
      <c r="E770" s="24" t="s">
        <v>2279</v>
      </c>
      <c r="F770" s="24" t="s">
        <v>2279</v>
      </c>
      <c r="G770" t="b">
        <v>0</v>
      </c>
      <c r="H770" s="24" t="s">
        <v>2280</v>
      </c>
    </row>
    <row r="771" spans="1:8" hidden="1" x14ac:dyDescent="0.2">
      <c r="A771">
        <v>16278</v>
      </c>
      <c r="C771" s="116">
        <v>45393</v>
      </c>
      <c r="D771">
        <v>2206</v>
      </c>
      <c r="E771" s="24" t="s">
        <v>2867</v>
      </c>
      <c r="F771" s="24" t="s">
        <v>5005</v>
      </c>
      <c r="G771" t="b">
        <v>0</v>
      </c>
      <c r="H771" s="24" t="s">
        <v>883</v>
      </c>
    </row>
    <row r="772" spans="1:8" hidden="1" x14ac:dyDescent="0.2">
      <c r="A772">
        <v>15160</v>
      </c>
      <c r="B772">
        <v>4</v>
      </c>
      <c r="C772" s="116">
        <v>45126.655572488424</v>
      </c>
      <c r="D772">
        <v>8931</v>
      </c>
      <c r="E772" s="24" t="s">
        <v>2281</v>
      </c>
      <c r="F772" s="24" t="s">
        <v>2281</v>
      </c>
      <c r="G772" t="b">
        <v>0</v>
      </c>
      <c r="H772" s="24" t="s">
        <v>938</v>
      </c>
    </row>
    <row r="773" spans="1:8" hidden="1" x14ac:dyDescent="0.2">
      <c r="A773">
        <v>15045</v>
      </c>
      <c r="B773">
        <v>4</v>
      </c>
      <c r="C773" s="116">
        <v>45126.655572835647</v>
      </c>
      <c r="D773">
        <v>8774</v>
      </c>
      <c r="E773" s="24" t="s">
        <v>2282</v>
      </c>
      <c r="F773" s="24" t="s">
        <v>2282</v>
      </c>
      <c r="G773" t="b">
        <v>0</v>
      </c>
      <c r="H773" s="24" t="s">
        <v>2283</v>
      </c>
    </row>
    <row r="774" spans="1:8" hidden="1" x14ac:dyDescent="0.2">
      <c r="A774">
        <v>15300</v>
      </c>
      <c r="B774">
        <v>9</v>
      </c>
      <c r="C774" s="116">
        <v>45126.655573032411</v>
      </c>
      <c r="D774">
        <v>9109</v>
      </c>
      <c r="E774" s="24" t="s">
        <v>2284</v>
      </c>
      <c r="F774" s="24" t="s">
        <v>2284</v>
      </c>
      <c r="G774" t="b">
        <v>1</v>
      </c>
      <c r="H774" s="24" t="s">
        <v>1231</v>
      </c>
    </row>
    <row r="775" spans="1:8" hidden="1" x14ac:dyDescent="0.2">
      <c r="A775">
        <v>14580</v>
      </c>
      <c r="B775">
        <v>4</v>
      </c>
      <c r="C775" s="116">
        <v>45126.655573229167</v>
      </c>
      <c r="D775">
        <v>1534</v>
      </c>
      <c r="E775" s="24" t="s">
        <v>2287</v>
      </c>
      <c r="F775" s="24" t="s">
        <v>2287</v>
      </c>
      <c r="G775" t="b">
        <v>1</v>
      </c>
      <c r="H775" s="24" t="s">
        <v>2288</v>
      </c>
    </row>
    <row r="776" spans="1:8" hidden="1" x14ac:dyDescent="0.2">
      <c r="A776">
        <v>15752</v>
      </c>
      <c r="B776">
        <v>4</v>
      </c>
      <c r="C776" s="116">
        <v>45126.655573958335</v>
      </c>
      <c r="D776">
        <v>9621</v>
      </c>
      <c r="E776" s="24" t="s">
        <v>2293</v>
      </c>
      <c r="F776" s="24" t="s">
        <v>2293</v>
      </c>
      <c r="G776" t="b">
        <v>0</v>
      </c>
      <c r="H776" s="24" t="s">
        <v>1462</v>
      </c>
    </row>
    <row r="777" spans="1:8" x14ac:dyDescent="0.2">
      <c r="A777">
        <v>15125</v>
      </c>
      <c r="B777">
        <v>8</v>
      </c>
      <c r="C777" s="116"/>
      <c r="D777">
        <v>8878</v>
      </c>
      <c r="E777" s="24" t="s">
        <v>324</v>
      </c>
      <c r="F777" s="24" t="s">
        <v>324</v>
      </c>
      <c r="G777" t="b">
        <v>1</v>
      </c>
      <c r="H777" s="24" t="s">
        <v>1378</v>
      </c>
    </row>
    <row r="778" spans="1:8" hidden="1" x14ac:dyDescent="0.2">
      <c r="A778">
        <v>15528</v>
      </c>
      <c r="B778">
        <v>4</v>
      </c>
      <c r="C778" s="116">
        <v>45126.655574652781</v>
      </c>
      <c r="D778">
        <v>9358</v>
      </c>
      <c r="E778" s="24" t="s">
        <v>2298</v>
      </c>
      <c r="F778" s="24" t="s">
        <v>2298</v>
      </c>
      <c r="G778" t="b">
        <v>0</v>
      </c>
      <c r="H778" s="24" t="s">
        <v>2299</v>
      </c>
    </row>
    <row r="779" spans="1:8" hidden="1" x14ac:dyDescent="0.2">
      <c r="A779">
        <v>15694</v>
      </c>
      <c r="B779">
        <v>4</v>
      </c>
      <c r="C779" s="116">
        <v>45126.655575196761</v>
      </c>
      <c r="D779">
        <v>9555</v>
      </c>
      <c r="E779" s="24" t="s">
        <v>2302</v>
      </c>
      <c r="F779" s="24" t="s">
        <v>2302</v>
      </c>
      <c r="G779" t="b">
        <v>0</v>
      </c>
      <c r="H779" s="24" t="s">
        <v>2303</v>
      </c>
    </row>
    <row r="780" spans="1:8" hidden="1" x14ac:dyDescent="0.2">
      <c r="A780">
        <v>14429</v>
      </c>
      <c r="B780">
        <v>4</v>
      </c>
      <c r="C780" s="116">
        <v>45126.655575381941</v>
      </c>
      <c r="D780">
        <v>1380</v>
      </c>
      <c r="E780" s="24" t="s">
        <v>326</v>
      </c>
      <c r="F780" s="24" t="s">
        <v>326</v>
      </c>
      <c r="G780" t="b">
        <v>0</v>
      </c>
      <c r="H780" s="24" t="s">
        <v>1084</v>
      </c>
    </row>
    <row r="781" spans="1:8" hidden="1" x14ac:dyDescent="0.2">
      <c r="A781">
        <v>14028</v>
      </c>
      <c r="B781">
        <v>4</v>
      </c>
      <c r="C781" s="116">
        <v>45126.655575578705</v>
      </c>
      <c r="D781">
        <v>2172</v>
      </c>
      <c r="E781" s="24" t="s">
        <v>2304</v>
      </c>
      <c r="F781" s="24" t="s">
        <v>2304</v>
      </c>
      <c r="G781" t="b">
        <v>0</v>
      </c>
      <c r="H781" s="24" t="s">
        <v>2305</v>
      </c>
    </row>
    <row r="782" spans="1:8" hidden="1" x14ac:dyDescent="0.2">
      <c r="A782">
        <v>14257</v>
      </c>
      <c r="B782">
        <v>4</v>
      </c>
      <c r="C782" s="116">
        <v>45126.655575729164</v>
      </c>
      <c r="D782">
        <v>1181</v>
      </c>
      <c r="E782" s="24" t="s">
        <v>2306</v>
      </c>
      <c r="F782" s="24" t="s">
        <v>2306</v>
      </c>
      <c r="G782" t="b">
        <v>0</v>
      </c>
      <c r="H782" s="24" t="s">
        <v>2307</v>
      </c>
    </row>
    <row r="783" spans="1:8" x14ac:dyDescent="0.2">
      <c r="A783">
        <v>16373</v>
      </c>
      <c r="C783" s="116"/>
      <c r="D783">
        <v>2198</v>
      </c>
      <c r="E783" s="24" t="s">
        <v>6236</v>
      </c>
      <c r="F783" s="24" t="s">
        <v>2309</v>
      </c>
      <c r="G783" t="b">
        <v>1</v>
      </c>
      <c r="H783" s="24" t="s">
        <v>883</v>
      </c>
    </row>
    <row r="784" spans="1:8" hidden="1" x14ac:dyDescent="0.2">
      <c r="A784">
        <v>15479</v>
      </c>
      <c r="B784">
        <v>4</v>
      </c>
      <c r="C784" s="116">
        <v>45126.655575925928</v>
      </c>
      <c r="D784">
        <v>9306</v>
      </c>
      <c r="E784" s="24" t="s">
        <v>2308</v>
      </c>
      <c r="F784" s="24" t="s">
        <v>2308</v>
      </c>
      <c r="G784" t="b">
        <v>0</v>
      </c>
      <c r="H784" s="24" t="s">
        <v>1054</v>
      </c>
    </row>
    <row r="785" spans="1:8" x14ac:dyDescent="0.2">
      <c r="A785">
        <v>15040</v>
      </c>
      <c r="B785">
        <v>1</v>
      </c>
      <c r="C785" s="116"/>
      <c r="D785">
        <v>8769</v>
      </c>
      <c r="E785" s="24" t="s">
        <v>328</v>
      </c>
      <c r="F785" s="24" t="s">
        <v>328</v>
      </c>
      <c r="G785" t="b">
        <v>1</v>
      </c>
      <c r="H785" s="24" t="s">
        <v>902</v>
      </c>
    </row>
    <row r="786" spans="1:8" hidden="1" x14ac:dyDescent="0.2">
      <c r="A786">
        <v>15056</v>
      </c>
      <c r="B786">
        <v>4</v>
      </c>
      <c r="C786" s="116">
        <v>45126.655576469908</v>
      </c>
      <c r="D786">
        <v>8786</v>
      </c>
      <c r="E786" s="24" t="s">
        <v>2310</v>
      </c>
      <c r="F786" s="24" t="s">
        <v>2310</v>
      </c>
      <c r="G786" t="b">
        <v>0</v>
      </c>
      <c r="H786" s="24" t="s">
        <v>2311</v>
      </c>
    </row>
    <row r="787" spans="1:8" hidden="1" x14ac:dyDescent="0.2">
      <c r="A787">
        <v>15187</v>
      </c>
      <c r="B787">
        <v>4</v>
      </c>
      <c r="C787" s="116">
        <v>45126.655577002311</v>
      </c>
      <c r="D787">
        <v>8964</v>
      </c>
      <c r="E787" s="24" t="s">
        <v>2313</v>
      </c>
      <c r="F787" s="24" t="s">
        <v>2313</v>
      </c>
      <c r="G787" t="b">
        <v>0</v>
      </c>
      <c r="H787" s="24" t="s">
        <v>1378</v>
      </c>
    </row>
    <row r="788" spans="1:8" hidden="1" x14ac:dyDescent="0.2">
      <c r="A788">
        <v>15773</v>
      </c>
      <c r="B788">
        <v>4</v>
      </c>
      <c r="C788" s="116">
        <v>45126.655576655096</v>
      </c>
      <c r="D788">
        <v>9643</v>
      </c>
      <c r="E788" s="24" t="s">
        <v>2314</v>
      </c>
      <c r="F788" s="24" t="s">
        <v>2314</v>
      </c>
      <c r="G788" t="b">
        <v>0</v>
      </c>
      <c r="H788" s="24" t="s">
        <v>1378</v>
      </c>
    </row>
    <row r="789" spans="1:8" hidden="1" x14ac:dyDescent="0.2">
      <c r="A789">
        <v>16107</v>
      </c>
      <c r="B789">
        <v>4</v>
      </c>
      <c r="C789" s="116">
        <v>45580</v>
      </c>
      <c r="D789">
        <v>584266311</v>
      </c>
      <c r="E789" s="24" t="s">
        <v>2319</v>
      </c>
      <c r="F789" s="24" t="s">
        <v>2319</v>
      </c>
      <c r="G789" t="b">
        <v>0</v>
      </c>
      <c r="H789" s="24" t="s">
        <v>2320</v>
      </c>
    </row>
    <row r="790" spans="1:8" hidden="1" x14ac:dyDescent="0.2">
      <c r="A790">
        <v>15216</v>
      </c>
      <c r="B790">
        <v>11</v>
      </c>
      <c r="C790" s="116">
        <v>45580</v>
      </c>
      <c r="D790">
        <v>8999</v>
      </c>
      <c r="E790" s="24" t="s">
        <v>2319</v>
      </c>
      <c r="F790" s="24" t="s">
        <v>2319</v>
      </c>
      <c r="G790" t="b">
        <v>1</v>
      </c>
      <c r="H790" s="24" t="s">
        <v>2320</v>
      </c>
    </row>
    <row r="791" spans="1:8" hidden="1" x14ac:dyDescent="0.2">
      <c r="A791">
        <v>13985</v>
      </c>
      <c r="B791">
        <v>4</v>
      </c>
      <c r="C791" s="116">
        <v>45580</v>
      </c>
      <c r="D791">
        <v>58426631</v>
      </c>
      <c r="E791" s="24" t="s">
        <v>2319</v>
      </c>
      <c r="F791" s="24" t="s">
        <v>2319</v>
      </c>
      <c r="G791" t="b">
        <v>0</v>
      </c>
      <c r="H791" s="24" t="s">
        <v>2320</v>
      </c>
    </row>
    <row r="792" spans="1:8" hidden="1" x14ac:dyDescent="0.2">
      <c r="A792">
        <v>13973</v>
      </c>
      <c r="B792">
        <v>4</v>
      </c>
      <c r="C792" s="116">
        <v>45162.728037499997</v>
      </c>
      <c r="D792">
        <v>11057631</v>
      </c>
      <c r="E792" s="24" t="s">
        <v>5006</v>
      </c>
      <c r="F792" s="24" t="s">
        <v>5006</v>
      </c>
      <c r="G792" t="b">
        <v>0</v>
      </c>
      <c r="H792" s="24" t="s">
        <v>5007</v>
      </c>
    </row>
    <row r="793" spans="1:8" hidden="1" x14ac:dyDescent="0.2">
      <c r="A793">
        <v>15059</v>
      </c>
      <c r="B793">
        <v>4</v>
      </c>
      <c r="C793" s="116">
        <v>45126.655577743055</v>
      </c>
      <c r="D793">
        <v>8789</v>
      </c>
      <c r="E793" s="24" t="s">
        <v>2321</v>
      </c>
      <c r="F793" s="24" t="s">
        <v>2321</v>
      </c>
      <c r="G793" t="b">
        <v>0</v>
      </c>
      <c r="H793" s="24" t="s">
        <v>1378</v>
      </c>
    </row>
    <row r="794" spans="1:8" hidden="1" x14ac:dyDescent="0.2">
      <c r="A794">
        <v>14019</v>
      </c>
      <c r="B794">
        <v>8</v>
      </c>
      <c r="C794" s="116">
        <v>45726</v>
      </c>
      <c r="D794">
        <v>2135</v>
      </c>
      <c r="E794" s="24" t="s">
        <v>2324</v>
      </c>
      <c r="F794" s="24" t="s">
        <v>2324</v>
      </c>
      <c r="G794" t="b">
        <v>1</v>
      </c>
      <c r="H794" s="24" t="s">
        <v>1511</v>
      </c>
    </row>
    <row r="795" spans="1:8" hidden="1" x14ac:dyDescent="0.2">
      <c r="A795">
        <v>14624</v>
      </c>
      <c r="B795">
        <v>7</v>
      </c>
      <c r="C795" s="116">
        <v>45726</v>
      </c>
      <c r="D795">
        <v>1580</v>
      </c>
      <c r="E795" s="24" t="s">
        <v>2325</v>
      </c>
      <c r="F795" s="24" t="s">
        <v>2325</v>
      </c>
      <c r="G795" t="b">
        <v>1</v>
      </c>
      <c r="H795" s="24" t="s">
        <v>2326</v>
      </c>
    </row>
    <row r="796" spans="1:8" hidden="1" x14ac:dyDescent="0.2">
      <c r="A796">
        <v>15556</v>
      </c>
      <c r="B796">
        <v>4</v>
      </c>
      <c r="C796" s="116">
        <v>45639</v>
      </c>
      <c r="D796">
        <v>9393</v>
      </c>
      <c r="E796" s="24" t="s">
        <v>2327</v>
      </c>
      <c r="F796" s="24" t="s">
        <v>2327</v>
      </c>
      <c r="G796" t="b">
        <v>0</v>
      </c>
      <c r="H796" s="24" t="s">
        <v>2328</v>
      </c>
    </row>
    <row r="797" spans="1:8" hidden="1" x14ac:dyDescent="0.2">
      <c r="A797">
        <v>14814</v>
      </c>
      <c r="B797">
        <v>4</v>
      </c>
      <c r="C797" s="116">
        <v>45126.655577395832</v>
      </c>
      <c r="D797">
        <v>1771</v>
      </c>
      <c r="E797" s="24" t="s">
        <v>2329</v>
      </c>
      <c r="F797" s="24" t="s">
        <v>2329</v>
      </c>
      <c r="G797" t="b">
        <v>0</v>
      </c>
      <c r="H797" s="24" t="s">
        <v>2168</v>
      </c>
    </row>
    <row r="798" spans="1:8" hidden="1" x14ac:dyDescent="0.2">
      <c r="A798">
        <v>14545</v>
      </c>
      <c r="B798">
        <v>4</v>
      </c>
      <c r="C798" s="116">
        <v>45126.655577743055</v>
      </c>
      <c r="D798">
        <v>1499</v>
      </c>
      <c r="E798" s="24" t="s">
        <v>2330</v>
      </c>
      <c r="F798" s="24" t="s">
        <v>2330</v>
      </c>
      <c r="G798" t="b">
        <v>0</v>
      </c>
      <c r="H798" s="24" t="s">
        <v>2331</v>
      </c>
    </row>
    <row r="799" spans="1:8" hidden="1" x14ac:dyDescent="0.2">
      <c r="A799">
        <v>14446</v>
      </c>
      <c r="B799">
        <v>4</v>
      </c>
      <c r="C799" s="116">
        <v>45126.655577928243</v>
      </c>
      <c r="D799">
        <v>1400</v>
      </c>
      <c r="E799" s="24" t="s">
        <v>2332</v>
      </c>
      <c r="F799" s="24" t="s">
        <v>2332</v>
      </c>
      <c r="G799" t="b">
        <v>0</v>
      </c>
      <c r="H799" s="24" t="s">
        <v>1296</v>
      </c>
    </row>
    <row r="800" spans="1:8" hidden="1" x14ac:dyDescent="0.2">
      <c r="A800">
        <v>15154</v>
      </c>
      <c r="B800">
        <v>9</v>
      </c>
      <c r="C800" s="116">
        <v>45126.655578090278</v>
      </c>
      <c r="D800">
        <v>8924</v>
      </c>
      <c r="E800" s="24" t="s">
        <v>2333</v>
      </c>
      <c r="F800" s="24" t="s">
        <v>2333</v>
      </c>
      <c r="G800" t="b">
        <v>1</v>
      </c>
      <c r="H800" s="24" t="s">
        <v>2334</v>
      </c>
    </row>
    <row r="801" spans="1:8" hidden="1" x14ac:dyDescent="0.2">
      <c r="A801">
        <v>15060</v>
      </c>
      <c r="B801">
        <v>4</v>
      </c>
      <c r="C801" s="116">
        <v>45126.655578275466</v>
      </c>
      <c r="D801">
        <v>8791</v>
      </c>
      <c r="E801" s="24" t="s">
        <v>2335</v>
      </c>
      <c r="F801" s="24" t="s">
        <v>2335</v>
      </c>
      <c r="G801" t="b">
        <v>0</v>
      </c>
      <c r="H801" s="24" t="s">
        <v>2336</v>
      </c>
    </row>
    <row r="802" spans="1:8" hidden="1" x14ac:dyDescent="0.2">
      <c r="A802">
        <v>15994</v>
      </c>
      <c r="B802">
        <v>4</v>
      </c>
      <c r="C802" s="116">
        <v>45126.655578472222</v>
      </c>
      <c r="D802">
        <v>9877</v>
      </c>
      <c r="E802" s="24" t="s">
        <v>2337</v>
      </c>
      <c r="F802" s="24" t="s">
        <v>2337</v>
      </c>
      <c r="G802" t="b">
        <v>0</v>
      </c>
      <c r="H802" s="24" t="s">
        <v>2338</v>
      </c>
    </row>
    <row r="803" spans="1:8" hidden="1" x14ac:dyDescent="0.2">
      <c r="A803">
        <v>15332</v>
      </c>
      <c r="B803">
        <v>4</v>
      </c>
      <c r="C803" s="116">
        <v>45126.655578819446</v>
      </c>
      <c r="D803">
        <v>9147</v>
      </c>
      <c r="E803" s="24" t="s">
        <v>2339</v>
      </c>
      <c r="F803" s="24" t="s">
        <v>2339</v>
      </c>
      <c r="G803" t="b">
        <v>0</v>
      </c>
      <c r="H803" s="24" t="s">
        <v>2340</v>
      </c>
    </row>
    <row r="804" spans="1:8" hidden="1" x14ac:dyDescent="0.2">
      <c r="A804">
        <v>14845</v>
      </c>
      <c r="B804">
        <v>1</v>
      </c>
      <c r="C804" s="116">
        <v>45126.655579016202</v>
      </c>
      <c r="D804">
        <v>1802</v>
      </c>
      <c r="E804" s="24" t="s">
        <v>2341</v>
      </c>
      <c r="F804" s="24" t="s">
        <v>2341</v>
      </c>
      <c r="G804" t="b">
        <v>1</v>
      </c>
      <c r="H804" s="24" t="s">
        <v>2342</v>
      </c>
    </row>
    <row r="805" spans="1:8" hidden="1" x14ac:dyDescent="0.2">
      <c r="A805">
        <v>14690</v>
      </c>
      <c r="B805">
        <v>4</v>
      </c>
      <c r="C805" s="116">
        <v>45126.655579166669</v>
      </c>
      <c r="D805">
        <v>1647</v>
      </c>
      <c r="E805" s="24" t="s">
        <v>2343</v>
      </c>
      <c r="F805" s="24" t="s">
        <v>2343</v>
      </c>
      <c r="G805" t="b">
        <v>0</v>
      </c>
      <c r="H805" s="24" t="s">
        <v>1513</v>
      </c>
    </row>
    <row r="806" spans="1:8" hidden="1" x14ac:dyDescent="0.2">
      <c r="A806">
        <v>14795</v>
      </c>
      <c r="B806">
        <v>4</v>
      </c>
      <c r="C806" s="116">
        <v>45126.655580636572</v>
      </c>
      <c r="D806">
        <v>1752</v>
      </c>
      <c r="E806" s="24" t="s">
        <v>2346</v>
      </c>
      <c r="F806" s="24" t="s">
        <v>2346</v>
      </c>
      <c r="G806" t="b">
        <v>0</v>
      </c>
      <c r="H806" s="24" t="s">
        <v>2347</v>
      </c>
    </row>
    <row r="807" spans="1:8" hidden="1" x14ac:dyDescent="0.2">
      <c r="A807">
        <v>14905</v>
      </c>
      <c r="B807">
        <v>4</v>
      </c>
      <c r="C807" s="116">
        <v>45126.655582060186</v>
      </c>
      <c r="D807">
        <v>2405</v>
      </c>
      <c r="E807" s="24" t="s">
        <v>2348</v>
      </c>
      <c r="F807" s="24" t="s">
        <v>2348</v>
      </c>
      <c r="G807" t="b">
        <v>0</v>
      </c>
      <c r="H807" s="24" t="s">
        <v>2349</v>
      </c>
    </row>
    <row r="808" spans="1:8" hidden="1" x14ac:dyDescent="0.2">
      <c r="A808">
        <v>14851</v>
      </c>
      <c r="B808">
        <v>1</v>
      </c>
      <c r="C808" s="116">
        <v>45716</v>
      </c>
      <c r="D808">
        <v>1808</v>
      </c>
      <c r="E808" s="24" t="s">
        <v>2350</v>
      </c>
      <c r="F808" s="24" t="s">
        <v>2350</v>
      </c>
      <c r="G808" t="b">
        <v>1</v>
      </c>
      <c r="H808" s="24" t="s">
        <v>2351</v>
      </c>
    </row>
    <row r="809" spans="1:8" hidden="1" x14ac:dyDescent="0.2">
      <c r="A809">
        <v>14046</v>
      </c>
      <c r="B809">
        <v>4</v>
      </c>
      <c r="C809" s="116">
        <v>45126.655582789354</v>
      </c>
      <c r="D809">
        <v>2230</v>
      </c>
      <c r="E809" s="24" t="s">
        <v>2352</v>
      </c>
      <c r="F809" s="24" t="s">
        <v>2352</v>
      </c>
      <c r="G809" t="b">
        <v>0</v>
      </c>
      <c r="H809" s="24" t="s">
        <v>2353</v>
      </c>
    </row>
    <row r="810" spans="1:8" hidden="1" x14ac:dyDescent="0.2">
      <c r="A810">
        <v>14849</v>
      </c>
      <c r="B810">
        <v>4</v>
      </c>
      <c r="C810" s="116">
        <v>45126.655584259257</v>
      </c>
      <c r="D810">
        <v>1806</v>
      </c>
      <c r="E810" s="24" t="s">
        <v>2354</v>
      </c>
      <c r="F810" s="24" t="s">
        <v>2354</v>
      </c>
      <c r="G810" t="b">
        <v>1</v>
      </c>
      <c r="H810" s="24" t="s">
        <v>1126</v>
      </c>
    </row>
    <row r="811" spans="1:8" hidden="1" x14ac:dyDescent="0.2">
      <c r="A811">
        <v>16064</v>
      </c>
      <c r="B811">
        <v>4</v>
      </c>
      <c r="C811" s="116">
        <v>45126.655585879627</v>
      </c>
      <c r="D811">
        <v>9954</v>
      </c>
      <c r="E811" s="24" t="s">
        <v>2355</v>
      </c>
      <c r="F811" s="24" t="s">
        <v>2355</v>
      </c>
      <c r="G811" t="b">
        <v>0</v>
      </c>
      <c r="H811" s="24" t="s">
        <v>2356</v>
      </c>
    </row>
    <row r="812" spans="1:8" hidden="1" x14ac:dyDescent="0.2">
      <c r="A812">
        <v>15591</v>
      </c>
      <c r="B812">
        <v>2</v>
      </c>
      <c r="C812" s="116">
        <v>45126.655586956018</v>
      </c>
      <c r="D812">
        <v>9435</v>
      </c>
      <c r="E812" s="24" t="s">
        <v>2358</v>
      </c>
      <c r="F812" s="24" t="s">
        <v>2358</v>
      </c>
      <c r="G812" t="b">
        <v>1</v>
      </c>
      <c r="H812" s="24" t="s">
        <v>2359</v>
      </c>
    </row>
    <row r="813" spans="1:8" hidden="1" x14ac:dyDescent="0.2">
      <c r="A813">
        <v>14426</v>
      </c>
      <c r="B813">
        <v>4</v>
      </c>
      <c r="C813" s="116">
        <v>45126.655587499998</v>
      </c>
      <c r="D813">
        <v>1373</v>
      </c>
      <c r="E813" s="24" t="s">
        <v>2360</v>
      </c>
      <c r="F813" s="24" t="s">
        <v>2360</v>
      </c>
      <c r="G813" t="b">
        <v>0</v>
      </c>
      <c r="H813" s="24" t="s">
        <v>1733</v>
      </c>
    </row>
    <row r="814" spans="1:8" hidden="1" x14ac:dyDescent="0.2">
      <c r="A814">
        <v>15516</v>
      </c>
      <c r="B814">
        <v>4</v>
      </c>
      <c r="C814" s="116">
        <v>45126.655588229165</v>
      </c>
      <c r="D814">
        <v>9345</v>
      </c>
      <c r="E814" s="24" t="s">
        <v>2363</v>
      </c>
      <c r="F814" s="24" t="s">
        <v>2363</v>
      </c>
      <c r="G814" t="b">
        <v>0</v>
      </c>
      <c r="H814" s="24" t="s">
        <v>1455</v>
      </c>
    </row>
    <row r="815" spans="1:8" hidden="1" x14ac:dyDescent="0.2">
      <c r="A815">
        <v>15936</v>
      </c>
      <c r="B815">
        <v>4</v>
      </c>
      <c r="C815" s="116">
        <v>45126.655589120368</v>
      </c>
      <c r="D815">
        <v>9814</v>
      </c>
      <c r="E815" s="24" t="s">
        <v>2364</v>
      </c>
      <c r="F815" s="24" t="s">
        <v>2364</v>
      </c>
      <c r="G815" t="b">
        <v>0</v>
      </c>
      <c r="H815" s="24" t="s">
        <v>2365</v>
      </c>
    </row>
    <row r="816" spans="1:8" x14ac:dyDescent="0.2">
      <c r="A816">
        <v>16383</v>
      </c>
      <c r="C816" s="116"/>
      <c r="D816">
        <v>2657</v>
      </c>
      <c r="E816" s="24" t="s">
        <v>6278</v>
      </c>
      <c r="F816" s="24" t="s">
        <v>9562</v>
      </c>
      <c r="G816" t="b">
        <v>1</v>
      </c>
      <c r="H816" s="24" t="s">
        <v>883</v>
      </c>
    </row>
    <row r="817" spans="1:8" hidden="1" x14ac:dyDescent="0.2">
      <c r="A817">
        <v>14640</v>
      </c>
      <c r="B817">
        <v>4</v>
      </c>
      <c r="C817" s="116">
        <v>45126.655590046299</v>
      </c>
      <c r="D817">
        <v>1596</v>
      </c>
      <c r="E817" s="24" t="s">
        <v>2366</v>
      </c>
      <c r="F817" s="24" t="s">
        <v>2366</v>
      </c>
      <c r="G817" t="b">
        <v>0</v>
      </c>
      <c r="H817" s="24" t="s">
        <v>2367</v>
      </c>
    </row>
    <row r="818" spans="1:8" hidden="1" x14ac:dyDescent="0.2">
      <c r="A818">
        <v>14715</v>
      </c>
      <c r="B818">
        <v>4</v>
      </c>
      <c r="C818" s="116">
        <v>45126.655590937502</v>
      </c>
      <c r="D818">
        <v>1672</v>
      </c>
      <c r="E818" s="24" t="s">
        <v>2368</v>
      </c>
      <c r="F818" s="24" t="s">
        <v>2368</v>
      </c>
      <c r="G818" t="b">
        <v>0</v>
      </c>
      <c r="H818" s="24" t="s">
        <v>2369</v>
      </c>
    </row>
    <row r="819" spans="1:8" hidden="1" x14ac:dyDescent="0.2">
      <c r="A819">
        <v>15137</v>
      </c>
      <c r="B819">
        <v>3</v>
      </c>
      <c r="C819" s="116">
        <v>45639</v>
      </c>
      <c r="D819">
        <v>8898</v>
      </c>
      <c r="E819" s="24" t="s">
        <v>2370</v>
      </c>
      <c r="F819" s="24" t="s">
        <v>2370</v>
      </c>
      <c r="G819" t="b">
        <v>1</v>
      </c>
      <c r="H819" s="24" t="s">
        <v>2371</v>
      </c>
    </row>
    <row r="820" spans="1:8" hidden="1" x14ac:dyDescent="0.2">
      <c r="A820">
        <v>14552</v>
      </c>
      <c r="B820">
        <v>4</v>
      </c>
      <c r="C820" s="116">
        <v>45126.655592013885</v>
      </c>
      <c r="D820">
        <v>1506</v>
      </c>
      <c r="E820" s="24" t="s">
        <v>2372</v>
      </c>
      <c r="F820" s="24" t="s">
        <v>2372</v>
      </c>
      <c r="G820" t="b">
        <v>0</v>
      </c>
      <c r="H820" s="24" t="s">
        <v>2373</v>
      </c>
    </row>
    <row r="821" spans="1:8" hidden="1" x14ac:dyDescent="0.2">
      <c r="A821">
        <v>14578</v>
      </c>
      <c r="B821">
        <v>4</v>
      </c>
      <c r="C821" s="116">
        <v>45639</v>
      </c>
      <c r="D821">
        <v>1532</v>
      </c>
      <c r="E821" s="24" t="s">
        <v>5008</v>
      </c>
      <c r="F821" s="24" t="s">
        <v>5008</v>
      </c>
      <c r="G821" t="b">
        <v>1</v>
      </c>
      <c r="H821" s="24" t="s">
        <v>5009</v>
      </c>
    </row>
    <row r="822" spans="1:8" hidden="1" x14ac:dyDescent="0.2">
      <c r="A822">
        <v>14629</v>
      </c>
      <c r="B822">
        <v>4</v>
      </c>
      <c r="C822" s="116">
        <v>44917</v>
      </c>
      <c r="D822">
        <v>1585999</v>
      </c>
      <c r="E822" s="24" t="s">
        <v>5008</v>
      </c>
      <c r="F822" s="24" t="s">
        <v>5008</v>
      </c>
      <c r="G822" t="b">
        <v>0</v>
      </c>
      <c r="H822" s="24" t="s">
        <v>5009</v>
      </c>
    </row>
    <row r="823" spans="1:8" hidden="1" x14ac:dyDescent="0.2">
      <c r="A823">
        <v>13972</v>
      </c>
      <c r="B823">
        <v>4</v>
      </c>
      <c r="C823" s="116">
        <v>45726</v>
      </c>
      <c r="D823">
        <v>11008720</v>
      </c>
      <c r="E823" s="24" t="s">
        <v>5008</v>
      </c>
      <c r="F823" s="24" t="s">
        <v>5008</v>
      </c>
      <c r="G823" t="b">
        <v>0</v>
      </c>
      <c r="H823" s="24" t="s">
        <v>5009</v>
      </c>
    </row>
    <row r="824" spans="1:8" hidden="1" x14ac:dyDescent="0.2">
      <c r="A824">
        <v>14921</v>
      </c>
      <c r="B824">
        <v>4</v>
      </c>
      <c r="C824" s="116">
        <v>45126.655593831019</v>
      </c>
      <c r="D824">
        <v>4006</v>
      </c>
      <c r="E824" s="24" t="s">
        <v>2376</v>
      </c>
      <c r="F824" s="24" t="s">
        <v>2376</v>
      </c>
      <c r="G824" t="b">
        <v>0</v>
      </c>
      <c r="H824" s="24" t="s">
        <v>906</v>
      </c>
    </row>
    <row r="825" spans="1:8" hidden="1" x14ac:dyDescent="0.2">
      <c r="A825">
        <v>14617</v>
      </c>
      <c r="B825">
        <v>4</v>
      </c>
      <c r="C825" s="116">
        <v>45126.655594756943</v>
      </c>
      <c r="D825">
        <v>1572</v>
      </c>
      <c r="E825" s="24" t="s">
        <v>2377</v>
      </c>
      <c r="F825" s="24" t="s">
        <v>2377</v>
      </c>
      <c r="G825" t="b">
        <v>0</v>
      </c>
      <c r="H825" s="24" t="s">
        <v>985</v>
      </c>
    </row>
    <row r="826" spans="1:8" hidden="1" x14ac:dyDescent="0.2">
      <c r="A826">
        <v>14377</v>
      </c>
      <c r="B826">
        <v>4</v>
      </c>
      <c r="C826" s="116">
        <v>45126.655595833334</v>
      </c>
      <c r="D826">
        <v>1307</v>
      </c>
      <c r="E826" s="24" t="s">
        <v>2378</v>
      </c>
      <c r="F826" s="24" t="s">
        <v>2378</v>
      </c>
      <c r="G826" t="b">
        <v>0</v>
      </c>
      <c r="H826" s="24" t="s">
        <v>2379</v>
      </c>
    </row>
    <row r="827" spans="1:8" hidden="1" x14ac:dyDescent="0.2">
      <c r="A827">
        <v>14872</v>
      </c>
      <c r="B827">
        <v>4</v>
      </c>
      <c r="C827" s="116">
        <v>45126.655604513886</v>
      </c>
      <c r="D827">
        <v>1882</v>
      </c>
      <c r="E827" s="24" t="s">
        <v>2380</v>
      </c>
      <c r="F827" s="24" t="s">
        <v>2380</v>
      </c>
      <c r="G827" t="b">
        <v>0</v>
      </c>
      <c r="H827" s="24" t="s">
        <v>2381</v>
      </c>
    </row>
    <row r="828" spans="1:8" hidden="1" x14ac:dyDescent="0.2">
      <c r="A828">
        <v>16072</v>
      </c>
      <c r="B828">
        <v>10</v>
      </c>
      <c r="C828" s="116">
        <v>45126.655608298614</v>
      </c>
      <c r="D828">
        <v>9962</v>
      </c>
      <c r="E828" s="24" t="s">
        <v>2385</v>
      </c>
      <c r="F828" s="24" t="s">
        <v>2385</v>
      </c>
      <c r="G828" t="b">
        <v>1</v>
      </c>
      <c r="H828" s="24" t="s">
        <v>960</v>
      </c>
    </row>
    <row r="829" spans="1:8" x14ac:dyDescent="0.2">
      <c r="A829">
        <v>15014</v>
      </c>
      <c r="B829">
        <v>4</v>
      </c>
      <c r="C829" s="116"/>
      <c r="D829">
        <v>8738</v>
      </c>
      <c r="E829" s="24" t="s">
        <v>2387</v>
      </c>
      <c r="F829" s="24" t="s">
        <v>2387</v>
      </c>
      <c r="G829" t="b">
        <v>0</v>
      </c>
      <c r="H829" s="24" t="s">
        <v>1823</v>
      </c>
    </row>
    <row r="830" spans="1:8" hidden="1" x14ac:dyDescent="0.2">
      <c r="A830">
        <v>14630</v>
      </c>
      <c r="B830">
        <v>4</v>
      </c>
      <c r="C830" s="116">
        <v>45126.655608483794</v>
      </c>
      <c r="D830">
        <v>1586</v>
      </c>
      <c r="E830" s="24" t="s">
        <v>2388</v>
      </c>
      <c r="F830" s="24" t="s">
        <v>2388</v>
      </c>
      <c r="G830" t="b">
        <v>0</v>
      </c>
      <c r="H830" s="24" t="s">
        <v>2389</v>
      </c>
    </row>
    <row r="831" spans="1:8" hidden="1" x14ac:dyDescent="0.2">
      <c r="A831">
        <v>14607</v>
      </c>
      <c r="B831">
        <v>4</v>
      </c>
      <c r="C831" s="116">
        <v>45126.655608680558</v>
      </c>
      <c r="D831">
        <v>1562</v>
      </c>
      <c r="E831" s="24" t="s">
        <v>2390</v>
      </c>
      <c r="F831" s="24" t="s">
        <v>2390</v>
      </c>
      <c r="G831" t="b">
        <v>0</v>
      </c>
      <c r="H831" s="24" t="s">
        <v>1524</v>
      </c>
    </row>
    <row r="832" spans="1:8" hidden="1" x14ac:dyDescent="0.2">
      <c r="A832">
        <v>14555</v>
      </c>
      <c r="B832">
        <v>4</v>
      </c>
      <c r="C832" s="116">
        <v>45126.655608831017</v>
      </c>
      <c r="D832">
        <v>1509</v>
      </c>
      <c r="E832" s="24" t="s">
        <v>2391</v>
      </c>
      <c r="F832" s="24" t="s">
        <v>2391</v>
      </c>
      <c r="G832" t="b">
        <v>0</v>
      </c>
      <c r="H832" s="24" t="s">
        <v>2392</v>
      </c>
    </row>
    <row r="833" spans="1:8" hidden="1" x14ac:dyDescent="0.2">
      <c r="A833">
        <v>15584</v>
      </c>
      <c r="B833">
        <v>2</v>
      </c>
      <c r="C833" s="116">
        <v>45126.655609027781</v>
      </c>
      <c r="D833">
        <v>9426</v>
      </c>
      <c r="E833" s="24" t="s">
        <v>2393</v>
      </c>
      <c r="F833" s="24" t="s">
        <v>2393</v>
      </c>
      <c r="G833" t="b">
        <v>1</v>
      </c>
      <c r="H833" s="24" t="s">
        <v>969</v>
      </c>
    </row>
    <row r="834" spans="1:8" hidden="1" x14ac:dyDescent="0.2">
      <c r="A834">
        <v>14918</v>
      </c>
      <c r="B834">
        <v>4</v>
      </c>
      <c r="C834" s="116">
        <v>45126.655609224537</v>
      </c>
      <c r="D834">
        <v>4003</v>
      </c>
      <c r="E834" s="24" t="s">
        <v>2394</v>
      </c>
      <c r="F834" s="24" t="s">
        <v>2394</v>
      </c>
      <c r="G834" t="b">
        <v>0</v>
      </c>
      <c r="H834" s="24" t="s">
        <v>944</v>
      </c>
    </row>
    <row r="835" spans="1:8" hidden="1" x14ac:dyDescent="0.2">
      <c r="A835">
        <v>16100</v>
      </c>
      <c r="B835">
        <v>4</v>
      </c>
      <c r="C835" s="116">
        <v>45126.655609374997</v>
      </c>
      <c r="D835">
        <v>9994</v>
      </c>
      <c r="E835" s="24" t="s">
        <v>2395</v>
      </c>
      <c r="F835" s="24" t="s">
        <v>2395</v>
      </c>
      <c r="G835" t="b">
        <v>1</v>
      </c>
      <c r="H835" s="24" t="s">
        <v>2396</v>
      </c>
    </row>
    <row r="836" spans="1:8" hidden="1" x14ac:dyDescent="0.2">
      <c r="A836">
        <v>14740</v>
      </c>
      <c r="B836">
        <v>4</v>
      </c>
      <c r="C836" s="116">
        <v>45126.655609571761</v>
      </c>
      <c r="D836">
        <v>1697</v>
      </c>
      <c r="E836" s="24" t="s">
        <v>2397</v>
      </c>
      <c r="F836" s="24" t="s">
        <v>2397</v>
      </c>
      <c r="G836" t="b">
        <v>0</v>
      </c>
      <c r="H836" s="24" t="s">
        <v>883</v>
      </c>
    </row>
    <row r="837" spans="1:8" hidden="1" x14ac:dyDescent="0.2">
      <c r="A837">
        <v>15783</v>
      </c>
      <c r="B837">
        <v>3</v>
      </c>
      <c r="C837" s="116">
        <v>45126.655609918984</v>
      </c>
      <c r="D837">
        <v>9653</v>
      </c>
      <c r="E837" s="24" t="s">
        <v>2398</v>
      </c>
      <c r="F837" s="24" t="s">
        <v>2398</v>
      </c>
      <c r="G837" t="b">
        <v>0</v>
      </c>
      <c r="H837" s="24" t="s">
        <v>2399</v>
      </c>
    </row>
    <row r="838" spans="1:8" hidden="1" x14ac:dyDescent="0.2">
      <c r="A838">
        <v>15803</v>
      </c>
      <c r="B838">
        <v>4</v>
      </c>
      <c r="C838" s="116">
        <v>45126.655610104164</v>
      </c>
      <c r="D838">
        <v>9674</v>
      </c>
      <c r="E838" s="24" t="s">
        <v>2400</v>
      </c>
      <c r="F838" s="24" t="s">
        <v>2400</v>
      </c>
      <c r="G838" t="b">
        <v>0</v>
      </c>
      <c r="H838" s="24" t="s">
        <v>2401</v>
      </c>
    </row>
    <row r="839" spans="1:8" hidden="1" x14ac:dyDescent="0.2">
      <c r="A839">
        <v>14875</v>
      </c>
      <c r="B839">
        <v>4</v>
      </c>
      <c r="C839" s="116">
        <v>45126.655610451387</v>
      </c>
      <c r="D839">
        <v>1885</v>
      </c>
      <c r="E839" s="24" t="s">
        <v>2403</v>
      </c>
      <c r="F839" s="24" t="s">
        <v>2403</v>
      </c>
      <c r="G839" t="b">
        <v>0</v>
      </c>
      <c r="H839" s="24" t="s">
        <v>1010</v>
      </c>
    </row>
    <row r="840" spans="1:8" hidden="1" x14ac:dyDescent="0.2">
      <c r="A840">
        <v>15442</v>
      </c>
      <c r="B840">
        <v>4</v>
      </c>
      <c r="C840" s="116">
        <v>45126.655610844908</v>
      </c>
      <c r="D840">
        <v>9267</v>
      </c>
      <c r="E840" s="24" t="s">
        <v>2405</v>
      </c>
      <c r="F840" s="24" t="s">
        <v>2405</v>
      </c>
      <c r="G840" t="b">
        <v>0</v>
      </c>
      <c r="H840" s="24" t="s">
        <v>1378</v>
      </c>
    </row>
    <row r="841" spans="1:8" hidden="1" x14ac:dyDescent="0.2">
      <c r="A841">
        <v>15958</v>
      </c>
      <c r="B841">
        <v>4</v>
      </c>
      <c r="C841" s="116">
        <v>45126.655611377311</v>
      </c>
      <c r="D841">
        <v>9838</v>
      </c>
      <c r="E841" s="24" t="s">
        <v>2411</v>
      </c>
      <c r="F841" s="24" t="s">
        <v>2411</v>
      </c>
      <c r="G841" t="b">
        <v>0</v>
      </c>
      <c r="H841" s="24" t="s">
        <v>2412</v>
      </c>
    </row>
    <row r="842" spans="1:8" hidden="1" x14ac:dyDescent="0.2">
      <c r="A842">
        <v>14161</v>
      </c>
      <c r="B842">
        <v>4</v>
      </c>
      <c r="C842" s="116">
        <v>45126.655611724535</v>
      </c>
      <c r="D842">
        <v>1083</v>
      </c>
      <c r="E842" s="24" t="s">
        <v>2414</v>
      </c>
      <c r="F842" s="24" t="s">
        <v>2414</v>
      </c>
      <c r="G842" t="b">
        <v>0</v>
      </c>
      <c r="H842" s="24" t="s">
        <v>2064</v>
      </c>
    </row>
    <row r="843" spans="1:8" x14ac:dyDescent="0.2">
      <c r="A843">
        <v>14840</v>
      </c>
      <c r="B843">
        <v>4</v>
      </c>
      <c r="C843" s="116"/>
      <c r="D843">
        <v>1797</v>
      </c>
      <c r="E843" s="24" t="s">
        <v>5010</v>
      </c>
      <c r="F843" s="24" t="s">
        <v>5010</v>
      </c>
      <c r="G843" t="b">
        <v>0</v>
      </c>
      <c r="H843" s="24" t="s">
        <v>5011</v>
      </c>
    </row>
    <row r="844" spans="1:8" hidden="1" x14ac:dyDescent="0.2">
      <c r="A844">
        <v>15368</v>
      </c>
      <c r="B844">
        <v>4</v>
      </c>
      <c r="C844" s="116">
        <v>45126.655612118055</v>
      </c>
      <c r="D844">
        <v>9187</v>
      </c>
      <c r="E844" s="24" t="s">
        <v>2416</v>
      </c>
      <c r="F844" s="24" t="s">
        <v>2416</v>
      </c>
      <c r="G844" t="b">
        <v>0</v>
      </c>
      <c r="H844" s="24" t="s">
        <v>2417</v>
      </c>
    </row>
    <row r="845" spans="1:8" hidden="1" x14ac:dyDescent="0.2">
      <c r="A845">
        <v>14608</v>
      </c>
      <c r="B845">
        <v>4</v>
      </c>
      <c r="C845" s="116">
        <v>45126.655612268522</v>
      </c>
      <c r="D845">
        <v>1563</v>
      </c>
      <c r="E845" s="24" t="s">
        <v>2418</v>
      </c>
      <c r="F845" s="24" t="s">
        <v>2418</v>
      </c>
      <c r="G845" t="b">
        <v>0</v>
      </c>
      <c r="H845" s="24" t="s">
        <v>1068</v>
      </c>
    </row>
    <row r="846" spans="1:8" hidden="1" x14ac:dyDescent="0.2">
      <c r="A846">
        <v>15501</v>
      </c>
      <c r="B846">
        <v>4</v>
      </c>
      <c r="C846" s="116">
        <v>45126.655612465278</v>
      </c>
      <c r="D846">
        <v>9329</v>
      </c>
      <c r="E846" s="24" t="s">
        <v>2419</v>
      </c>
      <c r="F846" s="24" t="s">
        <v>2419</v>
      </c>
      <c r="G846" t="b">
        <v>0</v>
      </c>
      <c r="H846" s="24" t="s">
        <v>2420</v>
      </c>
    </row>
    <row r="847" spans="1:8" hidden="1" x14ac:dyDescent="0.2">
      <c r="A847">
        <v>15485</v>
      </c>
      <c r="B847">
        <v>4</v>
      </c>
      <c r="C847" s="116">
        <v>45126.655612997682</v>
      </c>
      <c r="D847">
        <v>9312</v>
      </c>
      <c r="E847" s="24" t="s">
        <v>2423</v>
      </c>
      <c r="F847" s="24" t="s">
        <v>2423</v>
      </c>
      <c r="G847" t="b">
        <v>0</v>
      </c>
      <c r="H847" s="24" t="s">
        <v>2424</v>
      </c>
    </row>
    <row r="848" spans="1:8" hidden="1" x14ac:dyDescent="0.2">
      <c r="A848">
        <v>15905</v>
      </c>
      <c r="B848">
        <v>11</v>
      </c>
      <c r="C848" s="116">
        <v>45126.655613194445</v>
      </c>
      <c r="D848">
        <v>9783</v>
      </c>
      <c r="E848" s="24" t="s">
        <v>2425</v>
      </c>
      <c r="F848" s="24" t="s">
        <v>2425</v>
      </c>
      <c r="G848" t="b">
        <v>0</v>
      </c>
      <c r="H848" s="24" t="s">
        <v>2235</v>
      </c>
    </row>
    <row r="849" spans="1:8" x14ac:dyDescent="0.2">
      <c r="A849">
        <v>14149</v>
      </c>
      <c r="B849">
        <v>4</v>
      </c>
      <c r="C849" s="116"/>
      <c r="D849">
        <v>1071</v>
      </c>
      <c r="E849" s="24" t="s">
        <v>337</v>
      </c>
      <c r="F849" s="24" t="s">
        <v>337</v>
      </c>
      <c r="G849" t="b">
        <v>1</v>
      </c>
      <c r="H849" s="24" t="s">
        <v>2426</v>
      </c>
    </row>
    <row r="850" spans="1:8" hidden="1" x14ac:dyDescent="0.2">
      <c r="A850">
        <v>15866</v>
      </c>
      <c r="B850">
        <v>4</v>
      </c>
      <c r="C850" s="116">
        <v>45126.655613344905</v>
      </c>
      <c r="D850">
        <v>9744</v>
      </c>
      <c r="E850" s="24" t="s">
        <v>2428</v>
      </c>
      <c r="F850" s="24" t="s">
        <v>2428</v>
      </c>
      <c r="G850" t="b">
        <v>0</v>
      </c>
      <c r="H850" s="24" t="s">
        <v>931</v>
      </c>
    </row>
    <row r="851" spans="1:8" hidden="1" x14ac:dyDescent="0.2">
      <c r="A851">
        <v>14252</v>
      </c>
      <c r="B851">
        <v>4</v>
      </c>
      <c r="C851" s="116">
        <v>45126.655613541669</v>
      </c>
      <c r="D851">
        <v>1176</v>
      </c>
      <c r="E851" s="24" t="s">
        <v>2429</v>
      </c>
      <c r="F851" s="24" t="s">
        <v>2429</v>
      </c>
      <c r="G851" t="b">
        <v>0</v>
      </c>
      <c r="H851" s="24" t="s">
        <v>2430</v>
      </c>
    </row>
    <row r="852" spans="1:8" hidden="1" x14ac:dyDescent="0.2">
      <c r="A852">
        <v>16084</v>
      </c>
      <c r="B852">
        <v>4</v>
      </c>
      <c r="C852" s="116">
        <v>45126.655613888892</v>
      </c>
      <c r="D852">
        <v>9976</v>
      </c>
      <c r="E852" s="24" t="s">
        <v>2433</v>
      </c>
      <c r="F852" s="24" t="s">
        <v>2433</v>
      </c>
      <c r="G852" t="b">
        <v>0</v>
      </c>
      <c r="H852" s="24" t="s">
        <v>2434</v>
      </c>
    </row>
    <row r="853" spans="1:8" hidden="1" x14ac:dyDescent="0.2">
      <c r="A853">
        <v>15547</v>
      </c>
      <c r="B853">
        <v>4</v>
      </c>
      <c r="C853" s="116">
        <v>45126.655614085648</v>
      </c>
      <c r="D853">
        <v>9383</v>
      </c>
      <c r="E853" s="24" t="s">
        <v>2435</v>
      </c>
      <c r="F853" s="24" t="s">
        <v>2435</v>
      </c>
      <c r="G853" t="b">
        <v>0</v>
      </c>
      <c r="H853" s="24" t="s">
        <v>1314</v>
      </c>
    </row>
    <row r="854" spans="1:8" hidden="1" x14ac:dyDescent="0.2">
      <c r="A854">
        <v>14962</v>
      </c>
      <c r="B854">
        <v>4</v>
      </c>
      <c r="C854" s="116">
        <v>45126.655614270836</v>
      </c>
      <c r="D854">
        <v>8178</v>
      </c>
      <c r="E854" s="24" t="s">
        <v>2436</v>
      </c>
      <c r="F854" s="24" t="s">
        <v>2436</v>
      </c>
      <c r="G854" t="b">
        <v>0</v>
      </c>
      <c r="H854" s="24" t="s">
        <v>2437</v>
      </c>
    </row>
    <row r="855" spans="1:8" x14ac:dyDescent="0.2">
      <c r="A855">
        <v>14003</v>
      </c>
      <c r="B855">
        <v>4</v>
      </c>
      <c r="C855" s="116"/>
      <c r="D855">
        <v>2031</v>
      </c>
      <c r="E855" s="24" t="s">
        <v>339</v>
      </c>
      <c r="F855" s="24" t="s">
        <v>339</v>
      </c>
      <c r="G855" t="b">
        <v>0</v>
      </c>
      <c r="H855" s="24" t="s">
        <v>981</v>
      </c>
    </row>
    <row r="856" spans="1:8" hidden="1" x14ac:dyDescent="0.2">
      <c r="A856">
        <v>15734</v>
      </c>
      <c r="B856">
        <v>4</v>
      </c>
      <c r="C856" s="116">
        <v>45126.655614467592</v>
      </c>
      <c r="D856">
        <v>9602</v>
      </c>
      <c r="E856" s="24" t="s">
        <v>2438</v>
      </c>
      <c r="F856" s="24" t="s">
        <v>2438</v>
      </c>
      <c r="G856" t="b">
        <v>0</v>
      </c>
      <c r="H856" s="24" t="s">
        <v>2439</v>
      </c>
    </row>
    <row r="857" spans="1:8" hidden="1" x14ac:dyDescent="0.2">
      <c r="A857">
        <v>14551</v>
      </c>
      <c r="B857">
        <v>4</v>
      </c>
      <c r="C857" s="116">
        <v>45126.655614618059</v>
      </c>
      <c r="D857">
        <v>1505</v>
      </c>
      <c r="E857" s="24" t="s">
        <v>2441</v>
      </c>
      <c r="F857" s="24" t="s">
        <v>2441</v>
      </c>
      <c r="G857" t="b">
        <v>0</v>
      </c>
      <c r="H857" s="24" t="s">
        <v>2442</v>
      </c>
    </row>
    <row r="858" spans="1:8" hidden="1" x14ac:dyDescent="0.2">
      <c r="A858">
        <v>15570</v>
      </c>
      <c r="B858">
        <v>4</v>
      </c>
      <c r="C858" s="116">
        <v>45131.510380405096</v>
      </c>
      <c r="D858">
        <v>9409</v>
      </c>
      <c r="E858" s="24" t="s">
        <v>2756</v>
      </c>
      <c r="F858" s="24" t="s">
        <v>2756</v>
      </c>
      <c r="G858" t="b">
        <v>0</v>
      </c>
      <c r="H858" s="24" t="s">
        <v>887</v>
      </c>
    </row>
    <row r="859" spans="1:8" x14ac:dyDescent="0.2">
      <c r="A859">
        <v>15055</v>
      </c>
      <c r="B859">
        <v>4</v>
      </c>
      <c r="C859" s="116"/>
      <c r="D859">
        <v>8785</v>
      </c>
      <c r="E859" s="24" t="s">
        <v>341</v>
      </c>
      <c r="F859" s="24" t="s">
        <v>341</v>
      </c>
      <c r="G859" t="b">
        <v>1</v>
      </c>
      <c r="H859" s="24" t="s">
        <v>965</v>
      </c>
    </row>
    <row r="860" spans="1:8" x14ac:dyDescent="0.2">
      <c r="A860">
        <v>13954</v>
      </c>
      <c r="B860">
        <v>4</v>
      </c>
      <c r="C860" s="116"/>
      <c r="D860">
        <v>11142192</v>
      </c>
      <c r="E860" s="24" t="s">
        <v>2443</v>
      </c>
      <c r="F860" s="24" t="s">
        <v>2443</v>
      </c>
      <c r="G860" t="b">
        <v>1</v>
      </c>
      <c r="H860" s="24" t="s">
        <v>2444</v>
      </c>
    </row>
    <row r="861" spans="1:8" hidden="1" x14ac:dyDescent="0.2">
      <c r="A861">
        <v>14352</v>
      </c>
      <c r="B861">
        <v>4</v>
      </c>
      <c r="C861" s="116">
        <v>45126.655615011572</v>
      </c>
      <c r="D861">
        <v>1282</v>
      </c>
      <c r="E861" s="24" t="s">
        <v>2445</v>
      </c>
      <c r="F861" s="24" t="s">
        <v>2445</v>
      </c>
      <c r="G861" t="b">
        <v>0</v>
      </c>
      <c r="H861" s="24" t="s">
        <v>2446</v>
      </c>
    </row>
    <row r="862" spans="1:8" hidden="1" x14ac:dyDescent="0.2">
      <c r="A862">
        <v>14259</v>
      </c>
      <c r="B862">
        <v>4</v>
      </c>
      <c r="C862" s="116">
        <v>45126.655615162039</v>
      </c>
      <c r="D862">
        <v>1183</v>
      </c>
      <c r="E862" s="24" t="s">
        <v>2447</v>
      </c>
      <c r="F862" s="24" t="s">
        <v>2447</v>
      </c>
      <c r="G862" t="b">
        <v>0</v>
      </c>
      <c r="H862" s="24" t="s">
        <v>2448</v>
      </c>
    </row>
    <row r="863" spans="1:8" hidden="1" x14ac:dyDescent="0.2">
      <c r="A863">
        <v>14826</v>
      </c>
      <c r="B863">
        <v>4</v>
      </c>
      <c r="C863" s="116">
        <v>45126.655615162039</v>
      </c>
      <c r="D863">
        <v>1783</v>
      </c>
      <c r="E863" s="24" t="s">
        <v>2449</v>
      </c>
      <c r="F863" s="24" t="s">
        <v>2449</v>
      </c>
      <c r="G863" t="b">
        <v>0</v>
      </c>
      <c r="H863" s="24" t="s">
        <v>2450</v>
      </c>
    </row>
    <row r="864" spans="1:8" hidden="1" x14ac:dyDescent="0.2">
      <c r="A864">
        <v>14554</v>
      </c>
      <c r="B864">
        <v>4</v>
      </c>
      <c r="C864" s="116">
        <v>45126.655615543983</v>
      </c>
      <c r="D864">
        <v>1508</v>
      </c>
      <c r="E864" s="24" t="s">
        <v>2451</v>
      </c>
      <c r="F864" s="24" t="s">
        <v>2451</v>
      </c>
      <c r="G864" t="b">
        <v>0</v>
      </c>
      <c r="H864" s="24" t="s">
        <v>1296</v>
      </c>
    </row>
    <row r="865" spans="1:8" hidden="1" x14ac:dyDescent="0.2">
      <c r="A865">
        <v>15616</v>
      </c>
      <c r="B865">
        <v>4</v>
      </c>
      <c r="C865" s="116">
        <v>45126.655615706019</v>
      </c>
      <c r="D865">
        <v>9467</v>
      </c>
      <c r="E865" s="24" t="s">
        <v>2452</v>
      </c>
      <c r="F865" s="24" t="s">
        <v>2452</v>
      </c>
      <c r="G865" t="b">
        <v>0</v>
      </c>
      <c r="H865" s="24" t="s">
        <v>1369</v>
      </c>
    </row>
    <row r="866" spans="1:8" hidden="1" x14ac:dyDescent="0.2">
      <c r="A866">
        <v>14893</v>
      </c>
      <c r="B866">
        <v>4</v>
      </c>
      <c r="C866" s="116">
        <v>45126.655615891206</v>
      </c>
      <c r="D866">
        <v>2003</v>
      </c>
      <c r="E866" s="24" t="s">
        <v>344</v>
      </c>
      <c r="F866" s="24" t="s">
        <v>344</v>
      </c>
      <c r="G866" t="b">
        <v>1</v>
      </c>
      <c r="H866" s="24" t="s">
        <v>981</v>
      </c>
    </row>
    <row r="867" spans="1:8" x14ac:dyDescent="0.2">
      <c r="A867">
        <v>16360</v>
      </c>
      <c r="C867" s="116"/>
      <c r="D867">
        <v>2608</v>
      </c>
      <c r="E867" s="24" t="s">
        <v>6357</v>
      </c>
      <c r="F867" s="24" t="s">
        <v>2456</v>
      </c>
      <c r="G867" t="b">
        <v>1</v>
      </c>
      <c r="H867" s="24" t="s">
        <v>883</v>
      </c>
    </row>
    <row r="868" spans="1:8" hidden="1" x14ac:dyDescent="0.2">
      <c r="A868">
        <v>15023</v>
      </c>
      <c r="B868">
        <v>4</v>
      </c>
      <c r="C868" s="116">
        <v>45126.65561623843</v>
      </c>
      <c r="D868">
        <v>8749</v>
      </c>
      <c r="E868" s="24" t="s">
        <v>2459</v>
      </c>
      <c r="F868" s="24" t="s">
        <v>2459</v>
      </c>
      <c r="G868" t="b">
        <v>0</v>
      </c>
      <c r="H868" s="24" t="s">
        <v>2460</v>
      </c>
    </row>
    <row r="869" spans="1:8" hidden="1" x14ac:dyDescent="0.2">
      <c r="A869">
        <v>15033</v>
      </c>
      <c r="B869">
        <v>4</v>
      </c>
      <c r="C869" s="116">
        <v>45126.655616435186</v>
      </c>
      <c r="D869">
        <v>8760</v>
      </c>
      <c r="E869" s="24" t="s">
        <v>2461</v>
      </c>
      <c r="F869" s="24" t="s">
        <v>2461</v>
      </c>
      <c r="G869" t="b">
        <v>0</v>
      </c>
      <c r="H869" s="24" t="s">
        <v>2462</v>
      </c>
    </row>
    <row r="870" spans="1:8" hidden="1" x14ac:dyDescent="0.2">
      <c r="A870">
        <v>14049</v>
      </c>
      <c r="B870">
        <v>4</v>
      </c>
      <c r="C870" s="116">
        <v>45126.655616631942</v>
      </c>
      <c r="D870">
        <v>2236</v>
      </c>
      <c r="E870" s="24" t="s">
        <v>2463</v>
      </c>
      <c r="F870" s="24" t="s">
        <v>2463</v>
      </c>
      <c r="G870" t="b">
        <v>1</v>
      </c>
      <c r="H870" s="24" t="s">
        <v>2464</v>
      </c>
    </row>
    <row r="871" spans="1:8" hidden="1" x14ac:dyDescent="0.2">
      <c r="A871">
        <v>14056</v>
      </c>
      <c r="B871">
        <v>4</v>
      </c>
      <c r="C871" s="116">
        <v>45639</v>
      </c>
      <c r="D871">
        <v>2350</v>
      </c>
      <c r="E871" s="24" t="s">
        <v>801</v>
      </c>
      <c r="F871" s="24" t="s">
        <v>801</v>
      </c>
      <c r="G871" t="b">
        <v>0</v>
      </c>
      <c r="H871" s="24" t="s">
        <v>2465</v>
      </c>
    </row>
    <row r="872" spans="1:8" hidden="1" x14ac:dyDescent="0.2">
      <c r="A872">
        <v>16265</v>
      </c>
      <c r="C872" s="116">
        <v>45726</v>
      </c>
      <c r="D872">
        <v>11057351</v>
      </c>
      <c r="E872" s="24" t="s">
        <v>5012</v>
      </c>
      <c r="F872" s="24" t="s">
        <v>5012</v>
      </c>
      <c r="G872" t="b">
        <v>1</v>
      </c>
      <c r="H872" s="24" t="s">
        <v>5013</v>
      </c>
    </row>
    <row r="873" spans="1:8" hidden="1" x14ac:dyDescent="0.2">
      <c r="A873">
        <v>15089</v>
      </c>
      <c r="B873">
        <v>4</v>
      </c>
      <c r="C873" s="116">
        <v>45126.655616782409</v>
      </c>
      <c r="D873">
        <v>8829</v>
      </c>
      <c r="E873" s="24" t="s">
        <v>2466</v>
      </c>
      <c r="F873" s="24" t="s">
        <v>2466</v>
      </c>
      <c r="G873" t="b">
        <v>0</v>
      </c>
      <c r="H873" s="24" t="s">
        <v>2467</v>
      </c>
    </row>
    <row r="874" spans="1:8" hidden="1" x14ac:dyDescent="0.2">
      <c r="A874">
        <v>15101</v>
      </c>
      <c r="B874">
        <v>4</v>
      </c>
      <c r="C874" s="116">
        <v>45126.655616979166</v>
      </c>
      <c r="D874">
        <v>8842</v>
      </c>
      <c r="E874" s="24" t="s">
        <v>2466</v>
      </c>
      <c r="F874" s="24" t="s">
        <v>2466</v>
      </c>
      <c r="G874" t="b">
        <v>0</v>
      </c>
      <c r="H874" s="24" t="s">
        <v>2467</v>
      </c>
    </row>
    <row r="875" spans="1:8" hidden="1" x14ac:dyDescent="0.2">
      <c r="A875">
        <v>14762</v>
      </c>
      <c r="B875">
        <v>4</v>
      </c>
      <c r="C875" s="116">
        <v>45126.65561736111</v>
      </c>
      <c r="D875">
        <v>1719</v>
      </c>
      <c r="E875" s="24" t="s">
        <v>2470</v>
      </c>
      <c r="F875" s="24" t="s">
        <v>2470</v>
      </c>
      <c r="G875" t="b">
        <v>0</v>
      </c>
      <c r="H875" s="24" t="s">
        <v>1022</v>
      </c>
    </row>
    <row r="876" spans="1:8" hidden="1" x14ac:dyDescent="0.2">
      <c r="A876">
        <v>14684</v>
      </c>
      <c r="B876">
        <v>4</v>
      </c>
      <c r="C876" s="116">
        <v>45126.655617708333</v>
      </c>
      <c r="D876">
        <v>-1641</v>
      </c>
      <c r="E876" s="24" t="s">
        <v>5014</v>
      </c>
      <c r="F876" s="24" t="s">
        <v>5014</v>
      </c>
      <c r="G876" t="b">
        <v>0</v>
      </c>
      <c r="H876" s="24" t="s">
        <v>5015</v>
      </c>
    </row>
    <row r="877" spans="1:8" hidden="1" x14ac:dyDescent="0.2">
      <c r="A877">
        <v>15251</v>
      </c>
      <c r="B877">
        <v>4</v>
      </c>
      <c r="C877" s="116">
        <v>45126.655618055556</v>
      </c>
      <c r="D877">
        <v>9039</v>
      </c>
      <c r="E877" s="24" t="s">
        <v>2471</v>
      </c>
      <c r="F877" s="24" t="s">
        <v>2471</v>
      </c>
      <c r="G877" t="b">
        <v>0</v>
      </c>
      <c r="H877" s="24" t="s">
        <v>1082</v>
      </c>
    </row>
    <row r="878" spans="1:8" hidden="1" x14ac:dyDescent="0.2">
      <c r="A878">
        <v>15673</v>
      </c>
      <c r="B878">
        <v>4</v>
      </c>
      <c r="C878" s="116">
        <v>45126.655618252313</v>
      </c>
      <c r="D878">
        <v>9533</v>
      </c>
      <c r="E878" s="24" t="s">
        <v>2472</v>
      </c>
      <c r="F878" s="24" t="s">
        <v>2472</v>
      </c>
      <c r="G878" t="b">
        <v>0</v>
      </c>
      <c r="H878" s="24" t="s">
        <v>1010</v>
      </c>
    </row>
    <row r="879" spans="1:8" hidden="1" x14ac:dyDescent="0.2">
      <c r="A879">
        <v>16255</v>
      </c>
      <c r="C879" s="116">
        <v>45126.655618599536</v>
      </c>
      <c r="D879">
        <v>1911</v>
      </c>
      <c r="E879" s="24" t="s">
        <v>5016</v>
      </c>
      <c r="F879" s="24" t="s">
        <v>2475</v>
      </c>
      <c r="G879" t="b">
        <v>0</v>
      </c>
      <c r="H879" s="24" t="s">
        <v>883</v>
      </c>
    </row>
    <row r="880" spans="1:8" hidden="1" x14ac:dyDescent="0.2">
      <c r="A880">
        <v>14647</v>
      </c>
      <c r="B880">
        <v>4</v>
      </c>
      <c r="C880" s="116">
        <v>45126.65561898148</v>
      </c>
      <c r="D880">
        <v>1603</v>
      </c>
      <c r="E880" s="24" t="s">
        <v>2476</v>
      </c>
      <c r="F880" s="24" t="s">
        <v>2476</v>
      </c>
      <c r="G880" t="b">
        <v>0</v>
      </c>
      <c r="H880" s="24" t="s">
        <v>1760</v>
      </c>
    </row>
    <row r="881" spans="1:8" hidden="1" x14ac:dyDescent="0.2">
      <c r="A881">
        <v>15549</v>
      </c>
      <c r="B881">
        <v>4</v>
      </c>
      <c r="C881" s="116">
        <v>45126.655619675927</v>
      </c>
      <c r="D881">
        <v>9385</v>
      </c>
      <c r="E881" s="24" t="s">
        <v>2477</v>
      </c>
      <c r="F881" s="24" t="s">
        <v>2477</v>
      </c>
      <c r="G881" t="b">
        <v>0</v>
      </c>
      <c r="H881" s="24" t="s">
        <v>2478</v>
      </c>
    </row>
    <row r="882" spans="1:8" hidden="1" x14ac:dyDescent="0.2">
      <c r="A882">
        <v>15418</v>
      </c>
      <c r="B882">
        <v>4</v>
      </c>
      <c r="C882" s="116">
        <v>45126.655620057871</v>
      </c>
      <c r="D882">
        <v>9241</v>
      </c>
      <c r="E882" s="24" t="s">
        <v>2481</v>
      </c>
      <c r="F882" s="24" t="s">
        <v>2481</v>
      </c>
      <c r="G882" t="b">
        <v>0</v>
      </c>
      <c r="H882" s="24" t="s">
        <v>1357</v>
      </c>
    </row>
    <row r="883" spans="1:8" hidden="1" x14ac:dyDescent="0.2">
      <c r="A883">
        <v>15821</v>
      </c>
      <c r="B883">
        <v>4</v>
      </c>
      <c r="C883" s="116">
        <v>45126.655620254627</v>
      </c>
      <c r="D883">
        <v>9694</v>
      </c>
      <c r="E883" s="24" t="s">
        <v>2482</v>
      </c>
      <c r="F883" s="24" t="s">
        <v>2482</v>
      </c>
      <c r="G883" t="b">
        <v>0</v>
      </c>
      <c r="H883" s="24" t="s">
        <v>2483</v>
      </c>
    </row>
    <row r="884" spans="1:8" hidden="1" x14ac:dyDescent="0.2">
      <c r="A884">
        <v>15603</v>
      </c>
      <c r="B884">
        <v>4</v>
      </c>
      <c r="C884" s="116">
        <v>45126.655620405094</v>
      </c>
      <c r="D884">
        <v>9452</v>
      </c>
      <c r="E884" s="24" t="s">
        <v>2484</v>
      </c>
      <c r="F884" s="24" t="s">
        <v>2484</v>
      </c>
      <c r="G884" t="b">
        <v>0</v>
      </c>
      <c r="H884" s="24" t="s">
        <v>2485</v>
      </c>
    </row>
    <row r="885" spans="1:8" hidden="1" x14ac:dyDescent="0.2">
      <c r="A885">
        <v>15500</v>
      </c>
      <c r="B885">
        <v>4</v>
      </c>
      <c r="C885" s="116">
        <v>45126.65562060185</v>
      </c>
      <c r="D885">
        <v>9328</v>
      </c>
      <c r="E885" s="24" t="s">
        <v>56</v>
      </c>
      <c r="F885" s="24" t="s">
        <v>56</v>
      </c>
      <c r="G885" t="b">
        <v>0</v>
      </c>
      <c r="H885" s="24" t="s">
        <v>1068</v>
      </c>
    </row>
    <row r="886" spans="1:8" hidden="1" x14ac:dyDescent="0.2">
      <c r="A886">
        <v>15003</v>
      </c>
      <c r="B886">
        <v>4</v>
      </c>
      <c r="C886" s="116">
        <v>45126.655620798614</v>
      </c>
      <c r="D886">
        <v>8721</v>
      </c>
      <c r="E886" s="24" t="s">
        <v>2486</v>
      </c>
      <c r="F886" s="24" t="s">
        <v>2486</v>
      </c>
      <c r="G886" t="b">
        <v>0</v>
      </c>
      <c r="H886" s="24" t="s">
        <v>2487</v>
      </c>
    </row>
    <row r="887" spans="1:8" hidden="1" x14ac:dyDescent="0.2">
      <c r="A887">
        <v>14162</v>
      </c>
      <c r="B887">
        <v>4</v>
      </c>
      <c r="C887" s="116">
        <v>45126.655620949074</v>
      </c>
      <c r="D887">
        <v>1084</v>
      </c>
      <c r="E887" s="24" t="s">
        <v>2489</v>
      </c>
      <c r="F887" s="24" t="s">
        <v>2489</v>
      </c>
      <c r="G887" t="b">
        <v>0</v>
      </c>
      <c r="H887" s="24" t="s">
        <v>944</v>
      </c>
    </row>
    <row r="888" spans="1:8" hidden="1" x14ac:dyDescent="0.2">
      <c r="A888">
        <v>16275</v>
      </c>
      <c r="C888" s="116">
        <v>45126.65562114583</v>
      </c>
      <c r="D888">
        <v>2945</v>
      </c>
      <c r="E888" s="24" t="s">
        <v>5017</v>
      </c>
      <c r="F888" s="24" t="s">
        <v>2164</v>
      </c>
      <c r="G888" t="b">
        <v>0</v>
      </c>
      <c r="H888" s="24" t="s">
        <v>883</v>
      </c>
    </row>
    <row r="889" spans="1:8" hidden="1" x14ac:dyDescent="0.2">
      <c r="A889">
        <v>14232</v>
      </c>
      <c r="B889">
        <v>4</v>
      </c>
      <c r="C889" s="116">
        <v>45126.655621331018</v>
      </c>
      <c r="D889">
        <v>1155</v>
      </c>
      <c r="E889" s="24" t="s">
        <v>2491</v>
      </c>
      <c r="F889" s="24" t="s">
        <v>2491</v>
      </c>
      <c r="G889" t="b">
        <v>0</v>
      </c>
      <c r="H889" s="24" t="s">
        <v>1126</v>
      </c>
    </row>
    <row r="890" spans="1:8" hidden="1" x14ac:dyDescent="0.2">
      <c r="A890">
        <v>14463</v>
      </c>
      <c r="B890">
        <v>4</v>
      </c>
      <c r="C890" s="116">
        <v>45126.655621493053</v>
      </c>
      <c r="D890">
        <v>1417</v>
      </c>
      <c r="E890" s="24" t="s">
        <v>2492</v>
      </c>
      <c r="F890" s="24" t="s">
        <v>2492</v>
      </c>
      <c r="G890" t="b">
        <v>0</v>
      </c>
      <c r="H890" s="24" t="s">
        <v>944</v>
      </c>
    </row>
    <row r="891" spans="1:8" x14ac:dyDescent="0.2">
      <c r="A891">
        <v>16384</v>
      </c>
      <c r="C891" s="116"/>
      <c r="D891">
        <v>2694</v>
      </c>
      <c r="E891" s="24" t="s">
        <v>6387</v>
      </c>
      <c r="F891" s="24" t="s">
        <v>9620</v>
      </c>
      <c r="G891" t="b">
        <v>1</v>
      </c>
      <c r="H891" s="24" t="s">
        <v>9621</v>
      </c>
    </row>
    <row r="892" spans="1:8" x14ac:dyDescent="0.2">
      <c r="A892">
        <v>15460</v>
      </c>
      <c r="B892">
        <v>4</v>
      </c>
      <c r="C892" s="116"/>
      <c r="D892">
        <v>9286</v>
      </c>
      <c r="E892" s="24" t="s">
        <v>2493</v>
      </c>
      <c r="F892" s="24" t="s">
        <v>2493</v>
      </c>
      <c r="G892" t="b">
        <v>1</v>
      </c>
      <c r="H892" s="24" t="s">
        <v>2494</v>
      </c>
    </row>
    <row r="893" spans="1:8" x14ac:dyDescent="0.2">
      <c r="A893">
        <v>16381</v>
      </c>
      <c r="C893" s="116"/>
      <c r="D893">
        <v>2651</v>
      </c>
      <c r="E893" s="24" t="s">
        <v>6389</v>
      </c>
      <c r="F893" s="24" t="s">
        <v>9443</v>
      </c>
      <c r="G893" t="b">
        <v>1</v>
      </c>
      <c r="H893" s="24" t="s">
        <v>9622</v>
      </c>
    </row>
    <row r="894" spans="1:8" hidden="1" x14ac:dyDescent="0.2">
      <c r="A894">
        <v>15953</v>
      </c>
      <c r="B894">
        <v>4</v>
      </c>
      <c r="C894" s="116">
        <v>45126.655621678241</v>
      </c>
      <c r="D894">
        <v>9832</v>
      </c>
      <c r="E894" s="24" t="s">
        <v>2495</v>
      </c>
      <c r="F894" s="24" t="s">
        <v>2495</v>
      </c>
      <c r="G894" t="b">
        <v>0</v>
      </c>
      <c r="H894" s="24" t="s">
        <v>2496</v>
      </c>
    </row>
    <row r="895" spans="1:8" hidden="1" x14ac:dyDescent="0.2">
      <c r="A895">
        <v>15190</v>
      </c>
      <c r="B895">
        <v>4</v>
      </c>
      <c r="C895" s="116">
        <v>45126.655622025464</v>
      </c>
      <c r="D895">
        <v>8967</v>
      </c>
      <c r="E895" s="24" t="s">
        <v>2497</v>
      </c>
      <c r="F895" s="24" t="s">
        <v>2497</v>
      </c>
      <c r="G895" t="b">
        <v>0</v>
      </c>
      <c r="H895" s="24" t="s">
        <v>1541</v>
      </c>
    </row>
    <row r="896" spans="1:8" hidden="1" x14ac:dyDescent="0.2">
      <c r="A896">
        <v>14238</v>
      </c>
      <c r="B896">
        <v>4</v>
      </c>
      <c r="C896" s="116">
        <v>45126.655622222221</v>
      </c>
      <c r="D896">
        <v>1161</v>
      </c>
      <c r="E896" s="24" t="s">
        <v>2498</v>
      </c>
      <c r="F896" s="24" t="s">
        <v>2498</v>
      </c>
      <c r="G896" t="b">
        <v>0</v>
      </c>
      <c r="H896" s="24" t="s">
        <v>2499</v>
      </c>
    </row>
    <row r="897" spans="1:8" x14ac:dyDescent="0.2">
      <c r="A897">
        <v>16389</v>
      </c>
      <c r="C897" s="116"/>
      <c r="D897">
        <v>2641</v>
      </c>
      <c r="E897" s="24" t="s">
        <v>9623</v>
      </c>
      <c r="F897" s="24" t="s">
        <v>2545</v>
      </c>
      <c r="G897" t="b">
        <v>1</v>
      </c>
      <c r="H897" s="24" t="s">
        <v>883</v>
      </c>
    </row>
    <row r="898" spans="1:8" hidden="1" x14ac:dyDescent="0.2">
      <c r="A898">
        <v>15641</v>
      </c>
      <c r="B898">
        <v>4</v>
      </c>
      <c r="C898" s="116">
        <v>45126.655622418984</v>
      </c>
      <c r="D898">
        <v>9500</v>
      </c>
      <c r="E898" s="24" t="s">
        <v>2500</v>
      </c>
      <c r="F898" s="24" t="s">
        <v>2500</v>
      </c>
      <c r="G898" t="b">
        <v>0</v>
      </c>
      <c r="H898" s="24" t="s">
        <v>2238</v>
      </c>
    </row>
    <row r="899" spans="1:8" hidden="1" x14ac:dyDescent="0.2">
      <c r="A899">
        <v>15859</v>
      </c>
      <c r="B899">
        <v>4</v>
      </c>
      <c r="C899" s="116">
        <v>45126.655622569444</v>
      </c>
      <c r="D899">
        <v>9735</v>
      </c>
      <c r="E899" s="24" t="s">
        <v>2501</v>
      </c>
      <c r="F899" s="24" t="s">
        <v>2501</v>
      </c>
      <c r="G899" t="b">
        <v>0</v>
      </c>
      <c r="H899" s="24" t="s">
        <v>2238</v>
      </c>
    </row>
    <row r="900" spans="1:8" x14ac:dyDescent="0.2">
      <c r="A900">
        <v>16349</v>
      </c>
      <c r="C900" s="116"/>
      <c r="D900">
        <v>1823</v>
      </c>
      <c r="E900" s="24" t="s">
        <v>1022</v>
      </c>
      <c r="F900" s="24" t="s">
        <v>1064</v>
      </c>
      <c r="G900" t="b">
        <v>1</v>
      </c>
      <c r="H900" s="24" t="s">
        <v>883</v>
      </c>
    </row>
    <row r="901" spans="1:8" x14ac:dyDescent="0.2">
      <c r="A901">
        <v>16388</v>
      </c>
      <c r="C901" s="116"/>
      <c r="D901">
        <v>2461</v>
      </c>
      <c r="E901" s="24" t="s">
        <v>1022</v>
      </c>
      <c r="F901" s="24" t="s">
        <v>1781</v>
      </c>
      <c r="G901" t="b">
        <v>1</v>
      </c>
      <c r="H901" s="24" t="s">
        <v>883</v>
      </c>
    </row>
    <row r="902" spans="1:8" hidden="1" x14ac:dyDescent="0.2">
      <c r="A902">
        <v>14569</v>
      </c>
      <c r="B902">
        <v>3</v>
      </c>
      <c r="C902" s="116">
        <v>45906</v>
      </c>
      <c r="D902">
        <v>1523</v>
      </c>
      <c r="E902" s="24" t="s">
        <v>346</v>
      </c>
      <c r="F902" s="24" t="s">
        <v>346</v>
      </c>
      <c r="G902" t="b">
        <v>1</v>
      </c>
      <c r="H902" s="24" t="s">
        <v>1913</v>
      </c>
    </row>
    <row r="903" spans="1:8" hidden="1" x14ac:dyDescent="0.2">
      <c r="A903">
        <v>14239</v>
      </c>
      <c r="B903">
        <v>4</v>
      </c>
      <c r="C903" s="116">
        <v>45131.51031203704</v>
      </c>
      <c r="D903">
        <v>1162</v>
      </c>
      <c r="E903" s="24" t="s">
        <v>2502</v>
      </c>
      <c r="F903" s="24" t="s">
        <v>2502</v>
      </c>
      <c r="G903" t="b">
        <v>0</v>
      </c>
      <c r="H903" s="24" t="s">
        <v>1281</v>
      </c>
    </row>
    <row r="904" spans="1:8" hidden="1" x14ac:dyDescent="0.2">
      <c r="A904">
        <v>14061</v>
      </c>
      <c r="B904">
        <v>4</v>
      </c>
      <c r="C904" s="116">
        <v>45131.51032523148</v>
      </c>
      <c r="D904">
        <v>2358</v>
      </c>
      <c r="E904" s="24" t="s">
        <v>2506</v>
      </c>
      <c r="F904" s="24" t="s">
        <v>2506</v>
      </c>
      <c r="G904" t="b">
        <v>0</v>
      </c>
      <c r="H904" s="24" t="s">
        <v>2507</v>
      </c>
    </row>
    <row r="905" spans="1:8" hidden="1" x14ac:dyDescent="0.2">
      <c r="A905">
        <v>14632</v>
      </c>
      <c r="B905">
        <v>4</v>
      </c>
      <c r="C905" s="116">
        <v>45639</v>
      </c>
      <c r="D905">
        <v>1588</v>
      </c>
      <c r="E905" s="24" t="s">
        <v>2508</v>
      </c>
      <c r="F905" s="24" t="s">
        <v>2508</v>
      </c>
      <c r="G905" t="b">
        <v>1</v>
      </c>
      <c r="H905" s="24" t="s">
        <v>960</v>
      </c>
    </row>
    <row r="906" spans="1:8" hidden="1" x14ac:dyDescent="0.2">
      <c r="A906">
        <v>14761</v>
      </c>
      <c r="B906">
        <v>4</v>
      </c>
      <c r="C906" s="116">
        <v>45639</v>
      </c>
      <c r="D906">
        <v>1718</v>
      </c>
      <c r="E906" s="24" t="s">
        <v>2508</v>
      </c>
      <c r="F906" s="24" t="s">
        <v>2508</v>
      </c>
      <c r="G906" t="b">
        <v>0</v>
      </c>
      <c r="H906" s="24" t="s">
        <v>960</v>
      </c>
    </row>
    <row r="907" spans="1:8" hidden="1" x14ac:dyDescent="0.2">
      <c r="A907">
        <v>14077</v>
      </c>
      <c r="B907">
        <v>4</v>
      </c>
      <c r="C907" s="116">
        <v>45639</v>
      </c>
      <c r="D907">
        <v>2386</v>
      </c>
      <c r="E907" s="24" t="s">
        <v>2511</v>
      </c>
      <c r="F907" s="24" t="s">
        <v>2511</v>
      </c>
      <c r="G907" t="b">
        <v>0</v>
      </c>
      <c r="H907" s="24" t="s">
        <v>2512</v>
      </c>
    </row>
    <row r="908" spans="1:8" hidden="1" x14ac:dyDescent="0.2">
      <c r="A908">
        <v>15615</v>
      </c>
      <c r="B908">
        <v>4</v>
      </c>
      <c r="C908" s="116">
        <v>45131.510326701391</v>
      </c>
      <c r="D908">
        <v>9466</v>
      </c>
      <c r="E908" s="24" t="s">
        <v>2517</v>
      </c>
      <c r="F908" s="24" t="s">
        <v>2517</v>
      </c>
      <c r="G908" t="b">
        <v>0</v>
      </c>
      <c r="H908" s="24" t="s">
        <v>2518</v>
      </c>
    </row>
    <row r="909" spans="1:8" hidden="1" x14ac:dyDescent="0.2">
      <c r="A909">
        <v>15049</v>
      </c>
      <c r="B909">
        <v>4</v>
      </c>
      <c r="C909" s="116">
        <v>45131.510327777774</v>
      </c>
      <c r="D909">
        <v>8779</v>
      </c>
      <c r="E909" s="24" t="s">
        <v>2519</v>
      </c>
      <c r="F909" s="24" t="s">
        <v>2519</v>
      </c>
      <c r="G909" t="b">
        <v>1</v>
      </c>
      <c r="H909" s="24" t="s">
        <v>2520</v>
      </c>
    </row>
    <row r="910" spans="1:8" hidden="1" x14ac:dyDescent="0.2">
      <c r="A910">
        <v>14634</v>
      </c>
      <c r="B910">
        <v>4</v>
      </c>
      <c r="C910" s="116">
        <v>45131.510328472221</v>
      </c>
      <c r="D910">
        <v>1590</v>
      </c>
      <c r="E910" s="24" t="s">
        <v>2521</v>
      </c>
      <c r="F910" s="24" t="s">
        <v>2521</v>
      </c>
      <c r="G910" t="b">
        <v>0</v>
      </c>
      <c r="H910" s="24" t="s">
        <v>2032</v>
      </c>
    </row>
    <row r="911" spans="1:8" hidden="1" x14ac:dyDescent="0.2">
      <c r="A911">
        <v>15290</v>
      </c>
      <c r="B911">
        <v>4</v>
      </c>
      <c r="C911" s="116">
        <v>45131.510329398145</v>
      </c>
      <c r="D911">
        <v>9089</v>
      </c>
      <c r="E911" s="24" t="s">
        <v>2523</v>
      </c>
      <c r="F911" s="24" t="s">
        <v>2523</v>
      </c>
      <c r="G911" t="b">
        <v>0</v>
      </c>
      <c r="H911" s="24" t="s">
        <v>1823</v>
      </c>
    </row>
    <row r="912" spans="1:8" hidden="1" x14ac:dyDescent="0.2">
      <c r="A912">
        <v>15646</v>
      </c>
      <c r="B912">
        <v>4</v>
      </c>
      <c r="C912" s="116">
        <v>45131.510329594908</v>
      </c>
      <c r="D912">
        <v>9505</v>
      </c>
      <c r="E912" s="24" t="s">
        <v>2524</v>
      </c>
      <c r="F912" s="24" t="s">
        <v>2524</v>
      </c>
      <c r="G912" t="b">
        <v>0</v>
      </c>
      <c r="H912" s="24" t="s">
        <v>2044</v>
      </c>
    </row>
    <row r="913" spans="1:8" hidden="1" x14ac:dyDescent="0.2">
      <c r="A913">
        <v>14044</v>
      </c>
      <c r="B913">
        <v>4</v>
      </c>
      <c r="C913" s="116">
        <v>44952</v>
      </c>
      <c r="D913">
        <v>2224</v>
      </c>
      <c r="E913" s="24" t="s">
        <v>5018</v>
      </c>
      <c r="F913" s="24" t="s">
        <v>5018</v>
      </c>
      <c r="G913" t="b">
        <v>0</v>
      </c>
      <c r="H913" s="24" t="s">
        <v>891</v>
      </c>
    </row>
    <row r="914" spans="1:8" hidden="1" x14ac:dyDescent="0.2">
      <c r="A914">
        <v>14298</v>
      </c>
      <c r="B914">
        <v>4</v>
      </c>
      <c r="C914" s="116">
        <v>45131.510329942132</v>
      </c>
      <c r="D914">
        <v>1225</v>
      </c>
      <c r="E914" s="24" t="s">
        <v>2527</v>
      </c>
      <c r="F914" s="24" t="s">
        <v>2527</v>
      </c>
      <c r="G914" t="b">
        <v>0</v>
      </c>
      <c r="H914" s="24" t="s">
        <v>2528</v>
      </c>
    </row>
    <row r="915" spans="1:8" hidden="1" x14ac:dyDescent="0.2">
      <c r="A915">
        <v>14299</v>
      </c>
      <c r="B915">
        <v>4</v>
      </c>
      <c r="C915" s="116">
        <v>45131.510330092591</v>
      </c>
      <c r="D915">
        <v>1226</v>
      </c>
      <c r="E915" s="24" t="s">
        <v>2527</v>
      </c>
      <c r="F915" s="24" t="s">
        <v>2527</v>
      </c>
      <c r="G915" t="b">
        <v>0</v>
      </c>
      <c r="H915" s="24" t="s">
        <v>2528</v>
      </c>
    </row>
    <row r="916" spans="1:8" hidden="1" x14ac:dyDescent="0.2">
      <c r="A916">
        <v>14919</v>
      </c>
      <c r="B916">
        <v>4</v>
      </c>
      <c r="C916" s="116">
        <v>45131.510330474535</v>
      </c>
      <c r="D916">
        <v>4004</v>
      </c>
      <c r="E916" s="24" t="s">
        <v>2529</v>
      </c>
      <c r="F916" s="24" t="s">
        <v>2529</v>
      </c>
      <c r="G916" t="b">
        <v>0</v>
      </c>
      <c r="H916" s="24" t="s">
        <v>2530</v>
      </c>
    </row>
    <row r="917" spans="1:8" hidden="1" x14ac:dyDescent="0.2">
      <c r="A917">
        <v>15029</v>
      </c>
      <c r="B917">
        <v>4</v>
      </c>
      <c r="C917" s="116">
        <v>45131.510330671299</v>
      </c>
      <c r="D917">
        <v>8755</v>
      </c>
      <c r="E917" s="24" t="s">
        <v>2531</v>
      </c>
      <c r="F917" s="24" t="s">
        <v>2531</v>
      </c>
      <c r="G917" t="b">
        <v>0</v>
      </c>
      <c r="H917" s="24" t="s">
        <v>1068</v>
      </c>
    </row>
    <row r="918" spans="1:8" hidden="1" x14ac:dyDescent="0.2">
      <c r="A918">
        <v>15321</v>
      </c>
      <c r="B918">
        <v>4</v>
      </c>
      <c r="C918" s="116">
        <v>45131.510330821759</v>
      </c>
      <c r="D918">
        <v>9135</v>
      </c>
      <c r="E918" s="24" t="s">
        <v>2532</v>
      </c>
      <c r="F918" s="24" t="s">
        <v>2532</v>
      </c>
      <c r="G918" t="b">
        <v>0</v>
      </c>
      <c r="H918" s="24" t="s">
        <v>2533</v>
      </c>
    </row>
    <row r="919" spans="1:8" hidden="1" x14ac:dyDescent="0.2">
      <c r="A919">
        <v>15567</v>
      </c>
      <c r="B919">
        <v>4</v>
      </c>
      <c r="C919" s="116">
        <v>45131.510331215279</v>
      </c>
      <c r="D919">
        <v>9406</v>
      </c>
      <c r="E919" s="24" t="s">
        <v>2534</v>
      </c>
      <c r="F919" s="24" t="s">
        <v>2534</v>
      </c>
      <c r="G919" t="b">
        <v>0</v>
      </c>
      <c r="H919" s="24" t="s">
        <v>2535</v>
      </c>
    </row>
    <row r="920" spans="1:8" hidden="1" x14ac:dyDescent="0.2">
      <c r="A920">
        <v>15035</v>
      </c>
      <c r="B920">
        <v>4</v>
      </c>
      <c r="C920" s="116">
        <v>45131.510331365738</v>
      </c>
      <c r="D920">
        <v>8763</v>
      </c>
      <c r="E920" s="24" t="s">
        <v>2538</v>
      </c>
      <c r="F920" s="24" t="s">
        <v>2538</v>
      </c>
      <c r="G920" t="b">
        <v>0</v>
      </c>
      <c r="H920" s="24" t="s">
        <v>2539</v>
      </c>
    </row>
    <row r="921" spans="1:8" x14ac:dyDescent="0.2">
      <c r="A921">
        <v>15062</v>
      </c>
      <c r="B921">
        <v>4</v>
      </c>
      <c r="C921" s="116"/>
      <c r="D921">
        <v>8793</v>
      </c>
      <c r="E921" s="24" t="s">
        <v>348</v>
      </c>
      <c r="F921" s="24" t="s">
        <v>348</v>
      </c>
      <c r="G921" t="b">
        <v>0</v>
      </c>
      <c r="H921" s="24" t="s">
        <v>956</v>
      </c>
    </row>
    <row r="922" spans="1:8" hidden="1" x14ac:dyDescent="0.2">
      <c r="A922">
        <v>15589</v>
      </c>
      <c r="B922">
        <v>4</v>
      </c>
      <c r="C922" s="116">
        <v>45131.510331747682</v>
      </c>
      <c r="D922">
        <v>9432</v>
      </c>
      <c r="E922" s="24" t="s">
        <v>2542</v>
      </c>
      <c r="F922" s="24" t="s">
        <v>2542</v>
      </c>
      <c r="G922" t="b">
        <v>0</v>
      </c>
      <c r="H922" s="24" t="s">
        <v>2543</v>
      </c>
    </row>
    <row r="923" spans="1:8" x14ac:dyDescent="0.2">
      <c r="A923">
        <v>14976</v>
      </c>
      <c r="B923">
        <v>4</v>
      </c>
      <c r="C923" s="116"/>
      <c r="D923">
        <v>8192</v>
      </c>
      <c r="E923" s="24" t="s">
        <v>2544</v>
      </c>
      <c r="F923" s="24" t="s">
        <v>2544</v>
      </c>
      <c r="G923" t="b">
        <v>0</v>
      </c>
      <c r="H923" s="24" t="s">
        <v>2545</v>
      </c>
    </row>
    <row r="924" spans="1:8" hidden="1" x14ac:dyDescent="0.2">
      <c r="A924">
        <v>14660</v>
      </c>
      <c r="B924">
        <v>4</v>
      </c>
      <c r="C924" s="116">
        <v>45131.510332094906</v>
      </c>
      <c r="D924">
        <v>1616</v>
      </c>
      <c r="E924" s="24" t="s">
        <v>2546</v>
      </c>
      <c r="F924" s="24" t="s">
        <v>2546</v>
      </c>
      <c r="G924" t="b">
        <v>0</v>
      </c>
      <c r="H924" s="24" t="s">
        <v>1039</v>
      </c>
    </row>
    <row r="925" spans="1:8" hidden="1" x14ac:dyDescent="0.2">
      <c r="A925">
        <v>14151</v>
      </c>
      <c r="B925">
        <v>4</v>
      </c>
      <c r="C925" s="116">
        <v>45131.510331944446</v>
      </c>
      <c r="D925">
        <v>1073</v>
      </c>
      <c r="E925" s="24" t="s">
        <v>2546</v>
      </c>
      <c r="F925" s="24" t="s">
        <v>2546</v>
      </c>
      <c r="G925" t="b">
        <v>0</v>
      </c>
      <c r="H925" s="24" t="s">
        <v>1039</v>
      </c>
    </row>
    <row r="926" spans="1:8" hidden="1" x14ac:dyDescent="0.2">
      <c r="A926">
        <v>15493</v>
      </c>
      <c r="B926">
        <v>4</v>
      </c>
      <c r="C926" s="116">
        <v>45131.510332291669</v>
      </c>
      <c r="D926">
        <v>9321</v>
      </c>
      <c r="E926" s="24" t="s">
        <v>2547</v>
      </c>
      <c r="F926" s="24" t="s">
        <v>2547</v>
      </c>
      <c r="G926" t="b">
        <v>0</v>
      </c>
      <c r="H926" s="24" t="s">
        <v>2548</v>
      </c>
    </row>
    <row r="927" spans="1:8" hidden="1" x14ac:dyDescent="0.2">
      <c r="A927">
        <v>14489</v>
      </c>
      <c r="B927">
        <v>4</v>
      </c>
      <c r="C927" s="116">
        <v>45131.510332488426</v>
      </c>
      <c r="D927">
        <v>1443</v>
      </c>
      <c r="E927" s="24" t="s">
        <v>2549</v>
      </c>
      <c r="F927" s="24" t="s">
        <v>2549</v>
      </c>
      <c r="G927" t="b">
        <v>0</v>
      </c>
      <c r="H927" s="24" t="s">
        <v>2550</v>
      </c>
    </row>
    <row r="928" spans="1:8" hidden="1" x14ac:dyDescent="0.2">
      <c r="A928">
        <v>15503</v>
      </c>
      <c r="B928">
        <v>9</v>
      </c>
      <c r="C928" s="116">
        <v>45131.510332835649</v>
      </c>
      <c r="D928">
        <v>9331</v>
      </c>
      <c r="E928" s="24" t="s">
        <v>2551</v>
      </c>
      <c r="F928" s="24" t="s">
        <v>2551</v>
      </c>
      <c r="G928" t="b">
        <v>1</v>
      </c>
      <c r="H928" s="24" t="s">
        <v>2552</v>
      </c>
    </row>
    <row r="929" spans="1:8" hidden="1" x14ac:dyDescent="0.2">
      <c r="A929">
        <v>15413</v>
      </c>
      <c r="B929">
        <v>4</v>
      </c>
      <c r="C929" s="116">
        <v>45131.510332986109</v>
      </c>
      <c r="D929">
        <v>9235</v>
      </c>
      <c r="E929" s="24" t="s">
        <v>2553</v>
      </c>
      <c r="F929" s="24" t="s">
        <v>2553</v>
      </c>
      <c r="G929" t="b">
        <v>0</v>
      </c>
      <c r="H929" s="24" t="s">
        <v>1033</v>
      </c>
    </row>
    <row r="930" spans="1:8" hidden="1" x14ac:dyDescent="0.2">
      <c r="A930">
        <v>15864</v>
      </c>
      <c r="B930">
        <v>4</v>
      </c>
      <c r="C930" s="116">
        <v>45131.510333182872</v>
      </c>
      <c r="D930">
        <v>9742</v>
      </c>
      <c r="E930" s="24" t="s">
        <v>2554</v>
      </c>
      <c r="F930" s="24" t="s">
        <v>2554</v>
      </c>
      <c r="G930" t="b">
        <v>0</v>
      </c>
      <c r="H930" s="24" t="s">
        <v>1440</v>
      </c>
    </row>
    <row r="931" spans="1:8" hidden="1" x14ac:dyDescent="0.2">
      <c r="A931">
        <v>15993</v>
      </c>
      <c r="B931">
        <v>4</v>
      </c>
      <c r="C931" s="116">
        <v>45131.510333368053</v>
      </c>
      <c r="D931">
        <v>9876</v>
      </c>
      <c r="E931" s="24" t="s">
        <v>2557</v>
      </c>
      <c r="F931" s="24" t="s">
        <v>2557</v>
      </c>
      <c r="G931" t="b">
        <v>0</v>
      </c>
      <c r="H931" s="24" t="s">
        <v>1254</v>
      </c>
    </row>
    <row r="932" spans="1:8" hidden="1" x14ac:dyDescent="0.2">
      <c r="A932">
        <v>16333</v>
      </c>
      <c r="C932" s="116">
        <v>45969.75408677083</v>
      </c>
      <c r="D932">
        <v>2418</v>
      </c>
      <c r="E932" s="24" t="s">
        <v>42</v>
      </c>
      <c r="F932" s="24" t="s">
        <v>42</v>
      </c>
      <c r="G932" t="b">
        <v>1</v>
      </c>
      <c r="H932" s="24" t="s">
        <v>2558</v>
      </c>
    </row>
    <row r="933" spans="1:8" hidden="1" x14ac:dyDescent="0.2">
      <c r="A933">
        <v>15984</v>
      </c>
      <c r="B933">
        <v>4</v>
      </c>
      <c r="C933" s="116">
        <v>45131.510333715276</v>
      </c>
      <c r="D933">
        <v>9866</v>
      </c>
      <c r="E933" s="24" t="s">
        <v>2559</v>
      </c>
      <c r="F933" s="24" t="s">
        <v>2559</v>
      </c>
      <c r="G933" t="b">
        <v>0</v>
      </c>
      <c r="H933" s="24" t="s">
        <v>1743</v>
      </c>
    </row>
    <row r="934" spans="1:8" hidden="1" x14ac:dyDescent="0.2">
      <c r="A934">
        <v>15981</v>
      </c>
      <c r="B934">
        <v>4</v>
      </c>
      <c r="C934" s="116">
        <v>45131.510333564816</v>
      </c>
      <c r="D934">
        <v>9862</v>
      </c>
      <c r="E934" s="24" t="s">
        <v>2559</v>
      </c>
      <c r="F934" s="24" t="s">
        <v>2559</v>
      </c>
      <c r="G934" t="b">
        <v>0</v>
      </c>
      <c r="H934" s="24" t="s">
        <v>1743</v>
      </c>
    </row>
    <row r="935" spans="1:8" hidden="1" x14ac:dyDescent="0.2">
      <c r="A935">
        <v>15388</v>
      </c>
      <c r="B935">
        <v>11</v>
      </c>
      <c r="C935" s="116">
        <v>45131.51033391204</v>
      </c>
      <c r="D935">
        <v>9207</v>
      </c>
      <c r="E935" s="24" t="s">
        <v>2560</v>
      </c>
      <c r="F935" s="24" t="s">
        <v>2560</v>
      </c>
      <c r="G935" t="b">
        <v>0</v>
      </c>
      <c r="H935" s="24" t="s">
        <v>1187</v>
      </c>
    </row>
    <row r="936" spans="1:8" x14ac:dyDescent="0.2">
      <c r="A936">
        <v>14928</v>
      </c>
      <c r="B936">
        <v>8</v>
      </c>
      <c r="C936" s="116"/>
      <c r="D936">
        <v>5004</v>
      </c>
      <c r="E936" s="24" t="s">
        <v>352</v>
      </c>
      <c r="F936" s="24" t="s">
        <v>352</v>
      </c>
      <c r="G936" t="b">
        <v>1</v>
      </c>
      <c r="H936" s="24" t="s">
        <v>983</v>
      </c>
    </row>
    <row r="937" spans="1:8" hidden="1" x14ac:dyDescent="0.2">
      <c r="A937">
        <v>14346</v>
      </c>
      <c r="B937">
        <v>4</v>
      </c>
      <c r="C937" s="116">
        <v>45131.510334259263</v>
      </c>
      <c r="D937">
        <v>1276</v>
      </c>
      <c r="E937" s="24" t="s">
        <v>2561</v>
      </c>
      <c r="F937" s="24" t="s">
        <v>2561</v>
      </c>
      <c r="G937" t="b">
        <v>0</v>
      </c>
      <c r="H937" s="24" t="s">
        <v>2562</v>
      </c>
    </row>
    <row r="938" spans="1:8" hidden="1" x14ac:dyDescent="0.2">
      <c r="A938">
        <v>15896</v>
      </c>
      <c r="B938">
        <v>4</v>
      </c>
      <c r="C938" s="116">
        <v>45131.510334108796</v>
      </c>
      <c r="D938">
        <v>9774</v>
      </c>
      <c r="E938" s="24" t="s">
        <v>2563</v>
      </c>
      <c r="F938" s="24" t="s">
        <v>2563</v>
      </c>
      <c r="G938" t="b">
        <v>0</v>
      </c>
      <c r="H938" s="24" t="s">
        <v>2113</v>
      </c>
    </row>
    <row r="939" spans="1:8" hidden="1" x14ac:dyDescent="0.2">
      <c r="A939">
        <v>14222</v>
      </c>
      <c r="B939">
        <v>4</v>
      </c>
      <c r="C939" s="116">
        <v>45131.510334456019</v>
      </c>
      <c r="D939">
        <v>1145</v>
      </c>
      <c r="E939" s="24" t="s">
        <v>2564</v>
      </c>
      <c r="F939" s="24" t="s">
        <v>2564</v>
      </c>
      <c r="G939" t="b">
        <v>0</v>
      </c>
      <c r="H939" s="24" t="s">
        <v>2565</v>
      </c>
    </row>
    <row r="940" spans="1:8" hidden="1" x14ac:dyDescent="0.2">
      <c r="A940">
        <v>16305</v>
      </c>
      <c r="C940" s="116">
        <v>45726</v>
      </c>
      <c r="D940">
        <v>2438</v>
      </c>
      <c r="E940" s="24" t="s">
        <v>5019</v>
      </c>
      <c r="F940" s="24" t="s">
        <v>1881</v>
      </c>
      <c r="G940" t="b">
        <v>0</v>
      </c>
      <c r="H940" s="24" t="s">
        <v>883</v>
      </c>
    </row>
    <row r="941" spans="1:8" hidden="1" x14ac:dyDescent="0.2">
      <c r="A941">
        <v>14742</v>
      </c>
      <c r="B941">
        <v>4</v>
      </c>
      <c r="C941" s="116">
        <v>45131.510334837963</v>
      </c>
      <c r="D941">
        <v>1699</v>
      </c>
      <c r="E941" s="24" t="s">
        <v>2566</v>
      </c>
      <c r="F941" s="24" t="s">
        <v>2566</v>
      </c>
      <c r="G941" t="b">
        <v>0</v>
      </c>
      <c r="H941" s="24" t="s">
        <v>2118</v>
      </c>
    </row>
    <row r="942" spans="1:8" hidden="1" x14ac:dyDescent="0.2">
      <c r="A942">
        <v>14363</v>
      </c>
      <c r="B942">
        <v>4</v>
      </c>
      <c r="C942" s="116">
        <v>45131.510334988423</v>
      </c>
      <c r="D942">
        <v>1293</v>
      </c>
      <c r="E942" s="24" t="s">
        <v>2571</v>
      </c>
      <c r="F942" s="24" t="s">
        <v>2571</v>
      </c>
      <c r="G942" t="b">
        <v>0</v>
      </c>
      <c r="H942" s="24" t="s">
        <v>2572</v>
      </c>
    </row>
    <row r="943" spans="1:8" x14ac:dyDescent="0.2">
      <c r="A943">
        <v>14729</v>
      </c>
      <c r="B943">
        <v>10</v>
      </c>
      <c r="C943" s="116"/>
      <c r="D943">
        <v>1686</v>
      </c>
      <c r="E943" s="24" t="s">
        <v>2578</v>
      </c>
      <c r="F943" s="24" t="s">
        <v>2578</v>
      </c>
      <c r="G943" t="b">
        <v>1</v>
      </c>
      <c r="H943" s="24" t="s">
        <v>2579</v>
      </c>
    </row>
    <row r="944" spans="1:8" hidden="1" x14ac:dyDescent="0.2">
      <c r="A944">
        <v>16261</v>
      </c>
      <c r="C944" s="116">
        <v>45639</v>
      </c>
      <c r="D944">
        <v>1944</v>
      </c>
      <c r="E944" s="24" t="s">
        <v>5020</v>
      </c>
      <c r="F944" s="24" t="s">
        <v>960</v>
      </c>
      <c r="G944" t="b">
        <v>0</v>
      </c>
      <c r="H944" s="24" t="s">
        <v>883</v>
      </c>
    </row>
    <row r="945" spans="1:8" hidden="1" x14ac:dyDescent="0.2">
      <c r="A945">
        <v>15833</v>
      </c>
      <c r="B945">
        <v>4</v>
      </c>
      <c r="C945" s="116">
        <v>45131.51033607639</v>
      </c>
      <c r="D945">
        <v>9706</v>
      </c>
      <c r="E945" s="24" t="s">
        <v>2580</v>
      </c>
      <c r="F945" s="24" t="s">
        <v>2580</v>
      </c>
      <c r="G945" t="b">
        <v>0</v>
      </c>
      <c r="H945" s="24" t="s">
        <v>2581</v>
      </c>
    </row>
    <row r="946" spans="1:8" hidden="1" x14ac:dyDescent="0.2">
      <c r="A946">
        <v>15587</v>
      </c>
      <c r="B946">
        <v>4</v>
      </c>
      <c r="C946" s="116">
        <v>45131.510335729166</v>
      </c>
      <c r="D946">
        <v>9430</v>
      </c>
      <c r="E946" s="24" t="s">
        <v>2580</v>
      </c>
      <c r="F946" s="24" t="s">
        <v>2580</v>
      </c>
      <c r="G946" t="b">
        <v>0</v>
      </c>
      <c r="H946" s="24" t="s">
        <v>2581</v>
      </c>
    </row>
    <row r="947" spans="1:8" hidden="1" x14ac:dyDescent="0.2">
      <c r="A947">
        <v>15020</v>
      </c>
      <c r="B947">
        <v>4</v>
      </c>
      <c r="C947" s="116">
        <v>45131.510336261577</v>
      </c>
      <c r="D947">
        <v>8745</v>
      </c>
      <c r="E947" s="24" t="s">
        <v>2583</v>
      </c>
      <c r="F947" s="24" t="s">
        <v>2583</v>
      </c>
      <c r="G947" t="b">
        <v>0</v>
      </c>
      <c r="H947" s="24" t="s">
        <v>2584</v>
      </c>
    </row>
    <row r="948" spans="1:8" hidden="1" x14ac:dyDescent="0.2">
      <c r="A948">
        <v>14255</v>
      </c>
      <c r="B948">
        <v>4</v>
      </c>
      <c r="C948" s="116">
        <v>45131.510336458334</v>
      </c>
      <c r="D948">
        <v>1179</v>
      </c>
      <c r="E948" s="24" t="s">
        <v>2585</v>
      </c>
      <c r="F948" s="24" t="s">
        <v>2585</v>
      </c>
      <c r="G948" t="b">
        <v>0</v>
      </c>
      <c r="H948" s="24" t="s">
        <v>2586</v>
      </c>
    </row>
    <row r="949" spans="1:8" hidden="1" x14ac:dyDescent="0.2">
      <c r="A949">
        <v>14228</v>
      </c>
      <c r="B949">
        <v>4</v>
      </c>
      <c r="C949" s="116">
        <v>45131.510336805557</v>
      </c>
      <c r="D949">
        <v>1151</v>
      </c>
      <c r="E949" s="24" t="s">
        <v>2587</v>
      </c>
      <c r="F949" s="24" t="s">
        <v>2587</v>
      </c>
      <c r="G949" t="b">
        <v>0</v>
      </c>
      <c r="H949" s="24" t="s">
        <v>1154</v>
      </c>
    </row>
    <row r="950" spans="1:8" hidden="1" x14ac:dyDescent="0.2">
      <c r="A950">
        <v>14932</v>
      </c>
      <c r="B950">
        <v>4</v>
      </c>
      <c r="C950" s="116">
        <v>45131.510337002313</v>
      </c>
      <c r="D950">
        <v>5009</v>
      </c>
      <c r="E950" s="24" t="s">
        <v>2588</v>
      </c>
      <c r="F950" s="24" t="s">
        <v>2588</v>
      </c>
      <c r="G950" t="b">
        <v>0</v>
      </c>
      <c r="H950" s="24" t="s">
        <v>891</v>
      </c>
    </row>
    <row r="951" spans="1:8" hidden="1" x14ac:dyDescent="0.2">
      <c r="A951">
        <v>14146</v>
      </c>
      <c r="B951">
        <v>4</v>
      </c>
      <c r="C951" s="116">
        <v>45131.510337349537</v>
      </c>
      <c r="D951">
        <v>1068</v>
      </c>
      <c r="E951" s="24" t="s">
        <v>2589</v>
      </c>
      <c r="F951" s="24" t="s">
        <v>2589</v>
      </c>
      <c r="G951" t="b">
        <v>0</v>
      </c>
      <c r="H951" s="24" t="s">
        <v>2528</v>
      </c>
    </row>
    <row r="952" spans="1:8" hidden="1" x14ac:dyDescent="0.2">
      <c r="A952">
        <v>15103</v>
      </c>
      <c r="B952">
        <v>4</v>
      </c>
      <c r="C952" s="116">
        <v>45131.510337881948</v>
      </c>
      <c r="D952">
        <v>8844</v>
      </c>
      <c r="E952" s="24" t="s">
        <v>2590</v>
      </c>
      <c r="F952" s="24" t="s">
        <v>2590</v>
      </c>
      <c r="G952" t="b">
        <v>0</v>
      </c>
      <c r="H952" s="24" t="s">
        <v>1783</v>
      </c>
    </row>
    <row r="953" spans="1:8" hidden="1" x14ac:dyDescent="0.2">
      <c r="A953">
        <v>16080</v>
      </c>
      <c r="B953">
        <v>4</v>
      </c>
      <c r="C953" s="116">
        <v>45131.510338773151</v>
      </c>
      <c r="D953">
        <v>9972</v>
      </c>
      <c r="E953" s="24" t="s">
        <v>2591</v>
      </c>
      <c r="F953" s="24" t="s">
        <v>2591</v>
      </c>
      <c r="G953" t="b">
        <v>0</v>
      </c>
      <c r="H953" s="24" t="s">
        <v>2592</v>
      </c>
    </row>
    <row r="954" spans="1:8" hidden="1" x14ac:dyDescent="0.2">
      <c r="A954">
        <v>14879</v>
      </c>
      <c r="B954">
        <v>4</v>
      </c>
      <c r="C954" s="116">
        <v>45131.510339502318</v>
      </c>
      <c r="D954">
        <v>1889</v>
      </c>
      <c r="E954" s="24" t="s">
        <v>2595</v>
      </c>
      <c r="F954" s="24" t="s">
        <v>2595</v>
      </c>
      <c r="G954" t="b">
        <v>0</v>
      </c>
      <c r="H954" s="24" t="s">
        <v>1823</v>
      </c>
    </row>
    <row r="955" spans="1:8" hidden="1" x14ac:dyDescent="0.2">
      <c r="A955">
        <v>15246</v>
      </c>
      <c r="B955">
        <v>4</v>
      </c>
      <c r="C955" s="116">
        <v>45131.510340046298</v>
      </c>
      <c r="D955">
        <v>9034</v>
      </c>
      <c r="E955" s="24" t="s">
        <v>2601</v>
      </c>
      <c r="F955" s="24" t="s">
        <v>2601</v>
      </c>
      <c r="G955" t="b">
        <v>0</v>
      </c>
      <c r="H955" s="24" t="s">
        <v>2602</v>
      </c>
    </row>
    <row r="956" spans="1:8" hidden="1" x14ac:dyDescent="0.2">
      <c r="A956">
        <v>15161</v>
      </c>
      <c r="B956">
        <v>4</v>
      </c>
      <c r="C956" s="116">
        <v>45131.510340243054</v>
      </c>
      <c r="D956">
        <v>8932</v>
      </c>
      <c r="E956" s="24" t="s">
        <v>2603</v>
      </c>
      <c r="F956" s="24" t="s">
        <v>2603</v>
      </c>
      <c r="G956" t="b">
        <v>0</v>
      </c>
      <c r="H956" s="24" t="s">
        <v>2604</v>
      </c>
    </row>
    <row r="957" spans="1:8" hidden="1" x14ac:dyDescent="0.2">
      <c r="A957">
        <v>16040</v>
      </c>
      <c r="B957">
        <v>4</v>
      </c>
      <c r="C957" s="116">
        <v>45131.510340428242</v>
      </c>
      <c r="D957">
        <v>9928</v>
      </c>
      <c r="E957" s="24" t="s">
        <v>2605</v>
      </c>
      <c r="F957" s="24" t="s">
        <v>2605</v>
      </c>
      <c r="G957" t="b">
        <v>0</v>
      </c>
      <c r="H957" s="24" t="s">
        <v>1440</v>
      </c>
    </row>
    <row r="958" spans="1:8" hidden="1" x14ac:dyDescent="0.2">
      <c r="A958">
        <v>14075</v>
      </c>
      <c r="B958">
        <v>4</v>
      </c>
      <c r="C958" s="116">
        <v>45131.510340624998</v>
      </c>
      <c r="D958">
        <v>2383</v>
      </c>
      <c r="E958" s="24" t="s">
        <v>2606</v>
      </c>
      <c r="F958" s="24" t="s">
        <v>2606</v>
      </c>
      <c r="G958" t="b">
        <v>0</v>
      </c>
      <c r="H958" s="24" t="s">
        <v>2024</v>
      </c>
    </row>
    <row r="959" spans="1:8" hidden="1" x14ac:dyDescent="0.2">
      <c r="A959">
        <v>14909</v>
      </c>
      <c r="B959">
        <v>4</v>
      </c>
      <c r="C959" s="116">
        <v>45131.510340775465</v>
      </c>
      <c r="D959">
        <v>2941</v>
      </c>
      <c r="E959" s="24" t="s">
        <v>2607</v>
      </c>
      <c r="F959" s="24" t="s">
        <v>2607</v>
      </c>
      <c r="G959" t="b">
        <v>0</v>
      </c>
      <c r="H959" s="24" t="s">
        <v>2608</v>
      </c>
    </row>
    <row r="960" spans="1:8" hidden="1" x14ac:dyDescent="0.2">
      <c r="A960">
        <v>16300</v>
      </c>
      <c r="C960" s="116">
        <v>45726</v>
      </c>
      <c r="D960">
        <v>2433</v>
      </c>
      <c r="E960" s="24" t="s">
        <v>5021</v>
      </c>
      <c r="F960" s="24" t="s">
        <v>5021</v>
      </c>
      <c r="G960" t="b">
        <v>0</v>
      </c>
      <c r="H960" s="24" t="s">
        <v>1031</v>
      </c>
    </row>
    <row r="961" spans="1:8" hidden="1" x14ac:dyDescent="0.2">
      <c r="A961">
        <v>15036</v>
      </c>
      <c r="B961">
        <v>4</v>
      </c>
      <c r="C961" s="116">
        <v>45131.510341168978</v>
      </c>
      <c r="D961">
        <v>8764</v>
      </c>
      <c r="E961" s="24" t="s">
        <v>2611</v>
      </c>
      <c r="F961" s="24" t="s">
        <v>2611</v>
      </c>
      <c r="G961" t="b">
        <v>0</v>
      </c>
      <c r="H961" s="24" t="s">
        <v>2612</v>
      </c>
    </row>
    <row r="962" spans="1:8" hidden="1" x14ac:dyDescent="0.2">
      <c r="A962">
        <v>14803</v>
      </c>
      <c r="B962">
        <v>4</v>
      </c>
      <c r="C962" s="116">
        <v>45131.510341516201</v>
      </c>
      <c r="D962">
        <v>1760</v>
      </c>
      <c r="E962" s="24" t="s">
        <v>2613</v>
      </c>
      <c r="F962" s="24" t="s">
        <v>2613</v>
      </c>
      <c r="G962" t="b">
        <v>0</v>
      </c>
      <c r="H962" s="24" t="s">
        <v>2614</v>
      </c>
    </row>
    <row r="963" spans="1:8" x14ac:dyDescent="0.2">
      <c r="A963">
        <v>14825</v>
      </c>
      <c r="B963">
        <v>4</v>
      </c>
      <c r="C963" s="116"/>
      <c r="D963">
        <v>1782</v>
      </c>
      <c r="E963" s="24" t="s">
        <v>2615</v>
      </c>
      <c r="F963" s="24" t="s">
        <v>2615</v>
      </c>
      <c r="G963" t="b">
        <v>1</v>
      </c>
      <c r="H963" s="24" t="s">
        <v>1376</v>
      </c>
    </row>
    <row r="964" spans="1:8" hidden="1" x14ac:dyDescent="0.2">
      <c r="A964">
        <v>15464</v>
      </c>
      <c r="B964">
        <v>4</v>
      </c>
      <c r="C964" s="116">
        <v>45131.510341863424</v>
      </c>
      <c r="D964">
        <v>9290</v>
      </c>
      <c r="E964" s="24" t="s">
        <v>2618</v>
      </c>
      <c r="F964" s="24" t="s">
        <v>2618</v>
      </c>
      <c r="G964" t="b">
        <v>0</v>
      </c>
      <c r="H964" s="24" t="s">
        <v>1031</v>
      </c>
    </row>
    <row r="965" spans="1:8" hidden="1" x14ac:dyDescent="0.2">
      <c r="A965">
        <v>15709</v>
      </c>
      <c r="B965">
        <v>4</v>
      </c>
      <c r="C965" s="116">
        <v>45131.510341666668</v>
      </c>
      <c r="D965">
        <v>9572</v>
      </c>
      <c r="E965" s="24" t="s">
        <v>2619</v>
      </c>
      <c r="F965" s="24" t="s">
        <v>2619</v>
      </c>
      <c r="G965" t="b">
        <v>0</v>
      </c>
      <c r="H965" s="24" t="s">
        <v>1825</v>
      </c>
    </row>
    <row r="966" spans="1:8" hidden="1" x14ac:dyDescent="0.2">
      <c r="A966">
        <v>15361</v>
      </c>
      <c r="B966">
        <v>4</v>
      </c>
      <c r="C966" s="116">
        <v>45131.510342048612</v>
      </c>
      <c r="D966">
        <v>9179</v>
      </c>
      <c r="E966" s="24" t="s">
        <v>2620</v>
      </c>
      <c r="F966" s="24" t="s">
        <v>2620</v>
      </c>
      <c r="G966" t="b">
        <v>0</v>
      </c>
      <c r="H966" s="24" t="s">
        <v>2621</v>
      </c>
    </row>
    <row r="967" spans="1:8" hidden="1" x14ac:dyDescent="0.2">
      <c r="A967">
        <v>14309</v>
      </c>
      <c r="B967">
        <v>4</v>
      </c>
      <c r="C967" s="116">
        <v>45131.510342245369</v>
      </c>
      <c r="D967">
        <v>1238</v>
      </c>
      <c r="E967" s="24" t="s">
        <v>2622</v>
      </c>
      <c r="F967" s="24" t="s">
        <v>2622</v>
      </c>
      <c r="G967" t="b">
        <v>0</v>
      </c>
      <c r="H967" s="24" t="s">
        <v>2623</v>
      </c>
    </row>
    <row r="968" spans="1:8" x14ac:dyDescent="0.2">
      <c r="A968">
        <v>15948</v>
      </c>
      <c r="B968">
        <v>4</v>
      </c>
      <c r="C968" s="116"/>
      <c r="D968">
        <v>9827</v>
      </c>
      <c r="E968" s="24" t="s">
        <v>2624</v>
      </c>
      <c r="F968" s="24" t="s">
        <v>2624</v>
      </c>
      <c r="G968" t="b">
        <v>0</v>
      </c>
      <c r="H968" s="24" t="s">
        <v>2625</v>
      </c>
    </row>
    <row r="969" spans="1:8" hidden="1" x14ac:dyDescent="0.2">
      <c r="A969">
        <v>14665</v>
      </c>
      <c r="B969">
        <v>4</v>
      </c>
      <c r="C969" s="116">
        <v>45131.510342395835</v>
      </c>
      <c r="D969">
        <v>1622</v>
      </c>
      <c r="E969" s="24" t="s">
        <v>2626</v>
      </c>
      <c r="F969" s="24" t="s">
        <v>2626</v>
      </c>
      <c r="G969" t="b">
        <v>0</v>
      </c>
      <c r="H969" s="24" t="s">
        <v>2280</v>
      </c>
    </row>
    <row r="970" spans="1:8" hidden="1" x14ac:dyDescent="0.2">
      <c r="A970">
        <v>15889</v>
      </c>
      <c r="B970">
        <v>4</v>
      </c>
      <c r="C970" s="116">
        <v>45131.510342939815</v>
      </c>
      <c r="D970">
        <v>9767</v>
      </c>
      <c r="E970" s="24" t="s">
        <v>2631</v>
      </c>
      <c r="F970" s="24" t="s">
        <v>2631</v>
      </c>
      <c r="G970" t="b">
        <v>0</v>
      </c>
      <c r="H970" s="24" t="s">
        <v>948</v>
      </c>
    </row>
    <row r="971" spans="1:8" hidden="1" x14ac:dyDescent="0.2">
      <c r="A971">
        <v>14180</v>
      </c>
      <c r="B971">
        <v>4</v>
      </c>
      <c r="C971" s="116">
        <v>45131.510343136571</v>
      </c>
      <c r="D971">
        <v>1103</v>
      </c>
      <c r="E971" s="24" t="s">
        <v>2634</v>
      </c>
      <c r="F971" s="24" t="s">
        <v>2634</v>
      </c>
      <c r="G971" t="b">
        <v>0</v>
      </c>
      <c r="H971" s="24" t="s">
        <v>1924</v>
      </c>
    </row>
    <row r="972" spans="1:8" hidden="1" x14ac:dyDescent="0.2">
      <c r="A972">
        <v>15126</v>
      </c>
      <c r="B972">
        <v>4</v>
      </c>
      <c r="C972" s="116">
        <v>45131.510343518516</v>
      </c>
      <c r="D972">
        <v>8879</v>
      </c>
      <c r="E972" s="24" t="s">
        <v>2637</v>
      </c>
      <c r="F972" s="24" t="s">
        <v>2637</v>
      </c>
      <c r="G972" t="b">
        <v>0</v>
      </c>
      <c r="H972" s="24" t="s">
        <v>981</v>
      </c>
    </row>
    <row r="973" spans="1:8" hidden="1" x14ac:dyDescent="0.2">
      <c r="A973">
        <v>14714</v>
      </c>
      <c r="B973">
        <v>4</v>
      </c>
      <c r="C973" s="116">
        <v>45131.510343668982</v>
      </c>
      <c r="D973">
        <v>1671</v>
      </c>
      <c r="E973" s="24" t="s">
        <v>2638</v>
      </c>
      <c r="F973" s="24" t="s">
        <v>2638</v>
      </c>
      <c r="G973" t="b">
        <v>0</v>
      </c>
      <c r="H973" s="24" t="s">
        <v>2639</v>
      </c>
    </row>
    <row r="974" spans="1:8" hidden="1" x14ac:dyDescent="0.2">
      <c r="A974">
        <v>15384</v>
      </c>
      <c r="B974">
        <v>4</v>
      </c>
      <c r="C974" s="116">
        <v>45131.510343865739</v>
      </c>
      <c r="D974">
        <v>9203</v>
      </c>
      <c r="E974" s="24" t="s">
        <v>2641</v>
      </c>
      <c r="F974" s="24" t="s">
        <v>2641</v>
      </c>
      <c r="G974" t="b">
        <v>0</v>
      </c>
      <c r="H974" s="24" t="s">
        <v>2642</v>
      </c>
    </row>
    <row r="975" spans="1:8" hidden="1" x14ac:dyDescent="0.2">
      <c r="A975">
        <v>15756</v>
      </c>
      <c r="B975">
        <v>4</v>
      </c>
      <c r="C975" s="116">
        <v>45131.510344062503</v>
      </c>
      <c r="D975">
        <v>9625</v>
      </c>
      <c r="E975" s="24" t="s">
        <v>2643</v>
      </c>
      <c r="F975" s="24" t="s">
        <v>2643</v>
      </c>
      <c r="G975" t="b">
        <v>0</v>
      </c>
      <c r="H975" s="24" t="s">
        <v>1314</v>
      </c>
    </row>
    <row r="976" spans="1:8" hidden="1" x14ac:dyDescent="0.2">
      <c r="A976">
        <v>15760</v>
      </c>
      <c r="B976">
        <v>4</v>
      </c>
      <c r="C976" s="116">
        <v>45131.510344409726</v>
      </c>
      <c r="D976">
        <v>9629</v>
      </c>
      <c r="E976" s="24" t="s">
        <v>2643</v>
      </c>
      <c r="F976" s="24" t="s">
        <v>2643</v>
      </c>
      <c r="G976" t="b">
        <v>0</v>
      </c>
      <c r="H976" s="24" t="s">
        <v>1314</v>
      </c>
    </row>
    <row r="977" spans="1:8" hidden="1" x14ac:dyDescent="0.2">
      <c r="A977">
        <v>15801</v>
      </c>
      <c r="B977">
        <v>4</v>
      </c>
      <c r="C977" s="116">
        <v>45131.510344756942</v>
      </c>
      <c r="D977">
        <v>9672</v>
      </c>
      <c r="E977" s="24" t="s">
        <v>2644</v>
      </c>
      <c r="F977" s="24" t="s">
        <v>2644</v>
      </c>
      <c r="G977" t="b">
        <v>0</v>
      </c>
      <c r="H977" s="24" t="s">
        <v>2401</v>
      </c>
    </row>
    <row r="978" spans="1:8" hidden="1" x14ac:dyDescent="0.2">
      <c r="A978">
        <v>15883</v>
      </c>
      <c r="B978">
        <v>4</v>
      </c>
      <c r="C978" s="116">
        <v>45131.510345138886</v>
      </c>
      <c r="D978">
        <v>9761</v>
      </c>
      <c r="E978" s="24" t="s">
        <v>2645</v>
      </c>
      <c r="F978" s="24" t="s">
        <v>2645</v>
      </c>
      <c r="G978" t="b">
        <v>0</v>
      </c>
      <c r="H978" s="24" t="s">
        <v>979</v>
      </c>
    </row>
    <row r="979" spans="1:8" hidden="1" x14ac:dyDescent="0.2">
      <c r="A979">
        <v>15687</v>
      </c>
      <c r="B979">
        <v>4</v>
      </c>
      <c r="C979" s="116">
        <v>45131.510345289353</v>
      </c>
      <c r="D979">
        <v>9548</v>
      </c>
      <c r="E979" s="24" t="s">
        <v>5022</v>
      </c>
      <c r="F979" s="24" t="s">
        <v>5022</v>
      </c>
      <c r="G979" t="b">
        <v>0</v>
      </c>
      <c r="H979" s="24" t="s">
        <v>1187</v>
      </c>
    </row>
    <row r="980" spans="1:8" hidden="1" x14ac:dyDescent="0.2">
      <c r="A980">
        <v>15151</v>
      </c>
      <c r="B980">
        <v>4</v>
      </c>
      <c r="C980" s="116">
        <v>45131.510346215277</v>
      </c>
      <c r="D980">
        <v>8920</v>
      </c>
      <c r="E980" s="24" t="s">
        <v>2648</v>
      </c>
      <c r="F980" s="24" t="s">
        <v>2648</v>
      </c>
      <c r="G980" t="b">
        <v>0</v>
      </c>
      <c r="H980" s="24" t="s">
        <v>2649</v>
      </c>
    </row>
    <row r="981" spans="1:8" hidden="1" x14ac:dyDescent="0.2">
      <c r="A981">
        <v>14018</v>
      </c>
      <c r="B981">
        <v>4</v>
      </c>
      <c r="C981" s="116">
        <v>45131.51034641204</v>
      </c>
      <c r="D981">
        <v>2134</v>
      </c>
      <c r="E981" s="24" t="s">
        <v>2650</v>
      </c>
      <c r="F981" s="24" t="s">
        <v>2650</v>
      </c>
      <c r="G981" t="b">
        <v>0</v>
      </c>
      <c r="H981" s="24" t="s">
        <v>1666</v>
      </c>
    </row>
    <row r="982" spans="1:8" hidden="1" x14ac:dyDescent="0.2">
      <c r="A982">
        <v>14302</v>
      </c>
      <c r="B982">
        <v>4</v>
      </c>
      <c r="C982" s="116">
        <v>45131.510347650466</v>
      </c>
      <c r="D982">
        <v>1229</v>
      </c>
      <c r="E982" s="24" t="s">
        <v>2651</v>
      </c>
      <c r="F982" s="24" t="s">
        <v>2651</v>
      </c>
      <c r="G982" t="b">
        <v>0</v>
      </c>
      <c r="H982" s="24" t="s">
        <v>1902</v>
      </c>
    </row>
    <row r="983" spans="1:8" hidden="1" x14ac:dyDescent="0.2">
      <c r="A983">
        <v>14977</v>
      </c>
      <c r="B983">
        <v>4</v>
      </c>
      <c r="C983" s="116">
        <v>45131.510345682873</v>
      </c>
      <c r="D983">
        <v>8193</v>
      </c>
      <c r="E983" s="24" t="s">
        <v>2652</v>
      </c>
      <c r="F983" s="24" t="s">
        <v>2652</v>
      </c>
      <c r="G983" t="b">
        <v>0</v>
      </c>
      <c r="H983" s="24" t="s">
        <v>1378</v>
      </c>
    </row>
    <row r="984" spans="1:8" hidden="1" x14ac:dyDescent="0.2">
      <c r="A984">
        <v>15831</v>
      </c>
      <c r="B984">
        <v>4</v>
      </c>
      <c r="C984" s="116">
        <v>45131.510346030096</v>
      </c>
      <c r="D984">
        <v>9704</v>
      </c>
      <c r="E984" s="24" t="s">
        <v>2653</v>
      </c>
      <c r="F984" s="24" t="s">
        <v>2653</v>
      </c>
      <c r="G984" t="b">
        <v>0</v>
      </c>
      <c r="H984" s="24" t="s">
        <v>1062</v>
      </c>
    </row>
    <row r="985" spans="1:8" hidden="1" x14ac:dyDescent="0.2">
      <c r="A985">
        <v>14417</v>
      </c>
      <c r="B985">
        <v>4</v>
      </c>
      <c r="C985" s="116">
        <v>45131.51034695602</v>
      </c>
      <c r="D985">
        <v>1355</v>
      </c>
      <c r="E985" s="24" t="s">
        <v>2656</v>
      </c>
      <c r="F985" s="24" t="s">
        <v>2656</v>
      </c>
      <c r="G985" t="b">
        <v>0</v>
      </c>
      <c r="H985" s="24" t="s">
        <v>2657</v>
      </c>
    </row>
    <row r="986" spans="1:8" x14ac:dyDescent="0.2">
      <c r="A986">
        <v>14050</v>
      </c>
      <c r="B986">
        <v>4</v>
      </c>
      <c r="C986" s="116"/>
      <c r="D986">
        <v>2338</v>
      </c>
      <c r="E986" s="24" t="s">
        <v>367</v>
      </c>
      <c r="F986" s="24" t="s">
        <v>367</v>
      </c>
      <c r="G986" t="b">
        <v>0</v>
      </c>
      <c r="H986" s="24" t="s">
        <v>2660</v>
      </c>
    </row>
    <row r="987" spans="1:8" hidden="1" x14ac:dyDescent="0.2">
      <c r="A987">
        <v>14416</v>
      </c>
      <c r="B987">
        <v>4</v>
      </c>
      <c r="C987" s="116">
        <v>45131.510347453703</v>
      </c>
      <c r="D987">
        <v>1354</v>
      </c>
      <c r="E987" s="24" t="s">
        <v>2661</v>
      </c>
      <c r="F987" s="24" t="s">
        <v>2661</v>
      </c>
      <c r="G987" t="b">
        <v>0</v>
      </c>
      <c r="H987" s="24" t="s">
        <v>1971</v>
      </c>
    </row>
    <row r="988" spans="1:8" x14ac:dyDescent="0.2">
      <c r="A988">
        <v>16386</v>
      </c>
      <c r="C988" s="116"/>
      <c r="D988">
        <v>2661</v>
      </c>
      <c r="E988" s="24" t="s">
        <v>9624</v>
      </c>
      <c r="F988" s="24" t="s">
        <v>9565</v>
      </c>
      <c r="G988" t="b">
        <v>1</v>
      </c>
      <c r="H988" s="24" t="s">
        <v>883</v>
      </c>
    </row>
    <row r="989" spans="1:8" hidden="1" x14ac:dyDescent="0.2">
      <c r="A989">
        <v>15333</v>
      </c>
      <c r="B989">
        <v>4</v>
      </c>
      <c r="C989" s="116">
        <v>45131.510352002311</v>
      </c>
      <c r="D989">
        <v>9149</v>
      </c>
      <c r="E989" s="24" t="s">
        <v>2662</v>
      </c>
      <c r="F989" s="24" t="s">
        <v>2662</v>
      </c>
      <c r="G989" t="b">
        <v>0</v>
      </c>
      <c r="H989" s="24" t="s">
        <v>1064</v>
      </c>
    </row>
    <row r="990" spans="1:8" hidden="1" x14ac:dyDescent="0.2">
      <c r="A990">
        <v>14009</v>
      </c>
      <c r="B990">
        <v>3</v>
      </c>
      <c r="C990" s="116">
        <v>45639</v>
      </c>
      <c r="D990">
        <v>2055</v>
      </c>
      <c r="E990" s="24" t="s">
        <v>2663</v>
      </c>
      <c r="F990" s="24" t="s">
        <v>2663</v>
      </c>
      <c r="G990" t="b">
        <v>1</v>
      </c>
      <c r="H990" s="24" t="s">
        <v>2664</v>
      </c>
    </row>
    <row r="991" spans="1:8" hidden="1" x14ac:dyDescent="0.2">
      <c r="A991">
        <v>14354</v>
      </c>
      <c r="B991">
        <v>4</v>
      </c>
      <c r="C991" s="116">
        <v>45131.510358877313</v>
      </c>
      <c r="D991">
        <v>1284</v>
      </c>
      <c r="E991" s="24" t="s">
        <v>2665</v>
      </c>
      <c r="F991" s="24" t="s">
        <v>2665</v>
      </c>
      <c r="G991" t="b">
        <v>0</v>
      </c>
      <c r="H991" s="24" t="s">
        <v>1126</v>
      </c>
    </row>
    <row r="992" spans="1:8" hidden="1" x14ac:dyDescent="0.2">
      <c r="A992">
        <v>14735</v>
      </c>
      <c r="B992">
        <v>3</v>
      </c>
      <c r="C992" s="116">
        <v>45131.510360497683</v>
      </c>
      <c r="D992">
        <v>1692</v>
      </c>
      <c r="E992" s="24" t="s">
        <v>5023</v>
      </c>
      <c r="F992" s="24" t="s">
        <v>5023</v>
      </c>
      <c r="G992" t="b">
        <v>1</v>
      </c>
      <c r="H992" s="24" t="s">
        <v>5024</v>
      </c>
    </row>
    <row r="993" spans="1:8" hidden="1" x14ac:dyDescent="0.2">
      <c r="A993">
        <v>15487</v>
      </c>
      <c r="B993">
        <v>4</v>
      </c>
      <c r="C993" s="116">
        <v>45131.51036177083</v>
      </c>
      <c r="D993">
        <v>9314</v>
      </c>
      <c r="E993" s="24" t="s">
        <v>2667</v>
      </c>
      <c r="F993" s="24" t="s">
        <v>2667</v>
      </c>
      <c r="G993" t="b">
        <v>0</v>
      </c>
      <c r="H993" s="24" t="s">
        <v>2668</v>
      </c>
    </row>
    <row r="994" spans="1:8" hidden="1" x14ac:dyDescent="0.2">
      <c r="A994">
        <v>14616</v>
      </c>
      <c r="B994">
        <v>4</v>
      </c>
      <c r="C994" s="116">
        <v>45131.510362118053</v>
      </c>
      <c r="D994">
        <v>1571</v>
      </c>
      <c r="E994" s="24" t="s">
        <v>2677</v>
      </c>
      <c r="F994" s="24" t="s">
        <v>2677</v>
      </c>
      <c r="G994" t="b">
        <v>0</v>
      </c>
      <c r="H994" s="24" t="s">
        <v>2678</v>
      </c>
    </row>
    <row r="995" spans="1:8" hidden="1" x14ac:dyDescent="0.2">
      <c r="A995">
        <v>16079</v>
      </c>
      <c r="B995">
        <v>4</v>
      </c>
      <c r="C995" s="116">
        <v>45131.510362303241</v>
      </c>
      <c r="D995">
        <v>9971</v>
      </c>
      <c r="E995" s="24" t="s">
        <v>2679</v>
      </c>
      <c r="F995" s="24" t="s">
        <v>2679</v>
      </c>
      <c r="G995" t="b">
        <v>0</v>
      </c>
      <c r="H995" s="24" t="s">
        <v>2680</v>
      </c>
    </row>
    <row r="996" spans="1:8" hidden="1" x14ac:dyDescent="0.2">
      <c r="A996">
        <v>15542</v>
      </c>
      <c r="B996">
        <v>4</v>
      </c>
      <c r="C996" s="116">
        <v>45131.510362499997</v>
      </c>
      <c r="D996">
        <v>9373</v>
      </c>
      <c r="E996" s="24" t="s">
        <v>2682</v>
      </c>
      <c r="F996" s="24" t="s">
        <v>2682</v>
      </c>
      <c r="G996" t="b">
        <v>0</v>
      </c>
      <c r="H996" s="24" t="s">
        <v>1850</v>
      </c>
    </row>
    <row r="997" spans="1:8" x14ac:dyDescent="0.2">
      <c r="A997">
        <v>14097</v>
      </c>
      <c r="B997">
        <v>4</v>
      </c>
      <c r="C997" s="116"/>
      <c r="D997">
        <v>1018</v>
      </c>
      <c r="E997" s="24" t="s">
        <v>375</v>
      </c>
      <c r="F997" s="24" t="s">
        <v>375</v>
      </c>
      <c r="G997" t="b">
        <v>1</v>
      </c>
      <c r="H997" s="24" t="s">
        <v>891</v>
      </c>
    </row>
    <row r="998" spans="1:8" hidden="1" x14ac:dyDescent="0.2">
      <c r="A998">
        <v>14817</v>
      </c>
      <c r="B998">
        <v>1</v>
      </c>
      <c r="C998" s="116">
        <v>45131.510362650464</v>
      </c>
      <c r="D998">
        <v>1774</v>
      </c>
      <c r="E998" s="24" t="s">
        <v>2684</v>
      </c>
      <c r="F998" s="24" t="s">
        <v>2684</v>
      </c>
      <c r="G998" t="b">
        <v>1</v>
      </c>
      <c r="H998" s="24" t="s">
        <v>2685</v>
      </c>
    </row>
    <row r="999" spans="1:8" hidden="1" x14ac:dyDescent="0.2">
      <c r="A999">
        <v>15231</v>
      </c>
      <c r="B999">
        <v>4</v>
      </c>
      <c r="C999" s="116">
        <v>45131.510362847221</v>
      </c>
      <c r="D999">
        <v>9017</v>
      </c>
      <c r="E999" s="24" t="s">
        <v>2686</v>
      </c>
      <c r="F999" s="24" t="s">
        <v>2686</v>
      </c>
      <c r="G999" t="b">
        <v>0</v>
      </c>
      <c r="H999" s="24" t="s">
        <v>2687</v>
      </c>
    </row>
    <row r="1000" spans="1:8" hidden="1" x14ac:dyDescent="0.2">
      <c r="A1000">
        <v>14997</v>
      </c>
      <c r="B1000">
        <v>4</v>
      </c>
      <c r="C1000" s="116">
        <v>45131.510363194444</v>
      </c>
      <c r="D1000">
        <v>8714</v>
      </c>
      <c r="E1000" s="24" t="s">
        <v>2688</v>
      </c>
      <c r="F1000" s="24" t="s">
        <v>2688</v>
      </c>
      <c r="G1000" t="b">
        <v>0</v>
      </c>
      <c r="H1000" s="24" t="s">
        <v>1783</v>
      </c>
    </row>
    <row r="1001" spans="1:8" hidden="1" x14ac:dyDescent="0.2">
      <c r="A1001">
        <v>14085</v>
      </c>
      <c r="B1001">
        <v>4</v>
      </c>
      <c r="C1001" s="116">
        <v>45131.510363043984</v>
      </c>
      <c r="D1001">
        <v>2400</v>
      </c>
      <c r="E1001" s="24" t="s">
        <v>2688</v>
      </c>
      <c r="F1001" s="24" t="s">
        <v>2688</v>
      </c>
      <c r="G1001" t="b">
        <v>0</v>
      </c>
      <c r="H1001" s="24" t="s">
        <v>1783</v>
      </c>
    </row>
    <row r="1002" spans="1:8" hidden="1" x14ac:dyDescent="0.2">
      <c r="A1002">
        <v>14251</v>
      </c>
      <c r="B1002">
        <v>3</v>
      </c>
      <c r="C1002" s="116">
        <v>45131.5103633912</v>
      </c>
      <c r="D1002">
        <v>1175</v>
      </c>
      <c r="E1002" s="24" t="s">
        <v>2689</v>
      </c>
      <c r="F1002" s="24" t="s">
        <v>2689</v>
      </c>
      <c r="G1002" t="b">
        <v>0</v>
      </c>
      <c r="H1002" s="24" t="s">
        <v>969</v>
      </c>
    </row>
    <row r="1003" spans="1:8" hidden="1" x14ac:dyDescent="0.2">
      <c r="A1003">
        <v>14594</v>
      </c>
      <c r="B1003">
        <v>4</v>
      </c>
      <c r="C1003" s="116">
        <v>45131.510364120368</v>
      </c>
      <c r="D1003">
        <v>1549</v>
      </c>
      <c r="E1003" s="24" t="s">
        <v>2690</v>
      </c>
      <c r="F1003" s="24" t="s">
        <v>2690</v>
      </c>
      <c r="G1003" t="b">
        <v>0</v>
      </c>
      <c r="H1003" s="24" t="s">
        <v>1280</v>
      </c>
    </row>
    <row r="1004" spans="1:8" x14ac:dyDescent="0.2">
      <c r="A1004">
        <v>15215</v>
      </c>
      <c r="B1004">
        <v>8</v>
      </c>
      <c r="C1004" s="116"/>
      <c r="D1004">
        <v>8998</v>
      </c>
      <c r="E1004" s="24" t="s">
        <v>377</v>
      </c>
      <c r="F1004" s="24" t="s">
        <v>377</v>
      </c>
      <c r="G1004" t="b">
        <v>1</v>
      </c>
      <c r="H1004" s="24" t="s">
        <v>2691</v>
      </c>
    </row>
    <row r="1005" spans="1:8" hidden="1" x14ac:dyDescent="0.2">
      <c r="A1005">
        <v>14778</v>
      </c>
      <c r="B1005">
        <v>4</v>
      </c>
      <c r="C1005" s="116">
        <v>45131.510363576388</v>
      </c>
      <c r="D1005">
        <v>1735</v>
      </c>
      <c r="E1005" s="24" t="s">
        <v>2692</v>
      </c>
      <c r="F1005" s="24" t="s">
        <v>2692</v>
      </c>
      <c r="G1005" t="b">
        <v>0</v>
      </c>
      <c r="H1005" s="24" t="s">
        <v>2044</v>
      </c>
    </row>
    <row r="1006" spans="1:8" hidden="1" x14ac:dyDescent="0.2">
      <c r="A1006">
        <v>15550</v>
      </c>
      <c r="B1006">
        <v>4</v>
      </c>
      <c r="C1006" s="116">
        <v>45131.510363923611</v>
      </c>
      <c r="D1006">
        <v>9386</v>
      </c>
      <c r="E1006" s="24" t="s">
        <v>2694</v>
      </c>
      <c r="F1006" s="24" t="s">
        <v>2694</v>
      </c>
      <c r="G1006" t="b">
        <v>0</v>
      </c>
      <c r="H1006" s="24" t="s">
        <v>1031</v>
      </c>
    </row>
    <row r="1007" spans="1:8" hidden="1" x14ac:dyDescent="0.2">
      <c r="A1007">
        <v>14727</v>
      </c>
      <c r="B1007">
        <v>4</v>
      </c>
      <c r="C1007" s="116">
        <v>45131.510364317131</v>
      </c>
      <c r="D1007">
        <v>1684</v>
      </c>
      <c r="E1007" s="24" t="s">
        <v>2695</v>
      </c>
      <c r="F1007" s="24" t="s">
        <v>2695</v>
      </c>
      <c r="G1007" t="b">
        <v>0</v>
      </c>
      <c r="H1007" s="24" t="s">
        <v>2696</v>
      </c>
    </row>
    <row r="1008" spans="1:8" hidden="1" x14ac:dyDescent="0.2">
      <c r="A1008">
        <v>13991</v>
      </c>
      <c r="B1008">
        <v>2</v>
      </c>
      <c r="C1008" s="116">
        <v>45131.510364467591</v>
      </c>
      <c r="D1008">
        <v>2007</v>
      </c>
      <c r="E1008" s="24" t="s">
        <v>2697</v>
      </c>
      <c r="F1008" s="24" t="s">
        <v>2697</v>
      </c>
      <c r="G1008" t="b">
        <v>1</v>
      </c>
      <c r="H1008" s="24" t="s">
        <v>969</v>
      </c>
    </row>
    <row r="1009" spans="1:8" hidden="1" x14ac:dyDescent="0.2">
      <c r="A1009">
        <v>15696</v>
      </c>
      <c r="B1009">
        <v>4</v>
      </c>
      <c r="C1009" s="116">
        <v>45131.510364664355</v>
      </c>
      <c r="D1009">
        <v>9557</v>
      </c>
      <c r="E1009" s="24" t="s">
        <v>2698</v>
      </c>
      <c r="F1009" s="24" t="s">
        <v>2698</v>
      </c>
      <c r="G1009" t="b">
        <v>0</v>
      </c>
      <c r="H1009" s="24" t="s">
        <v>2699</v>
      </c>
    </row>
    <row r="1010" spans="1:8" hidden="1" x14ac:dyDescent="0.2">
      <c r="A1010">
        <v>14323</v>
      </c>
      <c r="B1010">
        <v>4</v>
      </c>
      <c r="C1010" s="116">
        <v>45131.510364814814</v>
      </c>
      <c r="D1010">
        <v>1253</v>
      </c>
      <c r="E1010" s="24" t="s">
        <v>2700</v>
      </c>
      <c r="F1010" s="24" t="s">
        <v>2700</v>
      </c>
      <c r="G1010" t="b">
        <v>0</v>
      </c>
      <c r="H1010" s="24" t="s">
        <v>2701</v>
      </c>
    </row>
    <row r="1011" spans="1:8" hidden="1" x14ac:dyDescent="0.2">
      <c r="A1011">
        <v>16093</v>
      </c>
      <c r="B1011">
        <v>4</v>
      </c>
      <c r="C1011" s="116">
        <v>45131.510365011571</v>
      </c>
      <c r="D1011">
        <v>9985</v>
      </c>
      <c r="E1011" s="24" t="s">
        <v>2702</v>
      </c>
      <c r="F1011" s="24" t="s">
        <v>2702</v>
      </c>
      <c r="G1011" t="b">
        <v>0</v>
      </c>
      <c r="H1011" s="24" t="s">
        <v>969</v>
      </c>
    </row>
    <row r="1012" spans="1:8" hidden="1" x14ac:dyDescent="0.2">
      <c r="A1012">
        <v>14884</v>
      </c>
      <c r="B1012">
        <v>4</v>
      </c>
      <c r="C1012" s="116">
        <v>45131.510365196758</v>
      </c>
      <c r="D1012">
        <v>1894</v>
      </c>
      <c r="E1012" s="24" t="s">
        <v>2703</v>
      </c>
      <c r="F1012" s="24" t="s">
        <v>2703</v>
      </c>
      <c r="G1012" t="b">
        <v>0</v>
      </c>
      <c r="H1012" s="24" t="s">
        <v>2704</v>
      </c>
    </row>
    <row r="1013" spans="1:8" hidden="1" x14ac:dyDescent="0.2">
      <c r="A1013">
        <v>14804</v>
      </c>
      <c r="B1013">
        <v>4</v>
      </c>
      <c r="C1013" s="116">
        <v>45131.510365393522</v>
      </c>
      <c r="D1013">
        <v>1761</v>
      </c>
      <c r="E1013" s="24" t="s">
        <v>2705</v>
      </c>
      <c r="F1013" s="24" t="s">
        <v>2705</v>
      </c>
      <c r="G1013" t="b">
        <v>0</v>
      </c>
      <c r="H1013" s="24" t="s">
        <v>2706</v>
      </c>
    </row>
    <row r="1014" spans="1:8" hidden="1" x14ac:dyDescent="0.2">
      <c r="A1014">
        <v>15178</v>
      </c>
      <c r="B1014">
        <v>4</v>
      </c>
      <c r="C1014" s="116">
        <v>45726</v>
      </c>
      <c r="D1014">
        <v>8955</v>
      </c>
      <c r="E1014" s="24" t="s">
        <v>5025</v>
      </c>
      <c r="F1014" s="24" t="s">
        <v>5025</v>
      </c>
      <c r="G1014" t="b">
        <v>0</v>
      </c>
      <c r="H1014" s="24" t="s">
        <v>5026</v>
      </c>
    </row>
    <row r="1015" spans="1:8" hidden="1" x14ac:dyDescent="0.2">
      <c r="A1015">
        <v>15158</v>
      </c>
      <c r="B1015">
        <v>4</v>
      </c>
      <c r="C1015" s="116">
        <v>45131.510365740738</v>
      </c>
      <c r="D1015">
        <v>8929</v>
      </c>
      <c r="E1015" s="24" t="s">
        <v>2707</v>
      </c>
      <c r="F1015" s="24" t="s">
        <v>2707</v>
      </c>
      <c r="G1015" t="b">
        <v>0</v>
      </c>
      <c r="H1015" s="24" t="s">
        <v>2708</v>
      </c>
    </row>
    <row r="1016" spans="1:8" hidden="1" x14ac:dyDescent="0.2">
      <c r="A1016">
        <v>15039</v>
      </c>
      <c r="B1016">
        <v>4</v>
      </c>
      <c r="C1016" s="116">
        <v>45131.510365543982</v>
      </c>
      <c r="D1016">
        <v>8768</v>
      </c>
      <c r="E1016" s="24" t="s">
        <v>2707</v>
      </c>
      <c r="F1016" s="24" t="s">
        <v>2707</v>
      </c>
      <c r="G1016" t="b">
        <v>0</v>
      </c>
      <c r="H1016" s="24" t="s">
        <v>2708</v>
      </c>
    </row>
    <row r="1017" spans="1:8" hidden="1" x14ac:dyDescent="0.2">
      <c r="A1017">
        <v>15170</v>
      </c>
      <c r="B1017">
        <v>4</v>
      </c>
      <c r="C1017" s="116">
        <v>45131.510365937502</v>
      </c>
      <c r="D1017">
        <v>8946</v>
      </c>
      <c r="E1017" s="24" t="s">
        <v>2709</v>
      </c>
      <c r="F1017" s="24" t="s">
        <v>2709</v>
      </c>
      <c r="G1017" t="b">
        <v>0</v>
      </c>
      <c r="H1017" s="24" t="s">
        <v>2710</v>
      </c>
    </row>
    <row r="1018" spans="1:8" hidden="1" x14ac:dyDescent="0.2">
      <c r="A1018">
        <v>16012</v>
      </c>
      <c r="B1018">
        <v>3</v>
      </c>
      <c r="C1018" s="116">
        <v>45131.510366087961</v>
      </c>
      <c r="D1018">
        <v>9897</v>
      </c>
      <c r="E1018" s="24" t="s">
        <v>2713</v>
      </c>
      <c r="F1018" s="24" t="s">
        <v>2713</v>
      </c>
      <c r="G1018" t="b">
        <v>0</v>
      </c>
      <c r="H1018" s="24" t="s">
        <v>2714</v>
      </c>
    </row>
    <row r="1019" spans="1:8" hidden="1" x14ac:dyDescent="0.2">
      <c r="A1019">
        <v>15228</v>
      </c>
      <c r="B1019">
        <v>4</v>
      </c>
      <c r="C1019" s="116">
        <v>45131.510366284725</v>
      </c>
      <c r="D1019">
        <v>9012</v>
      </c>
      <c r="E1019" s="24" t="s">
        <v>2715</v>
      </c>
      <c r="F1019" s="24" t="s">
        <v>2715</v>
      </c>
      <c r="G1019" t="b">
        <v>0</v>
      </c>
      <c r="H1019" s="24" t="s">
        <v>2716</v>
      </c>
    </row>
    <row r="1020" spans="1:8" hidden="1" x14ac:dyDescent="0.2">
      <c r="A1020">
        <v>15000</v>
      </c>
      <c r="B1020">
        <v>4</v>
      </c>
      <c r="C1020" s="116">
        <v>45131.510366469905</v>
      </c>
      <c r="D1020">
        <v>8717</v>
      </c>
      <c r="E1020" s="24" t="s">
        <v>2717</v>
      </c>
      <c r="F1020" s="24" t="s">
        <v>2717</v>
      </c>
      <c r="G1020" t="b">
        <v>0</v>
      </c>
      <c r="H1020" s="24" t="s">
        <v>893</v>
      </c>
    </row>
    <row r="1021" spans="1:8" hidden="1" x14ac:dyDescent="0.2">
      <c r="A1021">
        <v>14155</v>
      </c>
      <c r="B1021">
        <v>4</v>
      </c>
      <c r="C1021" s="116">
        <v>45131.510366666669</v>
      </c>
      <c r="D1021">
        <v>1077</v>
      </c>
      <c r="E1021" s="24" t="s">
        <v>2718</v>
      </c>
      <c r="F1021" s="24" t="s">
        <v>2718</v>
      </c>
      <c r="G1021" t="b">
        <v>0</v>
      </c>
      <c r="H1021" s="24" t="s">
        <v>1850</v>
      </c>
    </row>
    <row r="1022" spans="1:8" hidden="1" x14ac:dyDescent="0.2">
      <c r="A1022">
        <v>14969</v>
      </c>
      <c r="B1022">
        <v>4</v>
      </c>
      <c r="C1022" s="116">
        <v>45131.510368634263</v>
      </c>
      <c r="D1022">
        <v>8185</v>
      </c>
      <c r="E1022" s="24" t="s">
        <v>2719</v>
      </c>
      <c r="F1022" s="24" t="s">
        <v>2719</v>
      </c>
      <c r="G1022" t="b">
        <v>0</v>
      </c>
      <c r="H1022" s="24" t="s">
        <v>2720</v>
      </c>
    </row>
    <row r="1023" spans="1:8" hidden="1" x14ac:dyDescent="0.2">
      <c r="A1023">
        <v>16321</v>
      </c>
      <c r="C1023" s="116">
        <v>45639</v>
      </c>
      <c r="D1023">
        <v>3038</v>
      </c>
      <c r="E1023" s="24" t="s">
        <v>5027</v>
      </c>
      <c r="F1023" s="24" t="s">
        <v>2730</v>
      </c>
      <c r="G1023" t="b">
        <v>0</v>
      </c>
      <c r="H1023" s="24" t="s">
        <v>883</v>
      </c>
    </row>
    <row r="1024" spans="1:8" hidden="1" x14ac:dyDescent="0.2">
      <c r="A1024">
        <v>14209</v>
      </c>
      <c r="B1024">
        <v>4</v>
      </c>
      <c r="C1024" s="116">
        <v>45131.510366817129</v>
      </c>
      <c r="D1024">
        <v>1132</v>
      </c>
      <c r="E1024" s="24" t="s">
        <v>2721</v>
      </c>
      <c r="F1024" s="24" t="s">
        <v>2721</v>
      </c>
      <c r="G1024" t="b">
        <v>0</v>
      </c>
      <c r="H1024" s="24" t="s">
        <v>975</v>
      </c>
    </row>
    <row r="1025" spans="1:8" hidden="1" x14ac:dyDescent="0.2">
      <c r="A1025">
        <v>14925</v>
      </c>
      <c r="B1025">
        <v>6</v>
      </c>
      <c r="C1025" s="116">
        <v>45131.510367013892</v>
      </c>
      <c r="D1025">
        <v>5001</v>
      </c>
      <c r="E1025" s="24" t="s">
        <v>2722</v>
      </c>
      <c r="F1025" s="24" t="s">
        <v>2722</v>
      </c>
      <c r="G1025" t="b">
        <v>1</v>
      </c>
      <c r="H1025" s="24" t="s">
        <v>2723</v>
      </c>
    </row>
    <row r="1026" spans="1:8" hidden="1" x14ac:dyDescent="0.2">
      <c r="A1026">
        <v>14062</v>
      </c>
      <c r="B1026">
        <v>4</v>
      </c>
      <c r="C1026" s="116">
        <v>45131.510367361108</v>
      </c>
      <c r="D1026">
        <v>2360</v>
      </c>
      <c r="E1026" s="24" t="s">
        <v>2724</v>
      </c>
      <c r="F1026" s="24" t="s">
        <v>2724</v>
      </c>
      <c r="G1026" t="b">
        <v>0</v>
      </c>
      <c r="H1026" s="24" t="s">
        <v>1343</v>
      </c>
    </row>
    <row r="1027" spans="1:8" hidden="1" x14ac:dyDescent="0.2">
      <c r="A1027">
        <v>15708</v>
      </c>
      <c r="B1027">
        <v>4</v>
      </c>
      <c r="C1027" s="116">
        <v>45131.510367557872</v>
      </c>
      <c r="D1027">
        <v>9571</v>
      </c>
      <c r="E1027" s="24" t="s">
        <v>2725</v>
      </c>
      <c r="F1027" s="24" t="s">
        <v>2725</v>
      </c>
      <c r="G1027" t="b">
        <v>0</v>
      </c>
      <c r="H1027" s="24" t="s">
        <v>1154</v>
      </c>
    </row>
    <row r="1028" spans="1:8" hidden="1" x14ac:dyDescent="0.2">
      <c r="A1028">
        <v>14730</v>
      </c>
      <c r="B1028">
        <v>6</v>
      </c>
      <c r="C1028" s="116">
        <v>45131.510367905095</v>
      </c>
      <c r="D1028">
        <v>1687</v>
      </c>
      <c r="E1028" s="24" t="s">
        <v>2733</v>
      </c>
      <c r="F1028" s="24" t="s">
        <v>2733</v>
      </c>
      <c r="G1028" t="b">
        <v>1</v>
      </c>
      <c r="H1028" s="24" t="s">
        <v>1741</v>
      </c>
    </row>
    <row r="1029" spans="1:8" hidden="1" x14ac:dyDescent="0.2">
      <c r="A1029">
        <v>15716</v>
      </c>
      <c r="B1029">
        <v>4</v>
      </c>
      <c r="C1029" s="116">
        <v>45131.510370601849</v>
      </c>
      <c r="D1029">
        <v>9581</v>
      </c>
      <c r="E1029" s="24" t="s">
        <v>2734</v>
      </c>
      <c r="F1029" s="24" t="s">
        <v>2734</v>
      </c>
      <c r="G1029" t="b">
        <v>0</v>
      </c>
      <c r="H1029" s="24" t="s">
        <v>2735</v>
      </c>
    </row>
    <row r="1030" spans="1:8" hidden="1" x14ac:dyDescent="0.2">
      <c r="A1030">
        <v>15492</v>
      </c>
      <c r="B1030">
        <v>4</v>
      </c>
      <c r="C1030" s="116">
        <v>45131.510371724537</v>
      </c>
      <c r="D1030">
        <v>9320</v>
      </c>
      <c r="E1030" s="24" t="s">
        <v>2738</v>
      </c>
      <c r="F1030" s="24" t="s">
        <v>2738</v>
      </c>
      <c r="G1030" t="b">
        <v>0</v>
      </c>
      <c r="H1030" s="24" t="s">
        <v>2739</v>
      </c>
    </row>
    <row r="1031" spans="1:8" hidden="1" x14ac:dyDescent="0.2">
      <c r="A1031">
        <v>15888</v>
      </c>
      <c r="B1031">
        <v>4</v>
      </c>
      <c r="C1031" s="116">
        <v>45131.510372604163</v>
      </c>
      <c r="D1031">
        <v>9766</v>
      </c>
      <c r="E1031" s="24" t="s">
        <v>2740</v>
      </c>
      <c r="F1031" s="24" t="s">
        <v>2740</v>
      </c>
      <c r="G1031" t="b">
        <v>0</v>
      </c>
      <c r="H1031" s="24" t="s">
        <v>1378</v>
      </c>
    </row>
    <row r="1032" spans="1:8" hidden="1" x14ac:dyDescent="0.2">
      <c r="A1032">
        <v>14929</v>
      </c>
      <c r="B1032">
        <v>3</v>
      </c>
      <c r="C1032" s="116">
        <v>45131.510374421297</v>
      </c>
      <c r="D1032">
        <v>5006</v>
      </c>
      <c r="E1032" s="24" t="s">
        <v>2742</v>
      </c>
      <c r="F1032" s="24" t="s">
        <v>2742</v>
      </c>
      <c r="G1032" t="b">
        <v>1</v>
      </c>
      <c r="H1032" s="24" t="s">
        <v>891</v>
      </c>
    </row>
    <row r="1033" spans="1:8" hidden="1" x14ac:dyDescent="0.2">
      <c r="A1033">
        <v>14856</v>
      </c>
      <c r="B1033">
        <v>4</v>
      </c>
      <c r="C1033" s="116">
        <v>45131.510376388891</v>
      </c>
      <c r="D1033">
        <v>1813</v>
      </c>
      <c r="E1033" s="24" t="s">
        <v>2743</v>
      </c>
      <c r="F1033" s="24" t="s">
        <v>2743</v>
      </c>
      <c r="G1033" t="b">
        <v>1</v>
      </c>
      <c r="H1033" s="24" t="s">
        <v>2744</v>
      </c>
    </row>
    <row r="1034" spans="1:8" hidden="1" x14ac:dyDescent="0.2">
      <c r="A1034">
        <v>15013</v>
      </c>
      <c r="B1034">
        <v>4</v>
      </c>
      <c r="C1034" s="116">
        <v>45131.510378043982</v>
      </c>
      <c r="D1034">
        <v>8737</v>
      </c>
      <c r="E1034" s="24" t="s">
        <v>2747</v>
      </c>
      <c r="F1034" s="24" t="s">
        <v>2747</v>
      </c>
      <c r="G1034" t="b">
        <v>0</v>
      </c>
      <c r="H1034" s="24" t="s">
        <v>1423</v>
      </c>
    </row>
    <row r="1035" spans="1:8" hidden="1" x14ac:dyDescent="0.2">
      <c r="A1035">
        <v>15746</v>
      </c>
      <c r="B1035">
        <v>4</v>
      </c>
      <c r="C1035" s="116">
        <v>45131.510375694445</v>
      </c>
      <c r="D1035">
        <v>9615</v>
      </c>
      <c r="E1035" s="24" t="s">
        <v>2749</v>
      </c>
      <c r="F1035" s="24" t="s">
        <v>2749</v>
      </c>
      <c r="G1035" t="b">
        <v>0</v>
      </c>
      <c r="H1035" s="24" t="s">
        <v>1733</v>
      </c>
    </row>
    <row r="1036" spans="1:8" hidden="1" x14ac:dyDescent="0.2">
      <c r="A1036">
        <v>14069</v>
      </c>
      <c r="B1036">
        <v>4</v>
      </c>
      <c r="C1036" s="116">
        <v>45615</v>
      </c>
      <c r="D1036">
        <v>2371</v>
      </c>
      <c r="E1036" s="24" t="s">
        <v>2750</v>
      </c>
      <c r="F1036" s="24" t="s">
        <v>2750</v>
      </c>
      <c r="G1036" t="b">
        <v>0</v>
      </c>
      <c r="H1036" s="24" t="s">
        <v>2751</v>
      </c>
    </row>
    <row r="1037" spans="1:8" x14ac:dyDescent="0.2">
      <c r="A1037">
        <v>14031</v>
      </c>
      <c r="B1037">
        <v>4</v>
      </c>
      <c r="C1037" s="116"/>
      <c r="D1037">
        <v>2188</v>
      </c>
      <c r="E1037" s="24" t="s">
        <v>381</v>
      </c>
      <c r="F1037" s="24" t="s">
        <v>381</v>
      </c>
      <c r="G1037" t="b">
        <v>1</v>
      </c>
      <c r="H1037" s="24" t="s">
        <v>2755</v>
      </c>
    </row>
    <row r="1038" spans="1:8" x14ac:dyDescent="0.2">
      <c r="A1038">
        <v>16290</v>
      </c>
      <c r="B1038">
        <v>4</v>
      </c>
      <c r="C1038" s="116"/>
      <c r="D1038">
        <v>11189064</v>
      </c>
      <c r="E1038" s="24" t="s">
        <v>5028</v>
      </c>
      <c r="F1038" s="24" t="s">
        <v>5028</v>
      </c>
      <c r="G1038" t="b">
        <v>0</v>
      </c>
      <c r="H1038" s="24" t="s">
        <v>5029</v>
      </c>
    </row>
    <row r="1039" spans="1:8" hidden="1" x14ac:dyDescent="0.2">
      <c r="A1039">
        <v>14430</v>
      </c>
      <c r="B1039">
        <v>3</v>
      </c>
      <c r="C1039" s="116">
        <v>45131.510382175926</v>
      </c>
      <c r="D1039">
        <v>1382</v>
      </c>
      <c r="E1039" s="24" t="s">
        <v>2757</v>
      </c>
      <c r="F1039" s="24" t="s">
        <v>2757</v>
      </c>
      <c r="G1039" t="b">
        <v>0</v>
      </c>
      <c r="H1039" s="24" t="s">
        <v>2758</v>
      </c>
    </row>
    <row r="1040" spans="1:8" hidden="1" x14ac:dyDescent="0.2">
      <c r="A1040">
        <v>14712</v>
      </c>
      <c r="B1040">
        <v>4</v>
      </c>
      <c r="C1040" s="116">
        <v>45131.510383449073</v>
      </c>
      <c r="D1040">
        <v>1669</v>
      </c>
      <c r="E1040" s="24" t="s">
        <v>2759</v>
      </c>
      <c r="F1040" s="24" t="s">
        <v>2759</v>
      </c>
      <c r="G1040" t="b">
        <v>0</v>
      </c>
      <c r="H1040" s="24" t="s">
        <v>2760</v>
      </c>
    </row>
    <row r="1041" spans="1:8" hidden="1" x14ac:dyDescent="0.2">
      <c r="A1041">
        <v>15219</v>
      </c>
      <c r="B1041">
        <v>4</v>
      </c>
      <c r="C1041" s="116">
        <v>45131.510391585645</v>
      </c>
      <c r="D1041">
        <v>9002</v>
      </c>
      <c r="E1041" s="24" t="s">
        <v>2761</v>
      </c>
      <c r="F1041" s="24" t="s">
        <v>2761</v>
      </c>
      <c r="G1041" t="b">
        <v>0</v>
      </c>
      <c r="H1041" s="24" t="s">
        <v>2762</v>
      </c>
    </row>
    <row r="1042" spans="1:8" x14ac:dyDescent="0.2">
      <c r="A1042">
        <v>16354</v>
      </c>
      <c r="C1042" s="116"/>
      <c r="D1042">
        <v>2515</v>
      </c>
      <c r="E1042" s="24" t="s">
        <v>8548</v>
      </c>
      <c r="F1042" s="24" t="s">
        <v>2764</v>
      </c>
      <c r="G1042" t="b">
        <v>1</v>
      </c>
      <c r="H1042" s="24" t="s">
        <v>883</v>
      </c>
    </row>
    <row r="1043" spans="1:8" hidden="1" x14ac:dyDescent="0.2">
      <c r="A1043">
        <v>14532</v>
      </c>
      <c r="B1043">
        <v>4</v>
      </c>
      <c r="C1043" s="116">
        <v>45726</v>
      </c>
      <c r="D1043">
        <v>1486</v>
      </c>
      <c r="E1043" s="24" t="s">
        <v>2765</v>
      </c>
      <c r="F1043" s="24" t="s">
        <v>2765</v>
      </c>
      <c r="G1043" t="b">
        <v>0</v>
      </c>
      <c r="H1043" s="24" t="s">
        <v>2766</v>
      </c>
    </row>
    <row r="1044" spans="1:8" hidden="1" x14ac:dyDescent="0.2">
      <c r="A1044">
        <v>15472</v>
      </c>
      <c r="B1044">
        <v>7</v>
      </c>
      <c r="C1044" s="116">
        <v>45131.510395949073</v>
      </c>
      <c r="D1044">
        <v>9298</v>
      </c>
      <c r="E1044" s="24" t="s">
        <v>2767</v>
      </c>
      <c r="F1044" s="24" t="s">
        <v>2767</v>
      </c>
      <c r="G1044" t="b">
        <v>1</v>
      </c>
      <c r="H1044" s="24" t="s">
        <v>2768</v>
      </c>
    </row>
    <row r="1045" spans="1:8" hidden="1" x14ac:dyDescent="0.2">
      <c r="A1045">
        <v>14114</v>
      </c>
      <c r="B1045">
        <v>4</v>
      </c>
      <c r="C1045" s="116">
        <v>45131.51039614583</v>
      </c>
      <c r="D1045">
        <v>1036</v>
      </c>
      <c r="E1045" s="24" t="s">
        <v>2769</v>
      </c>
      <c r="F1045" s="24" t="s">
        <v>2769</v>
      </c>
      <c r="G1045" t="b">
        <v>0</v>
      </c>
      <c r="H1045" s="24" t="s">
        <v>948</v>
      </c>
    </row>
    <row r="1046" spans="1:8" hidden="1" x14ac:dyDescent="0.2">
      <c r="A1046">
        <v>15047</v>
      </c>
      <c r="B1046">
        <v>4</v>
      </c>
      <c r="C1046" s="116">
        <v>45131.510396296297</v>
      </c>
      <c r="D1046">
        <v>8777</v>
      </c>
      <c r="E1046" s="24" t="s">
        <v>2770</v>
      </c>
      <c r="F1046" s="24" t="s">
        <v>2770</v>
      </c>
      <c r="G1046" t="b">
        <v>0</v>
      </c>
      <c r="H1046" s="24" t="s">
        <v>2771</v>
      </c>
    </row>
    <row r="1047" spans="1:8" hidden="1" x14ac:dyDescent="0.2">
      <c r="A1047">
        <v>14310</v>
      </c>
      <c r="B1047">
        <v>4</v>
      </c>
      <c r="C1047" s="116">
        <v>45131.51039722222</v>
      </c>
      <c r="D1047">
        <v>1239</v>
      </c>
      <c r="E1047" s="24" t="s">
        <v>2772</v>
      </c>
      <c r="F1047" s="24" t="s">
        <v>2772</v>
      </c>
      <c r="G1047" t="b">
        <v>0</v>
      </c>
      <c r="H1047" s="24" t="s">
        <v>2773</v>
      </c>
    </row>
    <row r="1048" spans="1:8" x14ac:dyDescent="0.2">
      <c r="A1048">
        <v>16345</v>
      </c>
      <c r="C1048" s="116"/>
      <c r="D1048">
        <v>5021</v>
      </c>
      <c r="E1048" s="24" t="s">
        <v>6597</v>
      </c>
      <c r="F1048" s="24" t="s">
        <v>9408</v>
      </c>
      <c r="G1048" t="b">
        <v>1</v>
      </c>
      <c r="H1048" s="24" t="s">
        <v>883</v>
      </c>
    </row>
    <row r="1049" spans="1:8" x14ac:dyDescent="0.2">
      <c r="A1049">
        <v>16379</v>
      </c>
      <c r="C1049" s="116"/>
      <c r="D1049">
        <v>2632</v>
      </c>
      <c r="E1049" s="24" t="s">
        <v>6597</v>
      </c>
      <c r="F1049" s="24" t="s">
        <v>1446</v>
      </c>
      <c r="G1049" t="b">
        <v>1</v>
      </c>
      <c r="H1049" s="24" t="s">
        <v>883</v>
      </c>
    </row>
    <row r="1050" spans="1:8" x14ac:dyDescent="0.2">
      <c r="A1050">
        <v>14058</v>
      </c>
      <c r="B1050">
        <v>4</v>
      </c>
      <c r="C1050" s="116"/>
      <c r="D1050">
        <v>2352</v>
      </c>
      <c r="E1050" s="24" t="s">
        <v>389</v>
      </c>
      <c r="F1050" s="24" t="s">
        <v>389</v>
      </c>
      <c r="G1050" t="b">
        <v>0</v>
      </c>
      <c r="H1050" s="24" t="s">
        <v>2774</v>
      </c>
    </row>
    <row r="1051" spans="1:8" hidden="1" x14ac:dyDescent="0.2">
      <c r="A1051">
        <v>14709</v>
      </c>
      <c r="B1051">
        <v>4</v>
      </c>
      <c r="C1051" s="116">
        <v>45131.510396678241</v>
      </c>
      <c r="D1051">
        <v>1666</v>
      </c>
      <c r="E1051" s="24" t="s">
        <v>2775</v>
      </c>
      <c r="F1051" s="24" t="s">
        <v>2775</v>
      </c>
      <c r="G1051" t="b">
        <v>0</v>
      </c>
      <c r="H1051" s="24" t="s">
        <v>2047</v>
      </c>
    </row>
    <row r="1052" spans="1:8" hidden="1" x14ac:dyDescent="0.2">
      <c r="A1052">
        <v>14445</v>
      </c>
      <c r="B1052">
        <v>4</v>
      </c>
      <c r="C1052" s="116">
        <v>45131.510396840276</v>
      </c>
      <c r="D1052">
        <v>1399</v>
      </c>
      <c r="E1052" s="24" t="s">
        <v>2776</v>
      </c>
      <c r="F1052" s="24" t="s">
        <v>2776</v>
      </c>
      <c r="G1052" t="b">
        <v>0</v>
      </c>
      <c r="H1052" s="24" t="s">
        <v>969</v>
      </c>
    </row>
    <row r="1053" spans="1:8" hidden="1" x14ac:dyDescent="0.2">
      <c r="A1053">
        <v>14999</v>
      </c>
      <c r="B1053">
        <v>4</v>
      </c>
      <c r="C1053" s="116">
        <v>45131.510397372687</v>
      </c>
      <c r="D1053">
        <v>8716</v>
      </c>
      <c r="E1053" s="24" t="s">
        <v>2777</v>
      </c>
      <c r="F1053" s="24" t="s">
        <v>2777</v>
      </c>
      <c r="G1053" t="b">
        <v>0</v>
      </c>
      <c r="H1053" s="24" t="s">
        <v>2320</v>
      </c>
    </row>
    <row r="1054" spans="1:8" x14ac:dyDescent="0.2">
      <c r="A1054">
        <v>14425</v>
      </c>
      <c r="B1054">
        <v>4</v>
      </c>
      <c r="C1054" s="116"/>
      <c r="D1054">
        <v>1372</v>
      </c>
      <c r="E1054" s="24" t="s">
        <v>2778</v>
      </c>
      <c r="F1054" s="24" t="s">
        <v>2778</v>
      </c>
      <c r="G1054" t="b">
        <v>1</v>
      </c>
      <c r="H1054" s="24" t="s">
        <v>2779</v>
      </c>
    </row>
    <row r="1055" spans="1:8" hidden="1" x14ac:dyDescent="0.2">
      <c r="A1055">
        <v>14880</v>
      </c>
      <c r="B1055">
        <v>5</v>
      </c>
      <c r="C1055" s="116">
        <v>45580</v>
      </c>
      <c r="D1055">
        <v>1890</v>
      </c>
      <c r="E1055" s="24" t="s">
        <v>5030</v>
      </c>
      <c r="F1055" s="24" t="s">
        <v>1192</v>
      </c>
      <c r="G1055" t="b">
        <v>1</v>
      </c>
      <c r="H1055" s="24" t="s">
        <v>883</v>
      </c>
    </row>
    <row r="1056" spans="1:8" hidden="1" x14ac:dyDescent="0.2">
      <c r="A1056">
        <v>14076</v>
      </c>
      <c r="B1056">
        <v>4</v>
      </c>
      <c r="C1056" s="116">
        <v>45131.510398298611</v>
      </c>
      <c r="D1056">
        <v>2384</v>
      </c>
      <c r="E1056" s="24" t="s">
        <v>2783</v>
      </c>
      <c r="F1056" s="24" t="s">
        <v>2783</v>
      </c>
      <c r="G1056" t="b">
        <v>0</v>
      </c>
      <c r="H1056" s="24" t="s">
        <v>2784</v>
      </c>
    </row>
    <row r="1057" spans="1:8" hidden="1" x14ac:dyDescent="0.2">
      <c r="A1057">
        <v>15499</v>
      </c>
      <c r="B1057">
        <v>4</v>
      </c>
      <c r="C1057" s="116">
        <v>45818</v>
      </c>
      <c r="D1057">
        <v>9327</v>
      </c>
      <c r="E1057" s="24" t="s">
        <v>806</v>
      </c>
      <c r="F1057" s="24" t="s">
        <v>806</v>
      </c>
      <c r="G1057" t="b">
        <v>0</v>
      </c>
      <c r="H1057" s="24" t="s">
        <v>2785</v>
      </c>
    </row>
    <row r="1058" spans="1:8" hidden="1" x14ac:dyDescent="0.2">
      <c r="A1058">
        <v>14934</v>
      </c>
      <c r="B1058">
        <v>3</v>
      </c>
      <c r="C1058" s="116">
        <v>45131.510399039355</v>
      </c>
      <c r="D1058">
        <v>5011</v>
      </c>
      <c r="E1058" s="24" t="s">
        <v>2786</v>
      </c>
      <c r="F1058" s="24" t="s">
        <v>2786</v>
      </c>
      <c r="G1058" t="b">
        <v>1</v>
      </c>
      <c r="H1058" s="24" t="s">
        <v>1539</v>
      </c>
    </row>
    <row r="1059" spans="1:8" hidden="1" x14ac:dyDescent="0.2">
      <c r="A1059">
        <v>14033</v>
      </c>
      <c r="B1059">
        <v>4</v>
      </c>
      <c r="C1059" s="116">
        <v>45131.510399189814</v>
      </c>
      <c r="D1059">
        <v>2191</v>
      </c>
      <c r="E1059" s="24" t="s">
        <v>2788</v>
      </c>
      <c r="F1059" s="24" t="s">
        <v>2788</v>
      </c>
      <c r="G1059" t="b">
        <v>0</v>
      </c>
      <c r="H1059" s="24" t="s">
        <v>981</v>
      </c>
    </row>
    <row r="1060" spans="1:8" hidden="1" x14ac:dyDescent="0.2">
      <c r="A1060">
        <v>14800</v>
      </c>
      <c r="B1060">
        <v>4</v>
      </c>
      <c r="C1060" s="116">
        <v>45131.510399571758</v>
      </c>
      <c r="D1060">
        <v>1757</v>
      </c>
      <c r="E1060" s="24" t="s">
        <v>5031</v>
      </c>
      <c r="F1060" s="24" t="s">
        <v>5031</v>
      </c>
      <c r="G1060" t="b">
        <v>0</v>
      </c>
      <c r="H1060" s="24" t="s">
        <v>5032</v>
      </c>
    </row>
    <row r="1061" spans="1:8" hidden="1" x14ac:dyDescent="0.2">
      <c r="A1061">
        <v>14348</v>
      </c>
      <c r="B1061">
        <v>4</v>
      </c>
      <c r="C1061" s="116">
        <v>45131.510399918981</v>
      </c>
      <c r="D1061">
        <v>1278</v>
      </c>
      <c r="E1061" s="24" t="s">
        <v>2793</v>
      </c>
      <c r="F1061" s="24" t="s">
        <v>2793</v>
      </c>
      <c r="G1061" t="b">
        <v>0</v>
      </c>
      <c r="H1061" s="24" t="s">
        <v>2794</v>
      </c>
    </row>
    <row r="1062" spans="1:8" hidden="1" x14ac:dyDescent="0.2">
      <c r="A1062">
        <v>15565</v>
      </c>
      <c r="B1062">
        <v>4</v>
      </c>
      <c r="C1062" s="116">
        <v>45131.510400115738</v>
      </c>
      <c r="D1062">
        <v>9404</v>
      </c>
      <c r="E1062" s="24" t="s">
        <v>2795</v>
      </c>
      <c r="F1062" s="24" t="s">
        <v>2795</v>
      </c>
      <c r="G1062" t="b">
        <v>0</v>
      </c>
      <c r="H1062" s="24" t="s">
        <v>2796</v>
      </c>
    </row>
    <row r="1063" spans="1:8" hidden="1" x14ac:dyDescent="0.2">
      <c r="A1063">
        <v>14064</v>
      </c>
      <c r="B1063">
        <v>4</v>
      </c>
      <c r="C1063" s="116">
        <v>45131.510400266205</v>
      </c>
      <c r="D1063">
        <v>2364</v>
      </c>
      <c r="E1063" s="24" t="s">
        <v>2797</v>
      </c>
      <c r="F1063" s="24" t="s">
        <v>2797</v>
      </c>
      <c r="G1063" t="b">
        <v>0</v>
      </c>
      <c r="H1063" s="24" t="s">
        <v>2798</v>
      </c>
    </row>
    <row r="1064" spans="1:8" x14ac:dyDescent="0.2">
      <c r="A1064">
        <v>14055</v>
      </c>
      <c r="B1064">
        <v>2</v>
      </c>
      <c r="C1064" s="116"/>
      <c r="D1064">
        <v>2346</v>
      </c>
      <c r="E1064" s="24" t="s">
        <v>391</v>
      </c>
      <c r="F1064" s="24" t="s">
        <v>391</v>
      </c>
      <c r="G1064" t="b">
        <v>1</v>
      </c>
      <c r="H1064" s="24" t="s">
        <v>2799</v>
      </c>
    </row>
    <row r="1065" spans="1:8" x14ac:dyDescent="0.2">
      <c r="A1065">
        <v>13969</v>
      </c>
      <c r="B1065">
        <v>4</v>
      </c>
      <c r="C1065" s="116"/>
      <c r="D1065">
        <v>11009149</v>
      </c>
      <c r="E1065" s="24" t="s">
        <v>2800</v>
      </c>
      <c r="F1065" s="24" t="s">
        <v>2800</v>
      </c>
      <c r="G1065" t="b">
        <v>0</v>
      </c>
      <c r="H1065" s="24" t="s">
        <v>2801</v>
      </c>
    </row>
    <row r="1066" spans="1:8" hidden="1" x14ac:dyDescent="0.2">
      <c r="A1066">
        <v>15697</v>
      </c>
      <c r="B1066">
        <v>4</v>
      </c>
      <c r="C1066" s="116">
        <v>45131.510402083331</v>
      </c>
      <c r="D1066">
        <v>9558</v>
      </c>
      <c r="E1066" s="24" t="s">
        <v>2809</v>
      </c>
      <c r="F1066" s="24" t="s">
        <v>2809</v>
      </c>
      <c r="G1066" t="b">
        <v>0</v>
      </c>
      <c r="H1066" s="24" t="s">
        <v>2810</v>
      </c>
    </row>
    <row r="1067" spans="1:8" x14ac:dyDescent="0.2">
      <c r="A1067">
        <v>14482</v>
      </c>
      <c r="B1067">
        <v>4</v>
      </c>
      <c r="C1067" s="116"/>
      <c r="D1067">
        <v>1436</v>
      </c>
      <c r="E1067" s="24" t="s">
        <v>393</v>
      </c>
      <c r="F1067" s="24" t="s">
        <v>393</v>
      </c>
      <c r="G1067" t="b">
        <v>1</v>
      </c>
      <c r="H1067" s="24" t="s">
        <v>1380</v>
      </c>
    </row>
    <row r="1068" spans="1:8" hidden="1" x14ac:dyDescent="0.2">
      <c r="A1068">
        <v>15255</v>
      </c>
      <c r="B1068">
        <v>4</v>
      </c>
      <c r="C1068" s="116">
        <v>45131.510402280095</v>
      </c>
      <c r="D1068">
        <v>9044</v>
      </c>
      <c r="E1068" s="24" t="s">
        <v>2811</v>
      </c>
      <c r="F1068" s="24" t="s">
        <v>2811</v>
      </c>
      <c r="G1068" t="b">
        <v>0</v>
      </c>
      <c r="H1068" s="24" t="s">
        <v>906</v>
      </c>
    </row>
    <row r="1069" spans="1:8" hidden="1" x14ac:dyDescent="0.2">
      <c r="A1069">
        <v>15202</v>
      </c>
      <c r="B1069">
        <v>4</v>
      </c>
      <c r="C1069" s="116">
        <v>45131.510402465276</v>
      </c>
      <c r="D1069">
        <v>8983</v>
      </c>
      <c r="E1069" s="24" t="s">
        <v>2812</v>
      </c>
      <c r="F1069" s="24" t="s">
        <v>2812</v>
      </c>
      <c r="G1069" t="b">
        <v>0</v>
      </c>
      <c r="H1069" s="24" t="s">
        <v>1268</v>
      </c>
    </row>
    <row r="1070" spans="1:8" x14ac:dyDescent="0.2">
      <c r="A1070">
        <v>15261</v>
      </c>
      <c r="B1070">
        <v>8</v>
      </c>
      <c r="C1070" s="116"/>
      <c r="D1070">
        <v>9050</v>
      </c>
      <c r="E1070" s="24" t="s">
        <v>396</v>
      </c>
      <c r="F1070" s="24" t="s">
        <v>396</v>
      </c>
      <c r="G1070" t="b">
        <v>1</v>
      </c>
      <c r="H1070" s="24" t="s">
        <v>1423</v>
      </c>
    </row>
    <row r="1071" spans="1:8" hidden="1" x14ac:dyDescent="0.2">
      <c r="A1071">
        <v>15301</v>
      </c>
      <c r="B1071">
        <v>8</v>
      </c>
      <c r="C1071" s="116">
        <v>45565</v>
      </c>
      <c r="D1071">
        <v>9111</v>
      </c>
      <c r="E1071" s="24" t="s">
        <v>2813</v>
      </c>
      <c r="F1071" s="24" t="s">
        <v>2813</v>
      </c>
      <c r="G1071" t="b">
        <v>1</v>
      </c>
      <c r="H1071" s="24" t="s">
        <v>2814</v>
      </c>
    </row>
    <row r="1072" spans="1:8" hidden="1" x14ac:dyDescent="0.2">
      <c r="A1072">
        <v>16044</v>
      </c>
      <c r="B1072">
        <v>4</v>
      </c>
      <c r="C1072" s="116">
        <v>45131.510398495368</v>
      </c>
      <c r="D1072">
        <v>9932</v>
      </c>
      <c r="E1072" s="24" t="s">
        <v>2815</v>
      </c>
      <c r="F1072" s="24" t="s">
        <v>2815</v>
      </c>
      <c r="G1072" t="b">
        <v>0</v>
      </c>
      <c r="H1072" s="24" t="s">
        <v>2816</v>
      </c>
    </row>
    <row r="1073" spans="1:8" hidden="1" x14ac:dyDescent="0.2">
      <c r="A1073">
        <v>15838</v>
      </c>
      <c r="B1073">
        <v>4</v>
      </c>
      <c r="C1073" s="116">
        <v>45131.510400462961</v>
      </c>
      <c r="D1073">
        <v>9712</v>
      </c>
      <c r="E1073" s="24" t="s">
        <v>2817</v>
      </c>
      <c r="F1073" s="24" t="s">
        <v>2817</v>
      </c>
      <c r="G1073" t="b">
        <v>0</v>
      </c>
      <c r="H1073" s="24" t="s">
        <v>2818</v>
      </c>
    </row>
    <row r="1074" spans="1:8" hidden="1" x14ac:dyDescent="0.2">
      <c r="A1074">
        <v>15852</v>
      </c>
      <c r="B1074">
        <v>4</v>
      </c>
      <c r="C1074" s="116">
        <v>45131.510400810184</v>
      </c>
      <c r="D1074">
        <v>9727</v>
      </c>
      <c r="E1074" s="24" t="s">
        <v>2817</v>
      </c>
      <c r="F1074" s="24" t="s">
        <v>2817</v>
      </c>
      <c r="G1074" t="b">
        <v>0</v>
      </c>
      <c r="H1074" s="24" t="s">
        <v>2818</v>
      </c>
    </row>
    <row r="1075" spans="1:8" hidden="1" x14ac:dyDescent="0.2">
      <c r="A1075">
        <v>16249</v>
      </c>
      <c r="C1075" s="116">
        <v>45700</v>
      </c>
      <c r="D1075">
        <v>9733</v>
      </c>
      <c r="E1075" s="24" t="s">
        <v>398</v>
      </c>
      <c r="F1075" s="24" t="s">
        <v>398</v>
      </c>
      <c r="G1075" t="b">
        <v>0</v>
      </c>
      <c r="H1075" s="24" t="s">
        <v>2819</v>
      </c>
    </row>
    <row r="1076" spans="1:8" x14ac:dyDescent="0.2">
      <c r="A1076">
        <v>15599</v>
      </c>
      <c r="B1076">
        <v>4</v>
      </c>
      <c r="C1076" s="116"/>
      <c r="D1076">
        <v>9447</v>
      </c>
      <c r="E1076" s="24" t="s">
        <v>398</v>
      </c>
      <c r="F1076" s="24" t="s">
        <v>398</v>
      </c>
      <c r="G1076" t="b">
        <v>0</v>
      </c>
      <c r="H1076" s="24" t="s">
        <v>2819</v>
      </c>
    </row>
    <row r="1077" spans="1:8" hidden="1" x14ac:dyDescent="0.2">
      <c r="A1077">
        <v>14455</v>
      </c>
      <c r="B1077">
        <v>4</v>
      </c>
      <c r="C1077" s="116">
        <v>45566</v>
      </c>
      <c r="D1077">
        <v>1409</v>
      </c>
      <c r="E1077" s="24" t="s">
        <v>5033</v>
      </c>
      <c r="F1077" s="24" t="s">
        <v>1783</v>
      </c>
      <c r="G1077" t="b">
        <v>1</v>
      </c>
      <c r="H1077" s="24" t="s">
        <v>883</v>
      </c>
    </row>
    <row r="1078" spans="1:8" hidden="1" x14ac:dyDescent="0.2">
      <c r="A1078">
        <v>15505</v>
      </c>
      <c r="B1078">
        <v>4</v>
      </c>
      <c r="C1078" s="116">
        <v>45131.510401006941</v>
      </c>
      <c r="D1078">
        <v>9334</v>
      </c>
      <c r="E1078" s="24" t="s">
        <v>2820</v>
      </c>
      <c r="F1078" s="24" t="s">
        <v>2820</v>
      </c>
      <c r="G1078" t="b">
        <v>0</v>
      </c>
      <c r="H1078" s="24" t="s">
        <v>2821</v>
      </c>
    </row>
    <row r="1079" spans="1:8" x14ac:dyDescent="0.2">
      <c r="A1079">
        <v>15185</v>
      </c>
      <c r="B1079">
        <v>4</v>
      </c>
      <c r="C1079" s="116"/>
      <c r="D1079">
        <v>8962</v>
      </c>
      <c r="E1079" s="24" t="s">
        <v>2824</v>
      </c>
      <c r="F1079" s="24" t="s">
        <v>2824</v>
      </c>
      <c r="G1079" t="b">
        <v>0</v>
      </c>
      <c r="H1079" s="24" t="s">
        <v>1783</v>
      </c>
    </row>
    <row r="1080" spans="1:8" hidden="1" x14ac:dyDescent="0.2">
      <c r="A1080">
        <v>14024</v>
      </c>
      <c r="B1080">
        <v>4</v>
      </c>
      <c r="C1080" s="116">
        <v>45131.510404629633</v>
      </c>
      <c r="D1080">
        <v>2163</v>
      </c>
      <c r="E1080" s="24" t="s">
        <v>2826</v>
      </c>
      <c r="F1080" s="24" t="s">
        <v>2826</v>
      </c>
      <c r="G1080" t="b">
        <v>0</v>
      </c>
      <c r="H1080" s="24" t="s">
        <v>2827</v>
      </c>
    </row>
    <row r="1081" spans="1:8" hidden="1" x14ac:dyDescent="0.2">
      <c r="A1081">
        <v>15007</v>
      </c>
      <c r="B1081">
        <v>4</v>
      </c>
      <c r="C1081" s="116">
        <v>45131.510404976849</v>
      </c>
      <c r="D1081">
        <v>8725</v>
      </c>
      <c r="E1081" s="24" t="s">
        <v>2828</v>
      </c>
      <c r="F1081" s="24" t="s">
        <v>2828</v>
      </c>
      <c r="G1081" t="b">
        <v>0</v>
      </c>
      <c r="H1081" s="24" t="s">
        <v>2829</v>
      </c>
    </row>
    <row r="1082" spans="1:8" hidden="1" x14ac:dyDescent="0.2">
      <c r="A1082">
        <v>14945</v>
      </c>
      <c r="B1082">
        <v>4</v>
      </c>
      <c r="C1082" s="116">
        <v>45131.510405173613</v>
      </c>
      <c r="D1082">
        <v>6006</v>
      </c>
      <c r="E1082" s="24" t="s">
        <v>2830</v>
      </c>
      <c r="F1082" s="24" t="s">
        <v>2830</v>
      </c>
      <c r="G1082" t="b">
        <v>0</v>
      </c>
      <c r="H1082" s="24" t="s">
        <v>2831</v>
      </c>
    </row>
    <row r="1083" spans="1:8" hidden="1" x14ac:dyDescent="0.2">
      <c r="A1083">
        <v>14372</v>
      </c>
      <c r="B1083">
        <v>4</v>
      </c>
      <c r="C1083" s="116">
        <v>45131.510402812499</v>
      </c>
      <c r="D1083">
        <v>1302</v>
      </c>
      <c r="E1083" s="24" t="s">
        <v>2832</v>
      </c>
      <c r="F1083" s="24" t="s">
        <v>2832</v>
      </c>
      <c r="G1083" t="b">
        <v>0</v>
      </c>
      <c r="H1083" s="24" t="s">
        <v>2833</v>
      </c>
    </row>
    <row r="1084" spans="1:8" hidden="1" x14ac:dyDescent="0.2">
      <c r="A1084">
        <v>15768</v>
      </c>
      <c r="B1084">
        <v>4</v>
      </c>
      <c r="C1084" s="116">
        <v>45131.510403009263</v>
      </c>
      <c r="D1084">
        <v>9638</v>
      </c>
      <c r="E1084" s="24" t="s">
        <v>2834</v>
      </c>
      <c r="F1084" s="24" t="s">
        <v>2834</v>
      </c>
      <c r="G1084" t="b">
        <v>0</v>
      </c>
      <c r="H1084" s="24" t="s">
        <v>2835</v>
      </c>
    </row>
    <row r="1085" spans="1:8" hidden="1" x14ac:dyDescent="0.2">
      <c r="A1085">
        <v>15546</v>
      </c>
      <c r="B1085">
        <v>4</v>
      </c>
      <c r="C1085" s="116">
        <v>45131.510403356478</v>
      </c>
      <c r="D1085">
        <v>9382</v>
      </c>
      <c r="E1085" s="24" t="s">
        <v>2836</v>
      </c>
      <c r="F1085" s="24" t="s">
        <v>2836</v>
      </c>
      <c r="G1085" t="b">
        <v>0</v>
      </c>
      <c r="H1085" s="24" t="s">
        <v>2837</v>
      </c>
    </row>
    <row r="1086" spans="1:8" hidden="1" x14ac:dyDescent="0.2">
      <c r="A1086">
        <v>14943</v>
      </c>
      <c r="B1086">
        <v>4</v>
      </c>
      <c r="C1086" s="116">
        <v>45131.510403553242</v>
      </c>
      <c r="D1086">
        <v>6004</v>
      </c>
      <c r="E1086" s="24" t="s">
        <v>2838</v>
      </c>
      <c r="F1086" s="24" t="s">
        <v>2838</v>
      </c>
      <c r="G1086" t="b">
        <v>0</v>
      </c>
      <c r="H1086" s="24" t="s">
        <v>998</v>
      </c>
    </row>
    <row r="1087" spans="1:8" hidden="1" x14ac:dyDescent="0.2">
      <c r="A1087">
        <v>15379</v>
      </c>
      <c r="B1087">
        <v>4</v>
      </c>
      <c r="C1087" s="116">
        <v>45131.510403703702</v>
      </c>
      <c r="D1087">
        <v>9198</v>
      </c>
      <c r="E1087" s="24" t="s">
        <v>2839</v>
      </c>
      <c r="F1087" s="24" t="s">
        <v>2839</v>
      </c>
      <c r="G1087" t="b">
        <v>0</v>
      </c>
      <c r="H1087" s="24" t="s">
        <v>2751</v>
      </c>
    </row>
    <row r="1088" spans="1:8" x14ac:dyDescent="0.2">
      <c r="A1088">
        <v>14935</v>
      </c>
      <c r="B1088">
        <v>9</v>
      </c>
      <c r="C1088" s="116"/>
      <c r="D1088">
        <v>5012</v>
      </c>
      <c r="E1088" s="24" t="s">
        <v>2845</v>
      </c>
      <c r="F1088" s="24" t="s">
        <v>2845</v>
      </c>
      <c r="G1088" t="b">
        <v>1</v>
      </c>
      <c r="H1088" s="24" t="s">
        <v>2846</v>
      </c>
    </row>
    <row r="1089" spans="1:8" hidden="1" x14ac:dyDescent="0.2">
      <c r="A1089">
        <v>14947</v>
      </c>
      <c r="B1089">
        <v>4</v>
      </c>
      <c r="C1089" s="116">
        <v>45131.510405358793</v>
      </c>
      <c r="D1089">
        <v>6008</v>
      </c>
      <c r="E1089" s="24" t="s">
        <v>2850</v>
      </c>
      <c r="F1089" s="24" t="s">
        <v>2850</v>
      </c>
      <c r="G1089" t="b">
        <v>0</v>
      </c>
      <c r="H1089" s="24" t="s">
        <v>2276</v>
      </c>
    </row>
    <row r="1090" spans="1:8" hidden="1" x14ac:dyDescent="0.2">
      <c r="A1090">
        <v>15420</v>
      </c>
      <c r="B1090">
        <v>4</v>
      </c>
      <c r="C1090" s="116">
        <v>45131.510405520836</v>
      </c>
      <c r="D1090">
        <v>9244</v>
      </c>
      <c r="E1090" s="24" t="s">
        <v>2851</v>
      </c>
      <c r="F1090" s="24" t="s">
        <v>2851</v>
      </c>
      <c r="G1090" t="b">
        <v>0</v>
      </c>
      <c r="H1090" s="24" t="s">
        <v>1423</v>
      </c>
    </row>
    <row r="1091" spans="1:8" hidden="1" x14ac:dyDescent="0.2">
      <c r="A1091">
        <v>16242</v>
      </c>
      <c r="B1091">
        <v>4</v>
      </c>
      <c r="C1091" s="116">
        <v>45131.51040590278</v>
      </c>
      <c r="D1091">
        <v>1164</v>
      </c>
      <c r="E1091" s="24" t="s">
        <v>2853</v>
      </c>
      <c r="F1091" s="24" t="s">
        <v>2853</v>
      </c>
      <c r="G1091" t="b">
        <v>0</v>
      </c>
      <c r="H1091" s="24" t="s">
        <v>2854</v>
      </c>
    </row>
    <row r="1092" spans="1:8" hidden="1" x14ac:dyDescent="0.2">
      <c r="A1092">
        <v>14994</v>
      </c>
      <c r="B1092">
        <v>11</v>
      </c>
      <c r="C1092" s="116">
        <v>45131.510406250003</v>
      </c>
      <c r="D1092">
        <v>8707</v>
      </c>
      <c r="E1092" s="24" t="s">
        <v>2857</v>
      </c>
      <c r="F1092" s="24" t="s">
        <v>2857</v>
      </c>
      <c r="G1092" t="b">
        <v>1</v>
      </c>
      <c r="H1092" s="24" t="s">
        <v>985</v>
      </c>
    </row>
    <row r="1093" spans="1:8" hidden="1" x14ac:dyDescent="0.2">
      <c r="A1093">
        <v>14635</v>
      </c>
      <c r="B1093">
        <v>4</v>
      </c>
      <c r="C1093" s="116">
        <v>45131.510406793983</v>
      </c>
      <c r="D1093">
        <v>1591</v>
      </c>
      <c r="E1093" s="24" t="s">
        <v>2859</v>
      </c>
      <c r="F1093" s="24" t="s">
        <v>2859</v>
      </c>
      <c r="G1093" t="b">
        <v>0</v>
      </c>
      <c r="H1093" s="24" t="s">
        <v>2860</v>
      </c>
    </row>
    <row r="1094" spans="1:8" x14ac:dyDescent="0.2">
      <c r="A1094">
        <v>16368</v>
      </c>
      <c r="C1094" s="116"/>
      <c r="D1094">
        <v>1974</v>
      </c>
      <c r="E1094" s="24" t="s">
        <v>2420</v>
      </c>
      <c r="F1094" s="24" t="s">
        <v>1823</v>
      </c>
      <c r="G1094" t="b">
        <v>1</v>
      </c>
      <c r="H1094" s="24" t="s">
        <v>883</v>
      </c>
    </row>
    <row r="1095" spans="1:8" hidden="1" x14ac:dyDescent="0.2">
      <c r="A1095">
        <v>15325</v>
      </c>
      <c r="B1095">
        <v>4</v>
      </c>
      <c r="C1095" s="116">
        <v>45131.510407326386</v>
      </c>
      <c r="D1095">
        <v>9139</v>
      </c>
      <c r="E1095" s="24" t="s">
        <v>2865</v>
      </c>
      <c r="F1095" s="24" t="s">
        <v>2865</v>
      </c>
      <c r="G1095" t="b">
        <v>0</v>
      </c>
      <c r="H1095" s="24" t="s">
        <v>2866</v>
      </c>
    </row>
    <row r="1096" spans="1:8" x14ac:dyDescent="0.2">
      <c r="A1096">
        <v>14811</v>
      </c>
      <c r="B1096">
        <v>4</v>
      </c>
      <c r="C1096" s="116"/>
      <c r="D1096">
        <v>1768</v>
      </c>
      <c r="E1096" s="24" t="s">
        <v>401</v>
      </c>
      <c r="F1096" s="24" t="s">
        <v>401</v>
      </c>
      <c r="G1096" t="b">
        <v>0</v>
      </c>
      <c r="H1096" s="24" t="s">
        <v>2867</v>
      </c>
    </row>
    <row r="1097" spans="1:8" hidden="1" x14ac:dyDescent="0.2">
      <c r="A1097">
        <v>15695</v>
      </c>
      <c r="B1097">
        <v>4</v>
      </c>
      <c r="C1097" s="116">
        <v>45131.510407719907</v>
      </c>
      <c r="D1097">
        <v>9556</v>
      </c>
      <c r="E1097" s="24" t="s">
        <v>2870</v>
      </c>
      <c r="F1097" s="24" t="s">
        <v>2870</v>
      </c>
      <c r="G1097" t="b">
        <v>0</v>
      </c>
      <c r="H1097" s="24" t="s">
        <v>1264</v>
      </c>
    </row>
    <row r="1098" spans="1:8" hidden="1" x14ac:dyDescent="0.2">
      <c r="A1098">
        <v>15339</v>
      </c>
      <c r="B1098">
        <v>3</v>
      </c>
      <c r="C1098" s="116">
        <v>45131.510407870373</v>
      </c>
      <c r="D1098">
        <v>9155</v>
      </c>
      <c r="E1098" s="24" t="s">
        <v>2871</v>
      </c>
      <c r="F1098" s="24" t="s">
        <v>2871</v>
      </c>
      <c r="G1098" t="b">
        <v>1</v>
      </c>
      <c r="H1098" s="24" t="s">
        <v>2872</v>
      </c>
    </row>
    <row r="1099" spans="1:8" hidden="1" x14ac:dyDescent="0.2">
      <c r="A1099">
        <v>15352</v>
      </c>
      <c r="B1099">
        <v>4</v>
      </c>
      <c r="C1099" s="116">
        <v>45131.510408252318</v>
      </c>
      <c r="D1099">
        <v>9170</v>
      </c>
      <c r="E1099" s="24" t="s">
        <v>2873</v>
      </c>
      <c r="F1099" s="24" t="s">
        <v>2873</v>
      </c>
      <c r="G1099" t="b">
        <v>0</v>
      </c>
      <c r="H1099" s="24" t="s">
        <v>1867</v>
      </c>
    </row>
    <row r="1100" spans="1:8" hidden="1" x14ac:dyDescent="0.2">
      <c r="A1100">
        <v>14051</v>
      </c>
      <c r="B1100">
        <v>4</v>
      </c>
      <c r="C1100" s="116">
        <v>45131.51040806713</v>
      </c>
      <c r="D1100">
        <v>2240</v>
      </c>
      <c r="E1100" s="24" t="s">
        <v>2873</v>
      </c>
      <c r="F1100" s="24" t="s">
        <v>2873</v>
      </c>
      <c r="G1100" t="b">
        <v>0</v>
      </c>
      <c r="H1100" s="24" t="s">
        <v>1867</v>
      </c>
    </row>
    <row r="1101" spans="1:8" hidden="1" x14ac:dyDescent="0.2">
      <c r="A1101">
        <v>15960</v>
      </c>
      <c r="B1101">
        <v>3</v>
      </c>
      <c r="C1101" s="116">
        <v>45639</v>
      </c>
      <c r="D1101">
        <v>9840</v>
      </c>
      <c r="E1101" s="24" t="s">
        <v>2874</v>
      </c>
      <c r="F1101" s="24" t="s">
        <v>2874</v>
      </c>
      <c r="G1101" t="b">
        <v>0</v>
      </c>
      <c r="H1101" s="24" t="s">
        <v>2875</v>
      </c>
    </row>
    <row r="1102" spans="1:8" hidden="1" x14ac:dyDescent="0.2">
      <c r="A1102">
        <v>15477</v>
      </c>
      <c r="B1102">
        <v>4</v>
      </c>
      <c r="C1102" s="116">
        <v>45131.510408599534</v>
      </c>
      <c r="D1102">
        <v>9304</v>
      </c>
      <c r="E1102" s="24" t="s">
        <v>2876</v>
      </c>
      <c r="F1102" s="24" t="s">
        <v>2876</v>
      </c>
      <c r="G1102" t="b">
        <v>0</v>
      </c>
      <c r="H1102" s="24" t="s">
        <v>2877</v>
      </c>
    </row>
    <row r="1103" spans="1:8" hidden="1" x14ac:dyDescent="0.2">
      <c r="A1103">
        <v>15224</v>
      </c>
      <c r="B1103">
        <v>4</v>
      </c>
      <c r="C1103" s="116">
        <v>45943.146682025465</v>
      </c>
      <c r="D1103">
        <v>9008</v>
      </c>
      <c r="E1103" s="24" t="s">
        <v>405</v>
      </c>
      <c r="F1103" s="24" t="s">
        <v>405</v>
      </c>
      <c r="G1103" t="b">
        <v>1</v>
      </c>
      <c r="H1103" s="24" t="s">
        <v>2880</v>
      </c>
    </row>
    <row r="1104" spans="1:8" hidden="1" x14ac:dyDescent="0.2">
      <c r="A1104">
        <v>15748</v>
      </c>
      <c r="B1104">
        <v>4</v>
      </c>
      <c r="C1104" s="116">
        <v>45131.510408796297</v>
      </c>
      <c r="D1104">
        <v>9617</v>
      </c>
      <c r="E1104" s="24" t="s">
        <v>2881</v>
      </c>
      <c r="F1104" s="24" t="s">
        <v>2881</v>
      </c>
      <c r="G1104" t="b">
        <v>0</v>
      </c>
      <c r="H1104" s="24" t="s">
        <v>2882</v>
      </c>
    </row>
    <row r="1105" spans="1:8" hidden="1" x14ac:dyDescent="0.2">
      <c r="A1105">
        <v>15323</v>
      </c>
      <c r="B1105">
        <v>11</v>
      </c>
      <c r="C1105" s="116">
        <v>45131.510408946757</v>
      </c>
      <c r="D1105">
        <v>9137</v>
      </c>
      <c r="E1105" s="24" t="s">
        <v>2885</v>
      </c>
      <c r="F1105" s="24" t="s">
        <v>2885</v>
      </c>
      <c r="G1105" t="b">
        <v>0</v>
      </c>
      <c r="H1105" s="24" t="s">
        <v>2886</v>
      </c>
    </row>
    <row r="1106" spans="1:8" x14ac:dyDescent="0.2">
      <c r="A1106">
        <v>15345</v>
      </c>
      <c r="B1106">
        <v>4</v>
      </c>
      <c r="C1106" s="116"/>
      <c r="D1106">
        <v>9162</v>
      </c>
      <c r="E1106" s="24" t="s">
        <v>2887</v>
      </c>
      <c r="F1106" s="24" t="s">
        <v>2887</v>
      </c>
      <c r="G1106" t="b">
        <v>0</v>
      </c>
      <c r="H1106" s="24" t="s">
        <v>1440</v>
      </c>
    </row>
    <row r="1107" spans="1:8" hidden="1" x14ac:dyDescent="0.2">
      <c r="A1107">
        <v>15005</v>
      </c>
      <c r="B1107">
        <v>4</v>
      </c>
      <c r="C1107" s="116">
        <v>45639</v>
      </c>
      <c r="D1107">
        <v>8723</v>
      </c>
      <c r="E1107" s="24" t="s">
        <v>2888</v>
      </c>
      <c r="F1107" s="24" t="s">
        <v>2888</v>
      </c>
      <c r="G1107" t="b">
        <v>0</v>
      </c>
      <c r="H1107" s="24" t="s">
        <v>2889</v>
      </c>
    </row>
    <row r="1108" spans="1:8" hidden="1" x14ac:dyDescent="0.2">
      <c r="A1108">
        <v>15391</v>
      </c>
      <c r="B1108">
        <v>4</v>
      </c>
      <c r="C1108" s="116">
        <v>45639</v>
      </c>
      <c r="D1108">
        <v>9211</v>
      </c>
      <c r="E1108" s="24" t="s">
        <v>2894</v>
      </c>
      <c r="F1108" s="24" t="s">
        <v>2894</v>
      </c>
      <c r="G1108" t="b">
        <v>0</v>
      </c>
      <c r="H1108" s="24" t="s">
        <v>2895</v>
      </c>
    </row>
    <row r="1109" spans="1:8" hidden="1" x14ac:dyDescent="0.2">
      <c r="A1109">
        <v>16328</v>
      </c>
      <c r="C1109" s="116">
        <v>45640</v>
      </c>
      <c r="D1109">
        <v>2556</v>
      </c>
      <c r="E1109" s="24" t="s">
        <v>2896</v>
      </c>
      <c r="F1109" s="24" t="s">
        <v>2896</v>
      </c>
      <c r="G1109" t="b">
        <v>0</v>
      </c>
      <c r="H1109" s="24" t="s">
        <v>1160</v>
      </c>
    </row>
    <row r="1110" spans="1:8" hidden="1" x14ac:dyDescent="0.2">
      <c r="A1110">
        <v>14991</v>
      </c>
      <c r="B1110">
        <v>10</v>
      </c>
      <c r="C1110" s="116">
        <v>45639</v>
      </c>
      <c r="D1110">
        <v>8679</v>
      </c>
      <c r="E1110" s="24" t="s">
        <v>2897</v>
      </c>
      <c r="F1110" s="24" t="s">
        <v>2897</v>
      </c>
      <c r="G1110" t="b">
        <v>1</v>
      </c>
      <c r="H1110" s="24" t="s">
        <v>2898</v>
      </c>
    </row>
    <row r="1111" spans="1:8" hidden="1" x14ac:dyDescent="0.2">
      <c r="A1111">
        <v>14775</v>
      </c>
      <c r="B1111">
        <v>4</v>
      </c>
      <c r="C1111" s="116">
        <v>45639</v>
      </c>
      <c r="D1111">
        <v>1732</v>
      </c>
      <c r="E1111" s="24" t="s">
        <v>2899</v>
      </c>
      <c r="F1111" s="24" t="s">
        <v>2899</v>
      </c>
      <c r="G1111" t="b">
        <v>0</v>
      </c>
      <c r="H1111" s="24" t="s">
        <v>2900</v>
      </c>
    </row>
    <row r="1112" spans="1:8" x14ac:dyDescent="0.2">
      <c r="A1112">
        <v>15909</v>
      </c>
      <c r="B1112">
        <v>3</v>
      </c>
      <c r="C1112" s="116"/>
      <c r="D1112">
        <v>9787</v>
      </c>
      <c r="E1112" s="24" t="s">
        <v>409</v>
      </c>
      <c r="F1112" s="24" t="s">
        <v>409</v>
      </c>
      <c r="G1112" t="b">
        <v>1</v>
      </c>
      <c r="H1112" s="24" t="s">
        <v>2432</v>
      </c>
    </row>
    <row r="1113" spans="1:8" hidden="1" x14ac:dyDescent="0.2">
      <c r="A1113">
        <v>14401</v>
      </c>
      <c r="B1113">
        <v>4</v>
      </c>
      <c r="C1113" s="116">
        <v>45639</v>
      </c>
      <c r="D1113">
        <v>1333</v>
      </c>
      <c r="E1113" s="24" t="s">
        <v>2901</v>
      </c>
      <c r="F1113" s="24" t="s">
        <v>2901</v>
      </c>
      <c r="G1113" t="b">
        <v>0</v>
      </c>
      <c r="H1113" s="24" t="s">
        <v>1378</v>
      </c>
    </row>
    <row r="1114" spans="1:8" hidden="1" x14ac:dyDescent="0.2">
      <c r="A1114">
        <v>14195</v>
      </c>
      <c r="B1114">
        <v>4</v>
      </c>
      <c r="C1114" s="116">
        <v>45639</v>
      </c>
      <c r="D1114">
        <v>1118</v>
      </c>
      <c r="E1114" s="24" t="s">
        <v>2902</v>
      </c>
      <c r="F1114" s="24" t="s">
        <v>2902</v>
      </c>
      <c r="G1114" t="b">
        <v>0</v>
      </c>
      <c r="H1114" s="24" t="s">
        <v>2903</v>
      </c>
    </row>
    <row r="1115" spans="1:8" hidden="1" x14ac:dyDescent="0.2">
      <c r="A1115">
        <v>14507</v>
      </c>
      <c r="B1115">
        <v>4</v>
      </c>
      <c r="C1115" s="116">
        <v>45639</v>
      </c>
      <c r="D1115">
        <v>1461</v>
      </c>
      <c r="E1115" s="24" t="s">
        <v>2906</v>
      </c>
      <c r="F1115" s="24" t="s">
        <v>2906</v>
      </c>
      <c r="G1115" t="b">
        <v>0</v>
      </c>
      <c r="H1115" s="24" t="s">
        <v>2907</v>
      </c>
    </row>
    <row r="1116" spans="1:8" hidden="1" x14ac:dyDescent="0.2">
      <c r="A1116">
        <v>15083</v>
      </c>
      <c r="B1116">
        <v>4</v>
      </c>
      <c r="C1116" s="116">
        <v>45639</v>
      </c>
      <c r="D1116">
        <v>8822</v>
      </c>
      <c r="E1116" s="24" t="s">
        <v>2908</v>
      </c>
      <c r="F1116" s="24" t="s">
        <v>2908</v>
      </c>
      <c r="G1116" t="b">
        <v>0</v>
      </c>
      <c r="H1116" s="24" t="s">
        <v>1783</v>
      </c>
    </row>
    <row r="1117" spans="1:8" hidden="1" x14ac:dyDescent="0.2">
      <c r="A1117">
        <v>14631</v>
      </c>
      <c r="B1117">
        <v>4</v>
      </c>
      <c r="C1117" s="116">
        <v>45639</v>
      </c>
      <c r="D1117">
        <v>1587</v>
      </c>
      <c r="E1117" s="24" t="s">
        <v>2909</v>
      </c>
      <c r="F1117" s="24" t="s">
        <v>2909</v>
      </c>
      <c r="G1117" t="b">
        <v>0</v>
      </c>
      <c r="H1117" s="24" t="s">
        <v>2910</v>
      </c>
    </row>
    <row r="1118" spans="1:8" hidden="1" x14ac:dyDescent="0.2">
      <c r="A1118">
        <v>14037</v>
      </c>
      <c r="B1118">
        <v>4</v>
      </c>
      <c r="C1118" s="116">
        <v>45639</v>
      </c>
      <c r="D1118">
        <v>2211</v>
      </c>
      <c r="E1118" s="24" t="s">
        <v>2911</v>
      </c>
      <c r="F1118" s="24" t="s">
        <v>2911</v>
      </c>
      <c r="G1118" t="b">
        <v>0</v>
      </c>
      <c r="H1118" s="24" t="s">
        <v>906</v>
      </c>
    </row>
    <row r="1119" spans="1:8" hidden="1" x14ac:dyDescent="0.2">
      <c r="A1119">
        <v>14332</v>
      </c>
      <c r="B1119">
        <v>4</v>
      </c>
      <c r="C1119" s="116">
        <v>45639</v>
      </c>
      <c r="D1119">
        <v>1262</v>
      </c>
      <c r="E1119" s="24" t="s">
        <v>2912</v>
      </c>
      <c r="F1119" s="24" t="s">
        <v>2912</v>
      </c>
      <c r="G1119" t="b">
        <v>0</v>
      </c>
      <c r="H1119" s="24" t="s">
        <v>2367</v>
      </c>
    </row>
    <row r="1120" spans="1:8" x14ac:dyDescent="0.2">
      <c r="A1120">
        <v>15524</v>
      </c>
      <c r="B1120">
        <v>4</v>
      </c>
      <c r="C1120" s="116"/>
      <c r="D1120">
        <v>9353</v>
      </c>
      <c r="E1120" s="24" t="s">
        <v>2913</v>
      </c>
      <c r="F1120" s="24" t="s">
        <v>2913</v>
      </c>
      <c r="G1120" t="b">
        <v>1</v>
      </c>
      <c r="H1120" s="24" t="s">
        <v>965</v>
      </c>
    </row>
    <row r="1121" spans="1:8" hidden="1" x14ac:dyDescent="0.2">
      <c r="A1121">
        <v>16089</v>
      </c>
      <c r="B1121">
        <v>4</v>
      </c>
      <c r="C1121" s="116">
        <v>45131.375358067133</v>
      </c>
      <c r="D1121">
        <v>9981</v>
      </c>
      <c r="E1121" s="24" t="s">
        <v>2914</v>
      </c>
      <c r="F1121" s="24" t="s">
        <v>2914</v>
      </c>
      <c r="G1121" t="b">
        <v>0</v>
      </c>
      <c r="H1121" s="24" t="s">
        <v>2915</v>
      </c>
    </row>
    <row r="1122" spans="1:8" x14ac:dyDescent="0.2">
      <c r="A1122">
        <v>14006</v>
      </c>
      <c r="B1122">
        <v>4</v>
      </c>
      <c r="C1122" s="116"/>
      <c r="D1122">
        <v>2045</v>
      </c>
      <c r="E1122" s="24" t="s">
        <v>411</v>
      </c>
      <c r="F1122" s="24" t="s">
        <v>411</v>
      </c>
      <c r="G1122" t="b">
        <v>0</v>
      </c>
      <c r="H1122" s="24" t="s">
        <v>2918</v>
      </c>
    </row>
    <row r="1123" spans="1:8" hidden="1" x14ac:dyDescent="0.2">
      <c r="A1123">
        <v>15489</v>
      </c>
      <c r="B1123">
        <v>4</v>
      </c>
      <c r="C1123" s="116">
        <v>45131.375370914349</v>
      </c>
      <c r="D1123">
        <v>9317</v>
      </c>
      <c r="E1123" s="24" t="s">
        <v>2919</v>
      </c>
      <c r="F1123" s="24" t="s">
        <v>2919</v>
      </c>
      <c r="G1123" t="b">
        <v>0</v>
      </c>
      <c r="H1123" s="24" t="s">
        <v>1440</v>
      </c>
    </row>
    <row r="1124" spans="1:8" hidden="1" x14ac:dyDescent="0.2">
      <c r="A1124">
        <v>14103</v>
      </c>
      <c r="B1124">
        <v>4</v>
      </c>
      <c r="C1124" s="116">
        <v>45131.375368749999</v>
      </c>
      <c r="D1124">
        <v>1025</v>
      </c>
      <c r="E1124" s="24" t="s">
        <v>2920</v>
      </c>
      <c r="F1124" s="24" t="s">
        <v>2920</v>
      </c>
      <c r="G1124" t="b">
        <v>0</v>
      </c>
      <c r="H1124" s="24" t="s">
        <v>2340</v>
      </c>
    </row>
    <row r="1125" spans="1:8" hidden="1" x14ac:dyDescent="0.2">
      <c r="A1125">
        <v>15882</v>
      </c>
      <c r="B1125">
        <v>4</v>
      </c>
      <c r="C1125" s="116">
        <v>45131.37536982639</v>
      </c>
      <c r="D1125">
        <v>9760</v>
      </c>
      <c r="E1125" s="24" t="s">
        <v>2921</v>
      </c>
      <c r="F1125" s="24" t="s">
        <v>2921</v>
      </c>
      <c r="G1125" t="b">
        <v>0</v>
      </c>
      <c r="H1125" s="24" t="s">
        <v>1254</v>
      </c>
    </row>
    <row r="1126" spans="1:8" hidden="1" x14ac:dyDescent="0.2">
      <c r="A1126">
        <v>14314</v>
      </c>
      <c r="B1126">
        <v>4</v>
      </c>
      <c r="C1126" s="116">
        <v>45131</v>
      </c>
      <c r="D1126">
        <v>1243</v>
      </c>
      <c r="E1126" s="24" t="s">
        <v>2924</v>
      </c>
      <c r="F1126" s="24" t="s">
        <v>2924</v>
      </c>
      <c r="G1126" t="b">
        <v>1</v>
      </c>
      <c r="H1126" s="24" t="s">
        <v>2925</v>
      </c>
    </row>
    <row r="1127" spans="1:8" hidden="1" x14ac:dyDescent="0.2">
      <c r="A1127">
        <v>15683</v>
      </c>
      <c r="B1127">
        <v>4</v>
      </c>
      <c r="C1127" s="116">
        <v>45131.375373993054</v>
      </c>
      <c r="D1127">
        <v>9544</v>
      </c>
      <c r="E1127" s="24" t="s">
        <v>2932</v>
      </c>
      <c r="F1127" s="24" t="s">
        <v>2932</v>
      </c>
      <c r="G1127" t="b">
        <v>0</v>
      </c>
      <c r="H1127" s="24" t="s">
        <v>969</v>
      </c>
    </row>
    <row r="1128" spans="1:8" hidden="1" x14ac:dyDescent="0.2">
      <c r="A1128">
        <v>16059</v>
      </c>
      <c r="B1128">
        <v>4</v>
      </c>
      <c r="C1128" s="116">
        <v>45131.375376157404</v>
      </c>
      <c r="D1128">
        <v>9949</v>
      </c>
      <c r="E1128" s="24" t="s">
        <v>2935</v>
      </c>
      <c r="F1128" s="24" t="s">
        <v>2935</v>
      </c>
      <c r="G1128" t="b">
        <v>0</v>
      </c>
      <c r="H1128" s="24" t="s">
        <v>2936</v>
      </c>
    </row>
    <row r="1129" spans="1:8" hidden="1" x14ac:dyDescent="0.2">
      <c r="A1129">
        <v>14284</v>
      </c>
      <c r="B1129">
        <v>3</v>
      </c>
      <c r="C1129" s="116">
        <v>45131.375377233795</v>
      </c>
      <c r="D1129">
        <v>1208</v>
      </c>
      <c r="E1129" s="24" t="s">
        <v>2937</v>
      </c>
      <c r="F1129" s="24" t="s">
        <v>2937</v>
      </c>
      <c r="G1129" t="b">
        <v>0</v>
      </c>
      <c r="H1129" s="24" t="s">
        <v>1182</v>
      </c>
    </row>
    <row r="1130" spans="1:8" hidden="1" x14ac:dyDescent="0.2">
      <c r="A1130">
        <v>15964</v>
      </c>
      <c r="B1130">
        <v>4</v>
      </c>
      <c r="C1130" s="116">
        <v>45131.375379398145</v>
      </c>
      <c r="D1130">
        <v>9844</v>
      </c>
      <c r="E1130" s="24" t="s">
        <v>2940</v>
      </c>
      <c r="F1130" s="24" t="s">
        <v>2940</v>
      </c>
      <c r="G1130" t="b">
        <v>0</v>
      </c>
      <c r="H1130" s="24" t="s">
        <v>2064</v>
      </c>
    </row>
    <row r="1131" spans="1:8" hidden="1" x14ac:dyDescent="0.2">
      <c r="A1131">
        <v>14465</v>
      </c>
      <c r="B1131">
        <v>4</v>
      </c>
      <c r="C1131" s="116">
        <v>45131.375380474536</v>
      </c>
      <c r="D1131">
        <v>1419</v>
      </c>
      <c r="E1131" s="24" t="s">
        <v>2941</v>
      </c>
      <c r="F1131" s="24" t="s">
        <v>2941</v>
      </c>
      <c r="G1131" t="b">
        <v>0</v>
      </c>
      <c r="H1131" s="24" t="s">
        <v>2942</v>
      </c>
    </row>
    <row r="1132" spans="1:8" hidden="1" x14ac:dyDescent="0.2">
      <c r="A1132">
        <v>14216</v>
      </c>
      <c r="B1132">
        <v>4</v>
      </c>
      <c r="C1132" s="116">
        <v>45131.375381747683</v>
      </c>
      <c r="D1132">
        <v>1139</v>
      </c>
      <c r="E1132" s="24" t="s">
        <v>2943</v>
      </c>
      <c r="F1132" s="24" t="s">
        <v>2943</v>
      </c>
      <c r="G1132" t="b">
        <v>0</v>
      </c>
      <c r="H1132" s="24" t="s">
        <v>2944</v>
      </c>
    </row>
    <row r="1133" spans="1:8" hidden="1" x14ac:dyDescent="0.2">
      <c r="A1133">
        <v>14528</v>
      </c>
      <c r="B1133">
        <v>4</v>
      </c>
      <c r="C1133" s="116">
        <v>45131.375382835649</v>
      </c>
      <c r="D1133">
        <v>1482</v>
      </c>
      <c r="E1133" s="24" t="s">
        <v>2945</v>
      </c>
      <c r="F1133" s="24" t="s">
        <v>2945</v>
      </c>
      <c r="G1133" t="b">
        <v>0</v>
      </c>
      <c r="H1133" s="24" t="s">
        <v>914</v>
      </c>
    </row>
    <row r="1134" spans="1:8" hidden="1" x14ac:dyDescent="0.2">
      <c r="A1134">
        <v>14405</v>
      </c>
      <c r="B1134">
        <v>4</v>
      </c>
      <c r="C1134" s="116">
        <v>45131.375384837964</v>
      </c>
      <c r="D1134">
        <v>1337</v>
      </c>
      <c r="E1134" s="24" t="s">
        <v>2947</v>
      </c>
      <c r="F1134" s="24" t="s">
        <v>2947</v>
      </c>
      <c r="G1134" t="b">
        <v>0</v>
      </c>
      <c r="H1134" s="24" t="s">
        <v>1343</v>
      </c>
    </row>
    <row r="1135" spans="1:8" hidden="1" x14ac:dyDescent="0.2">
      <c r="A1135">
        <v>15008</v>
      </c>
      <c r="B1135">
        <v>4</v>
      </c>
      <c r="C1135" s="116">
        <v>45131.375385914354</v>
      </c>
      <c r="D1135">
        <v>8726</v>
      </c>
      <c r="E1135" s="24" t="s">
        <v>2948</v>
      </c>
      <c r="F1135" s="24" t="s">
        <v>2948</v>
      </c>
      <c r="G1135" t="b">
        <v>0</v>
      </c>
      <c r="H1135" s="24" t="s">
        <v>2949</v>
      </c>
    </row>
    <row r="1136" spans="1:8" hidden="1" x14ac:dyDescent="0.2">
      <c r="A1136">
        <v>14623</v>
      </c>
      <c r="B1136">
        <v>6</v>
      </c>
      <c r="C1136" s="116">
        <v>45639</v>
      </c>
      <c r="D1136">
        <v>1578</v>
      </c>
      <c r="E1136" s="24" t="s">
        <v>2950</v>
      </c>
      <c r="F1136" s="24" t="s">
        <v>2950</v>
      </c>
      <c r="G1136" t="b">
        <v>1</v>
      </c>
      <c r="H1136" s="24" t="s">
        <v>2951</v>
      </c>
    </row>
    <row r="1137" spans="1:8" hidden="1" x14ac:dyDescent="0.2">
      <c r="A1137">
        <v>14819</v>
      </c>
      <c r="B1137">
        <v>4</v>
      </c>
      <c r="C1137" s="116">
        <v>45131.375387187501</v>
      </c>
      <c r="D1137">
        <v>1776</v>
      </c>
      <c r="E1137" s="24" t="s">
        <v>2953</v>
      </c>
      <c r="F1137" s="24" t="s">
        <v>2953</v>
      </c>
      <c r="G1137" t="b">
        <v>0</v>
      </c>
      <c r="H1137" s="24" t="s">
        <v>2954</v>
      </c>
    </row>
    <row r="1138" spans="1:8" hidden="1" x14ac:dyDescent="0.2">
      <c r="A1138">
        <v>14721</v>
      </c>
      <c r="B1138">
        <v>4</v>
      </c>
      <c r="C1138" s="116">
        <v>45131.375388807872</v>
      </c>
      <c r="D1138">
        <v>1678</v>
      </c>
      <c r="E1138" s="24" t="s">
        <v>2958</v>
      </c>
      <c r="F1138" s="24" t="s">
        <v>2958</v>
      </c>
      <c r="G1138" t="b">
        <v>0</v>
      </c>
      <c r="H1138" s="24" t="s">
        <v>1421</v>
      </c>
    </row>
    <row r="1139" spans="1:8" hidden="1" x14ac:dyDescent="0.2">
      <c r="A1139">
        <v>14513</v>
      </c>
      <c r="B1139">
        <v>4</v>
      </c>
      <c r="C1139" s="116">
        <v>45131.375390081019</v>
      </c>
      <c r="D1139">
        <v>1467</v>
      </c>
      <c r="E1139" s="24" t="s">
        <v>2959</v>
      </c>
      <c r="F1139" s="24" t="s">
        <v>2959</v>
      </c>
      <c r="G1139" t="b">
        <v>0</v>
      </c>
      <c r="H1139" s="24" t="s">
        <v>998</v>
      </c>
    </row>
    <row r="1140" spans="1:8" hidden="1" x14ac:dyDescent="0.2">
      <c r="A1140">
        <v>14481</v>
      </c>
      <c r="B1140">
        <v>4</v>
      </c>
      <c r="C1140" s="116">
        <v>45131.375391168978</v>
      </c>
      <c r="D1140">
        <v>1435</v>
      </c>
      <c r="E1140" s="24" t="s">
        <v>2960</v>
      </c>
      <c r="F1140" s="24" t="s">
        <v>2960</v>
      </c>
      <c r="G1140" t="b">
        <v>0</v>
      </c>
      <c r="H1140" s="24" t="s">
        <v>998</v>
      </c>
    </row>
    <row r="1141" spans="1:8" hidden="1" x14ac:dyDescent="0.2">
      <c r="A1141">
        <v>15401</v>
      </c>
      <c r="B1141">
        <v>4</v>
      </c>
      <c r="C1141" s="116">
        <v>45131.375398032411</v>
      </c>
      <c r="D1141">
        <v>9221</v>
      </c>
      <c r="E1141" s="24" t="s">
        <v>2963</v>
      </c>
      <c r="F1141" s="24" t="s">
        <v>2963</v>
      </c>
      <c r="G1141" t="b">
        <v>0</v>
      </c>
      <c r="H1141" s="24" t="s">
        <v>1219</v>
      </c>
    </row>
    <row r="1142" spans="1:8" hidden="1" x14ac:dyDescent="0.2">
      <c r="A1142">
        <v>15347</v>
      </c>
      <c r="B1142">
        <v>4</v>
      </c>
      <c r="C1142" s="116">
        <v>45131.375404548613</v>
      </c>
      <c r="D1142">
        <v>9165</v>
      </c>
      <c r="E1142" s="24" t="s">
        <v>2966</v>
      </c>
      <c r="F1142" s="24" t="s">
        <v>2966</v>
      </c>
      <c r="G1142" t="b">
        <v>0</v>
      </c>
      <c r="H1142" s="24" t="s">
        <v>2967</v>
      </c>
    </row>
    <row r="1143" spans="1:8" hidden="1" x14ac:dyDescent="0.2">
      <c r="A1143">
        <v>14643</v>
      </c>
      <c r="B1143">
        <v>4</v>
      </c>
      <c r="C1143" s="116">
        <v>45131.375404745369</v>
      </c>
      <c r="D1143">
        <v>1599</v>
      </c>
      <c r="E1143" s="24" t="s">
        <v>2968</v>
      </c>
      <c r="F1143" s="24" t="s">
        <v>2968</v>
      </c>
      <c r="G1143" t="b">
        <v>0</v>
      </c>
      <c r="H1143" s="24" t="s">
        <v>2448</v>
      </c>
    </row>
    <row r="1144" spans="1:8" hidden="1" x14ac:dyDescent="0.2">
      <c r="A1144">
        <v>16098</v>
      </c>
      <c r="B1144">
        <v>4</v>
      </c>
      <c r="C1144" s="116">
        <v>45131.375404895836</v>
      </c>
      <c r="D1144">
        <v>9991</v>
      </c>
      <c r="E1144" s="24" t="s">
        <v>2971</v>
      </c>
      <c r="F1144" s="24" t="s">
        <v>2971</v>
      </c>
      <c r="G1144" t="b">
        <v>0</v>
      </c>
      <c r="H1144" s="24" t="s">
        <v>2972</v>
      </c>
    </row>
    <row r="1145" spans="1:8" hidden="1" x14ac:dyDescent="0.2">
      <c r="A1145">
        <v>16272</v>
      </c>
      <c r="C1145" s="116">
        <v>45131.375405092593</v>
      </c>
      <c r="D1145">
        <v>1994</v>
      </c>
      <c r="E1145" s="24" t="s">
        <v>5034</v>
      </c>
      <c r="F1145" s="24" t="s">
        <v>5035</v>
      </c>
      <c r="G1145" t="b">
        <v>0</v>
      </c>
      <c r="H1145" s="24" t="s">
        <v>883</v>
      </c>
    </row>
    <row r="1146" spans="1:8" hidden="1" x14ac:dyDescent="0.2">
      <c r="A1146">
        <v>15582</v>
      </c>
      <c r="B1146">
        <v>4</v>
      </c>
      <c r="C1146" s="116">
        <v>45131.375405289349</v>
      </c>
      <c r="D1146">
        <v>9424</v>
      </c>
      <c r="E1146" s="24" t="s">
        <v>2975</v>
      </c>
      <c r="F1146" s="24" t="s">
        <v>2975</v>
      </c>
      <c r="G1146" t="b">
        <v>0</v>
      </c>
      <c r="H1146" s="24" t="s">
        <v>2976</v>
      </c>
    </row>
    <row r="1147" spans="1:8" x14ac:dyDescent="0.2">
      <c r="A1147">
        <v>15867</v>
      </c>
      <c r="B1147">
        <v>4</v>
      </c>
      <c r="C1147" s="116"/>
      <c r="D1147">
        <v>9745</v>
      </c>
      <c r="E1147" s="24" t="s">
        <v>414</v>
      </c>
      <c r="F1147" s="24" t="s">
        <v>414</v>
      </c>
      <c r="G1147" t="b">
        <v>1</v>
      </c>
      <c r="H1147" s="24" t="s">
        <v>1446</v>
      </c>
    </row>
    <row r="1148" spans="1:8" hidden="1" x14ac:dyDescent="0.2">
      <c r="A1148">
        <v>14970</v>
      </c>
      <c r="B1148">
        <v>4</v>
      </c>
      <c r="C1148" s="116">
        <v>45131.37540582176</v>
      </c>
      <c r="D1148">
        <v>8186</v>
      </c>
      <c r="E1148" s="24" t="s">
        <v>2977</v>
      </c>
      <c r="F1148" s="24" t="s">
        <v>2977</v>
      </c>
      <c r="G1148" t="b">
        <v>0</v>
      </c>
      <c r="H1148" s="24" t="s">
        <v>2978</v>
      </c>
    </row>
    <row r="1149" spans="1:8" hidden="1" x14ac:dyDescent="0.2">
      <c r="A1149">
        <v>15426</v>
      </c>
      <c r="B1149">
        <v>4</v>
      </c>
      <c r="C1149" s="116">
        <v>45131.375405983796</v>
      </c>
      <c r="D1149">
        <v>9251</v>
      </c>
      <c r="E1149" s="24" t="s">
        <v>2979</v>
      </c>
      <c r="F1149" s="24" t="s">
        <v>2979</v>
      </c>
      <c r="G1149" t="b">
        <v>0</v>
      </c>
      <c r="H1149" s="24" t="s">
        <v>2980</v>
      </c>
    </row>
    <row r="1150" spans="1:8" hidden="1" x14ac:dyDescent="0.2">
      <c r="A1150">
        <v>14245</v>
      </c>
      <c r="B1150">
        <v>4</v>
      </c>
      <c r="C1150" s="116">
        <v>45131.37540636574</v>
      </c>
      <c r="D1150">
        <v>1169</v>
      </c>
      <c r="E1150" s="24" t="s">
        <v>2981</v>
      </c>
      <c r="F1150" s="24" t="s">
        <v>2981</v>
      </c>
      <c r="G1150" t="b">
        <v>0</v>
      </c>
      <c r="H1150" s="24" t="s">
        <v>2982</v>
      </c>
    </row>
    <row r="1151" spans="1:8" x14ac:dyDescent="0.2">
      <c r="A1151">
        <v>15102</v>
      </c>
      <c r="B1151">
        <v>4</v>
      </c>
      <c r="C1151" s="116"/>
      <c r="D1151">
        <v>8843</v>
      </c>
      <c r="E1151" s="24" t="s">
        <v>416</v>
      </c>
      <c r="F1151" s="24" t="s">
        <v>416</v>
      </c>
      <c r="G1151" t="b">
        <v>1</v>
      </c>
      <c r="H1151" s="24" t="s">
        <v>1423</v>
      </c>
    </row>
    <row r="1152" spans="1:8" x14ac:dyDescent="0.2">
      <c r="A1152">
        <v>13959</v>
      </c>
      <c r="B1152">
        <v>4</v>
      </c>
      <c r="C1152" s="116"/>
      <c r="D1152">
        <v>11074859</v>
      </c>
      <c r="E1152" s="24" t="s">
        <v>2985</v>
      </c>
      <c r="F1152" s="24" t="s">
        <v>2985</v>
      </c>
      <c r="G1152" t="b">
        <v>1</v>
      </c>
      <c r="H1152" s="24" t="s">
        <v>2986</v>
      </c>
    </row>
    <row r="1153" spans="1:8" hidden="1" x14ac:dyDescent="0.2">
      <c r="A1153">
        <v>14166</v>
      </c>
      <c r="B1153">
        <v>4</v>
      </c>
      <c r="C1153" s="116">
        <v>45131.375406516207</v>
      </c>
      <c r="D1153">
        <v>1088</v>
      </c>
      <c r="E1153" s="24" t="s">
        <v>2987</v>
      </c>
      <c r="F1153" s="24" t="s">
        <v>2987</v>
      </c>
      <c r="G1153" t="b">
        <v>0</v>
      </c>
      <c r="H1153" s="24" t="s">
        <v>2340</v>
      </c>
    </row>
    <row r="1154" spans="1:8" hidden="1" x14ac:dyDescent="0.2">
      <c r="A1154">
        <v>14698</v>
      </c>
      <c r="B1154">
        <v>4</v>
      </c>
      <c r="C1154" s="116">
        <v>45726</v>
      </c>
      <c r="D1154">
        <v>16555</v>
      </c>
      <c r="E1154" s="24" t="s">
        <v>5036</v>
      </c>
      <c r="F1154" s="24" t="s">
        <v>5036</v>
      </c>
      <c r="G1154" t="b">
        <v>0</v>
      </c>
      <c r="H1154" s="24" t="s">
        <v>5037</v>
      </c>
    </row>
    <row r="1155" spans="1:8" hidden="1" x14ac:dyDescent="0.2">
      <c r="A1155">
        <v>14079</v>
      </c>
      <c r="B1155">
        <v>4</v>
      </c>
      <c r="C1155" s="116">
        <v>45131.375406712963</v>
      </c>
      <c r="D1155">
        <v>2389</v>
      </c>
      <c r="E1155" s="24" t="s">
        <v>2988</v>
      </c>
      <c r="F1155" s="24" t="s">
        <v>2988</v>
      </c>
      <c r="G1155" t="b">
        <v>0</v>
      </c>
      <c r="H1155" s="24" t="s">
        <v>2280</v>
      </c>
    </row>
    <row r="1156" spans="1:8" hidden="1" x14ac:dyDescent="0.2">
      <c r="A1156">
        <v>15702</v>
      </c>
      <c r="B1156">
        <v>4</v>
      </c>
      <c r="C1156" s="116">
        <v>45131.375406909719</v>
      </c>
      <c r="D1156">
        <v>9565</v>
      </c>
      <c r="E1156" s="24" t="s">
        <v>2989</v>
      </c>
      <c r="F1156" s="24" t="s">
        <v>2989</v>
      </c>
      <c r="G1156" t="b">
        <v>0</v>
      </c>
      <c r="H1156" s="24" t="s">
        <v>891</v>
      </c>
    </row>
    <row r="1157" spans="1:8" hidden="1" x14ac:dyDescent="0.2">
      <c r="A1157">
        <v>14339</v>
      </c>
      <c r="B1157">
        <v>4</v>
      </c>
      <c r="C1157" s="116">
        <v>45131.37540744213</v>
      </c>
      <c r="D1157">
        <v>1269</v>
      </c>
      <c r="E1157" s="24" t="s">
        <v>2990</v>
      </c>
      <c r="F1157" s="24" t="s">
        <v>2990</v>
      </c>
      <c r="G1157" t="b">
        <v>0</v>
      </c>
      <c r="H1157" s="24" t="s">
        <v>1509</v>
      </c>
    </row>
    <row r="1158" spans="1:8" hidden="1" x14ac:dyDescent="0.2">
      <c r="A1158">
        <v>14611</v>
      </c>
      <c r="B1158">
        <v>4</v>
      </c>
      <c r="C1158" s="116">
        <v>45131.375407060186</v>
      </c>
      <c r="D1158">
        <v>1566</v>
      </c>
      <c r="E1158" s="24" t="s">
        <v>2991</v>
      </c>
      <c r="F1158" s="24" t="s">
        <v>2991</v>
      </c>
      <c r="G1158" t="b">
        <v>0</v>
      </c>
      <c r="H1158" s="24" t="s">
        <v>1005</v>
      </c>
    </row>
    <row r="1159" spans="1:8" hidden="1" x14ac:dyDescent="0.2">
      <c r="A1159">
        <v>15417</v>
      </c>
      <c r="B1159">
        <v>4</v>
      </c>
      <c r="C1159" s="116">
        <v>45131.375407638887</v>
      </c>
      <c r="D1159">
        <v>9240</v>
      </c>
      <c r="E1159" s="24" t="s">
        <v>2992</v>
      </c>
      <c r="F1159" s="24" t="s">
        <v>2992</v>
      </c>
      <c r="G1159" t="b">
        <v>0</v>
      </c>
      <c r="H1159" s="24" t="s">
        <v>951</v>
      </c>
    </row>
    <row r="1160" spans="1:8" x14ac:dyDescent="0.2">
      <c r="A1160">
        <v>14645</v>
      </c>
      <c r="B1160">
        <v>4</v>
      </c>
      <c r="C1160" s="116"/>
      <c r="D1160">
        <v>1601</v>
      </c>
      <c r="E1160" s="24" t="s">
        <v>418</v>
      </c>
      <c r="F1160" s="24" t="s">
        <v>418</v>
      </c>
      <c r="G1160" t="b">
        <v>1</v>
      </c>
      <c r="H1160" s="24" t="s">
        <v>2993</v>
      </c>
    </row>
    <row r="1161" spans="1:8" hidden="1" x14ac:dyDescent="0.2">
      <c r="A1161">
        <v>16035</v>
      </c>
      <c r="B1161">
        <v>4</v>
      </c>
      <c r="C1161" s="116">
        <v>45131.375407789354</v>
      </c>
      <c r="D1161">
        <v>9923</v>
      </c>
      <c r="E1161" s="24" t="s">
        <v>2994</v>
      </c>
      <c r="F1161" s="24" t="s">
        <v>2994</v>
      </c>
      <c r="G1161" t="b">
        <v>0</v>
      </c>
      <c r="H1161" s="24" t="s">
        <v>891</v>
      </c>
    </row>
    <row r="1162" spans="1:8" hidden="1" x14ac:dyDescent="0.2">
      <c r="A1162">
        <v>14469</v>
      </c>
      <c r="B1162">
        <v>4</v>
      </c>
      <c r="C1162" s="116">
        <v>45131.37540798611</v>
      </c>
      <c r="D1162">
        <v>1423</v>
      </c>
      <c r="E1162" s="24" t="s">
        <v>2995</v>
      </c>
      <c r="F1162" s="24" t="s">
        <v>2995</v>
      </c>
      <c r="G1162" t="b">
        <v>0</v>
      </c>
      <c r="H1162" s="24" t="s">
        <v>998</v>
      </c>
    </row>
    <row r="1163" spans="1:8" hidden="1" x14ac:dyDescent="0.2">
      <c r="A1163">
        <v>14832</v>
      </c>
      <c r="B1163">
        <v>4</v>
      </c>
      <c r="C1163" s="116">
        <v>45131.375408182874</v>
      </c>
      <c r="D1163">
        <v>1789</v>
      </c>
      <c r="E1163" s="24" t="s">
        <v>2996</v>
      </c>
      <c r="F1163" s="24" t="s">
        <v>2996</v>
      </c>
      <c r="G1163" t="b">
        <v>0</v>
      </c>
      <c r="H1163" s="24" t="s">
        <v>1078</v>
      </c>
    </row>
    <row r="1164" spans="1:8" hidden="1" x14ac:dyDescent="0.2">
      <c r="A1164">
        <v>14574</v>
      </c>
      <c r="B1164">
        <v>6</v>
      </c>
      <c r="C1164" s="116">
        <v>45580</v>
      </c>
      <c r="D1164">
        <v>1528</v>
      </c>
      <c r="E1164" s="24" t="s">
        <v>2997</v>
      </c>
      <c r="F1164" s="24" t="s">
        <v>2997</v>
      </c>
      <c r="G1164" t="b">
        <v>1</v>
      </c>
      <c r="H1164" s="24" t="s">
        <v>2998</v>
      </c>
    </row>
    <row r="1165" spans="1:8" hidden="1" x14ac:dyDescent="0.2">
      <c r="A1165">
        <v>14093</v>
      </c>
      <c r="B1165">
        <v>4</v>
      </c>
      <c r="C1165" s="116">
        <v>45131.375408333333</v>
      </c>
      <c r="D1165">
        <v>1013</v>
      </c>
      <c r="E1165" s="24" t="s">
        <v>2999</v>
      </c>
      <c r="F1165" s="24" t="s">
        <v>2999</v>
      </c>
      <c r="G1165" t="b">
        <v>0</v>
      </c>
      <c r="H1165" s="24" t="s">
        <v>1706</v>
      </c>
    </row>
    <row r="1166" spans="1:8" hidden="1" x14ac:dyDescent="0.2">
      <c r="A1166">
        <v>14975</v>
      </c>
      <c r="B1166">
        <v>4</v>
      </c>
      <c r="C1166" s="116">
        <v>45131.37540853009</v>
      </c>
      <c r="D1166">
        <v>8191</v>
      </c>
      <c r="E1166" s="24" t="s">
        <v>3000</v>
      </c>
      <c r="F1166" s="24" t="s">
        <v>3000</v>
      </c>
      <c r="G1166" t="b">
        <v>0</v>
      </c>
      <c r="H1166" s="24" t="s">
        <v>3001</v>
      </c>
    </row>
    <row r="1167" spans="1:8" hidden="1" x14ac:dyDescent="0.2">
      <c r="A1167">
        <v>14613</v>
      </c>
      <c r="B1167">
        <v>4</v>
      </c>
      <c r="C1167" s="116">
        <v>45566</v>
      </c>
      <c r="D1167">
        <v>1568</v>
      </c>
      <c r="E1167" s="24" t="s">
        <v>3005</v>
      </c>
      <c r="F1167" s="24" t="s">
        <v>3005</v>
      </c>
      <c r="G1167" t="b">
        <v>0</v>
      </c>
      <c r="H1167" s="24" t="s">
        <v>3006</v>
      </c>
    </row>
    <row r="1168" spans="1:8" hidden="1" x14ac:dyDescent="0.2">
      <c r="A1168">
        <v>14515</v>
      </c>
      <c r="B1168">
        <v>4</v>
      </c>
      <c r="C1168" s="116">
        <v>45131.375408715277</v>
      </c>
      <c r="D1168">
        <v>1469</v>
      </c>
      <c r="E1168" s="24" t="s">
        <v>3007</v>
      </c>
      <c r="F1168" s="24" t="s">
        <v>3007</v>
      </c>
      <c r="G1168" t="b">
        <v>0</v>
      </c>
      <c r="H1168" s="24" t="s">
        <v>1039</v>
      </c>
    </row>
    <row r="1169" spans="1:8" hidden="1" x14ac:dyDescent="0.2">
      <c r="A1169">
        <v>15555</v>
      </c>
      <c r="B1169">
        <v>4</v>
      </c>
      <c r="C1169" s="116">
        <v>45919.897337303242</v>
      </c>
      <c r="D1169">
        <v>9392</v>
      </c>
      <c r="E1169" s="24" t="s">
        <v>830</v>
      </c>
      <c r="F1169" s="24" t="s">
        <v>830</v>
      </c>
      <c r="G1169" t="b">
        <v>0</v>
      </c>
      <c r="H1169" s="24" t="s">
        <v>3008</v>
      </c>
    </row>
    <row r="1170" spans="1:8" hidden="1" x14ac:dyDescent="0.2">
      <c r="A1170">
        <v>14476</v>
      </c>
      <c r="B1170">
        <v>4</v>
      </c>
      <c r="C1170" s="116">
        <v>45131.375408877313</v>
      </c>
      <c r="D1170">
        <v>1430</v>
      </c>
      <c r="E1170" s="24" t="s">
        <v>3009</v>
      </c>
      <c r="F1170" s="24" t="s">
        <v>3009</v>
      </c>
      <c r="G1170" t="b">
        <v>0</v>
      </c>
      <c r="H1170" s="24" t="s">
        <v>1179</v>
      </c>
    </row>
    <row r="1171" spans="1:8" hidden="1" x14ac:dyDescent="0.2">
      <c r="A1171">
        <v>15245</v>
      </c>
      <c r="B1171">
        <v>4</v>
      </c>
      <c r="C1171" s="116">
        <v>45131.375409803244</v>
      </c>
      <c r="D1171">
        <v>9033</v>
      </c>
      <c r="E1171" s="24" t="s">
        <v>3010</v>
      </c>
      <c r="F1171" s="24" t="s">
        <v>3010</v>
      </c>
      <c r="G1171" t="b">
        <v>0</v>
      </c>
      <c r="H1171" s="24" t="s">
        <v>1025</v>
      </c>
    </row>
    <row r="1172" spans="1:8" x14ac:dyDescent="0.2">
      <c r="A1172">
        <v>14589</v>
      </c>
      <c r="B1172">
        <v>4</v>
      </c>
      <c r="C1172" s="116"/>
      <c r="D1172">
        <v>1543</v>
      </c>
      <c r="E1172" s="24" t="s">
        <v>420</v>
      </c>
      <c r="F1172" s="24" t="s">
        <v>420</v>
      </c>
      <c r="G1172" t="b">
        <v>1</v>
      </c>
      <c r="H1172" s="24" t="s">
        <v>891</v>
      </c>
    </row>
    <row r="1173" spans="1:8" hidden="1" x14ac:dyDescent="0.2">
      <c r="A1173">
        <v>14497</v>
      </c>
      <c r="B1173">
        <v>4</v>
      </c>
      <c r="C1173" s="116">
        <v>45131.375409953704</v>
      </c>
      <c r="D1173">
        <v>1451</v>
      </c>
      <c r="E1173" s="24" t="s">
        <v>3012</v>
      </c>
      <c r="F1173" s="24" t="s">
        <v>3012</v>
      </c>
      <c r="G1173" t="b">
        <v>0</v>
      </c>
      <c r="H1173" s="24" t="s">
        <v>987</v>
      </c>
    </row>
    <row r="1174" spans="1:8" x14ac:dyDescent="0.2">
      <c r="A1174">
        <v>16382</v>
      </c>
      <c r="C1174" s="116"/>
      <c r="D1174">
        <v>2656</v>
      </c>
      <c r="E1174" s="24" t="s">
        <v>6746</v>
      </c>
      <c r="F1174" s="24" t="s">
        <v>1357</v>
      </c>
      <c r="G1174" t="b">
        <v>1</v>
      </c>
      <c r="H1174" s="24" t="s">
        <v>883</v>
      </c>
    </row>
    <row r="1175" spans="1:8" hidden="1" x14ac:dyDescent="0.2">
      <c r="A1175">
        <v>14627</v>
      </c>
      <c r="B1175">
        <v>4</v>
      </c>
      <c r="C1175" s="116">
        <v>45131.37541015046</v>
      </c>
      <c r="D1175">
        <v>1583</v>
      </c>
      <c r="E1175" s="24" t="s">
        <v>3014</v>
      </c>
      <c r="F1175" s="24" t="s">
        <v>3014</v>
      </c>
      <c r="G1175" t="b">
        <v>0</v>
      </c>
      <c r="H1175" s="24" t="s">
        <v>981</v>
      </c>
    </row>
    <row r="1176" spans="1:8" hidden="1" x14ac:dyDescent="0.2">
      <c r="A1176">
        <v>15647</v>
      </c>
      <c r="B1176">
        <v>4</v>
      </c>
      <c r="C1176" s="116">
        <v>45131.375410335648</v>
      </c>
      <c r="D1176">
        <v>9506</v>
      </c>
      <c r="E1176" s="24" t="s">
        <v>3015</v>
      </c>
      <c r="F1176" s="24" t="s">
        <v>3015</v>
      </c>
      <c r="G1176" t="b">
        <v>0</v>
      </c>
      <c r="H1176" s="24" t="s">
        <v>3016</v>
      </c>
    </row>
    <row r="1177" spans="1:8" hidden="1" x14ac:dyDescent="0.2">
      <c r="A1177">
        <v>15132</v>
      </c>
      <c r="B1177">
        <v>3</v>
      </c>
      <c r="C1177" s="116">
        <v>45131.375410532404</v>
      </c>
      <c r="D1177">
        <v>8887</v>
      </c>
      <c r="E1177" s="24" t="s">
        <v>3022</v>
      </c>
      <c r="F1177" s="24" t="s">
        <v>3022</v>
      </c>
      <c r="G1177" t="b">
        <v>1</v>
      </c>
      <c r="H1177" s="24" t="s">
        <v>3023</v>
      </c>
    </row>
    <row r="1178" spans="1:8" hidden="1" x14ac:dyDescent="0.2">
      <c r="A1178">
        <v>14200</v>
      </c>
      <c r="B1178">
        <v>4</v>
      </c>
      <c r="C1178" s="116">
        <v>45131.375410879627</v>
      </c>
      <c r="D1178">
        <v>1123</v>
      </c>
      <c r="E1178" s="24" t="s">
        <v>3027</v>
      </c>
      <c r="F1178" s="24" t="s">
        <v>3027</v>
      </c>
      <c r="G1178" t="b">
        <v>0</v>
      </c>
      <c r="H1178" s="24" t="s">
        <v>3028</v>
      </c>
    </row>
    <row r="1179" spans="1:8" hidden="1" x14ac:dyDescent="0.2">
      <c r="A1179">
        <v>15288</v>
      </c>
      <c r="B1179">
        <v>11</v>
      </c>
      <c r="C1179" s="116">
        <v>45131.375411076391</v>
      </c>
      <c r="D1179">
        <v>9085</v>
      </c>
      <c r="E1179" s="24" t="s">
        <v>3029</v>
      </c>
      <c r="F1179" s="24" t="s">
        <v>3029</v>
      </c>
      <c r="G1179" t="b">
        <v>0</v>
      </c>
      <c r="H1179" s="24" t="s">
        <v>2340</v>
      </c>
    </row>
    <row r="1180" spans="1:8" hidden="1" x14ac:dyDescent="0.2">
      <c r="A1180">
        <v>14206</v>
      </c>
      <c r="B1180">
        <v>4</v>
      </c>
      <c r="C1180" s="116">
        <v>45131.375411226851</v>
      </c>
      <c r="D1180">
        <v>1129</v>
      </c>
      <c r="E1180" s="24" t="s">
        <v>3030</v>
      </c>
      <c r="F1180" s="24" t="s">
        <v>3030</v>
      </c>
      <c r="G1180" t="b">
        <v>0</v>
      </c>
      <c r="H1180" s="24" t="s">
        <v>3031</v>
      </c>
    </row>
    <row r="1181" spans="1:8" x14ac:dyDescent="0.2">
      <c r="A1181">
        <v>14846</v>
      </c>
      <c r="B1181">
        <v>4</v>
      </c>
      <c r="C1181" s="116"/>
      <c r="D1181">
        <v>1803</v>
      </c>
      <c r="E1181" s="24" t="s">
        <v>422</v>
      </c>
      <c r="F1181" s="24" t="s">
        <v>422</v>
      </c>
      <c r="G1181" t="b">
        <v>1</v>
      </c>
      <c r="H1181" s="24" t="s">
        <v>944</v>
      </c>
    </row>
    <row r="1182" spans="1:8" x14ac:dyDescent="0.2">
      <c r="A1182">
        <v>13982</v>
      </c>
      <c r="B1182">
        <v>4</v>
      </c>
      <c r="C1182" s="116"/>
      <c r="D1182">
        <v>11074950</v>
      </c>
      <c r="E1182" s="24" t="s">
        <v>3032</v>
      </c>
      <c r="F1182" s="24" t="s">
        <v>3032</v>
      </c>
      <c r="G1182" t="b">
        <v>0</v>
      </c>
      <c r="H1182" s="24" t="s">
        <v>3033</v>
      </c>
    </row>
    <row r="1183" spans="1:8" x14ac:dyDescent="0.2">
      <c r="A1183">
        <v>15739</v>
      </c>
      <c r="B1183">
        <v>5</v>
      </c>
      <c r="C1183" s="116"/>
      <c r="D1183">
        <v>9607</v>
      </c>
      <c r="E1183" s="24" t="s">
        <v>424</v>
      </c>
      <c r="F1183" s="24" t="s">
        <v>424</v>
      </c>
      <c r="G1183" t="b">
        <v>1</v>
      </c>
      <c r="H1183" s="24" t="s">
        <v>3034</v>
      </c>
    </row>
    <row r="1184" spans="1:8" hidden="1" x14ac:dyDescent="0.2">
      <c r="A1184">
        <v>15082</v>
      </c>
      <c r="B1184">
        <v>7</v>
      </c>
      <c r="C1184" s="116">
        <v>45131.375411608795</v>
      </c>
      <c r="D1184">
        <v>8821</v>
      </c>
      <c r="E1184" s="24" t="s">
        <v>5038</v>
      </c>
      <c r="F1184" s="24" t="s">
        <v>5038</v>
      </c>
      <c r="G1184" t="b">
        <v>1</v>
      </c>
      <c r="H1184" s="24" t="s">
        <v>5039</v>
      </c>
    </row>
    <row r="1185" spans="1:8" hidden="1" x14ac:dyDescent="0.2">
      <c r="A1185">
        <v>14345</v>
      </c>
      <c r="B1185">
        <v>4</v>
      </c>
      <c r="C1185" s="116">
        <v>45131.37541177083</v>
      </c>
      <c r="D1185">
        <v>1275</v>
      </c>
      <c r="E1185" s="24" t="s">
        <v>3035</v>
      </c>
      <c r="F1185" s="24" t="s">
        <v>3035</v>
      </c>
      <c r="G1185" t="b">
        <v>0</v>
      </c>
      <c r="H1185" s="24" t="s">
        <v>969</v>
      </c>
    </row>
    <row r="1186" spans="1:8" hidden="1" x14ac:dyDescent="0.2">
      <c r="A1186">
        <v>15543</v>
      </c>
      <c r="B1186">
        <v>4</v>
      </c>
      <c r="C1186" s="116">
        <v>45131.375411956018</v>
      </c>
      <c r="D1186">
        <v>9374</v>
      </c>
      <c r="E1186" s="24" t="s">
        <v>3036</v>
      </c>
      <c r="F1186" s="24" t="s">
        <v>3036</v>
      </c>
      <c r="G1186" t="b">
        <v>0</v>
      </c>
      <c r="H1186" s="24" t="s">
        <v>981</v>
      </c>
    </row>
    <row r="1187" spans="1:8" hidden="1" x14ac:dyDescent="0.2">
      <c r="A1187">
        <v>15242</v>
      </c>
      <c r="B1187">
        <v>4</v>
      </c>
      <c r="C1187" s="116">
        <v>45131.375412303241</v>
      </c>
      <c r="D1187">
        <v>9030</v>
      </c>
      <c r="E1187" s="24" t="s">
        <v>3037</v>
      </c>
      <c r="F1187" s="24" t="s">
        <v>3037</v>
      </c>
      <c r="G1187" t="b">
        <v>0</v>
      </c>
      <c r="H1187" s="24" t="s">
        <v>2967</v>
      </c>
    </row>
    <row r="1188" spans="1:8" hidden="1" x14ac:dyDescent="0.2">
      <c r="A1188">
        <v>15240</v>
      </c>
      <c r="B1188">
        <v>4</v>
      </c>
      <c r="C1188" s="116">
        <v>45131.375412152775</v>
      </c>
      <c r="D1188">
        <v>9027</v>
      </c>
      <c r="E1188" s="24" t="s">
        <v>3037</v>
      </c>
      <c r="F1188" s="24" t="s">
        <v>3037</v>
      </c>
      <c r="G1188" t="b">
        <v>0</v>
      </c>
      <c r="H1188" s="24" t="s">
        <v>2967</v>
      </c>
    </row>
    <row r="1189" spans="1:8" x14ac:dyDescent="0.2">
      <c r="A1189">
        <v>14582</v>
      </c>
      <c r="B1189">
        <v>4</v>
      </c>
      <c r="C1189" s="116"/>
      <c r="D1189">
        <v>1536</v>
      </c>
      <c r="E1189" s="24" t="s">
        <v>426</v>
      </c>
      <c r="F1189" s="24" t="s">
        <v>426</v>
      </c>
      <c r="G1189" t="b">
        <v>1</v>
      </c>
      <c r="H1189" s="24" t="s">
        <v>3038</v>
      </c>
    </row>
    <row r="1190" spans="1:8" hidden="1" x14ac:dyDescent="0.2">
      <c r="A1190">
        <v>14185</v>
      </c>
      <c r="B1190">
        <v>4</v>
      </c>
      <c r="C1190" s="116">
        <v>45131.375412499998</v>
      </c>
      <c r="D1190">
        <v>1108</v>
      </c>
      <c r="E1190" s="24" t="s">
        <v>3039</v>
      </c>
      <c r="F1190" s="24" t="s">
        <v>3039</v>
      </c>
      <c r="G1190" t="b">
        <v>0</v>
      </c>
      <c r="H1190" s="24" t="s">
        <v>2880</v>
      </c>
    </row>
    <row r="1191" spans="1:8" hidden="1" x14ac:dyDescent="0.2">
      <c r="A1191">
        <v>14542</v>
      </c>
      <c r="B1191">
        <v>4</v>
      </c>
      <c r="C1191" s="116">
        <v>45131.375412696761</v>
      </c>
      <c r="D1191">
        <v>1496</v>
      </c>
      <c r="E1191" s="24" t="s">
        <v>3040</v>
      </c>
      <c r="F1191" s="24" t="s">
        <v>3040</v>
      </c>
      <c r="G1191" t="b">
        <v>0</v>
      </c>
      <c r="H1191" s="24" t="s">
        <v>3041</v>
      </c>
    </row>
    <row r="1192" spans="1:8" hidden="1" x14ac:dyDescent="0.2">
      <c r="A1192">
        <v>15324</v>
      </c>
      <c r="B1192">
        <v>4</v>
      </c>
      <c r="C1192" s="116">
        <v>45131.375412847221</v>
      </c>
      <c r="D1192">
        <v>9138</v>
      </c>
      <c r="E1192" s="24" t="s">
        <v>3042</v>
      </c>
      <c r="F1192" s="24" t="s">
        <v>3042</v>
      </c>
      <c r="G1192" t="b">
        <v>0</v>
      </c>
      <c r="H1192" s="24" t="s">
        <v>1653</v>
      </c>
    </row>
    <row r="1193" spans="1:8" hidden="1" x14ac:dyDescent="0.2">
      <c r="A1193">
        <v>15982</v>
      </c>
      <c r="B1193">
        <v>4</v>
      </c>
      <c r="C1193" s="116">
        <v>45131.375413043985</v>
      </c>
      <c r="D1193">
        <v>9864</v>
      </c>
      <c r="E1193" s="24" t="s">
        <v>3043</v>
      </c>
      <c r="F1193" s="24" t="s">
        <v>3043</v>
      </c>
      <c r="G1193" t="b">
        <v>0</v>
      </c>
      <c r="H1193" s="24" t="s">
        <v>981</v>
      </c>
    </row>
    <row r="1194" spans="1:8" hidden="1" x14ac:dyDescent="0.2">
      <c r="A1194">
        <v>15714</v>
      </c>
      <c r="B1194">
        <v>4</v>
      </c>
      <c r="C1194" s="116">
        <v>45131.375413229165</v>
      </c>
      <c r="D1194">
        <v>9578</v>
      </c>
      <c r="E1194" s="24" t="s">
        <v>3044</v>
      </c>
      <c r="F1194" s="24" t="s">
        <v>3044</v>
      </c>
      <c r="G1194" t="b">
        <v>0</v>
      </c>
      <c r="H1194" s="24" t="s">
        <v>3045</v>
      </c>
    </row>
    <row r="1195" spans="1:8" hidden="1" x14ac:dyDescent="0.2">
      <c r="A1195">
        <v>16294</v>
      </c>
      <c r="C1195" s="116">
        <v>45639</v>
      </c>
      <c r="D1195">
        <v>2429</v>
      </c>
      <c r="E1195" s="24" t="s">
        <v>5040</v>
      </c>
      <c r="F1195" s="24" t="s">
        <v>3048</v>
      </c>
      <c r="G1195" t="b">
        <v>0</v>
      </c>
      <c r="H1195" s="24" t="s">
        <v>883</v>
      </c>
    </row>
    <row r="1196" spans="1:8" hidden="1" x14ac:dyDescent="0.2">
      <c r="A1196">
        <v>14704</v>
      </c>
      <c r="B1196">
        <v>4</v>
      </c>
      <c r="C1196" s="116">
        <v>45131.375413576388</v>
      </c>
      <c r="D1196">
        <v>1661</v>
      </c>
      <c r="E1196" s="24" t="s">
        <v>3049</v>
      </c>
      <c r="F1196" s="24" t="s">
        <v>3049</v>
      </c>
      <c r="G1196" t="b">
        <v>0</v>
      </c>
      <c r="H1196" s="24" t="s">
        <v>3050</v>
      </c>
    </row>
    <row r="1197" spans="1:8" hidden="1" x14ac:dyDescent="0.2">
      <c r="A1197">
        <v>15009</v>
      </c>
      <c r="B1197">
        <v>4</v>
      </c>
      <c r="C1197" s="116">
        <v>45131.375413773145</v>
      </c>
      <c r="D1197">
        <v>8731</v>
      </c>
      <c r="E1197" s="24" t="s">
        <v>3051</v>
      </c>
      <c r="F1197" s="24" t="s">
        <v>3051</v>
      </c>
      <c r="G1197" t="b">
        <v>0</v>
      </c>
      <c r="H1197" s="24" t="s">
        <v>3052</v>
      </c>
    </row>
    <row r="1198" spans="1:8" hidden="1" x14ac:dyDescent="0.2">
      <c r="A1198">
        <v>14163</v>
      </c>
      <c r="B1198">
        <v>4</v>
      </c>
      <c r="C1198" s="116">
        <v>45131.375413969909</v>
      </c>
      <c r="D1198">
        <v>1085</v>
      </c>
      <c r="E1198" s="24" t="s">
        <v>3053</v>
      </c>
      <c r="F1198" s="24" t="s">
        <v>3053</v>
      </c>
      <c r="G1198" t="b">
        <v>0</v>
      </c>
      <c r="H1198" s="24" t="s">
        <v>1423</v>
      </c>
    </row>
    <row r="1199" spans="1:8" hidden="1" x14ac:dyDescent="0.2">
      <c r="A1199">
        <v>16317</v>
      </c>
      <c r="C1199" s="116">
        <v>45566</v>
      </c>
      <c r="D1199">
        <v>3035</v>
      </c>
      <c r="E1199" s="24" t="s">
        <v>5041</v>
      </c>
      <c r="F1199" s="24" t="s">
        <v>956</v>
      </c>
      <c r="G1199" t="b">
        <v>0</v>
      </c>
      <c r="H1199" s="24" t="s">
        <v>883</v>
      </c>
    </row>
    <row r="1200" spans="1:8" hidden="1" x14ac:dyDescent="0.2">
      <c r="A1200">
        <v>14402</v>
      </c>
      <c r="B1200">
        <v>4</v>
      </c>
      <c r="C1200" s="116">
        <v>45131.375414120368</v>
      </c>
      <c r="D1200">
        <v>1334</v>
      </c>
      <c r="E1200" s="24" t="s">
        <v>3055</v>
      </c>
      <c r="F1200" s="24" t="s">
        <v>3055</v>
      </c>
      <c r="G1200" t="b">
        <v>0</v>
      </c>
      <c r="H1200" s="24" t="s">
        <v>891</v>
      </c>
    </row>
    <row r="1201" spans="1:8" hidden="1" x14ac:dyDescent="0.2">
      <c r="A1201">
        <v>16086</v>
      </c>
      <c r="B1201">
        <v>4</v>
      </c>
      <c r="C1201" s="116">
        <v>45131.375414317132</v>
      </c>
      <c r="D1201">
        <v>9978</v>
      </c>
      <c r="E1201" s="24" t="s">
        <v>3056</v>
      </c>
      <c r="F1201" s="24" t="s">
        <v>3056</v>
      </c>
      <c r="G1201" t="b">
        <v>0</v>
      </c>
      <c r="H1201" s="24" t="s">
        <v>3057</v>
      </c>
    </row>
    <row r="1202" spans="1:8" hidden="1" x14ac:dyDescent="0.2">
      <c r="A1202">
        <v>16053</v>
      </c>
      <c r="B1202">
        <v>4</v>
      </c>
      <c r="C1202" s="116">
        <v>45639</v>
      </c>
      <c r="D1202">
        <v>9943</v>
      </c>
      <c r="E1202" s="24" t="s">
        <v>3058</v>
      </c>
      <c r="F1202" s="24" t="s">
        <v>3058</v>
      </c>
      <c r="G1202" t="b">
        <v>0</v>
      </c>
      <c r="H1202" s="24" t="s">
        <v>3059</v>
      </c>
    </row>
    <row r="1203" spans="1:8" hidden="1" x14ac:dyDescent="0.2">
      <c r="A1203">
        <v>15435</v>
      </c>
      <c r="B1203">
        <v>4</v>
      </c>
      <c r="C1203" s="116">
        <v>45131.375414502312</v>
      </c>
      <c r="D1203">
        <v>9260</v>
      </c>
      <c r="E1203" s="24" t="s">
        <v>3060</v>
      </c>
      <c r="F1203" s="24" t="s">
        <v>3060</v>
      </c>
      <c r="G1203" t="b">
        <v>0</v>
      </c>
      <c r="H1203" s="24" t="s">
        <v>3061</v>
      </c>
    </row>
    <row r="1204" spans="1:8" hidden="1" x14ac:dyDescent="0.2">
      <c r="A1204">
        <v>15295</v>
      </c>
      <c r="B1204">
        <v>4</v>
      </c>
      <c r="C1204" s="116">
        <v>45131.375414502312</v>
      </c>
      <c r="D1204">
        <v>9097</v>
      </c>
      <c r="E1204" s="24" t="s">
        <v>3062</v>
      </c>
      <c r="F1204" s="24" t="s">
        <v>3062</v>
      </c>
      <c r="G1204" t="b">
        <v>0</v>
      </c>
      <c r="H1204" s="24" t="s">
        <v>3063</v>
      </c>
    </row>
    <row r="1205" spans="1:8" hidden="1" x14ac:dyDescent="0.2">
      <c r="A1205">
        <v>14530</v>
      </c>
      <c r="B1205">
        <v>4</v>
      </c>
      <c r="C1205" s="116">
        <v>45131.375415046299</v>
      </c>
      <c r="D1205">
        <v>1484</v>
      </c>
      <c r="E1205" s="24" t="s">
        <v>3066</v>
      </c>
      <c r="F1205" s="24" t="s">
        <v>3066</v>
      </c>
      <c r="G1205" t="b">
        <v>0</v>
      </c>
      <c r="H1205" s="24" t="s">
        <v>3067</v>
      </c>
    </row>
    <row r="1206" spans="1:8" hidden="1" x14ac:dyDescent="0.2">
      <c r="A1206">
        <v>15665</v>
      </c>
      <c r="B1206">
        <v>4</v>
      </c>
      <c r="C1206" s="116">
        <v>45131.375415046299</v>
      </c>
      <c r="D1206">
        <v>9525</v>
      </c>
      <c r="E1206" s="24" t="s">
        <v>3068</v>
      </c>
      <c r="F1206" s="24" t="s">
        <v>3068</v>
      </c>
      <c r="G1206" t="b">
        <v>0</v>
      </c>
      <c r="H1206" s="24" t="s">
        <v>3069</v>
      </c>
    </row>
    <row r="1207" spans="1:8" hidden="1" x14ac:dyDescent="0.2">
      <c r="A1207">
        <v>14396</v>
      </c>
      <c r="B1207">
        <v>4</v>
      </c>
      <c r="C1207" s="116">
        <v>45131.375415196759</v>
      </c>
      <c r="D1207">
        <v>1328</v>
      </c>
      <c r="E1207" s="24" t="s">
        <v>3070</v>
      </c>
      <c r="F1207" s="24" t="s">
        <v>3070</v>
      </c>
      <c r="G1207" t="b">
        <v>0</v>
      </c>
      <c r="H1207" s="24" t="s">
        <v>3071</v>
      </c>
    </row>
    <row r="1208" spans="1:8" hidden="1" x14ac:dyDescent="0.2">
      <c r="A1208">
        <v>14725</v>
      </c>
      <c r="B1208">
        <v>4</v>
      </c>
      <c r="C1208" s="116">
        <v>45131.375415393515</v>
      </c>
      <c r="D1208">
        <v>1682</v>
      </c>
      <c r="E1208" s="24" t="s">
        <v>3072</v>
      </c>
      <c r="F1208" s="24" t="s">
        <v>3072</v>
      </c>
      <c r="G1208" t="b">
        <v>0</v>
      </c>
      <c r="H1208" s="24" t="s">
        <v>3073</v>
      </c>
    </row>
    <row r="1209" spans="1:8" hidden="1" x14ac:dyDescent="0.2">
      <c r="A1209">
        <v>15657</v>
      </c>
      <c r="B1209">
        <v>4</v>
      </c>
      <c r="C1209" s="116">
        <v>45131.375415740738</v>
      </c>
      <c r="D1209">
        <v>9516</v>
      </c>
      <c r="E1209" s="24" t="s">
        <v>3074</v>
      </c>
      <c r="F1209" s="24" t="s">
        <v>3074</v>
      </c>
      <c r="G1209" t="b">
        <v>0</v>
      </c>
      <c r="H1209" s="24" t="s">
        <v>1568</v>
      </c>
    </row>
    <row r="1210" spans="1:8" hidden="1" x14ac:dyDescent="0.2">
      <c r="A1210">
        <v>15058</v>
      </c>
      <c r="B1210">
        <v>4</v>
      </c>
      <c r="C1210" s="116">
        <v>45131.375415937502</v>
      </c>
      <c r="D1210">
        <v>8788</v>
      </c>
      <c r="E1210" s="24" t="s">
        <v>3075</v>
      </c>
      <c r="F1210" s="24" t="s">
        <v>3075</v>
      </c>
      <c r="G1210" t="b">
        <v>0</v>
      </c>
      <c r="H1210" s="24" t="s">
        <v>3076</v>
      </c>
    </row>
    <row r="1211" spans="1:8" hidden="1" x14ac:dyDescent="0.2">
      <c r="A1211">
        <v>14799</v>
      </c>
      <c r="B1211">
        <v>4</v>
      </c>
      <c r="C1211" s="116">
        <v>45639</v>
      </c>
      <c r="D1211">
        <v>1756</v>
      </c>
      <c r="E1211" s="24" t="s">
        <v>3077</v>
      </c>
      <c r="F1211" s="24" t="s">
        <v>3077</v>
      </c>
      <c r="G1211" t="b">
        <v>0</v>
      </c>
      <c r="H1211" s="24" t="s">
        <v>3078</v>
      </c>
    </row>
    <row r="1212" spans="1:8" hidden="1" x14ac:dyDescent="0.2">
      <c r="A1212">
        <v>15727</v>
      </c>
      <c r="B1212">
        <v>4</v>
      </c>
      <c r="C1212" s="116">
        <v>45131.375416122683</v>
      </c>
      <c r="D1212">
        <v>9593</v>
      </c>
      <c r="E1212" s="24" t="s">
        <v>3079</v>
      </c>
      <c r="F1212" s="24" t="s">
        <v>3079</v>
      </c>
      <c r="G1212" t="b">
        <v>0</v>
      </c>
      <c r="H1212" s="24" t="s">
        <v>956</v>
      </c>
    </row>
    <row r="1213" spans="1:8" hidden="1" x14ac:dyDescent="0.2">
      <c r="A1213">
        <v>15853</v>
      </c>
      <c r="B1213">
        <v>4</v>
      </c>
      <c r="C1213" s="116">
        <v>45131.375416469906</v>
      </c>
      <c r="D1213">
        <v>9728</v>
      </c>
      <c r="E1213" s="24" t="s">
        <v>3080</v>
      </c>
      <c r="F1213" s="24" t="s">
        <v>3080</v>
      </c>
      <c r="G1213" t="b">
        <v>0</v>
      </c>
      <c r="H1213" s="24" t="s">
        <v>3081</v>
      </c>
    </row>
    <row r="1214" spans="1:8" hidden="1" x14ac:dyDescent="0.2">
      <c r="A1214">
        <v>15839</v>
      </c>
      <c r="B1214">
        <v>4</v>
      </c>
      <c r="C1214" s="116">
        <v>45131.375416319446</v>
      </c>
      <c r="D1214">
        <v>9713</v>
      </c>
      <c r="E1214" s="24" t="s">
        <v>3080</v>
      </c>
      <c r="F1214" s="24" t="s">
        <v>3080</v>
      </c>
      <c r="G1214" t="b">
        <v>0</v>
      </c>
      <c r="H1214" s="24" t="s">
        <v>3081</v>
      </c>
    </row>
    <row r="1215" spans="1:8" hidden="1" x14ac:dyDescent="0.2">
      <c r="A1215">
        <v>14847</v>
      </c>
      <c r="B1215">
        <v>1</v>
      </c>
      <c r="C1215" s="116">
        <v>45131.375416863426</v>
      </c>
      <c r="D1215">
        <v>1804</v>
      </c>
      <c r="E1215" s="24" t="s">
        <v>3083</v>
      </c>
      <c r="F1215" s="24" t="s">
        <v>3083</v>
      </c>
      <c r="G1215" t="b">
        <v>1</v>
      </c>
      <c r="H1215" s="24" t="s">
        <v>3084</v>
      </c>
    </row>
    <row r="1216" spans="1:8" hidden="1" x14ac:dyDescent="0.2">
      <c r="A1216">
        <v>14600</v>
      </c>
      <c r="B1216">
        <v>4</v>
      </c>
      <c r="C1216" s="116">
        <v>45131.375417013885</v>
      </c>
      <c r="D1216">
        <v>1555</v>
      </c>
      <c r="E1216" s="24" t="s">
        <v>3085</v>
      </c>
      <c r="F1216" s="24" t="s">
        <v>3085</v>
      </c>
      <c r="G1216" t="b">
        <v>0</v>
      </c>
      <c r="H1216" s="24" t="s">
        <v>1182</v>
      </c>
    </row>
    <row r="1217" spans="1:8" hidden="1" x14ac:dyDescent="0.2">
      <c r="A1217">
        <v>14133</v>
      </c>
      <c r="B1217">
        <v>4</v>
      </c>
      <c r="C1217" s="116">
        <v>45131.375417210649</v>
      </c>
      <c r="D1217">
        <v>1055</v>
      </c>
      <c r="E1217" s="24" t="s">
        <v>3086</v>
      </c>
      <c r="F1217" s="24" t="s">
        <v>3086</v>
      </c>
      <c r="G1217" t="b">
        <v>0</v>
      </c>
      <c r="H1217" s="24" t="s">
        <v>960</v>
      </c>
    </row>
    <row r="1218" spans="1:8" hidden="1" x14ac:dyDescent="0.2">
      <c r="A1218">
        <v>14776</v>
      </c>
      <c r="B1218">
        <v>4</v>
      </c>
      <c r="C1218" s="116">
        <v>45131.375417557872</v>
      </c>
      <c r="D1218">
        <v>1733</v>
      </c>
      <c r="E1218" s="24" t="s">
        <v>3087</v>
      </c>
      <c r="F1218" s="24" t="s">
        <v>3087</v>
      </c>
      <c r="G1218" t="b">
        <v>0</v>
      </c>
      <c r="H1218" s="24" t="s">
        <v>3088</v>
      </c>
    </row>
    <row r="1219" spans="1:8" hidden="1" x14ac:dyDescent="0.2">
      <c r="A1219">
        <v>15480</v>
      </c>
      <c r="B1219">
        <v>4</v>
      </c>
      <c r="C1219" s="116">
        <v>45131.375417395837</v>
      </c>
      <c r="D1219">
        <v>9307</v>
      </c>
      <c r="E1219" s="24" t="s">
        <v>3089</v>
      </c>
      <c r="F1219" s="24" t="s">
        <v>3089</v>
      </c>
      <c r="G1219" t="b">
        <v>0</v>
      </c>
      <c r="H1219" s="24" t="s">
        <v>1314</v>
      </c>
    </row>
    <row r="1220" spans="1:8" hidden="1" x14ac:dyDescent="0.2">
      <c r="A1220">
        <v>15439</v>
      </c>
      <c r="B1220">
        <v>4</v>
      </c>
      <c r="C1220" s="116">
        <v>45131.375417743053</v>
      </c>
      <c r="D1220">
        <v>9264</v>
      </c>
      <c r="E1220" s="24" t="s">
        <v>3090</v>
      </c>
      <c r="F1220" s="24" t="s">
        <v>3090</v>
      </c>
      <c r="G1220" t="b">
        <v>0</v>
      </c>
      <c r="H1220" s="24" t="s">
        <v>1968</v>
      </c>
    </row>
    <row r="1221" spans="1:8" hidden="1" x14ac:dyDescent="0.2">
      <c r="A1221">
        <v>14139</v>
      </c>
      <c r="B1221">
        <v>4</v>
      </c>
      <c r="C1221" s="116">
        <v>45131.375417939817</v>
      </c>
      <c r="D1221">
        <v>1061</v>
      </c>
      <c r="E1221" s="24" t="s">
        <v>3091</v>
      </c>
      <c r="F1221" s="24" t="s">
        <v>3091</v>
      </c>
      <c r="G1221" t="b">
        <v>0</v>
      </c>
      <c r="H1221" s="24" t="s">
        <v>1440</v>
      </c>
    </row>
    <row r="1222" spans="1:8" hidden="1" x14ac:dyDescent="0.2">
      <c r="A1222">
        <v>15700</v>
      </c>
      <c r="B1222">
        <v>4</v>
      </c>
      <c r="C1222" s="116">
        <v>45131.375418090276</v>
      </c>
      <c r="D1222">
        <v>9563</v>
      </c>
      <c r="E1222" s="24" t="s">
        <v>3092</v>
      </c>
      <c r="F1222" s="24" t="s">
        <v>3092</v>
      </c>
      <c r="G1222" t="b">
        <v>0</v>
      </c>
      <c r="H1222" s="24" t="s">
        <v>960</v>
      </c>
    </row>
    <row r="1223" spans="1:8" hidden="1" x14ac:dyDescent="0.2">
      <c r="A1223">
        <v>16306</v>
      </c>
      <c r="B1223">
        <v>4</v>
      </c>
      <c r="C1223" s="116">
        <v>45700</v>
      </c>
      <c r="D1223">
        <v>3008</v>
      </c>
      <c r="E1223" s="24" t="s">
        <v>5042</v>
      </c>
      <c r="F1223" s="24" t="s">
        <v>3110</v>
      </c>
      <c r="G1223" t="b">
        <v>0</v>
      </c>
      <c r="H1223" s="24" t="s">
        <v>1378</v>
      </c>
    </row>
    <row r="1224" spans="1:8" hidden="1" x14ac:dyDescent="0.2">
      <c r="A1224">
        <v>16343</v>
      </c>
      <c r="C1224" s="116">
        <v>45969.75408677083</v>
      </c>
      <c r="D1224">
        <v>2599</v>
      </c>
      <c r="E1224" s="24" t="s">
        <v>431</v>
      </c>
      <c r="F1224" s="24" t="s">
        <v>431</v>
      </c>
      <c r="G1224" t="b">
        <v>1</v>
      </c>
      <c r="H1224" s="24" t="s">
        <v>3095</v>
      </c>
    </row>
    <row r="1225" spans="1:8" hidden="1" x14ac:dyDescent="0.2">
      <c r="A1225">
        <v>15234</v>
      </c>
      <c r="B1225">
        <v>9</v>
      </c>
      <c r="C1225" s="116">
        <v>45131.375418483796</v>
      </c>
      <c r="D1225">
        <v>9021</v>
      </c>
      <c r="E1225" s="24" t="s">
        <v>3096</v>
      </c>
      <c r="F1225" s="24" t="s">
        <v>3096</v>
      </c>
      <c r="G1225" t="b">
        <v>1</v>
      </c>
      <c r="H1225" s="24" t="s">
        <v>3097</v>
      </c>
    </row>
    <row r="1226" spans="1:8" hidden="1" x14ac:dyDescent="0.2">
      <c r="A1226">
        <v>14265</v>
      </c>
      <c r="B1226">
        <v>4</v>
      </c>
      <c r="C1226" s="116">
        <v>45131.375418634256</v>
      </c>
      <c r="D1226">
        <v>1189</v>
      </c>
      <c r="E1226" s="24" t="s">
        <v>3098</v>
      </c>
      <c r="F1226" s="24" t="s">
        <v>3098</v>
      </c>
      <c r="G1226" t="b">
        <v>0</v>
      </c>
      <c r="H1226" s="24" t="s">
        <v>1022</v>
      </c>
    </row>
    <row r="1227" spans="1:8" hidden="1" x14ac:dyDescent="0.2">
      <c r="A1227">
        <v>14592</v>
      </c>
      <c r="B1227">
        <v>4</v>
      </c>
      <c r="C1227" s="116">
        <v>45131.375418831019</v>
      </c>
      <c r="D1227">
        <v>1546</v>
      </c>
      <c r="E1227" s="24" t="s">
        <v>3099</v>
      </c>
      <c r="F1227" s="24" t="s">
        <v>3099</v>
      </c>
      <c r="G1227" t="b">
        <v>0</v>
      </c>
      <c r="H1227" s="24" t="s">
        <v>1031</v>
      </c>
    </row>
    <row r="1228" spans="1:8" hidden="1" x14ac:dyDescent="0.2">
      <c r="A1228">
        <v>13998</v>
      </c>
      <c r="B1228">
        <v>4</v>
      </c>
      <c r="C1228" s="116">
        <v>45131.375419016207</v>
      </c>
      <c r="D1228">
        <v>2021</v>
      </c>
      <c r="E1228" s="24" t="s">
        <v>3100</v>
      </c>
      <c r="F1228" s="24" t="s">
        <v>3100</v>
      </c>
      <c r="G1228" t="b">
        <v>1</v>
      </c>
      <c r="H1228" s="24" t="s">
        <v>3101</v>
      </c>
    </row>
    <row r="1229" spans="1:8" hidden="1" x14ac:dyDescent="0.2">
      <c r="A1229">
        <v>14534</v>
      </c>
      <c r="B1229">
        <v>4</v>
      </c>
      <c r="C1229" s="116">
        <v>45131.375419212964</v>
      </c>
      <c r="D1229">
        <v>1488</v>
      </c>
      <c r="E1229" s="24" t="s">
        <v>5043</v>
      </c>
      <c r="F1229" s="24" t="s">
        <v>5043</v>
      </c>
      <c r="G1229" t="b">
        <v>0</v>
      </c>
      <c r="H1229" s="24" t="s">
        <v>5044</v>
      </c>
    </row>
    <row r="1230" spans="1:8" hidden="1" x14ac:dyDescent="0.2">
      <c r="A1230">
        <v>14330</v>
      </c>
      <c r="B1230">
        <v>4</v>
      </c>
      <c r="C1230" s="116">
        <v>45131.375419363423</v>
      </c>
      <c r="D1230">
        <v>1260</v>
      </c>
      <c r="E1230" s="24" t="s">
        <v>3104</v>
      </c>
      <c r="F1230" s="24" t="s">
        <v>3104</v>
      </c>
      <c r="G1230" t="b">
        <v>0</v>
      </c>
      <c r="H1230" s="24" t="s">
        <v>1276</v>
      </c>
    </row>
    <row r="1231" spans="1:8" hidden="1" x14ac:dyDescent="0.2">
      <c r="A1231">
        <v>16282</v>
      </c>
      <c r="C1231" s="116">
        <v>46076.22364355324</v>
      </c>
      <c r="D1231">
        <v>2519</v>
      </c>
      <c r="E1231" s="24" t="s">
        <v>433</v>
      </c>
      <c r="F1231" s="24" t="s">
        <v>433</v>
      </c>
      <c r="G1231" t="b">
        <v>0</v>
      </c>
      <c r="H1231" s="24" t="s">
        <v>1378</v>
      </c>
    </row>
    <row r="1232" spans="1:8" hidden="1" x14ac:dyDescent="0.2">
      <c r="A1232">
        <v>16030</v>
      </c>
      <c r="B1232">
        <v>4</v>
      </c>
      <c r="C1232" s="116">
        <v>45726</v>
      </c>
      <c r="D1232">
        <v>9918</v>
      </c>
      <c r="E1232" s="24" t="s">
        <v>433</v>
      </c>
      <c r="F1232" s="24" t="s">
        <v>433</v>
      </c>
      <c r="G1232" t="b">
        <v>0</v>
      </c>
      <c r="H1232" s="24" t="s">
        <v>1378</v>
      </c>
    </row>
    <row r="1233" spans="1:8" hidden="1" x14ac:dyDescent="0.2">
      <c r="A1233">
        <v>15115</v>
      </c>
      <c r="B1233">
        <v>3</v>
      </c>
      <c r="C1233" s="116">
        <v>45131.37542045139</v>
      </c>
      <c r="D1233">
        <v>8864</v>
      </c>
      <c r="E1233" s="24" t="s">
        <v>3105</v>
      </c>
      <c r="F1233" s="24" t="s">
        <v>3105</v>
      </c>
      <c r="G1233" t="b">
        <v>1</v>
      </c>
      <c r="H1233" s="24" t="s">
        <v>3106</v>
      </c>
    </row>
    <row r="1234" spans="1:8" hidden="1" x14ac:dyDescent="0.2">
      <c r="A1234">
        <v>15205</v>
      </c>
      <c r="B1234">
        <v>4</v>
      </c>
      <c r="C1234" s="116">
        <v>45131.375421909725</v>
      </c>
      <c r="D1234">
        <v>8986</v>
      </c>
      <c r="E1234" s="24" t="s">
        <v>3107</v>
      </c>
      <c r="F1234" s="24" t="s">
        <v>3107</v>
      </c>
      <c r="G1234" t="b">
        <v>0</v>
      </c>
      <c r="H1234" s="24" t="s">
        <v>3108</v>
      </c>
    </row>
    <row r="1235" spans="1:8" hidden="1" x14ac:dyDescent="0.2">
      <c r="A1235">
        <v>15792</v>
      </c>
      <c r="B1235">
        <v>4</v>
      </c>
      <c r="C1235" s="116">
        <v>45131.375424270831</v>
      </c>
      <c r="D1235">
        <v>9662</v>
      </c>
      <c r="E1235" s="24" t="s">
        <v>3113</v>
      </c>
      <c r="F1235" s="24" t="s">
        <v>3113</v>
      </c>
      <c r="G1235" t="b">
        <v>0</v>
      </c>
      <c r="H1235" s="24" t="s">
        <v>3114</v>
      </c>
    </row>
    <row r="1236" spans="1:8" hidden="1" x14ac:dyDescent="0.2">
      <c r="A1236">
        <v>14771</v>
      </c>
      <c r="B1236">
        <v>4</v>
      </c>
      <c r="C1236" s="116">
        <v>45131.375425150465</v>
      </c>
      <c r="D1236">
        <v>1728</v>
      </c>
      <c r="E1236" s="24" t="s">
        <v>3115</v>
      </c>
      <c r="F1236" s="24" t="s">
        <v>3115</v>
      </c>
      <c r="G1236" t="b">
        <v>0</v>
      </c>
      <c r="H1236" s="24" t="s">
        <v>3116</v>
      </c>
    </row>
    <row r="1237" spans="1:8" hidden="1" x14ac:dyDescent="0.2">
      <c r="A1237">
        <v>16050</v>
      </c>
      <c r="B1237">
        <v>8</v>
      </c>
      <c r="C1237" s="116">
        <v>45726</v>
      </c>
      <c r="D1237">
        <v>9940</v>
      </c>
      <c r="E1237" s="24" t="s">
        <v>3118</v>
      </c>
      <c r="F1237" s="24" t="s">
        <v>3118</v>
      </c>
      <c r="G1237" t="b">
        <v>1</v>
      </c>
      <c r="H1237" s="24" t="s">
        <v>3119</v>
      </c>
    </row>
    <row r="1238" spans="1:8" x14ac:dyDescent="0.2">
      <c r="A1238">
        <v>14666</v>
      </c>
      <c r="B1238">
        <v>4</v>
      </c>
      <c r="C1238" s="116"/>
      <c r="D1238">
        <v>1623</v>
      </c>
      <c r="E1238" s="24" t="s">
        <v>5045</v>
      </c>
      <c r="F1238" s="24" t="s">
        <v>5045</v>
      </c>
      <c r="G1238" t="b">
        <v>1</v>
      </c>
      <c r="H1238" s="24" t="s">
        <v>5046</v>
      </c>
    </row>
    <row r="1239" spans="1:8" hidden="1" x14ac:dyDescent="0.2">
      <c r="A1239">
        <v>14134</v>
      </c>
      <c r="B1239">
        <v>4</v>
      </c>
      <c r="C1239" s="116">
        <v>45131.37543255787</v>
      </c>
      <c r="D1239">
        <v>1056</v>
      </c>
      <c r="E1239" s="24" t="s">
        <v>3121</v>
      </c>
      <c r="F1239" s="24" t="s">
        <v>3121</v>
      </c>
      <c r="G1239" t="b">
        <v>0</v>
      </c>
      <c r="H1239" s="24" t="s">
        <v>1830</v>
      </c>
    </row>
    <row r="1240" spans="1:8" hidden="1" x14ac:dyDescent="0.2">
      <c r="A1240">
        <v>14670</v>
      </c>
      <c r="B1240">
        <v>4</v>
      </c>
      <c r="C1240" s="116">
        <v>45131.375440162039</v>
      </c>
      <c r="D1240">
        <v>1627</v>
      </c>
      <c r="E1240" s="24" t="s">
        <v>3122</v>
      </c>
      <c r="F1240" s="24" t="s">
        <v>3122</v>
      </c>
      <c r="G1240" t="b">
        <v>0</v>
      </c>
      <c r="H1240" s="24" t="s">
        <v>891</v>
      </c>
    </row>
    <row r="1241" spans="1:8" hidden="1" x14ac:dyDescent="0.2">
      <c r="A1241">
        <v>14621</v>
      </c>
      <c r="B1241">
        <v>4</v>
      </c>
      <c r="C1241" s="116">
        <v>45131.375442164353</v>
      </c>
      <c r="D1241">
        <v>1576</v>
      </c>
      <c r="E1241" s="24" t="s">
        <v>3123</v>
      </c>
      <c r="F1241" s="24" t="s">
        <v>3123</v>
      </c>
      <c r="G1241" t="b">
        <v>0</v>
      </c>
      <c r="H1241" s="24" t="s">
        <v>2299</v>
      </c>
    </row>
    <row r="1242" spans="1:8" hidden="1" x14ac:dyDescent="0.2">
      <c r="A1242">
        <v>14781</v>
      </c>
      <c r="B1242">
        <v>4</v>
      </c>
      <c r="C1242" s="116">
        <v>45131.375445949074</v>
      </c>
      <c r="D1242">
        <v>1738</v>
      </c>
      <c r="E1242" s="24" t="s">
        <v>3124</v>
      </c>
      <c r="F1242" s="24" t="s">
        <v>3124</v>
      </c>
      <c r="G1242" t="b">
        <v>0</v>
      </c>
      <c r="H1242" s="24" t="s">
        <v>1384</v>
      </c>
    </row>
    <row r="1243" spans="1:8" hidden="1" x14ac:dyDescent="0.2">
      <c r="A1243">
        <v>15755</v>
      </c>
      <c r="B1243">
        <v>4</v>
      </c>
      <c r="C1243" s="116">
        <v>45131.375447569444</v>
      </c>
      <c r="D1243">
        <v>9624</v>
      </c>
      <c r="E1243" s="24" t="s">
        <v>3125</v>
      </c>
      <c r="F1243" s="24" t="s">
        <v>3125</v>
      </c>
      <c r="G1243" t="b">
        <v>0</v>
      </c>
      <c r="H1243" s="24" t="s">
        <v>1242</v>
      </c>
    </row>
    <row r="1244" spans="1:8" hidden="1" x14ac:dyDescent="0.2">
      <c r="A1244">
        <v>15604</v>
      </c>
      <c r="B1244">
        <v>4</v>
      </c>
      <c r="C1244" s="116">
        <v>45131.375450844906</v>
      </c>
      <c r="D1244">
        <v>9453</v>
      </c>
      <c r="E1244" s="24" t="s">
        <v>3126</v>
      </c>
      <c r="F1244" s="24" t="s">
        <v>3126</v>
      </c>
      <c r="G1244" t="b">
        <v>0</v>
      </c>
      <c r="H1244" s="24" t="s">
        <v>3127</v>
      </c>
    </row>
    <row r="1245" spans="1:8" hidden="1" x14ac:dyDescent="0.2">
      <c r="A1245">
        <v>15868</v>
      </c>
      <c r="B1245">
        <v>4</v>
      </c>
      <c r="C1245" s="116">
        <v>45131.375459872688</v>
      </c>
      <c r="D1245">
        <v>9746</v>
      </c>
      <c r="E1245" s="24" t="s">
        <v>3130</v>
      </c>
      <c r="F1245" s="24" t="s">
        <v>3130</v>
      </c>
      <c r="G1245" t="b">
        <v>0</v>
      </c>
      <c r="H1245" s="24" t="s">
        <v>3131</v>
      </c>
    </row>
    <row r="1246" spans="1:8" x14ac:dyDescent="0.2">
      <c r="A1246">
        <v>13990</v>
      </c>
      <c r="B1246">
        <v>4</v>
      </c>
      <c r="C1246" s="116"/>
      <c r="D1246">
        <v>2005</v>
      </c>
      <c r="E1246" s="24" t="s">
        <v>437</v>
      </c>
      <c r="F1246" s="24" t="s">
        <v>437</v>
      </c>
      <c r="G1246" t="b">
        <v>0</v>
      </c>
      <c r="H1246" s="24" t="s">
        <v>3132</v>
      </c>
    </row>
    <row r="1247" spans="1:8" hidden="1" x14ac:dyDescent="0.2">
      <c r="A1247">
        <v>14993</v>
      </c>
      <c r="B1247">
        <v>4</v>
      </c>
      <c r="C1247" s="116">
        <v>45131.375478703703</v>
      </c>
      <c r="D1247">
        <v>8699</v>
      </c>
      <c r="E1247" s="24" t="s">
        <v>3134</v>
      </c>
      <c r="F1247" s="24" t="s">
        <v>3134</v>
      </c>
      <c r="G1247" t="b">
        <v>1</v>
      </c>
      <c r="H1247" s="24" t="s">
        <v>1052</v>
      </c>
    </row>
    <row r="1248" spans="1:8" hidden="1" x14ac:dyDescent="0.2">
      <c r="A1248">
        <v>14113</v>
      </c>
      <c r="B1248">
        <v>4</v>
      </c>
      <c r="C1248" s="116">
        <v>45131.37547997685</v>
      </c>
      <c r="D1248">
        <v>1035</v>
      </c>
      <c r="E1248" s="24" t="s">
        <v>3135</v>
      </c>
      <c r="F1248" s="24" t="s">
        <v>3135</v>
      </c>
      <c r="G1248" t="b">
        <v>0</v>
      </c>
      <c r="H1248" s="24" t="s">
        <v>2732</v>
      </c>
    </row>
    <row r="1249" spans="1:8" hidden="1" x14ac:dyDescent="0.2">
      <c r="A1249">
        <v>15497</v>
      </c>
      <c r="B1249">
        <v>4</v>
      </c>
      <c r="C1249" s="116">
        <v>45131.375460960648</v>
      </c>
      <c r="D1249">
        <v>9325</v>
      </c>
      <c r="E1249" s="24" t="s">
        <v>3136</v>
      </c>
      <c r="F1249" s="24" t="s">
        <v>3136</v>
      </c>
      <c r="G1249" t="b">
        <v>0</v>
      </c>
      <c r="H1249" s="24" t="s">
        <v>948</v>
      </c>
    </row>
    <row r="1250" spans="1:8" hidden="1" x14ac:dyDescent="0.2">
      <c r="A1250">
        <v>14233</v>
      </c>
      <c r="B1250">
        <v>4</v>
      </c>
      <c r="C1250" s="116">
        <v>45131.375465659723</v>
      </c>
      <c r="D1250">
        <v>1156</v>
      </c>
      <c r="E1250" s="24" t="s">
        <v>3139</v>
      </c>
      <c r="F1250" s="24" t="s">
        <v>3139</v>
      </c>
      <c r="G1250" t="b">
        <v>0</v>
      </c>
      <c r="H1250" s="24" t="s">
        <v>3140</v>
      </c>
    </row>
    <row r="1251" spans="1:8" hidden="1" x14ac:dyDescent="0.2">
      <c r="A1251">
        <v>15456</v>
      </c>
      <c r="B1251">
        <v>4</v>
      </c>
      <c r="C1251" s="116">
        <v>45131.375481215277</v>
      </c>
      <c r="D1251">
        <v>9282</v>
      </c>
      <c r="E1251" s="24" t="s">
        <v>3141</v>
      </c>
      <c r="F1251" s="24" t="s">
        <v>3141</v>
      </c>
      <c r="G1251" t="b">
        <v>0</v>
      </c>
      <c r="H1251" s="24" t="s">
        <v>1913</v>
      </c>
    </row>
    <row r="1252" spans="1:8" hidden="1" x14ac:dyDescent="0.2">
      <c r="A1252">
        <v>15878</v>
      </c>
      <c r="B1252">
        <v>3</v>
      </c>
      <c r="C1252" s="116">
        <v>45131.375482291667</v>
      </c>
      <c r="D1252">
        <v>9756</v>
      </c>
      <c r="E1252" s="24" t="s">
        <v>3142</v>
      </c>
      <c r="F1252" s="24" t="s">
        <v>3142</v>
      </c>
      <c r="G1252" t="b">
        <v>0</v>
      </c>
      <c r="H1252" s="24" t="s">
        <v>3143</v>
      </c>
    </row>
    <row r="1253" spans="1:8" hidden="1" x14ac:dyDescent="0.2">
      <c r="A1253">
        <v>15307</v>
      </c>
      <c r="B1253">
        <v>4</v>
      </c>
      <c r="C1253" s="116">
        <v>45131.375483414355</v>
      </c>
      <c r="D1253">
        <v>9118</v>
      </c>
      <c r="E1253" s="24" t="s">
        <v>3144</v>
      </c>
      <c r="F1253" s="24" t="s">
        <v>3144</v>
      </c>
      <c r="G1253" t="b">
        <v>0</v>
      </c>
      <c r="H1253" s="24" t="s">
        <v>938</v>
      </c>
    </row>
    <row r="1254" spans="1:8" hidden="1" x14ac:dyDescent="0.2">
      <c r="A1254">
        <v>14150</v>
      </c>
      <c r="B1254">
        <v>4</v>
      </c>
      <c r="C1254" s="116">
        <v>45131.375484641205</v>
      </c>
      <c r="D1254">
        <v>1072</v>
      </c>
      <c r="E1254" s="24" t="s">
        <v>3145</v>
      </c>
      <c r="F1254" s="24" t="s">
        <v>3145</v>
      </c>
      <c r="G1254" t="b">
        <v>0</v>
      </c>
      <c r="H1254" s="24" t="s">
        <v>3146</v>
      </c>
    </row>
    <row r="1255" spans="1:8" hidden="1" x14ac:dyDescent="0.2">
      <c r="A1255">
        <v>15396</v>
      </c>
      <c r="B1255">
        <v>4</v>
      </c>
      <c r="C1255" s="116">
        <v>45131.375486458332</v>
      </c>
      <c r="D1255">
        <v>9216</v>
      </c>
      <c r="E1255" s="24" t="s">
        <v>3147</v>
      </c>
      <c r="F1255" s="24" t="s">
        <v>3147</v>
      </c>
      <c r="G1255" t="b">
        <v>0</v>
      </c>
      <c r="H1255" s="24" t="s">
        <v>3148</v>
      </c>
    </row>
    <row r="1256" spans="1:8" hidden="1" x14ac:dyDescent="0.2">
      <c r="A1256">
        <v>15051</v>
      </c>
      <c r="B1256">
        <v>4</v>
      </c>
      <c r="C1256" s="116">
        <v>45131.375487187499</v>
      </c>
      <c r="D1256">
        <v>8781</v>
      </c>
      <c r="E1256" s="24" t="s">
        <v>3149</v>
      </c>
      <c r="F1256" s="24" t="s">
        <v>3149</v>
      </c>
      <c r="G1256" t="b">
        <v>0</v>
      </c>
      <c r="H1256" s="24" t="s">
        <v>3052</v>
      </c>
    </row>
    <row r="1257" spans="1:8" hidden="1" x14ac:dyDescent="0.2">
      <c r="A1257">
        <v>15110</v>
      </c>
      <c r="B1257">
        <v>4</v>
      </c>
      <c r="C1257" s="116">
        <v>45639</v>
      </c>
      <c r="D1257">
        <v>8858</v>
      </c>
      <c r="E1257" s="24" t="s">
        <v>3150</v>
      </c>
      <c r="F1257" s="24" t="s">
        <v>3150</v>
      </c>
      <c r="G1257" t="b">
        <v>0</v>
      </c>
      <c r="H1257" s="24" t="s">
        <v>938</v>
      </c>
    </row>
    <row r="1258" spans="1:8" hidden="1" x14ac:dyDescent="0.2">
      <c r="A1258">
        <v>14385</v>
      </c>
      <c r="B1258">
        <v>4</v>
      </c>
      <c r="C1258" s="116">
        <v>45131.375488460646</v>
      </c>
      <c r="D1258">
        <v>1316</v>
      </c>
      <c r="E1258" s="24" t="s">
        <v>3151</v>
      </c>
      <c r="F1258" s="24" t="s">
        <v>3151</v>
      </c>
      <c r="G1258" t="b">
        <v>0</v>
      </c>
      <c r="H1258" s="24" t="s">
        <v>3152</v>
      </c>
    </row>
    <row r="1259" spans="1:8" hidden="1" x14ac:dyDescent="0.2">
      <c r="A1259">
        <v>15985</v>
      </c>
      <c r="B1259">
        <v>4</v>
      </c>
      <c r="C1259" s="116">
        <v>45131.375489548613</v>
      </c>
      <c r="D1259">
        <v>9867</v>
      </c>
      <c r="E1259" s="24" t="s">
        <v>3153</v>
      </c>
      <c r="F1259" s="24" t="s">
        <v>3153</v>
      </c>
      <c r="G1259" t="b">
        <v>0</v>
      </c>
      <c r="H1259" s="24" t="s">
        <v>3154</v>
      </c>
    </row>
    <row r="1260" spans="1:8" hidden="1" x14ac:dyDescent="0.2">
      <c r="A1260">
        <v>15120</v>
      </c>
      <c r="B1260">
        <v>4</v>
      </c>
      <c r="C1260" s="116">
        <v>45517</v>
      </c>
      <c r="D1260">
        <v>8872</v>
      </c>
      <c r="E1260" s="24" t="s">
        <v>3156</v>
      </c>
      <c r="F1260" s="24" t="s">
        <v>3156</v>
      </c>
      <c r="G1260" t="b">
        <v>0</v>
      </c>
      <c r="H1260" s="24" t="s">
        <v>965</v>
      </c>
    </row>
    <row r="1261" spans="1:8" hidden="1" x14ac:dyDescent="0.2">
      <c r="A1261">
        <v>15690</v>
      </c>
      <c r="B1261">
        <v>3</v>
      </c>
      <c r="C1261" s="116">
        <v>45131.375492094907</v>
      </c>
      <c r="D1261">
        <v>9551</v>
      </c>
      <c r="E1261" s="24" t="s">
        <v>3158</v>
      </c>
      <c r="F1261" s="24" t="s">
        <v>3158</v>
      </c>
      <c r="G1261" t="b">
        <v>1</v>
      </c>
      <c r="H1261" s="24" t="s">
        <v>3159</v>
      </c>
    </row>
    <row r="1262" spans="1:8" hidden="1" x14ac:dyDescent="0.2">
      <c r="A1262">
        <v>16095</v>
      </c>
      <c r="B1262">
        <v>4</v>
      </c>
      <c r="C1262" s="116">
        <v>45131.375493865744</v>
      </c>
      <c r="D1262">
        <v>9988</v>
      </c>
      <c r="E1262" s="24" t="s">
        <v>3160</v>
      </c>
      <c r="F1262" s="24" t="s">
        <v>3160</v>
      </c>
      <c r="G1262" t="b">
        <v>0</v>
      </c>
      <c r="H1262" s="24" t="s">
        <v>3161</v>
      </c>
    </row>
    <row r="1263" spans="1:8" hidden="1" x14ac:dyDescent="0.2">
      <c r="A1263">
        <v>15280</v>
      </c>
      <c r="B1263">
        <v>3</v>
      </c>
      <c r="C1263" s="116">
        <v>45131.375494791668</v>
      </c>
      <c r="D1263">
        <v>9075</v>
      </c>
      <c r="E1263" s="24" t="s">
        <v>3162</v>
      </c>
      <c r="F1263" s="24" t="s">
        <v>3162</v>
      </c>
      <c r="G1263" t="b">
        <v>0</v>
      </c>
      <c r="H1263" s="24" t="s">
        <v>3163</v>
      </c>
    </row>
    <row r="1264" spans="1:8" hidden="1" x14ac:dyDescent="0.2">
      <c r="A1264">
        <v>15829</v>
      </c>
      <c r="B1264">
        <v>4</v>
      </c>
      <c r="C1264" s="116">
        <v>45131.375495868058</v>
      </c>
      <c r="D1264">
        <v>9702</v>
      </c>
      <c r="E1264" s="24" t="s">
        <v>3164</v>
      </c>
      <c r="F1264" s="24" t="s">
        <v>3164</v>
      </c>
      <c r="G1264" t="b">
        <v>0</v>
      </c>
      <c r="H1264" s="24" t="s">
        <v>3165</v>
      </c>
    </row>
    <row r="1265" spans="1:8" hidden="1" x14ac:dyDescent="0.2">
      <c r="A1265">
        <v>15812</v>
      </c>
      <c r="B1265">
        <v>4</v>
      </c>
      <c r="C1265" s="116">
        <v>45131.375496412038</v>
      </c>
      <c r="D1265">
        <v>9684</v>
      </c>
      <c r="E1265" s="24" t="s">
        <v>3166</v>
      </c>
      <c r="F1265" s="24" t="s">
        <v>3166</v>
      </c>
      <c r="G1265" t="b">
        <v>0</v>
      </c>
      <c r="H1265" s="24" t="s">
        <v>3127</v>
      </c>
    </row>
    <row r="1266" spans="1:8" x14ac:dyDescent="0.2">
      <c r="A1266">
        <v>14791</v>
      </c>
      <c r="B1266">
        <v>4</v>
      </c>
      <c r="C1266" s="116"/>
      <c r="D1266">
        <v>1748</v>
      </c>
      <c r="E1266" s="24" t="s">
        <v>442</v>
      </c>
      <c r="F1266" s="24" t="s">
        <v>442</v>
      </c>
      <c r="G1266" t="b">
        <v>0</v>
      </c>
      <c r="H1266" s="24" t="s">
        <v>3169</v>
      </c>
    </row>
    <row r="1267" spans="1:8" hidden="1" x14ac:dyDescent="0.2">
      <c r="A1267">
        <v>15227</v>
      </c>
      <c r="B1267">
        <v>4</v>
      </c>
      <c r="C1267" s="116">
        <v>45131.375497337962</v>
      </c>
      <c r="D1267">
        <v>9011</v>
      </c>
      <c r="E1267" s="24" t="s">
        <v>3170</v>
      </c>
      <c r="F1267" s="24" t="s">
        <v>3170</v>
      </c>
      <c r="G1267" t="b">
        <v>0</v>
      </c>
      <c r="H1267" s="24" t="s">
        <v>3171</v>
      </c>
    </row>
    <row r="1268" spans="1:8" hidden="1" x14ac:dyDescent="0.2">
      <c r="A1268">
        <v>14920</v>
      </c>
      <c r="B1268">
        <v>4</v>
      </c>
      <c r="C1268" s="116">
        <v>45131.375497881942</v>
      </c>
      <c r="D1268">
        <v>4005</v>
      </c>
      <c r="E1268" s="24" t="s">
        <v>3172</v>
      </c>
      <c r="F1268" s="24" t="s">
        <v>3172</v>
      </c>
      <c r="G1268" t="b">
        <v>0</v>
      </c>
      <c r="H1268" s="24" t="s">
        <v>1006</v>
      </c>
    </row>
    <row r="1269" spans="1:8" hidden="1" x14ac:dyDescent="0.2">
      <c r="A1269">
        <v>15289</v>
      </c>
      <c r="B1269">
        <v>4</v>
      </c>
      <c r="C1269" s="116">
        <v>45131.375498414352</v>
      </c>
      <c r="D1269">
        <v>9087</v>
      </c>
      <c r="E1269" s="24" t="s">
        <v>3173</v>
      </c>
      <c r="F1269" s="24" t="s">
        <v>3173</v>
      </c>
      <c r="G1269" t="b">
        <v>0</v>
      </c>
      <c r="H1269" s="24" t="s">
        <v>3174</v>
      </c>
    </row>
    <row r="1270" spans="1:8" x14ac:dyDescent="0.2">
      <c r="A1270">
        <v>15762</v>
      </c>
      <c r="B1270">
        <v>4</v>
      </c>
      <c r="C1270" s="116"/>
      <c r="D1270">
        <v>9631</v>
      </c>
      <c r="E1270" s="24" t="s">
        <v>444</v>
      </c>
      <c r="F1270" s="24" t="s">
        <v>444</v>
      </c>
      <c r="G1270" t="b">
        <v>1</v>
      </c>
      <c r="H1270" s="24" t="s">
        <v>3176</v>
      </c>
    </row>
    <row r="1271" spans="1:8" hidden="1" x14ac:dyDescent="0.2">
      <c r="A1271">
        <v>14612</v>
      </c>
      <c r="B1271">
        <v>4</v>
      </c>
      <c r="C1271" s="116">
        <v>45131.375498958332</v>
      </c>
      <c r="D1271">
        <v>1567</v>
      </c>
      <c r="E1271" s="24" t="s">
        <v>3177</v>
      </c>
      <c r="F1271" s="24" t="s">
        <v>3177</v>
      </c>
      <c r="G1271" t="b">
        <v>0</v>
      </c>
      <c r="H1271" s="24" t="s">
        <v>1899</v>
      </c>
    </row>
    <row r="1272" spans="1:8" hidden="1" x14ac:dyDescent="0.2">
      <c r="A1272">
        <v>15329</v>
      </c>
      <c r="B1272">
        <v>11</v>
      </c>
      <c r="C1272" s="116">
        <v>45131.375499108799</v>
      </c>
      <c r="D1272">
        <v>9144</v>
      </c>
      <c r="E1272" s="24" t="s">
        <v>3178</v>
      </c>
      <c r="F1272" s="24" t="s">
        <v>3178</v>
      </c>
      <c r="G1272" t="b">
        <v>0</v>
      </c>
      <c r="H1272" s="24" t="s">
        <v>3179</v>
      </c>
    </row>
    <row r="1273" spans="1:8" hidden="1" x14ac:dyDescent="0.2">
      <c r="A1273">
        <v>15674</v>
      </c>
      <c r="B1273">
        <v>4</v>
      </c>
      <c r="C1273" s="116">
        <v>45131.375499305555</v>
      </c>
      <c r="D1273">
        <v>9534</v>
      </c>
      <c r="E1273" s="24" t="s">
        <v>3180</v>
      </c>
      <c r="F1273" s="24" t="s">
        <v>3180</v>
      </c>
      <c r="G1273" t="b">
        <v>0</v>
      </c>
      <c r="H1273" s="24" t="s">
        <v>2972</v>
      </c>
    </row>
    <row r="1274" spans="1:8" hidden="1" x14ac:dyDescent="0.2">
      <c r="A1274">
        <v>14633</v>
      </c>
      <c r="B1274">
        <v>2</v>
      </c>
      <c r="C1274" s="116">
        <v>45727</v>
      </c>
      <c r="D1274">
        <v>1589</v>
      </c>
      <c r="E1274" s="24" t="s">
        <v>3181</v>
      </c>
      <c r="F1274" s="24" t="s">
        <v>3181</v>
      </c>
      <c r="G1274" t="b">
        <v>1</v>
      </c>
      <c r="H1274" s="24" t="s">
        <v>3182</v>
      </c>
    </row>
    <row r="1275" spans="1:8" hidden="1" x14ac:dyDescent="0.2">
      <c r="A1275">
        <v>16049</v>
      </c>
      <c r="B1275">
        <v>4</v>
      </c>
      <c r="C1275" s="116">
        <v>45131.375499502312</v>
      </c>
      <c r="D1275">
        <v>9937</v>
      </c>
      <c r="E1275" s="24" t="s">
        <v>3183</v>
      </c>
      <c r="F1275" s="24" t="s">
        <v>3183</v>
      </c>
      <c r="G1275" t="b">
        <v>0</v>
      </c>
      <c r="H1275" s="24" t="s">
        <v>3184</v>
      </c>
    </row>
    <row r="1276" spans="1:8" x14ac:dyDescent="0.2">
      <c r="A1276">
        <v>14043</v>
      </c>
      <c r="B1276">
        <v>4</v>
      </c>
      <c r="C1276" s="116"/>
      <c r="D1276">
        <v>2222</v>
      </c>
      <c r="E1276" s="24" t="s">
        <v>3185</v>
      </c>
      <c r="F1276" s="24" t="s">
        <v>3185</v>
      </c>
      <c r="G1276" t="b">
        <v>0</v>
      </c>
      <c r="H1276" s="24" t="s">
        <v>3186</v>
      </c>
    </row>
    <row r="1277" spans="1:8" hidden="1" x14ac:dyDescent="0.2">
      <c r="A1277">
        <v>15514</v>
      </c>
      <c r="B1277">
        <v>4</v>
      </c>
      <c r="C1277" s="116">
        <v>45131.387858252318</v>
      </c>
      <c r="D1277">
        <v>9343</v>
      </c>
      <c r="E1277" s="24" t="s">
        <v>3187</v>
      </c>
      <c r="F1277" s="24" t="s">
        <v>3187</v>
      </c>
      <c r="G1277" t="b">
        <v>0</v>
      </c>
      <c r="H1277" s="24" t="s">
        <v>3188</v>
      </c>
    </row>
    <row r="1278" spans="1:8" hidden="1" x14ac:dyDescent="0.2">
      <c r="A1278">
        <v>15621</v>
      </c>
      <c r="B1278">
        <v>4</v>
      </c>
      <c r="C1278" s="116">
        <v>45131.387858449074</v>
      </c>
      <c r="D1278">
        <v>9474</v>
      </c>
      <c r="E1278" s="24" t="s">
        <v>3187</v>
      </c>
      <c r="F1278" s="24" t="s">
        <v>3187</v>
      </c>
      <c r="G1278" t="b">
        <v>0</v>
      </c>
      <c r="H1278" s="24" t="s">
        <v>3188</v>
      </c>
    </row>
    <row r="1279" spans="1:8" hidden="1" x14ac:dyDescent="0.2">
      <c r="A1279">
        <v>16015</v>
      </c>
      <c r="B1279">
        <v>4</v>
      </c>
      <c r="C1279" s="116">
        <v>45131.387858599534</v>
      </c>
      <c r="D1279">
        <v>9900</v>
      </c>
      <c r="E1279" s="24" t="s">
        <v>3189</v>
      </c>
      <c r="F1279" s="24" t="s">
        <v>3189</v>
      </c>
      <c r="G1279" t="b">
        <v>0</v>
      </c>
      <c r="H1279" s="24" t="s">
        <v>3190</v>
      </c>
    </row>
    <row r="1280" spans="1:8" hidden="1" x14ac:dyDescent="0.2">
      <c r="A1280">
        <v>15511</v>
      </c>
      <c r="B1280">
        <v>4</v>
      </c>
      <c r="C1280" s="116">
        <v>45131.387858796297</v>
      </c>
      <c r="D1280">
        <v>9340</v>
      </c>
      <c r="E1280" s="24" t="s">
        <v>3191</v>
      </c>
      <c r="F1280" s="24" t="s">
        <v>3191</v>
      </c>
      <c r="G1280" t="b">
        <v>0</v>
      </c>
      <c r="H1280" s="24" t="s">
        <v>3192</v>
      </c>
    </row>
    <row r="1281" spans="1:8" hidden="1" x14ac:dyDescent="0.2">
      <c r="A1281">
        <v>14371</v>
      </c>
      <c r="B1281">
        <v>4</v>
      </c>
      <c r="C1281" s="116">
        <v>45131.387858993054</v>
      </c>
      <c r="D1281">
        <v>1301</v>
      </c>
      <c r="E1281" s="24" t="s">
        <v>3193</v>
      </c>
      <c r="F1281" s="24" t="s">
        <v>3193</v>
      </c>
      <c r="G1281" t="b">
        <v>0</v>
      </c>
      <c r="H1281" s="24" t="s">
        <v>1031</v>
      </c>
    </row>
    <row r="1282" spans="1:8" hidden="1" x14ac:dyDescent="0.2">
      <c r="A1282">
        <v>16252</v>
      </c>
      <c r="C1282" s="116">
        <v>45131.38785914352</v>
      </c>
      <c r="D1282">
        <v>1907</v>
      </c>
      <c r="E1282" s="24" t="s">
        <v>5048</v>
      </c>
      <c r="F1282" s="24" t="s">
        <v>3195</v>
      </c>
      <c r="G1282" t="b">
        <v>0</v>
      </c>
      <c r="H1282" s="24" t="s">
        <v>883</v>
      </c>
    </row>
    <row r="1283" spans="1:8" hidden="1" x14ac:dyDescent="0.2">
      <c r="A1283">
        <v>14892</v>
      </c>
      <c r="B1283">
        <v>4</v>
      </c>
      <c r="C1283" s="116">
        <v>45131.387859340277</v>
      </c>
      <c r="D1283">
        <v>1902</v>
      </c>
      <c r="E1283" s="24" t="s">
        <v>3196</v>
      </c>
      <c r="F1283" s="24" t="s">
        <v>3196</v>
      </c>
      <c r="G1283" t="b">
        <v>0</v>
      </c>
      <c r="H1283" s="24" t="s">
        <v>3195</v>
      </c>
    </row>
    <row r="1284" spans="1:8" hidden="1" x14ac:dyDescent="0.2">
      <c r="A1284">
        <v>15711</v>
      </c>
      <c r="B1284">
        <v>4</v>
      </c>
      <c r="C1284" s="116">
        <v>45131.387859340277</v>
      </c>
      <c r="D1284">
        <v>9574</v>
      </c>
      <c r="E1284" s="24" t="s">
        <v>3197</v>
      </c>
      <c r="F1284" s="24" t="s">
        <v>3197</v>
      </c>
      <c r="G1284" t="b">
        <v>0</v>
      </c>
      <c r="H1284" s="24" t="s">
        <v>3198</v>
      </c>
    </row>
    <row r="1285" spans="1:8" hidden="1" x14ac:dyDescent="0.2">
      <c r="A1285">
        <v>16026</v>
      </c>
      <c r="B1285">
        <v>4</v>
      </c>
      <c r="C1285" s="116">
        <v>45131.387859525465</v>
      </c>
      <c r="D1285">
        <v>9913</v>
      </c>
      <c r="E1285" s="24" t="s">
        <v>3199</v>
      </c>
      <c r="F1285" s="24" t="s">
        <v>3199</v>
      </c>
      <c r="G1285" t="b">
        <v>0</v>
      </c>
      <c r="H1285" s="24" t="s">
        <v>969</v>
      </c>
    </row>
    <row r="1286" spans="1:8" hidden="1" x14ac:dyDescent="0.2">
      <c r="A1286">
        <v>14930</v>
      </c>
      <c r="B1286">
        <v>4</v>
      </c>
      <c r="C1286" s="116">
        <v>45131.387859722221</v>
      </c>
      <c r="D1286">
        <v>5007</v>
      </c>
      <c r="E1286" s="24" t="s">
        <v>3200</v>
      </c>
      <c r="F1286" s="24" t="s">
        <v>3200</v>
      </c>
      <c r="G1286" t="b">
        <v>0</v>
      </c>
      <c r="H1286" s="24" t="s">
        <v>914</v>
      </c>
    </row>
    <row r="1287" spans="1:8" hidden="1" x14ac:dyDescent="0.2">
      <c r="A1287">
        <v>15898</v>
      </c>
      <c r="B1287">
        <v>4</v>
      </c>
      <c r="C1287" s="116">
        <v>45131.387859872688</v>
      </c>
      <c r="D1287">
        <v>9776</v>
      </c>
      <c r="E1287" s="24" t="s">
        <v>3201</v>
      </c>
      <c r="F1287" s="24" t="s">
        <v>3201</v>
      </c>
      <c r="G1287" t="b">
        <v>0</v>
      </c>
      <c r="H1287" s="24" t="s">
        <v>3202</v>
      </c>
    </row>
    <row r="1288" spans="1:8" hidden="1" x14ac:dyDescent="0.2">
      <c r="A1288">
        <v>15951</v>
      </c>
      <c r="B1288">
        <v>4</v>
      </c>
      <c r="C1288" s="116">
        <v>45131.387860069444</v>
      </c>
      <c r="D1288">
        <v>9830</v>
      </c>
      <c r="E1288" s="24" t="s">
        <v>3203</v>
      </c>
      <c r="F1288" s="24" t="s">
        <v>3203</v>
      </c>
      <c r="G1288" t="b">
        <v>0</v>
      </c>
      <c r="H1288" s="24" t="s">
        <v>3204</v>
      </c>
    </row>
    <row r="1289" spans="1:8" hidden="1" x14ac:dyDescent="0.2">
      <c r="A1289">
        <v>15595</v>
      </c>
      <c r="B1289">
        <v>4</v>
      </c>
      <c r="C1289" s="116">
        <v>45131.387860266201</v>
      </c>
      <c r="D1289">
        <v>9443</v>
      </c>
      <c r="E1289" s="24" t="s">
        <v>3205</v>
      </c>
      <c r="F1289" s="24" t="s">
        <v>3205</v>
      </c>
      <c r="G1289" t="b">
        <v>0</v>
      </c>
      <c r="H1289" s="24" t="s">
        <v>3206</v>
      </c>
    </row>
    <row r="1290" spans="1:8" hidden="1" x14ac:dyDescent="0.2">
      <c r="A1290">
        <v>14153</v>
      </c>
      <c r="B1290">
        <v>4</v>
      </c>
      <c r="C1290" s="116">
        <v>45131.387860416668</v>
      </c>
      <c r="D1290">
        <v>1075</v>
      </c>
      <c r="E1290" s="24" t="s">
        <v>3207</v>
      </c>
      <c r="F1290" s="24" t="s">
        <v>3207</v>
      </c>
      <c r="G1290" t="b">
        <v>0</v>
      </c>
      <c r="H1290" s="24" t="s">
        <v>1619</v>
      </c>
    </row>
    <row r="1291" spans="1:8" hidden="1" x14ac:dyDescent="0.2">
      <c r="A1291">
        <v>15944</v>
      </c>
      <c r="B1291">
        <v>4</v>
      </c>
      <c r="C1291" s="116">
        <v>45131.387860613424</v>
      </c>
      <c r="D1291">
        <v>9823</v>
      </c>
      <c r="E1291" s="24" t="s">
        <v>3208</v>
      </c>
      <c r="F1291" s="24" t="s">
        <v>3208</v>
      </c>
      <c r="G1291" t="b">
        <v>0</v>
      </c>
      <c r="H1291" s="24" t="s">
        <v>3209</v>
      </c>
    </row>
    <row r="1292" spans="1:8" hidden="1" x14ac:dyDescent="0.2">
      <c r="A1292">
        <v>15139</v>
      </c>
      <c r="B1292">
        <v>4</v>
      </c>
      <c r="C1292" s="116">
        <v>45131.387860960647</v>
      </c>
      <c r="D1292">
        <v>8904</v>
      </c>
      <c r="E1292" s="24" t="s">
        <v>3212</v>
      </c>
      <c r="F1292" s="24" t="s">
        <v>3212</v>
      </c>
      <c r="G1292" t="b">
        <v>0</v>
      </c>
      <c r="H1292" s="24" t="s">
        <v>3023</v>
      </c>
    </row>
    <row r="1293" spans="1:8" hidden="1" x14ac:dyDescent="0.2">
      <c r="A1293">
        <v>15144</v>
      </c>
      <c r="B1293">
        <v>4</v>
      </c>
      <c r="C1293" s="116">
        <v>45131.387860960647</v>
      </c>
      <c r="D1293">
        <v>8912</v>
      </c>
      <c r="E1293" s="24" t="s">
        <v>3213</v>
      </c>
      <c r="F1293" s="24" t="s">
        <v>3213</v>
      </c>
      <c r="G1293" t="b">
        <v>0</v>
      </c>
      <c r="H1293" s="24" t="s">
        <v>924</v>
      </c>
    </row>
    <row r="1294" spans="1:8" hidden="1" x14ac:dyDescent="0.2">
      <c r="A1294">
        <v>15312</v>
      </c>
      <c r="B1294">
        <v>4</v>
      </c>
      <c r="C1294" s="116">
        <v>45131.387861145835</v>
      </c>
      <c r="D1294">
        <v>9126</v>
      </c>
      <c r="E1294" s="24" t="s">
        <v>3215</v>
      </c>
      <c r="F1294" s="24" t="s">
        <v>3215</v>
      </c>
      <c r="G1294" t="b">
        <v>0</v>
      </c>
      <c r="H1294" s="24" t="s">
        <v>3216</v>
      </c>
    </row>
    <row r="1295" spans="1:8" hidden="1" x14ac:dyDescent="0.2">
      <c r="A1295">
        <v>14012</v>
      </c>
      <c r="B1295">
        <v>4</v>
      </c>
      <c r="C1295" s="116">
        <v>45131.387861342591</v>
      </c>
      <c r="D1295">
        <v>2081</v>
      </c>
      <c r="E1295" s="24" t="s">
        <v>5049</v>
      </c>
      <c r="F1295" s="24" t="s">
        <v>5049</v>
      </c>
      <c r="G1295" t="b">
        <v>0</v>
      </c>
      <c r="H1295" s="24" t="s">
        <v>1299</v>
      </c>
    </row>
    <row r="1296" spans="1:8" hidden="1" x14ac:dyDescent="0.2">
      <c r="A1296">
        <v>14738</v>
      </c>
      <c r="B1296">
        <v>4</v>
      </c>
      <c r="C1296" s="116">
        <v>45131.387861689815</v>
      </c>
      <c r="D1296">
        <v>1695</v>
      </c>
      <c r="E1296" s="24" t="s">
        <v>3219</v>
      </c>
      <c r="F1296" s="24" t="s">
        <v>3219</v>
      </c>
      <c r="G1296" t="b">
        <v>0</v>
      </c>
      <c r="H1296" s="24" t="s">
        <v>883</v>
      </c>
    </row>
    <row r="1297" spans="1:8" hidden="1" x14ac:dyDescent="0.2">
      <c r="A1297">
        <v>15793</v>
      </c>
      <c r="B1297">
        <v>4</v>
      </c>
      <c r="C1297" s="116">
        <v>45131.387861886571</v>
      </c>
      <c r="D1297">
        <v>9663</v>
      </c>
      <c r="E1297" s="24" t="s">
        <v>3220</v>
      </c>
      <c r="F1297" s="24" t="s">
        <v>3220</v>
      </c>
      <c r="G1297" t="b">
        <v>0</v>
      </c>
      <c r="H1297" s="24" t="s">
        <v>960</v>
      </c>
    </row>
    <row r="1298" spans="1:8" hidden="1" x14ac:dyDescent="0.2">
      <c r="A1298">
        <v>15956</v>
      </c>
      <c r="B1298">
        <v>4</v>
      </c>
      <c r="C1298" s="116">
        <v>45131.387861886571</v>
      </c>
      <c r="D1298">
        <v>9836</v>
      </c>
      <c r="E1298" s="24" t="s">
        <v>3221</v>
      </c>
      <c r="F1298" s="24" t="s">
        <v>3221</v>
      </c>
      <c r="G1298" t="b">
        <v>0</v>
      </c>
      <c r="H1298" s="24" t="s">
        <v>914</v>
      </c>
    </row>
    <row r="1299" spans="1:8" hidden="1" x14ac:dyDescent="0.2">
      <c r="A1299">
        <v>16254</v>
      </c>
      <c r="C1299" s="116">
        <v>45131.387862233794</v>
      </c>
      <c r="D1299">
        <v>1910</v>
      </c>
      <c r="E1299" s="24" t="s">
        <v>5050</v>
      </c>
      <c r="F1299" s="24" t="s">
        <v>1022</v>
      </c>
      <c r="G1299" t="b">
        <v>0</v>
      </c>
      <c r="H1299" s="24" t="s">
        <v>883</v>
      </c>
    </row>
    <row r="1300" spans="1:8" hidden="1" x14ac:dyDescent="0.2">
      <c r="A1300">
        <v>14036</v>
      </c>
      <c r="B1300">
        <v>4</v>
      </c>
      <c r="C1300" s="116">
        <v>45131.387862037038</v>
      </c>
      <c r="D1300">
        <v>2204</v>
      </c>
      <c r="E1300" s="24" t="s">
        <v>3222</v>
      </c>
      <c r="F1300" s="24" t="s">
        <v>3222</v>
      </c>
      <c r="G1300" t="b">
        <v>0</v>
      </c>
      <c r="H1300" s="24" t="s">
        <v>1823</v>
      </c>
    </row>
    <row r="1301" spans="1:8" hidden="1" x14ac:dyDescent="0.2">
      <c r="A1301">
        <v>16038</v>
      </c>
      <c r="B1301">
        <v>4</v>
      </c>
      <c r="C1301" s="116">
        <v>45131.387862615738</v>
      </c>
      <c r="D1301">
        <v>9926</v>
      </c>
      <c r="E1301" s="24" t="s">
        <v>3228</v>
      </c>
      <c r="F1301" s="24" t="s">
        <v>3228</v>
      </c>
      <c r="G1301" t="b">
        <v>0</v>
      </c>
      <c r="H1301" s="24" t="s">
        <v>3229</v>
      </c>
    </row>
    <row r="1302" spans="1:8" hidden="1" x14ac:dyDescent="0.2">
      <c r="A1302">
        <v>15877</v>
      </c>
      <c r="B1302">
        <v>4</v>
      </c>
      <c r="C1302" s="116">
        <v>45131.387862766205</v>
      </c>
      <c r="D1302">
        <v>9755</v>
      </c>
      <c r="E1302" s="24" t="s">
        <v>3230</v>
      </c>
      <c r="F1302" s="24" t="s">
        <v>3230</v>
      </c>
      <c r="G1302" t="b">
        <v>0</v>
      </c>
      <c r="H1302" s="24" t="s">
        <v>3231</v>
      </c>
    </row>
    <row r="1303" spans="1:8" hidden="1" x14ac:dyDescent="0.2">
      <c r="A1303">
        <v>16022</v>
      </c>
      <c r="B1303">
        <v>4</v>
      </c>
      <c r="C1303" s="116">
        <v>45131.387862962962</v>
      </c>
      <c r="D1303">
        <v>9909</v>
      </c>
      <c r="E1303" s="24" t="s">
        <v>3232</v>
      </c>
      <c r="F1303" s="24" t="s">
        <v>3232</v>
      </c>
      <c r="G1303" t="b">
        <v>0</v>
      </c>
      <c r="H1303" s="24" t="s">
        <v>3233</v>
      </c>
    </row>
    <row r="1304" spans="1:8" hidden="1" x14ac:dyDescent="0.2">
      <c r="A1304">
        <v>15515</v>
      </c>
      <c r="B1304">
        <v>4</v>
      </c>
      <c r="C1304" s="116">
        <v>45131.387863159725</v>
      </c>
      <c r="D1304">
        <v>9344</v>
      </c>
      <c r="E1304" s="24" t="s">
        <v>3234</v>
      </c>
      <c r="F1304" s="24" t="s">
        <v>3234</v>
      </c>
      <c r="G1304" t="b">
        <v>0</v>
      </c>
      <c r="H1304" s="24" t="s">
        <v>1274</v>
      </c>
    </row>
    <row r="1305" spans="1:8" hidden="1" x14ac:dyDescent="0.2">
      <c r="A1305">
        <v>15506</v>
      </c>
      <c r="B1305">
        <v>4</v>
      </c>
      <c r="C1305" s="116">
        <v>45131.387863310185</v>
      </c>
      <c r="D1305">
        <v>9335</v>
      </c>
      <c r="E1305" s="24" t="s">
        <v>3235</v>
      </c>
      <c r="F1305" s="24" t="s">
        <v>3235</v>
      </c>
      <c r="G1305" t="b">
        <v>0</v>
      </c>
      <c r="H1305" s="24" t="s">
        <v>3236</v>
      </c>
    </row>
    <row r="1306" spans="1:8" hidden="1" x14ac:dyDescent="0.2">
      <c r="A1306">
        <v>15639</v>
      </c>
      <c r="B1306">
        <v>4</v>
      </c>
      <c r="C1306" s="116">
        <v>45131.387863506941</v>
      </c>
      <c r="D1306">
        <v>9498</v>
      </c>
      <c r="E1306" s="24" t="s">
        <v>3237</v>
      </c>
      <c r="F1306" s="24" t="s">
        <v>3237</v>
      </c>
      <c r="G1306" t="b">
        <v>0</v>
      </c>
      <c r="H1306" s="24" t="s">
        <v>1154</v>
      </c>
    </row>
    <row r="1307" spans="1:8" hidden="1" x14ac:dyDescent="0.2">
      <c r="A1307">
        <v>14234</v>
      </c>
      <c r="B1307">
        <v>4</v>
      </c>
      <c r="C1307" s="116">
        <v>45131.387863692129</v>
      </c>
      <c r="D1307">
        <v>1157</v>
      </c>
      <c r="E1307" s="24" t="s">
        <v>3238</v>
      </c>
      <c r="F1307" s="24" t="s">
        <v>3238</v>
      </c>
      <c r="G1307" t="b">
        <v>0</v>
      </c>
      <c r="H1307" s="24" t="s">
        <v>891</v>
      </c>
    </row>
    <row r="1308" spans="1:8" x14ac:dyDescent="0.2">
      <c r="A1308">
        <v>16387</v>
      </c>
      <c r="C1308" s="116"/>
      <c r="D1308">
        <v>1014</v>
      </c>
      <c r="E1308" s="24" t="s">
        <v>9625</v>
      </c>
      <c r="F1308" s="24" t="s">
        <v>1380</v>
      </c>
      <c r="G1308" t="b">
        <v>1</v>
      </c>
      <c r="H1308" s="24" t="s">
        <v>883</v>
      </c>
    </row>
    <row r="1309" spans="1:8" hidden="1" x14ac:dyDescent="0.2">
      <c r="A1309">
        <v>14350</v>
      </c>
      <c r="B1309">
        <v>4</v>
      </c>
      <c r="C1309" s="116">
        <v>45131.387863854165</v>
      </c>
      <c r="D1309">
        <v>1280</v>
      </c>
      <c r="E1309" s="24" t="s">
        <v>3241</v>
      </c>
      <c r="F1309" s="24" t="s">
        <v>3241</v>
      </c>
      <c r="G1309" t="b">
        <v>0</v>
      </c>
      <c r="H1309" s="24" t="s">
        <v>2273</v>
      </c>
    </row>
    <row r="1310" spans="1:8" hidden="1" x14ac:dyDescent="0.2">
      <c r="A1310">
        <v>15011</v>
      </c>
      <c r="B1310">
        <v>4</v>
      </c>
      <c r="C1310" s="116">
        <v>45131.387864039352</v>
      </c>
      <c r="D1310">
        <v>8733</v>
      </c>
      <c r="E1310" s="24" t="s">
        <v>3242</v>
      </c>
      <c r="F1310" s="24" t="s">
        <v>3242</v>
      </c>
      <c r="G1310" t="b">
        <v>0</v>
      </c>
      <c r="H1310" s="24" t="s">
        <v>3243</v>
      </c>
    </row>
    <row r="1311" spans="1:8" x14ac:dyDescent="0.2">
      <c r="A1311">
        <v>16356</v>
      </c>
      <c r="C1311" s="116"/>
      <c r="D1311">
        <v>1824</v>
      </c>
      <c r="E1311" s="24" t="s">
        <v>6942</v>
      </c>
      <c r="F1311" s="24" t="s">
        <v>1480</v>
      </c>
      <c r="G1311" t="b">
        <v>1</v>
      </c>
      <c r="H1311" s="24" t="s">
        <v>883</v>
      </c>
    </row>
    <row r="1312" spans="1:8" x14ac:dyDescent="0.2">
      <c r="A1312">
        <v>15133</v>
      </c>
      <c r="B1312">
        <v>4</v>
      </c>
      <c r="C1312" s="116"/>
      <c r="D1312">
        <v>8891</v>
      </c>
      <c r="E1312" s="24" t="s">
        <v>3244</v>
      </c>
      <c r="F1312" s="24" t="s">
        <v>3244</v>
      </c>
      <c r="G1312" t="b">
        <v>1</v>
      </c>
      <c r="H1312" s="24" t="s">
        <v>960</v>
      </c>
    </row>
    <row r="1313" spans="1:8" x14ac:dyDescent="0.2">
      <c r="A1313">
        <v>15122</v>
      </c>
      <c r="B1313">
        <v>4</v>
      </c>
      <c r="C1313" s="116"/>
      <c r="D1313">
        <v>8875</v>
      </c>
      <c r="E1313" s="24" t="s">
        <v>3244</v>
      </c>
      <c r="F1313" s="24" t="s">
        <v>3244</v>
      </c>
      <c r="G1313" t="b">
        <v>1</v>
      </c>
      <c r="H1313" s="24" t="s">
        <v>960</v>
      </c>
    </row>
    <row r="1314" spans="1:8" hidden="1" x14ac:dyDescent="0.2">
      <c r="A1314">
        <v>15353</v>
      </c>
      <c r="B1314">
        <v>4</v>
      </c>
      <c r="C1314" s="116">
        <v>45131.387864780096</v>
      </c>
      <c r="D1314">
        <v>9171</v>
      </c>
      <c r="E1314" s="24" t="s">
        <v>3245</v>
      </c>
      <c r="F1314" s="24" t="s">
        <v>3245</v>
      </c>
      <c r="G1314" t="b">
        <v>0</v>
      </c>
      <c r="H1314" s="24" t="s">
        <v>887</v>
      </c>
    </row>
    <row r="1315" spans="1:8" hidden="1" x14ac:dyDescent="0.2">
      <c r="A1315">
        <v>15828</v>
      </c>
      <c r="B1315">
        <v>4</v>
      </c>
      <c r="C1315" s="116">
        <v>45131.387864930555</v>
      </c>
      <c r="D1315">
        <v>9701</v>
      </c>
      <c r="E1315" s="24" t="s">
        <v>3246</v>
      </c>
      <c r="F1315" s="24" t="s">
        <v>3246</v>
      </c>
      <c r="G1315" t="b">
        <v>1</v>
      </c>
      <c r="H1315" s="24" t="s">
        <v>3247</v>
      </c>
    </row>
    <row r="1316" spans="1:8" hidden="1" x14ac:dyDescent="0.2">
      <c r="A1316">
        <v>14023</v>
      </c>
      <c r="B1316">
        <v>4</v>
      </c>
      <c r="C1316" s="116">
        <v>45131.387865127312</v>
      </c>
      <c r="D1316">
        <v>2155</v>
      </c>
      <c r="E1316" s="24" t="s">
        <v>3248</v>
      </c>
      <c r="F1316" s="24" t="s">
        <v>3248</v>
      </c>
      <c r="G1316" t="b">
        <v>1</v>
      </c>
      <c r="H1316" s="24" t="s">
        <v>2487</v>
      </c>
    </row>
    <row r="1317" spans="1:8" hidden="1" x14ac:dyDescent="0.2">
      <c r="A1317">
        <v>13958</v>
      </c>
      <c r="B1317">
        <v>4</v>
      </c>
      <c r="C1317" s="116">
        <v>44868</v>
      </c>
      <c r="D1317">
        <v>5876102</v>
      </c>
      <c r="E1317" s="24" t="s">
        <v>5051</v>
      </c>
      <c r="F1317" s="24" t="s">
        <v>5051</v>
      </c>
      <c r="G1317" t="b">
        <v>0</v>
      </c>
      <c r="H1317" s="24" t="s">
        <v>5052</v>
      </c>
    </row>
    <row r="1318" spans="1:8" hidden="1" x14ac:dyDescent="0.2">
      <c r="A1318">
        <v>14963</v>
      </c>
      <c r="B1318">
        <v>4</v>
      </c>
      <c r="C1318" s="116">
        <v>45131.387865127312</v>
      </c>
      <c r="D1318">
        <v>8179</v>
      </c>
      <c r="E1318" s="24" t="s">
        <v>3249</v>
      </c>
      <c r="F1318" s="24" t="s">
        <v>3249</v>
      </c>
      <c r="G1318" t="b">
        <v>0</v>
      </c>
      <c r="H1318" s="24" t="s">
        <v>3250</v>
      </c>
    </row>
    <row r="1319" spans="1:8" hidden="1" x14ac:dyDescent="0.2">
      <c r="A1319">
        <v>15856</v>
      </c>
      <c r="B1319">
        <v>4</v>
      </c>
      <c r="C1319" s="116">
        <v>45131.387865509256</v>
      </c>
      <c r="D1319">
        <v>9731</v>
      </c>
      <c r="E1319" s="24" t="s">
        <v>3251</v>
      </c>
      <c r="F1319" s="24" t="s">
        <v>3251</v>
      </c>
      <c r="G1319" t="b">
        <v>0</v>
      </c>
      <c r="H1319" s="24" t="s">
        <v>3023</v>
      </c>
    </row>
    <row r="1320" spans="1:8" hidden="1" x14ac:dyDescent="0.2">
      <c r="A1320">
        <v>15598</v>
      </c>
      <c r="B1320">
        <v>4</v>
      </c>
      <c r="C1320" s="116">
        <v>45131.387865312499</v>
      </c>
      <c r="D1320">
        <v>9446</v>
      </c>
      <c r="E1320" s="24" t="s">
        <v>3251</v>
      </c>
      <c r="F1320" s="24" t="s">
        <v>3251</v>
      </c>
      <c r="G1320" t="b">
        <v>0</v>
      </c>
      <c r="H1320" s="24" t="s">
        <v>3023</v>
      </c>
    </row>
    <row r="1321" spans="1:8" hidden="1" x14ac:dyDescent="0.2">
      <c r="A1321">
        <v>16096</v>
      </c>
      <c r="B1321">
        <v>4</v>
      </c>
      <c r="C1321" s="116">
        <v>45131.387865659723</v>
      </c>
      <c r="D1321">
        <v>9989</v>
      </c>
      <c r="E1321" s="24" t="s">
        <v>3252</v>
      </c>
      <c r="F1321" s="24" t="s">
        <v>3252</v>
      </c>
      <c r="G1321" t="b">
        <v>0</v>
      </c>
      <c r="H1321" s="24" t="s">
        <v>931</v>
      </c>
    </row>
    <row r="1322" spans="1:8" hidden="1" x14ac:dyDescent="0.2">
      <c r="A1322">
        <v>14492</v>
      </c>
      <c r="B1322">
        <v>4</v>
      </c>
      <c r="C1322" s="116">
        <v>45131.387865856479</v>
      </c>
      <c r="D1322">
        <v>1446</v>
      </c>
      <c r="E1322" s="24" t="s">
        <v>3253</v>
      </c>
      <c r="F1322" s="24" t="s">
        <v>3253</v>
      </c>
      <c r="G1322" t="b">
        <v>0</v>
      </c>
      <c r="H1322" s="24" t="s">
        <v>1266</v>
      </c>
    </row>
    <row r="1323" spans="1:8" hidden="1" x14ac:dyDescent="0.2">
      <c r="A1323">
        <v>15243</v>
      </c>
      <c r="B1323">
        <v>4</v>
      </c>
      <c r="C1323" s="116">
        <v>45131.387866400466</v>
      </c>
      <c r="D1323">
        <v>9031</v>
      </c>
      <c r="E1323" s="24" t="s">
        <v>3255</v>
      </c>
      <c r="F1323" s="24" t="s">
        <v>3255</v>
      </c>
      <c r="G1323" t="b">
        <v>0</v>
      </c>
      <c r="H1323" s="24" t="s">
        <v>3256</v>
      </c>
    </row>
    <row r="1324" spans="1:8" hidden="1" x14ac:dyDescent="0.2">
      <c r="A1324">
        <v>14092</v>
      </c>
      <c r="B1324">
        <v>4</v>
      </c>
      <c r="C1324" s="116">
        <v>45131.387866053243</v>
      </c>
      <c r="D1324">
        <v>1012</v>
      </c>
      <c r="E1324" s="24" t="s">
        <v>3257</v>
      </c>
      <c r="F1324" s="24" t="s">
        <v>3257</v>
      </c>
      <c r="G1324" t="b">
        <v>0</v>
      </c>
      <c r="H1324" s="24" t="s">
        <v>1636</v>
      </c>
    </row>
    <row r="1325" spans="1:8" hidden="1" x14ac:dyDescent="0.2">
      <c r="A1325">
        <v>14419</v>
      </c>
      <c r="B1325">
        <v>4</v>
      </c>
      <c r="C1325" s="116">
        <v>45131.387866203702</v>
      </c>
      <c r="D1325">
        <v>1364</v>
      </c>
      <c r="E1325" s="24" t="s">
        <v>3258</v>
      </c>
      <c r="F1325" s="24" t="s">
        <v>3258</v>
      </c>
      <c r="G1325" t="b">
        <v>0</v>
      </c>
      <c r="H1325" s="24" t="s">
        <v>1064</v>
      </c>
    </row>
    <row r="1326" spans="1:8" hidden="1" x14ac:dyDescent="0.2">
      <c r="A1326">
        <v>14160</v>
      </c>
      <c r="B1326">
        <v>4</v>
      </c>
      <c r="C1326" s="116">
        <v>45131.387866585646</v>
      </c>
      <c r="D1326">
        <v>1082</v>
      </c>
      <c r="E1326" s="24" t="s">
        <v>3259</v>
      </c>
      <c r="F1326" s="24" t="s">
        <v>3259</v>
      </c>
      <c r="G1326" t="b">
        <v>0</v>
      </c>
      <c r="H1326" s="24" t="s">
        <v>1025</v>
      </c>
    </row>
    <row r="1327" spans="1:8" hidden="1" x14ac:dyDescent="0.2">
      <c r="A1327">
        <v>14527</v>
      </c>
      <c r="B1327">
        <v>4</v>
      </c>
      <c r="C1327" s="116">
        <v>45131.387866747682</v>
      </c>
      <c r="D1327">
        <v>1481</v>
      </c>
      <c r="E1327" s="24" t="s">
        <v>3260</v>
      </c>
      <c r="F1327" s="24" t="s">
        <v>3260</v>
      </c>
      <c r="G1327" t="b">
        <v>0</v>
      </c>
      <c r="H1327" s="24" t="s">
        <v>3261</v>
      </c>
    </row>
    <row r="1328" spans="1:8" hidden="1" x14ac:dyDescent="0.2">
      <c r="A1328">
        <v>14225</v>
      </c>
      <c r="B1328">
        <v>4</v>
      </c>
      <c r="C1328" s="116">
        <v>45131.387867129626</v>
      </c>
      <c r="D1328">
        <v>1148</v>
      </c>
      <c r="E1328" s="24" t="s">
        <v>3263</v>
      </c>
      <c r="F1328" s="24" t="s">
        <v>3263</v>
      </c>
      <c r="G1328" t="b">
        <v>0</v>
      </c>
      <c r="H1328" s="24" t="s">
        <v>2905</v>
      </c>
    </row>
    <row r="1329" spans="1:8" x14ac:dyDescent="0.2">
      <c r="A1329">
        <v>16375</v>
      </c>
      <c r="C1329" s="116"/>
      <c r="D1329">
        <v>2560</v>
      </c>
      <c r="E1329" s="24" t="s">
        <v>8593</v>
      </c>
      <c r="F1329" s="24" t="s">
        <v>3264</v>
      </c>
      <c r="G1329" t="b">
        <v>1</v>
      </c>
      <c r="H1329" s="24" t="s">
        <v>883</v>
      </c>
    </row>
    <row r="1330" spans="1:8" hidden="1" x14ac:dyDescent="0.2">
      <c r="A1330">
        <v>15148</v>
      </c>
      <c r="B1330">
        <v>4</v>
      </c>
      <c r="C1330" s="116">
        <v>45131.387867280093</v>
      </c>
      <c r="D1330">
        <v>8916</v>
      </c>
      <c r="E1330" s="24" t="s">
        <v>3265</v>
      </c>
      <c r="F1330" s="24" t="s">
        <v>3265</v>
      </c>
      <c r="G1330" t="b">
        <v>0</v>
      </c>
      <c r="H1330" s="24" t="s">
        <v>2381</v>
      </c>
    </row>
    <row r="1331" spans="1:8" hidden="1" x14ac:dyDescent="0.2">
      <c r="A1331">
        <v>14441</v>
      </c>
      <c r="B1331">
        <v>4</v>
      </c>
      <c r="C1331" s="116">
        <v>45131.387867476849</v>
      </c>
      <c r="D1331">
        <v>1395</v>
      </c>
      <c r="E1331" s="24" t="s">
        <v>3266</v>
      </c>
      <c r="F1331" s="24" t="s">
        <v>3266</v>
      </c>
      <c r="G1331" t="b">
        <v>0</v>
      </c>
      <c r="H1331" s="24" t="s">
        <v>1314</v>
      </c>
    </row>
    <row r="1332" spans="1:8" hidden="1" x14ac:dyDescent="0.2">
      <c r="A1332">
        <v>14196</v>
      </c>
      <c r="B1332">
        <v>4</v>
      </c>
      <c r="C1332" s="116">
        <v>45131.387867673613</v>
      </c>
      <c r="D1332">
        <v>1119</v>
      </c>
      <c r="E1332" s="24" t="s">
        <v>3267</v>
      </c>
      <c r="F1332" s="24" t="s">
        <v>3267</v>
      </c>
      <c r="G1332" t="b">
        <v>0</v>
      </c>
      <c r="H1332" s="24" t="s">
        <v>981</v>
      </c>
    </row>
    <row r="1333" spans="1:8" hidden="1" x14ac:dyDescent="0.2">
      <c r="A1333">
        <v>14246</v>
      </c>
      <c r="B1333">
        <v>4</v>
      </c>
      <c r="C1333" s="116">
        <v>45131.387867824073</v>
      </c>
      <c r="D1333">
        <v>1170</v>
      </c>
      <c r="E1333" s="24" t="s">
        <v>3268</v>
      </c>
      <c r="F1333" s="24" t="s">
        <v>3268</v>
      </c>
      <c r="G1333" t="b">
        <v>0</v>
      </c>
      <c r="H1333" s="24" t="s">
        <v>1743</v>
      </c>
    </row>
    <row r="1334" spans="1:8" hidden="1" x14ac:dyDescent="0.2">
      <c r="A1334">
        <v>15946</v>
      </c>
      <c r="B1334">
        <v>4</v>
      </c>
      <c r="C1334" s="116">
        <v>45131.387868020836</v>
      </c>
      <c r="D1334">
        <v>9825</v>
      </c>
      <c r="E1334" s="24" t="s">
        <v>3269</v>
      </c>
      <c r="F1334" s="24" t="s">
        <v>3269</v>
      </c>
      <c r="G1334" t="b">
        <v>0</v>
      </c>
      <c r="H1334" s="24" t="s">
        <v>3270</v>
      </c>
    </row>
    <row r="1335" spans="1:8" hidden="1" x14ac:dyDescent="0.2">
      <c r="A1335">
        <v>14443</v>
      </c>
      <c r="B1335">
        <v>4</v>
      </c>
      <c r="C1335" s="116">
        <v>45131.387868020836</v>
      </c>
      <c r="D1335">
        <v>1397</v>
      </c>
      <c r="E1335" s="24" t="s">
        <v>3271</v>
      </c>
      <c r="F1335" s="24" t="s">
        <v>3271</v>
      </c>
      <c r="G1335" t="b">
        <v>0</v>
      </c>
      <c r="H1335" s="24" t="s">
        <v>3272</v>
      </c>
    </row>
    <row r="1336" spans="1:8" hidden="1" x14ac:dyDescent="0.2">
      <c r="A1336">
        <v>14747</v>
      </c>
      <c r="B1336">
        <v>4</v>
      </c>
      <c r="C1336" s="116">
        <v>45315.837663310187</v>
      </c>
      <c r="D1336">
        <v>1704</v>
      </c>
      <c r="E1336" s="24" t="s">
        <v>5053</v>
      </c>
      <c r="F1336" s="24" t="s">
        <v>5053</v>
      </c>
      <c r="G1336" t="b">
        <v>0</v>
      </c>
      <c r="H1336" s="24" t="s">
        <v>1022</v>
      </c>
    </row>
    <row r="1337" spans="1:8" hidden="1" x14ac:dyDescent="0.2">
      <c r="A1337">
        <v>14112</v>
      </c>
      <c r="B1337">
        <v>4</v>
      </c>
      <c r="C1337" s="116">
        <v>45131.387868206017</v>
      </c>
      <c r="D1337">
        <v>1034</v>
      </c>
      <c r="E1337" s="24" t="s">
        <v>3273</v>
      </c>
      <c r="F1337" s="24" t="s">
        <v>3273</v>
      </c>
      <c r="G1337" t="b">
        <v>0</v>
      </c>
      <c r="H1337" s="24" t="s">
        <v>1430</v>
      </c>
    </row>
    <row r="1338" spans="1:8" hidden="1" x14ac:dyDescent="0.2">
      <c r="A1338">
        <v>14117</v>
      </c>
      <c r="B1338">
        <v>4</v>
      </c>
      <c r="C1338" s="116">
        <v>45131.38786840278</v>
      </c>
      <c r="D1338">
        <v>1039</v>
      </c>
      <c r="E1338" s="24" t="s">
        <v>3274</v>
      </c>
      <c r="F1338" s="24" t="s">
        <v>3274</v>
      </c>
      <c r="G1338" t="b">
        <v>0</v>
      </c>
      <c r="H1338" s="24" t="s">
        <v>1509</v>
      </c>
    </row>
    <row r="1339" spans="1:8" hidden="1" x14ac:dyDescent="0.2">
      <c r="A1339">
        <v>15875</v>
      </c>
      <c r="B1339">
        <v>4</v>
      </c>
      <c r="C1339" s="116">
        <v>45131.38786855324</v>
      </c>
      <c r="D1339">
        <v>9753</v>
      </c>
      <c r="E1339" s="24" t="s">
        <v>3275</v>
      </c>
      <c r="F1339" s="24" t="s">
        <v>3275</v>
      </c>
      <c r="G1339" t="b">
        <v>0</v>
      </c>
      <c r="H1339" s="24" t="s">
        <v>1031</v>
      </c>
    </row>
    <row r="1340" spans="1:8" hidden="1" x14ac:dyDescent="0.2">
      <c r="A1340">
        <v>15374</v>
      </c>
      <c r="B1340">
        <v>4</v>
      </c>
      <c r="C1340" s="116">
        <v>45131.387868749996</v>
      </c>
      <c r="D1340">
        <v>9193</v>
      </c>
      <c r="E1340" s="24" t="s">
        <v>3276</v>
      </c>
      <c r="F1340" s="24" t="s">
        <v>3276</v>
      </c>
      <c r="G1340" t="b">
        <v>0</v>
      </c>
      <c r="H1340" s="24" t="s">
        <v>1266</v>
      </c>
    </row>
    <row r="1341" spans="1:8" hidden="1" x14ac:dyDescent="0.2">
      <c r="A1341">
        <v>15292</v>
      </c>
      <c r="B1341">
        <v>4</v>
      </c>
      <c r="C1341" s="116">
        <v>45131.38786894676</v>
      </c>
      <c r="D1341">
        <v>9092</v>
      </c>
      <c r="E1341" s="24" t="s">
        <v>3277</v>
      </c>
      <c r="F1341" s="24" t="s">
        <v>3277</v>
      </c>
      <c r="G1341" t="b">
        <v>0</v>
      </c>
      <c r="H1341" s="24" t="s">
        <v>956</v>
      </c>
    </row>
    <row r="1342" spans="1:8" hidden="1" x14ac:dyDescent="0.2">
      <c r="A1342">
        <v>14392</v>
      </c>
      <c r="B1342">
        <v>4</v>
      </c>
      <c r="C1342" s="116">
        <v>45131.387869479164</v>
      </c>
      <c r="D1342">
        <v>1324</v>
      </c>
      <c r="E1342" s="24" t="s">
        <v>3281</v>
      </c>
      <c r="F1342" s="24" t="s">
        <v>3281</v>
      </c>
      <c r="G1342" t="b">
        <v>0</v>
      </c>
      <c r="H1342" s="24" t="s">
        <v>3282</v>
      </c>
    </row>
    <row r="1343" spans="1:8" hidden="1" x14ac:dyDescent="0.2">
      <c r="A1343">
        <v>15968</v>
      </c>
      <c r="B1343">
        <v>4</v>
      </c>
      <c r="C1343" s="116">
        <v>45131.387869826387</v>
      </c>
      <c r="D1343">
        <v>9848</v>
      </c>
      <c r="E1343" s="24" t="s">
        <v>3285</v>
      </c>
      <c r="F1343" s="24" t="s">
        <v>3285</v>
      </c>
      <c r="G1343" t="b">
        <v>0</v>
      </c>
      <c r="H1343" s="24" t="s">
        <v>3286</v>
      </c>
    </row>
    <row r="1344" spans="1:8" hidden="1" x14ac:dyDescent="0.2">
      <c r="A1344">
        <v>14548</v>
      </c>
      <c r="B1344">
        <v>4</v>
      </c>
      <c r="C1344" s="116">
        <v>45131.387869826387</v>
      </c>
      <c r="D1344">
        <v>1502</v>
      </c>
      <c r="E1344" s="24" t="s">
        <v>3287</v>
      </c>
      <c r="F1344" s="24" t="s">
        <v>3287</v>
      </c>
      <c r="G1344" t="b">
        <v>0</v>
      </c>
      <c r="H1344" s="24" t="s">
        <v>1380</v>
      </c>
    </row>
    <row r="1345" spans="1:8" hidden="1" x14ac:dyDescent="0.2">
      <c r="A1345">
        <v>15763</v>
      </c>
      <c r="B1345">
        <v>4</v>
      </c>
      <c r="C1345" s="116">
        <v>45131.387869641207</v>
      </c>
      <c r="D1345">
        <v>9632</v>
      </c>
      <c r="E1345" s="24" t="s">
        <v>3288</v>
      </c>
      <c r="F1345" s="24" t="s">
        <v>3288</v>
      </c>
      <c r="G1345" t="b">
        <v>0</v>
      </c>
      <c r="H1345" s="24" t="s">
        <v>3289</v>
      </c>
    </row>
    <row r="1346" spans="1:8" hidden="1" x14ac:dyDescent="0.2">
      <c r="A1346">
        <v>14816</v>
      </c>
      <c r="B1346">
        <v>4</v>
      </c>
      <c r="C1346" s="116">
        <v>45131.387870023151</v>
      </c>
      <c r="D1346">
        <v>1773</v>
      </c>
      <c r="E1346" s="24" t="s">
        <v>3290</v>
      </c>
      <c r="F1346" s="24" t="s">
        <v>3290</v>
      </c>
      <c r="G1346" t="b">
        <v>1</v>
      </c>
      <c r="H1346" s="24" t="s">
        <v>3291</v>
      </c>
    </row>
    <row r="1347" spans="1:8" hidden="1" x14ac:dyDescent="0.2">
      <c r="A1347">
        <v>15206</v>
      </c>
      <c r="B1347">
        <v>4</v>
      </c>
      <c r="C1347" s="116">
        <v>45131.38787017361</v>
      </c>
      <c r="D1347">
        <v>8987</v>
      </c>
      <c r="E1347" s="24" t="s">
        <v>3292</v>
      </c>
      <c r="F1347" s="24" t="s">
        <v>3292</v>
      </c>
      <c r="G1347" t="b">
        <v>0</v>
      </c>
      <c r="H1347" s="24" t="s">
        <v>3293</v>
      </c>
    </row>
    <row r="1348" spans="1:8" hidden="1" x14ac:dyDescent="0.2">
      <c r="A1348">
        <v>15193</v>
      </c>
      <c r="B1348">
        <v>4</v>
      </c>
      <c r="C1348" s="116">
        <v>45131.387870370374</v>
      </c>
      <c r="D1348">
        <v>8971</v>
      </c>
      <c r="E1348" s="24" t="s">
        <v>3294</v>
      </c>
      <c r="F1348" s="24" t="s">
        <v>3294</v>
      </c>
      <c r="G1348" t="b">
        <v>0</v>
      </c>
      <c r="H1348" s="24" t="s">
        <v>2067</v>
      </c>
    </row>
    <row r="1349" spans="1:8" hidden="1" x14ac:dyDescent="0.2">
      <c r="A1349">
        <v>15578</v>
      </c>
      <c r="B1349">
        <v>4</v>
      </c>
      <c r="C1349" s="116">
        <v>45131.38787056713</v>
      </c>
      <c r="D1349">
        <v>9418</v>
      </c>
      <c r="E1349" s="24" t="s">
        <v>3295</v>
      </c>
      <c r="F1349" s="24" t="s">
        <v>3295</v>
      </c>
      <c r="G1349" t="b">
        <v>0</v>
      </c>
      <c r="H1349" s="24" t="s">
        <v>960</v>
      </c>
    </row>
    <row r="1350" spans="1:8" hidden="1" x14ac:dyDescent="0.2">
      <c r="A1350">
        <v>16047</v>
      </c>
      <c r="B1350">
        <v>4</v>
      </c>
      <c r="C1350" s="116">
        <v>45131.387870914354</v>
      </c>
      <c r="D1350">
        <v>9935</v>
      </c>
      <c r="E1350" s="24" t="s">
        <v>3297</v>
      </c>
      <c r="F1350" s="24" t="s">
        <v>3297</v>
      </c>
      <c r="G1350" t="b">
        <v>0</v>
      </c>
      <c r="H1350" s="24" t="s">
        <v>1764</v>
      </c>
    </row>
    <row r="1351" spans="1:8" hidden="1" x14ac:dyDescent="0.2">
      <c r="A1351">
        <v>15375</v>
      </c>
      <c r="B1351">
        <v>4</v>
      </c>
      <c r="C1351" s="116">
        <v>45131.387871099534</v>
      </c>
      <c r="D1351">
        <v>9194</v>
      </c>
      <c r="E1351" s="24" t="s">
        <v>3302</v>
      </c>
      <c r="F1351" s="24" t="s">
        <v>3302</v>
      </c>
      <c r="G1351" t="b">
        <v>0</v>
      </c>
      <c r="H1351" s="24" t="s">
        <v>3303</v>
      </c>
    </row>
    <row r="1352" spans="1:8" hidden="1" x14ac:dyDescent="0.2">
      <c r="A1352">
        <v>14568</v>
      </c>
      <c r="B1352">
        <v>4</v>
      </c>
      <c r="C1352" s="116">
        <v>45131.387871296298</v>
      </c>
      <c r="D1352">
        <v>1522</v>
      </c>
      <c r="E1352" s="24" t="s">
        <v>3304</v>
      </c>
      <c r="F1352" s="24" t="s">
        <v>3304</v>
      </c>
      <c r="G1352" t="b">
        <v>0</v>
      </c>
      <c r="H1352" s="24" t="s">
        <v>3305</v>
      </c>
    </row>
    <row r="1353" spans="1:8" hidden="1" x14ac:dyDescent="0.2">
      <c r="A1353">
        <v>16055</v>
      </c>
      <c r="B1353">
        <v>4</v>
      </c>
      <c r="C1353" s="116">
        <v>45875.75964128472</v>
      </c>
      <c r="D1353">
        <v>9945</v>
      </c>
      <c r="E1353" s="24" t="s">
        <v>818</v>
      </c>
      <c r="F1353" s="24" t="s">
        <v>818</v>
      </c>
      <c r="G1353" t="b">
        <v>0</v>
      </c>
      <c r="H1353" s="24" t="s">
        <v>1190</v>
      </c>
    </row>
    <row r="1354" spans="1:8" hidden="1" x14ac:dyDescent="0.2">
      <c r="A1354">
        <v>15927</v>
      </c>
      <c r="B1354">
        <v>4</v>
      </c>
      <c r="C1354" s="116">
        <v>45131.387871446757</v>
      </c>
      <c r="D1354">
        <v>9805</v>
      </c>
      <c r="E1354" s="24" t="s">
        <v>3306</v>
      </c>
      <c r="F1354" s="24" t="s">
        <v>3306</v>
      </c>
      <c r="G1354" t="b">
        <v>0</v>
      </c>
      <c r="H1354" s="24" t="s">
        <v>1031</v>
      </c>
    </row>
    <row r="1355" spans="1:8" hidden="1" x14ac:dyDescent="0.2">
      <c r="A1355">
        <v>15510</v>
      </c>
      <c r="B1355">
        <v>4</v>
      </c>
      <c r="C1355" s="116">
        <v>45131.387871840278</v>
      </c>
      <c r="D1355">
        <v>9339</v>
      </c>
      <c r="E1355" s="24" t="s">
        <v>3308</v>
      </c>
      <c r="F1355" s="24" t="s">
        <v>3308</v>
      </c>
      <c r="G1355" t="b">
        <v>0</v>
      </c>
      <c r="H1355" s="24" t="s">
        <v>1031</v>
      </c>
    </row>
    <row r="1356" spans="1:8" hidden="1" x14ac:dyDescent="0.2">
      <c r="A1356">
        <v>15448</v>
      </c>
      <c r="B1356">
        <v>4</v>
      </c>
      <c r="C1356" s="116">
        <v>45131.387872719904</v>
      </c>
      <c r="D1356">
        <v>9273</v>
      </c>
      <c r="E1356" s="24" t="s">
        <v>3309</v>
      </c>
      <c r="F1356" s="24" t="s">
        <v>3309</v>
      </c>
      <c r="G1356" t="b">
        <v>0</v>
      </c>
      <c r="H1356" s="24" t="s">
        <v>906</v>
      </c>
    </row>
    <row r="1357" spans="1:8" hidden="1" x14ac:dyDescent="0.2">
      <c r="A1357">
        <v>15302</v>
      </c>
      <c r="B1357">
        <v>3</v>
      </c>
      <c r="C1357" s="116">
        <v>45131.387871990744</v>
      </c>
      <c r="D1357">
        <v>9112</v>
      </c>
      <c r="E1357" s="24" t="s">
        <v>3309</v>
      </c>
      <c r="F1357" s="24" t="s">
        <v>3309</v>
      </c>
      <c r="G1357" t="b">
        <v>1</v>
      </c>
      <c r="H1357" s="24" t="s">
        <v>906</v>
      </c>
    </row>
    <row r="1358" spans="1:8" hidden="1" x14ac:dyDescent="0.2">
      <c r="A1358">
        <v>15113</v>
      </c>
      <c r="B1358">
        <v>3</v>
      </c>
      <c r="C1358" s="116">
        <v>45131.387873263891</v>
      </c>
      <c r="D1358">
        <v>8862</v>
      </c>
      <c r="E1358" s="24" t="s">
        <v>3312</v>
      </c>
      <c r="F1358" s="24" t="s">
        <v>3312</v>
      </c>
      <c r="G1358" t="b">
        <v>1</v>
      </c>
      <c r="H1358" s="24" t="s">
        <v>1274</v>
      </c>
    </row>
    <row r="1359" spans="1:8" hidden="1" x14ac:dyDescent="0.2">
      <c r="A1359">
        <v>15463</v>
      </c>
      <c r="B1359">
        <v>4</v>
      </c>
      <c r="C1359" s="116">
        <v>45131.387873460648</v>
      </c>
      <c r="D1359">
        <v>9289</v>
      </c>
      <c r="E1359" s="24" t="s">
        <v>3313</v>
      </c>
      <c r="F1359" s="24" t="s">
        <v>3313</v>
      </c>
      <c r="G1359" t="b">
        <v>0</v>
      </c>
      <c r="H1359" s="24" t="s">
        <v>1160</v>
      </c>
    </row>
    <row r="1360" spans="1:8" hidden="1" x14ac:dyDescent="0.2">
      <c r="A1360">
        <v>16313</v>
      </c>
      <c r="C1360" s="116">
        <v>45393</v>
      </c>
      <c r="D1360">
        <v>1414</v>
      </c>
      <c r="E1360" s="24" t="s">
        <v>5054</v>
      </c>
      <c r="F1360" s="24" t="s">
        <v>1068</v>
      </c>
      <c r="G1360" t="b">
        <v>0</v>
      </c>
      <c r="H1360" s="24" t="s">
        <v>883</v>
      </c>
    </row>
    <row r="1361" spans="1:8" hidden="1" x14ac:dyDescent="0.2">
      <c r="A1361">
        <v>15676</v>
      </c>
      <c r="B1361">
        <v>4</v>
      </c>
      <c r="C1361" s="116">
        <v>45131.387873460648</v>
      </c>
      <c r="D1361">
        <v>9536</v>
      </c>
      <c r="E1361" s="24" t="s">
        <v>3314</v>
      </c>
      <c r="F1361" s="24" t="s">
        <v>3314</v>
      </c>
      <c r="G1361" t="b">
        <v>0</v>
      </c>
      <c r="H1361" s="24" t="s">
        <v>960</v>
      </c>
    </row>
    <row r="1362" spans="1:8" hidden="1" x14ac:dyDescent="0.2">
      <c r="A1362">
        <v>15654</v>
      </c>
      <c r="B1362">
        <v>4</v>
      </c>
      <c r="C1362" s="116">
        <v>45131.387873611115</v>
      </c>
      <c r="D1362">
        <v>9513</v>
      </c>
      <c r="E1362" s="24" t="s">
        <v>3316</v>
      </c>
      <c r="F1362" s="24" t="s">
        <v>3316</v>
      </c>
      <c r="G1362" t="b">
        <v>0</v>
      </c>
      <c r="H1362" s="24" t="s">
        <v>3317</v>
      </c>
    </row>
    <row r="1363" spans="1:8" hidden="1" x14ac:dyDescent="0.2">
      <c r="A1363">
        <v>15630</v>
      </c>
      <c r="B1363">
        <v>4</v>
      </c>
      <c r="C1363" s="116">
        <v>45131.387873807871</v>
      </c>
      <c r="D1363">
        <v>9488</v>
      </c>
      <c r="E1363" s="24" t="s">
        <v>3318</v>
      </c>
      <c r="F1363" s="24" t="s">
        <v>3318</v>
      </c>
      <c r="G1363" t="b">
        <v>0</v>
      </c>
      <c r="H1363" s="24" t="s">
        <v>956</v>
      </c>
    </row>
    <row r="1364" spans="1:8" hidden="1" x14ac:dyDescent="0.2">
      <c r="A1364">
        <v>15046</v>
      </c>
      <c r="B1364">
        <v>4</v>
      </c>
      <c r="C1364" s="116">
        <v>45131.387873993059</v>
      </c>
      <c r="D1364">
        <v>8775</v>
      </c>
      <c r="E1364" s="24" t="s">
        <v>3319</v>
      </c>
      <c r="F1364" s="24" t="s">
        <v>3319</v>
      </c>
      <c r="G1364" t="b">
        <v>0</v>
      </c>
      <c r="H1364" s="24" t="s">
        <v>3320</v>
      </c>
    </row>
    <row r="1365" spans="1:8" hidden="1" x14ac:dyDescent="0.2">
      <c r="A1365">
        <v>14098</v>
      </c>
      <c r="B1365">
        <v>4</v>
      </c>
      <c r="C1365" s="116">
        <v>45639</v>
      </c>
      <c r="D1365">
        <v>1020</v>
      </c>
      <c r="E1365" s="24" t="s">
        <v>3321</v>
      </c>
      <c r="F1365" s="24" t="s">
        <v>3321</v>
      </c>
      <c r="G1365" t="b">
        <v>0</v>
      </c>
      <c r="H1365" s="24" t="s">
        <v>906</v>
      </c>
    </row>
    <row r="1366" spans="1:8" hidden="1" x14ac:dyDescent="0.2">
      <c r="A1366">
        <v>14168</v>
      </c>
      <c r="B1366">
        <v>4</v>
      </c>
      <c r="C1366" s="116">
        <v>45131.387874189815</v>
      </c>
      <c r="D1366">
        <v>1090</v>
      </c>
      <c r="E1366" s="24" t="s">
        <v>3322</v>
      </c>
      <c r="F1366" s="24" t="s">
        <v>3322</v>
      </c>
      <c r="G1366" t="b">
        <v>0</v>
      </c>
      <c r="H1366" s="24" t="s">
        <v>3323</v>
      </c>
    </row>
    <row r="1367" spans="1:8" hidden="1" x14ac:dyDescent="0.2">
      <c r="A1367">
        <v>15276</v>
      </c>
      <c r="B1367">
        <v>4</v>
      </c>
      <c r="C1367" s="116">
        <v>45131.387874733795</v>
      </c>
      <c r="D1367">
        <v>9071</v>
      </c>
      <c r="E1367" s="24" t="s">
        <v>3326</v>
      </c>
      <c r="F1367" s="24" t="s">
        <v>3326</v>
      </c>
      <c r="G1367" t="b">
        <v>0</v>
      </c>
      <c r="H1367" s="24" t="s">
        <v>1451</v>
      </c>
    </row>
    <row r="1368" spans="1:8" hidden="1" x14ac:dyDescent="0.2">
      <c r="A1368">
        <v>15188</v>
      </c>
      <c r="B1368">
        <v>4</v>
      </c>
      <c r="C1368" s="116">
        <v>45131.387874340275</v>
      </c>
      <c r="D1368">
        <v>8965</v>
      </c>
      <c r="E1368" s="24" t="s">
        <v>3327</v>
      </c>
      <c r="F1368" s="24" t="s">
        <v>3327</v>
      </c>
      <c r="G1368" t="b">
        <v>0</v>
      </c>
      <c r="H1368" s="24" t="s">
        <v>944</v>
      </c>
    </row>
    <row r="1369" spans="1:8" hidden="1" x14ac:dyDescent="0.2">
      <c r="A1369">
        <v>15504</v>
      </c>
      <c r="B1369">
        <v>4</v>
      </c>
      <c r="C1369" s="116">
        <v>45131.387875613429</v>
      </c>
      <c r="D1369">
        <v>9333</v>
      </c>
      <c r="E1369" s="24" t="s">
        <v>3329</v>
      </c>
      <c r="F1369" s="24" t="s">
        <v>3329</v>
      </c>
      <c r="G1369" t="b">
        <v>0</v>
      </c>
      <c r="H1369" s="24" t="s">
        <v>3330</v>
      </c>
    </row>
    <row r="1370" spans="1:8" hidden="1" x14ac:dyDescent="0.2">
      <c r="A1370">
        <v>14406</v>
      </c>
      <c r="B1370">
        <v>4</v>
      </c>
      <c r="C1370" s="116">
        <v>45131.387882870367</v>
      </c>
      <c r="D1370">
        <v>1339</v>
      </c>
      <c r="E1370" s="24" t="s">
        <v>3331</v>
      </c>
      <c r="F1370" s="24" t="s">
        <v>3331</v>
      </c>
      <c r="G1370" t="b">
        <v>0</v>
      </c>
      <c r="H1370" s="24" t="s">
        <v>2412</v>
      </c>
    </row>
    <row r="1371" spans="1:8" hidden="1" x14ac:dyDescent="0.2">
      <c r="A1371">
        <v>15536</v>
      </c>
      <c r="B1371">
        <v>4</v>
      </c>
      <c r="C1371" s="116">
        <v>45131.387887384262</v>
      </c>
      <c r="D1371">
        <v>9366</v>
      </c>
      <c r="E1371" s="24" t="s">
        <v>3332</v>
      </c>
      <c r="F1371" s="24" t="s">
        <v>3332</v>
      </c>
      <c r="G1371" t="b">
        <v>0</v>
      </c>
      <c r="H1371" s="24" t="s">
        <v>1068</v>
      </c>
    </row>
    <row r="1372" spans="1:8" hidden="1" x14ac:dyDescent="0.2">
      <c r="A1372">
        <v>16031</v>
      </c>
      <c r="B1372">
        <v>4</v>
      </c>
      <c r="C1372" s="116">
        <v>45131.387887534722</v>
      </c>
      <c r="D1372">
        <v>9919</v>
      </c>
      <c r="E1372" s="24" t="s">
        <v>3333</v>
      </c>
      <c r="F1372" s="24" t="s">
        <v>3333</v>
      </c>
      <c r="G1372" t="b">
        <v>0</v>
      </c>
      <c r="H1372" s="24" t="s">
        <v>1513</v>
      </c>
    </row>
    <row r="1373" spans="1:8" hidden="1" x14ac:dyDescent="0.2">
      <c r="A1373">
        <v>14099</v>
      </c>
      <c r="B1373">
        <v>4</v>
      </c>
      <c r="C1373" s="116">
        <v>45131.387887731478</v>
      </c>
      <c r="D1373">
        <v>1021</v>
      </c>
      <c r="E1373" s="24" t="s">
        <v>3334</v>
      </c>
      <c r="F1373" s="24" t="s">
        <v>3334</v>
      </c>
      <c r="G1373" t="b">
        <v>1</v>
      </c>
      <c r="H1373" s="24" t="s">
        <v>1482</v>
      </c>
    </row>
    <row r="1374" spans="1:8" hidden="1" x14ac:dyDescent="0.2">
      <c r="A1374">
        <v>16046</v>
      </c>
      <c r="B1374">
        <v>4</v>
      </c>
      <c r="C1374" s="116">
        <v>45131.387887928242</v>
      </c>
      <c r="D1374">
        <v>9934</v>
      </c>
      <c r="E1374" s="24" t="s">
        <v>3336</v>
      </c>
      <c r="F1374" s="24" t="s">
        <v>3336</v>
      </c>
      <c r="G1374" t="b">
        <v>0</v>
      </c>
      <c r="H1374" s="24" t="s">
        <v>3337</v>
      </c>
    </row>
    <row r="1375" spans="1:8" x14ac:dyDescent="0.2">
      <c r="A1375">
        <v>16367</v>
      </c>
      <c r="C1375" s="116"/>
      <c r="D1375">
        <v>2613</v>
      </c>
      <c r="E1375" s="24" t="s">
        <v>1323</v>
      </c>
      <c r="F1375" s="24" t="s">
        <v>9626</v>
      </c>
      <c r="G1375" t="b">
        <v>1</v>
      </c>
      <c r="H1375" s="24" t="s">
        <v>883</v>
      </c>
    </row>
    <row r="1376" spans="1:8" hidden="1" x14ac:dyDescent="0.2">
      <c r="A1376">
        <v>14170</v>
      </c>
      <c r="B1376">
        <v>4</v>
      </c>
      <c r="C1376" s="116">
        <v>45131.387888078702</v>
      </c>
      <c r="D1376">
        <v>1092</v>
      </c>
      <c r="E1376" s="24" t="s">
        <v>3338</v>
      </c>
      <c r="F1376" s="24" t="s">
        <v>3338</v>
      </c>
      <c r="G1376" t="b">
        <v>0</v>
      </c>
      <c r="H1376" s="24" t="s">
        <v>3339</v>
      </c>
    </row>
    <row r="1377" spans="1:8" hidden="1" x14ac:dyDescent="0.2">
      <c r="A1377">
        <v>14500</v>
      </c>
      <c r="B1377">
        <v>4</v>
      </c>
      <c r="C1377" s="116">
        <v>45131.387888275465</v>
      </c>
      <c r="D1377">
        <v>1454</v>
      </c>
      <c r="E1377" s="24" t="s">
        <v>3340</v>
      </c>
      <c r="F1377" s="24" t="s">
        <v>3340</v>
      </c>
      <c r="G1377" t="b">
        <v>0</v>
      </c>
      <c r="H1377" s="24" t="s">
        <v>1080</v>
      </c>
    </row>
    <row r="1378" spans="1:8" hidden="1" x14ac:dyDescent="0.2">
      <c r="A1378">
        <v>14713</v>
      </c>
      <c r="B1378">
        <v>4</v>
      </c>
      <c r="C1378" s="116">
        <v>45131.387888460646</v>
      </c>
      <c r="D1378">
        <v>1670</v>
      </c>
      <c r="E1378" s="24" t="s">
        <v>3341</v>
      </c>
      <c r="F1378" s="24" t="s">
        <v>3341</v>
      </c>
      <c r="G1378" t="b">
        <v>0</v>
      </c>
      <c r="H1378" s="24" t="s">
        <v>1343</v>
      </c>
    </row>
    <row r="1379" spans="1:8" hidden="1" x14ac:dyDescent="0.2">
      <c r="A1379">
        <v>14275</v>
      </c>
      <c r="B1379">
        <v>4</v>
      </c>
      <c r="C1379" s="116">
        <v>45131.387888657409</v>
      </c>
      <c r="D1379">
        <v>1199</v>
      </c>
      <c r="E1379" s="24" t="s">
        <v>3342</v>
      </c>
      <c r="F1379" s="24" t="s">
        <v>3342</v>
      </c>
      <c r="G1379" t="b">
        <v>0</v>
      </c>
      <c r="H1379" s="24" t="s">
        <v>1154</v>
      </c>
    </row>
    <row r="1380" spans="1:8" hidden="1" x14ac:dyDescent="0.2">
      <c r="A1380">
        <v>14951</v>
      </c>
      <c r="B1380">
        <v>4</v>
      </c>
      <c r="C1380" s="116">
        <v>45131.387888807869</v>
      </c>
      <c r="D1380">
        <v>6012</v>
      </c>
      <c r="E1380" s="24" t="s">
        <v>3343</v>
      </c>
      <c r="F1380" s="24" t="s">
        <v>3343</v>
      </c>
      <c r="G1380" t="b">
        <v>0</v>
      </c>
      <c r="H1380" s="24" t="s">
        <v>995</v>
      </c>
    </row>
    <row r="1381" spans="1:8" hidden="1" x14ac:dyDescent="0.2">
      <c r="A1381">
        <v>15527</v>
      </c>
      <c r="B1381">
        <v>4</v>
      </c>
      <c r="C1381" s="116">
        <v>45131.387889004633</v>
      </c>
      <c r="D1381">
        <v>9357</v>
      </c>
      <c r="E1381" s="24" t="s">
        <v>3346</v>
      </c>
      <c r="F1381" s="24" t="s">
        <v>3346</v>
      </c>
      <c r="G1381" t="b">
        <v>0</v>
      </c>
      <c r="H1381" s="24" t="s">
        <v>3052</v>
      </c>
    </row>
    <row r="1382" spans="1:8" hidden="1" x14ac:dyDescent="0.2">
      <c r="A1382">
        <v>14351</v>
      </c>
      <c r="B1382">
        <v>4</v>
      </c>
      <c r="C1382" s="116">
        <v>45131.387889201389</v>
      </c>
      <c r="D1382">
        <v>1281</v>
      </c>
      <c r="E1382" s="24" t="s">
        <v>3347</v>
      </c>
      <c r="F1382" s="24" t="s">
        <v>3347</v>
      </c>
      <c r="G1382" t="b">
        <v>0</v>
      </c>
      <c r="H1382" s="24" t="s">
        <v>1743</v>
      </c>
    </row>
    <row r="1383" spans="1:8" hidden="1" x14ac:dyDescent="0.2">
      <c r="A1383">
        <v>16029</v>
      </c>
      <c r="B1383">
        <v>4</v>
      </c>
      <c r="C1383" s="116">
        <v>45131.387889548612</v>
      </c>
      <c r="D1383">
        <v>9917</v>
      </c>
      <c r="E1383" s="24" t="s">
        <v>3352</v>
      </c>
      <c r="F1383" s="24" t="s">
        <v>3352</v>
      </c>
      <c r="G1383" t="b">
        <v>0</v>
      </c>
      <c r="H1383" s="24" t="s">
        <v>3353</v>
      </c>
    </row>
    <row r="1384" spans="1:8" hidden="1" x14ac:dyDescent="0.2">
      <c r="A1384">
        <v>14140</v>
      </c>
      <c r="B1384">
        <v>4</v>
      </c>
      <c r="C1384" s="116">
        <v>45131.387889733793</v>
      </c>
      <c r="D1384">
        <v>1062</v>
      </c>
      <c r="E1384" s="24" t="s">
        <v>3354</v>
      </c>
      <c r="F1384" s="24" t="s">
        <v>3354</v>
      </c>
      <c r="G1384" t="b">
        <v>0</v>
      </c>
      <c r="H1384" s="24" t="s">
        <v>3355</v>
      </c>
    </row>
    <row r="1385" spans="1:8" hidden="1" x14ac:dyDescent="0.2">
      <c r="A1385">
        <v>15057</v>
      </c>
      <c r="B1385">
        <v>4</v>
      </c>
      <c r="C1385" s="116">
        <v>45131.387889895836</v>
      </c>
      <c r="D1385">
        <v>8787</v>
      </c>
      <c r="E1385" s="24" t="s">
        <v>3356</v>
      </c>
      <c r="F1385" s="24" t="s">
        <v>3356</v>
      </c>
      <c r="G1385" t="b">
        <v>0</v>
      </c>
      <c r="H1385" s="24" t="s">
        <v>3357</v>
      </c>
    </row>
    <row r="1386" spans="1:8" hidden="1" x14ac:dyDescent="0.2">
      <c r="A1386">
        <v>16020</v>
      </c>
      <c r="B1386">
        <v>4</v>
      </c>
      <c r="C1386" s="116">
        <v>45131.387890081016</v>
      </c>
      <c r="D1386">
        <v>9907</v>
      </c>
      <c r="E1386" s="24" t="s">
        <v>3358</v>
      </c>
      <c r="F1386" s="24" t="s">
        <v>3358</v>
      </c>
      <c r="G1386" t="b">
        <v>0</v>
      </c>
      <c r="H1386" s="24" t="s">
        <v>960</v>
      </c>
    </row>
    <row r="1387" spans="1:8" hidden="1" x14ac:dyDescent="0.2">
      <c r="A1387">
        <v>15064</v>
      </c>
      <c r="B1387">
        <v>4</v>
      </c>
      <c r="C1387" s="116">
        <v>45131.38789027778</v>
      </c>
      <c r="D1387">
        <v>8795</v>
      </c>
      <c r="E1387" s="24" t="s">
        <v>3359</v>
      </c>
      <c r="F1387" s="24" t="s">
        <v>3359</v>
      </c>
      <c r="G1387" t="b">
        <v>0</v>
      </c>
      <c r="H1387" s="24" t="s">
        <v>1988</v>
      </c>
    </row>
    <row r="1388" spans="1:8" hidden="1" x14ac:dyDescent="0.2">
      <c r="A1388">
        <v>14669</v>
      </c>
      <c r="B1388">
        <v>4</v>
      </c>
      <c r="C1388" s="116">
        <v>45131.387890428239</v>
      </c>
      <c r="D1388">
        <v>1626</v>
      </c>
      <c r="E1388" s="24" t="s">
        <v>3360</v>
      </c>
      <c r="F1388" s="24" t="s">
        <v>3360</v>
      </c>
      <c r="G1388" t="b">
        <v>0</v>
      </c>
      <c r="H1388" s="24" t="s">
        <v>3361</v>
      </c>
    </row>
    <row r="1389" spans="1:8" hidden="1" x14ac:dyDescent="0.2">
      <c r="A1389">
        <v>14070</v>
      </c>
      <c r="B1389">
        <v>4</v>
      </c>
      <c r="C1389" s="116">
        <v>45131.387890625003</v>
      </c>
      <c r="D1389">
        <v>2372</v>
      </c>
      <c r="E1389" s="24" t="s">
        <v>3362</v>
      </c>
      <c r="F1389" s="24" t="s">
        <v>3362</v>
      </c>
      <c r="G1389" t="b">
        <v>0</v>
      </c>
      <c r="H1389" s="24" t="s">
        <v>2024</v>
      </c>
    </row>
    <row r="1390" spans="1:8" hidden="1" x14ac:dyDescent="0.2">
      <c r="A1390">
        <v>15336</v>
      </c>
      <c r="B1390">
        <v>4</v>
      </c>
      <c r="C1390" s="116">
        <v>45131.387890972219</v>
      </c>
      <c r="D1390">
        <v>9152</v>
      </c>
      <c r="E1390" s="24" t="s">
        <v>3365</v>
      </c>
      <c r="F1390" s="24" t="s">
        <v>3365</v>
      </c>
      <c r="G1390" t="b">
        <v>0</v>
      </c>
      <c r="H1390" s="24" t="s">
        <v>891</v>
      </c>
    </row>
    <row r="1391" spans="1:8" x14ac:dyDescent="0.2">
      <c r="A1391">
        <v>15363</v>
      </c>
      <c r="B1391">
        <v>3</v>
      </c>
      <c r="C1391" s="116"/>
      <c r="D1391">
        <v>9182</v>
      </c>
      <c r="E1391" s="24" t="s">
        <v>450</v>
      </c>
      <c r="F1391" s="24" t="s">
        <v>450</v>
      </c>
      <c r="G1391" t="b">
        <v>1</v>
      </c>
      <c r="H1391" s="24" t="s">
        <v>1378</v>
      </c>
    </row>
    <row r="1392" spans="1:8" x14ac:dyDescent="0.2">
      <c r="A1392">
        <v>14269</v>
      </c>
      <c r="B1392">
        <v>4</v>
      </c>
      <c r="C1392" s="116"/>
      <c r="D1392">
        <v>1193</v>
      </c>
      <c r="E1392" s="24" t="s">
        <v>3369</v>
      </c>
      <c r="F1392" s="24" t="s">
        <v>3369</v>
      </c>
      <c r="G1392" t="b">
        <v>1</v>
      </c>
      <c r="H1392" s="24" t="s">
        <v>1212</v>
      </c>
    </row>
    <row r="1393" spans="1:8" hidden="1" x14ac:dyDescent="0.2">
      <c r="A1393">
        <v>15749</v>
      </c>
      <c r="B1393">
        <v>4</v>
      </c>
      <c r="C1393" s="116">
        <v>45131.38789135417</v>
      </c>
      <c r="D1393">
        <v>9618</v>
      </c>
      <c r="E1393" s="24" t="s">
        <v>3370</v>
      </c>
      <c r="F1393" s="24" t="s">
        <v>3370</v>
      </c>
      <c r="G1393" t="b">
        <v>0</v>
      </c>
      <c r="H1393" s="24" t="s">
        <v>906</v>
      </c>
    </row>
    <row r="1394" spans="1:8" hidden="1" x14ac:dyDescent="0.2">
      <c r="A1394">
        <v>15481</v>
      </c>
      <c r="B1394">
        <v>4</v>
      </c>
      <c r="C1394" s="116">
        <v>45131.387891550927</v>
      </c>
      <c r="D1394">
        <v>9308</v>
      </c>
      <c r="E1394" s="24" t="s">
        <v>3371</v>
      </c>
      <c r="F1394" s="24" t="s">
        <v>3371</v>
      </c>
      <c r="G1394" t="b">
        <v>0</v>
      </c>
      <c r="H1394" s="24" t="s">
        <v>3372</v>
      </c>
    </row>
    <row r="1395" spans="1:8" hidden="1" x14ac:dyDescent="0.2">
      <c r="A1395">
        <v>15372</v>
      </c>
      <c r="B1395">
        <v>4</v>
      </c>
      <c r="C1395" s="116">
        <v>45131.387891168983</v>
      </c>
      <c r="D1395">
        <v>9191</v>
      </c>
      <c r="E1395" s="24" t="s">
        <v>3373</v>
      </c>
      <c r="F1395" s="24" t="s">
        <v>3373</v>
      </c>
      <c r="G1395" t="b">
        <v>0</v>
      </c>
      <c r="H1395" s="24" t="s">
        <v>3374</v>
      </c>
    </row>
    <row r="1396" spans="1:8" hidden="1" x14ac:dyDescent="0.2">
      <c r="A1396">
        <v>15287</v>
      </c>
      <c r="B1396">
        <v>11</v>
      </c>
      <c r="C1396" s="116">
        <v>45131.387891701386</v>
      </c>
      <c r="D1396">
        <v>9084</v>
      </c>
      <c r="E1396" s="24" t="s">
        <v>3377</v>
      </c>
      <c r="F1396" s="24" t="s">
        <v>3377</v>
      </c>
      <c r="G1396" t="b">
        <v>0</v>
      </c>
      <c r="H1396" s="24" t="s">
        <v>3378</v>
      </c>
    </row>
    <row r="1397" spans="1:8" hidden="1" x14ac:dyDescent="0.2">
      <c r="A1397">
        <v>14717</v>
      </c>
      <c r="B1397">
        <v>4</v>
      </c>
      <c r="C1397" s="116">
        <v>45131.387892245373</v>
      </c>
      <c r="D1397">
        <v>1674</v>
      </c>
      <c r="E1397" s="24" t="s">
        <v>3379</v>
      </c>
      <c r="F1397" s="24" t="s">
        <v>3379</v>
      </c>
      <c r="G1397" t="b">
        <v>0</v>
      </c>
      <c r="H1397" s="24" t="s">
        <v>2732</v>
      </c>
    </row>
    <row r="1398" spans="1:8" x14ac:dyDescent="0.2">
      <c r="A1398">
        <v>14267</v>
      </c>
      <c r="B1398">
        <v>4</v>
      </c>
      <c r="C1398" s="116"/>
      <c r="D1398">
        <v>1375</v>
      </c>
      <c r="E1398" s="24" t="s">
        <v>3380</v>
      </c>
      <c r="F1398" s="24" t="s">
        <v>3380</v>
      </c>
      <c r="G1398" t="b">
        <v>0</v>
      </c>
      <c r="H1398" s="24" t="s">
        <v>3381</v>
      </c>
    </row>
    <row r="1399" spans="1:8" hidden="1" x14ac:dyDescent="0.2">
      <c r="A1399">
        <v>14095</v>
      </c>
      <c r="B1399">
        <v>4</v>
      </c>
      <c r="C1399" s="116">
        <v>45131.38789351852</v>
      </c>
      <c r="D1399">
        <v>1016</v>
      </c>
      <c r="E1399" s="24" t="s">
        <v>3382</v>
      </c>
      <c r="F1399" s="24" t="s">
        <v>3382</v>
      </c>
      <c r="G1399" t="b">
        <v>0</v>
      </c>
      <c r="H1399" s="24" t="s">
        <v>951</v>
      </c>
    </row>
    <row r="1400" spans="1:8" hidden="1" x14ac:dyDescent="0.2">
      <c r="A1400">
        <v>14420</v>
      </c>
      <c r="B1400">
        <v>4</v>
      </c>
      <c r="C1400" s="116">
        <v>45131.387894594911</v>
      </c>
      <c r="D1400">
        <v>1365</v>
      </c>
      <c r="E1400" s="24" t="s">
        <v>3383</v>
      </c>
      <c r="F1400" s="24" t="s">
        <v>3383</v>
      </c>
      <c r="G1400" t="b">
        <v>0</v>
      </c>
      <c r="H1400" s="24" t="s">
        <v>3384</v>
      </c>
    </row>
    <row r="1401" spans="1:8" hidden="1" x14ac:dyDescent="0.2">
      <c r="A1401">
        <v>15750</v>
      </c>
      <c r="B1401">
        <v>4</v>
      </c>
      <c r="C1401" s="116">
        <v>45131.387895520835</v>
      </c>
      <c r="D1401">
        <v>9619</v>
      </c>
      <c r="E1401" s="24" t="s">
        <v>3385</v>
      </c>
      <c r="F1401" s="24" t="s">
        <v>3385</v>
      </c>
      <c r="G1401" t="b">
        <v>1</v>
      </c>
      <c r="H1401" s="24" t="s">
        <v>3386</v>
      </c>
    </row>
    <row r="1402" spans="1:8" x14ac:dyDescent="0.2">
      <c r="A1402">
        <v>15539</v>
      </c>
      <c r="B1402">
        <v>3</v>
      </c>
      <c r="C1402" s="116"/>
      <c r="D1402">
        <v>9370</v>
      </c>
      <c r="E1402" s="24" t="s">
        <v>3388</v>
      </c>
      <c r="F1402" s="24" t="s">
        <v>3388</v>
      </c>
      <c r="G1402" t="b">
        <v>1</v>
      </c>
      <c r="H1402" s="24" t="s">
        <v>1126</v>
      </c>
    </row>
    <row r="1403" spans="1:8" x14ac:dyDescent="0.2">
      <c r="A1403">
        <v>16270</v>
      </c>
      <c r="B1403">
        <v>4</v>
      </c>
      <c r="C1403" s="116"/>
      <c r="D1403">
        <v>1973</v>
      </c>
      <c r="E1403" s="24" t="s">
        <v>452</v>
      </c>
      <c r="F1403" s="24" t="s">
        <v>452</v>
      </c>
      <c r="G1403" t="b">
        <v>1</v>
      </c>
      <c r="H1403" s="24" t="s">
        <v>3389</v>
      </c>
    </row>
    <row r="1404" spans="1:8" x14ac:dyDescent="0.2">
      <c r="A1404">
        <v>16256</v>
      </c>
      <c r="B1404">
        <v>4</v>
      </c>
      <c r="C1404" s="116"/>
      <c r="D1404">
        <v>11253047</v>
      </c>
      <c r="E1404" s="24" t="s">
        <v>3390</v>
      </c>
      <c r="F1404" s="24" t="s">
        <v>3390</v>
      </c>
      <c r="G1404" t="b">
        <v>0</v>
      </c>
      <c r="H1404" s="24" t="s">
        <v>3391</v>
      </c>
    </row>
    <row r="1405" spans="1:8" hidden="1" x14ac:dyDescent="0.2">
      <c r="A1405">
        <v>15022</v>
      </c>
      <c r="B1405">
        <v>4</v>
      </c>
      <c r="C1405" s="116">
        <v>45131.387896215281</v>
      </c>
      <c r="D1405">
        <v>8747</v>
      </c>
      <c r="E1405" s="24" t="s">
        <v>3392</v>
      </c>
      <c r="F1405" s="24" t="s">
        <v>3392</v>
      </c>
      <c r="G1405" t="b">
        <v>0</v>
      </c>
      <c r="H1405" s="24" t="s">
        <v>1346</v>
      </c>
    </row>
    <row r="1406" spans="1:8" hidden="1" x14ac:dyDescent="0.2">
      <c r="A1406">
        <v>15166</v>
      </c>
      <c r="B1406">
        <v>4</v>
      </c>
      <c r="C1406" s="116">
        <v>45131.387896956017</v>
      </c>
      <c r="D1406">
        <v>8940</v>
      </c>
      <c r="E1406" s="24" t="s">
        <v>3393</v>
      </c>
      <c r="F1406" s="24" t="s">
        <v>3393</v>
      </c>
      <c r="G1406" t="b">
        <v>0</v>
      </c>
      <c r="H1406" s="24" t="s">
        <v>1823</v>
      </c>
    </row>
    <row r="1407" spans="1:8" hidden="1" x14ac:dyDescent="0.2">
      <c r="A1407">
        <v>15774</v>
      </c>
      <c r="B1407">
        <v>4</v>
      </c>
      <c r="C1407" s="116">
        <v>45131.387898958332</v>
      </c>
      <c r="D1407">
        <v>9644</v>
      </c>
      <c r="E1407" s="24" t="s">
        <v>3394</v>
      </c>
      <c r="F1407" s="24" t="s">
        <v>3394</v>
      </c>
      <c r="G1407" t="b">
        <v>0</v>
      </c>
      <c r="H1407" s="24" t="s">
        <v>3395</v>
      </c>
    </row>
    <row r="1408" spans="1:8" hidden="1" x14ac:dyDescent="0.2">
      <c r="A1408">
        <v>16027</v>
      </c>
      <c r="B1408">
        <v>4</v>
      </c>
      <c r="C1408" s="116">
        <v>45131.387898229164</v>
      </c>
      <c r="D1408">
        <v>9914</v>
      </c>
      <c r="E1408" s="24" t="s">
        <v>3396</v>
      </c>
      <c r="F1408" s="24" t="s">
        <v>3396</v>
      </c>
      <c r="G1408" t="b">
        <v>0</v>
      </c>
      <c r="H1408" s="24" t="s">
        <v>3317</v>
      </c>
    </row>
    <row r="1409" spans="1:8" hidden="1" x14ac:dyDescent="0.2">
      <c r="A1409">
        <v>14682</v>
      </c>
      <c r="B1409">
        <v>4</v>
      </c>
      <c r="C1409" s="116">
        <v>45131.387899652778</v>
      </c>
      <c r="D1409">
        <v>1639</v>
      </c>
      <c r="E1409" s="24" t="s">
        <v>3397</v>
      </c>
      <c r="F1409" s="24" t="s">
        <v>3397</v>
      </c>
      <c r="G1409" t="b">
        <v>0</v>
      </c>
      <c r="H1409" s="24" t="s">
        <v>1881</v>
      </c>
    </row>
    <row r="1410" spans="1:8" x14ac:dyDescent="0.2">
      <c r="A1410">
        <v>16385</v>
      </c>
      <c r="C1410" s="116"/>
      <c r="D1410">
        <v>2660</v>
      </c>
      <c r="E1410" s="24" t="s">
        <v>9627</v>
      </c>
      <c r="F1410" s="24" t="s">
        <v>9564</v>
      </c>
      <c r="G1410" t="b">
        <v>1</v>
      </c>
      <c r="H1410" s="24" t="s">
        <v>883</v>
      </c>
    </row>
    <row r="1411" spans="1:8" hidden="1" x14ac:dyDescent="0.2">
      <c r="A1411">
        <v>14656</v>
      </c>
      <c r="B1411">
        <v>4</v>
      </c>
      <c r="C1411" s="116">
        <v>45131.387900231479</v>
      </c>
      <c r="D1411">
        <v>1612</v>
      </c>
      <c r="E1411" s="24" t="s">
        <v>3398</v>
      </c>
      <c r="F1411" s="24" t="s">
        <v>3398</v>
      </c>
      <c r="G1411" t="b">
        <v>0</v>
      </c>
      <c r="H1411" s="24" t="s">
        <v>1881</v>
      </c>
    </row>
    <row r="1412" spans="1:8" hidden="1" x14ac:dyDescent="0.2">
      <c r="A1412">
        <v>15998</v>
      </c>
      <c r="B1412">
        <v>4</v>
      </c>
      <c r="C1412" s="116">
        <v>45131.387900925925</v>
      </c>
      <c r="D1412">
        <v>9881</v>
      </c>
      <c r="E1412" s="24" t="s">
        <v>3399</v>
      </c>
      <c r="F1412" s="24" t="s">
        <v>3399</v>
      </c>
      <c r="G1412" t="b">
        <v>0</v>
      </c>
      <c r="H1412" s="24" t="s">
        <v>3400</v>
      </c>
    </row>
    <row r="1413" spans="1:8" x14ac:dyDescent="0.2">
      <c r="A1413">
        <v>14901</v>
      </c>
      <c r="B1413">
        <v>2</v>
      </c>
      <c r="C1413" s="116"/>
      <c r="D1413">
        <v>2362</v>
      </c>
      <c r="E1413" s="24" t="s">
        <v>456</v>
      </c>
      <c r="F1413" s="24" t="s">
        <v>456</v>
      </c>
      <c r="G1413" t="b">
        <v>1</v>
      </c>
      <c r="H1413" s="24" t="s">
        <v>969</v>
      </c>
    </row>
    <row r="1414" spans="1:8" x14ac:dyDescent="0.2">
      <c r="A1414">
        <v>16263</v>
      </c>
      <c r="B1414">
        <v>2</v>
      </c>
      <c r="C1414" s="116"/>
      <c r="D1414">
        <v>5842673</v>
      </c>
      <c r="E1414" s="24" t="s">
        <v>3401</v>
      </c>
      <c r="F1414" s="24" t="s">
        <v>3401</v>
      </c>
      <c r="G1414" t="b">
        <v>0</v>
      </c>
      <c r="H1414" s="24" t="s">
        <v>3402</v>
      </c>
    </row>
    <row r="1415" spans="1:8" hidden="1" x14ac:dyDescent="0.2">
      <c r="A1415">
        <v>14029</v>
      </c>
      <c r="B1415">
        <v>4</v>
      </c>
      <c r="C1415" s="116">
        <v>45131.387901469905</v>
      </c>
      <c r="D1415">
        <v>2175</v>
      </c>
      <c r="E1415" s="24" t="s">
        <v>3405</v>
      </c>
      <c r="F1415" s="24" t="s">
        <v>3405</v>
      </c>
      <c r="G1415" t="b">
        <v>0</v>
      </c>
      <c r="H1415" s="24" t="s">
        <v>969</v>
      </c>
    </row>
    <row r="1416" spans="1:8" hidden="1" x14ac:dyDescent="0.2">
      <c r="A1416">
        <v>14755</v>
      </c>
      <c r="B1416">
        <v>4</v>
      </c>
      <c r="C1416" s="116">
        <v>45131.387902199072</v>
      </c>
      <c r="D1416">
        <v>1712</v>
      </c>
      <c r="E1416" s="24" t="s">
        <v>3406</v>
      </c>
      <c r="F1416" s="24" t="s">
        <v>3406</v>
      </c>
      <c r="G1416" t="b">
        <v>0</v>
      </c>
      <c r="H1416" s="24" t="s">
        <v>3407</v>
      </c>
    </row>
    <row r="1417" spans="1:8" x14ac:dyDescent="0.2">
      <c r="A1417">
        <v>16257</v>
      </c>
      <c r="B1417">
        <v>4</v>
      </c>
      <c r="C1417" s="116"/>
      <c r="D1417">
        <v>1940</v>
      </c>
      <c r="E1417" s="24" t="s">
        <v>458</v>
      </c>
      <c r="F1417" s="24" t="s">
        <v>458</v>
      </c>
      <c r="G1417" t="b">
        <v>0</v>
      </c>
      <c r="H1417" s="24" t="s">
        <v>3410</v>
      </c>
    </row>
    <row r="1418" spans="1:8" hidden="1" x14ac:dyDescent="0.2">
      <c r="A1418">
        <v>16316</v>
      </c>
      <c r="B1418">
        <v>4</v>
      </c>
      <c r="C1418" s="116">
        <v>46126</v>
      </c>
      <c r="D1418">
        <v>11290505</v>
      </c>
      <c r="E1418" s="24" t="s">
        <v>5055</v>
      </c>
      <c r="F1418" s="24" t="s">
        <v>5055</v>
      </c>
      <c r="G1418" t="b">
        <v>0</v>
      </c>
      <c r="H1418" s="24" t="s">
        <v>5056</v>
      </c>
    </row>
    <row r="1419" spans="1:8" x14ac:dyDescent="0.2">
      <c r="A1419">
        <v>16344</v>
      </c>
      <c r="C1419" s="116"/>
      <c r="D1419">
        <v>2548</v>
      </c>
      <c r="E1419" s="24" t="s">
        <v>460</v>
      </c>
      <c r="F1419" s="24" t="s">
        <v>460</v>
      </c>
      <c r="G1419" t="b">
        <v>1</v>
      </c>
      <c r="H1419" s="24" t="s">
        <v>1357</v>
      </c>
    </row>
    <row r="1420" spans="1:8" hidden="1" x14ac:dyDescent="0.2">
      <c r="A1420">
        <v>15041</v>
      </c>
      <c r="B1420">
        <v>4</v>
      </c>
      <c r="C1420" s="116">
        <v>45131.387903125004</v>
      </c>
      <c r="D1420">
        <v>8770</v>
      </c>
      <c r="E1420" s="24" t="s">
        <v>3411</v>
      </c>
      <c r="F1420" s="24" t="s">
        <v>3411</v>
      </c>
      <c r="G1420" t="b">
        <v>0</v>
      </c>
      <c r="H1420" s="24" t="s">
        <v>1830</v>
      </c>
    </row>
    <row r="1421" spans="1:8" x14ac:dyDescent="0.2">
      <c r="A1421">
        <v>14084</v>
      </c>
      <c r="B1421">
        <v>5</v>
      </c>
      <c r="C1421" s="116"/>
      <c r="D1421">
        <v>2397</v>
      </c>
      <c r="E1421" s="24" t="s">
        <v>462</v>
      </c>
      <c r="F1421" s="24" t="s">
        <v>462</v>
      </c>
      <c r="G1421" t="b">
        <v>1</v>
      </c>
      <c r="H1421" s="24" t="s">
        <v>3414</v>
      </c>
    </row>
    <row r="1422" spans="1:8" hidden="1" x14ac:dyDescent="0.2">
      <c r="A1422">
        <v>14863</v>
      </c>
      <c r="B1422">
        <v>4</v>
      </c>
      <c r="C1422" s="116">
        <v>45131.387904201387</v>
      </c>
      <c r="D1422">
        <v>1873</v>
      </c>
      <c r="E1422" s="24" t="s">
        <v>3415</v>
      </c>
      <c r="F1422" s="24" t="s">
        <v>3415</v>
      </c>
      <c r="G1422" t="b">
        <v>0</v>
      </c>
      <c r="H1422" s="24" t="s">
        <v>3416</v>
      </c>
    </row>
    <row r="1423" spans="1:8" hidden="1" x14ac:dyDescent="0.2">
      <c r="A1423">
        <v>15572</v>
      </c>
      <c r="B1423">
        <v>4</v>
      </c>
      <c r="C1423" s="116">
        <v>45131.387905439813</v>
      </c>
      <c r="D1423">
        <v>9411</v>
      </c>
      <c r="E1423" s="24" t="s">
        <v>3417</v>
      </c>
      <c r="F1423" s="24" t="s">
        <v>3417</v>
      </c>
      <c r="G1423" t="b">
        <v>0</v>
      </c>
      <c r="H1423" s="24" t="s">
        <v>1753</v>
      </c>
    </row>
    <row r="1424" spans="1:8" hidden="1" x14ac:dyDescent="0.2">
      <c r="A1424">
        <v>15645</v>
      </c>
      <c r="B1424">
        <v>4</v>
      </c>
      <c r="C1424" s="116">
        <v>45131.387906365744</v>
      </c>
      <c r="D1424">
        <v>9504</v>
      </c>
      <c r="E1424" s="24" t="s">
        <v>3418</v>
      </c>
      <c r="F1424" s="24" t="s">
        <v>3418</v>
      </c>
      <c r="G1424" t="b">
        <v>0</v>
      </c>
      <c r="H1424" s="24" t="s">
        <v>1462</v>
      </c>
    </row>
    <row r="1425" spans="1:8" hidden="1" x14ac:dyDescent="0.2">
      <c r="A1425">
        <v>15610</v>
      </c>
      <c r="B1425">
        <v>4</v>
      </c>
      <c r="C1425" s="116">
        <v>45131.387910879632</v>
      </c>
      <c r="D1425">
        <v>9460</v>
      </c>
      <c r="E1425" s="24" t="s">
        <v>3419</v>
      </c>
      <c r="F1425" s="24" t="s">
        <v>3419</v>
      </c>
      <c r="G1425" t="b">
        <v>0</v>
      </c>
      <c r="H1425" s="24" t="s">
        <v>2875</v>
      </c>
    </row>
    <row r="1426" spans="1:8" hidden="1" x14ac:dyDescent="0.2">
      <c r="A1426">
        <v>15367</v>
      </c>
      <c r="B1426">
        <v>4</v>
      </c>
      <c r="C1426" s="116">
        <v>45131.387924456016</v>
      </c>
      <c r="D1426">
        <v>9186</v>
      </c>
      <c r="E1426" s="24" t="s">
        <v>3420</v>
      </c>
      <c r="F1426" s="24" t="s">
        <v>3420</v>
      </c>
      <c r="G1426" t="b">
        <v>0</v>
      </c>
      <c r="H1426" s="24" t="s">
        <v>3421</v>
      </c>
    </row>
    <row r="1427" spans="1:8" hidden="1" x14ac:dyDescent="0.2">
      <c r="A1427">
        <v>15533</v>
      </c>
      <c r="B1427">
        <v>4</v>
      </c>
      <c r="C1427" s="116">
        <v>45131.387909803241</v>
      </c>
      <c r="D1427">
        <v>9363</v>
      </c>
      <c r="E1427" s="24" t="s">
        <v>3423</v>
      </c>
      <c r="F1427" s="24" t="s">
        <v>3423</v>
      </c>
      <c r="G1427" t="b">
        <v>0</v>
      </c>
      <c r="H1427" s="24" t="s">
        <v>956</v>
      </c>
    </row>
    <row r="1428" spans="1:8" x14ac:dyDescent="0.2">
      <c r="A1428">
        <v>16063</v>
      </c>
      <c r="B1428">
        <v>4</v>
      </c>
      <c r="C1428" s="116"/>
      <c r="D1428">
        <v>9953</v>
      </c>
      <c r="E1428" s="24" t="s">
        <v>3424</v>
      </c>
      <c r="F1428" s="24" t="s">
        <v>3424</v>
      </c>
      <c r="G1428" t="b">
        <v>0</v>
      </c>
      <c r="H1428" s="24" t="s">
        <v>1154</v>
      </c>
    </row>
    <row r="1429" spans="1:8" hidden="1" x14ac:dyDescent="0.2">
      <c r="A1429">
        <v>14521</v>
      </c>
      <c r="B1429">
        <v>4</v>
      </c>
      <c r="C1429" s="116">
        <v>45131.387907638891</v>
      </c>
      <c r="D1429">
        <v>1475</v>
      </c>
      <c r="E1429" s="24" t="s">
        <v>3425</v>
      </c>
      <c r="F1429" s="24" t="s">
        <v>3425</v>
      </c>
      <c r="G1429" t="b">
        <v>0</v>
      </c>
      <c r="H1429" s="24" t="s">
        <v>1867</v>
      </c>
    </row>
    <row r="1430" spans="1:8" x14ac:dyDescent="0.2">
      <c r="A1430">
        <v>14016</v>
      </c>
      <c r="B1430">
        <v>4</v>
      </c>
      <c r="C1430" s="116"/>
      <c r="D1430">
        <v>2126</v>
      </c>
      <c r="E1430" s="24" t="s">
        <v>464</v>
      </c>
      <c r="F1430" s="24" t="s">
        <v>464</v>
      </c>
      <c r="G1430" t="b">
        <v>1</v>
      </c>
      <c r="H1430" s="24" t="s">
        <v>3426</v>
      </c>
    </row>
    <row r="1431" spans="1:8" hidden="1" x14ac:dyDescent="0.2">
      <c r="A1431">
        <v>14431</v>
      </c>
      <c r="B1431">
        <v>4</v>
      </c>
      <c r="C1431" s="116">
        <v>45131.387919016204</v>
      </c>
      <c r="D1431">
        <v>1383</v>
      </c>
      <c r="E1431" s="24" t="s">
        <v>3427</v>
      </c>
      <c r="F1431" s="24" t="s">
        <v>3427</v>
      </c>
      <c r="G1431" t="b">
        <v>0</v>
      </c>
      <c r="H1431" s="24" t="s">
        <v>1421</v>
      </c>
    </row>
    <row r="1432" spans="1:8" hidden="1" x14ac:dyDescent="0.2">
      <c r="A1432">
        <v>14301</v>
      </c>
      <c r="B1432">
        <v>4</v>
      </c>
      <c r="C1432" s="116">
        <v>45131.387925150462</v>
      </c>
      <c r="D1432">
        <v>1228</v>
      </c>
      <c r="E1432" s="24" t="s">
        <v>40</v>
      </c>
      <c r="F1432" s="24" t="s">
        <v>40</v>
      </c>
      <c r="G1432" t="b">
        <v>0</v>
      </c>
      <c r="H1432" s="24" t="s">
        <v>998</v>
      </c>
    </row>
    <row r="1433" spans="1:8" hidden="1" x14ac:dyDescent="0.2">
      <c r="A1433">
        <v>15072</v>
      </c>
      <c r="B1433">
        <v>4</v>
      </c>
      <c r="C1433" s="116">
        <v>45131.387925891206</v>
      </c>
      <c r="D1433">
        <v>8808</v>
      </c>
      <c r="E1433" s="24" t="s">
        <v>40</v>
      </c>
      <c r="F1433" s="24" t="s">
        <v>40</v>
      </c>
      <c r="G1433" t="b">
        <v>0</v>
      </c>
      <c r="H1433" s="24" t="s">
        <v>998</v>
      </c>
    </row>
    <row r="1434" spans="1:8" hidden="1" x14ac:dyDescent="0.2">
      <c r="A1434">
        <v>15827</v>
      </c>
      <c r="B1434">
        <v>4</v>
      </c>
      <c r="C1434" s="116">
        <v>45131.387926967589</v>
      </c>
      <c r="D1434">
        <v>9700</v>
      </c>
      <c r="E1434" s="24" t="s">
        <v>3428</v>
      </c>
      <c r="F1434" s="24" t="s">
        <v>3428</v>
      </c>
      <c r="G1434" t="b">
        <v>0</v>
      </c>
      <c r="H1434" s="24" t="s">
        <v>3429</v>
      </c>
    </row>
    <row r="1435" spans="1:8" hidden="1" x14ac:dyDescent="0.2">
      <c r="A1435">
        <v>15267</v>
      </c>
      <c r="B1435">
        <v>4</v>
      </c>
      <c r="C1435" s="116">
        <v>45131.38792789352</v>
      </c>
      <c r="D1435">
        <v>9059</v>
      </c>
      <c r="E1435" s="24" t="s">
        <v>3430</v>
      </c>
      <c r="F1435" s="24" t="s">
        <v>3430</v>
      </c>
      <c r="G1435" t="b">
        <v>0</v>
      </c>
      <c r="H1435" s="24" t="s">
        <v>1280</v>
      </c>
    </row>
    <row r="1436" spans="1:8" hidden="1" x14ac:dyDescent="0.2">
      <c r="A1436">
        <v>15179</v>
      </c>
      <c r="B1436">
        <v>4</v>
      </c>
      <c r="C1436" s="116">
        <v>45131.3879284375</v>
      </c>
      <c r="D1436">
        <v>8956</v>
      </c>
      <c r="E1436" s="24" t="s">
        <v>3431</v>
      </c>
      <c r="F1436" s="24" t="s">
        <v>3431</v>
      </c>
      <c r="G1436" t="b">
        <v>0</v>
      </c>
      <c r="H1436" s="24" t="s">
        <v>3432</v>
      </c>
    </row>
    <row r="1437" spans="1:8" hidden="1" x14ac:dyDescent="0.2">
      <c r="A1437">
        <v>16005</v>
      </c>
      <c r="B1437">
        <v>4</v>
      </c>
      <c r="C1437" s="116">
        <v>45131.387929317127</v>
      </c>
      <c r="D1437">
        <v>9890</v>
      </c>
      <c r="E1437" s="24" t="s">
        <v>3433</v>
      </c>
      <c r="F1437" s="24" t="s">
        <v>3433</v>
      </c>
      <c r="G1437" t="b">
        <v>1</v>
      </c>
      <c r="H1437" s="24" t="s">
        <v>2732</v>
      </c>
    </row>
    <row r="1438" spans="1:8" hidden="1" x14ac:dyDescent="0.2">
      <c r="A1438">
        <v>15260</v>
      </c>
      <c r="B1438">
        <v>4</v>
      </c>
      <c r="C1438" s="116">
        <v>45131.387930590281</v>
      </c>
      <c r="D1438">
        <v>9049</v>
      </c>
      <c r="E1438" s="24" t="s">
        <v>3434</v>
      </c>
      <c r="F1438" s="24" t="s">
        <v>3434</v>
      </c>
      <c r="G1438" t="b">
        <v>0</v>
      </c>
      <c r="H1438" s="24" t="s">
        <v>3317</v>
      </c>
    </row>
    <row r="1439" spans="1:8" x14ac:dyDescent="0.2">
      <c r="A1439">
        <v>14957</v>
      </c>
      <c r="B1439">
        <v>4</v>
      </c>
      <c r="C1439" s="116"/>
      <c r="D1439">
        <v>8173</v>
      </c>
      <c r="E1439" s="24" t="s">
        <v>3435</v>
      </c>
      <c r="F1439" s="24" t="s">
        <v>3435</v>
      </c>
      <c r="G1439" t="b">
        <v>0</v>
      </c>
      <c r="H1439" s="24" t="s">
        <v>1113</v>
      </c>
    </row>
    <row r="1440" spans="1:8" hidden="1" x14ac:dyDescent="0.2">
      <c r="A1440">
        <v>14361</v>
      </c>
      <c r="B1440">
        <v>4</v>
      </c>
      <c r="C1440" s="116">
        <v>45131.387932060185</v>
      </c>
      <c r="D1440">
        <v>1291</v>
      </c>
      <c r="E1440" s="24" t="s">
        <v>3437</v>
      </c>
      <c r="F1440" s="24" t="s">
        <v>3437</v>
      </c>
      <c r="G1440" t="b">
        <v>0</v>
      </c>
      <c r="H1440" s="24" t="s">
        <v>3438</v>
      </c>
    </row>
    <row r="1441" spans="1:8" hidden="1" x14ac:dyDescent="0.2">
      <c r="A1441">
        <v>14456</v>
      </c>
      <c r="B1441">
        <v>4</v>
      </c>
      <c r="C1441" s="116">
        <v>45131.387933680555</v>
      </c>
      <c r="D1441">
        <v>1410</v>
      </c>
      <c r="E1441" s="24" t="s">
        <v>3441</v>
      </c>
      <c r="F1441" s="24" t="s">
        <v>3441</v>
      </c>
      <c r="G1441" t="b">
        <v>0</v>
      </c>
      <c r="H1441" s="24" t="s">
        <v>3442</v>
      </c>
    </row>
    <row r="1442" spans="1:8" hidden="1" x14ac:dyDescent="0.2">
      <c r="A1442">
        <v>15342</v>
      </c>
      <c r="B1442">
        <v>4</v>
      </c>
      <c r="C1442" s="116">
        <v>45131.387933136575</v>
      </c>
      <c r="D1442">
        <v>9158</v>
      </c>
      <c r="E1442" s="24" t="s">
        <v>3443</v>
      </c>
      <c r="F1442" s="24" t="s">
        <v>3443</v>
      </c>
      <c r="G1442" t="b">
        <v>0</v>
      </c>
      <c r="H1442" s="24" t="s">
        <v>981</v>
      </c>
    </row>
    <row r="1443" spans="1:8" hidden="1" x14ac:dyDescent="0.2">
      <c r="A1443">
        <v>15545</v>
      </c>
      <c r="B1443">
        <v>4</v>
      </c>
      <c r="C1443" s="116">
        <v>45131.387933483798</v>
      </c>
      <c r="D1443">
        <v>9381</v>
      </c>
      <c r="E1443" s="24" t="s">
        <v>3444</v>
      </c>
      <c r="F1443" s="24" t="s">
        <v>3444</v>
      </c>
      <c r="G1443" t="b">
        <v>0</v>
      </c>
      <c r="H1443" s="24" t="s">
        <v>3445</v>
      </c>
    </row>
    <row r="1444" spans="1:8" hidden="1" x14ac:dyDescent="0.2">
      <c r="A1444">
        <v>15892</v>
      </c>
      <c r="B1444">
        <v>4</v>
      </c>
      <c r="C1444" s="116">
        <v>45131.387933680555</v>
      </c>
      <c r="D1444">
        <v>9770</v>
      </c>
      <c r="E1444" s="24" t="s">
        <v>3446</v>
      </c>
      <c r="F1444" s="24" t="s">
        <v>3446</v>
      </c>
      <c r="G1444" t="b">
        <v>0</v>
      </c>
      <c r="H1444" s="24" t="s">
        <v>3447</v>
      </c>
    </row>
    <row r="1445" spans="1:8" hidden="1" x14ac:dyDescent="0.2">
      <c r="A1445">
        <v>14889</v>
      </c>
      <c r="B1445">
        <v>4</v>
      </c>
      <c r="C1445" s="116">
        <v>45131.387933831022</v>
      </c>
      <c r="D1445">
        <v>1899</v>
      </c>
      <c r="E1445" s="24" t="s">
        <v>3448</v>
      </c>
      <c r="F1445" s="24" t="s">
        <v>3448</v>
      </c>
      <c r="G1445" t="b">
        <v>0</v>
      </c>
      <c r="H1445" s="24" t="s">
        <v>1568</v>
      </c>
    </row>
    <row r="1446" spans="1:8" hidden="1" x14ac:dyDescent="0.2">
      <c r="A1446">
        <v>14452</v>
      </c>
      <c r="B1446">
        <v>4</v>
      </c>
      <c r="C1446" s="116">
        <v>45131.387934224535</v>
      </c>
      <c r="D1446">
        <v>1406</v>
      </c>
      <c r="E1446" s="24" t="s">
        <v>3451</v>
      </c>
      <c r="F1446" s="24" t="s">
        <v>3451</v>
      </c>
      <c r="G1446" t="b">
        <v>0</v>
      </c>
      <c r="H1446" s="24" t="s">
        <v>1421</v>
      </c>
    </row>
    <row r="1447" spans="1:8" hidden="1" x14ac:dyDescent="0.2">
      <c r="A1447">
        <v>14475</v>
      </c>
      <c r="B1447">
        <v>4</v>
      </c>
      <c r="C1447" s="116">
        <v>45131.387934224535</v>
      </c>
      <c r="D1447">
        <v>1429</v>
      </c>
      <c r="E1447" s="24" t="s">
        <v>3452</v>
      </c>
      <c r="F1447" s="24" t="s">
        <v>3452</v>
      </c>
      <c r="G1447" t="b">
        <v>0</v>
      </c>
      <c r="H1447" s="24" t="s">
        <v>3453</v>
      </c>
    </row>
    <row r="1448" spans="1:8" hidden="1" x14ac:dyDescent="0.2">
      <c r="A1448">
        <v>14572</v>
      </c>
      <c r="B1448">
        <v>4</v>
      </c>
      <c r="C1448" s="116">
        <v>45131.387934375001</v>
      </c>
      <c r="D1448">
        <v>1526</v>
      </c>
      <c r="E1448" s="24" t="s">
        <v>3454</v>
      </c>
      <c r="F1448" s="24" t="s">
        <v>3454</v>
      </c>
      <c r="G1448" t="b">
        <v>0</v>
      </c>
      <c r="H1448" s="24" t="s">
        <v>3455</v>
      </c>
    </row>
    <row r="1449" spans="1:8" hidden="1" x14ac:dyDescent="0.2">
      <c r="A1449">
        <v>15371</v>
      </c>
      <c r="B1449">
        <v>4</v>
      </c>
      <c r="C1449" s="116">
        <v>45131.387934571758</v>
      </c>
      <c r="D1449">
        <v>9190</v>
      </c>
      <c r="E1449" s="24" t="s">
        <v>3456</v>
      </c>
      <c r="F1449" s="24" t="s">
        <v>3456</v>
      </c>
      <c r="G1449" t="b">
        <v>0</v>
      </c>
      <c r="H1449" s="24" t="s">
        <v>960</v>
      </c>
    </row>
    <row r="1450" spans="1:8" hidden="1" x14ac:dyDescent="0.2">
      <c r="A1450">
        <v>15335</v>
      </c>
      <c r="B1450">
        <v>4</v>
      </c>
      <c r="C1450" s="116">
        <v>45131.387934756945</v>
      </c>
      <c r="D1450">
        <v>9151</v>
      </c>
      <c r="E1450" s="24" t="s">
        <v>3457</v>
      </c>
      <c r="F1450" s="24" t="s">
        <v>3457</v>
      </c>
      <c r="G1450" t="b">
        <v>0</v>
      </c>
      <c r="H1450" s="24" t="s">
        <v>3458</v>
      </c>
    </row>
    <row r="1451" spans="1:8" hidden="1" x14ac:dyDescent="0.2">
      <c r="A1451">
        <v>14498</v>
      </c>
      <c r="B1451">
        <v>4</v>
      </c>
      <c r="C1451" s="116">
        <v>45131.387934953702</v>
      </c>
      <c r="D1451">
        <v>1452</v>
      </c>
      <c r="E1451" s="24" t="s">
        <v>3459</v>
      </c>
      <c r="F1451" s="24" t="s">
        <v>3459</v>
      </c>
      <c r="G1451" t="b">
        <v>0</v>
      </c>
      <c r="H1451" s="24" t="s">
        <v>956</v>
      </c>
    </row>
    <row r="1452" spans="1:8" x14ac:dyDescent="0.2">
      <c r="A1452">
        <v>15680</v>
      </c>
      <c r="B1452">
        <v>4</v>
      </c>
      <c r="C1452" s="116"/>
      <c r="D1452">
        <v>9541</v>
      </c>
      <c r="E1452" s="24" t="s">
        <v>467</v>
      </c>
      <c r="F1452" s="24" t="s">
        <v>467</v>
      </c>
      <c r="G1452" t="b">
        <v>1</v>
      </c>
      <c r="H1452" s="24" t="s">
        <v>3467</v>
      </c>
    </row>
    <row r="1453" spans="1:8" hidden="1" x14ac:dyDescent="0.2">
      <c r="A1453">
        <v>14487</v>
      </c>
      <c r="B1453">
        <v>4</v>
      </c>
      <c r="C1453" s="116">
        <v>45131.387935648148</v>
      </c>
      <c r="D1453">
        <v>1441</v>
      </c>
      <c r="E1453" s="24" t="s">
        <v>3468</v>
      </c>
      <c r="F1453" s="24" t="s">
        <v>3468</v>
      </c>
      <c r="G1453" t="b">
        <v>0</v>
      </c>
      <c r="H1453" s="24" t="s">
        <v>3469</v>
      </c>
    </row>
    <row r="1454" spans="1:8" hidden="1" x14ac:dyDescent="0.2">
      <c r="A1454">
        <v>14888</v>
      </c>
      <c r="B1454">
        <v>4</v>
      </c>
      <c r="C1454" s="116">
        <v>44939</v>
      </c>
      <c r="D1454">
        <v>1898</v>
      </c>
      <c r="E1454" s="24" t="s">
        <v>5057</v>
      </c>
      <c r="F1454" s="24" t="s">
        <v>5057</v>
      </c>
      <c r="G1454" t="b">
        <v>0</v>
      </c>
      <c r="H1454" s="24" t="s">
        <v>2164</v>
      </c>
    </row>
    <row r="1455" spans="1:8" hidden="1" x14ac:dyDescent="0.2">
      <c r="A1455">
        <v>15502</v>
      </c>
      <c r="B1455">
        <v>4</v>
      </c>
      <c r="C1455" s="116">
        <v>45131.387936724539</v>
      </c>
      <c r="D1455">
        <v>9330</v>
      </c>
      <c r="E1455" s="24" t="s">
        <v>3476</v>
      </c>
      <c r="F1455" s="24" t="s">
        <v>3476</v>
      </c>
      <c r="G1455" t="b">
        <v>0</v>
      </c>
      <c r="H1455" s="24" t="s">
        <v>1568</v>
      </c>
    </row>
    <row r="1456" spans="1:8" hidden="1" x14ac:dyDescent="0.2">
      <c r="A1456">
        <v>14030</v>
      </c>
      <c r="B1456">
        <v>4</v>
      </c>
      <c r="C1456" s="116">
        <v>45131.387937118052</v>
      </c>
      <c r="D1456">
        <v>2176</v>
      </c>
      <c r="E1456" s="24" t="s">
        <v>3477</v>
      </c>
      <c r="F1456" s="24" t="s">
        <v>3477</v>
      </c>
      <c r="G1456" t="b">
        <v>0</v>
      </c>
      <c r="H1456" s="24" t="s">
        <v>956</v>
      </c>
    </row>
    <row r="1457" spans="1:8" hidden="1" x14ac:dyDescent="0.2">
      <c r="A1457">
        <v>14237</v>
      </c>
      <c r="B1457">
        <v>4</v>
      </c>
      <c r="C1457" s="116">
        <v>45131.387937268519</v>
      </c>
      <c r="D1457">
        <v>1160</v>
      </c>
      <c r="E1457" s="24" t="s">
        <v>3478</v>
      </c>
      <c r="F1457" s="24" t="s">
        <v>3478</v>
      </c>
      <c r="G1457" t="b">
        <v>0</v>
      </c>
      <c r="H1457" s="24" t="s">
        <v>3479</v>
      </c>
    </row>
    <row r="1458" spans="1:8" x14ac:dyDescent="0.2">
      <c r="A1458">
        <v>16369</v>
      </c>
      <c r="C1458" s="116"/>
      <c r="D1458">
        <v>2569</v>
      </c>
      <c r="E1458" s="24" t="s">
        <v>8636</v>
      </c>
      <c r="F1458" s="24" t="s">
        <v>3480</v>
      </c>
      <c r="G1458" t="b">
        <v>1</v>
      </c>
      <c r="H1458" s="24" t="s">
        <v>883</v>
      </c>
    </row>
    <row r="1459" spans="1:8" hidden="1" x14ac:dyDescent="0.2">
      <c r="A1459">
        <v>14702</v>
      </c>
      <c r="B1459">
        <v>4</v>
      </c>
      <c r="C1459" s="116">
        <v>45770</v>
      </c>
      <c r="D1459">
        <v>-1659</v>
      </c>
      <c r="E1459" s="24" t="s">
        <v>5058</v>
      </c>
      <c r="F1459" s="24" t="s">
        <v>5058</v>
      </c>
      <c r="G1459" t="b">
        <v>0</v>
      </c>
      <c r="H1459" s="24" t="s">
        <v>960</v>
      </c>
    </row>
    <row r="1460" spans="1:8" hidden="1" x14ac:dyDescent="0.2">
      <c r="A1460">
        <v>14540</v>
      </c>
      <c r="B1460">
        <v>4</v>
      </c>
      <c r="C1460" s="116">
        <v>45131.387936030093</v>
      </c>
      <c r="D1460">
        <v>1494</v>
      </c>
      <c r="E1460" s="24" t="s">
        <v>3481</v>
      </c>
      <c r="F1460" s="24" t="s">
        <v>3481</v>
      </c>
      <c r="G1460" t="b">
        <v>0</v>
      </c>
      <c r="H1460" s="24" t="s">
        <v>1913</v>
      </c>
    </row>
    <row r="1461" spans="1:8" hidden="1" x14ac:dyDescent="0.2">
      <c r="A1461">
        <v>14229</v>
      </c>
      <c r="B1461">
        <v>4</v>
      </c>
      <c r="C1461" s="116">
        <v>45131.387936192128</v>
      </c>
      <c r="D1461">
        <v>1152</v>
      </c>
      <c r="E1461" s="24" t="s">
        <v>3482</v>
      </c>
      <c r="F1461" s="24" t="s">
        <v>3482</v>
      </c>
      <c r="G1461" t="b">
        <v>0</v>
      </c>
      <c r="H1461" s="24" t="s">
        <v>1753</v>
      </c>
    </row>
    <row r="1462" spans="1:8" hidden="1" x14ac:dyDescent="0.2">
      <c r="A1462">
        <v>14264</v>
      </c>
      <c r="B1462">
        <v>4</v>
      </c>
      <c r="C1462" s="116">
        <v>45131.387936574072</v>
      </c>
      <c r="D1462">
        <v>1188</v>
      </c>
      <c r="E1462" s="24" t="s">
        <v>3483</v>
      </c>
      <c r="F1462" s="24" t="s">
        <v>3483</v>
      </c>
      <c r="G1462" t="b">
        <v>0</v>
      </c>
      <c r="H1462" s="24" t="s">
        <v>1380</v>
      </c>
    </row>
    <row r="1463" spans="1:8" hidden="1" x14ac:dyDescent="0.2">
      <c r="A1463">
        <v>14760</v>
      </c>
      <c r="B1463">
        <v>4</v>
      </c>
      <c r="C1463" s="116">
        <v>45131.387937465275</v>
      </c>
      <c r="D1463">
        <v>1717</v>
      </c>
      <c r="E1463" s="24" t="s">
        <v>3484</v>
      </c>
      <c r="F1463" s="24" t="s">
        <v>3484</v>
      </c>
      <c r="G1463" t="b">
        <v>0</v>
      </c>
      <c r="H1463" s="24" t="s">
        <v>2732</v>
      </c>
    </row>
    <row r="1464" spans="1:8" hidden="1" x14ac:dyDescent="0.2">
      <c r="A1464">
        <v>14984</v>
      </c>
      <c r="C1464" s="116">
        <v>45131.387937650463</v>
      </c>
      <c r="D1464">
        <v>8644</v>
      </c>
      <c r="E1464" s="24" t="s">
        <v>3485</v>
      </c>
      <c r="F1464" s="24" t="s">
        <v>3485</v>
      </c>
      <c r="G1464" t="b">
        <v>0</v>
      </c>
      <c r="H1464" s="24" t="s">
        <v>1451</v>
      </c>
    </row>
    <row r="1465" spans="1:8" hidden="1" x14ac:dyDescent="0.2">
      <c r="A1465">
        <v>15848</v>
      </c>
      <c r="B1465">
        <v>4</v>
      </c>
      <c r="C1465" s="116">
        <v>45131.387937650463</v>
      </c>
      <c r="D1465">
        <v>9723</v>
      </c>
      <c r="E1465" s="24" t="s">
        <v>3485</v>
      </c>
      <c r="F1465" s="24" t="s">
        <v>3485</v>
      </c>
      <c r="G1465" t="b">
        <v>0</v>
      </c>
      <c r="H1465" s="24" t="s">
        <v>1451</v>
      </c>
    </row>
    <row r="1466" spans="1:8" hidden="1" x14ac:dyDescent="0.2">
      <c r="A1466">
        <v>15824</v>
      </c>
      <c r="B1466">
        <v>4</v>
      </c>
      <c r="C1466" s="116">
        <v>45131.387937847219</v>
      </c>
      <c r="D1466">
        <v>9697</v>
      </c>
      <c r="E1466" s="24" t="s">
        <v>3486</v>
      </c>
      <c r="F1466" s="24" t="s">
        <v>3486</v>
      </c>
      <c r="G1466" t="b">
        <v>0</v>
      </c>
      <c r="H1466" s="24" t="s">
        <v>3487</v>
      </c>
    </row>
    <row r="1467" spans="1:8" hidden="1" x14ac:dyDescent="0.2">
      <c r="A1467">
        <v>14843</v>
      </c>
      <c r="B1467">
        <v>4</v>
      </c>
      <c r="C1467" s="116">
        <v>45131.387937997686</v>
      </c>
      <c r="D1467">
        <v>1800</v>
      </c>
      <c r="E1467" s="24" t="s">
        <v>3488</v>
      </c>
      <c r="F1467" s="24" t="s">
        <v>3488</v>
      </c>
      <c r="G1467" t="b">
        <v>0</v>
      </c>
      <c r="H1467" s="24" t="s">
        <v>3489</v>
      </c>
    </row>
    <row r="1468" spans="1:8" hidden="1" x14ac:dyDescent="0.2">
      <c r="A1468">
        <v>15344</v>
      </c>
      <c r="B1468">
        <v>4</v>
      </c>
      <c r="C1468" s="116">
        <v>45131.387938194443</v>
      </c>
      <c r="D1468">
        <v>9161</v>
      </c>
      <c r="E1468" s="24" t="s">
        <v>3490</v>
      </c>
      <c r="F1468" s="24" t="s">
        <v>3490</v>
      </c>
      <c r="G1468" t="b">
        <v>0</v>
      </c>
      <c r="H1468" s="24" t="s">
        <v>3048</v>
      </c>
    </row>
    <row r="1469" spans="1:8" hidden="1" x14ac:dyDescent="0.2">
      <c r="A1469">
        <v>15233</v>
      </c>
      <c r="B1469">
        <v>4</v>
      </c>
      <c r="C1469" s="116">
        <v>45131.387938391206</v>
      </c>
      <c r="D1469">
        <v>9019</v>
      </c>
      <c r="E1469" s="24" t="s">
        <v>3491</v>
      </c>
      <c r="F1469" s="24" t="s">
        <v>3491</v>
      </c>
      <c r="G1469" t="b">
        <v>0</v>
      </c>
      <c r="H1469" s="24" t="s">
        <v>3492</v>
      </c>
    </row>
    <row r="1470" spans="1:8" hidden="1" x14ac:dyDescent="0.2">
      <c r="A1470">
        <v>14181</v>
      </c>
      <c r="B1470">
        <v>4</v>
      </c>
      <c r="C1470" s="116">
        <v>45131.387938541666</v>
      </c>
      <c r="D1470">
        <v>1104</v>
      </c>
      <c r="E1470" s="24" t="s">
        <v>3495</v>
      </c>
      <c r="F1470" s="24" t="s">
        <v>3495</v>
      </c>
      <c r="G1470" t="b">
        <v>0</v>
      </c>
      <c r="H1470" s="24" t="s">
        <v>969</v>
      </c>
    </row>
    <row r="1471" spans="1:8" hidden="1" x14ac:dyDescent="0.2">
      <c r="A1471">
        <v>15093</v>
      </c>
      <c r="B1471">
        <v>4</v>
      </c>
      <c r="C1471" s="116">
        <v>45131.38793873843</v>
      </c>
      <c r="D1471">
        <v>8834</v>
      </c>
      <c r="E1471" s="24" t="s">
        <v>3496</v>
      </c>
      <c r="F1471" s="24" t="s">
        <v>3496</v>
      </c>
      <c r="G1471" t="b">
        <v>0</v>
      </c>
      <c r="H1471" s="24" t="s">
        <v>3337</v>
      </c>
    </row>
    <row r="1472" spans="1:8" hidden="1" x14ac:dyDescent="0.2">
      <c r="A1472">
        <v>15230</v>
      </c>
      <c r="B1472">
        <v>4</v>
      </c>
      <c r="C1472" s="116">
        <v>45131.387939085645</v>
      </c>
      <c r="D1472">
        <v>9016</v>
      </c>
      <c r="E1472" s="24" t="s">
        <v>3499</v>
      </c>
      <c r="F1472" s="24" t="s">
        <v>3499</v>
      </c>
      <c r="G1472" t="b">
        <v>0</v>
      </c>
      <c r="H1472" s="24" t="s">
        <v>3500</v>
      </c>
    </row>
    <row r="1473" spans="1:8" hidden="1" x14ac:dyDescent="0.2">
      <c r="A1473">
        <v>16293</v>
      </c>
      <c r="C1473" s="116">
        <v>45639</v>
      </c>
      <c r="D1473">
        <v>2428</v>
      </c>
      <c r="E1473" s="24" t="s">
        <v>5059</v>
      </c>
      <c r="F1473" s="24" t="s">
        <v>2818</v>
      </c>
      <c r="G1473" t="b">
        <v>0</v>
      </c>
      <c r="H1473" s="24" t="s">
        <v>883</v>
      </c>
    </row>
    <row r="1474" spans="1:8" hidden="1" x14ac:dyDescent="0.2">
      <c r="A1474">
        <v>15857</v>
      </c>
      <c r="B1474">
        <v>4</v>
      </c>
      <c r="C1474" s="116">
        <v>45131.38793946759</v>
      </c>
      <c r="D1474">
        <v>9732</v>
      </c>
      <c r="E1474" s="24" t="s">
        <v>3502</v>
      </c>
      <c r="F1474" s="24" t="s">
        <v>3502</v>
      </c>
      <c r="G1474" t="b">
        <v>0</v>
      </c>
      <c r="H1474" s="24" t="s">
        <v>2309</v>
      </c>
    </row>
    <row r="1475" spans="1:8" hidden="1" x14ac:dyDescent="0.2">
      <c r="A1475">
        <v>15625</v>
      </c>
      <c r="B1475">
        <v>4</v>
      </c>
      <c r="C1475" s="116">
        <v>45131.387939270833</v>
      </c>
      <c r="D1475">
        <v>9480</v>
      </c>
      <c r="E1475" s="24" t="s">
        <v>3502</v>
      </c>
      <c r="F1475" s="24" t="s">
        <v>3502</v>
      </c>
      <c r="G1475" t="b">
        <v>0</v>
      </c>
      <c r="H1475" s="24" t="s">
        <v>2309</v>
      </c>
    </row>
    <row r="1476" spans="1:8" hidden="1" x14ac:dyDescent="0.2">
      <c r="A1476">
        <v>14560</v>
      </c>
      <c r="B1476">
        <v>4</v>
      </c>
      <c r="C1476" s="116">
        <v>45131.387939618056</v>
      </c>
      <c r="D1476">
        <v>1514</v>
      </c>
      <c r="E1476" s="24" t="s">
        <v>3503</v>
      </c>
      <c r="F1476" s="24" t="s">
        <v>3503</v>
      </c>
      <c r="G1476" t="b">
        <v>0</v>
      </c>
      <c r="H1476" s="24" t="s">
        <v>987</v>
      </c>
    </row>
    <row r="1477" spans="1:8" hidden="1" x14ac:dyDescent="0.2">
      <c r="A1477">
        <v>14107</v>
      </c>
      <c r="B1477">
        <v>4</v>
      </c>
      <c r="C1477" s="116">
        <v>45131.387939618056</v>
      </c>
      <c r="D1477">
        <v>1029</v>
      </c>
      <c r="E1477" s="24" t="s">
        <v>3505</v>
      </c>
      <c r="F1477" s="24" t="s">
        <v>3505</v>
      </c>
      <c r="G1477" t="b">
        <v>0</v>
      </c>
      <c r="H1477" s="24" t="s">
        <v>1266</v>
      </c>
    </row>
    <row r="1478" spans="1:8" hidden="1" x14ac:dyDescent="0.2">
      <c r="A1478">
        <v>14203</v>
      </c>
      <c r="B1478">
        <v>4</v>
      </c>
      <c r="C1478" s="116">
        <v>45131.387939814813</v>
      </c>
      <c r="D1478">
        <v>1126</v>
      </c>
      <c r="E1478" s="24" t="s">
        <v>3506</v>
      </c>
      <c r="F1478" s="24" t="s">
        <v>3506</v>
      </c>
      <c r="G1478" t="b">
        <v>0</v>
      </c>
      <c r="H1478" s="24" t="s">
        <v>1068</v>
      </c>
    </row>
    <row r="1479" spans="1:8" hidden="1" x14ac:dyDescent="0.2">
      <c r="A1479">
        <v>14757</v>
      </c>
      <c r="B1479">
        <v>4</v>
      </c>
      <c r="C1479" s="116">
        <v>45131.387940011577</v>
      </c>
      <c r="D1479">
        <v>1714</v>
      </c>
      <c r="E1479" s="24" t="s">
        <v>3507</v>
      </c>
      <c r="F1479" s="24" t="s">
        <v>3507</v>
      </c>
      <c r="G1479" t="b">
        <v>0</v>
      </c>
      <c r="H1479" s="24" t="s">
        <v>3508</v>
      </c>
    </row>
    <row r="1480" spans="1:8" hidden="1" x14ac:dyDescent="0.2">
      <c r="A1480">
        <v>14177</v>
      </c>
      <c r="B1480">
        <v>4</v>
      </c>
      <c r="C1480" s="116">
        <v>45131.3879403588</v>
      </c>
      <c r="D1480">
        <v>1099</v>
      </c>
      <c r="E1480" s="24" t="s">
        <v>3511</v>
      </c>
      <c r="F1480" s="24" t="s">
        <v>3511</v>
      </c>
      <c r="G1480" t="b">
        <v>0</v>
      </c>
      <c r="H1480" s="24" t="s">
        <v>1619</v>
      </c>
    </row>
    <row r="1481" spans="1:8" hidden="1" x14ac:dyDescent="0.2">
      <c r="A1481">
        <v>15343</v>
      </c>
      <c r="B1481">
        <v>4</v>
      </c>
      <c r="C1481" s="116">
        <v>45131.38794054398</v>
      </c>
      <c r="D1481">
        <v>9160</v>
      </c>
      <c r="E1481" s="24" t="s">
        <v>3512</v>
      </c>
      <c r="F1481" s="24" t="s">
        <v>3512</v>
      </c>
      <c r="G1481" t="b">
        <v>0</v>
      </c>
      <c r="H1481" s="24" t="s">
        <v>891</v>
      </c>
    </row>
    <row r="1482" spans="1:8" hidden="1" x14ac:dyDescent="0.2">
      <c r="A1482">
        <v>15592</v>
      </c>
      <c r="B1482">
        <v>4</v>
      </c>
      <c r="C1482" s="116">
        <v>45131.387940740744</v>
      </c>
      <c r="D1482">
        <v>9437</v>
      </c>
      <c r="E1482" s="24" t="s">
        <v>3516</v>
      </c>
      <c r="F1482" s="24" t="s">
        <v>3516</v>
      </c>
      <c r="G1482" t="b">
        <v>0</v>
      </c>
      <c r="H1482" s="24" t="s">
        <v>3517</v>
      </c>
    </row>
    <row r="1483" spans="1:8" hidden="1" x14ac:dyDescent="0.2">
      <c r="A1483">
        <v>16297</v>
      </c>
      <c r="C1483" s="116">
        <v>45142.887963194444</v>
      </c>
      <c r="D1483">
        <v>1111</v>
      </c>
      <c r="E1483" s="24" t="s">
        <v>5060</v>
      </c>
      <c r="F1483" s="24" t="s">
        <v>5061</v>
      </c>
      <c r="G1483" t="b">
        <v>0</v>
      </c>
      <c r="H1483" s="24" t="s">
        <v>883</v>
      </c>
    </row>
    <row r="1484" spans="1:8" hidden="1" x14ac:dyDescent="0.2">
      <c r="A1484">
        <v>14789</v>
      </c>
      <c r="B1484">
        <v>4</v>
      </c>
      <c r="C1484" s="116">
        <v>45131.38794108796</v>
      </c>
      <c r="D1484">
        <v>1746</v>
      </c>
      <c r="E1484" s="24" t="s">
        <v>3521</v>
      </c>
      <c r="F1484" s="24" t="s">
        <v>3521</v>
      </c>
      <c r="G1484" t="b">
        <v>0</v>
      </c>
      <c r="H1484" s="24" t="s">
        <v>3522</v>
      </c>
    </row>
    <row r="1485" spans="1:8" hidden="1" x14ac:dyDescent="0.2">
      <c r="A1485">
        <v>14278</v>
      </c>
      <c r="B1485">
        <v>4</v>
      </c>
      <c r="C1485" s="116">
        <v>45131.387941284724</v>
      </c>
      <c r="D1485">
        <v>1579</v>
      </c>
      <c r="E1485" s="24" t="s">
        <v>3523</v>
      </c>
      <c r="F1485" s="24" t="s">
        <v>3523</v>
      </c>
      <c r="G1485" t="b">
        <v>0</v>
      </c>
      <c r="H1485" s="24" t="s">
        <v>3524</v>
      </c>
    </row>
    <row r="1486" spans="1:8" hidden="1" x14ac:dyDescent="0.2">
      <c r="A1486">
        <v>13963</v>
      </c>
      <c r="B1486">
        <v>4</v>
      </c>
      <c r="C1486" s="116">
        <v>45728</v>
      </c>
      <c r="D1486">
        <v>5947100</v>
      </c>
      <c r="E1486" s="24" t="s">
        <v>5062</v>
      </c>
      <c r="F1486" s="24" t="s">
        <v>5062</v>
      </c>
      <c r="G1486" t="b">
        <v>0</v>
      </c>
      <c r="H1486" s="24" t="s">
        <v>3538</v>
      </c>
    </row>
    <row r="1487" spans="1:8" hidden="1" x14ac:dyDescent="0.2">
      <c r="A1487">
        <v>13993</v>
      </c>
      <c r="B1487">
        <v>8</v>
      </c>
      <c r="C1487" s="116">
        <v>45726</v>
      </c>
      <c r="D1487">
        <v>2009</v>
      </c>
      <c r="E1487" s="24" t="s">
        <v>3528</v>
      </c>
      <c r="F1487" s="24" t="s">
        <v>3528</v>
      </c>
      <c r="G1487" t="b">
        <v>1</v>
      </c>
      <c r="H1487" s="24" t="s">
        <v>3529</v>
      </c>
    </row>
    <row r="1488" spans="1:8" hidden="1" x14ac:dyDescent="0.2">
      <c r="A1488">
        <v>16068</v>
      </c>
      <c r="B1488">
        <v>4</v>
      </c>
      <c r="C1488" s="116">
        <v>45131.387943784721</v>
      </c>
      <c r="D1488">
        <v>9958</v>
      </c>
      <c r="E1488" s="24" t="s">
        <v>3530</v>
      </c>
      <c r="F1488" s="24" t="s">
        <v>3530</v>
      </c>
      <c r="G1488" t="b">
        <v>0</v>
      </c>
      <c r="H1488" s="24" t="s">
        <v>3531</v>
      </c>
    </row>
    <row r="1489" spans="1:8" hidden="1" x14ac:dyDescent="0.2">
      <c r="A1489">
        <v>15088</v>
      </c>
      <c r="B1489">
        <v>4</v>
      </c>
      <c r="C1489" s="116">
        <v>45131.387943981485</v>
      </c>
      <c r="D1489">
        <v>8827</v>
      </c>
      <c r="E1489" s="24" t="s">
        <v>3532</v>
      </c>
      <c r="F1489" s="24" t="s">
        <v>3532</v>
      </c>
      <c r="G1489" t="b">
        <v>0</v>
      </c>
      <c r="H1489" s="24" t="s">
        <v>1378</v>
      </c>
    </row>
    <row r="1490" spans="1:8" hidden="1" x14ac:dyDescent="0.2">
      <c r="A1490">
        <v>15520</v>
      </c>
      <c r="B1490">
        <v>4</v>
      </c>
      <c r="C1490" s="116">
        <v>45131.38794197917</v>
      </c>
      <c r="D1490">
        <v>9349</v>
      </c>
      <c r="E1490" s="24" t="s">
        <v>3536</v>
      </c>
      <c r="F1490" s="24" t="s">
        <v>3536</v>
      </c>
      <c r="G1490" t="b">
        <v>0</v>
      </c>
      <c r="H1490" s="24" t="s">
        <v>2714</v>
      </c>
    </row>
    <row r="1491" spans="1:8" hidden="1" x14ac:dyDescent="0.2">
      <c r="A1491">
        <v>14896</v>
      </c>
      <c r="B1491">
        <v>4</v>
      </c>
      <c r="C1491" s="116">
        <v>45131.38794197917</v>
      </c>
      <c r="D1491">
        <v>2167</v>
      </c>
      <c r="E1491" s="24" t="s">
        <v>3537</v>
      </c>
      <c r="F1491" s="24" t="s">
        <v>3537</v>
      </c>
      <c r="G1491" t="b">
        <v>1</v>
      </c>
      <c r="H1491" s="24" t="s">
        <v>3538</v>
      </c>
    </row>
    <row r="1492" spans="1:8" x14ac:dyDescent="0.2">
      <c r="A1492">
        <v>14900</v>
      </c>
      <c r="B1492">
        <v>4</v>
      </c>
      <c r="C1492" s="116"/>
      <c r="D1492">
        <v>2245</v>
      </c>
      <c r="E1492" s="24" t="s">
        <v>473</v>
      </c>
      <c r="F1492" s="24" t="s">
        <v>473</v>
      </c>
      <c r="G1492" t="b">
        <v>1</v>
      </c>
      <c r="H1492" s="24" t="s">
        <v>2280</v>
      </c>
    </row>
    <row r="1493" spans="1:8" hidden="1" x14ac:dyDescent="0.2">
      <c r="A1493">
        <v>13964</v>
      </c>
      <c r="B1493">
        <v>4</v>
      </c>
      <c r="C1493" s="116">
        <v>44873</v>
      </c>
      <c r="D1493">
        <v>5656148</v>
      </c>
      <c r="E1493" s="24" t="s">
        <v>5063</v>
      </c>
      <c r="F1493" s="24" t="s">
        <v>5063</v>
      </c>
      <c r="G1493" t="b">
        <v>0</v>
      </c>
      <c r="H1493" s="24" t="s">
        <v>5064</v>
      </c>
    </row>
    <row r="1494" spans="1:8" hidden="1" x14ac:dyDescent="0.2">
      <c r="A1494">
        <v>13946</v>
      </c>
      <c r="B1494">
        <v>4</v>
      </c>
      <c r="C1494" s="116">
        <v>44873</v>
      </c>
      <c r="D1494">
        <v>5659148</v>
      </c>
      <c r="E1494" s="24" t="s">
        <v>5063</v>
      </c>
      <c r="F1494" s="24" t="s">
        <v>5063</v>
      </c>
      <c r="G1494" t="b">
        <v>0</v>
      </c>
      <c r="H1494" s="24" t="s">
        <v>5064</v>
      </c>
    </row>
    <row r="1495" spans="1:8" hidden="1" x14ac:dyDescent="0.2">
      <c r="A1495">
        <v>15771</v>
      </c>
      <c r="B1495">
        <v>4</v>
      </c>
      <c r="C1495" s="116">
        <v>45131.387942164351</v>
      </c>
      <c r="D1495">
        <v>9641</v>
      </c>
      <c r="E1495" s="24" t="s">
        <v>3541</v>
      </c>
      <c r="F1495" s="24" t="s">
        <v>3541</v>
      </c>
      <c r="G1495" t="b">
        <v>0</v>
      </c>
      <c r="H1495" s="24" t="s">
        <v>3542</v>
      </c>
    </row>
    <row r="1496" spans="1:8" x14ac:dyDescent="0.2">
      <c r="A1496">
        <v>14013</v>
      </c>
      <c r="B1496">
        <v>4</v>
      </c>
      <c r="C1496" s="116"/>
      <c r="D1496">
        <v>2084</v>
      </c>
      <c r="E1496" s="24" t="s">
        <v>3543</v>
      </c>
      <c r="F1496" s="24" t="s">
        <v>3543</v>
      </c>
      <c r="G1496" t="b">
        <v>1</v>
      </c>
      <c r="H1496" s="24" t="s">
        <v>3544</v>
      </c>
    </row>
    <row r="1497" spans="1:8" hidden="1" x14ac:dyDescent="0.2">
      <c r="A1497">
        <v>15509</v>
      </c>
      <c r="B1497">
        <v>4</v>
      </c>
      <c r="C1497" s="116">
        <v>45131.387942361114</v>
      </c>
      <c r="D1497">
        <v>9338</v>
      </c>
      <c r="E1497" s="24" t="s">
        <v>3545</v>
      </c>
      <c r="F1497" s="24" t="s">
        <v>3545</v>
      </c>
      <c r="G1497" t="b">
        <v>0</v>
      </c>
      <c r="H1497" s="24" t="s">
        <v>2192</v>
      </c>
    </row>
    <row r="1498" spans="1:8" hidden="1" x14ac:dyDescent="0.2">
      <c r="A1498">
        <v>16099</v>
      </c>
      <c r="B1498">
        <v>4</v>
      </c>
      <c r="C1498" s="116">
        <v>45131.38794270833</v>
      </c>
      <c r="D1498">
        <v>9992</v>
      </c>
      <c r="E1498" s="24" t="s">
        <v>3548</v>
      </c>
      <c r="F1498" s="24" t="s">
        <v>3548</v>
      </c>
      <c r="G1498" t="b">
        <v>0</v>
      </c>
      <c r="H1498" s="24" t="s">
        <v>3549</v>
      </c>
    </row>
    <row r="1499" spans="1:8" hidden="1" x14ac:dyDescent="0.2">
      <c r="A1499">
        <v>15294</v>
      </c>
      <c r="B1499">
        <v>4</v>
      </c>
      <c r="C1499" s="116">
        <v>45131.387942905094</v>
      </c>
      <c r="D1499">
        <v>9096</v>
      </c>
      <c r="E1499" s="24" t="s">
        <v>3550</v>
      </c>
      <c r="F1499" s="24" t="s">
        <v>3550</v>
      </c>
      <c r="G1499" t="b">
        <v>0</v>
      </c>
      <c r="H1499" s="24" t="s">
        <v>3551</v>
      </c>
    </row>
    <row r="1500" spans="1:8" hidden="1" x14ac:dyDescent="0.2">
      <c r="A1500">
        <v>14486</v>
      </c>
      <c r="B1500">
        <v>4</v>
      </c>
      <c r="C1500" s="116">
        <v>45131.387943055553</v>
      </c>
      <c r="D1500">
        <v>1440</v>
      </c>
      <c r="E1500" s="24" t="s">
        <v>3552</v>
      </c>
      <c r="F1500" s="24" t="s">
        <v>3552</v>
      </c>
      <c r="G1500" t="b">
        <v>0</v>
      </c>
      <c r="H1500" s="24" t="s">
        <v>1160</v>
      </c>
    </row>
    <row r="1501" spans="1:8" hidden="1" x14ac:dyDescent="0.2">
      <c r="A1501">
        <v>14916</v>
      </c>
      <c r="B1501">
        <v>4</v>
      </c>
      <c r="C1501" s="116">
        <v>45131.387943252317</v>
      </c>
      <c r="D1501">
        <v>4001</v>
      </c>
      <c r="E1501" s="24" t="s">
        <v>3553</v>
      </c>
      <c r="F1501" s="24" t="s">
        <v>3553</v>
      </c>
      <c r="G1501" t="b">
        <v>0</v>
      </c>
      <c r="H1501" s="24" t="s">
        <v>3554</v>
      </c>
    </row>
    <row r="1502" spans="1:8" hidden="1" x14ac:dyDescent="0.2">
      <c r="A1502">
        <v>15541</v>
      </c>
      <c r="B1502">
        <v>4</v>
      </c>
      <c r="C1502" s="116">
        <v>45131.387943252317</v>
      </c>
      <c r="D1502">
        <v>9372</v>
      </c>
      <c r="E1502" s="24" t="s">
        <v>3555</v>
      </c>
      <c r="F1502" s="24" t="s">
        <v>3555</v>
      </c>
      <c r="G1502" t="b">
        <v>0</v>
      </c>
      <c r="H1502" s="24" t="s">
        <v>3556</v>
      </c>
    </row>
    <row r="1503" spans="1:8" hidden="1" x14ac:dyDescent="0.2">
      <c r="A1503">
        <v>14827</v>
      </c>
      <c r="B1503">
        <v>4</v>
      </c>
      <c r="C1503" s="116">
        <v>45131.387943437498</v>
      </c>
      <c r="D1503">
        <v>1784</v>
      </c>
      <c r="E1503" s="24" t="s">
        <v>3557</v>
      </c>
      <c r="F1503" s="24" t="s">
        <v>3557</v>
      </c>
      <c r="G1503" t="b">
        <v>0</v>
      </c>
      <c r="H1503" s="24" t="s">
        <v>1423</v>
      </c>
    </row>
    <row r="1504" spans="1:8" hidden="1" x14ac:dyDescent="0.2">
      <c r="A1504">
        <v>15066</v>
      </c>
      <c r="B1504">
        <v>4</v>
      </c>
      <c r="C1504" s="116">
        <v>45131.387943634261</v>
      </c>
      <c r="D1504">
        <v>8797</v>
      </c>
      <c r="E1504" s="24" t="s">
        <v>3558</v>
      </c>
      <c r="F1504" s="24" t="s">
        <v>3558</v>
      </c>
      <c r="G1504" t="b">
        <v>0</v>
      </c>
      <c r="H1504" s="24" t="s">
        <v>3559</v>
      </c>
    </row>
    <row r="1505" spans="1:8" hidden="1" x14ac:dyDescent="0.2">
      <c r="A1505">
        <v>15787</v>
      </c>
      <c r="B1505">
        <v>11</v>
      </c>
      <c r="C1505" s="116">
        <v>45131.387944178241</v>
      </c>
      <c r="D1505">
        <v>9657</v>
      </c>
      <c r="E1505" s="24" t="s">
        <v>3560</v>
      </c>
      <c r="F1505" s="24" t="s">
        <v>3560</v>
      </c>
      <c r="G1505" t="b">
        <v>0</v>
      </c>
      <c r="H1505" s="24" t="s">
        <v>3492</v>
      </c>
    </row>
    <row r="1506" spans="1:8" hidden="1" x14ac:dyDescent="0.2">
      <c r="A1506">
        <v>15753</v>
      </c>
      <c r="B1506">
        <v>4</v>
      </c>
      <c r="C1506" s="116">
        <v>45131.387943981485</v>
      </c>
      <c r="D1506">
        <v>9622</v>
      </c>
      <c r="E1506" s="24" t="s">
        <v>3560</v>
      </c>
      <c r="F1506" s="24" t="s">
        <v>3560</v>
      </c>
      <c r="G1506" t="b">
        <v>0</v>
      </c>
      <c r="H1506" s="24" t="s">
        <v>3492</v>
      </c>
    </row>
    <row r="1507" spans="1:8" hidden="1" x14ac:dyDescent="0.2">
      <c r="A1507">
        <v>15529</v>
      </c>
      <c r="B1507">
        <v>4</v>
      </c>
      <c r="C1507" s="116">
        <v>45131.387944328701</v>
      </c>
      <c r="D1507">
        <v>9359</v>
      </c>
      <c r="E1507" s="24" t="s">
        <v>3561</v>
      </c>
      <c r="F1507" s="24" t="s">
        <v>3561</v>
      </c>
      <c r="G1507" t="b">
        <v>0</v>
      </c>
      <c r="H1507" s="24" t="s">
        <v>2299</v>
      </c>
    </row>
    <row r="1508" spans="1:8" hidden="1" x14ac:dyDescent="0.2">
      <c r="A1508">
        <v>15970</v>
      </c>
      <c r="B1508">
        <v>4</v>
      </c>
      <c r="C1508" s="116">
        <v>45131.387944525464</v>
      </c>
      <c r="D1508">
        <v>9851</v>
      </c>
      <c r="E1508" s="24" t="s">
        <v>3562</v>
      </c>
      <c r="F1508" s="24" t="s">
        <v>3562</v>
      </c>
      <c r="G1508" t="b">
        <v>0</v>
      </c>
      <c r="H1508" s="24" t="s">
        <v>2146</v>
      </c>
    </row>
    <row r="1509" spans="1:8" hidden="1" x14ac:dyDescent="0.2">
      <c r="A1509">
        <v>15419</v>
      </c>
      <c r="B1509">
        <v>4</v>
      </c>
      <c r="C1509" s="116">
        <v>45639</v>
      </c>
      <c r="D1509">
        <v>9242</v>
      </c>
      <c r="E1509" s="24" t="s">
        <v>3563</v>
      </c>
      <c r="F1509" s="24" t="s">
        <v>3563</v>
      </c>
      <c r="G1509" t="b">
        <v>0</v>
      </c>
      <c r="H1509" s="24" t="s">
        <v>1440</v>
      </c>
    </row>
    <row r="1510" spans="1:8" hidden="1" x14ac:dyDescent="0.2">
      <c r="A1510">
        <v>15689</v>
      </c>
      <c r="B1510">
        <v>4</v>
      </c>
      <c r="C1510" s="116">
        <v>45131.387944710645</v>
      </c>
      <c r="D1510">
        <v>9550</v>
      </c>
      <c r="E1510" s="24" t="s">
        <v>3566</v>
      </c>
      <c r="F1510" s="24" t="s">
        <v>3566</v>
      </c>
      <c r="G1510" t="b">
        <v>0</v>
      </c>
      <c r="H1510" s="24" t="s">
        <v>1054</v>
      </c>
    </row>
    <row r="1511" spans="1:8" x14ac:dyDescent="0.2">
      <c r="A1511">
        <v>16004</v>
      </c>
      <c r="B1511">
        <v>4</v>
      </c>
      <c r="C1511" s="116"/>
      <c r="D1511">
        <v>9889</v>
      </c>
      <c r="E1511" s="24" t="s">
        <v>475</v>
      </c>
      <c r="F1511" s="24" t="s">
        <v>475</v>
      </c>
      <c r="G1511" t="b">
        <v>0</v>
      </c>
      <c r="H1511" s="24" t="s">
        <v>3567</v>
      </c>
    </row>
    <row r="1512" spans="1:8" hidden="1" x14ac:dyDescent="0.2">
      <c r="A1512">
        <v>16315</v>
      </c>
      <c r="C1512" s="116">
        <v>45699</v>
      </c>
      <c r="D1512">
        <v>11253082</v>
      </c>
      <c r="E1512" s="24" t="s">
        <v>5065</v>
      </c>
      <c r="F1512" s="24" t="s">
        <v>5065</v>
      </c>
      <c r="G1512" t="b">
        <v>0</v>
      </c>
      <c r="H1512" s="24" t="s">
        <v>5066</v>
      </c>
    </row>
    <row r="1513" spans="1:8" hidden="1" x14ac:dyDescent="0.2">
      <c r="A1513">
        <v>15283</v>
      </c>
      <c r="B1513">
        <v>4</v>
      </c>
      <c r="C1513" s="116">
        <v>45131.387945057868</v>
      </c>
      <c r="D1513">
        <v>9079</v>
      </c>
      <c r="E1513" s="24" t="s">
        <v>3568</v>
      </c>
      <c r="F1513" s="24" t="s">
        <v>3568</v>
      </c>
      <c r="G1513" t="b">
        <v>0</v>
      </c>
      <c r="H1513" s="24" t="s">
        <v>938</v>
      </c>
    </row>
    <row r="1514" spans="1:8" hidden="1" x14ac:dyDescent="0.2">
      <c r="A1514">
        <v>15780</v>
      </c>
      <c r="B1514">
        <v>4</v>
      </c>
      <c r="C1514" s="116">
        <v>45131.387945254632</v>
      </c>
      <c r="D1514">
        <v>9650</v>
      </c>
      <c r="E1514" s="24" t="s">
        <v>3569</v>
      </c>
      <c r="F1514" s="24" t="s">
        <v>3569</v>
      </c>
      <c r="G1514" t="b">
        <v>0</v>
      </c>
      <c r="H1514" s="24" t="s">
        <v>906</v>
      </c>
    </row>
    <row r="1515" spans="1:8" hidden="1" x14ac:dyDescent="0.2">
      <c r="A1515">
        <v>15172</v>
      </c>
      <c r="B1515">
        <v>4</v>
      </c>
      <c r="C1515" s="116">
        <v>45131.387945405091</v>
      </c>
      <c r="D1515">
        <v>8949</v>
      </c>
      <c r="E1515" s="24" t="s">
        <v>3571</v>
      </c>
      <c r="F1515" s="24" t="s">
        <v>3571</v>
      </c>
      <c r="G1515" t="b">
        <v>0</v>
      </c>
      <c r="H1515" s="24" t="s">
        <v>960</v>
      </c>
    </row>
    <row r="1516" spans="1:8" hidden="1" x14ac:dyDescent="0.2">
      <c r="A1516">
        <v>15893</v>
      </c>
      <c r="B1516">
        <v>4</v>
      </c>
      <c r="C1516" s="116">
        <v>45131.387945798611</v>
      </c>
      <c r="D1516">
        <v>9771</v>
      </c>
      <c r="E1516" s="24" t="s">
        <v>3574</v>
      </c>
      <c r="F1516" s="24" t="s">
        <v>3574</v>
      </c>
      <c r="G1516" t="b">
        <v>0</v>
      </c>
      <c r="H1516" s="24" t="s">
        <v>981</v>
      </c>
    </row>
    <row r="1517" spans="1:8" x14ac:dyDescent="0.2">
      <c r="A1517">
        <v>14057</v>
      </c>
      <c r="B1517">
        <v>4</v>
      </c>
      <c r="C1517" s="116"/>
      <c r="D1517">
        <v>2351</v>
      </c>
      <c r="E1517" s="24" t="s">
        <v>478</v>
      </c>
      <c r="F1517" s="24" t="s">
        <v>478</v>
      </c>
      <c r="G1517" t="b">
        <v>1</v>
      </c>
      <c r="H1517" s="24" t="s">
        <v>3575</v>
      </c>
    </row>
    <row r="1518" spans="1:8" hidden="1" x14ac:dyDescent="0.2">
      <c r="A1518">
        <v>13979</v>
      </c>
      <c r="B1518">
        <v>4</v>
      </c>
      <c r="C1518" s="116">
        <v>44868</v>
      </c>
      <c r="D1518">
        <v>11009081</v>
      </c>
      <c r="E1518" s="24" t="s">
        <v>3576</v>
      </c>
      <c r="F1518" s="24" t="s">
        <v>3576</v>
      </c>
      <c r="G1518" t="b">
        <v>0</v>
      </c>
      <c r="H1518" s="24" t="s">
        <v>3577</v>
      </c>
    </row>
    <row r="1519" spans="1:8" hidden="1" x14ac:dyDescent="0.2">
      <c r="A1519">
        <v>15668</v>
      </c>
      <c r="B1519">
        <v>4</v>
      </c>
      <c r="C1519" s="116">
        <v>45131.387945949071</v>
      </c>
      <c r="D1519">
        <v>9528</v>
      </c>
      <c r="E1519" s="24" t="s">
        <v>3578</v>
      </c>
      <c r="F1519" s="24" t="s">
        <v>3578</v>
      </c>
      <c r="G1519" t="b">
        <v>0</v>
      </c>
      <c r="H1519" s="24" t="s">
        <v>3579</v>
      </c>
    </row>
    <row r="1520" spans="1:8" hidden="1" x14ac:dyDescent="0.2">
      <c r="A1520">
        <v>14562</v>
      </c>
      <c r="B1520">
        <v>3</v>
      </c>
      <c r="C1520" s="116">
        <v>45131.387945949071</v>
      </c>
      <c r="D1520">
        <v>1516</v>
      </c>
      <c r="E1520" s="24" t="s">
        <v>3580</v>
      </c>
      <c r="F1520" s="24" t="s">
        <v>3580</v>
      </c>
      <c r="G1520" t="b">
        <v>1</v>
      </c>
      <c r="H1520" s="24" t="s">
        <v>2166</v>
      </c>
    </row>
    <row r="1521" spans="1:8" hidden="1" x14ac:dyDescent="0.2">
      <c r="A1521">
        <v>15232</v>
      </c>
      <c r="B1521">
        <v>2</v>
      </c>
      <c r="C1521" s="116">
        <v>45639</v>
      </c>
      <c r="D1521">
        <v>1938</v>
      </c>
      <c r="E1521" s="24" t="s">
        <v>5067</v>
      </c>
      <c r="F1521" s="24" t="s">
        <v>1113</v>
      </c>
      <c r="G1521" t="b">
        <v>1</v>
      </c>
      <c r="H1521" s="24" t="s">
        <v>883</v>
      </c>
    </row>
    <row r="1522" spans="1:8" hidden="1" x14ac:dyDescent="0.2">
      <c r="A1522">
        <v>15722</v>
      </c>
      <c r="B1522">
        <v>4</v>
      </c>
      <c r="C1522" s="116">
        <v>45131.387946527779</v>
      </c>
      <c r="D1522">
        <v>9588</v>
      </c>
      <c r="E1522" s="24" t="s">
        <v>3583</v>
      </c>
      <c r="F1522" s="24" t="s">
        <v>3583</v>
      </c>
      <c r="G1522" t="b">
        <v>0</v>
      </c>
      <c r="H1522" s="24" t="s">
        <v>1814</v>
      </c>
    </row>
    <row r="1523" spans="1:8" x14ac:dyDescent="0.2">
      <c r="A1523">
        <v>15519</v>
      </c>
      <c r="B1523">
        <v>4</v>
      </c>
      <c r="C1523" s="116"/>
      <c r="D1523">
        <v>9348</v>
      </c>
      <c r="E1523" s="24" t="s">
        <v>480</v>
      </c>
      <c r="F1523" s="24" t="s">
        <v>480</v>
      </c>
      <c r="G1523" t="b">
        <v>0</v>
      </c>
      <c r="H1523" s="24" t="s">
        <v>3584</v>
      </c>
    </row>
    <row r="1524" spans="1:8" hidden="1" x14ac:dyDescent="0.2">
      <c r="A1524">
        <v>13981</v>
      </c>
      <c r="B1524">
        <v>2</v>
      </c>
      <c r="C1524" s="116">
        <v>45559</v>
      </c>
      <c r="D1524">
        <v>11074583</v>
      </c>
      <c r="E1524" s="24" t="s">
        <v>3587</v>
      </c>
      <c r="F1524" s="24" t="s">
        <v>3587</v>
      </c>
      <c r="G1524" t="b">
        <v>0</v>
      </c>
      <c r="H1524" s="24" t="s">
        <v>1115</v>
      </c>
    </row>
    <row r="1525" spans="1:8" hidden="1" x14ac:dyDescent="0.2">
      <c r="A1525">
        <v>15996</v>
      </c>
      <c r="B1525">
        <v>4</v>
      </c>
      <c r="C1525" s="116">
        <v>45131.387947418982</v>
      </c>
      <c r="D1525">
        <v>9879</v>
      </c>
      <c r="E1525" s="24" t="s">
        <v>3588</v>
      </c>
      <c r="F1525" s="24" t="s">
        <v>3588</v>
      </c>
      <c r="G1525" t="b">
        <v>0</v>
      </c>
      <c r="H1525" s="24" t="s">
        <v>3589</v>
      </c>
    </row>
    <row r="1526" spans="1:8" hidden="1" x14ac:dyDescent="0.2">
      <c r="A1526">
        <v>15538</v>
      </c>
      <c r="B1526">
        <v>4</v>
      </c>
      <c r="C1526" s="116">
        <v>45131.387954479163</v>
      </c>
      <c r="D1526">
        <v>9369</v>
      </c>
      <c r="E1526" s="24" t="s">
        <v>3590</v>
      </c>
      <c r="F1526" s="24" t="s">
        <v>3590</v>
      </c>
      <c r="G1526" t="b">
        <v>0</v>
      </c>
      <c r="H1526" s="24" t="s">
        <v>906</v>
      </c>
    </row>
    <row r="1527" spans="1:8" hidden="1" x14ac:dyDescent="0.2">
      <c r="A1527">
        <v>14300</v>
      </c>
      <c r="B1527">
        <v>4</v>
      </c>
      <c r="C1527" s="116">
        <v>45727</v>
      </c>
      <c r="D1527">
        <v>1227</v>
      </c>
      <c r="E1527" s="24" t="s">
        <v>3591</v>
      </c>
      <c r="F1527" s="24" t="s">
        <v>3591</v>
      </c>
      <c r="G1527" t="b">
        <v>0</v>
      </c>
      <c r="H1527" s="24" t="s">
        <v>1378</v>
      </c>
    </row>
    <row r="1528" spans="1:8" x14ac:dyDescent="0.2">
      <c r="A1528">
        <v>14266</v>
      </c>
      <c r="B1528">
        <v>4</v>
      </c>
      <c r="C1528" s="116"/>
      <c r="D1528">
        <v>1190</v>
      </c>
      <c r="E1528" s="24" t="s">
        <v>3591</v>
      </c>
      <c r="F1528" s="24" t="s">
        <v>3591</v>
      </c>
      <c r="G1528" t="b">
        <v>1</v>
      </c>
      <c r="H1528" s="24" t="s">
        <v>1378</v>
      </c>
    </row>
    <row r="1529" spans="1:8" x14ac:dyDescent="0.2">
      <c r="A1529">
        <v>14418</v>
      </c>
      <c r="B1529">
        <v>4</v>
      </c>
      <c r="C1529" s="116"/>
      <c r="D1529">
        <v>1363</v>
      </c>
      <c r="E1529" s="24" t="s">
        <v>3593</v>
      </c>
      <c r="F1529" s="24" t="s">
        <v>3593</v>
      </c>
      <c r="G1529" t="b">
        <v>1</v>
      </c>
      <c r="H1529" s="24" t="s">
        <v>1299</v>
      </c>
    </row>
    <row r="1530" spans="1:8" hidden="1" x14ac:dyDescent="0.2">
      <c r="A1530">
        <v>15404</v>
      </c>
      <c r="B1530">
        <v>4</v>
      </c>
      <c r="C1530" s="116">
        <v>45131.387959178239</v>
      </c>
      <c r="D1530">
        <v>9224</v>
      </c>
      <c r="E1530" s="24" t="s">
        <v>3594</v>
      </c>
      <c r="F1530" s="24" t="s">
        <v>3594</v>
      </c>
      <c r="G1530" t="b">
        <v>0</v>
      </c>
      <c r="H1530" s="24" t="s">
        <v>1219</v>
      </c>
    </row>
    <row r="1531" spans="1:8" hidden="1" x14ac:dyDescent="0.2">
      <c r="A1531">
        <v>14414</v>
      </c>
      <c r="B1531">
        <v>4</v>
      </c>
      <c r="C1531" s="116">
        <v>45131.387961145832</v>
      </c>
      <c r="D1531">
        <v>1350</v>
      </c>
      <c r="E1531" s="24" t="s">
        <v>3595</v>
      </c>
      <c r="F1531" s="24" t="s">
        <v>3595</v>
      </c>
      <c r="G1531" t="b">
        <v>0</v>
      </c>
      <c r="H1531" s="24" t="s">
        <v>1999</v>
      </c>
    </row>
    <row r="1532" spans="1:8" hidden="1" x14ac:dyDescent="0.2">
      <c r="A1532">
        <v>15596</v>
      </c>
      <c r="B1532">
        <v>4</v>
      </c>
      <c r="C1532" s="116">
        <v>45131.387962418979</v>
      </c>
      <c r="D1532">
        <v>9444</v>
      </c>
      <c r="E1532" s="24" t="s">
        <v>3596</v>
      </c>
      <c r="F1532" s="24" t="s">
        <v>3596</v>
      </c>
      <c r="G1532" t="b">
        <v>0</v>
      </c>
      <c r="H1532" s="24" t="s">
        <v>3597</v>
      </c>
    </row>
    <row r="1533" spans="1:8" hidden="1" x14ac:dyDescent="0.2">
      <c r="A1533">
        <v>15820</v>
      </c>
      <c r="B1533">
        <v>4</v>
      </c>
      <c r="C1533" s="116">
        <v>45131.387963159723</v>
      </c>
      <c r="D1533">
        <v>9692</v>
      </c>
      <c r="E1533" s="24" t="s">
        <v>3598</v>
      </c>
      <c r="F1533" s="24" t="s">
        <v>3598</v>
      </c>
      <c r="G1533" t="b">
        <v>0</v>
      </c>
      <c r="H1533" s="24" t="s">
        <v>1119</v>
      </c>
    </row>
    <row r="1534" spans="1:8" hidden="1" x14ac:dyDescent="0.2">
      <c r="A1534">
        <v>16251</v>
      </c>
      <c r="C1534" s="116">
        <v>45131.387965856484</v>
      </c>
      <c r="D1534">
        <v>1906</v>
      </c>
      <c r="E1534" s="24" t="s">
        <v>5068</v>
      </c>
      <c r="F1534" s="24" t="s">
        <v>3599</v>
      </c>
      <c r="G1534" t="b">
        <v>0</v>
      </c>
      <c r="H1534" s="24" t="s">
        <v>2369</v>
      </c>
    </row>
    <row r="1535" spans="1:8" hidden="1" x14ac:dyDescent="0.2">
      <c r="A1535">
        <v>14924</v>
      </c>
      <c r="B1535">
        <v>5</v>
      </c>
      <c r="C1535" s="116">
        <v>45131.38796443287</v>
      </c>
      <c r="D1535">
        <v>5000</v>
      </c>
      <c r="E1535" s="24" t="s">
        <v>5069</v>
      </c>
      <c r="F1535" s="24" t="s">
        <v>5069</v>
      </c>
      <c r="G1535" t="b">
        <v>1</v>
      </c>
      <c r="H1535" s="24" t="s">
        <v>5070</v>
      </c>
    </row>
    <row r="1536" spans="1:8" hidden="1" x14ac:dyDescent="0.2">
      <c r="A1536">
        <v>15293</v>
      </c>
      <c r="B1536">
        <v>9</v>
      </c>
      <c r="C1536" s="116">
        <v>45131.387968402778</v>
      </c>
      <c r="D1536">
        <v>9093</v>
      </c>
      <c r="E1536" s="24" t="s">
        <v>3600</v>
      </c>
      <c r="F1536" s="24" t="s">
        <v>3600</v>
      </c>
      <c r="G1536" t="b">
        <v>1</v>
      </c>
      <c r="H1536" s="24" t="s">
        <v>3601</v>
      </c>
    </row>
    <row r="1537" spans="1:8" x14ac:dyDescent="0.2">
      <c r="A1537">
        <v>14270</v>
      </c>
      <c r="B1537">
        <v>4</v>
      </c>
      <c r="C1537" s="116"/>
      <c r="D1537">
        <v>1194</v>
      </c>
      <c r="E1537" s="24" t="s">
        <v>3606</v>
      </c>
      <c r="F1537" s="24" t="s">
        <v>3606</v>
      </c>
      <c r="G1537" t="b">
        <v>1</v>
      </c>
      <c r="H1537" s="24" t="s">
        <v>3607</v>
      </c>
    </row>
    <row r="1538" spans="1:8" hidden="1" x14ac:dyDescent="0.2">
      <c r="A1538">
        <v>14980</v>
      </c>
      <c r="B1538">
        <v>4</v>
      </c>
      <c r="C1538" s="116">
        <v>45131.387969675925</v>
      </c>
      <c r="D1538">
        <v>8196</v>
      </c>
      <c r="E1538" s="24" t="s">
        <v>3608</v>
      </c>
      <c r="F1538" s="24" t="s">
        <v>3608</v>
      </c>
      <c r="G1538" t="b">
        <v>0</v>
      </c>
      <c r="H1538" s="24" t="s">
        <v>1430</v>
      </c>
    </row>
    <row r="1539" spans="1:8" hidden="1" x14ac:dyDescent="0.2">
      <c r="A1539">
        <v>14868</v>
      </c>
      <c r="B1539">
        <v>4</v>
      </c>
      <c r="C1539" s="116">
        <v>45131.387970752316</v>
      </c>
      <c r="D1539">
        <v>1878</v>
      </c>
      <c r="E1539" s="24" t="s">
        <v>3609</v>
      </c>
      <c r="F1539" s="24" t="s">
        <v>3609</v>
      </c>
      <c r="G1539" t="b">
        <v>0</v>
      </c>
      <c r="H1539" s="24" t="s">
        <v>3610</v>
      </c>
    </row>
    <row r="1540" spans="1:8" hidden="1" x14ac:dyDescent="0.2">
      <c r="A1540">
        <v>15649</v>
      </c>
      <c r="B1540">
        <v>4</v>
      </c>
      <c r="C1540" s="116">
        <v>45131.387971296295</v>
      </c>
      <c r="D1540">
        <v>9508</v>
      </c>
      <c r="E1540" s="24" t="s">
        <v>3611</v>
      </c>
      <c r="F1540" s="24" t="s">
        <v>3611</v>
      </c>
      <c r="G1540" t="b">
        <v>0</v>
      </c>
      <c r="H1540" s="24" t="s">
        <v>2238</v>
      </c>
    </row>
    <row r="1541" spans="1:8" x14ac:dyDescent="0.2">
      <c r="A1541">
        <v>15087</v>
      </c>
      <c r="B1541">
        <v>5</v>
      </c>
      <c r="C1541" s="116"/>
      <c r="D1541">
        <v>8826</v>
      </c>
      <c r="E1541" s="24" t="s">
        <v>484</v>
      </c>
      <c r="F1541" s="24" t="s">
        <v>484</v>
      </c>
      <c r="G1541" t="b">
        <v>1</v>
      </c>
      <c r="H1541" s="24" t="s">
        <v>3614</v>
      </c>
    </row>
    <row r="1542" spans="1:8" hidden="1" x14ac:dyDescent="0.2">
      <c r="A1542">
        <v>14207</v>
      </c>
      <c r="B1542">
        <v>4</v>
      </c>
      <c r="C1542" s="116">
        <v>45131.387972916666</v>
      </c>
      <c r="D1542">
        <v>1130</v>
      </c>
      <c r="E1542" s="24" t="s">
        <v>3615</v>
      </c>
      <c r="F1542" s="24" t="s">
        <v>3615</v>
      </c>
      <c r="G1542" t="b">
        <v>0</v>
      </c>
      <c r="H1542" s="24" t="s">
        <v>3616</v>
      </c>
    </row>
    <row r="1543" spans="1:8" hidden="1" x14ac:dyDescent="0.2">
      <c r="A1543">
        <v>14268</v>
      </c>
      <c r="B1543">
        <v>4</v>
      </c>
      <c r="C1543" s="116">
        <v>45131.3879747338</v>
      </c>
      <c r="D1543">
        <v>1192</v>
      </c>
      <c r="E1543" s="24" t="s">
        <v>3617</v>
      </c>
      <c r="F1543" s="24" t="s">
        <v>3617</v>
      </c>
      <c r="G1543" t="b">
        <v>0</v>
      </c>
      <c r="H1543" s="24" t="s">
        <v>3618</v>
      </c>
    </row>
    <row r="1544" spans="1:8" hidden="1" x14ac:dyDescent="0.2">
      <c r="A1544">
        <v>15765</v>
      </c>
      <c r="B1544">
        <v>4</v>
      </c>
      <c r="C1544" s="116">
        <v>45131.387975810183</v>
      </c>
      <c r="D1544">
        <v>9634</v>
      </c>
      <c r="E1544" s="24" t="s">
        <v>3619</v>
      </c>
      <c r="F1544" s="24" t="s">
        <v>3619</v>
      </c>
      <c r="G1544" t="b">
        <v>0</v>
      </c>
      <c r="H1544" s="24" t="s">
        <v>3620</v>
      </c>
    </row>
    <row r="1545" spans="1:8" hidden="1" x14ac:dyDescent="0.2">
      <c r="A1545">
        <v>14525</v>
      </c>
      <c r="B1545">
        <v>4</v>
      </c>
      <c r="C1545" s="116">
        <v>45131.387976157406</v>
      </c>
      <c r="D1545">
        <v>1479</v>
      </c>
      <c r="E1545" s="24" t="s">
        <v>108</v>
      </c>
      <c r="F1545" s="24" t="s">
        <v>108</v>
      </c>
      <c r="G1545" t="b">
        <v>0</v>
      </c>
      <c r="H1545" s="24" t="s">
        <v>3621</v>
      </c>
    </row>
    <row r="1546" spans="1:8" hidden="1" x14ac:dyDescent="0.2">
      <c r="A1546">
        <v>14653</v>
      </c>
      <c r="B1546">
        <v>4</v>
      </c>
      <c r="C1546" s="116">
        <v>45131.38797635417</v>
      </c>
      <c r="D1546">
        <v>1609</v>
      </c>
      <c r="E1546" s="24" t="s">
        <v>3622</v>
      </c>
      <c r="F1546" s="24" t="s">
        <v>3622</v>
      </c>
      <c r="G1546" t="b">
        <v>0</v>
      </c>
      <c r="H1546" s="24" t="s">
        <v>1022</v>
      </c>
    </row>
    <row r="1547" spans="1:8" hidden="1" x14ac:dyDescent="0.2">
      <c r="A1547">
        <v>15090</v>
      </c>
      <c r="B1547">
        <v>4</v>
      </c>
      <c r="C1547" s="116">
        <v>45131.387976701386</v>
      </c>
      <c r="D1547">
        <v>8830</v>
      </c>
      <c r="E1547" s="24" t="s">
        <v>3624</v>
      </c>
      <c r="F1547" s="24" t="s">
        <v>3624</v>
      </c>
      <c r="G1547" t="b">
        <v>0</v>
      </c>
      <c r="H1547" s="24" t="s">
        <v>938</v>
      </c>
    </row>
    <row r="1548" spans="1:8" hidden="1" x14ac:dyDescent="0.2">
      <c r="A1548">
        <v>14127</v>
      </c>
      <c r="B1548">
        <v>4</v>
      </c>
      <c r="C1548" s="116">
        <v>45131.38797708333</v>
      </c>
      <c r="D1548">
        <v>1049</v>
      </c>
      <c r="E1548" s="24" t="s">
        <v>3627</v>
      </c>
      <c r="F1548" s="24" t="s">
        <v>3627</v>
      </c>
      <c r="G1548" t="b">
        <v>0</v>
      </c>
      <c r="H1548" s="24" t="s">
        <v>1378</v>
      </c>
    </row>
    <row r="1549" spans="1:8" hidden="1" x14ac:dyDescent="0.2">
      <c r="A1549">
        <v>15411</v>
      </c>
      <c r="B1549">
        <v>4</v>
      </c>
      <c r="C1549" s="116">
        <v>45131.387977233797</v>
      </c>
      <c r="D1549">
        <v>9232</v>
      </c>
      <c r="E1549" s="24" t="s">
        <v>3628</v>
      </c>
      <c r="F1549" s="24" t="s">
        <v>3628</v>
      </c>
      <c r="G1549" t="b">
        <v>0</v>
      </c>
      <c r="H1549" s="24" t="s">
        <v>2792</v>
      </c>
    </row>
    <row r="1550" spans="1:8" hidden="1" x14ac:dyDescent="0.2">
      <c r="A1550">
        <v>14869</v>
      </c>
      <c r="B1550">
        <v>4</v>
      </c>
      <c r="C1550" s="116">
        <v>44939</v>
      </c>
      <c r="D1550">
        <v>1879</v>
      </c>
      <c r="E1550" s="24" t="s">
        <v>5071</v>
      </c>
      <c r="F1550" s="24" t="s">
        <v>5071</v>
      </c>
      <c r="G1550" t="b">
        <v>0</v>
      </c>
      <c r="H1550" s="24" t="s">
        <v>2016</v>
      </c>
    </row>
    <row r="1551" spans="1:8" hidden="1" x14ac:dyDescent="0.2">
      <c r="A1551">
        <v>14208</v>
      </c>
      <c r="B1551">
        <v>4</v>
      </c>
      <c r="C1551" s="116">
        <v>45131.387977233797</v>
      </c>
      <c r="D1551">
        <v>1131</v>
      </c>
      <c r="E1551" s="24" t="s">
        <v>3629</v>
      </c>
      <c r="F1551" s="24" t="s">
        <v>3629</v>
      </c>
      <c r="G1551" t="b">
        <v>0</v>
      </c>
      <c r="H1551" s="24" t="s">
        <v>3630</v>
      </c>
    </row>
    <row r="1552" spans="1:8" hidden="1" x14ac:dyDescent="0.2">
      <c r="A1552">
        <v>15843</v>
      </c>
      <c r="B1552">
        <v>4</v>
      </c>
      <c r="C1552" s="116">
        <v>45131.387977430553</v>
      </c>
      <c r="D1552">
        <v>9717</v>
      </c>
      <c r="E1552" s="24" t="s">
        <v>3631</v>
      </c>
      <c r="F1552" s="24" t="s">
        <v>3631</v>
      </c>
      <c r="G1552" t="b">
        <v>0</v>
      </c>
      <c r="H1552" s="24" t="s">
        <v>1549</v>
      </c>
    </row>
    <row r="1553" spans="1:8" hidden="1" x14ac:dyDescent="0.2">
      <c r="A1553">
        <v>14110</v>
      </c>
      <c r="B1553">
        <v>4</v>
      </c>
      <c r="C1553" s="116">
        <v>45131.387977627317</v>
      </c>
      <c r="D1553">
        <v>1032</v>
      </c>
      <c r="E1553" s="24" t="s">
        <v>3634</v>
      </c>
      <c r="F1553" s="24" t="s">
        <v>3634</v>
      </c>
      <c r="G1553" t="b">
        <v>0</v>
      </c>
      <c r="H1553" s="24" t="s">
        <v>3635</v>
      </c>
    </row>
    <row r="1554" spans="1:8" hidden="1" x14ac:dyDescent="0.2">
      <c r="A1554">
        <v>15412</v>
      </c>
      <c r="B1554">
        <v>11</v>
      </c>
      <c r="C1554" s="116">
        <v>45131.38797797454</v>
      </c>
      <c r="D1554">
        <v>9233</v>
      </c>
      <c r="E1554" s="24" t="s">
        <v>3638</v>
      </c>
      <c r="F1554" s="24" t="s">
        <v>3638</v>
      </c>
      <c r="G1554" t="b">
        <v>0</v>
      </c>
      <c r="H1554" s="24" t="s">
        <v>3639</v>
      </c>
    </row>
    <row r="1555" spans="1:8" hidden="1" x14ac:dyDescent="0.2">
      <c r="A1555">
        <v>15559</v>
      </c>
      <c r="B1555">
        <v>4</v>
      </c>
      <c r="C1555" s="116">
        <v>45131.387978159721</v>
      </c>
      <c r="D1555">
        <v>9398</v>
      </c>
      <c r="E1555" s="24" t="s">
        <v>3640</v>
      </c>
      <c r="F1555" s="24" t="s">
        <v>3640</v>
      </c>
      <c r="G1555" t="b">
        <v>0</v>
      </c>
      <c r="H1555" s="24" t="s">
        <v>3641</v>
      </c>
    </row>
    <row r="1556" spans="1:8" hidden="1" x14ac:dyDescent="0.2">
      <c r="A1556">
        <v>15297</v>
      </c>
      <c r="B1556">
        <v>4</v>
      </c>
      <c r="C1556" s="116">
        <v>45131.387978356484</v>
      </c>
      <c r="D1556">
        <v>9100</v>
      </c>
      <c r="E1556" s="24" t="s">
        <v>3642</v>
      </c>
      <c r="F1556" s="24" t="s">
        <v>3642</v>
      </c>
      <c r="G1556" t="b">
        <v>0</v>
      </c>
      <c r="H1556" s="24" t="s">
        <v>1568</v>
      </c>
    </row>
    <row r="1557" spans="1:8" x14ac:dyDescent="0.2">
      <c r="A1557">
        <v>14074</v>
      </c>
      <c r="B1557">
        <v>8</v>
      </c>
      <c r="C1557" s="116"/>
      <c r="D1557">
        <v>8703</v>
      </c>
      <c r="E1557" s="24" t="s">
        <v>489</v>
      </c>
      <c r="F1557" s="24" t="s">
        <v>489</v>
      </c>
      <c r="G1557" t="b">
        <v>1</v>
      </c>
      <c r="H1557" s="24" t="s">
        <v>3643</v>
      </c>
    </row>
    <row r="1558" spans="1:8" hidden="1" x14ac:dyDescent="0.2">
      <c r="A1558">
        <v>15779</v>
      </c>
      <c r="B1558">
        <v>10</v>
      </c>
      <c r="C1558" s="116">
        <v>45639</v>
      </c>
      <c r="D1558">
        <v>9649</v>
      </c>
      <c r="E1558" s="24" t="s">
        <v>3644</v>
      </c>
      <c r="F1558" s="24" t="s">
        <v>3644</v>
      </c>
      <c r="G1558" t="b">
        <v>1</v>
      </c>
      <c r="H1558" s="24" t="s">
        <v>3645</v>
      </c>
    </row>
    <row r="1559" spans="1:8" hidden="1" x14ac:dyDescent="0.2">
      <c r="A1559">
        <v>15802</v>
      </c>
      <c r="B1559">
        <v>4</v>
      </c>
      <c r="C1559" s="116">
        <v>45726</v>
      </c>
      <c r="D1559">
        <v>9673</v>
      </c>
      <c r="E1559" s="24" t="s">
        <v>5072</v>
      </c>
      <c r="F1559" s="24" t="s">
        <v>5072</v>
      </c>
      <c r="G1559" t="b">
        <v>0</v>
      </c>
      <c r="H1559" s="24" t="s">
        <v>5073</v>
      </c>
    </row>
    <row r="1560" spans="1:8" hidden="1" x14ac:dyDescent="0.2">
      <c r="A1560">
        <v>15513</v>
      </c>
      <c r="B1560">
        <v>4</v>
      </c>
      <c r="C1560" s="116">
        <v>45131.467070254628</v>
      </c>
      <c r="D1560">
        <v>9342</v>
      </c>
      <c r="E1560" s="24" t="s">
        <v>3646</v>
      </c>
      <c r="F1560" s="24" t="s">
        <v>3646</v>
      </c>
      <c r="G1560" t="b">
        <v>0</v>
      </c>
      <c r="H1560" s="24" t="s">
        <v>3647</v>
      </c>
    </row>
    <row r="1561" spans="1:8" hidden="1" x14ac:dyDescent="0.2">
      <c r="A1561">
        <v>14007</v>
      </c>
      <c r="B1561">
        <v>4</v>
      </c>
      <c r="C1561" s="116">
        <v>45131.467071180552</v>
      </c>
      <c r="D1561">
        <v>2046</v>
      </c>
      <c r="E1561" s="24" t="s">
        <v>3648</v>
      </c>
      <c r="F1561" s="24" t="s">
        <v>3648</v>
      </c>
      <c r="G1561" t="b">
        <v>0</v>
      </c>
      <c r="H1561" s="24" t="s">
        <v>2202</v>
      </c>
    </row>
    <row r="1562" spans="1:8" hidden="1" x14ac:dyDescent="0.2">
      <c r="A1562">
        <v>14844</v>
      </c>
      <c r="B1562">
        <v>4</v>
      </c>
      <c r="C1562" s="116">
        <v>45131.467072800922</v>
      </c>
      <c r="D1562">
        <v>1801</v>
      </c>
      <c r="E1562" s="24" t="s">
        <v>3650</v>
      </c>
      <c r="F1562" s="24" t="s">
        <v>3650</v>
      </c>
      <c r="G1562" t="b">
        <v>0</v>
      </c>
      <c r="H1562" s="24" t="s">
        <v>3610</v>
      </c>
    </row>
    <row r="1563" spans="1:8" hidden="1" x14ac:dyDescent="0.2">
      <c r="A1563">
        <v>16018</v>
      </c>
      <c r="B1563">
        <v>4</v>
      </c>
      <c r="C1563" s="116">
        <v>45131.467073344909</v>
      </c>
      <c r="D1563">
        <v>9905</v>
      </c>
      <c r="E1563" s="24" t="s">
        <v>3651</v>
      </c>
      <c r="F1563" s="24" t="s">
        <v>3651</v>
      </c>
      <c r="G1563" t="b">
        <v>0</v>
      </c>
      <c r="H1563" s="24" t="s">
        <v>3652</v>
      </c>
    </row>
    <row r="1564" spans="1:8" hidden="1" x14ac:dyDescent="0.2">
      <c r="A1564">
        <v>15473</v>
      </c>
      <c r="B1564">
        <v>1</v>
      </c>
      <c r="C1564" s="116">
        <v>45131.467074074077</v>
      </c>
      <c r="D1564">
        <v>9299</v>
      </c>
      <c r="E1564" s="24" t="s">
        <v>3653</v>
      </c>
      <c r="F1564" s="24" t="s">
        <v>3653</v>
      </c>
      <c r="G1564" t="b">
        <v>1</v>
      </c>
      <c r="H1564" s="24" t="s">
        <v>3654</v>
      </c>
    </row>
    <row r="1565" spans="1:8" x14ac:dyDescent="0.2">
      <c r="A1565">
        <v>14001</v>
      </c>
      <c r="B1565">
        <v>4</v>
      </c>
      <c r="C1565" s="116"/>
      <c r="D1565">
        <v>2026</v>
      </c>
      <c r="E1565" s="24" t="s">
        <v>491</v>
      </c>
      <c r="F1565" s="24" t="s">
        <v>491</v>
      </c>
      <c r="G1565" t="b">
        <v>0</v>
      </c>
      <c r="H1565" s="24" t="s">
        <v>1482</v>
      </c>
    </row>
    <row r="1566" spans="1:8" hidden="1" x14ac:dyDescent="0.2">
      <c r="A1566">
        <v>14412</v>
      </c>
      <c r="B1566">
        <v>4</v>
      </c>
      <c r="C1566" s="116">
        <v>45131.46707677083</v>
      </c>
      <c r="D1566">
        <v>1346</v>
      </c>
      <c r="E1566" s="24" t="s">
        <v>3657</v>
      </c>
      <c r="F1566" s="24" t="s">
        <v>3657</v>
      </c>
      <c r="G1566" t="b">
        <v>0</v>
      </c>
      <c r="H1566" s="24" t="s">
        <v>3658</v>
      </c>
    </row>
    <row r="1567" spans="1:8" hidden="1" x14ac:dyDescent="0.2">
      <c r="A1567">
        <v>15916</v>
      </c>
      <c r="B1567">
        <v>4</v>
      </c>
      <c r="C1567" s="116">
        <v>45131.467079131944</v>
      </c>
      <c r="D1567">
        <v>9794</v>
      </c>
      <c r="E1567" s="24" t="s">
        <v>3663</v>
      </c>
      <c r="F1567" s="24" t="s">
        <v>3663</v>
      </c>
      <c r="G1567" t="b">
        <v>0</v>
      </c>
      <c r="H1567" s="24" t="s">
        <v>3664</v>
      </c>
    </row>
    <row r="1568" spans="1:8" hidden="1" x14ac:dyDescent="0.2">
      <c r="A1568">
        <v>14135</v>
      </c>
      <c r="B1568">
        <v>4</v>
      </c>
      <c r="C1568" s="116">
        <v>45131.467079861111</v>
      </c>
      <c r="D1568">
        <v>1057</v>
      </c>
      <c r="E1568" s="24" t="s">
        <v>3665</v>
      </c>
      <c r="F1568" s="24" t="s">
        <v>3665</v>
      </c>
      <c r="G1568" t="b">
        <v>0</v>
      </c>
      <c r="H1568" s="24" t="s">
        <v>969</v>
      </c>
    </row>
    <row r="1569" spans="1:8" hidden="1" x14ac:dyDescent="0.2">
      <c r="A1569">
        <v>15627</v>
      </c>
      <c r="B1569">
        <v>3</v>
      </c>
      <c r="C1569" s="116">
        <v>45131.467082210649</v>
      </c>
      <c r="D1569">
        <v>9482</v>
      </c>
      <c r="E1569" s="24" t="s">
        <v>3669</v>
      </c>
      <c r="F1569" s="24" t="s">
        <v>3669</v>
      </c>
      <c r="G1569" t="b">
        <v>1</v>
      </c>
      <c r="H1569" s="24" t="s">
        <v>3442</v>
      </c>
    </row>
    <row r="1570" spans="1:8" hidden="1" x14ac:dyDescent="0.2">
      <c r="A1570">
        <v>15410</v>
      </c>
      <c r="B1570">
        <v>4</v>
      </c>
      <c r="C1570" s="116">
        <v>45131.467089965277</v>
      </c>
      <c r="D1570">
        <v>9231</v>
      </c>
      <c r="E1570" s="24" t="s">
        <v>3670</v>
      </c>
      <c r="F1570" s="24" t="s">
        <v>3670</v>
      </c>
      <c r="G1570" t="b">
        <v>0</v>
      </c>
      <c r="H1570" s="24" t="s">
        <v>3671</v>
      </c>
    </row>
    <row r="1571" spans="1:8" hidden="1" x14ac:dyDescent="0.2">
      <c r="A1571">
        <v>14733</v>
      </c>
      <c r="B1571">
        <v>4</v>
      </c>
      <c r="C1571" s="116">
        <v>45716</v>
      </c>
      <c r="D1571">
        <v>1690</v>
      </c>
      <c r="E1571" s="24" t="s">
        <v>3672</v>
      </c>
      <c r="F1571" s="24" t="s">
        <v>3672</v>
      </c>
      <c r="G1571" t="b">
        <v>0</v>
      </c>
      <c r="H1571" s="24" t="s">
        <v>2320</v>
      </c>
    </row>
    <row r="1572" spans="1:8" hidden="1" x14ac:dyDescent="0.2">
      <c r="A1572">
        <v>13975</v>
      </c>
      <c r="B1572">
        <v>4</v>
      </c>
      <c r="C1572" s="116">
        <v>44868</v>
      </c>
      <c r="D1572">
        <v>11008911</v>
      </c>
      <c r="E1572" s="24" t="s">
        <v>5074</v>
      </c>
      <c r="F1572" s="24" t="s">
        <v>5074</v>
      </c>
      <c r="G1572" t="b">
        <v>0</v>
      </c>
      <c r="H1572" s="24" t="s">
        <v>5007</v>
      </c>
    </row>
    <row r="1573" spans="1:8" hidden="1" x14ac:dyDescent="0.2">
      <c r="A1573">
        <v>13996</v>
      </c>
      <c r="B1573">
        <v>2</v>
      </c>
      <c r="C1573" s="116">
        <v>45131.467095752312</v>
      </c>
      <c r="D1573">
        <v>2017</v>
      </c>
      <c r="E1573" s="24" t="s">
        <v>3675</v>
      </c>
      <c r="F1573" s="24" t="s">
        <v>3675</v>
      </c>
      <c r="G1573" t="b">
        <v>1</v>
      </c>
      <c r="H1573" s="24" t="s">
        <v>3676</v>
      </c>
    </row>
    <row r="1574" spans="1:8" hidden="1" x14ac:dyDescent="0.2">
      <c r="A1574">
        <v>16264</v>
      </c>
      <c r="C1574" s="116">
        <v>45131</v>
      </c>
      <c r="D1574">
        <v>5659233</v>
      </c>
      <c r="E1574" s="24" t="s">
        <v>5075</v>
      </c>
      <c r="F1574" s="24" t="s">
        <v>5075</v>
      </c>
      <c r="G1574" t="b">
        <v>1</v>
      </c>
      <c r="H1574" s="24" t="s">
        <v>5076</v>
      </c>
    </row>
    <row r="1575" spans="1:8" hidden="1" x14ac:dyDescent="0.2">
      <c r="A1575">
        <v>14927</v>
      </c>
      <c r="B1575">
        <v>7</v>
      </c>
      <c r="C1575" s="116">
        <v>45726</v>
      </c>
      <c r="D1575">
        <v>5003</v>
      </c>
      <c r="E1575" s="24" t="s">
        <v>3677</v>
      </c>
      <c r="F1575" s="24" t="s">
        <v>3677</v>
      </c>
      <c r="G1575" t="b">
        <v>1</v>
      </c>
      <c r="H1575" s="24" t="s">
        <v>3678</v>
      </c>
    </row>
    <row r="1576" spans="1:8" hidden="1" x14ac:dyDescent="0.2">
      <c r="A1576">
        <v>13988</v>
      </c>
      <c r="B1576">
        <v>4</v>
      </c>
      <c r="C1576" s="116">
        <v>45603</v>
      </c>
      <c r="D1576">
        <v>2002</v>
      </c>
      <c r="E1576" s="24" t="s">
        <v>3679</v>
      </c>
      <c r="F1576" s="24" t="s">
        <v>3679</v>
      </c>
      <c r="G1576" t="b">
        <v>1</v>
      </c>
      <c r="H1576" s="24" t="s">
        <v>3680</v>
      </c>
    </row>
    <row r="1577" spans="1:8" hidden="1" x14ac:dyDescent="0.2">
      <c r="A1577">
        <v>13950</v>
      </c>
      <c r="B1577">
        <v>4</v>
      </c>
      <c r="C1577" s="116">
        <v>45603</v>
      </c>
      <c r="D1577">
        <v>5659213</v>
      </c>
      <c r="E1577" s="24" t="s">
        <v>5077</v>
      </c>
      <c r="F1577" s="24" t="s">
        <v>5077</v>
      </c>
      <c r="G1577" t="b">
        <v>1</v>
      </c>
      <c r="H1577" s="24" t="s">
        <v>5078</v>
      </c>
    </row>
    <row r="1578" spans="1:8" hidden="1" x14ac:dyDescent="0.2">
      <c r="A1578">
        <v>14988</v>
      </c>
      <c r="B1578">
        <v>10</v>
      </c>
      <c r="C1578" s="116">
        <v>45131.467096875</v>
      </c>
      <c r="D1578">
        <v>8653</v>
      </c>
      <c r="E1578" s="24" t="s">
        <v>3682</v>
      </c>
      <c r="F1578" s="24" t="s">
        <v>3682</v>
      </c>
      <c r="G1578" t="b">
        <v>1</v>
      </c>
      <c r="H1578" s="24" t="s">
        <v>3683</v>
      </c>
    </row>
    <row r="1579" spans="1:8" hidden="1" x14ac:dyDescent="0.2">
      <c r="A1579">
        <v>14312</v>
      </c>
      <c r="B1579">
        <v>3</v>
      </c>
      <c r="C1579" s="116">
        <v>45920</v>
      </c>
      <c r="D1579">
        <v>1241</v>
      </c>
      <c r="E1579" s="24" t="s">
        <v>493</v>
      </c>
      <c r="F1579" s="24" t="s">
        <v>493</v>
      </c>
      <c r="G1579" t="b">
        <v>1</v>
      </c>
      <c r="H1579" s="24" t="s">
        <v>3686</v>
      </c>
    </row>
    <row r="1580" spans="1:8" hidden="1" x14ac:dyDescent="0.2">
      <c r="A1580">
        <v>16052</v>
      </c>
      <c r="B1580">
        <v>4</v>
      </c>
      <c r="C1580" s="116">
        <v>45131.467097222223</v>
      </c>
      <c r="D1580">
        <v>9942</v>
      </c>
      <c r="E1580" s="24" t="s">
        <v>3687</v>
      </c>
      <c r="F1580" s="24" t="s">
        <v>3687</v>
      </c>
      <c r="G1580" t="b">
        <v>0</v>
      </c>
      <c r="H1580" s="24" t="s">
        <v>2202</v>
      </c>
    </row>
    <row r="1581" spans="1:8" hidden="1" x14ac:dyDescent="0.2">
      <c r="A1581">
        <v>16077</v>
      </c>
      <c r="B1581">
        <v>4</v>
      </c>
      <c r="C1581" s="116">
        <v>45131.467097418979</v>
      </c>
      <c r="D1581">
        <v>9969</v>
      </c>
      <c r="E1581" s="24" t="s">
        <v>3688</v>
      </c>
      <c r="F1581" s="24" t="s">
        <v>3688</v>
      </c>
      <c r="G1581" t="b">
        <v>0</v>
      </c>
      <c r="H1581" s="24" t="s">
        <v>1039</v>
      </c>
    </row>
    <row r="1582" spans="1:8" hidden="1" x14ac:dyDescent="0.2">
      <c r="A1582">
        <v>15800</v>
      </c>
      <c r="B1582">
        <v>4</v>
      </c>
      <c r="C1582" s="116">
        <v>45131.467097569446</v>
      </c>
      <c r="D1582">
        <v>9671</v>
      </c>
      <c r="E1582" s="24" t="s">
        <v>3689</v>
      </c>
      <c r="F1582" s="24" t="s">
        <v>3689</v>
      </c>
      <c r="G1582" t="b">
        <v>0</v>
      </c>
      <c r="H1582" s="24" t="s">
        <v>3690</v>
      </c>
    </row>
    <row r="1583" spans="1:8" x14ac:dyDescent="0.2">
      <c r="A1583">
        <v>16331</v>
      </c>
      <c r="C1583" s="116"/>
      <c r="D1583">
        <v>2602</v>
      </c>
      <c r="E1583" s="24" t="s">
        <v>495</v>
      </c>
      <c r="F1583" s="24" t="s">
        <v>495</v>
      </c>
      <c r="G1583" t="b">
        <v>0</v>
      </c>
      <c r="H1583" s="24" t="s">
        <v>1031</v>
      </c>
    </row>
    <row r="1584" spans="1:8" hidden="1" x14ac:dyDescent="0.2">
      <c r="A1584">
        <v>15880</v>
      </c>
      <c r="B1584">
        <v>3</v>
      </c>
      <c r="C1584" s="116">
        <v>45131.467097569446</v>
      </c>
      <c r="D1584">
        <v>9758</v>
      </c>
      <c r="E1584" s="24" t="s">
        <v>3695</v>
      </c>
      <c r="F1584" s="24" t="s">
        <v>3695</v>
      </c>
      <c r="G1584" t="b">
        <v>0</v>
      </c>
      <c r="H1584" s="24" t="s">
        <v>3696</v>
      </c>
    </row>
    <row r="1585" spans="1:8" hidden="1" x14ac:dyDescent="0.2">
      <c r="A1585">
        <v>14881</v>
      </c>
      <c r="B1585">
        <v>4</v>
      </c>
      <c r="C1585" s="116">
        <v>45131.467097766203</v>
      </c>
      <c r="D1585">
        <v>1891</v>
      </c>
      <c r="E1585" s="24" t="s">
        <v>3697</v>
      </c>
      <c r="F1585" s="24" t="s">
        <v>3697</v>
      </c>
      <c r="G1585" t="b">
        <v>0</v>
      </c>
      <c r="H1585" s="24" t="s">
        <v>3698</v>
      </c>
    </row>
    <row r="1586" spans="1:8" hidden="1" x14ac:dyDescent="0.2">
      <c r="A1586">
        <v>14230</v>
      </c>
      <c r="B1586">
        <v>4</v>
      </c>
      <c r="C1586" s="116">
        <v>45131.46709795139</v>
      </c>
      <c r="D1586">
        <v>1153</v>
      </c>
      <c r="E1586" s="24" t="s">
        <v>3699</v>
      </c>
      <c r="F1586" s="24" t="s">
        <v>3699</v>
      </c>
      <c r="G1586" t="b">
        <v>0</v>
      </c>
      <c r="H1586" s="24" t="s">
        <v>3700</v>
      </c>
    </row>
    <row r="1587" spans="1:8" hidden="1" x14ac:dyDescent="0.2">
      <c r="A1587">
        <v>15937</v>
      </c>
      <c r="B1587">
        <v>4</v>
      </c>
      <c r="C1587" s="116">
        <v>45131.467098113426</v>
      </c>
      <c r="D1587">
        <v>9815</v>
      </c>
      <c r="E1587" s="24" t="s">
        <v>3701</v>
      </c>
      <c r="F1587" s="24" t="s">
        <v>3701</v>
      </c>
      <c r="G1587" t="b">
        <v>0</v>
      </c>
      <c r="H1587" s="24" t="s">
        <v>1066</v>
      </c>
    </row>
    <row r="1588" spans="1:8" hidden="1" x14ac:dyDescent="0.2">
      <c r="A1588">
        <v>15725</v>
      </c>
      <c r="B1588">
        <v>4</v>
      </c>
      <c r="C1588" s="116">
        <v>45131.467098298614</v>
      </c>
      <c r="D1588">
        <v>9591</v>
      </c>
      <c r="E1588" s="24" t="s">
        <v>3704</v>
      </c>
      <c r="F1588" s="24" t="s">
        <v>3704</v>
      </c>
      <c r="G1588" t="b">
        <v>0</v>
      </c>
      <c r="H1588" s="24" t="s">
        <v>3057</v>
      </c>
    </row>
    <row r="1589" spans="1:8" hidden="1" x14ac:dyDescent="0.2">
      <c r="A1589">
        <v>14063</v>
      </c>
      <c r="B1589">
        <v>4</v>
      </c>
      <c r="C1589" s="116">
        <v>45131.46709849537</v>
      </c>
      <c r="D1589">
        <v>2361</v>
      </c>
      <c r="E1589" s="24" t="s">
        <v>3705</v>
      </c>
      <c r="F1589" s="24" t="s">
        <v>3705</v>
      </c>
      <c r="G1589" t="b">
        <v>0</v>
      </c>
      <c r="H1589" s="24" t="s">
        <v>956</v>
      </c>
    </row>
    <row r="1590" spans="1:8" hidden="1" x14ac:dyDescent="0.2">
      <c r="A1590">
        <v>14706</v>
      </c>
      <c r="B1590">
        <v>4</v>
      </c>
      <c r="C1590" s="116">
        <v>45131.467098645837</v>
      </c>
      <c r="D1590">
        <v>1663</v>
      </c>
      <c r="E1590" s="24" t="s">
        <v>3707</v>
      </c>
      <c r="F1590" s="24" t="s">
        <v>3707</v>
      </c>
      <c r="G1590" t="b">
        <v>0</v>
      </c>
      <c r="H1590" s="24" t="s">
        <v>887</v>
      </c>
    </row>
    <row r="1591" spans="1:8" hidden="1" x14ac:dyDescent="0.2">
      <c r="A1591">
        <v>14042</v>
      </c>
      <c r="B1591">
        <v>4</v>
      </c>
      <c r="C1591" s="116">
        <v>45131.467098842593</v>
      </c>
      <c r="D1591">
        <v>2377</v>
      </c>
      <c r="E1591" s="24" t="s">
        <v>3708</v>
      </c>
      <c r="F1591" s="24" t="s">
        <v>3708</v>
      </c>
      <c r="G1591" t="b">
        <v>0</v>
      </c>
      <c r="H1591" s="24" t="s">
        <v>3709</v>
      </c>
    </row>
    <row r="1592" spans="1:8" hidden="1" x14ac:dyDescent="0.2">
      <c r="A1592">
        <v>15976</v>
      </c>
      <c r="B1592">
        <v>4</v>
      </c>
      <c r="C1592" s="116">
        <v>45776</v>
      </c>
      <c r="D1592">
        <v>9857</v>
      </c>
      <c r="E1592" s="24" t="s">
        <v>3712</v>
      </c>
      <c r="F1592" s="24" t="s">
        <v>3712</v>
      </c>
      <c r="G1592" t="b">
        <v>0</v>
      </c>
      <c r="H1592" s="24" t="s">
        <v>3713</v>
      </c>
    </row>
    <row r="1593" spans="1:8" hidden="1" x14ac:dyDescent="0.2">
      <c r="A1593">
        <v>14792</v>
      </c>
      <c r="B1593">
        <v>4</v>
      </c>
      <c r="C1593" s="116">
        <v>45131.467099189817</v>
      </c>
      <c r="D1593">
        <v>1749</v>
      </c>
      <c r="E1593" s="24" t="s">
        <v>3714</v>
      </c>
      <c r="F1593" s="24" t="s">
        <v>3714</v>
      </c>
      <c r="G1593" t="b">
        <v>0</v>
      </c>
      <c r="H1593" s="24" t="s">
        <v>1440</v>
      </c>
    </row>
    <row r="1594" spans="1:8" hidden="1" x14ac:dyDescent="0.2">
      <c r="A1594">
        <v>15642</v>
      </c>
      <c r="B1594">
        <v>4</v>
      </c>
      <c r="C1594" s="116">
        <v>45131.467099386573</v>
      </c>
      <c r="D1594">
        <v>9501</v>
      </c>
      <c r="E1594" s="24" t="s">
        <v>3715</v>
      </c>
      <c r="F1594" s="24" t="s">
        <v>3715</v>
      </c>
      <c r="G1594" t="b">
        <v>0</v>
      </c>
      <c r="H1594" s="24" t="s">
        <v>1619</v>
      </c>
    </row>
    <row r="1595" spans="1:8" hidden="1" x14ac:dyDescent="0.2">
      <c r="A1595">
        <v>14606</v>
      </c>
      <c r="B1595">
        <v>4</v>
      </c>
      <c r="C1595" s="116">
        <v>45131.467099571761</v>
      </c>
      <c r="D1595">
        <v>1561</v>
      </c>
      <c r="E1595" s="24" t="s">
        <v>3718</v>
      </c>
      <c r="F1595" s="24" t="s">
        <v>3718</v>
      </c>
      <c r="G1595" t="b">
        <v>0</v>
      </c>
      <c r="H1595" s="24" t="s">
        <v>1877</v>
      </c>
    </row>
    <row r="1596" spans="1:8" hidden="1" x14ac:dyDescent="0.2">
      <c r="A1596">
        <v>14867</v>
      </c>
      <c r="B1596">
        <v>4</v>
      </c>
      <c r="C1596" s="116">
        <v>45639</v>
      </c>
      <c r="D1596">
        <v>1877</v>
      </c>
      <c r="E1596" s="24" t="s">
        <v>3719</v>
      </c>
      <c r="F1596" s="24" t="s">
        <v>3719</v>
      </c>
      <c r="G1596" t="b">
        <v>0</v>
      </c>
      <c r="H1596" s="24" t="s">
        <v>3720</v>
      </c>
    </row>
    <row r="1597" spans="1:8" hidden="1" x14ac:dyDescent="0.2">
      <c r="A1597">
        <v>14912</v>
      </c>
      <c r="B1597">
        <v>4</v>
      </c>
      <c r="C1597" s="116">
        <v>45131.467099768517</v>
      </c>
      <c r="D1597">
        <v>3000</v>
      </c>
      <c r="E1597" s="24" t="s">
        <v>3723</v>
      </c>
      <c r="F1597" s="24" t="s">
        <v>3723</v>
      </c>
      <c r="G1597" t="b">
        <v>0</v>
      </c>
      <c r="H1597" s="24" t="s">
        <v>3724</v>
      </c>
    </row>
    <row r="1598" spans="1:8" hidden="1" x14ac:dyDescent="0.2">
      <c r="A1598">
        <v>14236</v>
      </c>
      <c r="B1598">
        <v>4</v>
      </c>
      <c r="C1598" s="116">
        <v>45131.467099768517</v>
      </c>
      <c r="D1598">
        <v>1159</v>
      </c>
      <c r="E1598" s="24" t="s">
        <v>3725</v>
      </c>
      <c r="F1598" s="24" t="s">
        <v>3725</v>
      </c>
      <c r="G1598" t="b">
        <v>0</v>
      </c>
      <c r="H1598" s="24" t="s">
        <v>3726</v>
      </c>
    </row>
    <row r="1599" spans="1:8" hidden="1" x14ac:dyDescent="0.2">
      <c r="A1599">
        <v>14147</v>
      </c>
      <c r="B1599">
        <v>4</v>
      </c>
      <c r="C1599" s="116">
        <v>45131.46710011574</v>
      </c>
      <c r="D1599">
        <v>1069</v>
      </c>
      <c r="E1599" s="24" t="s">
        <v>3727</v>
      </c>
      <c r="F1599" s="24" t="s">
        <v>3727</v>
      </c>
      <c r="G1599" t="b">
        <v>0</v>
      </c>
      <c r="H1599" s="24" t="s">
        <v>3400</v>
      </c>
    </row>
    <row r="1600" spans="1:8" hidden="1" x14ac:dyDescent="0.2">
      <c r="A1600">
        <v>15648</v>
      </c>
      <c r="B1600">
        <v>4</v>
      </c>
      <c r="C1600" s="116">
        <v>45131.467100312497</v>
      </c>
      <c r="D1600">
        <v>9507</v>
      </c>
      <c r="E1600" s="24" t="s">
        <v>3729</v>
      </c>
      <c r="F1600" s="24" t="s">
        <v>3729</v>
      </c>
      <c r="G1600" t="b">
        <v>0</v>
      </c>
      <c r="H1600" s="24" t="s">
        <v>1287</v>
      </c>
    </row>
    <row r="1601" spans="1:8" hidden="1" x14ac:dyDescent="0.2">
      <c r="A1601">
        <v>15920</v>
      </c>
      <c r="B1601">
        <v>4</v>
      </c>
      <c r="C1601" s="116">
        <v>45131.46710065972</v>
      </c>
      <c r="D1601">
        <v>9798</v>
      </c>
      <c r="E1601" s="24" t="s">
        <v>3730</v>
      </c>
      <c r="F1601" s="24" t="s">
        <v>3730</v>
      </c>
      <c r="G1601" t="b">
        <v>0</v>
      </c>
      <c r="H1601" s="24" t="s">
        <v>3731</v>
      </c>
    </row>
    <row r="1602" spans="1:8" hidden="1" x14ac:dyDescent="0.2">
      <c r="A1602">
        <v>15917</v>
      </c>
      <c r="B1602">
        <v>4</v>
      </c>
      <c r="C1602" s="116">
        <v>45131.467100462964</v>
      </c>
      <c r="D1602">
        <v>9795</v>
      </c>
      <c r="E1602" s="24" t="s">
        <v>3730</v>
      </c>
      <c r="F1602" s="24" t="s">
        <v>3730</v>
      </c>
      <c r="G1602" t="b">
        <v>0</v>
      </c>
      <c r="H1602" s="24" t="s">
        <v>3731</v>
      </c>
    </row>
    <row r="1603" spans="1:8" hidden="1" x14ac:dyDescent="0.2">
      <c r="A1603">
        <v>15769</v>
      </c>
      <c r="B1603">
        <v>4</v>
      </c>
      <c r="C1603" s="116">
        <v>45131.467100844908</v>
      </c>
      <c r="D1603">
        <v>9639</v>
      </c>
      <c r="E1603" s="24" t="s">
        <v>3732</v>
      </c>
      <c r="F1603" s="24" t="s">
        <v>3732</v>
      </c>
      <c r="G1603" t="b">
        <v>0</v>
      </c>
      <c r="H1603" s="24" t="s">
        <v>1078</v>
      </c>
    </row>
    <row r="1604" spans="1:8" x14ac:dyDescent="0.2">
      <c r="A1604">
        <v>14115</v>
      </c>
      <c r="B1604">
        <v>4</v>
      </c>
      <c r="C1604" s="116"/>
      <c r="D1604">
        <v>1037</v>
      </c>
      <c r="E1604" s="24" t="s">
        <v>503</v>
      </c>
      <c r="F1604" s="24" t="s">
        <v>503</v>
      </c>
      <c r="G1604" t="b">
        <v>1</v>
      </c>
      <c r="H1604" s="24" t="s">
        <v>3734</v>
      </c>
    </row>
    <row r="1605" spans="1:8" x14ac:dyDescent="0.2">
      <c r="A1605">
        <v>16374</v>
      </c>
      <c r="C1605" s="116"/>
      <c r="D1605">
        <v>2523</v>
      </c>
      <c r="E1605" s="24" t="s">
        <v>2448</v>
      </c>
      <c r="F1605" s="24" t="s">
        <v>2064</v>
      </c>
      <c r="G1605" t="b">
        <v>1</v>
      </c>
      <c r="H1605" s="24" t="s">
        <v>883</v>
      </c>
    </row>
    <row r="1606" spans="1:8" hidden="1" x14ac:dyDescent="0.2">
      <c r="A1606">
        <v>16058</v>
      </c>
      <c r="B1606">
        <v>4</v>
      </c>
      <c r="C1606" s="116">
        <v>45131.467101192131</v>
      </c>
      <c r="D1606">
        <v>9948</v>
      </c>
      <c r="E1606" s="24" t="s">
        <v>3735</v>
      </c>
      <c r="F1606" s="24" t="s">
        <v>3735</v>
      </c>
      <c r="G1606" t="b">
        <v>0</v>
      </c>
      <c r="H1606" s="24" t="s">
        <v>3736</v>
      </c>
    </row>
    <row r="1607" spans="1:8" hidden="1" x14ac:dyDescent="0.2">
      <c r="A1607">
        <v>14576</v>
      </c>
      <c r="B1607">
        <v>4</v>
      </c>
      <c r="C1607" s="116">
        <v>45104</v>
      </c>
      <c r="D1607">
        <v>1530</v>
      </c>
      <c r="E1607" s="24" t="s">
        <v>5079</v>
      </c>
      <c r="F1607" s="24" t="s">
        <v>5079</v>
      </c>
      <c r="G1607" t="b">
        <v>0</v>
      </c>
      <c r="H1607" s="24" t="s">
        <v>969</v>
      </c>
    </row>
    <row r="1608" spans="1:8" hidden="1" x14ac:dyDescent="0.2">
      <c r="A1608">
        <v>15558</v>
      </c>
      <c r="B1608">
        <v>4</v>
      </c>
      <c r="C1608" s="116">
        <v>45131.467101388887</v>
      </c>
      <c r="D1608">
        <v>9397</v>
      </c>
      <c r="E1608" s="24" t="s">
        <v>3737</v>
      </c>
      <c r="F1608" s="24" t="s">
        <v>3737</v>
      </c>
      <c r="G1608" t="b">
        <v>0</v>
      </c>
      <c r="H1608" s="24" t="s">
        <v>1440</v>
      </c>
    </row>
    <row r="1609" spans="1:8" hidden="1" x14ac:dyDescent="0.2">
      <c r="A1609">
        <v>14681</v>
      </c>
      <c r="B1609">
        <v>4</v>
      </c>
      <c r="C1609" s="116">
        <v>45131.467101539354</v>
      </c>
      <c r="D1609">
        <v>1638</v>
      </c>
      <c r="E1609" s="24" t="s">
        <v>3738</v>
      </c>
      <c r="F1609" s="24" t="s">
        <v>3738</v>
      </c>
      <c r="G1609" t="b">
        <v>0</v>
      </c>
      <c r="H1609" s="24" t="s">
        <v>3739</v>
      </c>
    </row>
    <row r="1610" spans="1:8" hidden="1" x14ac:dyDescent="0.2">
      <c r="A1610">
        <v>14965</v>
      </c>
      <c r="B1610">
        <v>4</v>
      </c>
      <c r="C1610" s="116">
        <v>45131.467101736111</v>
      </c>
      <c r="D1610">
        <v>8181</v>
      </c>
      <c r="E1610" s="24" t="s">
        <v>3740</v>
      </c>
      <c r="F1610" s="24" t="s">
        <v>3740</v>
      </c>
      <c r="G1610" t="b">
        <v>0</v>
      </c>
      <c r="H1610" s="24" t="s">
        <v>944</v>
      </c>
    </row>
    <row r="1611" spans="1:8" hidden="1" x14ac:dyDescent="0.2">
      <c r="A1611">
        <v>14290</v>
      </c>
      <c r="B1611">
        <v>4</v>
      </c>
      <c r="C1611" s="116">
        <v>45131.467101932867</v>
      </c>
      <c r="D1611">
        <v>1214</v>
      </c>
      <c r="E1611" s="24" t="s">
        <v>3741</v>
      </c>
      <c r="F1611" s="24" t="s">
        <v>3741</v>
      </c>
      <c r="G1611" t="b">
        <v>0</v>
      </c>
      <c r="H1611" s="24" t="s">
        <v>3742</v>
      </c>
    </row>
    <row r="1612" spans="1:8" x14ac:dyDescent="0.2">
      <c r="A1612">
        <v>16318</v>
      </c>
      <c r="C1612" s="116"/>
      <c r="D1612">
        <v>3036</v>
      </c>
      <c r="E1612" s="24" t="s">
        <v>3743</v>
      </c>
      <c r="F1612" s="24" t="s">
        <v>3743</v>
      </c>
      <c r="G1612" t="b">
        <v>0</v>
      </c>
      <c r="H1612" s="24" t="s">
        <v>3744</v>
      </c>
    </row>
    <row r="1613" spans="1:8" hidden="1" x14ac:dyDescent="0.2">
      <c r="A1613">
        <v>15965</v>
      </c>
      <c r="B1613">
        <v>4</v>
      </c>
      <c r="C1613" s="116">
        <v>45131.467102083334</v>
      </c>
      <c r="D1613">
        <v>9845</v>
      </c>
      <c r="E1613" s="24" t="s">
        <v>3745</v>
      </c>
      <c r="F1613" s="24" t="s">
        <v>3745</v>
      </c>
      <c r="G1613" t="b">
        <v>0</v>
      </c>
      <c r="H1613" s="24" t="s">
        <v>2064</v>
      </c>
    </row>
    <row r="1614" spans="1:8" hidden="1" x14ac:dyDescent="0.2">
      <c r="A1614">
        <v>14891</v>
      </c>
      <c r="B1614">
        <v>4</v>
      </c>
      <c r="C1614" s="116">
        <v>45131.46710228009</v>
      </c>
      <c r="D1614">
        <v>1901</v>
      </c>
      <c r="E1614" s="24" t="s">
        <v>3746</v>
      </c>
      <c r="F1614" s="24" t="s">
        <v>3746</v>
      </c>
      <c r="G1614" t="b">
        <v>0</v>
      </c>
      <c r="H1614" s="24" t="s">
        <v>3747</v>
      </c>
    </row>
    <row r="1615" spans="1:8" hidden="1" x14ac:dyDescent="0.2">
      <c r="A1615">
        <v>16244</v>
      </c>
      <c r="B1615">
        <v>4</v>
      </c>
      <c r="C1615" s="116">
        <v>45131.467102465278</v>
      </c>
      <c r="D1615">
        <v>2944</v>
      </c>
      <c r="E1615" s="24" t="s">
        <v>3748</v>
      </c>
      <c r="F1615" s="24" t="s">
        <v>3748</v>
      </c>
      <c r="G1615" t="b">
        <v>0</v>
      </c>
      <c r="H1615" s="24" t="s">
        <v>3749</v>
      </c>
    </row>
    <row r="1616" spans="1:8" hidden="1" x14ac:dyDescent="0.2">
      <c r="A1616">
        <v>15427</v>
      </c>
      <c r="B1616">
        <v>4</v>
      </c>
      <c r="C1616" s="116">
        <v>45131.467102662034</v>
      </c>
      <c r="D1616">
        <v>9252</v>
      </c>
      <c r="E1616" s="24" t="s">
        <v>3748</v>
      </c>
      <c r="F1616" s="24" t="s">
        <v>3748</v>
      </c>
      <c r="G1616" t="b">
        <v>0</v>
      </c>
      <c r="H1616" s="24" t="s">
        <v>3749</v>
      </c>
    </row>
    <row r="1617" spans="1:8" hidden="1" x14ac:dyDescent="0.2">
      <c r="A1617">
        <v>15521</v>
      </c>
      <c r="B1617">
        <v>4</v>
      </c>
      <c r="C1617" s="116">
        <v>45131.467102812501</v>
      </c>
      <c r="D1617">
        <v>9350</v>
      </c>
      <c r="E1617" s="24" t="s">
        <v>3751</v>
      </c>
      <c r="F1617" s="24" t="s">
        <v>3751</v>
      </c>
      <c r="G1617" t="b">
        <v>0</v>
      </c>
      <c r="H1617" s="24" t="s">
        <v>1039</v>
      </c>
    </row>
    <row r="1618" spans="1:8" hidden="1" x14ac:dyDescent="0.2">
      <c r="A1618">
        <v>14368</v>
      </c>
      <c r="B1618">
        <v>4</v>
      </c>
      <c r="C1618" s="116">
        <v>45131.467102812501</v>
      </c>
      <c r="D1618">
        <v>1298</v>
      </c>
      <c r="E1618" s="24" t="s">
        <v>3752</v>
      </c>
      <c r="F1618" s="24" t="s">
        <v>3752</v>
      </c>
      <c r="G1618" t="b">
        <v>0</v>
      </c>
      <c r="H1618" s="24" t="s">
        <v>960</v>
      </c>
    </row>
    <row r="1619" spans="1:8" hidden="1" x14ac:dyDescent="0.2">
      <c r="A1619">
        <v>14518</v>
      </c>
      <c r="B1619">
        <v>4</v>
      </c>
      <c r="C1619" s="116">
        <v>45131.467103009258</v>
      </c>
      <c r="D1619">
        <v>1472</v>
      </c>
      <c r="E1619" s="24" t="s">
        <v>3753</v>
      </c>
      <c r="F1619" s="24" t="s">
        <v>3753</v>
      </c>
      <c r="G1619" t="b">
        <v>0</v>
      </c>
      <c r="H1619" s="24" t="s">
        <v>3754</v>
      </c>
    </row>
    <row r="1620" spans="1:8" hidden="1" x14ac:dyDescent="0.2">
      <c r="A1620">
        <v>15002</v>
      </c>
      <c r="B1620">
        <v>4</v>
      </c>
      <c r="C1620" s="116">
        <v>45131.467103206021</v>
      </c>
      <c r="D1620">
        <v>8719</v>
      </c>
      <c r="E1620" s="24" t="s">
        <v>3755</v>
      </c>
      <c r="F1620" s="24" t="s">
        <v>3755</v>
      </c>
      <c r="G1620" t="b">
        <v>0</v>
      </c>
      <c r="H1620" s="24" t="s">
        <v>2882</v>
      </c>
    </row>
    <row r="1621" spans="1:8" hidden="1" x14ac:dyDescent="0.2">
      <c r="A1621">
        <v>15928</v>
      </c>
      <c r="B1621">
        <v>4</v>
      </c>
      <c r="C1621" s="116">
        <v>45131.467103356481</v>
      </c>
      <c r="D1621">
        <v>9806</v>
      </c>
      <c r="E1621" s="24" t="s">
        <v>3756</v>
      </c>
      <c r="F1621" s="24" t="s">
        <v>3756</v>
      </c>
      <c r="G1621" t="b">
        <v>0</v>
      </c>
      <c r="H1621" s="24" t="s">
        <v>1619</v>
      </c>
    </row>
    <row r="1622" spans="1:8" hidden="1" x14ac:dyDescent="0.2">
      <c r="A1622">
        <v>15296</v>
      </c>
      <c r="B1622">
        <v>4</v>
      </c>
      <c r="C1622" s="116">
        <v>45131.467103738425</v>
      </c>
      <c r="D1622">
        <v>9099</v>
      </c>
      <c r="E1622" s="24" t="s">
        <v>3759</v>
      </c>
      <c r="F1622" s="24" t="s">
        <v>3759</v>
      </c>
      <c r="G1622" t="b">
        <v>0</v>
      </c>
      <c r="H1622" s="24" t="s">
        <v>960</v>
      </c>
    </row>
    <row r="1623" spans="1:8" hidden="1" x14ac:dyDescent="0.2">
      <c r="A1623">
        <v>16074</v>
      </c>
      <c r="B1623">
        <v>10</v>
      </c>
      <c r="C1623" s="116">
        <v>45131.467103935189</v>
      </c>
      <c r="D1623">
        <v>9964</v>
      </c>
      <c r="E1623" s="24" t="s">
        <v>3760</v>
      </c>
      <c r="F1623" s="24" t="s">
        <v>3760</v>
      </c>
      <c r="G1623" t="b">
        <v>1</v>
      </c>
      <c r="H1623" s="24" t="s">
        <v>3761</v>
      </c>
    </row>
    <row r="1624" spans="1:8" hidden="1" x14ac:dyDescent="0.2">
      <c r="A1624">
        <v>15099</v>
      </c>
      <c r="B1624">
        <v>4</v>
      </c>
      <c r="C1624" s="116">
        <v>45131.467104282405</v>
      </c>
      <c r="D1624">
        <v>8840</v>
      </c>
      <c r="E1624" s="24" t="s">
        <v>3762</v>
      </c>
      <c r="F1624" s="24" t="s">
        <v>3762</v>
      </c>
      <c r="G1624" t="b">
        <v>0</v>
      </c>
      <c r="H1624" s="24" t="s">
        <v>1906</v>
      </c>
    </row>
    <row r="1625" spans="1:8" hidden="1" x14ac:dyDescent="0.2">
      <c r="A1625">
        <v>15450</v>
      </c>
      <c r="B1625">
        <v>4</v>
      </c>
      <c r="C1625" s="116">
        <v>45131.467104432872</v>
      </c>
      <c r="D1625">
        <v>9275</v>
      </c>
      <c r="E1625" s="24" t="s">
        <v>3763</v>
      </c>
      <c r="F1625" s="24" t="s">
        <v>3763</v>
      </c>
      <c r="G1625" t="b">
        <v>0</v>
      </c>
      <c r="H1625" s="24" t="s">
        <v>3764</v>
      </c>
    </row>
    <row r="1626" spans="1:8" hidden="1" x14ac:dyDescent="0.2">
      <c r="A1626">
        <v>15691</v>
      </c>
      <c r="B1626">
        <v>4</v>
      </c>
      <c r="C1626" s="116">
        <v>45131.467104826392</v>
      </c>
      <c r="D1626">
        <v>9552</v>
      </c>
      <c r="E1626" s="24" t="s">
        <v>3767</v>
      </c>
      <c r="F1626" s="24" t="s">
        <v>3767</v>
      </c>
      <c r="G1626" t="b">
        <v>0</v>
      </c>
      <c r="H1626" s="24" t="s">
        <v>1363</v>
      </c>
    </row>
    <row r="1627" spans="1:8" hidden="1" x14ac:dyDescent="0.2">
      <c r="A1627">
        <v>16284</v>
      </c>
      <c r="C1627" s="116">
        <v>45639</v>
      </c>
      <c r="D1627">
        <v>2423</v>
      </c>
      <c r="E1627" s="24" t="s">
        <v>5080</v>
      </c>
      <c r="F1627" s="24" t="s">
        <v>891</v>
      </c>
      <c r="G1627" t="b">
        <v>0</v>
      </c>
      <c r="H1627" s="24" t="s">
        <v>883</v>
      </c>
    </row>
    <row r="1628" spans="1:8" x14ac:dyDescent="0.2">
      <c r="A1628">
        <v>16357</v>
      </c>
      <c r="C1628" s="116"/>
      <c r="D1628">
        <v>1992</v>
      </c>
      <c r="E1628" s="24" t="s">
        <v>5080</v>
      </c>
      <c r="F1628" s="24" t="s">
        <v>1039</v>
      </c>
      <c r="G1628" t="b">
        <v>1</v>
      </c>
      <c r="H1628" s="24" t="s">
        <v>883</v>
      </c>
    </row>
    <row r="1629" spans="1:8" x14ac:dyDescent="0.2">
      <c r="A1629">
        <v>14637</v>
      </c>
      <c r="B1629">
        <v>4</v>
      </c>
      <c r="C1629" s="116"/>
      <c r="D1629">
        <v>1593</v>
      </c>
      <c r="E1629" s="24" t="s">
        <v>3770</v>
      </c>
      <c r="F1629" s="24" t="s">
        <v>3770</v>
      </c>
      <c r="G1629" t="b">
        <v>1</v>
      </c>
      <c r="H1629" s="24" t="s">
        <v>908</v>
      </c>
    </row>
    <row r="1630" spans="1:8" x14ac:dyDescent="0.2">
      <c r="A1630">
        <v>14404</v>
      </c>
      <c r="B1630">
        <v>4</v>
      </c>
      <c r="C1630" s="116"/>
      <c r="D1630">
        <v>1336</v>
      </c>
      <c r="E1630" s="24" t="s">
        <v>509</v>
      </c>
      <c r="F1630" s="24" t="s">
        <v>509</v>
      </c>
      <c r="G1630" t="b">
        <v>1</v>
      </c>
      <c r="H1630" s="24" t="s">
        <v>3771</v>
      </c>
    </row>
    <row r="1631" spans="1:8" hidden="1" x14ac:dyDescent="0.2">
      <c r="A1631">
        <v>14380</v>
      </c>
      <c r="B1631">
        <v>4</v>
      </c>
      <c r="C1631" s="116">
        <v>45131.467106249998</v>
      </c>
      <c r="D1631">
        <v>1310</v>
      </c>
      <c r="E1631" s="24" t="s">
        <v>3774</v>
      </c>
      <c r="F1631" s="24" t="s">
        <v>3774</v>
      </c>
      <c r="G1631" t="b">
        <v>0</v>
      </c>
      <c r="H1631" s="24" t="s">
        <v>931</v>
      </c>
    </row>
    <row r="1632" spans="1:8" hidden="1" x14ac:dyDescent="0.2">
      <c r="A1632">
        <v>14622</v>
      </c>
      <c r="B1632">
        <v>4</v>
      </c>
      <c r="C1632" s="116">
        <v>45131.467106446762</v>
      </c>
      <c r="D1632">
        <v>1577</v>
      </c>
      <c r="E1632" s="24" t="s">
        <v>3775</v>
      </c>
      <c r="F1632" s="24" t="s">
        <v>3775</v>
      </c>
      <c r="G1632" t="b">
        <v>0</v>
      </c>
      <c r="H1632" s="24" t="s">
        <v>3776</v>
      </c>
    </row>
    <row r="1633" spans="1:8" hidden="1" x14ac:dyDescent="0.2">
      <c r="A1633">
        <v>14499</v>
      </c>
      <c r="B1633">
        <v>4</v>
      </c>
      <c r="C1633" s="116">
        <v>45131.467106631942</v>
      </c>
      <c r="D1633">
        <v>1453</v>
      </c>
      <c r="E1633" s="24" t="s">
        <v>3778</v>
      </c>
      <c r="F1633" s="24" t="s">
        <v>3778</v>
      </c>
      <c r="G1633" t="b">
        <v>0</v>
      </c>
      <c r="H1633" s="24" t="s">
        <v>1068</v>
      </c>
    </row>
    <row r="1634" spans="1:8" hidden="1" x14ac:dyDescent="0.2">
      <c r="A1634">
        <v>14167</v>
      </c>
      <c r="B1634">
        <v>4</v>
      </c>
      <c r="C1634" s="116">
        <v>45131.467105358795</v>
      </c>
      <c r="D1634">
        <v>1089</v>
      </c>
      <c r="E1634" s="24" t="s">
        <v>3779</v>
      </c>
      <c r="F1634" s="24" t="s">
        <v>3779</v>
      </c>
      <c r="G1634" t="b">
        <v>0</v>
      </c>
      <c r="H1634" s="24" t="s">
        <v>1743</v>
      </c>
    </row>
    <row r="1635" spans="1:8" hidden="1" x14ac:dyDescent="0.2">
      <c r="A1635">
        <v>14130</v>
      </c>
      <c r="B1635">
        <v>4</v>
      </c>
      <c r="C1635" s="116">
        <v>45131.467105555559</v>
      </c>
      <c r="D1635">
        <v>1052</v>
      </c>
      <c r="E1635" s="24" t="s">
        <v>3780</v>
      </c>
      <c r="F1635" s="24" t="s">
        <v>3780</v>
      </c>
      <c r="G1635" t="b">
        <v>0</v>
      </c>
      <c r="H1635" s="24" t="s">
        <v>3781</v>
      </c>
    </row>
    <row r="1636" spans="1:8" hidden="1" x14ac:dyDescent="0.2">
      <c r="A1636">
        <v>15881</v>
      </c>
      <c r="B1636">
        <v>3</v>
      </c>
      <c r="C1636" s="116">
        <v>45131.467106099539</v>
      </c>
      <c r="D1636">
        <v>9759</v>
      </c>
      <c r="E1636" s="24" t="s">
        <v>3782</v>
      </c>
      <c r="F1636" s="24" t="s">
        <v>3782</v>
      </c>
      <c r="G1636" t="b">
        <v>0</v>
      </c>
      <c r="H1636" s="24" t="s">
        <v>2205</v>
      </c>
    </row>
    <row r="1637" spans="1:8" hidden="1" x14ac:dyDescent="0.2">
      <c r="A1637">
        <v>15825</v>
      </c>
      <c r="B1637">
        <v>3</v>
      </c>
      <c r="C1637" s="116">
        <v>45131.467105706019</v>
      </c>
      <c r="D1637">
        <v>9698</v>
      </c>
      <c r="E1637" s="24" t="s">
        <v>3782</v>
      </c>
      <c r="F1637" s="24" t="s">
        <v>3782</v>
      </c>
      <c r="G1637" t="b">
        <v>0</v>
      </c>
      <c r="H1637" s="24" t="s">
        <v>2205</v>
      </c>
    </row>
    <row r="1638" spans="1:8" hidden="1" x14ac:dyDescent="0.2">
      <c r="A1638">
        <v>15747</v>
      </c>
      <c r="B1638">
        <v>4</v>
      </c>
      <c r="C1638" s="116">
        <v>45131.467106793978</v>
      </c>
      <c r="D1638">
        <v>9616</v>
      </c>
      <c r="E1638" s="24" t="s">
        <v>3784</v>
      </c>
      <c r="F1638" s="24" t="s">
        <v>3784</v>
      </c>
      <c r="G1638" t="b">
        <v>0</v>
      </c>
      <c r="H1638" s="24" t="s">
        <v>3785</v>
      </c>
    </row>
    <row r="1639" spans="1:8" hidden="1" x14ac:dyDescent="0.2">
      <c r="A1639">
        <v>14782</v>
      </c>
      <c r="B1639">
        <v>4</v>
      </c>
      <c r="C1639" s="116">
        <v>45131.467106979166</v>
      </c>
      <c r="D1639">
        <v>1739</v>
      </c>
      <c r="E1639" s="24" t="s">
        <v>3786</v>
      </c>
      <c r="F1639" s="24" t="s">
        <v>3786</v>
      </c>
      <c r="G1639" t="b">
        <v>0</v>
      </c>
      <c r="H1639" s="24" t="s">
        <v>3787</v>
      </c>
    </row>
    <row r="1640" spans="1:8" hidden="1" x14ac:dyDescent="0.2">
      <c r="A1640">
        <v>15992</v>
      </c>
      <c r="B1640">
        <v>4</v>
      </c>
      <c r="C1640" s="116">
        <v>45131.467107326389</v>
      </c>
      <c r="D1640">
        <v>9875</v>
      </c>
      <c r="E1640" s="24" t="s">
        <v>3790</v>
      </c>
      <c r="F1640" s="24" t="s">
        <v>3790</v>
      </c>
      <c r="G1640" t="b">
        <v>0</v>
      </c>
      <c r="H1640" s="24" t="s">
        <v>1328</v>
      </c>
    </row>
    <row r="1641" spans="1:8" hidden="1" x14ac:dyDescent="0.2">
      <c r="A1641">
        <v>15025</v>
      </c>
      <c r="B1641">
        <v>4</v>
      </c>
      <c r="C1641" s="116">
        <v>45131.467107870369</v>
      </c>
      <c r="D1641">
        <v>8751</v>
      </c>
      <c r="E1641" s="24" t="s">
        <v>3793</v>
      </c>
      <c r="F1641" s="24" t="s">
        <v>3793</v>
      </c>
      <c r="G1641" t="b">
        <v>0</v>
      </c>
      <c r="H1641" s="24" t="s">
        <v>906</v>
      </c>
    </row>
    <row r="1642" spans="1:8" hidden="1" x14ac:dyDescent="0.2">
      <c r="A1642">
        <v>15552</v>
      </c>
      <c r="B1642">
        <v>4</v>
      </c>
      <c r="C1642" s="116">
        <v>45131.467108067132</v>
      </c>
      <c r="D1642">
        <v>9388</v>
      </c>
      <c r="E1642" s="24" t="s">
        <v>3794</v>
      </c>
      <c r="F1642" s="24" t="s">
        <v>3794</v>
      </c>
      <c r="G1642" t="b">
        <v>0</v>
      </c>
      <c r="H1642" s="24" t="s">
        <v>1423</v>
      </c>
    </row>
    <row r="1643" spans="1:8" x14ac:dyDescent="0.2">
      <c r="A1643">
        <v>16346</v>
      </c>
      <c r="C1643" s="116"/>
      <c r="D1643">
        <v>6028</v>
      </c>
      <c r="E1643" s="24" t="s">
        <v>514</v>
      </c>
      <c r="F1643" s="24" t="s">
        <v>514</v>
      </c>
      <c r="G1643" t="b">
        <v>1</v>
      </c>
      <c r="H1643" s="24" t="s">
        <v>3795</v>
      </c>
    </row>
    <row r="1644" spans="1:8" hidden="1" x14ac:dyDescent="0.2">
      <c r="A1644">
        <v>15071</v>
      </c>
      <c r="B1644">
        <v>4</v>
      </c>
      <c r="C1644" s="116">
        <v>45131.467108252313</v>
      </c>
      <c r="D1644">
        <v>8805</v>
      </c>
      <c r="E1644" s="24" t="s">
        <v>3796</v>
      </c>
      <c r="F1644" s="24" t="s">
        <v>3796</v>
      </c>
      <c r="G1644" t="b">
        <v>0</v>
      </c>
      <c r="H1644" s="24" t="s">
        <v>3797</v>
      </c>
    </row>
    <row r="1645" spans="1:8" hidden="1" x14ac:dyDescent="0.2">
      <c r="A1645">
        <v>14364</v>
      </c>
      <c r="B1645">
        <v>4</v>
      </c>
      <c r="C1645" s="116">
        <v>45131.467108599536</v>
      </c>
      <c r="D1645">
        <v>1294</v>
      </c>
      <c r="E1645" s="24" t="s">
        <v>3798</v>
      </c>
      <c r="F1645" s="24" t="s">
        <v>3798</v>
      </c>
      <c r="G1645" t="b">
        <v>0</v>
      </c>
      <c r="H1645" s="24" t="s">
        <v>1039</v>
      </c>
    </row>
    <row r="1646" spans="1:8" hidden="1" x14ac:dyDescent="0.2">
      <c r="A1646">
        <v>15284</v>
      </c>
      <c r="B1646">
        <v>4</v>
      </c>
      <c r="C1646" s="116">
        <v>45131.4671087963</v>
      </c>
      <c r="D1646">
        <v>9080</v>
      </c>
      <c r="E1646" s="24" t="s">
        <v>3799</v>
      </c>
      <c r="F1646" s="24" t="s">
        <v>3799</v>
      </c>
      <c r="G1646" t="b">
        <v>0</v>
      </c>
      <c r="H1646" s="24" t="s">
        <v>2458</v>
      </c>
    </row>
    <row r="1647" spans="1:8" x14ac:dyDescent="0.2">
      <c r="A1647">
        <v>14770</v>
      </c>
      <c r="B1647">
        <v>4</v>
      </c>
      <c r="C1647" s="116"/>
      <c r="D1647">
        <v>1727</v>
      </c>
      <c r="E1647" s="24" t="s">
        <v>3804</v>
      </c>
      <c r="F1647" s="24" t="s">
        <v>3804</v>
      </c>
      <c r="G1647" t="b">
        <v>0</v>
      </c>
      <c r="H1647" s="24" t="s">
        <v>2299</v>
      </c>
    </row>
    <row r="1648" spans="1:8" hidden="1" x14ac:dyDescent="0.2">
      <c r="A1648">
        <v>15124</v>
      </c>
      <c r="B1648">
        <v>4</v>
      </c>
      <c r="C1648" s="116">
        <v>45131.46710952546</v>
      </c>
      <c r="D1648">
        <v>8877</v>
      </c>
      <c r="E1648" s="24" t="s">
        <v>3805</v>
      </c>
      <c r="F1648" s="24" t="s">
        <v>3805</v>
      </c>
      <c r="G1648" t="b">
        <v>0</v>
      </c>
      <c r="H1648" s="24" t="s">
        <v>3806</v>
      </c>
    </row>
    <row r="1649" spans="1:8" hidden="1" x14ac:dyDescent="0.2">
      <c r="A1649">
        <v>15128</v>
      </c>
      <c r="B1649">
        <v>4</v>
      </c>
      <c r="C1649" s="116">
        <v>45131.46710952546</v>
      </c>
      <c r="D1649">
        <v>8881</v>
      </c>
      <c r="E1649" s="24" t="s">
        <v>3807</v>
      </c>
      <c r="F1649" s="24" t="s">
        <v>3807</v>
      </c>
      <c r="G1649" t="b">
        <v>0</v>
      </c>
      <c r="H1649" s="24" t="s">
        <v>3808</v>
      </c>
    </row>
    <row r="1650" spans="1:8" hidden="1" x14ac:dyDescent="0.2">
      <c r="A1650">
        <v>14857</v>
      </c>
      <c r="B1650">
        <v>6</v>
      </c>
      <c r="C1650" s="116">
        <v>45770</v>
      </c>
      <c r="D1650">
        <v>1866</v>
      </c>
      <c r="E1650" s="24" t="s">
        <v>516</v>
      </c>
      <c r="F1650" s="24" t="s">
        <v>516</v>
      </c>
      <c r="G1650" t="b">
        <v>1</v>
      </c>
      <c r="H1650" s="24" t="s">
        <v>3809</v>
      </c>
    </row>
    <row r="1651" spans="1:8" hidden="1" x14ac:dyDescent="0.2">
      <c r="A1651">
        <v>14293</v>
      </c>
      <c r="B1651">
        <v>4</v>
      </c>
      <c r="C1651" s="116">
        <v>45131.467109687503</v>
      </c>
      <c r="D1651">
        <v>1220</v>
      </c>
      <c r="E1651" s="24" t="s">
        <v>3811</v>
      </c>
      <c r="F1651" s="24" t="s">
        <v>3811</v>
      </c>
      <c r="G1651" t="b">
        <v>0</v>
      </c>
      <c r="H1651" s="24" t="s">
        <v>1877</v>
      </c>
    </row>
    <row r="1652" spans="1:8" hidden="1" x14ac:dyDescent="0.2">
      <c r="A1652">
        <v>15034</v>
      </c>
      <c r="B1652">
        <v>4</v>
      </c>
      <c r="C1652" s="116">
        <v>45131.467109872683</v>
      </c>
      <c r="D1652">
        <v>8761</v>
      </c>
      <c r="E1652" s="24" t="s">
        <v>3812</v>
      </c>
      <c r="F1652" s="24" t="s">
        <v>3812</v>
      </c>
      <c r="G1652" t="b">
        <v>0</v>
      </c>
      <c r="H1652" s="24" t="s">
        <v>3813</v>
      </c>
    </row>
    <row r="1653" spans="1:8" hidden="1" x14ac:dyDescent="0.2">
      <c r="A1653">
        <v>16024</v>
      </c>
      <c r="B1653">
        <v>4</v>
      </c>
      <c r="C1653" s="116">
        <v>45131.467110069447</v>
      </c>
      <c r="D1653">
        <v>9911</v>
      </c>
      <c r="E1653" s="24" t="s">
        <v>3814</v>
      </c>
      <c r="F1653" s="24" t="s">
        <v>3814</v>
      </c>
      <c r="G1653" t="b">
        <v>0</v>
      </c>
      <c r="H1653" s="24" t="s">
        <v>3815</v>
      </c>
    </row>
    <row r="1654" spans="1:8" hidden="1" x14ac:dyDescent="0.2">
      <c r="A1654">
        <v>15586</v>
      </c>
      <c r="B1654">
        <v>4</v>
      </c>
      <c r="C1654" s="116">
        <v>45131.467110219906</v>
      </c>
      <c r="D1654">
        <v>9429</v>
      </c>
      <c r="E1654" s="24" t="s">
        <v>3816</v>
      </c>
      <c r="F1654" s="24" t="s">
        <v>3816</v>
      </c>
      <c r="G1654" t="b">
        <v>0</v>
      </c>
      <c r="H1654" s="24" t="s">
        <v>3817</v>
      </c>
    </row>
    <row r="1655" spans="1:8" hidden="1" x14ac:dyDescent="0.2">
      <c r="A1655">
        <v>15681</v>
      </c>
      <c r="B1655">
        <v>4</v>
      </c>
      <c r="C1655" s="116">
        <v>45131.46711041667</v>
      </c>
      <c r="D1655">
        <v>9542</v>
      </c>
      <c r="E1655" s="24" t="s">
        <v>3818</v>
      </c>
      <c r="F1655" s="24" t="s">
        <v>3818</v>
      </c>
      <c r="G1655" t="b">
        <v>0</v>
      </c>
      <c r="H1655" s="24" t="s">
        <v>3819</v>
      </c>
    </row>
    <row r="1656" spans="1:8" hidden="1" x14ac:dyDescent="0.2">
      <c r="A1656">
        <v>15860</v>
      </c>
      <c r="B1656">
        <v>4</v>
      </c>
      <c r="C1656" s="116">
        <v>45131.467110613426</v>
      </c>
      <c r="D1656">
        <v>9736</v>
      </c>
      <c r="E1656" s="24" t="s">
        <v>3820</v>
      </c>
      <c r="F1656" s="24" t="s">
        <v>3820</v>
      </c>
      <c r="G1656" t="b">
        <v>0</v>
      </c>
      <c r="H1656" s="24" t="s">
        <v>3821</v>
      </c>
    </row>
    <row r="1657" spans="1:8" hidden="1" x14ac:dyDescent="0.2">
      <c r="A1657">
        <v>14495</v>
      </c>
      <c r="B1657">
        <v>4</v>
      </c>
      <c r="C1657" s="116">
        <v>45131.46711096065</v>
      </c>
      <c r="D1657">
        <v>1449</v>
      </c>
      <c r="E1657" s="24" t="s">
        <v>3822</v>
      </c>
      <c r="F1657" s="24" t="s">
        <v>3822</v>
      </c>
      <c r="G1657" t="b">
        <v>0</v>
      </c>
      <c r="H1657" s="24" t="s">
        <v>3823</v>
      </c>
    </row>
    <row r="1658" spans="1:8" x14ac:dyDescent="0.2">
      <c r="A1658">
        <v>14731</v>
      </c>
      <c r="B1658">
        <v>4</v>
      </c>
      <c r="C1658" s="116"/>
      <c r="D1658">
        <v>1688</v>
      </c>
      <c r="E1658" s="24" t="s">
        <v>803</v>
      </c>
      <c r="F1658" s="24" t="s">
        <v>803</v>
      </c>
      <c r="G1658" t="b">
        <v>1</v>
      </c>
      <c r="H1658" s="24" t="s">
        <v>1287</v>
      </c>
    </row>
    <row r="1659" spans="1:8" hidden="1" x14ac:dyDescent="0.2">
      <c r="A1659">
        <v>16039</v>
      </c>
      <c r="B1659">
        <v>4</v>
      </c>
      <c r="C1659" s="116">
        <v>45131.46711114583</v>
      </c>
      <c r="D1659">
        <v>9927</v>
      </c>
      <c r="E1659" s="24" t="s">
        <v>3824</v>
      </c>
      <c r="F1659" s="24" t="s">
        <v>3824</v>
      </c>
      <c r="G1659" t="b">
        <v>0</v>
      </c>
      <c r="H1659" s="24" t="s">
        <v>1482</v>
      </c>
    </row>
    <row r="1660" spans="1:8" hidden="1" x14ac:dyDescent="0.2">
      <c r="A1660">
        <v>14838</v>
      </c>
      <c r="B1660">
        <v>4</v>
      </c>
      <c r="C1660" s="116">
        <v>45131.467111342594</v>
      </c>
      <c r="D1660">
        <v>1795</v>
      </c>
      <c r="E1660" s="24" t="s">
        <v>3825</v>
      </c>
      <c r="F1660" s="24" t="s">
        <v>3825</v>
      </c>
      <c r="G1660" t="b">
        <v>0</v>
      </c>
      <c r="H1660" s="24" t="s">
        <v>1935</v>
      </c>
    </row>
    <row r="1661" spans="1:8" hidden="1" x14ac:dyDescent="0.2">
      <c r="A1661">
        <v>14680</v>
      </c>
      <c r="B1661">
        <v>4</v>
      </c>
      <c r="C1661" s="116">
        <v>45131.467111493053</v>
      </c>
      <c r="D1661">
        <v>1637</v>
      </c>
      <c r="E1661" s="24" t="s">
        <v>3826</v>
      </c>
      <c r="F1661" s="24" t="s">
        <v>3826</v>
      </c>
      <c r="G1661" t="b">
        <v>0</v>
      </c>
      <c r="H1661" s="24" t="s">
        <v>987</v>
      </c>
    </row>
    <row r="1662" spans="1:8" x14ac:dyDescent="0.2">
      <c r="A1662">
        <v>16353</v>
      </c>
      <c r="C1662" s="116"/>
      <c r="D1662">
        <v>2679</v>
      </c>
      <c r="E1662" s="24" t="s">
        <v>9588</v>
      </c>
      <c r="F1662" s="24" t="s">
        <v>9588</v>
      </c>
      <c r="G1662" t="b">
        <v>1</v>
      </c>
      <c r="H1662" s="24" t="s">
        <v>960</v>
      </c>
    </row>
    <row r="1663" spans="1:8" x14ac:dyDescent="0.2">
      <c r="A1663">
        <v>15670</v>
      </c>
      <c r="B1663">
        <v>4</v>
      </c>
      <c r="C1663" s="116"/>
      <c r="D1663">
        <v>9530</v>
      </c>
      <c r="E1663" s="24" t="s">
        <v>519</v>
      </c>
      <c r="F1663" s="24" t="s">
        <v>519</v>
      </c>
      <c r="G1663" t="b">
        <v>0</v>
      </c>
      <c r="H1663" s="24" t="s">
        <v>3827</v>
      </c>
    </row>
    <row r="1664" spans="1:8" hidden="1" x14ac:dyDescent="0.2">
      <c r="A1664">
        <v>15409</v>
      </c>
      <c r="B1664">
        <v>4</v>
      </c>
      <c r="C1664" s="116">
        <v>45131.467111886574</v>
      </c>
      <c r="D1664">
        <v>9230</v>
      </c>
      <c r="E1664" s="24" t="s">
        <v>3828</v>
      </c>
      <c r="F1664" s="24" t="s">
        <v>3828</v>
      </c>
      <c r="G1664" t="b">
        <v>0</v>
      </c>
      <c r="H1664" s="24" t="s">
        <v>1423</v>
      </c>
    </row>
    <row r="1665" spans="1:8" hidden="1" x14ac:dyDescent="0.2">
      <c r="A1665">
        <v>15084</v>
      </c>
      <c r="B1665">
        <v>4</v>
      </c>
      <c r="C1665" s="116">
        <v>45131.467111689817</v>
      </c>
      <c r="D1665">
        <v>8823</v>
      </c>
      <c r="E1665" s="24" t="s">
        <v>3828</v>
      </c>
      <c r="F1665" s="24" t="s">
        <v>3828</v>
      </c>
      <c r="G1665" t="b">
        <v>0</v>
      </c>
      <c r="H1665" s="24" t="s">
        <v>1423</v>
      </c>
    </row>
    <row r="1666" spans="1:8" hidden="1" x14ac:dyDescent="0.2">
      <c r="A1666">
        <v>15767</v>
      </c>
      <c r="B1666">
        <v>4</v>
      </c>
      <c r="C1666" s="116">
        <v>45131.46711203704</v>
      </c>
      <c r="D1666">
        <v>9637</v>
      </c>
      <c r="E1666" s="24" t="s">
        <v>3829</v>
      </c>
      <c r="F1666" s="24" t="s">
        <v>3829</v>
      </c>
      <c r="G1666" t="b">
        <v>0</v>
      </c>
      <c r="H1666" s="24" t="s">
        <v>3830</v>
      </c>
    </row>
    <row r="1667" spans="1:8" hidden="1" x14ac:dyDescent="0.2">
      <c r="A1667">
        <v>14878</v>
      </c>
      <c r="B1667">
        <v>4</v>
      </c>
      <c r="C1667" s="116">
        <v>45131.467112233797</v>
      </c>
      <c r="D1667">
        <v>1888</v>
      </c>
      <c r="E1667" s="24" t="s">
        <v>3831</v>
      </c>
      <c r="F1667" s="24" t="s">
        <v>3831</v>
      </c>
      <c r="G1667" t="b">
        <v>0</v>
      </c>
      <c r="H1667" s="24" t="s">
        <v>1156</v>
      </c>
    </row>
    <row r="1668" spans="1:8" hidden="1" x14ac:dyDescent="0.2">
      <c r="A1668">
        <v>14768</v>
      </c>
      <c r="B1668">
        <v>4</v>
      </c>
      <c r="C1668" s="116">
        <v>45131</v>
      </c>
      <c r="D1668">
        <v>1725</v>
      </c>
      <c r="E1668" s="24" t="s">
        <v>5081</v>
      </c>
      <c r="F1668" s="24" t="s">
        <v>5081</v>
      </c>
      <c r="G1668" t="b">
        <v>1</v>
      </c>
      <c r="H1668" s="24" t="s">
        <v>5082</v>
      </c>
    </row>
    <row r="1669" spans="1:8" x14ac:dyDescent="0.2">
      <c r="A1669">
        <v>14958</v>
      </c>
      <c r="B1669">
        <v>4</v>
      </c>
      <c r="C1669" s="116"/>
      <c r="D1669">
        <v>8174</v>
      </c>
      <c r="E1669" s="24" t="s">
        <v>3834</v>
      </c>
      <c r="F1669" s="24" t="s">
        <v>3834</v>
      </c>
      <c r="G1669" t="b">
        <v>0</v>
      </c>
      <c r="H1669" s="24" t="s">
        <v>3835</v>
      </c>
    </row>
    <row r="1670" spans="1:8" hidden="1" x14ac:dyDescent="0.2">
      <c r="A1670">
        <v>15440</v>
      </c>
      <c r="B1670">
        <v>4</v>
      </c>
      <c r="C1670" s="116">
        <v>45131.467112962964</v>
      </c>
      <c r="D1670">
        <v>9265</v>
      </c>
      <c r="E1670" s="24" t="s">
        <v>3840</v>
      </c>
      <c r="F1670" s="24" t="s">
        <v>3840</v>
      </c>
      <c r="G1670" t="b">
        <v>0</v>
      </c>
      <c r="H1670" s="24" t="s">
        <v>906</v>
      </c>
    </row>
    <row r="1671" spans="1:8" hidden="1" x14ac:dyDescent="0.2">
      <c r="A1671">
        <v>14726</v>
      </c>
      <c r="B1671">
        <v>4</v>
      </c>
      <c r="C1671" s="116">
        <v>45131.467113506944</v>
      </c>
      <c r="D1671">
        <v>1683</v>
      </c>
      <c r="E1671" s="24" t="s">
        <v>3843</v>
      </c>
      <c r="F1671" s="24" t="s">
        <v>3843</v>
      </c>
      <c r="G1671" t="b">
        <v>0</v>
      </c>
      <c r="H1671" s="24" t="s">
        <v>1893</v>
      </c>
    </row>
    <row r="1672" spans="1:8" x14ac:dyDescent="0.2">
      <c r="A1672">
        <v>11465</v>
      </c>
      <c r="B1672">
        <v>4</v>
      </c>
      <c r="C1672" s="116"/>
      <c r="D1672">
        <v>1005</v>
      </c>
      <c r="E1672" s="24" t="s">
        <v>5083</v>
      </c>
      <c r="F1672" s="24" t="s">
        <v>5083</v>
      </c>
      <c r="G1672" t="b">
        <v>1</v>
      </c>
      <c r="H1672" s="24" t="s">
        <v>5084</v>
      </c>
    </row>
    <row r="1673" spans="1:8" hidden="1" x14ac:dyDescent="0.2">
      <c r="A1673">
        <v>14399</v>
      </c>
      <c r="B1673">
        <v>4</v>
      </c>
      <c r="C1673" s="116">
        <v>45131.467113854167</v>
      </c>
      <c r="D1673">
        <v>1331</v>
      </c>
      <c r="E1673" s="24" t="s">
        <v>3847</v>
      </c>
      <c r="F1673" s="24" t="s">
        <v>3847</v>
      </c>
      <c r="G1673" t="b">
        <v>0</v>
      </c>
      <c r="H1673" s="24" t="s">
        <v>3848</v>
      </c>
    </row>
    <row r="1674" spans="1:8" hidden="1" x14ac:dyDescent="0.2">
      <c r="A1674">
        <v>14625</v>
      </c>
      <c r="B1674">
        <v>4</v>
      </c>
      <c r="C1674" s="116">
        <v>45131.467114039355</v>
      </c>
      <c r="D1674">
        <v>1581</v>
      </c>
      <c r="E1674" s="24" t="s">
        <v>3849</v>
      </c>
      <c r="F1674" s="24" t="s">
        <v>3849</v>
      </c>
      <c r="G1674" t="b">
        <v>0</v>
      </c>
      <c r="H1674" s="24" t="s">
        <v>3850</v>
      </c>
    </row>
    <row r="1675" spans="1:8" hidden="1" x14ac:dyDescent="0.2">
      <c r="A1675">
        <v>14449</v>
      </c>
      <c r="B1675">
        <v>3</v>
      </c>
      <c r="C1675" s="116">
        <v>45131.467114236111</v>
      </c>
      <c r="D1675">
        <v>1403</v>
      </c>
      <c r="E1675" s="24" t="s">
        <v>3851</v>
      </c>
      <c r="F1675" s="24" t="s">
        <v>3851</v>
      </c>
      <c r="G1675" t="b">
        <v>0</v>
      </c>
      <c r="H1675" s="24" t="s">
        <v>2230</v>
      </c>
    </row>
    <row r="1676" spans="1:8" hidden="1" x14ac:dyDescent="0.2">
      <c r="A1676">
        <v>14041</v>
      </c>
      <c r="B1676">
        <v>4</v>
      </c>
      <c r="C1676" s="116">
        <v>45131.467114386571</v>
      </c>
      <c r="D1676">
        <v>2218</v>
      </c>
      <c r="E1676" s="24" t="s">
        <v>3852</v>
      </c>
      <c r="F1676" s="24" t="s">
        <v>3852</v>
      </c>
      <c r="G1676" t="b">
        <v>0</v>
      </c>
      <c r="H1676" s="24" t="s">
        <v>2078</v>
      </c>
    </row>
    <row r="1677" spans="1:8" hidden="1" x14ac:dyDescent="0.2">
      <c r="A1677">
        <v>15119</v>
      </c>
      <c r="B1677">
        <v>4</v>
      </c>
      <c r="C1677" s="116">
        <v>45875.75964128472</v>
      </c>
      <c r="D1677">
        <v>8869</v>
      </c>
      <c r="E1677" s="24" t="s">
        <v>820</v>
      </c>
      <c r="F1677" s="24" t="s">
        <v>820</v>
      </c>
      <c r="G1677" t="b">
        <v>0</v>
      </c>
      <c r="H1677" s="24" t="s">
        <v>1058</v>
      </c>
    </row>
    <row r="1678" spans="1:8" hidden="1" x14ac:dyDescent="0.2">
      <c r="A1678">
        <v>14468</v>
      </c>
      <c r="B1678">
        <v>4</v>
      </c>
      <c r="C1678" s="116">
        <v>45131.467114583334</v>
      </c>
      <c r="D1678">
        <v>1422</v>
      </c>
      <c r="E1678" s="24" t="s">
        <v>3853</v>
      </c>
      <c r="F1678" s="24" t="s">
        <v>3853</v>
      </c>
      <c r="G1678" t="b">
        <v>0</v>
      </c>
      <c r="H1678" s="24" t="s">
        <v>2639</v>
      </c>
    </row>
    <row r="1679" spans="1:8" hidden="1" x14ac:dyDescent="0.2">
      <c r="A1679">
        <v>15457</v>
      </c>
      <c r="B1679">
        <v>4</v>
      </c>
      <c r="C1679" s="116">
        <v>45131.467114780091</v>
      </c>
      <c r="D1679">
        <v>9283</v>
      </c>
      <c r="E1679" s="24" t="s">
        <v>3856</v>
      </c>
      <c r="F1679" s="24" t="s">
        <v>3856</v>
      </c>
      <c r="G1679" t="b">
        <v>0</v>
      </c>
      <c r="H1679" s="24" t="s">
        <v>1781</v>
      </c>
    </row>
    <row r="1680" spans="1:8" hidden="1" x14ac:dyDescent="0.2">
      <c r="A1680">
        <v>14451</v>
      </c>
      <c r="B1680">
        <v>4</v>
      </c>
      <c r="C1680" s="116">
        <v>45131.467114930558</v>
      </c>
      <c r="D1680">
        <v>1405</v>
      </c>
      <c r="E1680" s="24" t="s">
        <v>3857</v>
      </c>
      <c r="F1680" s="24" t="s">
        <v>3857</v>
      </c>
      <c r="G1680" t="b">
        <v>0</v>
      </c>
      <c r="H1680" s="24" t="s">
        <v>969</v>
      </c>
    </row>
    <row r="1681" spans="1:8" hidden="1" x14ac:dyDescent="0.2">
      <c r="A1681">
        <v>15811</v>
      </c>
      <c r="B1681">
        <v>4</v>
      </c>
      <c r="C1681" s="116">
        <v>45131.467115127314</v>
      </c>
      <c r="D1681">
        <v>9683</v>
      </c>
      <c r="E1681" s="24" t="s">
        <v>3858</v>
      </c>
      <c r="F1681" s="24" t="s">
        <v>3858</v>
      </c>
      <c r="G1681" t="b">
        <v>0</v>
      </c>
      <c r="H1681" s="24" t="s">
        <v>2957</v>
      </c>
    </row>
    <row r="1682" spans="1:8" hidden="1" x14ac:dyDescent="0.2">
      <c r="A1682">
        <v>15872</v>
      </c>
      <c r="B1682">
        <v>4</v>
      </c>
      <c r="C1682" s="116">
        <v>45131.467115659725</v>
      </c>
      <c r="D1682">
        <v>9750</v>
      </c>
      <c r="E1682" s="24" t="s">
        <v>3860</v>
      </c>
      <c r="F1682" s="24" t="s">
        <v>3860</v>
      </c>
      <c r="G1682" t="b">
        <v>0</v>
      </c>
      <c r="H1682" s="24" t="s">
        <v>3861</v>
      </c>
    </row>
    <row r="1683" spans="1:8" hidden="1" x14ac:dyDescent="0.2">
      <c r="A1683">
        <v>15637</v>
      </c>
      <c r="B1683">
        <v>4</v>
      </c>
      <c r="C1683" s="116">
        <v>45131.467115474537</v>
      </c>
      <c r="D1683">
        <v>9496</v>
      </c>
      <c r="E1683" s="24" t="s">
        <v>3860</v>
      </c>
      <c r="F1683" s="24" t="s">
        <v>3860</v>
      </c>
      <c r="G1683" t="b">
        <v>0</v>
      </c>
      <c r="H1683" s="24" t="s">
        <v>3861</v>
      </c>
    </row>
    <row r="1684" spans="1:8" hidden="1" x14ac:dyDescent="0.2">
      <c r="A1684">
        <v>14327</v>
      </c>
      <c r="B1684">
        <v>4</v>
      </c>
      <c r="C1684" s="116">
        <v>45131.467115856482</v>
      </c>
      <c r="D1684">
        <v>1257</v>
      </c>
      <c r="E1684" s="24" t="s">
        <v>3864</v>
      </c>
      <c r="F1684" s="24" t="s">
        <v>3864</v>
      </c>
      <c r="G1684" t="b">
        <v>0</v>
      </c>
      <c r="H1684" s="24" t="s">
        <v>1082</v>
      </c>
    </row>
    <row r="1685" spans="1:8" hidden="1" x14ac:dyDescent="0.2">
      <c r="A1685">
        <v>15203</v>
      </c>
      <c r="B1685">
        <v>4</v>
      </c>
      <c r="C1685" s="116">
        <v>45131.467116006941</v>
      </c>
      <c r="D1685">
        <v>8984</v>
      </c>
      <c r="E1685" s="24" t="s">
        <v>3865</v>
      </c>
      <c r="F1685" s="24" t="s">
        <v>3865</v>
      </c>
      <c r="G1685" t="b">
        <v>0</v>
      </c>
      <c r="H1685" s="24" t="s">
        <v>998</v>
      </c>
    </row>
    <row r="1686" spans="1:8" hidden="1" x14ac:dyDescent="0.2">
      <c r="A1686">
        <v>14523</v>
      </c>
      <c r="B1686">
        <v>4</v>
      </c>
      <c r="C1686" s="116">
        <v>45131.467116400461</v>
      </c>
      <c r="D1686">
        <v>1477</v>
      </c>
      <c r="E1686" s="24" t="s">
        <v>3868</v>
      </c>
      <c r="F1686" s="24" t="s">
        <v>3868</v>
      </c>
      <c r="G1686" t="b">
        <v>0</v>
      </c>
      <c r="H1686" s="24" t="s">
        <v>3869</v>
      </c>
    </row>
    <row r="1687" spans="1:8" hidden="1" x14ac:dyDescent="0.2">
      <c r="A1687">
        <v>14409</v>
      </c>
      <c r="B1687">
        <v>4</v>
      </c>
      <c r="C1687" s="116">
        <v>45131.467116747684</v>
      </c>
      <c r="D1687">
        <v>1343</v>
      </c>
      <c r="E1687" s="24" t="s">
        <v>3870</v>
      </c>
      <c r="F1687" s="24" t="s">
        <v>3870</v>
      </c>
      <c r="G1687" t="b">
        <v>0</v>
      </c>
      <c r="H1687" s="24" t="s">
        <v>1423</v>
      </c>
    </row>
    <row r="1688" spans="1:8" hidden="1" x14ac:dyDescent="0.2">
      <c r="A1688">
        <v>14094</v>
      </c>
      <c r="B1688">
        <v>4</v>
      </c>
      <c r="C1688" s="116">
        <v>45131.467116932872</v>
      </c>
      <c r="D1688">
        <v>1015</v>
      </c>
      <c r="E1688" s="24" t="s">
        <v>3871</v>
      </c>
      <c r="F1688" s="24" t="s">
        <v>3871</v>
      </c>
      <c r="G1688" t="b">
        <v>0</v>
      </c>
      <c r="H1688" s="24" t="s">
        <v>906</v>
      </c>
    </row>
    <row r="1689" spans="1:8" hidden="1" x14ac:dyDescent="0.2">
      <c r="A1689">
        <v>15871</v>
      </c>
      <c r="B1689">
        <v>4</v>
      </c>
      <c r="C1689" s="116">
        <v>45131.467117129629</v>
      </c>
      <c r="D1689">
        <v>9749</v>
      </c>
      <c r="E1689" s="24" t="s">
        <v>3872</v>
      </c>
      <c r="F1689" s="24" t="s">
        <v>3872</v>
      </c>
      <c r="G1689" t="b">
        <v>0</v>
      </c>
      <c r="H1689" s="24" t="s">
        <v>1423</v>
      </c>
    </row>
    <row r="1690" spans="1:8" hidden="1" x14ac:dyDescent="0.2">
      <c r="A1690">
        <v>15211</v>
      </c>
      <c r="B1690">
        <v>4</v>
      </c>
      <c r="C1690" s="116">
        <v>45131.467117280095</v>
      </c>
      <c r="D1690">
        <v>8993</v>
      </c>
      <c r="E1690" s="24" t="s">
        <v>3873</v>
      </c>
      <c r="F1690" s="24" t="s">
        <v>3873</v>
      </c>
      <c r="G1690" t="b">
        <v>0</v>
      </c>
      <c r="H1690" s="24" t="s">
        <v>1677</v>
      </c>
    </row>
    <row r="1691" spans="1:8" hidden="1" x14ac:dyDescent="0.2">
      <c r="A1691">
        <v>14178</v>
      </c>
      <c r="B1691">
        <v>4</v>
      </c>
      <c r="C1691" s="116">
        <v>45131.467117673608</v>
      </c>
      <c r="D1691">
        <v>1101</v>
      </c>
      <c r="E1691" s="24" t="s">
        <v>3876</v>
      </c>
      <c r="F1691" s="24" t="s">
        <v>3876</v>
      </c>
      <c r="G1691" t="b">
        <v>0</v>
      </c>
      <c r="H1691" s="24" t="s">
        <v>3877</v>
      </c>
    </row>
    <row r="1692" spans="1:8" hidden="1" x14ac:dyDescent="0.2">
      <c r="A1692">
        <v>15894</v>
      </c>
      <c r="B1692">
        <v>4</v>
      </c>
      <c r="C1692" s="116">
        <v>45131.467117824075</v>
      </c>
      <c r="D1692">
        <v>9772</v>
      </c>
      <c r="E1692" s="24" t="s">
        <v>3878</v>
      </c>
      <c r="F1692" s="24" t="s">
        <v>3878</v>
      </c>
      <c r="G1692" t="b">
        <v>0</v>
      </c>
      <c r="H1692" s="24" t="s">
        <v>1126</v>
      </c>
    </row>
    <row r="1693" spans="1:8" x14ac:dyDescent="0.2">
      <c r="A1693">
        <v>15145</v>
      </c>
      <c r="B1693">
        <v>4</v>
      </c>
      <c r="C1693" s="116"/>
      <c r="D1693">
        <v>8913</v>
      </c>
      <c r="E1693" s="24" t="s">
        <v>3879</v>
      </c>
      <c r="F1693" s="24" t="s">
        <v>3879</v>
      </c>
      <c r="G1693" t="b">
        <v>1</v>
      </c>
      <c r="H1693" s="24" t="s">
        <v>1234</v>
      </c>
    </row>
    <row r="1694" spans="1:8" x14ac:dyDescent="0.2">
      <c r="A1694">
        <v>15027</v>
      </c>
      <c r="B1694">
        <v>8</v>
      </c>
      <c r="C1694" s="116"/>
      <c r="D1694">
        <v>8753</v>
      </c>
      <c r="E1694" s="24" t="s">
        <v>521</v>
      </c>
      <c r="F1694" s="24" t="s">
        <v>521</v>
      </c>
      <c r="G1694" t="b">
        <v>1</v>
      </c>
      <c r="H1694" s="24" t="s">
        <v>3880</v>
      </c>
    </row>
    <row r="1695" spans="1:8" hidden="1" x14ac:dyDescent="0.2">
      <c r="A1695">
        <v>16013</v>
      </c>
      <c r="B1695">
        <v>4</v>
      </c>
      <c r="C1695" s="116">
        <v>45131.518806793982</v>
      </c>
      <c r="D1695">
        <v>9898</v>
      </c>
      <c r="E1695" s="24" t="s">
        <v>3881</v>
      </c>
      <c r="F1695" s="24" t="s">
        <v>3881</v>
      </c>
      <c r="G1695" t="b">
        <v>0</v>
      </c>
      <c r="H1695" s="24" t="s">
        <v>3882</v>
      </c>
    </row>
    <row r="1696" spans="1:8" hidden="1" x14ac:dyDescent="0.2">
      <c r="A1696">
        <v>15846</v>
      </c>
      <c r="B1696">
        <v>4</v>
      </c>
      <c r="C1696" s="116">
        <v>45131.518807523149</v>
      </c>
      <c r="D1696">
        <v>9721</v>
      </c>
      <c r="E1696" s="24" t="s">
        <v>3883</v>
      </c>
      <c r="F1696" s="24" t="s">
        <v>3883</v>
      </c>
      <c r="G1696" t="b">
        <v>0</v>
      </c>
      <c r="H1696" s="24" t="s">
        <v>1804</v>
      </c>
    </row>
    <row r="1697" spans="1:8" hidden="1" x14ac:dyDescent="0.2">
      <c r="A1697">
        <v>15580</v>
      </c>
      <c r="B1697">
        <v>4</v>
      </c>
      <c r="C1697" s="116">
        <v>45131.518807175926</v>
      </c>
      <c r="D1697">
        <v>9420</v>
      </c>
      <c r="E1697" s="24" t="s">
        <v>3883</v>
      </c>
      <c r="F1697" s="24" t="s">
        <v>3883</v>
      </c>
      <c r="G1697" t="b">
        <v>0</v>
      </c>
      <c r="H1697" s="24" t="s">
        <v>1804</v>
      </c>
    </row>
    <row r="1698" spans="1:8" hidden="1" x14ac:dyDescent="0.2">
      <c r="A1698">
        <v>15612</v>
      </c>
      <c r="B1698">
        <v>4</v>
      </c>
      <c r="C1698" s="116">
        <v>45131.518807870372</v>
      </c>
      <c r="D1698">
        <v>9463</v>
      </c>
      <c r="E1698" s="24" t="s">
        <v>3884</v>
      </c>
      <c r="F1698" s="24" t="s">
        <v>3884</v>
      </c>
      <c r="G1698" t="b">
        <v>0</v>
      </c>
      <c r="H1698" s="24" t="s">
        <v>3885</v>
      </c>
    </row>
    <row r="1699" spans="1:8" hidden="1" x14ac:dyDescent="0.2">
      <c r="A1699">
        <v>16330</v>
      </c>
      <c r="C1699" s="116">
        <v>45770</v>
      </c>
      <c r="D1699">
        <v>2601</v>
      </c>
      <c r="E1699" s="24" t="s">
        <v>3887</v>
      </c>
      <c r="F1699" s="24" t="s">
        <v>3887</v>
      </c>
      <c r="G1699" t="b">
        <v>0</v>
      </c>
      <c r="H1699" s="24" t="s">
        <v>3888</v>
      </c>
    </row>
    <row r="1700" spans="1:8" hidden="1" x14ac:dyDescent="0.2">
      <c r="A1700">
        <v>15438</v>
      </c>
      <c r="B1700">
        <v>4</v>
      </c>
      <c r="C1700" s="116">
        <v>45131.518808796296</v>
      </c>
      <c r="D1700">
        <v>9263</v>
      </c>
      <c r="E1700" s="24" t="s">
        <v>3889</v>
      </c>
      <c r="F1700" s="24" t="s">
        <v>3889</v>
      </c>
      <c r="G1700" t="b">
        <v>0</v>
      </c>
      <c r="H1700" s="24" t="s">
        <v>3890</v>
      </c>
    </row>
    <row r="1701" spans="1:8" x14ac:dyDescent="0.2">
      <c r="A1701">
        <v>14073</v>
      </c>
      <c r="B1701">
        <v>8</v>
      </c>
      <c r="C1701" s="116"/>
      <c r="D1701">
        <v>8704</v>
      </c>
      <c r="E1701" s="24" t="s">
        <v>3893</v>
      </c>
      <c r="F1701" s="24" t="s">
        <v>3893</v>
      </c>
      <c r="G1701" t="b">
        <v>1</v>
      </c>
      <c r="H1701" s="24" t="s">
        <v>3894</v>
      </c>
    </row>
    <row r="1702" spans="1:8" hidden="1" x14ac:dyDescent="0.2">
      <c r="A1702">
        <v>14198</v>
      </c>
      <c r="B1702">
        <v>4</v>
      </c>
      <c r="C1702" s="116">
        <v>45131.518809340276</v>
      </c>
      <c r="D1702">
        <v>1121</v>
      </c>
      <c r="E1702" s="24" t="s">
        <v>3895</v>
      </c>
      <c r="F1702" s="24" t="s">
        <v>3895</v>
      </c>
      <c r="G1702" t="b">
        <v>0</v>
      </c>
      <c r="H1702" s="24" t="s">
        <v>3896</v>
      </c>
    </row>
    <row r="1703" spans="1:8" hidden="1" x14ac:dyDescent="0.2">
      <c r="A1703">
        <v>15370</v>
      </c>
      <c r="B1703">
        <v>3</v>
      </c>
      <c r="C1703" s="116">
        <v>45131.518809687499</v>
      </c>
      <c r="D1703">
        <v>9189</v>
      </c>
      <c r="E1703" s="24" t="s">
        <v>3897</v>
      </c>
      <c r="F1703" s="24" t="s">
        <v>3897</v>
      </c>
      <c r="G1703" t="b">
        <v>0</v>
      </c>
      <c r="H1703" s="24" t="s">
        <v>3229</v>
      </c>
    </row>
    <row r="1704" spans="1:8" hidden="1" x14ac:dyDescent="0.2">
      <c r="A1704">
        <v>15634</v>
      </c>
      <c r="B1704">
        <v>4</v>
      </c>
      <c r="C1704" s="116">
        <v>45131.518809872687</v>
      </c>
      <c r="D1704">
        <v>9492</v>
      </c>
      <c r="E1704" s="24" t="s">
        <v>3898</v>
      </c>
      <c r="F1704" s="24" t="s">
        <v>3898</v>
      </c>
      <c r="G1704" t="b">
        <v>0</v>
      </c>
      <c r="H1704" s="24" t="s">
        <v>3899</v>
      </c>
    </row>
    <row r="1705" spans="1:8" hidden="1" x14ac:dyDescent="0.2">
      <c r="A1705">
        <v>15031</v>
      </c>
      <c r="B1705">
        <v>4</v>
      </c>
      <c r="C1705" s="116">
        <v>45131.518810069443</v>
      </c>
      <c r="D1705">
        <v>8757</v>
      </c>
      <c r="E1705" s="24" t="s">
        <v>3900</v>
      </c>
      <c r="F1705" s="24" t="s">
        <v>3900</v>
      </c>
      <c r="G1705" t="b">
        <v>0</v>
      </c>
      <c r="H1705" s="24" t="s">
        <v>3901</v>
      </c>
    </row>
    <row r="1706" spans="1:8" hidden="1" x14ac:dyDescent="0.2">
      <c r="A1706">
        <v>14883</v>
      </c>
      <c r="B1706">
        <v>4</v>
      </c>
      <c r="C1706" s="116">
        <v>45639</v>
      </c>
      <c r="D1706">
        <v>1893</v>
      </c>
      <c r="E1706" s="24" t="s">
        <v>3902</v>
      </c>
      <c r="F1706" s="24" t="s">
        <v>3902</v>
      </c>
      <c r="G1706" t="b">
        <v>0</v>
      </c>
      <c r="H1706" s="24" t="s">
        <v>1509</v>
      </c>
    </row>
    <row r="1707" spans="1:8" hidden="1" x14ac:dyDescent="0.2">
      <c r="A1707">
        <v>15254</v>
      </c>
      <c r="B1707">
        <v>4</v>
      </c>
      <c r="C1707" s="116">
        <v>45639</v>
      </c>
      <c r="D1707">
        <v>9043</v>
      </c>
      <c r="E1707" s="24" t="s">
        <v>3907</v>
      </c>
      <c r="F1707" s="24" t="s">
        <v>3907</v>
      </c>
      <c r="G1707" t="b">
        <v>0</v>
      </c>
      <c r="H1707" s="24" t="s">
        <v>965</v>
      </c>
    </row>
    <row r="1708" spans="1:8" x14ac:dyDescent="0.2">
      <c r="A1708">
        <v>16258</v>
      </c>
      <c r="C1708" s="116"/>
      <c r="D1708">
        <v>1941</v>
      </c>
      <c r="E1708" s="24" t="s">
        <v>523</v>
      </c>
      <c r="F1708" s="24" t="s">
        <v>523</v>
      </c>
      <c r="G1708" t="b">
        <v>0</v>
      </c>
      <c r="H1708" s="24" t="s">
        <v>1423</v>
      </c>
    </row>
    <row r="1709" spans="1:8" hidden="1" x14ac:dyDescent="0.2">
      <c r="A1709">
        <v>15299</v>
      </c>
      <c r="B1709">
        <v>4</v>
      </c>
      <c r="C1709" s="116">
        <v>45131.519129432869</v>
      </c>
      <c r="D1709">
        <v>9104</v>
      </c>
      <c r="E1709" s="24" t="s">
        <v>3910</v>
      </c>
      <c r="F1709" s="24" t="s">
        <v>3910</v>
      </c>
      <c r="G1709" t="b">
        <v>0</v>
      </c>
      <c r="H1709" s="24" t="s">
        <v>3911</v>
      </c>
    </row>
    <row r="1710" spans="1:8" hidden="1" x14ac:dyDescent="0.2">
      <c r="A1710">
        <v>16245</v>
      </c>
      <c r="C1710" s="116">
        <v>45131.519129629633</v>
      </c>
      <c r="D1710">
        <v>9110</v>
      </c>
      <c r="E1710" s="24" t="s">
        <v>5085</v>
      </c>
      <c r="F1710" s="24" t="s">
        <v>5085</v>
      </c>
      <c r="G1710" t="b">
        <v>0</v>
      </c>
      <c r="H1710" s="24" t="s">
        <v>5086</v>
      </c>
    </row>
    <row r="1711" spans="1:8" hidden="1" x14ac:dyDescent="0.2">
      <c r="A1711">
        <v>14926</v>
      </c>
      <c r="B1711">
        <v>4</v>
      </c>
      <c r="C1711" s="116">
        <v>45131.519129976848</v>
      </c>
      <c r="D1711">
        <v>5002</v>
      </c>
      <c r="E1711" s="24" t="s">
        <v>5087</v>
      </c>
      <c r="F1711" s="24" t="s">
        <v>5087</v>
      </c>
      <c r="G1711" t="b">
        <v>1</v>
      </c>
      <c r="H1711" s="24" t="s">
        <v>5088</v>
      </c>
    </row>
    <row r="1712" spans="1:8" hidden="1" x14ac:dyDescent="0.2">
      <c r="A1712">
        <v>15526</v>
      </c>
      <c r="B1712">
        <v>4</v>
      </c>
      <c r="C1712" s="116">
        <v>45131.519130173612</v>
      </c>
      <c r="D1712">
        <v>9356</v>
      </c>
      <c r="E1712" s="24" t="s">
        <v>3917</v>
      </c>
      <c r="F1712" s="24" t="s">
        <v>3917</v>
      </c>
      <c r="G1712" t="b">
        <v>0</v>
      </c>
      <c r="H1712" s="24" t="s">
        <v>3918</v>
      </c>
    </row>
    <row r="1713" spans="1:8" hidden="1" x14ac:dyDescent="0.2">
      <c r="A1713">
        <v>15851</v>
      </c>
      <c r="B1713">
        <v>4</v>
      </c>
      <c r="C1713" s="116">
        <v>45997.001939895832</v>
      </c>
      <c r="D1713">
        <v>9726</v>
      </c>
      <c r="E1713" s="24" t="s">
        <v>3919</v>
      </c>
      <c r="F1713" s="24" t="s">
        <v>3919</v>
      </c>
      <c r="G1713" t="b">
        <v>0</v>
      </c>
      <c r="H1713" s="24" t="s">
        <v>1378</v>
      </c>
    </row>
    <row r="1714" spans="1:8" hidden="1" x14ac:dyDescent="0.2">
      <c r="A1714">
        <v>15111</v>
      </c>
      <c r="B1714">
        <v>8</v>
      </c>
      <c r="C1714" s="116">
        <v>45726</v>
      </c>
      <c r="D1714">
        <v>8860</v>
      </c>
      <c r="E1714" s="24" t="s">
        <v>3920</v>
      </c>
      <c r="F1714" s="24" t="s">
        <v>3920</v>
      </c>
      <c r="G1714" t="b">
        <v>1</v>
      </c>
      <c r="H1714" s="24" t="s">
        <v>906</v>
      </c>
    </row>
    <row r="1715" spans="1:8" hidden="1" x14ac:dyDescent="0.2">
      <c r="A1715">
        <v>15074</v>
      </c>
      <c r="B1715">
        <v>4</v>
      </c>
      <c r="C1715" s="116">
        <v>45131.503875462964</v>
      </c>
      <c r="D1715">
        <v>8811</v>
      </c>
      <c r="E1715" s="24" t="s">
        <v>3921</v>
      </c>
      <c r="F1715" s="24" t="s">
        <v>3921</v>
      </c>
      <c r="G1715" t="b">
        <v>0</v>
      </c>
      <c r="H1715" s="24" t="s">
        <v>1378</v>
      </c>
    </row>
    <row r="1716" spans="1:8" x14ac:dyDescent="0.2">
      <c r="A1716">
        <v>16334</v>
      </c>
      <c r="B1716">
        <v>2</v>
      </c>
      <c r="C1716" s="116"/>
      <c r="D1716">
        <v>1641</v>
      </c>
      <c r="E1716" s="24" t="s">
        <v>525</v>
      </c>
      <c r="F1716" s="24" t="s">
        <v>525</v>
      </c>
      <c r="G1716" t="b">
        <v>1</v>
      </c>
      <c r="H1716" s="24" t="s">
        <v>3922</v>
      </c>
    </row>
    <row r="1717" spans="1:8" hidden="1" x14ac:dyDescent="0.2">
      <c r="A1717">
        <v>15669</v>
      </c>
      <c r="B1717">
        <v>4</v>
      </c>
      <c r="C1717" s="116">
        <v>45131.503878206022</v>
      </c>
      <c r="D1717">
        <v>9529</v>
      </c>
      <c r="E1717" s="24" t="s">
        <v>3923</v>
      </c>
      <c r="F1717" s="24" t="s">
        <v>3923</v>
      </c>
      <c r="G1717" t="b">
        <v>0</v>
      </c>
      <c r="H1717" s="24" t="s">
        <v>914</v>
      </c>
    </row>
    <row r="1718" spans="1:8" hidden="1" x14ac:dyDescent="0.2">
      <c r="A1718">
        <v>15032</v>
      </c>
      <c r="B1718">
        <v>4</v>
      </c>
      <c r="C1718" s="116">
        <v>45131.503880902776</v>
      </c>
      <c r="D1718">
        <v>8759</v>
      </c>
      <c r="E1718" s="24" t="s">
        <v>3924</v>
      </c>
      <c r="F1718" s="24" t="s">
        <v>3924</v>
      </c>
      <c r="G1718" t="b">
        <v>0</v>
      </c>
      <c r="H1718" s="24" t="s">
        <v>3925</v>
      </c>
    </row>
    <row r="1719" spans="1:8" hidden="1" x14ac:dyDescent="0.2">
      <c r="A1719">
        <v>14066</v>
      </c>
      <c r="B1719">
        <v>4</v>
      </c>
      <c r="C1719" s="116">
        <v>45131.503882523146</v>
      </c>
      <c r="D1719">
        <v>2367</v>
      </c>
      <c r="E1719" s="24" t="s">
        <v>3926</v>
      </c>
      <c r="F1719" s="24" t="s">
        <v>3926</v>
      </c>
      <c r="G1719" t="b">
        <v>0</v>
      </c>
      <c r="H1719" s="24" t="s">
        <v>2280</v>
      </c>
    </row>
    <row r="1720" spans="1:8" hidden="1" x14ac:dyDescent="0.2">
      <c r="A1720">
        <v>15274</v>
      </c>
      <c r="B1720">
        <v>4</v>
      </c>
      <c r="C1720" s="116">
        <v>45131.503883796293</v>
      </c>
      <c r="D1720">
        <v>9068</v>
      </c>
      <c r="E1720" s="24" t="s">
        <v>3927</v>
      </c>
      <c r="F1720" s="24" t="s">
        <v>3927</v>
      </c>
      <c r="G1720" t="b">
        <v>0</v>
      </c>
      <c r="H1720" s="24" t="s">
        <v>1619</v>
      </c>
    </row>
    <row r="1721" spans="1:8" hidden="1" x14ac:dyDescent="0.2">
      <c r="A1721">
        <v>16286</v>
      </c>
      <c r="C1721" s="116">
        <v>45639</v>
      </c>
      <c r="D1721">
        <v>2425</v>
      </c>
      <c r="E1721" s="24" t="s">
        <v>3928</v>
      </c>
      <c r="F1721" s="24" t="s">
        <v>3928</v>
      </c>
      <c r="G1721" t="b">
        <v>0</v>
      </c>
      <c r="H1721" s="24" t="s">
        <v>891</v>
      </c>
    </row>
    <row r="1722" spans="1:8" hidden="1" x14ac:dyDescent="0.2">
      <c r="A1722">
        <v>15530</v>
      </c>
      <c r="B1722">
        <v>4</v>
      </c>
      <c r="C1722" s="116">
        <v>45131.503895567126</v>
      </c>
      <c r="D1722">
        <v>9360</v>
      </c>
      <c r="E1722" s="24" t="s">
        <v>3931</v>
      </c>
      <c r="F1722" s="24" t="s">
        <v>3931</v>
      </c>
      <c r="G1722" t="b">
        <v>0</v>
      </c>
      <c r="H1722" s="24" t="s">
        <v>2494</v>
      </c>
    </row>
    <row r="1723" spans="1:8" hidden="1" x14ac:dyDescent="0.2">
      <c r="A1723">
        <v>15129</v>
      </c>
      <c r="B1723">
        <v>4</v>
      </c>
      <c r="C1723" s="116">
        <v>45131.503895717593</v>
      </c>
      <c r="D1723">
        <v>8882</v>
      </c>
      <c r="E1723" s="24" t="s">
        <v>3933</v>
      </c>
      <c r="F1723" s="24" t="s">
        <v>3933</v>
      </c>
      <c r="G1723" t="b">
        <v>0</v>
      </c>
      <c r="H1723" s="24" t="s">
        <v>1378</v>
      </c>
    </row>
    <row r="1724" spans="1:8" hidden="1" x14ac:dyDescent="0.2">
      <c r="A1724">
        <v>14274</v>
      </c>
      <c r="B1724">
        <v>4</v>
      </c>
      <c r="C1724" s="116">
        <v>45131.503896099537</v>
      </c>
      <c r="D1724">
        <v>1198</v>
      </c>
      <c r="E1724" s="24" t="s">
        <v>3934</v>
      </c>
      <c r="F1724" s="24" t="s">
        <v>3934</v>
      </c>
      <c r="G1724" t="b">
        <v>0</v>
      </c>
      <c r="H1724" s="24" t="s">
        <v>1423</v>
      </c>
    </row>
    <row r="1725" spans="1:8" hidden="1" x14ac:dyDescent="0.2">
      <c r="A1725">
        <v>15601</v>
      </c>
      <c r="B1725">
        <v>4</v>
      </c>
      <c r="C1725" s="116">
        <v>45131.503896296294</v>
      </c>
      <c r="D1725">
        <v>9450</v>
      </c>
      <c r="E1725" s="24" t="s">
        <v>3935</v>
      </c>
      <c r="F1725" s="24" t="s">
        <v>3935</v>
      </c>
      <c r="G1725" t="b">
        <v>0</v>
      </c>
      <c r="H1725" s="24" t="s">
        <v>3819</v>
      </c>
    </row>
    <row r="1726" spans="1:8" hidden="1" x14ac:dyDescent="0.2">
      <c r="A1726">
        <v>15991</v>
      </c>
      <c r="B1726">
        <v>4</v>
      </c>
      <c r="C1726" s="116">
        <v>45131.50389644676</v>
      </c>
      <c r="D1726">
        <v>9874</v>
      </c>
      <c r="E1726" s="24" t="s">
        <v>3937</v>
      </c>
      <c r="F1726" s="24" t="s">
        <v>3937</v>
      </c>
      <c r="G1726" t="b">
        <v>0</v>
      </c>
      <c r="H1726" s="24" t="s">
        <v>3938</v>
      </c>
    </row>
    <row r="1727" spans="1:8" hidden="1" x14ac:dyDescent="0.2">
      <c r="A1727">
        <v>15583</v>
      </c>
      <c r="B1727">
        <v>4</v>
      </c>
      <c r="C1727" s="116">
        <v>45131.50389644676</v>
      </c>
      <c r="D1727">
        <v>9425</v>
      </c>
      <c r="E1727" s="24" t="s">
        <v>3939</v>
      </c>
      <c r="F1727" s="24" t="s">
        <v>3939</v>
      </c>
      <c r="G1727" t="b">
        <v>0</v>
      </c>
      <c r="H1727" s="24" t="s">
        <v>3940</v>
      </c>
    </row>
    <row r="1728" spans="1:8" hidden="1" x14ac:dyDescent="0.2">
      <c r="A1728">
        <v>16301</v>
      </c>
      <c r="C1728" s="116">
        <v>45726</v>
      </c>
      <c r="D1728">
        <v>2434</v>
      </c>
      <c r="E1728" s="24" t="s">
        <v>5089</v>
      </c>
      <c r="F1728" s="24" t="s">
        <v>891</v>
      </c>
      <c r="G1728" t="b">
        <v>0</v>
      </c>
      <c r="H1728" s="24" t="s">
        <v>883</v>
      </c>
    </row>
    <row r="1729" spans="1:8" hidden="1" x14ac:dyDescent="0.2">
      <c r="A1729">
        <v>15804</v>
      </c>
      <c r="B1729">
        <v>3</v>
      </c>
      <c r="C1729" s="116">
        <v>45131.503896840281</v>
      </c>
      <c r="D1729">
        <v>9675</v>
      </c>
      <c r="E1729" s="24" t="s">
        <v>3942</v>
      </c>
      <c r="F1729" s="24" t="s">
        <v>3942</v>
      </c>
      <c r="G1729" t="b">
        <v>0</v>
      </c>
      <c r="H1729" s="24" t="s">
        <v>3943</v>
      </c>
    </row>
    <row r="1730" spans="1:8" hidden="1" x14ac:dyDescent="0.2">
      <c r="A1730">
        <v>15931</v>
      </c>
      <c r="B1730">
        <v>4</v>
      </c>
      <c r="C1730" s="116">
        <v>45131.50389699074</v>
      </c>
      <c r="D1730">
        <v>9809</v>
      </c>
      <c r="E1730" s="24" t="s">
        <v>3944</v>
      </c>
      <c r="F1730" s="24" t="s">
        <v>3944</v>
      </c>
      <c r="G1730" t="b">
        <v>0</v>
      </c>
      <c r="H1730" s="24" t="s">
        <v>1031</v>
      </c>
    </row>
    <row r="1731" spans="1:8" hidden="1" x14ac:dyDescent="0.2">
      <c r="A1731">
        <v>14605</v>
      </c>
      <c r="B1731">
        <v>4</v>
      </c>
      <c r="C1731" s="116">
        <v>45131.503897187496</v>
      </c>
      <c r="D1731">
        <v>1560</v>
      </c>
      <c r="E1731" s="24" t="s">
        <v>3945</v>
      </c>
      <c r="F1731" s="24" t="s">
        <v>3945</v>
      </c>
      <c r="G1731" t="b">
        <v>0</v>
      </c>
      <c r="H1731" s="24" t="s">
        <v>3946</v>
      </c>
    </row>
    <row r="1732" spans="1:8" x14ac:dyDescent="0.2">
      <c r="A1732">
        <v>14100</v>
      </c>
      <c r="B1732">
        <v>4</v>
      </c>
      <c r="C1732" s="116"/>
      <c r="D1732">
        <v>1022</v>
      </c>
      <c r="E1732" s="24" t="s">
        <v>530</v>
      </c>
      <c r="F1732" s="24" t="s">
        <v>530</v>
      </c>
      <c r="G1732" t="b">
        <v>1</v>
      </c>
      <c r="H1732" s="24" t="s">
        <v>1798</v>
      </c>
    </row>
    <row r="1733" spans="1:8" hidden="1" x14ac:dyDescent="0.2">
      <c r="A1733">
        <v>15651</v>
      </c>
      <c r="B1733">
        <v>11</v>
      </c>
      <c r="C1733" s="116">
        <v>45131.50389753472</v>
      </c>
      <c r="D1733">
        <v>9510</v>
      </c>
      <c r="E1733" s="24" t="s">
        <v>3949</v>
      </c>
      <c r="F1733" s="24" t="s">
        <v>3949</v>
      </c>
      <c r="G1733" t="b">
        <v>0</v>
      </c>
      <c r="H1733" s="24" t="s">
        <v>3950</v>
      </c>
    </row>
    <row r="1734" spans="1:8" hidden="1" x14ac:dyDescent="0.2">
      <c r="A1734">
        <v>15788</v>
      </c>
      <c r="B1734">
        <v>3</v>
      </c>
      <c r="C1734" s="116">
        <v>45131.503897719907</v>
      </c>
      <c r="D1734">
        <v>9658</v>
      </c>
      <c r="E1734" s="24" t="s">
        <v>3951</v>
      </c>
      <c r="F1734" s="24" t="s">
        <v>3951</v>
      </c>
      <c r="G1734" t="b">
        <v>0</v>
      </c>
      <c r="H1734" s="24" t="s">
        <v>3952</v>
      </c>
    </row>
    <row r="1735" spans="1:8" hidden="1" x14ac:dyDescent="0.2">
      <c r="A1735">
        <v>14864</v>
      </c>
      <c r="B1735">
        <v>4</v>
      </c>
      <c r="C1735" s="116">
        <v>45131.503897916664</v>
      </c>
      <c r="D1735">
        <v>1874</v>
      </c>
      <c r="E1735" s="24" t="s">
        <v>3955</v>
      </c>
      <c r="F1735" s="24" t="s">
        <v>3955</v>
      </c>
      <c r="G1735" t="b">
        <v>0</v>
      </c>
      <c r="H1735" s="24" t="s">
        <v>944</v>
      </c>
    </row>
    <row r="1736" spans="1:8" hidden="1" x14ac:dyDescent="0.2">
      <c r="A1736">
        <v>14517</v>
      </c>
      <c r="B1736">
        <v>4</v>
      </c>
      <c r="C1736" s="116">
        <v>45131.503898263887</v>
      </c>
      <c r="D1736">
        <v>1471</v>
      </c>
      <c r="E1736" s="24" t="s">
        <v>3957</v>
      </c>
      <c r="F1736" s="24" t="s">
        <v>3957</v>
      </c>
      <c r="G1736" t="b">
        <v>0</v>
      </c>
      <c r="H1736" s="24" t="s">
        <v>981</v>
      </c>
    </row>
    <row r="1737" spans="1:8" hidden="1" x14ac:dyDescent="0.2">
      <c r="A1737">
        <v>15318</v>
      </c>
      <c r="B1737">
        <v>4</v>
      </c>
      <c r="C1737" s="116">
        <v>45131.503898807867</v>
      </c>
      <c r="D1737">
        <v>9132</v>
      </c>
      <c r="E1737" s="24" t="s">
        <v>3960</v>
      </c>
      <c r="F1737" s="24" t="s">
        <v>3960</v>
      </c>
      <c r="G1737" t="b">
        <v>0</v>
      </c>
      <c r="H1737" s="24" t="s">
        <v>2623</v>
      </c>
    </row>
    <row r="1738" spans="1:8" hidden="1" x14ac:dyDescent="0.2">
      <c r="A1738">
        <v>14773</v>
      </c>
      <c r="B1738">
        <v>4</v>
      </c>
      <c r="C1738" s="116">
        <v>45131.503898993054</v>
      </c>
      <c r="D1738">
        <v>1730</v>
      </c>
      <c r="E1738" s="24" t="s">
        <v>3961</v>
      </c>
      <c r="F1738" s="24" t="s">
        <v>3961</v>
      </c>
      <c r="G1738" t="b">
        <v>0</v>
      </c>
      <c r="H1738" s="24" t="s">
        <v>1064</v>
      </c>
    </row>
    <row r="1739" spans="1:8" hidden="1" x14ac:dyDescent="0.2">
      <c r="A1739">
        <v>14158</v>
      </c>
      <c r="B1739">
        <v>4</v>
      </c>
      <c r="C1739" s="116">
        <v>45131.503899189818</v>
      </c>
      <c r="D1739">
        <v>1080</v>
      </c>
      <c r="E1739" s="24" t="s">
        <v>3962</v>
      </c>
      <c r="F1739" s="24" t="s">
        <v>3962</v>
      </c>
      <c r="G1739" t="b">
        <v>0</v>
      </c>
      <c r="H1739" s="24" t="s">
        <v>1924</v>
      </c>
    </row>
    <row r="1740" spans="1:8" hidden="1" x14ac:dyDescent="0.2">
      <c r="A1740">
        <v>16002</v>
      </c>
      <c r="B1740">
        <v>4</v>
      </c>
      <c r="C1740" s="116">
        <v>45131.503899537034</v>
      </c>
      <c r="D1740">
        <v>9885</v>
      </c>
      <c r="E1740" s="24" t="s">
        <v>3966</v>
      </c>
      <c r="F1740" s="24" t="s">
        <v>3966</v>
      </c>
      <c r="G1740" t="b">
        <v>0</v>
      </c>
      <c r="H1740" s="24" t="s">
        <v>3967</v>
      </c>
    </row>
    <row r="1741" spans="1:8" x14ac:dyDescent="0.2">
      <c r="A1741">
        <v>16378</v>
      </c>
      <c r="C1741" s="116"/>
      <c r="D1741">
        <v>2334</v>
      </c>
      <c r="E1741" s="24" t="s">
        <v>9628</v>
      </c>
      <c r="F1741" s="24" t="s">
        <v>969</v>
      </c>
      <c r="G1741" t="b">
        <v>1</v>
      </c>
      <c r="H1741" s="24" t="s">
        <v>883</v>
      </c>
    </row>
    <row r="1742" spans="1:8" hidden="1" x14ac:dyDescent="0.2">
      <c r="A1742">
        <v>15729</v>
      </c>
      <c r="B1742">
        <v>4</v>
      </c>
      <c r="C1742" s="116">
        <v>45131.503900266202</v>
      </c>
      <c r="D1742">
        <v>9597</v>
      </c>
      <c r="E1742" s="24" t="s">
        <v>3974</v>
      </c>
      <c r="F1742" s="24" t="s">
        <v>3974</v>
      </c>
      <c r="G1742" t="b">
        <v>0</v>
      </c>
      <c r="H1742" s="24" t="s">
        <v>2732</v>
      </c>
    </row>
    <row r="1743" spans="1:8" hidden="1" x14ac:dyDescent="0.2">
      <c r="A1743">
        <v>15961</v>
      </c>
      <c r="B1743">
        <v>3</v>
      </c>
      <c r="C1743" s="116">
        <v>45131.503900428244</v>
      </c>
      <c r="D1743">
        <v>9841</v>
      </c>
      <c r="E1743" s="24" t="s">
        <v>3975</v>
      </c>
      <c r="F1743" s="24" t="s">
        <v>3975</v>
      </c>
      <c r="G1743" t="b">
        <v>0</v>
      </c>
      <c r="H1743" s="24" t="s">
        <v>3976</v>
      </c>
    </row>
    <row r="1744" spans="1:8" hidden="1" x14ac:dyDescent="0.2">
      <c r="A1744">
        <v>14942</v>
      </c>
      <c r="B1744">
        <v>4</v>
      </c>
      <c r="C1744" s="116">
        <v>45131.503900613425</v>
      </c>
      <c r="D1744">
        <v>6003</v>
      </c>
      <c r="E1744" s="24" t="s">
        <v>3977</v>
      </c>
      <c r="F1744" s="24" t="s">
        <v>3977</v>
      </c>
      <c r="G1744" t="b">
        <v>0</v>
      </c>
      <c r="H1744" s="24" t="s">
        <v>924</v>
      </c>
    </row>
    <row r="1745" spans="1:8" hidden="1" x14ac:dyDescent="0.2">
      <c r="A1745">
        <v>15932</v>
      </c>
      <c r="B1745">
        <v>4</v>
      </c>
      <c r="C1745" s="116">
        <v>45131.503900960648</v>
      </c>
      <c r="D1745">
        <v>9810</v>
      </c>
      <c r="E1745" s="24" t="s">
        <v>3978</v>
      </c>
      <c r="F1745" s="24" t="s">
        <v>3978</v>
      </c>
      <c r="G1745" t="b">
        <v>0</v>
      </c>
      <c r="H1745" s="24" t="s">
        <v>1451</v>
      </c>
    </row>
    <row r="1746" spans="1:8" hidden="1" x14ac:dyDescent="0.2">
      <c r="A1746">
        <v>14226</v>
      </c>
      <c r="B1746">
        <v>4</v>
      </c>
      <c r="C1746" s="116">
        <v>45131.503900810188</v>
      </c>
      <c r="D1746">
        <v>1149</v>
      </c>
      <c r="E1746" s="24" t="s">
        <v>3979</v>
      </c>
      <c r="F1746" s="24" t="s">
        <v>3979</v>
      </c>
      <c r="G1746" t="b">
        <v>0</v>
      </c>
      <c r="H1746" s="24" t="s">
        <v>3980</v>
      </c>
    </row>
    <row r="1747" spans="1:8" x14ac:dyDescent="0.2">
      <c r="A1747">
        <v>16274</v>
      </c>
      <c r="B1747">
        <v>1</v>
      </c>
      <c r="C1747" s="116"/>
      <c r="D1747">
        <v>1838</v>
      </c>
      <c r="E1747" s="24" t="s">
        <v>533</v>
      </c>
      <c r="F1747" s="24" t="s">
        <v>533</v>
      </c>
      <c r="G1747" t="b">
        <v>1</v>
      </c>
      <c r="H1747" s="24" t="s">
        <v>3981</v>
      </c>
    </row>
    <row r="1748" spans="1:8" hidden="1" x14ac:dyDescent="0.2">
      <c r="A1748">
        <v>14328</v>
      </c>
      <c r="B1748">
        <v>4</v>
      </c>
      <c r="C1748" s="116">
        <v>45131.503900960648</v>
      </c>
      <c r="D1748">
        <v>1258</v>
      </c>
      <c r="E1748" s="24" t="s">
        <v>3982</v>
      </c>
      <c r="F1748" s="24" t="s">
        <v>3982</v>
      </c>
      <c r="G1748" t="b">
        <v>0</v>
      </c>
      <c r="H1748" s="24" t="s">
        <v>1825</v>
      </c>
    </row>
    <row r="1749" spans="1:8" hidden="1" x14ac:dyDescent="0.2">
      <c r="A1749">
        <v>14793</v>
      </c>
      <c r="B1749">
        <v>4</v>
      </c>
      <c r="C1749" s="116">
        <v>45131.503901354168</v>
      </c>
      <c r="D1749">
        <v>1750</v>
      </c>
      <c r="E1749" s="24" t="s">
        <v>3983</v>
      </c>
      <c r="F1749" s="24" t="s">
        <v>3983</v>
      </c>
      <c r="G1749" t="b">
        <v>0</v>
      </c>
      <c r="H1749" s="24" t="s">
        <v>1904</v>
      </c>
    </row>
    <row r="1750" spans="1:8" hidden="1" x14ac:dyDescent="0.2">
      <c r="A1750">
        <v>14381</v>
      </c>
      <c r="B1750">
        <v>4</v>
      </c>
      <c r="C1750" s="116">
        <v>45131.503901504628</v>
      </c>
      <c r="D1750">
        <v>1311</v>
      </c>
      <c r="E1750" s="24" t="s">
        <v>3984</v>
      </c>
      <c r="F1750" s="24" t="s">
        <v>3984</v>
      </c>
      <c r="G1750" t="b">
        <v>0</v>
      </c>
      <c r="H1750" s="24" t="s">
        <v>3190</v>
      </c>
    </row>
    <row r="1751" spans="1:8" hidden="1" x14ac:dyDescent="0.2">
      <c r="A1751">
        <v>15845</v>
      </c>
      <c r="B1751">
        <v>4</v>
      </c>
      <c r="C1751" s="116">
        <v>45131.503901701391</v>
      </c>
      <c r="D1751">
        <v>9720</v>
      </c>
      <c r="E1751" s="24" t="s">
        <v>3985</v>
      </c>
      <c r="F1751" s="24" t="s">
        <v>3985</v>
      </c>
      <c r="G1751" t="b">
        <v>0</v>
      </c>
      <c r="H1751" s="24" t="s">
        <v>1287</v>
      </c>
    </row>
    <row r="1752" spans="1:8" hidden="1" x14ac:dyDescent="0.2">
      <c r="A1752">
        <v>15564</v>
      </c>
      <c r="B1752">
        <v>4</v>
      </c>
      <c r="C1752" s="116">
        <v>45131.503901886572</v>
      </c>
      <c r="D1752">
        <v>9403</v>
      </c>
      <c r="E1752" s="24" t="s">
        <v>3986</v>
      </c>
      <c r="F1752" s="24" t="s">
        <v>3986</v>
      </c>
      <c r="G1752" t="b">
        <v>0</v>
      </c>
      <c r="H1752" s="24" t="s">
        <v>3987</v>
      </c>
    </row>
    <row r="1753" spans="1:8" hidden="1" x14ac:dyDescent="0.2">
      <c r="A1753">
        <v>15201</v>
      </c>
      <c r="B1753">
        <v>4</v>
      </c>
      <c r="C1753" s="116">
        <v>45131.503902233795</v>
      </c>
      <c r="D1753">
        <v>8982</v>
      </c>
      <c r="E1753" s="24" t="s">
        <v>3989</v>
      </c>
      <c r="F1753" s="24" t="s">
        <v>3989</v>
      </c>
      <c r="G1753" t="b">
        <v>0</v>
      </c>
      <c r="H1753" s="24" t="s">
        <v>3990</v>
      </c>
    </row>
    <row r="1754" spans="1:8" hidden="1" x14ac:dyDescent="0.2">
      <c r="A1754">
        <v>14014</v>
      </c>
      <c r="B1754">
        <v>4</v>
      </c>
      <c r="C1754" s="116">
        <v>45131.503902430559</v>
      </c>
      <c r="D1754">
        <v>2116</v>
      </c>
      <c r="E1754" s="24" t="s">
        <v>3993</v>
      </c>
      <c r="F1754" s="24" t="s">
        <v>3993</v>
      </c>
      <c r="G1754" t="b">
        <v>0</v>
      </c>
      <c r="H1754" s="24" t="s">
        <v>1022</v>
      </c>
    </row>
    <row r="1755" spans="1:8" hidden="1" x14ac:dyDescent="0.2">
      <c r="A1755">
        <v>15171</v>
      </c>
      <c r="B1755">
        <v>4</v>
      </c>
      <c r="C1755" s="116">
        <v>45131.503902627315</v>
      </c>
      <c r="D1755">
        <v>8947</v>
      </c>
      <c r="E1755" s="24" t="s">
        <v>3994</v>
      </c>
      <c r="F1755" s="24" t="s">
        <v>3994</v>
      </c>
      <c r="G1755" t="b">
        <v>0</v>
      </c>
      <c r="H1755" s="24" t="s">
        <v>3995</v>
      </c>
    </row>
    <row r="1756" spans="1:8" hidden="1" x14ac:dyDescent="0.2">
      <c r="A1756">
        <v>14326</v>
      </c>
      <c r="B1756">
        <v>4</v>
      </c>
      <c r="C1756" s="116">
        <v>45131.503902974539</v>
      </c>
      <c r="D1756">
        <v>1256</v>
      </c>
      <c r="E1756" s="24" t="s">
        <v>3996</v>
      </c>
      <c r="F1756" s="24" t="s">
        <v>3996</v>
      </c>
      <c r="G1756" t="b">
        <v>0</v>
      </c>
      <c r="H1756" s="24" t="s">
        <v>1440</v>
      </c>
    </row>
    <row r="1757" spans="1:8" x14ac:dyDescent="0.2">
      <c r="A1757">
        <v>14861</v>
      </c>
      <c r="B1757">
        <v>4</v>
      </c>
      <c r="C1757" s="116"/>
      <c r="D1757">
        <v>1871</v>
      </c>
      <c r="E1757" s="24" t="s">
        <v>536</v>
      </c>
      <c r="F1757" s="24" t="s">
        <v>536</v>
      </c>
      <c r="G1757" t="b">
        <v>0</v>
      </c>
      <c r="H1757" s="24" t="s">
        <v>1264</v>
      </c>
    </row>
    <row r="1758" spans="1:8" x14ac:dyDescent="0.2">
      <c r="A1758">
        <v>16325</v>
      </c>
      <c r="B1758">
        <v>2</v>
      </c>
      <c r="C1758" s="116"/>
      <c r="D1758">
        <v>11227708</v>
      </c>
      <c r="E1758" s="24" t="s">
        <v>3997</v>
      </c>
      <c r="F1758" s="24" t="s">
        <v>3997</v>
      </c>
      <c r="G1758" t="b">
        <v>1</v>
      </c>
      <c r="H1758" s="24" t="s">
        <v>3998</v>
      </c>
    </row>
    <row r="1759" spans="1:8" hidden="1" x14ac:dyDescent="0.2">
      <c r="A1759">
        <v>14231</v>
      </c>
      <c r="B1759">
        <v>4</v>
      </c>
      <c r="C1759" s="116">
        <v>45131.503903159719</v>
      </c>
      <c r="D1759">
        <v>1154</v>
      </c>
      <c r="E1759" s="24" t="s">
        <v>4000</v>
      </c>
      <c r="F1759" s="24" t="s">
        <v>4000</v>
      </c>
      <c r="G1759" t="b">
        <v>0</v>
      </c>
      <c r="H1759" s="24" t="s">
        <v>4001</v>
      </c>
    </row>
    <row r="1760" spans="1:8" hidden="1" x14ac:dyDescent="0.2">
      <c r="A1760">
        <v>14885</v>
      </c>
      <c r="B1760">
        <v>4</v>
      </c>
      <c r="C1760" s="116">
        <v>45131.503903321762</v>
      </c>
      <c r="D1760">
        <v>1895</v>
      </c>
      <c r="E1760" s="24" t="s">
        <v>4002</v>
      </c>
      <c r="F1760" s="24" t="s">
        <v>4002</v>
      </c>
      <c r="G1760" t="b">
        <v>0</v>
      </c>
      <c r="H1760" s="24" t="s">
        <v>4003</v>
      </c>
    </row>
    <row r="1761" spans="1:8" hidden="1" x14ac:dyDescent="0.2">
      <c r="A1761">
        <v>14959</v>
      </c>
      <c r="B1761">
        <v>4</v>
      </c>
      <c r="C1761" s="116">
        <v>45131.503903506942</v>
      </c>
      <c r="D1761">
        <v>8175</v>
      </c>
      <c r="E1761" s="24" t="s">
        <v>4004</v>
      </c>
      <c r="F1761" s="24" t="s">
        <v>4004</v>
      </c>
      <c r="G1761" t="b">
        <v>0</v>
      </c>
      <c r="H1761" s="24" t="s">
        <v>4005</v>
      </c>
    </row>
    <row r="1762" spans="1:8" hidden="1" x14ac:dyDescent="0.2">
      <c r="A1762">
        <v>14154</v>
      </c>
      <c r="B1762">
        <v>4</v>
      </c>
      <c r="C1762" s="116">
        <v>45131.503903703706</v>
      </c>
      <c r="D1762">
        <v>1076</v>
      </c>
      <c r="E1762" s="24" t="s">
        <v>4006</v>
      </c>
      <c r="F1762" s="24" t="s">
        <v>4006</v>
      </c>
      <c r="G1762" t="b">
        <v>0</v>
      </c>
      <c r="H1762" s="24" t="s">
        <v>3008</v>
      </c>
    </row>
    <row r="1763" spans="1:8" hidden="1" x14ac:dyDescent="0.2">
      <c r="A1763">
        <v>15566</v>
      </c>
      <c r="B1763">
        <v>4</v>
      </c>
      <c r="C1763" s="116">
        <v>45131.503903854165</v>
      </c>
      <c r="D1763">
        <v>9405</v>
      </c>
      <c r="E1763" s="24" t="s">
        <v>4007</v>
      </c>
      <c r="F1763" s="24" t="s">
        <v>4007</v>
      </c>
      <c r="G1763" t="b">
        <v>0</v>
      </c>
      <c r="H1763" s="24" t="s">
        <v>967</v>
      </c>
    </row>
    <row r="1764" spans="1:8" hidden="1" x14ac:dyDescent="0.2">
      <c r="A1764">
        <v>15081</v>
      </c>
      <c r="B1764">
        <v>8</v>
      </c>
      <c r="C1764" s="116">
        <v>45726</v>
      </c>
      <c r="D1764">
        <v>8820</v>
      </c>
      <c r="E1764" s="24" t="s">
        <v>4009</v>
      </c>
      <c r="F1764" s="24" t="s">
        <v>4009</v>
      </c>
      <c r="G1764" t="b">
        <v>1</v>
      </c>
      <c r="H1764" s="24" t="s">
        <v>4010</v>
      </c>
    </row>
    <row r="1765" spans="1:8" hidden="1" x14ac:dyDescent="0.2">
      <c r="A1765">
        <v>14519</v>
      </c>
      <c r="B1765">
        <v>4</v>
      </c>
      <c r="C1765" s="116">
        <v>45131.503904247686</v>
      </c>
      <c r="D1765">
        <v>1473</v>
      </c>
      <c r="E1765" s="24" t="s">
        <v>4014</v>
      </c>
      <c r="F1765" s="24" t="s">
        <v>4014</v>
      </c>
      <c r="G1765" t="b">
        <v>0</v>
      </c>
      <c r="H1765" s="24" t="s">
        <v>4015</v>
      </c>
    </row>
    <row r="1766" spans="1:8" hidden="1" x14ac:dyDescent="0.2">
      <c r="A1766">
        <v>15393</v>
      </c>
      <c r="B1766">
        <v>4</v>
      </c>
      <c r="C1766" s="116">
        <v>45131.503904594909</v>
      </c>
      <c r="D1766">
        <v>9213</v>
      </c>
      <c r="E1766" s="24" t="s">
        <v>4016</v>
      </c>
      <c r="F1766" s="24" t="s">
        <v>4016</v>
      </c>
      <c r="G1766" t="b">
        <v>0</v>
      </c>
      <c r="H1766" s="24" t="s">
        <v>4017</v>
      </c>
    </row>
    <row r="1767" spans="1:8" hidden="1" x14ac:dyDescent="0.2">
      <c r="A1767">
        <v>14394</v>
      </c>
      <c r="B1767">
        <v>4</v>
      </c>
      <c r="C1767" s="116">
        <v>45131.503904780089</v>
      </c>
      <c r="D1767">
        <v>1326</v>
      </c>
      <c r="E1767" s="24" t="s">
        <v>4018</v>
      </c>
      <c r="F1767" s="24" t="s">
        <v>4018</v>
      </c>
      <c r="G1767" t="b">
        <v>0</v>
      </c>
      <c r="H1767" s="24" t="s">
        <v>960</v>
      </c>
    </row>
    <row r="1768" spans="1:8" hidden="1" x14ac:dyDescent="0.2">
      <c r="A1768">
        <v>15373</v>
      </c>
      <c r="B1768">
        <v>4</v>
      </c>
      <c r="C1768" s="116">
        <v>45131.503904976853</v>
      </c>
      <c r="D1768">
        <v>9192</v>
      </c>
      <c r="E1768" s="24" t="s">
        <v>4019</v>
      </c>
      <c r="F1768" s="24" t="s">
        <v>4019</v>
      </c>
      <c r="G1768" t="b">
        <v>0</v>
      </c>
      <c r="H1768" s="24" t="s">
        <v>948</v>
      </c>
    </row>
    <row r="1769" spans="1:8" hidden="1" x14ac:dyDescent="0.2">
      <c r="A1769">
        <v>15425</v>
      </c>
      <c r="B1769">
        <v>4</v>
      </c>
      <c r="C1769" s="116">
        <v>45131.503905127312</v>
      </c>
      <c r="D1769">
        <v>9250</v>
      </c>
      <c r="E1769" s="24" t="s">
        <v>4020</v>
      </c>
      <c r="F1769" s="24" t="s">
        <v>4020</v>
      </c>
      <c r="G1769" t="b">
        <v>0</v>
      </c>
      <c r="H1769" s="24" t="s">
        <v>4021</v>
      </c>
    </row>
    <row r="1770" spans="1:8" hidden="1" x14ac:dyDescent="0.2">
      <c r="A1770">
        <v>15794</v>
      </c>
      <c r="B1770">
        <v>2</v>
      </c>
      <c r="C1770" s="116">
        <v>45131.503905324076</v>
      </c>
      <c r="D1770">
        <v>9664</v>
      </c>
      <c r="E1770" s="24" t="s">
        <v>4022</v>
      </c>
      <c r="F1770" s="24" t="s">
        <v>4022</v>
      </c>
      <c r="G1770" t="b">
        <v>1</v>
      </c>
      <c r="H1770" s="24" t="s">
        <v>891</v>
      </c>
    </row>
    <row r="1771" spans="1:8" hidden="1" x14ac:dyDescent="0.2">
      <c r="A1771">
        <v>14663</v>
      </c>
      <c r="B1771">
        <v>4</v>
      </c>
      <c r="C1771" s="116">
        <v>45131.503905520833</v>
      </c>
      <c r="D1771">
        <v>1620</v>
      </c>
      <c r="E1771" s="24" t="s">
        <v>4023</v>
      </c>
      <c r="F1771" s="24" t="s">
        <v>4023</v>
      </c>
      <c r="G1771" t="b">
        <v>0</v>
      </c>
      <c r="H1771" s="24" t="s">
        <v>4024</v>
      </c>
    </row>
    <row r="1772" spans="1:8" hidden="1" x14ac:dyDescent="0.2">
      <c r="A1772">
        <v>15338</v>
      </c>
      <c r="B1772">
        <v>4</v>
      </c>
      <c r="C1772" s="116">
        <v>45131.503905671299</v>
      </c>
      <c r="D1772">
        <v>9154</v>
      </c>
      <c r="E1772" s="24" t="s">
        <v>4025</v>
      </c>
      <c r="F1772" s="24" t="s">
        <v>4025</v>
      </c>
      <c r="G1772" t="b">
        <v>0</v>
      </c>
      <c r="H1772" s="24" t="s">
        <v>4026</v>
      </c>
    </row>
    <row r="1773" spans="1:8" hidden="1" x14ac:dyDescent="0.2">
      <c r="A1773">
        <v>15724</v>
      </c>
      <c r="B1773">
        <v>4</v>
      </c>
      <c r="C1773" s="116">
        <v>45131.503905868056</v>
      </c>
      <c r="D1773">
        <v>9590</v>
      </c>
      <c r="E1773" s="24" t="s">
        <v>4027</v>
      </c>
      <c r="F1773" s="24" t="s">
        <v>4027</v>
      </c>
      <c r="G1773" t="b">
        <v>0</v>
      </c>
      <c r="H1773" s="24" t="s">
        <v>4028</v>
      </c>
    </row>
    <row r="1774" spans="1:8" x14ac:dyDescent="0.2">
      <c r="A1774">
        <v>14699</v>
      </c>
      <c r="B1774">
        <v>4</v>
      </c>
      <c r="C1774" s="116"/>
      <c r="D1774">
        <v>1656</v>
      </c>
      <c r="E1774" s="24" t="s">
        <v>540</v>
      </c>
      <c r="F1774" s="24" t="s">
        <v>540</v>
      </c>
      <c r="G1774" t="b">
        <v>0</v>
      </c>
      <c r="H1774" s="24" t="s">
        <v>1357</v>
      </c>
    </row>
    <row r="1775" spans="1:8" hidden="1" x14ac:dyDescent="0.2">
      <c r="A1775">
        <v>14570</v>
      </c>
      <c r="B1775">
        <v>4</v>
      </c>
      <c r="C1775" s="116">
        <v>45131.503906053244</v>
      </c>
      <c r="D1775">
        <v>1524</v>
      </c>
      <c r="E1775" s="24" t="s">
        <v>4029</v>
      </c>
      <c r="F1775" s="24" t="s">
        <v>4029</v>
      </c>
      <c r="G1775" t="b">
        <v>0</v>
      </c>
      <c r="H1775" s="24" t="s">
        <v>2669</v>
      </c>
    </row>
    <row r="1776" spans="1:8" hidden="1" x14ac:dyDescent="0.2">
      <c r="A1776">
        <v>14598</v>
      </c>
      <c r="B1776">
        <v>5</v>
      </c>
      <c r="C1776" s="116">
        <v>45565</v>
      </c>
      <c r="D1776">
        <v>1553</v>
      </c>
      <c r="E1776" s="24" t="s">
        <v>4030</v>
      </c>
      <c r="F1776" s="24" t="s">
        <v>4030</v>
      </c>
      <c r="G1776" t="b">
        <v>1</v>
      </c>
      <c r="H1776" s="24" t="s">
        <v>4031</v>
      </c>
    </row>
    <row r="1777" spans="1:8" hidden="1" x14ac:dyDescent="0.2">
      <c r="A1777">
        <v>15834</v>
      </c>
      <c r="B1777">
        <v>4</v>
      </c>
      <c r="C1777" s="116">
        <v>45131.503906597223</v>
      </c>
      <c r="D1777">
        <v>9707</v>
      </c>
      <c r="E1777" s="24" t="s">
        <v>542</v>
      </c>
      <c r="F1777" s="24" t="s">
        <v>542</v>
      </c>
      <c r="G1777" t="b">
        <v>0</v>
      </c>
      <c r="H1777" s="24" t="s">
        <v>975</v>
      </c>
    </row>
    <row r="1778" spans="1:8" hidden="1" x14ac:dyDescent="0.2">
      <c r="A1778">
        <v>14790</v>
      </c>
      <c r="B1778">
        <v>4</v>
      </c>
      <c r="C1778" s="116">
        <v>45131.503906944446</v>
      </c>
      <c r="D1778">
        <v>1747</v>
      </c>
      <c r="E1778" s="24" t="s">
        <v>4032</v>
      </c>
      <c r="F1778" s="24" t="s">
        <v>4032</v>
      </c>
      <c r="G1778" t="b">
        <v>0</v>
      </c>
      <c r="H1778" s="24" t="s">
        <v>4033</v>
      </c>
    </row>
    <row r="1779" spans="1:8" hidden="1" x14ac:dyDescent="0.2">
      <c r="A1779">
        <v>14052</v>
      </c>
      <c r="B1779">
        <v>4</v>
      </c>
      <c r="C1779" s="116">
        <v>45131.503907141203</v>
      </c>
      <c r="D1779">
        <v>2241</v>
      </c>
      <c r="E1779" s="24" t="s">
        <v>4034</v>
      </c>
      <c r="F1779" s="24" t="s">
        <v>4034</v>
      </c>
      <c r="G1779" t="b">
        <v>0</v>
      </c>
      <c r="H1779" s="24" t="s">
        <v>4035</v>
      </c>
    </row>
    <row r="1780" spans="1:8" x14ac:dyDescent="0.2">
      <c r="A1780">
        <v>14898</v>
      </c>
      <c r="B1780">
        <v>2</v>
      </c>
      <c r="C1780" s="116"/>
      <c r="D1780">
        <v>2193</v>
      </c>
      <c r="E1780" s="24" t="s">
        <v>546</v>
      </c>
      <c r="F1780" s="24" t="s">
        <v>546</v>
      </c>
      <c r="G1780" t="b">
        <v>1</v>
      </c>
      <c r="H1780" s="24" t="s">
        <v>1480</v>
      </c>
    </row>
    <row r="1781" spans="1:8" x14ac:dyDescent="0.2">
      <c r="A1781">
        <v>13967</v>
      </c>
      <c r="B1781">
        <v>4</v>
      </c>
      <c r="C1781" s="116"/>
      <c r="D1781">
        <v>5956470</v>
      </c>
      <c r="E1781" s="24" t="s">
        <v>4036</v>
      </c>
      <c r="F1781" s="24" t="s">
        <v>4036</v>
      </c>
      <c r="G1781" t="b">
        <v>0</v>
      </c>
      <c r="H1781" s="24" t="s">
        <v>4037</v>
      </c>
    </row>
    <row r="1782" spans="1:8" x14ac:dyDescent="0.2">
      <c r="A1782">
        <v>14834</v>
      </c>
      <c r="B1782">
        <v>10</v>
      </c>
      <c r="C1782" s="116"/>
      <c r="D1782">
        <v>1791</v>
      </c>
      <c r="E1782" s="24" t="s">
        <v>4038</v>
      </c>
      <c r="F1782" s="24" t="s">
        <v>4038</v>
      </c>
      <c r="G1782" t="b">
        <v>1</v>
      </c>
      <c r="H1782" s="24" t="s">
        <v>4039</v>
      </c>
    </row>
    <row r="1783" spans="1:8" hidden="1" x14ac:dyDescent="0.2">
      <c r="A1783">
        <v>14746</v>
      </c>
      <c r="B1783">
        <v>4</v>
      </c>
      <c r="C1783" s="116">
        <v>45131.50390729167</v>
      </c>
      <c r="D1783">
        <v>1703</v>
      </c>
      <c r="E1783" s="24" t="s">
        <v>4040</v>
      </c>
      <c r="F1783" s="24" t="s">
        <v>4040</v>
      </c>
      <c r="G1783" t="b">
        <v>0</v>
      </c>
      <c r="H1783" s="24" t="s">
        <v>985</v>
      </c>
    </row>
    <row r="1784" spans="1:8" hidden="1" x14ac:dyDescent="0.2">
      <c r="A1784">
        <v>14341</v>
      </c>
      <c r="B1784">
        <v>4</v>
      </c>
      <c r="C1784" s="116">
        <v>45131.503907488426</v>
      </c>
      <c r="D1784">
        <v>1271</v>
      </c>
      <c r="E1784" s="24" t="s">
        <v>4043</v>
      </c>
      <c r="F1784" s="24" t="s">
        <v>4043</v>
      </c>
      <c r="G1784" t="b">
        <v>0</v>
      </c>
      <c r="H1784" s="24" t="s">
        <v>2369</v>
      </c>
    </row>
    <row r="1785" spans="1:8" hidden="1" x14ac:dyDescent="0.2">
      <c r="A1785">
        <v>14772</v>
      </c>
      <c r="B1785">
        <v>4</v>
      </c>
      <c r="C1785" s="116">
        <v>45131.503907673614</v>
      </c>
      <c r="D1785">
        <v>1729</v>
      </c>
      <c r="E1785" s="24" t="s">
        <v>4044</v>
      </c>
      <c r="F1785" s="24" t="s">
        <v>4044</v>
      </c>
      <c r="G1785" t="b">
        <v>0</v>
      </c>
      <c r="H1785" s="24" t="s">
        <v>4045</v>
      </c>
    </row>
    <row r="1786" spans="1:8" hidden="1" x14ac:dyDescent="0.2">
      <c r="A1786">
        <v>14658</v>
      </c>
      <c r="B1786">
        <v>4</v>
      </c>
      <c r="C1786" s="116">
        <v>45131.50390787037</v>
      </c>
      <c r="D1786">
        <v>1614</v>
      </c>
      <c r="E1786" s="24" t="s">
        <v>4046</v>
      </c>
      <c r="F1786" s="24" t="s">
        <v>4046</v>
      </c>
      <c r="G1786" t="b">
        <v>0</v>
      </c>
      <c r="H1786" s="24" t="s">
        <v>2186</v>
      </c>
    </row>
    <row r="1787" spans="1:8" hidden="1" x14ac:dyDescent="0.2">
      <c r="A1787">
        <v>14336</v>
      </c>
      <c r="B1787">
        <v>4</v>
      </c>
      <c r="C1787" s="116">
        <v>45131.503908217594</v>
      </c>
      <c r="D1787">
        <v>1266</v>
      </c>
      <c r="E1787" s="24" t="s">
        <v>4049</v>
      </c>
      <c r="F1787" s="24" t="s">
        <v>4049</v>
      </c>
      <c r="G1787" t="b">
        <v>0</v>
      </c>
      <c r="H1787" s="24" t="s">
        <v>2623</v>
      </c>
    </row>
    <row r="1788" spans="1:8" hidden="1" x14ac:dyDescent="0.2">
      <c r="A1788">
        <v>16051</v>
      </c>
      <c r="B1788">
        <v>6</v>
      </c>
      <c r="C1788" s="116">
        <v>45131.50390841435</v>
      </c>
      <c r="D1788">
        <v>9941</v>
      </c>
      <c r="E1788" s="24" t="s">
        <v>4050</v>
      </c>
      <c r="F1788" s="24" t="s">
        <v>4050</v>
      </c>
      <c r="G1788" t="b">
        <v>1</v>
      </c>
      <c r="H1788" s="24" t="s">
        <v>4051</v>
      </c>
    </row>
    <row r="1789" spans="1:8" hidden="1" x14ac:dyDescent="0.2">
      <c r="A1789">
        <v>14985</v>
      </c>
      <c r="B1789">
        <v>3</v>
      </c>
      <c r="C1789" s="116">
        <v>45131.503908564817</v>
      </c>
      <c r="D1789">
        <v>8650</v>
      </c>
      <c r="E1789" s="24" t="s">
        <v>4052</v>
      </c>
      <c r="F1789" s="24" t="s">
        <v>4052</v>
      </c>
      <c r="G1789" t="b">
        <v>1</v>
      </c>
      <c r="H1789" s="24" t="s">
        <v>4053</v>
      </c>
    </row>
    <row r="1790" spans="1:8" hidden="1" x14ac:dyDescent="0.2">
      <c r="A1790">
        <v>14286</v>
      </c>
      <c r="B1790">
        <v>4</v>
      </c>
      <c r="C1790" s="116">
        <v>45131.503908761573</v>
      </c>
      <c r="D1790">
        <v>1210</v>
      </c>
      <c r="E1790" s="24" t="s">
        <v>4054</v>
      </c>
      <c r="F1790" s="24" t="s">
        <v>4054</v>
      </c>
      <c r="G1790" t="b">
        <v>0</v>
      </c>
      <c r="H1790" s="24" t="s">
        <v>1380</v>
      </c>
    </row>
    <row r="1791" spans="1:8" hidden="1" x14ac:dyDescent="0.2">
      <c r="A1791">
        <v>14978</v>
      </c>
      <c r="B1791">
        <v>4</v>
      </c>
      <c r="C1791" s="116">
        <v>45131.503908946761</v>
      </c>
      <c r="D1791">
        <v>8194</v>
      </c>
      <c r="E1791" s="24" t="s">
        <v>4055</v>
      </c>
      <c r="F1791" s="24" t="s">
        <v>4055</v>
      </c>
      <c r="G1791" t="b">
        <v>0</v>
      </c>
      <c r="H1791" s="24" t="s">
        <v>1378</v>
      </c>
    </row>
    <row r="1792" spans="1:8" hidden="1" x14ac:dyDescent="0.2">
      <c r="A1792">
        <v>15038</v>
      </c>
      <c r="B1792">
        <v>4</v>
      </c>
      <c r="C1792" s="116">
        <v>45131.503909293984</v>
      </c>
      <c r="D1792">
        <v>8767</v>
      </c>
      <c r="E1792" s="24" t="s">
        <v>4059</v>
      </c>
      <c r="F1792" s="24" t="s">
        <v>4059</v>
      </c>
      <c r="G1792" t="b">
        <v>0</v>
      </c>
      <c r="H1792" s="24" t="s">
        <v>4060</v>
      </c>
    </row>
    <row r="1793" spans="1:8" x14ac:dyDescent="0.2">
      <c r="A1793">
        <v>14961</v>
      </c>
      <c r="B1793">
        <v>4</v>
      </c>
      <c r="C1793" s="116"/>
      <c r="D1793">
        <v>8177</v>
      </c>
      <c r="E1793" s="24" t="s">
        <v>548</v>
      </c>
      <c r="F1793" s="24" t="s">
        <v>548</v>
      </c>
      <c r="G1793" t="b">
        <v>0</v>
      </c>
      <c r="H1793" s="24" t="s">
        <v>1668</v>
      </c>
    </row>
    <row r="1794" spans="1:8" hidden="1" x14ac:dyDescent="0.2">
      <c r="A1794">
        <v>15924</v>
      </c>
      <c r="B1794">
        <v>4</v>
      </c>
      <c r="C1794" s="116">
        <v>45131.503909490741</v>
      </c>
      <c r="D1794">
        <v>9802</v>
      </c>
      <c r="E1794" s="24" t="s">
        <v>4061</v>
      </c>
      <c r="F1794" s="24" t="s">
        <v>4061</v>
      </c>
      <c r="G1794" t="b">
        <v>0</v>
      </c>
      <c r="H1794" s="24" t="s">
        <v>2280</v>
      </c>
    </row>
    <row r="1795" spans="1:8" hidden="1" x14ac:dyDescent="0.2">
      <c r="A1795">
        <v>14910</v>
      </c>
      <c r="B1795">
        <v>4</v>
      </c>
      <c r="C1795" s="116">
        <v>45131.5039096412</v>
      </c>
      <c r="D1795">
        <v>2942</v>
      </c>
      <c r="E1795" s="24" t="s">
        <v>4062</v>
      </c>
      <c r="F1795" s="24" t="s">
        <v>4062</v>
      </c>
      <c r="G1795" t="b">
        <v>0</v>
      </c>
      <c r="H1795" s="24" t="s">
        <v>1507</v>
      </c>
    </row>
    <row r="1796" spans="1:8" hidden="1" x14ac:dyDescent="0.2">
      <c r="A1796">
        <v>14334</v>
      </c>
      <c r="B1796">
        <v>4</v>
      </c>
      <c r="C1796" s="116">
        <v>45131.503909837964</v>
      </c>
      <c r="D1796">
        <v>1264</v>
      </c>
      <c r="E1796" s="24" t="s">
        <v>4063</v>
      </c>
      <c r="F1796" s="24" t="s">
        <v>4063</v>
      </c>
      <c r="G1796" t="b">
        <v>0</v>
      </c>
      <c r="H1796" s="24" t="s">
        <v>4064</v>
      </c>
    </row>
    <row r="1797" spans="1:8" x14ac:dyDescent="0.2">
      <c r="A1797">
        <v>14953</v>
      </c>
      <c r="B1797">
        <v>4</v>
      </c>
      <c r="C1797" s="116"/>
      <c r="D1797">
        <v>7998</v>
      </c>
      <c r="E1797" s="24" t="s">
        <v>550</v>
      </c>
      <c r="F1797" s="24" t="s">
        <v>550</v>
      </c>
      <c r="G1797" t="b">
        <v>1</v>
      </c>
      <c r="H1797" s="24" t="s">
        <v>4065</v>
      </c>
    </row>
    <row r="1798" spans="1:8" hidden="1" x14ac:dyDescent="0.2">
      <c r="A1798">
        <v>15311</v>
      </c>
      <c r="B1798">
        <v>4</v>
      </c>
      <c r="C1798" s="116">
        <v>45131.503910185187</v>
      </c>
      <c r="D1798">
        <v>9124</v>
      </c>
      <c r="E1798" s="24" t="s">
        <v>4066</v>
      </c>
      <c r="F1798" s="24" t="s">
        <v>4066</v>
      </c>
      <c r="G1798" t="b">
        <v>0</v>
      </c>
      <c r="H1798" s="24" t="s">
        <v>4067</v>
      </c>
    </row>
    <row r="1799" spans="1:8" x14ac:dyDescent="0.2">
      <c r="A1799">
        <v>14015</v>
      </c>
      <c r="B1799">
        <v>1</v>
      </c>
      <c r="C1799" s="116"/>
      <c r="D1799">
        <v>8656</v>
      </c>
      <c r="E1799" s="24" t="s">
        <v>552</v>
      </c>
      <c r="F1799" s="24" t="s">
        <v>552</v>
      </c>
      <c r="G1799" t="b">
        <v>1</v>
      </c>
      <c r="H1799" s="24" t="s">
        <v>1160</v>
      </c>
    </row>
    <row r="1800" spans="1:8" x14ac:dyDescent="0.2">
      <c r="A1800">
        <v>14904</v>
      </c>
      <c r="B1800">
        <v>4</v>
      </c>
      <c r="C1800" s="116"/>
      <c r="D1800">
        <v>2399</v>
      </c>
      <c r="E1800" s="24" t="s">
        <v>4068</v>
      </c>
      <c r="F1800" s="24" t="s">
        <v>4068</v>
      </c>
      <c r="G1800" t="b">
        <v>1</v>
      </c>
      <c r="H1800" s="24" t="s">
        <v>956</v>
      </c>
    </row>
    <row r="1801" spans="1:8" hidden="1" x14ac:dyDescent="0.2">
      <c r="A1801">
        <v>13947</v>
      </c>
      <c r="B1801">
        <v>4</v>
      </c>
      <c r="C1801" s="116">
        <v>44868</v>
      </c>
      <c r="D1801">
        <v>5659199</v>
      </c>
      <c r="E1801" s="24" t="s">
        <v>4069</v>
      </c>
      <c r="F1801" s="24" t="s">
        <v>4069</v>
      </c>
      <c r="G1801" t="b">
        <v>0</v>
      </c>
      <c r="H1801" s="24" t="s">
        <v>4070</v>
      </c>
    </row>
    <row r="1802" spans="1:8" hidden="1" x14ac:dyDescent="0.2">
      <c r="A1802">
        <v>15441</v>
      </c>
      <c r="B1802">
        <v>4</v>
      </c>
      <c r="C1802" s="116">
        <v>45131.503910763888</v>
      </c>
      <c r="D1802">
        <v>9266</v>
      </c>
      <c r="E1802" s="24" t="s">
        <v>4072</v>
      </c>
      <c r="F1802" s="24" t="s">
        <v>4072</v>
      </c>
      <c r="G1802" t="b">
        <v>0</v>
      </c>
      <c r="H1802" s="24" t="s">
        <v>906</v>
      </c>
    </row>
    <row r="1803" spans="1:8" hidden="1" x14ac:dyDescent="0.2">
      <c r="A1803">
        <v>14048</v>
      </c>
      <c r="B1803">
        <v>4</v>
      </c>
      <c r="C1803" s="116">
        <v>45131.503910914354</v>
      </c>
      <c r="D1803">
        <v>2232</v>
      </c>
      <c r="E1803" s="24" t="s">
        <v>4073</v>
      </c>
      <c r="F1803" s="24" t="s">
        <v>4073</v>
      </c>
      <c r="G1803" t="b">
        <v>0</v>
      </c>
      <c r="H1803" s="24" t="s">
        <v>4074</v>
      </c>
    </row>
    <row r="1804" spans="1:8" hidden="1" x14ac:dyDescent="0.2">
      <c r="A1804">
        <v>14674</v>
      </c>
      <c r="B1804">
        <v>4</v>
      </c>
      <c r="C1804" s="116">
        <v>45131.503911307867</v>
      </c>
      <c r="D1804">
        <v>1631</v>
      </c>
      <c r="E1804" s="24" t="s">
        <v>4075</v>
      </c>
      <c r="F1804" s="24" t="s">
        <v>4075</v>
      </c>
      <c r="G1804" t="b">
        <v>0</v>
      </c>
      <c r="H1804" s="24" t="s">
        <v>1935</v>
      </c>
    </row>
    <row r="1805" spans="1:8" hidden="1" x14ac:dyDescent="0.2">
      <c r="A1805">
        <v>15512</v>
      </c>
      <c r="B1805">
        <v>4</v>
      </c>
      <c r="C1805" s="116">
        <v>45131.503911840278</v>
      </c>
      <c r="D1805">
        <v>9341</v>
      </c>
      <c r="E1805" s="24" t="s">
        <v>4078</v>
      </c>
      <c r="F1805" s="24" t="s">
        <v>4078</v>
      </c>
      <c r="G1805" t="b">
        <v>0</v>
      </c>
      <c r="H1805" s="24" t="s">
        <v>948</v>
      </c>
    </row>
    <row r="1806" spans="1:8" hidden="1" x14ac:dyDescent="0.2">
      <c r="A1806">
        <v>15941</v>
      </c>
      <c r="B1806">
        <v>4</v>
      </c>
      <c r="C1806" s="116">
        <v>45131.503912002314</v>
      </c>
      <c r="D1806">
        <v>9820</v>
      </c>
      <c r="E1806" s="24" t="s">
        <v>4081</v>
      </c>
      <c r="F1806" s="24" t="s">
        <v>4081</v>
      </c>
      <c r="G1806" t="b">
        <v>0</v>
      </c>
      <c r="H1806" s="24" t="s">
        <v>1231</v>
      </c>
    </row>
    <row r="1807" spans="1:8" hidden="1" x14ac:dyDescent="0.2">
      <c r="A1807">
        <v>16042</v>
      </c>
      <c r="B1807">
        <v>4</v>
      </c>
      <c r="C1807" s="116">
        <v>45131.503912187502</v>
      </c>
      <c r="D1807">
        <v>9930</v>
      </c>
      <c r="E1807" s="24" t="s">
        <v>4082</v>
      </c>
      <c r="F1807" s="24" t="s">
        <v>4082</v>
      </c>
      <c r="G1807" t="b">
        <v>0</v>
      </c>
      <c r="H1807" s="24" t="s">
        <v>1137</v>
      </c>
    </row>
    <row r="1808" spans="1:8" hidden="1" x14ac:dyDescent="0.2">
      <c r="A1808">
        <v>15816</v>
      </c>
      <c r="B1808">
        <v>4</v>
      </c>
      <c r="C1808" s="116">
        <v>45131.503912534725</v>
      </c>
      <c r="D1808">
        <v>9688</v>
      </c>
      <c r="E1808" s="24" t="s">
        <v>4085</v>
      </c>
      <c r="F1808" s="24" t="s">
        <v>4085</v>
      </c>
      <c r="G1808" t="b">
        <v>0</v>
      </c>
      <c r="H1808" s="24" t="s">
        <v>4086</v>
      </c>
    </row>
    <row r="1809" spans="1:8" hidden="1" x14ac:dyDescent="0.2">
      <c r="A1809">
        <v>15997</v>
      </c>
      <c r="B1809">
        <v>4</v>
      </c>
      <c r="C1809" s="116">
        <v>45131.503912928238</v>
      </c>
      <c r="D1809">
        <v>9880</v>
      </c>
      <c r="E1809" s="24" t="s">
        <v>4089</v>
      </c>
      <c r="F1809" s="24" t="s">
        <v>4089</v>
      </c>
      <c r="G1809" t="b">
        <v>0</v>
      </c>
      <c r="H1809" s="24" t="s">
        <v>4090</v>
      </c>
    </row>
    <row r="1810" spans="1:8" hidden="1" x14ac:dyDescent="0.2">
      <c r="A1810">
        <v>14202</v>
      </c>
      <c r="B1810">
        <v>4</v>
      </c>
      <c r="C1810" s="116">
        <v>45131.503913078704</v>
      </c>
      <c r="D1810">
        <v>1125</v>
      </c>
      <c r="E1810" s="24" t="s">
        <v>4091</v>
      </c>
      <c r="F1810" s="24" t="s">
        <v>4091</v>
      </c>
      <c r="G1810" t="b">
        <v>0</v>
      </c>
      <c r="H1810" s="24" t="s">
        <v>951</v>
      </c>
    </row>
    <row r="1811" spans="1:8" hidden="1" x14ac:dyDescent="0.2">
      <c r="A1811">
        <v>14522</v>
      </c>
      <c r="B1811">
        <v>4</v>
      </c>
      <c r="C1811" s="116">
        <v>45131.503913275461</v>
      </c>
      <c r="D1811">
        <v>1476</v>
      </c>
      <c r="E1811" s="24" t="s">
        <v>4092</v>
      </c>
      <c r="F1811" s="24" t="s">
        <v>4092</v>
      </c>
      <c r="G1811" t="b">
        <v>0</v>
      </c>
      <c r="H1811" s="24" t="s">
        <v>981</v>
      </c>
    </row>
    <row r="1812" spans="1:8" hidden="1" x14ac:dyDescent="0.2">
      <c r="A1812">
        <v>15286</v>
      </c>
      <c r="B1812">
        <v>4</v>
      </c>
      <c r="C1812" s="116">
        <v>45131.503913460649</v>
      </c>
      <c r="D1812">
        <v>9083</v>
      </c>
      <c r="E1812" s="24" t="s">
        <v>4093</v>
      </c>
      <c r="F1812" s="24" t="s">
        <v>4093</v>
      </c>
      <c r="G1812" t="b">
        <v>0</v>
      </c>
      <c r="H1812" s="24" t="s">
        <v>4094</v>
      </c>
    </row>
    <row r="1813" spans="1:8" x14ac:dyDescent="0.2">
      <c r="A1813">
        <v>15019</v>
      </c>
      <c r="B1813">
        <v>4</v>
      </c>
      <c r="C1813" s="116"/>
      <c r="D1813">
        <v>8744</v>
      </c>
      <c r="E1813" s="24" t="s">
        <v>4095</v>
      </c>
      <c r="F1813" s="24" t="s">
        <v>4095</v>
      </c>
      <c r="G1813" t="b">
        <v>0</v>
      </c>
      <c r="H1813" s="24" t="s">
        <v>1378</v>
      </c>
    </row>
    <row r="1814" spans="1:8" hidden="1" x14ac:dyDescent="0.2">
      <c r="A1814">
        <v>15037</v>
      </c>
      <c r="B1814">
        <v>4</v>
      </c>
      <c r="C1814" s="116">
        <v>45131.503913657405</v>
      </c>
      <c r="D1814">
        <v>8766</v>
      </c>
      <c r="E1814" s="24" t="s">
        <v>4096</v>
      </c>
      <c r="F1814" s="24" t="s">
        <v>4096</v>
      </c>
      <c r="G1814" t="b">
        <v>0</v>
      </c>
      <c r="H1814" s="24" t="s">
        <v>4097</v>
      </c>
    </row>
    <row r="1815" spans="1:8" hidden="1" x14ac:dyDescent="0.2">
      <c r="A1815">
        <v>14011</v>
      </c>
      <c r="B1815">
        <v>2</v>
      </c>
      <c r="C1815" s="116">
        <v>45131.503913807872</v>
      </c>
      <c r="D1815">
        <v>2078</v>
      </c>
      <c r="E1815" s="24" t="s">
        <v>4098</v>
      </c>
      <c r="F1815" s="24" t="s">
        <v>4098</v>
      </c>
      <c r="G1815" t="b">
        <v>1</v>
      </c>
      <c r="H1815" s="24" t="s">
        <v>4099</v>
      </c>
    </row>
    <row r="1816" spans="1:8" hidden="1" x14ac:dyDescent="0.2">
      <c r="A1816">
        <v>14996</v>
      </c>
      <c r="B1816">
        <v>11</v>
      </c>
      <c r="C1816" s="116">
        <v>45131.503914004628</v>
      </c>
      <c r="D1816">
        <v>8713</v>
      </c>
      <c r="E1816" s="24" t="s">
        <v>557</v>
      </c>
      <c r="F1816" s="24" t="s">
        <v>557</v>
      </c>
      <c r="G1816" t="b">
        <v>1</v>
      </c>
      <c r="H1816" s="24" t="s">
        <v>3633</v>
      </c>
    </row>
    <row r="1817" spans="1:8" hidden="1" x14ac:dyDescent="0.2">
      <c r="A1817">
        <v>14026</v>
      </c>
      <c r="B1817">
        <v>4</v>
      </c>
      <c r="C1817" s="116">
        <v>45131.503914351852</v>
      </c>
      <c r="D1817">
        <v>2168</v>
      </c>
      <c r="E1817" s="24" t="s">
        <v>4102</v>
      </c>
      <c r="F1817" s="24" t="s">
        <v>4102</v>
      </c>
      <c r="G1817" t="b">
        <v>0</v>
      </c>
      <c r="H1817" s="24" t="s">
        <v>4103</v>
      </c>
    </row>
    <row r="1818" spans="1:8" hidden="1" x14ac:dyDescent="0.2">
      <c r="A1818">
        <v>14956</v>
      </c>
      <c r="B1818">
        <v>4</v>
      </c>
      <c r="C1818" s="116">
        <v>45131.503914548608</v>
      </c>
      <c r="D1818">
        <v>8172</v>
      </c>
      <c r="E1818" s="24" t="s">
        <v>4104</v>
      </c>
      <c r="F1818" s="24" t="s">
        <v>4104</v>
      </c>
      <c r="G1818" t="b">
        <v>0</v>
      </c>
      <c r="H1818" s="24" t="s">
        <v>2164</v>
      </c>
    </row>
    <row r="1819" spans="1:8" hidden="1" x14ac:dyDescent="0.2">
      <c r="A1819">
        <v>14032</v>
      </c>
      <c r="B1819">
        <v>2</v>
      </c>
      <c r="C1819" s="116">
        <v>45131.503914895831</v>
      </c>
      <c r="D1819">
        <v>8694</v>
      </c>
      <c r="E1819" s="24" t="s">
        <v>4105</v>
      </c>
      <c r="F1819" s="24" t="s">
        <v>4105</v>
      </c>
      <c r="G1819" t="b">
        <v>1</v>
      </c>
      <c r="H1819" s="24" t="s">
        <v>4106</v>
      </c>
    </row>
    <row r="1820" spans="1:8" hidden="1" x14ac:dyDescent="0.2">
      <c r="A1820">
        <v>15688</v>
      </c>
      <c r="B1820">
        <v>4</v>
      </c>
      <c r="C1820" s="116">
        <v>45131.503915081019</v>
      </c>
      <c r="D1820">
        <v>9549</v>
      </c>
      <c r="E1820" s="24" t="s">
        <v>4107</v>
      </c>
      <c r="F1820" s="24" t="s">
        <v>4107</v>
      </c>
      <c r="G1820" t="b">
        <v>0</v>
      </c>
      <c r="H1820" s="24" t="s">
        <v>4108</v>
      </c>
    </row>
    <row r="1821" spans="1:8" hidden="1" x14ac:dyDescent="0.2">
      <c r="A1821">
        <v>14261</v>
      </c>
      <c r="B1821">
        <v>4</v>
      </c>
      <c r="C1821" s="116">
        <v>45131.503915277775</v>
      </c>
      <c r="D1821">
        <v>1185</v>
      </c>
      <c r="E1821" s="24" t="s">
        <v>4109</v>
      </c>
      <c r="F1821" s="24" t="s">
        <v>4109</v>
      </c>
      <c r="G1821" t="b">
        <v>0</v>
      </c>
      <c r="H1821" s="24" t="s">
        <v>1068</v>
      </c>
    </row>
    <row r="1822" spans="1:8" hidden="1" x14ac:dyDescent="0.2">
      <c r="A1822">
        <v>16057</v>
      </c>
      <c r="B1822">
        <v>4</v>
      </c>
      <c r="C1822" s="116">
        <v>45131.503915624999</v>
      </c>
      <c r="D1822">
        <v>9947</v>
      </c>
      <c r="E1822" s="24" t="s">
        <v>4110</v>
      </c>
      <c r="F1822" s="24" t="s">
        <v>4110</v>
      </c>
      <c r="G1822" t="b">
        <v>0</v>
      </c>
      <c r="H1822" s="24" t="s">
        <v>2732</v>
      </c>
    </row>
    <row r="1823" spans="1:8" hidden="1" x14ac:dyDescent="0.2">
      <c r="A1823">
        <v>15271</v>
      </c>
      <c r="B1823">
        <v>4</v>
      </c>
      <c r="C1823" s="116">
        <v>45131.503916168978</v>
      </c>
      <c r="D1823">
        <v>9064</v>
      </c>
      <c r="E1823" s="24" t="s">
        <v>4113</v>
      </c>
      <c r="F1823" s="24" t="s">
        <v>4113</v>
      </c>
      <c r="G1823" t="b">
        <v>0</v>
      </c>
      <c r="H1823" s="24" t="s">
        <v>2602</v>
      </c>
    </row>
    <row r="1824" spans="1:8" hidden="1" x14ac:dyDescent="0.2">
      <c r="A1824">
        <v>15252</v>
      </c>
      <c r="B1824">
        <v>4</v>
      </c>
      <c r="C1824" s="116">
        <v>45131.503915972222</v>
      </c>
      <c r="D1824">
        <v>9041</v>
      </c>
      <c r="E1824" s="24" t="s">
        <v>4113</v>
      </c>
      <c r="F1824" s="24" t="s">
        <v>4113</v>
      </c>
      <c r="G1824" t="b">
        <v>0</v>
      </c>
      <c r="H1824" s="24" t="s">
        <v>2602</v>
      </c>
    </row>
    <row r="1825" spans="1:8" hidden="1" x14ac:dyDescent="0.2">
      <c r="A1825">
        <v>15423</v>
      </c>
      <c r="B1825">
        <v>4</v>
      </c>
      <c r="C1825" s="116">
        <v>45131.503916550922</v>
      </c>
      <c r="D1825">
        <v>9248</v>
      </c>
      <c r="E1825" s="24" t="s">
        <v>4116</v>
      </c>
      <c r="F1825" s="24" t="s">
        <v>4116</v>
      </c>
      <c r="G1825" t="b">
        <v>0</v>
      </c>
      <c r="H1825" s="24" t="s">
        <v>1254</v>
      </c>
    </row>
    <row r="1826" spans="1:8" hidden="1" x14ac:dyDescent="0.2">
      <c r="A1826">
        <v>15026</v>
      </c>
      <c r="B1826">
        <v>4</v>
      </c>
      <c r="C1826" s="116">
        <v>45131.503916701389</v>
      </c>
      <c r="D1826">
        <v>8752</v>
      </c>
      <c r="E1826" s="24" t="s">
        <v>4117</v>
      </c>
      <c r="F1826" s="24" t="s">
        <v>4117</v>
      </c>
      <c r="G1826" t="b">
        <v>0</v>
      </c>
      <c r="H1826" s="24" t="s">
        <v>1423</v>
      </c>
    </row>
    <row r="1827" spans="1:8" hidden="1" x14ac:dyDescent="0.2">
      <c r="A1827">
        <v>14247</v>
      </c>
      <c r="B1827">
        <v>4</v>
      </c>
      <c r="C1827" s="116">
        <v>45131.503917094909</v>
      </c>
      <c r="D1827">
        <v>1171</v>
      </c>
      <c r="E1827" s="24" t="s">
        <v>5090</v>
      </c>
      <c r="F1827" s="24" t="s">
        <v>5090</v>
      </c>
      <c r="G1827" t="b">
        <v>0</v>
      </c>
      <c r="H1827" s="24" t="s">
        <v>5091</v>
      </c>
    </row>
    <row r="1828" spans="1:8" hidden="1" x14ac:dyDescent="0.2">
      <c r="A1828">
        <v>15455</v>
      </c>
      <c r="B1828">
        <v>4</v>
      </c>
      <c r="C1828" s="116">
        <v>45131.503917245369</v>
      </c>
      <c r="D1828">
        <v>9281</v>
      </c>
      <c r="E1828" s="24" t="s">
        <v>4122</v>
      </c>
      <c r="F1828" s="24" t="s">
        <v>4122</v>
      </c>
      <c r="G1828" t="b">
        <v>0</v>
      </c>
      <c r="H1828" s="24" t="s">
        <v>1119</v>
      </c>
    </row>
    <row r="1829" spans="1:8" hidden="1" x14ac:dyDescent="0.2">
      <c r="A1829">
        <v>14694</v>
      </c>
      <c r="B1829">
        <v>4</v>
      </c>
      <c r="C1829" s="116">
        <v>45131.503917442133</v>
      </c>
      <c r="D1829">
        <v>1651</v>
      </c>
      <c r="E1829" s="24" t="s">
        <v>4123</v>
      </c>
      <c r="F1829" s="24" t="s">
        <v>4123</v>
      </c>
      <c r="G1829" t="b">
        <v>0</v>
      </c>
      <c r="H1829" s="24" t="s">
        <v>2442</v>
      </c>
    </row>
    <row r="1830" spans="1:8" hidden="1" x14ac:dyDescent="0.2">
      <c r="A1830">
        <v>15988</v>
      </c>
      <c r="B1830">
        <v>4</v>
      </c>
      <c r="C1830" s="116">
        <v>45131.503917627313</v>
      </c>
      <c r="D1830">
        <v>9871</v>
      </c>
      <c r="E1830" s="24" t="s">
        <v>4126</v>
      </c>
      <c r="F1830" s="24" t="s">
        <v>4126</v>
      </c>
      <c r="G1830" t="b">
        <v>0</v>
      </c>
      <c r="H1830" s="24" t="s">
        <v>2021</v>
      </c>
    </row>
    <row r="1831" spans="1:8" hidden="1" x14ac:dyDescent="0.2">
      <c r="A1831">
        <v>15717</v>
      </c>
      <c r="B1831">
        <v>4</v>
      </c>
      <c r="C1831" s="116">
        <v>45131.503917789349</v>
      </c>
      <c r="D1831">
        <v>9582</v>
      </c>
      <c r="E1831" s="24" t="s">
        <v>4127</v>
      </c>
      <c r="F1831" s="24" t="s">
        <v>4127</v>
      </c>
      <c r="G1831" t="b">
        <v>0</v>
      </c>
      <c r="H1831" s="24" t="s">
        <v>3231</v>
      </c>
    </row>
    <row r="1832" spans="1:8" x14ac:dyDescent="0.2">
      <c r="A1832">
        <v>16347</v>
      </c>
      <c r="C1832" s="116"/>
      <c r="D1832">
        <v>6029</v>
      </c>
      <c r="E1832" s="24" t="s">
        <v>7642</v>
      </c>
      <c r="F1832" s="24" t="s">
        <v>1154</v>
      </c>
      <c r="G1832" t="b">
        <v>1</v>
      </c>
      <c r="H1832" s="24" t="s">
        <v>883</v>
      </c>
    </row>
    <row r="1833" spans="1:8" hidden="1" x14ac:dyDescent="0.2">
      <c r="A1833">
        <v>15453</v>
      </c>
      <c r="B1833">
        <v>4</v>
      </c>
      <c r="C1833" s="116">
        <v>45131.503918171293</v>
      </c>
      <c r="D1833">
        <v>9279</v>
      </c>
      <c r="E1833" s="24" t="s">
        <v>4129</v>
      </c>
      <c r="F1833" s="24" t="s">
        <v>4129</v>
      </c>
      <c r="G1833" t="b">
        <v>0</v>
      </c>
      <c r="H1833" s="24" t="s">
        <v>4130</v>
      </c>
    </row>
    <row r="1834" spans="1:8" hidden="1" x14ac:dyDescent="0.2">
      <c r="A1834">
        <v>14105</v>
      </c>
      <c r="B1834">
        <v>4</v>
      </c>
      <c r="C1834" s="116">
        <v>45131.50391832176</v>
      </c>
      <c r="D1834">
        <v>1027</v>
      </c>
      <c r="E1834" s="24" t="s">
        <v>4131</v>
      </c>
      <c r="F1834" s="24" t="s">
        <v>4131</v>
      </c>
      <c r="G1834" t="b">
        <v>0</v>
      </c>
      <c r="H1834" s="24" t="s">
        <v>4132</v>
      </c>
    </row>
    <row r="1835" spans="1:8" hidden="1" x14ac:dyDescent="0.2">
      <c r="A1835">
        <v>14756</v>
      </c>
      <c r="B1835">
        <v>4</v>
      </c>
      <c r="C1835" s="116">
        <v>45131.503918518516</v>
      </c>
      <c r="D1835">
        <v>1713</v>
      </c>
      <c r="E1835" s="24" t="s">
        <v>4133</v>
      </c>
      <c r="F1835" s="24" t="s">
        <v>4133</v>
      </c>
      <c r="G1835" t="b">
        <v>0</v>
      </c>
      <c r="H1835" s="24" t="s">
        <v>1000</v>
      </c>
    </row>
    <row r="1836" spans="1:8" hidden="1" x14ac:dyDescent="0.2">
      <c r="A1836">
        <v>14138</v>
      </c>
      <c r="B1836">
        <v>4</v>
      </c>
      <c r="C1836" s="116">
        <v>45131.503931712963</v>
      </c>
      <c r="D1836">
        <v>1060</v>
      </c>
      <c r="E1836" s="24" t="s">
        <v>4135</v>
      </c>
      <c r="F1836" s="24" t="s">
        <v>4135</v>
      </c>
      <c r="G1836" t="b">
        <v>0</v>
      </c>
      <c r="H1836" s="24" t="s">
        <v>1254</v>
      </c>
    </row>
    <row r="1837" spans="1:8" hidden="1" x14ac:dyDescent="0.2">
      <c r="A1837">
        <v>14992</v>
      </c>
      <c r="B1837">
        <v>1</v>
      </c>
      <c r="C1837" s="116">
        <v>45131.503933333333</v>
      </c>
      <c r="D1837">
        <v>8684</v>
      </c>
      <c r="E1837" s="24" t="s">
        <v>4136</v>
      </c>
      <c r="F1837" s="24" t="s">
        <v>4136</v>
      </c>
      <c r="G1837" t="b">
        <v>1</v>
      </c>
      <c r="H1837" s="24" t="s">
        <v>2728</v>
      </c>
    </row>
    <row r="1838" spans="1:8" hidden="1" x14ac:dyDescent="0.2">
      <c r="A1838">
        <v>14615</v>
      </c>
      <c r="B1838">
        <v>4</v>
      </c>
      <c r="C1838" s="116">
        <v>45131.503935682871</v>
      </c>
      <c r="D1838">
        <v>1570</v>
      </c>
      <c r="E1838" s="24" t="s">
        <v>4139</v>
      </c>
      <c r="F1838" s="24" t="s">
        <v>4139</v>
      </c>
      <c r="G1838" t="b">
        <v>0</v>
      </c>
      <c r="H1838" s="24" t="s">
        <v>951</v>
      </c>
    </row>
    <row r="1839" spans="1:8" hidden="1" x14ac:dyDescent="0.2">
      <c r="A1839">
        <v>15366</v>
      </c>
      <c r="B1839">
        <v>4</v>
      </c>
      <c r="C1839" s="116">
        <v>45131.503937152775</v>
      </c>
      <c r="D1839">
        <v>9185</v>
      </c>
      <c r="E1839" s="24" t="s">
        <v>4140</v>
      </c>
      <c r="F1839" s="24" t="s">
        <v>4140</v>
      </c>
      <c r="G1839" t="b">
        <v>0</v>
      </c>
      <c r="H1839" s="24" t="s">
        <v>1378</v>
      </c>
    </row>
    <row r="1840" spans="1:8" hidden="1" x14ac:dyDescent="0.2">
      <c r="A1840">
        <v>15285</v>
      </c>
      <c r="B1840">
        <v>8</v>
      </c>
      <c r="C1840" s="116">
        <v>45131.503944363423</v>
      </c>
      <c r="D1840">
        <v>9082</v>
      </c>
      <c r="E1840" s="24" t="s">
        <v>4144</v>
      </c>
      <c r="F1840" s="24" t="s">
        <v>4144</v>
      </c>
      <c r="G1840" t="b">
        <v>1</v>
      </c>
      <c r="H1840" s="24" t="s">
        <v>4145</v>
      </c>
    </row>
    <row r="1841" spans="1:8" x14ac:dyDescent="0.2">
      <c r="A1841">
        <v>14053</v>
      </c>
      <c r="B1841">
        <v>3</v>
      </c>
      <c r="C1841" s="116"/>
      <c r="D1841">
        <v>2242</v>
      </c>
      <c r="E1841" s="24" t="s">
        <v>560</v>
      </c>
      <c r="F1841" s="24" t="s">
        <v>560</v>
      </c>
      <c r="G1841" t="b">
        <v>1</v>
      </c>
      <c r="H1841" s="24" t="s">
        <v>2320</v>
      </c>
    </row>
    <row r="1842" spans="1:8" hidden="1" x14ac:dyDescent="0.2">
      <c r="A1842">
        <v>16302</v>
      </c>
      <c r="C1842" s="116">
        <v>45726</v>
      </c>
      <c r="D1842">
        <v>-2435</v>
      </c>
      <c r="E1842" s="24" t="s">
        <v>5092</v>
      </c>
      <c r="F1842" s="24" t="s">
        <v>5093</v>
      </c>
      <c r="G1842" t="b">
        <v>1</v>
      </c>
      <c r="H1842" s="24" t="s">
        <v>1039</v>
      </c>
    </row>
    <row r="1843" spans="1:8" hidden="1" x14ac:dyDescent="0.2">
      <c r="A1843">
        <v>15354</v>
      </c>
      <c r="B1843">
        <v>4</v>
      </c>
      <c r="C1843" s="116">
        <v>45131.503938425929</v>
      </c>
      <c r="D1843">
        <v>9172</v>
      </c>
      <c r="E1843" s="24" t="s">
        <v>4146</v>
      </c>
      <c r="F1843" s="24" t="s">
        <v>4146</v>
      </c>
      <c r="G1843" t="b">
        <v>0</v>
      </c>
      <c r="H1843" s="24" t="s">
        <v>917</v>
      </c>
    </row>
    <row r="1844" spans="1:8" x14ac:dyDescent="0.2">
      <c r="A1844">
        <v>16062</v>
      </c>
      <c r="B1844">
        <v>4</v>
      </c>
      <c r="C1844" s="116"/>
      <c r="D1844">
        <v>9952</v>
      </c>
      <c r="E1844" s="24" t="s">
        <v>562</v>
      </c>
      <c r="F1844" s="24" t="s">
        <v>562</v>
      </c>
      <c r="G1844" t="b">
        <v>1</v>
      </c>
      <c r="H1844" s="24" t="s">
        <v>4147</v>
      </c>
    </row>
    <row r="1845" spans="1:8" hidden="1" x14ac:dyDescent="0.2">
      <c r="A1845">
        <v>16075</v>
      </c>
      <c r="B1845">
        <v>3</v>
      </c>
      <c r="C1845" s="116">
        <v>45131.503940937502</v>
      </c>
      <c r="D1845">
        <v>9966</v>
      </c>
      <c r="E1845" s="24" t="s">
        <v>4148</v>
      </c>
      <c r="F1845" s="24" t="s">
        <v>4148</v>
      </c>
      <c r="G1845" t="b">
        <v>1</v>
      </c>
      <c r="H1845" s="24" t="s">
        <v>956</v>
      </c>
    </row>
    <row r="1846" spans="1:8" hidden="1" x14ac:dyDescent="0.2">
      <c r="A1846">
        <v>14218</v>
      </c>
      <c r="B1846">
        <v>4</v>
      </c>
      <c r="C1846" s="116">
        <v>45131.503942395837</v>
      </c>
      <c r="D1846">
        <v>1141</v>
      </c>
      <c r="E1846" s="24" t="s">
        <v>4149</v>
      </c>
      <c r="F1846" s="24" t="s">
        <v>4149</v>
      </c>
      <c r="G1846" t="b">
        <v>0</v>
      </c>
      <c r="H1846" s="24" t="s">
        <v>4150</v>
      </c>
    </row>
    <row r="1847" spans="1:8" hidden="1" x14ac:dyDescent="0.2">
      <c r="A1847">
        <v>15693</v>
      </c>
      <c r="B1847">
        <v>4</v>
      </c>
      <c r="C1847" s="116">
        <v>45131.50394490741</v>
      </c>
      <c r="D1847">
        <v>9554</v>
      </c>
      <c r="E1847" s="24" t="s">
        <v>4152</v>
      </c>
      <c r="F1847" s="24" t="s">
        <v>4152</v>
      </c>
      <c r="G1847" t="b">
        <v>0</v>
      </c>
      <c r="H1847" s="24" t="s">
        <v>1421</v>
      </c>
    </row>
    <row r="1848" spans="1:8" hidden="1" x14ac:dyDescent="0.2">
      <c r="A1848">
        <v>15097</v>
      </c>
      <c r="B1848">
        <v>4</v>
      </c>
      <c r="C1848" s="116">
        <v>45131.503945104167</v>
      </c>
      <c r="D1848">
        <v>8838</v>
      </c>
      <c r="E1848" s="24" t="s">
        <v>4153</v>
      </c>
      <c r="F1848" s="24" t="s">
        <v>4153</v>
      </c>
      <c r="G1848" t="b">
        <v>0</v>
      </c>
      <c r="H1848" s="24" t="s">
        <v>4154</v>
      </c>
    </row>
    <row r="1849" spans="1:8" hidden="1" x14ac:dyDescent="0.2">
      <c r="A1849">
        <v>15063</v>
      </c>
      <c r="B1849">
        <v>2</v>
      </c>
      <c r="C1849" s="116">
        <v>45131.503945486111</v>
      </c>
      <c r="D1849">
        <v>8794</v>
      </c>
      <c r="E1849" s="24" t="s">
        <v>4157</v>
      </c>
      <c r="F1849" s="24" t="s">
        <v>4157</v>
      </c>
      <c r="G1849" t="b">
        <v>1</v>
      </c>
      <c r="H1849" s="24" t="s">
        <v>4158</v>
      </c>
    </row>
    <row r="1850" spans="1:8" x14ac:dyDescent="0.2">
      <c r="A1850">
        <v>14071</v>
      </c>
      <c r="B1850">
        <v>4</v>
      </c>
      <c r="C1850" s="116"/>
      <c r="D1850">
        <v>2374</v>
      </c>
      <c r="E1850" s="24" t="s">
        <v>564</v>
      </c>
      <c r="F1850" s="24" t="s">
        <v>564</v>
      </c>
      <c r="G1850" t="b">
        <v>1</v>
      </c>
      <c r="H1850" s="24" t="s">
        <v>1052</v>
      </c>
    </row>
    <row r="1851" spans="1:8" x14ac:dyDescent="0.2">
      <c r="A1851">
        <v>16332</v>
      </c>
      <c r="B1851">
        <v>4</v>
      </c>
      <c r="C1851" s="116"/>
      <c r="D1851">
        <v>11290524</v>
      </c>
      <c r="E1851" s="24" t="s">
        <v>4159</v>
      </c>
      <c r="F1851" s="24" t="s">
        <v>4159</v>
      </c>
      <c r="G1851" t="b">
        <v>1</v>
      </c>
      <c r="H1851" s="24" t="s">
        <v>4160</v>
      </c>
    </row>
    <row r="1852" spans="1:8" hidden="1" x14ac:dyDescent="0.2">
      <c r="A1852">
        <v>14774</v>
      </c>
      <c r="B1852">
        <v>4</v>
      </c>
      <c r="C1852" s="116">
        <v>45131.503945636578</v>
      </c>
      <c r="D1852">
        <v>1731</v>
      </c>
      <c r="E1852" s="24" t="s">
        <v>4161</v>
      </c>
      <c r="F1852" s="24" t="s">
        <v>4161</v>
      </c>
      <c r="G1852" t="b">
        <v>0</v>
      </c>
      <c r="H1852" s="24" t="s">
        <v>4162</v>
      </c>
    </row>
    <row r="1853" spans="1:8" hidden="1" x14ac:dyDescent="0.2">
      <c r="A1853">
        <v>14813</v>
      </c>
      <c r="B1853">
        <v>4</v>
      </c>
      <c r="C1853" s="116">
        <v>45131.503945833334</v>
      </c>
      <c r="D1853">
        <v>1770</v>
      </c>
      <c r="E1853" s="24" t="s">
        <v>4163</v>
      </c>
      <c r="F1853" s="24" t="s">
        <v>4163</v>
      </c>
      <c r="G1853" t="b">
        <v>0</v>
      </c>
      <c r="H1853" s="24" t="s">
        <v>4164</v>
      </c>
    </row>
    <row r="1854" spans="1:8" hidden="1" x14ac:dyDescent="0.2">
      <c r="A1854">
        <v>15365</v>
      </c>
      <c r="B1854">
        <v>4</v>
      </c>
      <c r="C1854" s="116">
        <v>45131.50394603009</v>
      </c>
      <c r="D1854">
        <v>9184</v>
      </c>
      <c r="E1854" s="24" t="s">
        <v>4165</v>
      </c>
      <c r="F1854" s="24" t="s">
        <v>4165</v>
      </c>
      <c r="G1854" t="b">
        <v>0</v>
      </c>
      <c r="H1854" s="24" t="s">
        <v>1440</v>
      </c>
    </row>
    <row r="1855" spans="1:8" hidden="1" x14ac:dyDescent="0.2">
      <c r="A1855">
        <v>14374</v>
      </c>
      <c r="B1855">
        <v>4</v>
      </c>
      <c r="C1855" s="116">
        <v>45131.503946562501</v>
      </c>
      <c r="D1855">
        <v>1304</v>
      </c>
      <c r="E1855" s="24" t="s">
        <v>4166</v>
      </c>
      <c r="F1855" s="24" t="s">
        <v>4166</v>
      </c>
      <c r="G1855" t="b">
        <v>0</v>
      </c>
      <c r="H1855" s="24" t="s">
        <v>1355</v>
      </c>
    </row>
    <row r="1856" spans="1:8" hidden="1" x14ac:dyDescent="0.2">
      <c r="A1856">
        <v>14020</v>
      </c>
      <c r="B1856">
        <v>4</v>
      </c>
      <c r="C1856" s="116">
        <v>45131.503947106481</v>
      </c>
      <c r="D1856">
        <v>2139</v>
      </c>
      <c r="E1856" s="24" t="s">
        <v>4168</v>
      </c>
      <c r="F1856" s="24" t="s">
        <v>4168</v>
      </c>
      <c r="G1856" t="b">
        <v>0</v>
      </c>
      <c r="H1856" s="24" t="s">
        <v>4169</v>
      </c>
    </row>
    <row r="1857" spans="1:8" x14ac:dyDescent="0.2">
      <c r="A1857">
        <v>15357</v>
      </c>
      <c r="B1857">
        <v>1</v>
      </c>
      <c r="C1857" s="116"/>
      <c r="D1857">
        <v>9175</v>
      </c>
      <c r="E1857" s="24" t="s">
        <v>4170</v>
      </c>
      <c r="F1857" s="24" t="s">
        <v>4170</v>
      </c>
      <c r="G1857" t="b">
        <v>1</v>
      </c>
      <c r="H1857" s="24" t="s">
        <v>4171</v>
      </c>
    </row>
    <row r="1858" spans="1:8" hidden="1" x14ac:dyDescent="0.2">
      <c r="A1858">
        <v>15486</v>
      </c>
      <c r="B1858">
        <v>4</v>
      </c>
      <c r="C1858" s="116">
        <v>45131.503946909725</v>
      </c>
      <c r="D1858">
        <v>9313</v>
      </c>
      <c r="E1858" s="24" t="s">
        <v>4172</v>
      </c>
      <c r="F1858" s="24" t="s">
        <v>4172</v>
      </c>
      <c r="G1858" t="b">
        <v>0</v>
      </c>
      <c r="H1858" s="24" t="s">
        <v>1126</v>
      </c>
    </row>
    <row r="1859" spans="1:8" hidden="1" x14ac:dyDescent="0.2">
      <c r="A1859">
        <v>14008</v>
      </c>
      <c r="B1859">
        <v>4</v>
      </c>
      <c r="C1859" s="116">
        <v>45131.503947453704</v>
      </c>
      <c r="D1859">
        <v>2049</v>
      </c>
      <c r="E1859" s="24" t="s">
        <v>4173</v>
      </c>
      <c r="F1859" s="24" t="s">
        <v>4173</v>
      </c>
      <c r="G1859" t="b">
        <v>0</v>
      </c>
      <c r="H1859" s="24" t="s">
        <v>892</v>
      </c>
    </row>
    <row r="1860" spans="1:8" hidden="1" x14ac:dyDescent="0.2">
      <c r="A1860">
        <v>15331</v>
      </c>
      <c r="B1860">
        <v>4</v>
      </c>
      <c r="C1860" s="116">
        <v>45131.503947650461</v>
      </c>
      <c r="D1860">
        <v>9146</v>
      </c>
      <c r="E1860" s="24" t="s">
        <v>4174</v>
      </c>
      <c r="F1860" s="24" t="s">
        <v>4174</v>
      </c>
      <c r="G1860" t="b">
        <v>0</v>
      </c>
      <c r="H1860" s="24" t="s">
        <v>4175</v>
      </c>
    </row>
    <row r="1861" spans="1:8" hidden="1" x14ac:dyDescent="0.2">
      <c r="A1861">
        <v>14602</v>
      </c>
      <c r="B1861">
        <v>4</v>
      </c>
      <c r="C1861" s="116">
        <v>45131.503947800928</v>
      </c>
      <c r="D1861">
        <v>1557</v>
      </c>
      <c r="E1861" s="24" t="s">
        <v>4176</v>
      </c>
      <c r="F1861" s="24" t="s">
        <v>4176</v>
      </c>
      <c r="G1861" t="b">
        <v>0</v>
      </c>
      <c r="H1861" s="24" t="s">
        <v>4177</v>
      </c>
    </row>
    <row r="1862" spans="1:8" x14ac:dyDescent="0.2">
      <c r="A1862">
        <v>16358</v>
      </c>
      <c r="C1862" s="116"/>
      <c r="D1862">
        <v>1820</v>
      </c>
      <c r="E1862" s="24" t="s">
        <v>7691</v>
      </c>
      <c r="F1862" s="24" t="s">
        <v>1254</v>
      </c>
      <c r="G1862" t="b">
        <v>1</v>
      </c>
      <c r="H1862" s="24" t="s">
        <v>883</v>
      </c>
    </row>
    <row r="1863" spans="1:8" hidden="1" x14ac:dyDescent="0.2">
      <c r="A1863">
        <v>14068</v>
      </c>
      <c r="B1863">
        <v>4</v>
      </c>
      <c r="C1863" s="116">
        <v>45131.503948182872</v>
      </c>
      <c r="D1863">
        <v>2370</v>
      </c>
      <c r="E1863" s="24" t="s">
        <v>4180</v>
      </c>
      <c r="F1863" s="24" t="s">
        <v>4180</v>
      </c>
      <c r="G1863" t="b">
        <v>0</v>
      </c>
      <c r="H1863" s="24" t="s">
        <v>4181</v>
      </c>
    </row>
    <row r="1864" spans="1:8" hidden="1" x14ac:dyDescent="0.2">
      <c r="A1864">
        <v>14659</v>
      </c>
      <c r="B1864">
        <v>4</v>
      </c>
      <c r="C1864" s="116">
        <v>45131.503948379628</v>
      </c>
      <c r="D1864">
        <v>1615</v>
      </c>
      <c r="E1864" s="24" t="s">
        <v>4182</v>
      </c>
      <c r="F1864" s="24" t="s">
        <v>4182</v>
      </c>
      <c r="G1864" t="b">
        <v>0</v>
      </c>
      <c r="H1864" s="24" t="s">
        <v>4183</v>
      </c>
    </row>
    <row r="1865" spans="1:8" hidden="1" x14ac:dyDescent="0.2">
      <c r="A1865">
        <v>14998</v>
      </c>
      <c r="B1865">
        <v>4</v>
      </c>
      <c r="C1865" s="116">
        <v>45565</v>
      </c>
      <c r="D1865">
        <v>8715</v>
      </c>
      <c r="E1865" s="24" t="s">
        <v>4186</v>
      </c>
      <c r="F1865" s="24" t="s">
        <v>4186</v>
      </c>
      <c r="G1865" t="b">
        <v>1</v>
      </c>
      <c r="H1865" s="24" t="s">
        <v>1154</v>
      </c>
    </row>
    <row r="1866" spans="1:8" hidden="1" x14ac:dyDescent="0.2">
      <c r="A1866">
        <v>15118</v>
      </c>
      <c r="B1866">
        <v>6</v>
      </c>
      <c r="C1866" s="116">
        <v>45131.503948726851</v>
      </c>
      <c r="D1866">
        <v>8868</v>
      </c>
      <c r="E1866" s="24" t="s">
        <v>4187</v>
      </c>
      <c r="F1866" s="24" t="s">
        <v>4187</v>
      </c>
      <c r="G1866" t="b">
        <v>1</v>
      </c>
      <c r="H1866" s="24" t="s">
        <v>1033</v>
      </c>
    </row>
    <row r="1867" spans="1:8" x14ac:dyDescent="0.2">
      <c r="A1867">
        <v>15712</v>
      </c>
      <c r="B1867">
        <v>2</v>
      </c>
      <c r="C1867" s="116"/>
      <c r="D1867">
        <v>9576</v>
      </c>
      <c r="E1867" s="24" t="s">
        <v>567</v>
      </c>
      <c r="F1867" s="24" t="s">
        <v>567</v>
      </c>
      <c r="G1867" t="b">
        <v>1</v>
      </c>
      <c r="H1867" s="24" t="s">
        <v>4190</v>
      </c>
    </row>
    <row r="1868" spans="1:8" hidden="1" x14ac:dyDescent="0.2">
      <c r="A1868">
        <v>15052</v>
      </c>
      <c r="B1868">
        <v>4</v>
      </c>
      <c r="C1868" s="116">
        <v>45580</v>
      </c>
      <c r="D1868">
        <v>8782</v>
      </c>
      <c r="E1868" s="24" t="s">
        <v>4191</v>
      </c>
      <c r="F1868" s="24" t="s">
        <v>4191</v>
      </c>
      <c r="G1868" t="b">
        <v>1</v>
      </c>
      <c r="H1868" s="24" t="s">
        <v>4192</v>
      </c>
    </row>
    <row r="1869" spans="1:8" hidden="1" x14ac:dyDescent="0.2">
      <c r="A1869">
        <v>13949</v>
      </c>
      <c r="B1869">
        <v>4</v>
      </c>
      <c r="C1869" s="116">
        <v>45559</v>
      </c>
      <c r="D1869">
        <v>5963575</v>
      </c>
      <c r="E1869" s="24" t="s">
        <v>5094</v>
      </c>
      <c r="F1869" s="24" t="s">
        <v>5094</v>
      </c>
      <c r="G1869" t="b">
        <v>0</v>
      </c>
      <c r="H1869" s="24" t="s">
        <v>5095</v>
      </c>
    </row>
    <row r="1870" spans="1:8" hidden="1" x14ac:dyDescent="0.2">
      <c r="A1870">
        <v>14614</v>
      </c>
      <c r="B1870">
        <v>4</v>
      </c>
      <c r="C1870" s="116">
        <v>45131.503949456019</v>
      </c>
      <c r="D1870">
        <v>1569</v>
      </c>
      <c r="E1870" s="24" t="s">
        <v>4194</v>
      </c>
      <c r="F1870" s="24" t="s">
        <v>4194</v>
      </c>
      <c r="G1870" t="b">
        <v>0</v>
      </c>
      <c r="H1870" s="24" t="s">
        <v>4195</v>
      </c>
    </row>
    <row r="1871" spans="1:8" x14ac:dyDescent="0.2">
      <c r="A1871">
        <v>16292</v>
      </c>
      <c r="B1871">
        <v>4</v>
      </c>
      <c r="C1871" s="116"/>
      <c r="D1871">
        <v>2427</v>
      </c>
      <c r="E1871" s="24" t="s">
        <v>569</v>
      </c>
      <c r="F1871" s="24" t="s">
        <v>569</v>
      </c>
      <c r="G1871" t="b">
        <v>0</v>
      </c>
      <c r="H1871" s="24" t="s">
        <v>1397</v>
      </c>
    </row>
    <row r="1872" spans="1:8" hidden="1" x14ac:dyDescent="0.2">
      <c r="A1872">
        <v>15467</v>
      </c>
      <c r="B1872">
        <v>4</v>
      </c>
      <c r="C1872" s="116">
        <v>45131.503949803242</v>
      </c>
      <c r="D1872">
        <v>9293</v>
      </c>
      <c r="E1872" s="24" t="s">
        <v>4197</v>
      </c>
      <c r="F1872" s="24" t="s">
        <v>4197</v>
      </c>
      <c r="G1872" t="b">
        <v>0</v>
      </c>
      <c r="H1872" s="24" t="s">
        <v>962</v>
      </c>
    </row>
    <row r="1873" spans="1:8" hidden="1" x14ac:dyDescent="0.2">
      <c r="A1873">
        <v>14744</v>
      </c>
      <c r="B1873">
        <v>4</v>
      </c>
      <c r="C1873" s="116">
        <v>45131.503950150465</v>
      </c>
      <c r="D1873">
        <v>1701</v>
      </c>
      <c r="E1873" s="24" t="s">
        <v>4198</v>
      </c>
      <c r="F1873" s="24" t="s">
        <v>4198</v>
      </c>
      <c r="G1873" t="b">
        <v>0</v>
      </c>
      <c r="H1873" s="24" t="s">
        <v>2085</v>
      </c>
    </row>
    <row r="1874" spans="1:8" x14ac:dyDescent="0.2">
      <c r="A1874">
        <v>15466</v>
      </c>
      <c r="B1874">
        <v>4</v>
      </c>
      <c r="C1874" s="116"/>
      <c r="D1874">
        <v>9292</v>
      </c>
      <c r="E1874" s="24" t="s">
        <v>4199</v>
      </c>
      <c r="F1874" s="24" t="s">
        <v>4199</v>
      </c>
      <c r="G1874" t="b">
        <v>0</v>
      </c>
      <c r="H1874" s="24" t="s">
        <v>4200</v>
      </c>
    </row>
    <row r="1875" spans="1:8" x14ac:dyDescent="0.2">
      <c r="A1875">
        <v>15443</v>
      </c>
      <c r="B1875">
        <v>4</v>
      </c>
      <c r="C1875" s="116"/>
      <c r="D1875">
        <v>9268</v>
      </c>
      <c r="E1875" s="24" t="s">
        <v>4202</v>
      </c>
      <c r="F1875" s="24" t="s">
        <v>4202</v>
      </c>
      <c r="G1875" t="b">
        <v>0</v>
      </c>
      <c r="H1875" s="24" t="s">
        <v>4203</v>
      </c>
    </row>
    <row r="1876" spans="1:8" hidden="1" x14ac:dyDescent="0.2">
      <c r="A1876">
        <v>15015</v>
      </c>
      <c r="B1876">
        <v>4</v>
      </c>
      <c r="C1876" s="116">
        <v>45131.503951423612</v>
      </c>
      <c r="D1876">
        <v>8739</v>
      </c>
      <c r="E1876" s="24" t="s">
        <v>4204</v>
      </c>
      <c r="F1876" s="24" t="s">
        <v>4204</v>
      </c>
      <c r="G1876" t="b">
        <v>0</v>
      </c>
      <c r="H1876" s="24" t="s">
        <v>4205</v>
      </c>
    </row>
    <row r="1877" spans="1:8" hidden="1" x14ac:dyDescent="0.2">
      <c r="A1877">
        <v>15400</v>
      </c>
      <c r="B1877">
        <v>2</v>
      </c>
      <c r="C1877" s="116">
        <v>45131.503952164348</v>
      </c>
      <c r="D1877">
        <v>9220</v>
      </c>
      <c r="E1877" s="24" t="s">
        <v>4207</v>
      </c>
      <c r="F1877" s="24" t="s">
        <v>4207</v>
      </c>
      <c r="G1877" t="b">
        <v>1</v>
      </c>
      <c r="H1877" s="24" t="s">
        <v>4208</v>
      </c>
    </row>
    <row r="1878" spans="1:8" x14ac:dyDescent="0.2">
      <c r="A1878">
        <v>14421</v>
      </c>
      <c r="B1878">
        <v>4</v>
      </c>
      <c r="C1878" s="116"/>
      <c r="D1878">
        <v>1366</v>
      </c>
      <c r="E1878" s="24" t="s">
        <v>573</v>
      </c>
      <c r="F1878" s="24" t="s">
        <v>573</v>
      </c>
      <c r="G1878" t="b">
        <v>1</v>
      </c>
      <c r="H1878" s="24" t="s">
        <v>1397</v>
      </c>
    </row>
    <row r="1879" spans="1:8" hidden="1" x14ac:dyDescent="0.2">
      <c r="A1879">
        <v>16010</v>
      </c>
      <c r="B1879">
        <v>4</v>
      </c>
      <c r="C1879" s="116">
        <v>45131.503950347222</v>
      </c>
      <c r="D1879">
        <v>9895</v>
      </c>
      <c r="E1879" s="24" t="s">
        <v>4210</v>
      </c>
      <c r="F1879" s="24" t="s">
        <v>4210</v>
      </c>
      <c r="G1879" t="b">
        <v>0</v>
      </c>
      <c r="H1879" s="24" t="s">
        <v>4211</v>
      </c>
    </row>
    <row r="1880" spans="1:8" hidden="1" x14ac:dyDescent="0.2">
      <c r="A1880">
        <v>15076</v>
      </c>
      <c r="B1880">
        <v>4</v>
      </c>
      <c r="C1880" s="116">
        <v>45131.503950543978</v>
      </c>
      <c r="D1880">
        <v>8814</v>
      </c>
      <c r="E1880" s="24" t="s">
        <v>4212</v>
      </c>
      <c r="F1880" s="24" t="s">
        <v>4212</v>
      </c>
      <c r="G1880" t="b">
        <v>0</v>
      </c>
      <c r="H1880" s="24" t="s">
        <v>4213</v>
      </c>
    </row>
    <row r="1881" spans="1:8" hidden="1" x14ac:dyDescent="0.2">
      <c r="A1881">
        <v>15841</v>
      </c>
      <c r="B1881">
        <v>4</v>
      </c>
      <c r="C1881" s="116">
        <v>45131.503950891201</v>
      </c>
      <c r="D1881">
        <v>9715</v>
      </c>
      <c r="E1881" s="24" t="s">
        <v>4214</v>
      </c>
      <c r="F1881" s="24" t="s">
        <v>4214</v>
      </c>
      <c r="G1881" t="b">
        <v>0</v>
      </c>
      <c r="H1881" s="24" t="s">
        <v>4215</v>
      </c>
    </row>
    <row r="1882" spans="1:8" hidden="1" x14ac:dyDescent="0.2">
      <c r="A1882">
        <v>15869</v>
      </c>
      <c r="B1882">
        <v>4</v>
      </c>
      <c r="C1882" s="116">
        <v>45131.503951076389</v>
      </c>
      <c r="D1882">
        <v>9747</v>
      </c>
      <c r="E1882" s="24" t="s">
        <v>4216</v>
      </c>
      <c r="F1882" s="24" t="s">
        <v>4216</v>
      </c>
      <c r="G1882" t="b">
        <v>0</v>
      </c>
      <c r="H1882" s="24" t="s">
        <v>4217</v>
      </c>
    </row>
    <row r="1883" spans="1:8" hidden="1" x14ac:dyDescent="0.2">
      <c r="A1883">
        <v>15313</v>
      </c>
      <c r="B1883">
        <v>4</v>
      </c>
      <c r="C1883" s="116">
        <v>45131.503951273146</v>
      </c>
      <c r="D1883">
        <v>9127</v>
      </c>
      <c r="E1883" s="24" t="s">
        <v>4218</v>
      </c>
      <c r="F1883" s="24" t="s">
        <v>4218</v>
      </c>
      <c r="G1883" t="b">
        <v>0</v>
      </c>
      <c r="H1883" s="24" t="s">
        <v>4219</v>
      </c>
    </row>
    <row r="1884" spans="1:8" hidden="1" x14ac:dyDescent="0.2">
      <c r="A1884">
        <v>15622</v>
      </c>
      <c r="B1884">
        <v>2</v>
      </c>
      <c r="C1884" s="116">
        <v>45131.503951620369</v>
      </c>
      <c r="D1884">
        <v>9475</v>
      </c>
      <c r="E1884" s="24" t="s">
        <v>4220</v>
      </c>
      <c r="F1884" s="24" t="s">
        <v>4220</v>
      </c>
      <c r="G1884" t="b">
        <v>1</v>
      </c>
      <c r="H1884" s="24" t="s">
        <v>4221</v>
      </c>
    </row>
    <row r="1885" spans="1:8" hidden="1" x14ac:dyDescent="0.2">
      <c r="A1885">
        <v>14287</v>
      </c>
      <c r="B1885">
        <v>4</v>
      </c>
      <c r="C1885" s="116">
        <v>45131.503952349536</v>
      </c>
      <c r="D1885">
        <v>1211</v>
      </c>
      <c r="E1885" s="24" t="s">
        <v>4222</v>
      </c>
      <c r="F1885" s="24" t="s">
        <v>4222</v>
      </c>
      <c r="G1885" t="b">
        <v>0</v>
      </c>
      <c r="H1885" s="24" t="s">
        <v>4223</v>
      </c>
    </row>
    <row r="1886" spans="1:8" hidden="1" x14ac:dyDescent="0.2">
      <c r="A1886">
        <v>14201</v>
      </c>
      <c r="B1886">
        <v>4</v>
      </c>
      <c r="C1886" s="116">
        <v>45131.503952511572</v>
      </c>
      <c r="D1886">
        <v>1124</v>
      </c>
      <c r="E1886" s="24" t="s">
        <v>4225</v>
      </c>
      <c r="F1886" s="24" t="s">
        <v>4225</v>
      </c>
      <c r="G1886" t="b">
        <v>0</v>
      </c>
      <c r="H1886" s="24" t="s">
        <v>4226</v>
      </c>
    </row>
    <row r="1887" spans="1:8" hidden="1" x14ac:dyDescent="0.2">
      <c r="A1887">
        <v>16007</v>
      </c>
      <c r="B1887">
        <v>4</v>
      </c>
      <c r="C1887" s="116">
        <v>45131.503952893516</v>
      </c>
      <c r="D1887">
        <v>9892</v>
      </c>
      <c r="E1887" s="24" t="s">
        <v>4227</v>
      </c>
      <c r="F1887" s="24" t="s">
        <v>4227</v>
      </c>
      <c r="G1887" t="b">
        <v>0</v>
      </c>
      <c r="H1887" s="24" t="s">
        <v>2186</v>
      </c>
    </row>
    <row r="1888" spans="1:8" hidden="1" x14ac:dyDescent="0.2">
      <c r="A1888">
        <v>15030</v>
      </c>
      <c r="B1888">
        <v>4</v>
      </c>
      <c r="C1888" s="116">
        <v>45131.503953240739</v>
      </c>
      <c r="D1888">
        <v>8756</v>
      </c>
      <c r="E1888" s="24" t="s">
        <v>4229</v>
      </c>
      <c r="F1888" s="24" t="s">
        <v>4229</v>
      </c>
      <c r="G1888" t="b">
        <v>0</v>
      </c>
      <c r="H1888" s="24" t="s">
        <v>3901</v>
      </c>
    </row>
    <row r="1889" spans="1:8" hidden="1" x14ac:dyDescent="0.2">
      <c r="A1889">
        <v>16279</v>
      </c>
      <c r="C1889" s="116">
        <v>45639</v>
      </c>
      <c r="D1889">
        <v>2207</v>
      </c>
      <c r="E1889" s="24" t="s">
        <v>5096</v>
      </c>
      <c r="F1889" s="24" t="s">
        <v>4234</v>
      </c>
      <c r="G1889" t="b">
        <v>0</v>
      </c>
      <c r="H1889" s="24" t="s">
        <v>883</v>
      </c>
    </row>
    <row r="1890" spans="1:8" hidden="1" x14ac:dyDescent="0.2">
      <c r="A1890">
        <v>16307</v>
      </c>
      <c r="C1890" s="116">
        <v>45587</v>
      </c>
      <c r="D1890">
        <v>1078</v>
      </c>
      <c r="E1890" s="24" t="s">
        <v>5097</v>
      </c>
      <c r="F1890" s="24" t="s">
        <v>4235</v>
      </c>
      <c r="G1890" t="b">
        <v>1</v>
      </c>
      <c r="H1890" s="24" t="s">
        <v>883</v>
      </c>
    </row>
    <row r="1891" spans="1:8" hidden="1" x14ac:dyDescent="0.2">
      <c r="A1891">
        <v>16308</v>
      </c>
      <c r="C1891" s="116">
        <v>45587</v>
      </c>
      <c r="D1891">
        <v>11189128</v>
      </c>
      <c r="E1891" s="24" t="s">
        <v>5098</v>
      </c>
      <c r="F1891" s="24" t="s">
        <v>5098</v>
      </c>
      <c r="G1891" t="b">
        <v>1</v>
      </c>
      <c r="H1891" s="24" t="s">
        <v>5099</v>
      </c>
    </row>
    <row r="1892" spans="1:8" hidden="1" x14ac:dyDescent="0.2">
      <c r="A1892">
        <v>15569</v>
      </c>
      <c r="B1892">
        <v>11</v>
      </c>
      <c r="C1892" s="116">
        <v>45131.503953587962</v>
      </c>
      <c r="D1892">
        <v>9408</v>
      </c>
      <c r="E1892" s="24" t="s">
        <v>4236</v>
      </c>
      <c r="F1892" s="24" t="s">
        <v>4236</v>
      </c>
      <c r="G1892" t="b">
        <v>0</v>
      </c>
      <c r="H1892" s="24" t="s">
        <v>1266</v>
      </c>
    </row>
    <row r="1893" spans="1:8" hidden="1" x14ac:dyDescent="0.2">
      <c r="A1893">
        <v>14649</v>
      </c>
      <c r="B1893">
        <v>4</v>
      </c>
      <c r="C1893" s="116">
        <v>45131.503962118055</v>
      </c>
      <c r="D1893">
        <v>1605</v>
      </c>
      <c r="E1893" s="24" t="s">
        <v>4238</v>
      </c>
      <c r="F1893" s="24" t="s">
        <v>4238</v>
      </c>
      <c r="G1893" t="b">
        <v>0</v>
      </c>
      <c r="H1893" s="24" t="s">
        <v>4239</v>
      </c>
    </row>
    <row r="1894" spans="1:8" hidden="1" x14ac:dyDescent="0.2">
      <c r="A1894">
        <v>16094</v>
      </c>
      <c r="B1894">
        <v>6</v>
      </c>
      <c r="C1894" s="116">
        <v>45131.503953969906</v>
      </c>
      <c r="D1894">
        <v>9987</v>
      </c>
      <c r="E1894" s="24" t="s">
        <v>4240</v>
      </c>
      <c r="F1894" s="24" t="s">
        <v>4240</v>
      </c>
      <c r="G1894" t="b">
        <v>1</v>
      </c>
      <c r="H1894" s="24" t="s">
        <v>2889</v>
      </c>
    </row>
    <row r="1895" spans="1:8" hidden="1" x14ac:dyDescent="0.2">
      <c r="A1895">
        <v>16101</v>
      </c>
      <c r="B1895">
        <v>4</v>
      </c>
      <c r="C1895" s="116">
        <v>45131.503955057873</v>
      </c>
      <c r="D1895">
        <v>9995</v>
      </c>
      <c r="E1895" s="24" t="s">
        <v>4243</v>
      </c>
      <c r="F1895" s="24" t="s">
        <v>4243</v>
      </c>
      <c r="G1895" t="b">
        <v>0</v>
      </c>
      <c r="H1895" s="24" t="s">
        <v>993</v>
      </c>
    </row>
    <row r="1896" spans="1:8" hidden="1" x14ac:dyDescent="0.2">
      <c r="A1896">
        <v>14172</v>
      </c>
      <c r="B1896">
        <v>4</v>
      </c>
      <c r="C1896" s="116">
        <v>45131.50396681713</v>
      </c>
      <c r="D1896">
        <v>1094</v>
      </c>
      <c r="E1896" s="24" t="s">
        <v>4244</v>
      </c>
      <c r="F1896" s="24" t="s">
        <v>4244</v>
      </c>
      <c r="G1896" t="b">
        <v>0</v>
      </c>
      <c r="H1896" s="24" t="s">
        <v>4017</v>
      </c>
    </row>
    <row r="1897" spans="1:8" hidden="1" x14ac:dyDescent="0.2">
      <c r="A1897">
        <v>14285</v>
      </c>
      <c r="B1897">
        <v>4</v>
      </c>
      <c r="C1897" s="116">
        <v>45131.503967013887</v>
      </c>
      <c r="D1897">
        <v>1209</v>
      </c>
      <c r="E1897" s="24" t="s">
        <v>4245</v>
      </c>
      <c r="F1897" s="24" t="s">
        <v>4245</v>
      </c>
      <c r="G1897" t="b">
        <v>0</v>
      </c>
      <c r="H1897" s="24" t="s">
        <v>2475</v>
      </c>
    </row>
    <row r="1898" spans="1:8" hidden="1" x14ac:dyDescent="0.2">
      <c r="A1898">
        <v>15305</v>
      </c>
      <c r="B1898">
        <v>4</v>
      </c>
      <c r="C1898" s="116">
        <v>45131.50396736111</v>
      </c>
      <c r="D1898">
        <v>9116</v>
      </c>
      <c r="E1898" s="24" t="s">
        <v>4246</v>
      </c>
      <c r="F1898" s="24" t="s">
        <v>4246</v>
      </c>
      <c r="G1898" t="b">
        <v>0</v>
      </c>
      <c r="H1898" s="24" t="s">
        <v>1378</v>
      </c>
    </row>
    <row r="1899" spans="1:8" x14ac:dyDescent="0.2">
      <c r="A1899">
        <v>14765</v>
      </c>
      <c r="B1899">
        <v>2</v>
      </c>
      <c r="C1899" s="116"/>
      <c r="D1899">
        <v>1722</v>
      </c>
      <c r="E1899" s="24" t="s">
        <v>5100</v>
      </c>
      <c r="F1899" s="24" t="s">
        <v>5100</v>
      </c>
      <c r="G1899" t="b">
        <v>1</v>
      </c>
      <c r="H1899" s="24" t="s">
        <v>5101</v>
      </c>
    </row>
    <row r="1900" spans="1:8" hidden="1" x14ac:dyDescent="0.2">
      <c r="A1900">
        <v>15085</v>
      </c>
      <c r="B1900">
        <v>4</v>
      </c>
      <c r="C1900" s="116">
        <v>45131.503967511577</v>
      </c>
      <c r="D1900">
        <v>8824</v>
      </c>
      <c r="E1900" s="24" t="s">
        <v>4247</v>
      </c>
      <c r="F1900" s="24" t="s">
        <v>4247</v>
      </c>
      <c r="G1900" t="b">
        <v>0</v>
      </c>
      <c r="H1900" s="24" t="s">
        <v>1113</v>
      </c>
    </row>
    <row r="1901" spans="1:8" hidden="1" x14ac:dyDescent="0.2">
      <c r="A1901">
        <v>16248</v>
      </c>
      <c r="B1901">
        <v>4</v>
      </c>
      <c r="C1901" s="116">
        <v>44868</v>
      </c>
      <c r="D1901">
        <v>5763730</v>
      </c>
      <c r="E1901" s="24" t="s">
        <v>5102</v>
      </c>
      <c r="F1901" s="24" t="s">
        <v>5102</v>
      </c>
      <c r="G1901" t="b">
        <v>0</v>
      </c>
      <c r="H1901" s="24" t="s">
        <v>5103</v>
      </c>
    </row>
    <row r="1902" spans="1:8" hidden="1" x14ac:dyDescent="0.2">
      <c r="A1902">
        <v>14897</v>
      </c>
      <c r="B1902">
        <v>4</v>
      </c>
      <c r="C1902" s="116">
        <v>45895.938487881947</v>
      </c>
      <c r="D1902">
        <v>2185</v>
      </c>
      <c r="E1902" s="24" t="s">
        <v>825</v>
      </c>
      <c r="F1902" s="24" t="s">
        <v>825</v>
      </c>
      <c r="G1902" t="b">
        <v>0</v>
      </c>
      <c r="H1902" s="24" t="s">
        <v>4248</v>
      </c>
    </row>
    <row r="1903" spans="1:8" hidden="1" x14ac:dyDescent="0.2">
      <c r="A1903">
        <v>13980</v>
      </c>
      <c r="B1903">
        <v>4</v>
      </c>
      <c r="C1903" s="116">
        <v>45895.938487881947</v>
      </c>
      <c r="D1903">
        <v>11135309</v>
      </c>
      <c r="E1903" s="24" t="s">
        <v>827</v>
      </c>
      <c r="F1903" s="24" t="s">
        <v>827</v>
      </c>
      <c r="G1903" t="b">
        <v>0</v>
      </c>
      <c r="H1903" s="24" t="s">
        <v>4249</v>
      </c>
    </row>
    <row r="1904" spans="1:8" hidden="1" x14ac:dyDescent="0.2">
      <c r="A1904">
        <v>16016</v>
      </c>
      <c r="B1904">
        <v>1</v>
      </c>
      <c r="C1904" s="116">
        <v>45131.503968055556</v>
      </c>
      <c r="D1904">
        <v>9901</v>
      </c>
      <c r="E1904" s="24" t="s">
        <v>4252</v>
      </c>
      <c r="F1904" s="24" t="s">
        <v>4252</v>
      </c>
      <c r="G1904" t="b">
        <v>1</v>
      </c>
      <c r="H1904" s="24" t="s">
        <v>4253</v>
      </c>
    </row>
    <row r="1905" spans="1:8" hidden="1" x14ac:dyDescent="0.2">
      <c r="A1905">
        <v>14059</v>
      </c>
      <c r="B1905">
        <v>4</v>
      </c>
      <c r="C1905" s="116">
        <v>45131.503968252313</v>
      </c>
      <c r="D1905">
        <v>2353</v>
      </c>
      <c r="E1905" s="24" t="s">
        <v>4254</v>
      </c>
      <c r="F1905" s="24" t="s">
        <v>4254</v>
      </c>
      <c r="G1905" t="b">
        <v>0</v>
      </c>
      <c r="H1905" s="24" t="s">
        <v>4255</v>
      </c>
    </row>
    <row r="1906" spans="1:8" hidden="1" x14ac:dyDescent="0.2">
      <c r="A1906">
        <v>15736</v>
      </c>
      <c r="B1906">
        <v>4</v>
      </c>
      <c r="C1906" s="116">
        <v>45131.503968634257</v>
      </c>
      <c r="D1906">
        <v>9604</v>
      </c>
      <c r="E1906" s="24" t="s">
        <v>4256</v>
      </c>
      <c r="F1906" s="24" t="s">
        <v>4256</v>
      </c>
      <c r="G1906" t="b">
        <v>0</v>
      </c>
      <c r="H1906" s="24" t="s">
        <v>1380</v>
      </c>
    </row>
    <row r="1907" spans="1:8" x14ac:dyDescent="0.2">
      <c r="A1907">
        <v>13995</v>
      </c>
      <c r="B1907">
        <v>4</v>
      </c>
      <c r="C1907" s="116"/>
      <c r="D1907">
        <v>2016</v>
      </c>
      <c r="E1907" s="24" t="s">
        <v>577</v>
      </c>
      <c r="F1907" s="24" t="s">
        <v>577</v>
      </c>
      <c r="G1907" t="b">
        <v>1</v>
      </c>
      <c r="H1907" s="24" t="s">
        <v>4257</v>
      </c>
    </row>
    <row r="1908" spans="1:8" x14ac:dyDescent="0.2">
      <c r="A1908">
        <v>16339</v>
      </c>
      <c r="B1908">
        <v>4</v>
      </c>
      <c r="C1908" s="116"/>
      <c r="D1908">
        <v>5963605</v>
      </c>
      <c r="E1908" s="24" t="s">
        <v>4258</v>
      </c>
      <c r="F1908" s="24" t="s">
        <v>4258</v>
      </c>
      <c r="G1908" t="b">
        <v>1</v>
      </c>
      <c r="H1908" s="24" t="s">
        <v>4259</v>
      </c>
    </row>
    <row r="1909" spans="1:8" hidden="1" x14ac:dyDescent="0.2">
      <c r="A1909">
        <v>14477</v>
      </c>
      <c r="B1909">
        <v>4</v>
      </c>
      <c r="C1909" s="116">
        <v>45131.503968784724</v>
      </c>
      <c r="D1909">
        <v>1431</v>
      </c>
      <c r="E1909" s="24" t="s">
        <v>4260</v>
      </c>
      <c r="F1909" s="24" t="s">
        <v>4260</v>
      </c>
      <c r="G1909" t="b">
        <v>0</v>
      </c>
      <c r="H1909" s="24" t="s">
        <v>4261</v>
      </c>
    </row>
    <row r="1910" spans="1:8" hidden="1" x14ac:dyDescent="0.2">
      <c r="A1910">
        <v>15091</v>
      </c>
      <c r="B1910">
        <v>4</v>
      </c>
      <c r="C1910" s="116">
        <v>45131.50396898148</v>
      </c>
      <c r="D1910">
        <v>8831</v>
      </c>
      <c r="E1910" s="24" t="s">
        <v>4262</v>
      </c>
      <c r="F1910" s="24" t="s">
        <v>4262</v>
      </c>
      <c r="G1910" t="b">
        <v>0</v>
      </c>
      <c r="H1910" s="24" t="s">
        <v>4263</v>
      </c>
    </row>
    <row r="1911" spans="1:8" hidden="1" x14ac:dyDescent="0.2">
      <c r="A1911">
        <v>15100</v>
      </c>
      <c r="B1911">
        <v>4</v>
      </c>
      <c r="C1911" s="116">
        <v>45131.503969328704</v>
      </c>
      <c r="D1911">
        <v>8841</v>
      </c>
      <c r="E1911" s="24" t="s">
        <v>4262</v>
      </c>
      <c r="F1911" s="24" t="s">
        <v>4262</v>
      </c>
      <c r="G1911" t="b">
        <v>0</v>
      </c>
      <c r="H1911" s="24" t="s">
        <v>4263</v>
      </c>
    </row>
    <row r="1912" spans="1:8" hidden="1" x14ac:dyDescent="0.2">
      <c r="A1912">
        <v>15759</v>
      </c>
      <c r="B1912">
        <v>4</v>
      </c>
      <c r="C1912" s="116">
        <v>45131.375365856482</v>
      </c>
      <c r="D1912">
        <v>9628</v>
      </c>
      <c r="E1912" s="24" t="s">
        <v>4264</v>
      </c>
      <c r="F1912" s="24" t="s">
        <v>4264</v>
      </c>
      <c r="G1912" t="b">
        <v>0</v>
      </c>
      <c r="H1912" s="24" t="s">
        <v>4265</v>
      </c>
    </row>
    <row r="1913" spans="1:8" hidden="1" x14ac:dyDescent="0.2">
      <c r="A1913">
        <v>14692</v>
      </c>
      <c r="B1913">
        <v>4</v>
      </c>
      <c r="C1913" s="116">
        <v>45131.50396952546</v>
      </c>
      <c r="D1913">
        <v>1649</v>
      </c>
      <c r="E1913" s="24" t="s">
        <v>4266</v>
      </c>
      <c r="F1913" s="24" t="s">
        <v>4266</v>
      </c>
      <c r="G1913" t="b">
        <v>0</v>
      </c>
      <c r="H1913" s="24" t="s">
        <v>1058</v>
      </c>
    </row>
    <row r="1914" spans="1:8" hidden="1" x14ac:dyDescent="0.2">
      <c r="A1914">
        <v>15593</v>
      </c>
      <c r="B1914">
        <v>4</v>
      </c>
      <c r="C1914" s="116">
        <v>45131.503969710648</v>
      </c>
      <c r="D1914">
        <v>9439</v>
      </c>
      <c r="E1914" s="24" t="s">
        <v>4267</v>
      </c>
      <c r="F1914" s="24" t="s">
        <v>4267</v>
      </c>
      <c r="G1914" t="b">
        <v>0</v>
      </c>
      <c r="H1914" s="24" t="s">
        <v>1160</v>
      </c>
    </row>
    <row r="1915" spans="1:8" hidden="1" x14ac:dyDescent="0.2">
      <c r="A1915">
        <v>14288</v>
      </c>
      <c r="B1915">
        <v>4</v>
      </c>
      <c r="C1915" s="116">
        <v>45131.503969907404</v>
      </c>
      <c r="D1915">
        <v>1212</v>
      </c>
      <c r="E1915" s="24" t="s">
        <v>4268</v>
      </c>
      <c r="F1915" s="24" t="s">
        <v>4268</v>
      </c>
      <c r="G1915" t="b">
        <v>0</v>
      </c>
      <c r="H1915" s="24" t="s">
        <v>956</v>
      </c>
    </row>
    <row r="1916" spans="1:8" x14ac:dyDescent="0.2">
      <c r="A1916">
        <v>14027</v>
      </c>
      <c r="B1916">
        <v>4</v>
      </c>
      <c r="C1916" s="116"/>
      <c r="D1916">
        <v>2171</v>
      </c>
      <c r="E1916" s="24" t="s">
        <v>4269</v>
      </c>
      <c r="F1916" s="24" t="s">
        <v>4269</v>
      </c>
      <c r="G1916" t="b">
        <v>0</v>
      </c>
      <c r="H1916" s="24" t="s">
        <v>1440</v>
      </c>
    </row>
    <row r="1917" spans="1:8" hidden="1" x14ac:dyDescent="0.2">
      <c r="A1917">
        <v>14422</v>
      </c>
      <c r="B1917">
        <v>4</v>
      </c>
      <c r="C1917" s="116">
        <v>45131.503970254627</v>
      </c>
      <c r="D1917">
        <v>1367</v>
      </c>
      <c r="E1917" s="24" t="s">
        <v>4272</v>
      </c>
      <c r="F1917" s="24" t="s">
        <v>4272</v>
      </c>
      <c r="G1917" t="b">
        <v>0</v>
      </c>
      <c r="H1917" s="24" t="s">
        <v>4273</v>
      </c>
    </row>
    <row r="1918" spans="1:8" hidden="1" x14ac:dyDescent="0.2">
      <c r="A1918">
        <v>15213</v>
      </c>
      <c r="B1918">
        <v>4</v>
      </c>
      <c r="C1918" s="116">
        <v>45131.503970601851</v>
      </c>
      <c r="D1918">
        <v>8995</v>
      </c>
      <c r="E1918" s="24" t="s">
        <v>4274</v>
      </c>
      <c r="F1918" s="24" t="s">
        <v>4274</v>
      </c>
      <c r="G1918" t="b">
        <v>0</v>
      </c>
      <c r="H1918" s="24" t="s">
        <v>1031</v>
      </c>
    </row>
    <row r="1919" spans="1:8" hidden="1" x14ac:dyDescent="0.2">
      <c r="A1919">
        <v>15713</v>
      </c>
      <c r="B1919">
        <v>4</v>
      </c>
      <c r="C1919" s="116">
        <v>45131.503970798614</v>
      </c>
      <c r="D1919">
        <v>9577</v>
      </c>
      <c r="E1919" s="24" t="s">
        <v>4275</v>
      </c>
      <c r="F1919" s="24" t="s">
        <v>4275</v>
      </c>
      <c r="G1919" t="b">
        <v>0</v>
      </c>
      <c r="H1919" s="24" t="s">
        <v>2001</v>
      </c>
    </row>
    <row r="1920" spans="1:8" hidden="1" x14ac:dyDescent="0.2">
      <c r="A1920">
        <v>14413</v>
      </c>
      <c r="B1920">
        <v>4</v>
      </c>
      <c r="C1920" s="116">
        <v>45131.503970949074</v>
      </c>
      <c r="D1920">
        <v>1349</v>
      </c>
      <c r="E1920" s="24" t="s">
        <v>4276</v>
      </c>
      <c r="F1920" s="24" t="s">
        <v>4276</v>
      </c>
      <c r="G1920" t="b">
        <v>0</v>
      </c>
      <c r="H1920" s="24" t="s">
        <v>4277</v>
      </c>
    </row>
    <row r="1921" spans="1:8" hidden="1" x14ac:dyDescent="0.2">
      <c r="A1921">
        <v>14906</v>
      </c>
      <c r="B1921">
        <v>4</v>
      </c>
      <c r="C1921" s="116">
        <v>45131.50397114583</v>
      </c>
      <c r="D1921">
        <v>2406</v>
      </c>
      <c r="E1921" s="24" t="s">
        <v>4278</v>
      </c>
      <c r="F1921" s="24" t="s">
        <v>4278</v>
      </c>
      <c r="G1921" t="b">
        <v>0</v>
      </c>
      <c r="H1921" s="24" t="s">
        <v>1423</v>
      </c>
    </row>
    <row r="1922" spans="1:8" hidden="1" x14ac:dyDescent="0.2">
      <c r="A1922">
        <v>14390</v>
      </c>
      <c r="B1922">
        <v>4</v>
      </c>
      <c r="C1922" s="116">
        <v>45131.503971331018</v>
      </c>
      <c r="D1922">
        <v>1321</v>
      </c>
      <c r="E1922" s="24" t="s">
        <v>4281</v>
      </c>
      <c r="F1922" s="24" t="s">
        <v>4281</v>
      </c>
      <c r="G1922" t="b">
        <v>0</v>
      </c>
      <c r="H1922" s="24" t="s">
        <v>1031</v>
      </c>
    </row>
    <row r="1923" spans="1:8" hidden="1" x14ac:dyDescent="0.2">
      <c r="A1923">
        <v>15911</v>
      </c>
      <c r="B1923">
        <v>4</v>
      </c>
      <c r="C1923" s="116">
        <v>45131.503971678241</v>
      </c>
      <c r="D1923">
        <v>9789</v>
      </c>
      <c r="E1923" s="24" t="s">
        <v>4284</v>
      </c>
      <c r="F1923" s="24" t="s">
        <v>4284</v>
      </c>
      <c r="G1923" t="b">
        <v>0</v>
      </c>
      <c r="H1923" s="24" t="s">
        <v>1031</v>
      </c>
    </row>
    <row r="1924" spans="1:8" hidden="1" x14ac:dyDescent="0.2">
      <c r="A1924">
        <v>14254</v>
      </c>
      <c r="B1924">
        <v>4</v>
      </c>
      <c r="C1924" s="116">
        <v>45131.503972071761</v>
      </c>
      <c r="D1924">
        <v>1178</v>
      </c>
      <c r="E1924" s="24" t="s">
        <v>4285</v>
      </c>
      <c r="F1924" s="24" t="s">
        <v>4285</v>
      </c>
      <c r="G1924" t="b">
        <v>0</v>
      </c>
      <c r="H1924" s="24" t="s">
        <v>3440</v>
      </c>
    </row>
    <row r="1925" spans="1:8" hidden="1" x14ac:dyDescent="0.2">
      <c r="A1925">
        <v>14877</v>
      </c>
      <c r="B1925">
        <v>4</v>
      </c>
      <c r="C1925" s="116">
        <v>45726</v>
      </c>
      <c r="D1925">
        <v>1887</v>
      </c>
      <c r="E1925" s="24" t="s">
        <v>4286</v>
      </c>
      <c r="F1925" s="24" t="s">
        <v>4286</v>
      </c>
      <c r="G1925" t="b">
        <v>0</v>
      </c>
      <c r="H1925" s="24" t="s">
        <v>960</v>
      </c>
    </row>
    <row r="1926" spans="1:8" hidden="1" x14ac:dyDescent="0.2">
      <c r="A1926">
        <v>15416</v>
      </c>
      <c r="B1926">
        <v>4</v>
      </c>
      <c r="C1926" s="116">
        <v>45131.503972766201</v>
      </c>
      <c r="D1926">
        <v>9239</v>
      </c>
      <c r="E1926" s="24" t="s">
        <v>4287</v>
      </c>
      <c r="F1926" s="24" t="s">
        <v>4287</v>
      </c>
      <c r="G1926" t="b">
        <v>0</v>
      </c>
      <c r="H1926" s="24" t="s">
        <v>4288</v>
      </c>
    </row>
    <row r="1927" spans="1:8" hidden="1" x14ac:dyDescent="0.2">
      <c r="A1927">
        <v>15362</v>
      </c>
      <c r="B1927">
        <v>4</v>
      </c>
      <c r="C1927" s="116">
        <v>45131.503972222221</v>
      </c>
      <c r="D1927">
        <v>9180</v>
      </c>
      <c r="E1927" s="24" t="s">
        <v>4289</v>
      </c>
      <c r="F1927" s="24" t="s">
        <v>4289</v>
      </c>
      <c r="G1927" t="b">
        <v>0</v>
      </c>
      <c r="H1927" s="24" t="s">
        <v>4290</v>
      </c>
    </row>
    <row r="1928" spans="1:8" hidden="1" x14ac:dyDescent="0.2">
      <c r="A1928">
        <v>15360</v>
      </c>
      <c r="B1928">
        <v>4</v>
      </c>
      <c r="C1928" s="116">
        <v>45131.503972418985</v>
      </c>
      <c r="D1928">
        <v>9178</v>
      </c>
      <c r="E1928" s="24" t="s">
        <v>4291</v>
      </c>
      <c r="F1928" s="24" t="s">
        <v>4291</v>
      </c>
      <c r="G1928" t="b">
        <v>0</v>
      </c>
      <c r="H1928" s="24" t="s">
        <v>891</v>
      </c>
    </row>
    <row r="1929" spans="1:8" hidden="1" x14ac:dyDescent="0.2">
      <c r="A1929">
        <v>16071</v>
      </c>
      <c r="B1929">
        <v>4</v>
      </c>
      <c r="C1929" s="116">
        <v>45131.503972951388</v>
      </c>
      <c r="D1929">
        <v>9961</v>
      </c>
      <c r="E1929" s="24" t="s">
        <v>4292</v>
      </c>
      <c r="F1929" s="24" t="s">
        <v>4292</v>
      </c>
      <c r="G1929" t="b">
        <v>0</v>
      </c>
      <c r="H1929" s="24" t="s">
        <v>4293</v>
      </c>
    </row>
    <row r="1930" spans="1:8" hidden="1" x14ac:dyDescent="0.2">
      <c r="A1930">
        <v>14648</v>
      </c>
      <c r="B1930">
        <v>4</v>
      </c>
      <c r="C1930" s="116">
        <v>45131.503973148145</v>
      </c>
      <c r="D1930">
        <v>1604</v>
      </c>
      <c r="E1930" s="24" t="s">
        <v>4294</v>
      </c>
      <c r="F1930" s="24" t="s">
        <v>4294</v>
      </c>
      <c r="G1930" t="b">
        <v>0</v>
      </c>
      <c r="H1930" s="24" t="s">
        <v>956</v>
      </c>
    </row>
    <row r="1931" spans="1:8" hidden="1" x14ac:dyDescent="0.2">
      <c r="A1931">
        <v>14870</v>
      </c>
      <c r="B1931">
        <v>4</v>
      </c>
      <c r="C1931" s="116">
        <v>45131.503973495368</v>
      </c>
      <c r="D1931">
        <v>1880</v>
      </c>
      <c r="E1931" s="24" t="s">
        <v>4295</v>
      </c>
      <c r="F1931" s="24" t="s">
        <v>4295</v>
      </c>
      <c r="G1931" t="b">
        <v>0</v>
      </c>
      <c r="H1931" s="24" t="s">
        <v>1480</v>
      </c>
    </row>
    <row r="1932" spans="1:8" hidden="1" x14ac:dyDescent="0.2">
      <c r="A1932">
        <v>15815</v>
      </c>
      <c r="B1932">
        <v>4</v>
      </c>
      <c r="C1932" s="116">
        <v>45131.503973692132</v>
      </c>
      <c r="D1932">
        <v>9687</v>
      </c>
      <c r="E1932" s="24" t="s">
        <v>4296</v>
      </c>
      <c r="F1932" s="24" t="s">
        <v>4296</v>
      </c>
      <c r="G1932" t="b">
        <v>0</v>
      </c>
      <c r="H1932" s="24" t="s">
        <v>2067</v>
      </c>
    </row>
    <row r="1933" spans="1:8" hidden="1" x14ac:dyDescent="0.2">
      <c r="A1933">
        <v>14931</v>
      </c>
      <c r="B1933">
        <v>4</v>
      </c>
      <c r="C1933" s="116">
        <v>45131.503973842591</v>
      </c>
      <c r="D1933">
        <v>5008</v>
      </c>
      <c r="E1933" s="24" t="s">
        <v>4297</v>
      </c>
      <c r="F1933" s="24" t="s">
        <v>4297</v>
      </c>
      <c r="G1933" t="b">
        <v>0</v>
      </c>
      <c r="H1933" s="24" t="s">
        <v>2200</v>
      </c>
    </row>
    <row r="1934" spans="1:8" x14ac:dyDescent="0.2">
      <c r="A1934">
        <v>16341</v>
      </c>
      <c r="C1934" s="116"/>
      <c r="D1934">
        <v>1964</v>
      </c>
      <c r="E1934" s="24" t="s">
        <v>580</v>
      </c>
      <c r="F1934" s="24" t="s">
        <v>580</v>
      </c>
      <c r="G1934" t="b">
        <v>1</v>
      </c>
      <c r="H1934" s="24" t="s">
        <v>1509</v>
      </c>
    </row>
    <row r="1935" spans="1:8" hidden="1" x14ac:dyDescent="0.2">
      <c r="A1935">
        <v>15807</v>
      </c>
      <c r="B1935">
        <v>4</v>
      </c>
      <c r="C1935" s="116">
        <v>45131.503974039355</v>
      </c>
      <c r="D1935">
        <v>9678</v>
      </c>
      <c r="E1935" s="24" t="s">
        <v>4298</v>
      </c>
      <c r="F1935" s="24" t="s">
        <v>4298</v>
      </c>
      <c r="G1935" t="b">
        <v>0</v>
      </c>
      <c r="H1935" s="24" t="s">
        <v>887</v>
      </c>
    </row>
    <row r="1936" spans="1:8" hidden="1" x14ac:dyDescent="0.2">
      <c r="A1936">
        <v>15602</v>
      </c>
      <c r="B1936">
        <v>4</v>
      </c>
      <c r="C1936" s="116">
        <v>45131.503974224535</v>
      </c>
      <c r="D1936">
        <v>9451</v>
      </c>
      <c r="E1936" s="24" t="s">
        <v>4299</v>
      </c>
      <c r="F1936" s="24" t="s">
        <v>4299</v>
      </c>
      <c r="G1936" t="b">
        <v>0</v>
      </c>
      <c r="H1936" s="24" t="s">
        <v>1380</v>
      </c>
    </row>
    <row r="1937" spans="1:8" hidden="1" x14ac:dyDescent="0.2">
      <c r="A1937">
        <v>14581</v>
      </c>
      <c r="B1937">
        <v>4</v>
      </c>
      <c r="C1937" s="116">
        <v>45131.503974421299</v>
      </c>
      <c r="D1937">
        <v>1535</v>
      </c>
      <c r="E1937" s="24" t="s">
        <v>4300</v>
      </c>
      <c r="F1937" s="24" t="s">
        <v>4300</v>
      </c>
      <c r="G1937" t="b">
        <v>0</v>
      </c>
      <c r="H1937" s="24" t="s">
        <v>4301</v>
      </c>
    </row>
    <row r="1938" spans="1:8" hidden="1" x14ac:dyDescent="0.2">
      <c r="A1938">
        <v>15626</v>
      </c>
      <c r="B1938">
        <v>2</v>
      </c>
      <c r="C1938" s="116">
        <v>45131.503974768515</v>
      </c>
      <c r="D1938">
        <v>9481</v>
      </c>
      <c r="E1938" s="24" t="s">
        <v>4302</v>
      </c>
      <c r="F1938" s="24" t="s">
        <v>4302</v>
      </c>
      <c r="G1938" t="b">
        <v>1</v>
      </c>
      <c r="H1938" s="24" t="s">
        <v>4303</v>
      </c>
    </row>
    <row r="1939" spans="1:8" hidden="1" x14ac:dyDescent="0.2">
      <c r="A1939">
        <v>14636</v>
      </c>
      <c r="B1939">
        <v>4</v>
      </c>
      <c r="C1939" s="116">
        <v>45131.503974965279</v>
      </c>
      <c r="D1939">
        <v>1592</v>
      </c>
      <c r="E1939" s="24" t="s">
        <v>4304</v>
      </c>
      <c r="F1939" s="24" t="s">
        <v>4304</v>
      </c>
      <c r="G1939" t="b">
        <v>0</v>
      </c>
      <c r="H1939" s="24" t="s">
        <v>960</v>
      </c>
    </row>
    <row r="1940" spans="1:8" hidden="1" x14ac:dyDescent="0.2">
      <c r="A1940">
        <v>14378</v>
      </c>
      <c r="B1940">
        <v>4</v>
      </c>
      <c r="C1940" s="116">
        <v>45131.503975497682</v>
      </c>
      <c r="D1940">
        <v>1308</v>
      </c>
      <c r="E1940" s="24" t="s">
        <v>4307</v>
      </c>
      <c r="F1940" s="24" t="s">
        <v>4307</v>
      </c>
      <c r="G1940" t="b">
        <v>0</v>
      </c>
      <c r="H1940" s="24" t="s">
        <v>948</v>
      </c>
    </row>
    <row r="1941" spans="1:8" hidden="1" x14ac:dyDescent="0.2">
      <c r="A1941">
        <v>14457</v>
      </c>
      <c r="B1941">
        <v>4</v>
      </c>
      <c r="C1941" s="116">
        <v>45131.503975844906</v>
      </c>
      <c r="D1941">
        <v>1411</v>
      </c>
      <c r="E1941" s="24" t="s">
        <v>4307</v>
      </c>
      <c r="F1941" s="24" t="s">
        <v>4307</v>
      </c>
      <c r="G1941" t="b">
        <v>0</v>
      </c>
      <c r="H1941" s="24" t="s">
        <v>948</v>
      </c>
    </row>
    <row r="1942" spans="1:8" hidden="1" x14ac:dyDescent="0.2">
      <c r="A1942">
        <v>15194</v>
      </c>
      <c r="B1942">
        <v>4</v>
      </c>
      <c r="C1942" s="116">
        <v>45131.503976041669</v>
      </c>
      <c r="D1942">
        <v>8972</v>
      </c>
      <c r="E1942" s="24" t="s">
        <v>4308</v>
      </c>
      <c r="F1942" s="24" t="s">
        <v>4308</v>
      </c>
      <c r="G1942" t="b">
        <v>0</v>
      </c>
      <c r="H1942" s="24" t="s">
        <v>1408</v>
      </c>
    </row>
    <row r="1943" spans="1:8" hidden="1" x14ac:dyDescent="0.2">
      <c r="A1943">
        <v>15919</v>
      </c>
      <c r="B1943">
        <v>4</v>
      </c>
      <c r="C1943" s="116">
        <v>45131.503976192129</v>
      </c>
      <c r="D1943">
        <v>9797</v>
      </c>
      <c r="E1943" s="24" t="s">
        <v>4310</v>
      </c>
      <c r="F1943" s="24" t="s">
        <v>4310</v>
      </c>
      <c r="G1943" t="b">
        <v>0</v>
      </c>
      <c r="H1943" s="24" t="s">
        <v>4311</v>
      </c>
    </row>
    <row r="1944" spans="1:8" hidden="1" x14ac:dyDescent="0.2">
      <c r="A1944">
        <v>15395</v>
      </c>
      <c r="B1944">
        <v>11</v>
      </c>
      <c r="C1944" s="116">
        <v>45131.503976585649</v>
      </c>
      <c r="D1944">
        <v>9215</v>
      </c>
      <c r="E1944" s="24" t="s">
        <v>4312</v>
      </c>
      <c r="F1944" s="24" t="s">
        <v>4312</v>
      </c>
      <c r="G1944" t="b">
        <v>0</v>
      </c>
      <c r="H1944" s="24" t="s">
        <v>4313</v>
      </c>
    </row>
    <row r="1945" spans="1:8" hidden="1" x14ac:dyDescent="0.2">
      <c r="A1945">
        <v>14295</v>
      </c>
      <c r="B1945">
        <v>4</v>
      </c>
      <c r="C1945" s="116">
        <v>45639</v>
      </c>
      <c r="D1945">
        <v>1222</v>
      </c>
      <c r="E1945" s="24" t="s">
        <v>5104</v>
      </c>
      <c r="F1945" s="24" t="s">
        <v>1000</v>
      </c>
      <c r="G1945" t="b">
        <v>0</v>
      </c>
      <c r="H1945" s="24" t="s">
        <v>883</v>
      </c>
    </row>
    <row r="1946" spans="1:8" x14ac:dyDescent="0.2">
      <c r="A1946">
        <v>16097</v>
      </c>
      <c r="B1946">
        <v>4</v>
      </c>
      <c r="C1946" s="116"/>
      <c r="D1946">
        <v>9990</v>
      </c>
      <c r="E1946" s="24" t="s">
        <v>4315</v>
      </c>
      <c r="F1946" s="24" t="s">
        <v>4315</v>
      </c>
      <c r="G1946" t="b">
        <v>0</v>
      </c>
      <c r="H1946" s="24" t="s">
        <v>1022</v>
      </c>
    </row>
    <row r="1947" spans="1:8" hidden="1" x14ac:dyDescent="0.2">
      <c r="A1947">
        <v>15743</v>
      </c>
      <c r="B1947">
        <v>4</v>
      </c>
      <c r="C1947" s="116">
        <v>45131.503976736109</v>
      </c>
      <c r="D1947">
        <v>9611</v>
      </c>
      <c r="E1947" s="24" t="s">
        <v>4316</v>
      </c>
      <c r="F1947" s="24" t="s">
        <v>4316</v>
      </c>
      <c r="G1947" t="b">
        <v>0</v>
      </c>
      <c r="H1947" s="24" t="s">
        <v>891</v>
      </c>
    </row>
    <row r="1948" spans="1:8" hidden="1" x14ac:dyDescent="0.2">
      <c r="A1948">
        <v>15790</v>
      </c>
      <c r="B1948">
        <v>3</v>
      </c>
      <c r="C1948" s="116">
        <v>45131.503977118053</v>
      </c>
      <c r="D1948">
        <v>9660</v>
      </c>
      <c r="E1948" s="24" t="s">
        <v>4318</v>
      </c>
      <c r="F1948" s="24" t="s">
        <v>4318</v>
      </c>
      <c r="G1948" t="b">
        <v>0</v>
      </c>
      <c r="H1948" s="24" t="s">
        <v>1911</v>
      </c>
    </row>
    <row r="1949" spans="1:8" hidden="1" x14ac:dyDescent="0.2">
      <c r="A1949">
        <v>14197</v>
      </c>
      <c r="B1949">
        <v>4</v>
      </c>
      <c r="C1949" s="116">
        <v>45131.503977465276</v>
      </c>
      <c r="D1949">
        <v>1120</v>
      </c>
      <c r="E1949" s="24" t="s">
        <v>4321</v>
      </c>
      <c r="F1949" s="24" t="s">
        <v>4321</v>
      </c>
      <c r="G1949" t="b">
        <v>0</v>
      </c>
      <c r="H1949" s="24" t="s">
        <v>4322</v>
      </c>
    </row>
    <row r="1950" spans="1:8" hidden="1" x14ac:dyDescent="0.2">
      <c r="A1950">
        <v>15719</v>
      </c>
      <c r="B1950">
        <v>4</v>
      </c>
      <c r="C1950" s="116">
        <v>45131.503977858796</v>
      </c>
      <c r="D1950">
        <v>9585</v>
      </c>
      <c r="E1950" s="24" t="s">
        <v>4323</v>
      </c>
      <c r="F1950" s="24" t="s">
        <v>4323</v>
      </c>
      <c r="G1950" t="b">
        <v>0</v>
      </c>
      <c r="H1950" s="24" t="s">
        <v>3869</v>
      </c>
    </row>
    <row r="1951" spans="1:8" hidden="1" x14ac:dyDescent="0.2">
      <c r="A1951">
        <v>14221</v>
      </c>
      <c r="B1951">
        <v>4</v>
      </c>
      <c r="C1951" s="116">
        <v>45131.503978009256</v>
      </c>
      <c r="D1951">
        <v>1144</v>
      </c>
      <c r="E1951" s="24" t="s">
        <v>4324</v>
      </c>
      <c r="F1951" s="24" t="s">
        <v>4324</v>
      </c>
      <c r="G1951" t="b">
        <v>0</v>
      </c>
      <c r="H1951" s="24" t="s">
        <v>998</v>
      </c>
    </row>
    <row r="1952" spans="1:8" hidden="1" x14ac:dyDescent="0.2">
      <c r="A1952">
        <v>14148</v>
      </c>
      <c r="B1952">
        <v>4</v>
      </c>
      <c r="C1952" s="116">
        <v>45131.503978206019</v>
      </c>
      <c r="D1952">
        <v>1070</v>
      </c>
      <c r="E1952" s="24" t="s">
        <v>4325</v>
      </c>
      <c r="F1952" s="24" t="s">
        <v>4325</v>
      </c>
      <c r="G1952" t="b">
        <v>0</v>
      </c>
      <c r="H1952" s="24" t="s">
        <v>1031</v>
      </c>
    </row>
    <row r="1953" spans="1:8" hidden="1" x14ac:dyDescent="0.2">
      <c r="A1953">
        <v>14359</v>
      </c>
      <c r="B1953">
        <v>4</v>
      </c>
      <c r="C1953" s="116">
        <v>45131.503978553243</v>
      </c>
      <c r="D1953">
        <v>1289</v>
      </c>
      <c r="E1953" s="24" t="s">
        <v>4326</v>
      </c>
      <c r="F1953" s="24" t="s">
        <v>4326</v>
      </c>
      <c r="G1953" t="b">
        <v>0</v>
      </c>
      <c r="H1953" s="24" t="s">
        <v>4327</v>
      </c>
    </row>
    <row r="1954" spans="1:8" hidden="1" x14ac:dyDescent="0.2">
      <c r="A1954">
        <v>14192</v>
      </c>
      <c r="B1954">
        <v>4</v>
      </c>
      <c r="C1954" s="116">
        <v>45131.503978738423</v>
      </c>
      <c r="D1954">
        <v>1115</v>
      </c>
      <c r="E1954" s="24" t="s">
        <v>4328</v>
      </c>
      <c r="F1954" s="24" t="s">
        <v>4328</v>
      </c>
      <c r="G1954" t="b">
        <v>0</v>
      </c>
      <c r="H1954" s="24" t="s">
        <v>891</v>
      </c>
    </row>
    <row r="1955" spans="1:8" x14ac:dyDescent="0.2">
      <c r="A1955">
        <v>15832</v>
      </c>
      <c r="B1955">
        <v>4</v>
      </c>
      <c r="C1955" s="116"/>
      <c r="D1955">
        <v>9705</v>
      </c>
      <c r="E1955" s="24" t="s">
        <v>584</v>
      </c>
      <c r="F1955" s="24" t="s">
        <v>584</v>
      </c>
      <c r="G1955" t="b">
        <v>0</v>
      </c>
      <c r="H1955" s="24" t="s">
        <v>4329</v>
      </c>
    </row>
    <row r="1956" spans="1:8" hidden="1" x14ac:dyDescent="0.2">
      <c r="A1956">
        <v>14678</v>
      </c>
      <c r="B1956">
        <v>4</v>
      </c>
      <c r="C1956" s="116">
        <v>45131.503978935187</v>
      </c>
      <c r="D1956">
        <v>1635</v>
      </c>
      <c r="E1956" s="24" t="s">
        <v>4331</v>
      </c>
      <c r="F1956" s="24" t="s">
        <v>4331</v>
      </c>
      <c r="G1956" t="b">
        <v>0</v>
      </c>
      <c r="H1956" s="24" t="s">
        <v>2309</v>
      </c>
    </row>
    <row r="1957" spans="1:8" hidden="1" x14ac:dyDescent="0.2">
      <c r="A1957">
        <v>14821</v>
      </c>
      <c r="B1957">
        <v>4</v>
      </c>
      <c r="C1957" s="116">
        <v>45639</v>
      </c>
      <c r="D1957">
        <v>1778</v>
      </c>
      <c r="E1957" s="24" t="s">
        <v>4332</v>
      </c>
      <c r="F1957" s="24" t="s">
        <v>4332</v>
      </c>
      <c r="G1957" t="b">
        <v>0</v>
      </c>
      <c r="H1957" s="24" t="s">
        <v>2205</v>
      </c>
    </row>
    <row r="1958" spans="1:8" hidden="1" x14ac:dyDescent="0.2">
      <c r="A1958">
        <v>15392</v>
      </c>
      <c r="B1958">
        <v>4</v>
      </c>
      <c r="C1958" s="116">
        <v>45131.503979085646</v>
      </c>
      <c r="D1958">
        <v>9212</v>
      </c>
      <c r="E1958" s="24" t="s">
        <v>4333</v>
      </c>
      <c r="F1958" s="24" t="s">
        <v>4333</v>
      </c>
      <c r="G1958" t="b">
        <v>0</v>
      </c>
      <c r="H1958" s="24" t="s">
        <v>1783</v>
      </c>
    </row>
    <row r="1959" spans="1:8" hidden="1" x14ac:dyDescent="0.2">
      <c r="A1959">
        <v>15740</v>
      </c>
      <c r="B1959">
        <v>4</v>
      </c>
      <c r="C1959" s="116">
        <v>45131.50397928241</v>
      </c>
      <c r="D1959">
        <v>9608</v>
      </c>
      <c r="E1959" s="24" t="s">
        <v>4334</v>
      </c>
      <c r="F1959" s="24" t="s">
        <v>4334</v>
      </c>
      <c r="G1959" t="b">
        <v>0</v>
      </c>
      <c r="H1959" s="24" t="s">
        <v>924</v>
      </c>
    </row>
    <row r="1960" spans="1:8" hidden="1" x14ac:dyDescent="0.2">
      <c r="A1960">
        <v>14342</v>
      </c>
      <c r="B1960">
        <v>4</v>
      </c>
      <c r="C1960" s="116">
        <v>45131.503979479166</v>
      </c>
      <c r="D1960">
        <v>1272</v>
      </c>
      <c r="E1960" s="24" t="s">
        <v>4335</v>
      </c>
      <c r="F1960" s="24" t="s">
        <v>4335</v>
      </c>
      <c r="G1960" t="b">
        <v>0</v>
      </c>
      <c r="H1960" s="24" t="s">
        <v>4336</v>
      </c>
    </row>
    <row r="1961" spans="1:8" hidden="1" x14ac:dyDescent="0.2">
      <c r="A1961">
        <v>14547</v>
      </c>
      <c r="B1961">
        <v>4</v>
      </c>
      <c r="C1961" s="116">
        <v>45131.503979629633</v>
      </c>
      <c r="D1961">
        <v>1501</v>
      </c>
      <c r="E1961" s="24" t="s">
        <v>4337</v>
      </c>
      <c r="F1961" s="24" t="s">
        <v>4337</v>
      </c>
      <c r="G1961" t="b">
        <v>0</v>
      </c>
      <c r="H1961" s="24" t="s">
        <v>1677</v>
      </c>
    </row>
    <row r="1962" spans="1:8" hidden="1" x14ac:dyDescent="0.2">
      <c r="A1962">
        <v>14971</v>
      </c>
      <c r="B1962">
        <v>4</v>
      </c>
      <c r="C1962" s="116">
        <v>45131.50397982639</v>
      </c>
      <c r="D1962">
        <v>8187</v>
      </c>
      <c r="E1962" s="24" t="s">
        <v>4339</v>
      </c>
      <c r="F1962" s="24" t="s">
        <v>4339</v>
      </c>
      <c r="G1962" t="b">
        <v>0</v>
      </c>
      <c r="H1962" s="24" t="s">
        <v>981</v>
      </c>
    </row>
    <row r="1963" spans="1:8" hidden="1" x14ac:dyDescent="0.2">
      <c r="A1963">
        <v>15221</v>
      </c>
      <c r="B1963">
        <v>4</v>
      </c>
      <c r="C1963" s="116">
        <v>45131.503980208334</v>
      </c>
      <c r="D1963">
        <v>9004</v>
      </c>
      <c r="E1963" s="24" t="s">
        <v>4340</v>
      </c>
      <c r="F1963" s="24" t="s">
        <v>4340</v>
      </c>
      <c r="G1963" t="b">
        <v>0</v>
      </c>
      <c r="H1963" s="24" t="s">
        <v>3008</v>
      </c>
    </row>
    <row r="1964" spans="1:8" hidden="1" x14ac:dyDescent="0.2">
      <c r="A1964">
        <v>16243</v>
      </c>
      <c r="B1964">
        <v>4</v>
      </c>
      <c r="C1964" s="116">
        <v>45131.503980358793</v>
      </c>
      <c r="D1964">
        <v>2349</v>
      </c>
      <c r="E1964" s="24" t="s">
        <v>4341</v>
      </c>
      <c r="F1964" s="24" t="s">
        <v>4341</v>
      </c>
      <c r="G1964" t="b">
        <v>1</v>
      </c>
      <c r="H1964" s="24" t="s">
        <v>3827</v>
      </c>
    </row>
    <row r="1965" spans="1:8" hidden="1" x14ac:dyDescent="0.2">
      <c r="A1965">
        <v>13953</v>
      </c>
      <c r="B1965">
        <v>4</v>
      </c>
      <c r="C1965" s="116">
        <v>44868</v>
      </c>
      <c r="D1965">
        <v>5709829</v>
      </c>
      <c r="E1965" s="24" t="s">
        <v>5105</v>
      </c>
      <c r="F1965" s="24" t="s">
        <v>5105</v>
      </c>
      <c r="G1965" t="b">
        <v>0</v>
      </c>
      <c r="H1965" s="24" t="s">
        <v>5106</v>
      </c>
    </row>
    <row r="1966" spans="1:8" hidden="1" x14ac:dyDescent="0.2">
      <c r="A1966">
        <v>14186</v>
      </c>
      <c r="B1966">
        <v>4</v>
      </c>
      <c r="C1966" s="116">
        <v>45131.503980752314</v>
      </c>
      <c r="D1966">
        <v>1109</v>
      </c>
      <c r="E1966" s="24" t="s">
        <v>4342</v>
      </c>
      <c r="F1966" s="24" t="s">
        <v>4342</v>
      </c>
      <c r="G1966" t="b">
        <v>0</v>
      </c>
      <c r="H1966" s="24" t="s">
        <v>4343</v>
      </c>
    </row>
    <row r="1967" spans="1:8" x14ac:dyDescent="0.2">
      <c r="A1967">
        <v>14005</v>
      </c>
      <c r="B1967">
        <v>2</v>
      </c>
      <c r="C1967" s="116"/>
      <c r="D1967">
        <v>2036</v>
      </c>
      <c r="E1967" s="24" t="s">
        <v>588</v>
      </c>
      <c r="F1967" s="24" t="s">
        <v>588</v>
      </c>
      <c r="G1967" t="b">
        <v>1</v>
      </c>
      <c r="H1967" s="24" t="s">
        <v>1152</v>
      </c>
    </row>
    <row r="1968" spans="1:8" hidden="1" x14ac:dyDescent="0.2">
      <c r="A1968">
        <v>16267</v>
      </c>
      <c r="C1968" s="116">
        <v>45876</v>
      </c>
      <c r="D1968">
        <v>5709769</v>
      </c>
      <c r="E1968" s="24" t="s">
        <v>5107</v>
      </c>
      <c r="F1968" s="24" t="s">
        <v>5107</v>
      </c>
      <c r="G1968" t="b">
        <v>0</v>
      </c>
      <c r="H1968" s="24" t="s">
        <v>5108</v>
      </c>
    </row>
    <row r="1969" spans="1:8" hidden="1" x14ac:dyDescent="0.2">
      <c r="A1969">
        <v>16102</v>
      </c>
      <c r="B1969">
        <v>4</v>
      </c>
      <c r="C1969" s="116">
        <v>45131.503980555557</v>
      </c>
      <c r="D1969">
        <v>9996</v>
      </c>
      <c r="E1969" s="24" t="s">
        <v>4344</v>
      </c>
      <c r="F1969" s="24" t="s">
        <v>4344</v>
      </c>
      <c r="G1969" t="b">
        <v>0</v>
      </c>
      <c r="H1969" s="24" t="s">
        <v>1438</v>
      </c>
    </row>
    <row r="1970" spans="1:8" hidden="1" x14ac:dyDescent="0.2">
      <c r="A1970">
        <v>14357</v>
      </c>
      <c r="B1970">
        <v>4</v>
      </c>
      <c r="C1970" s="116">
        <v>45131.50398090278</v>
      </c>
      <c r="D1970">
        <v>1287</v>
      </c>
      <c r="E1970" s="24" t="s">
        <v>4345</v>
      </c>
      <c r="F1970" s="24" t="s">
        <v>4345</v>
      </c>
      <c r="G1970" t="b">
        <v>0</v>
      </c>
      <c r="H1970" s="24" t="s">
        <v>1182</v>
      </c>
    </row>
    <row r="1971" spans="1:8" hidden="1" x14ac:dyDescent="0.2">
      <c r="A1971">
        <v>15314</v>
      </c>
      <c r="B1971">
        <v>4</v>
      </c>
      <c r="C1971" s="116">
        <v>45639</v>
      </c>
      <c r="D1971">
        <v>9128</v>
      </c>
      <c r="E1971" s="24" t="s">
        <v>4347</v>
      </c>
      <c r="F1971" s="24" t="s">
        <v>4347</v>
      </c>
      <c r="G1971" t="b">
        <v>0</v>
      </c>
      <c r="H1971" s="24" t="s">
        <v>1875</v>
      </c>
    </row>
    <row r="1972" spans="1:8" hidden="1" x14ac:dyDescent="0.2">
      <c r="A1972">
        <v>14584</v>
      </c>
      <c r="B1972">
        <v>4</v>
      </c>
      <c r="C1972" s="116">
        <v>45131.503981284724</v>
      </c>
      <c r="D1972">
        <v>1538</v>
      </c>
      <c r="E1972" s="24" t="s">
        <v>4348</v>
      </c>
      <c r="F1972" s="24" t="s">
        <v>4348</v>
      </c>
      <c r="G1972" t="b">
        <v>0</v>
      </c>
      <c r="H1972" s="24" t="s">
        <v>2169</v>
      </c>
    </row>
    <row r="1973" spans="1:8" hidden="1" x14ac:dyDescent="0.2">
      <c r="A1973">
        <v>14083</v>
      </c>
      <c r="B1973">
        <v>4</v>
      </c>
      <c r="C1973" s="116">
        <v>45131.503981481481</v>
      </c>
      <c r="D1973">
        <v>2396</v>
      </c>
      <c r="E1973" s="24" t="s">
        <v>4349</v>
      </c>
      <c r="F1973" s="24" t="s">
        <v>4349</v>
      </c>
      <c r="G1973" t="b">
        <v>0</v>
      </c>
      <c r="H1973" s="24" t="s">
        <v>4350</v>
      </c>
    </row>
    <row r="1974" spans="1:8" hidden="1" x14ac:dyDescent="0.2">
      <c r="A1974">
        <v>14362</v>
      </c>
      <c r="B1974">
        <v>4</v>
      </c>
      <c r="C1974" s="116">
        <v>45131.503981631948</v>
      </c>
      <c r="D1974">
        <v>1292</v>
      </c>
      <c r="E1974" s="24" t="s">
        <v>4351</v>
      </c>
      <c r="F1974" s="24" t="s">
        <v>4351</v>
      </c>
      <c r="G1974" t="b">
        <v>0</v>
      </c>
      <c r="H1974" s="24" t="s">
        <v>4352</v>
      </c>
    </row>
    <row r="1975" spans="1:8" hidden="1" x14ac:dyDescent="0.2">
      <c r="A1975">
        <v>15666</v>
      </c>
      <c r="B1975">
        <v>4</v>
      </c>
      <c r="C1975" s="116">
        <v>45131.503981828704</v>
      </c>
      <c r="D1975">
        <v>9526</v>
      </c>
      <c r="E1975" s="24" t="s">
        <v>4353</v>
      </c>
      <c r="F1975" s="24" t="s">
        <v>4353</v>
      </c>
      <c r="G1975" t="b">
        <v>0</v>
      </c>
      <c r="H1975" s="24" t="s">
        <v>1160</v>
      </c>
    </row>
    <row r="1976" spans="1:8" hidden="1" x14ac:dyDescent="0.2">
      <c r="A1976">
        <v>15679</v>
      </c>
      <c r="B1976">
        <v>4</v>
      </c>
      <c r="C1976" s="116">
        <v>45131.503981979164</v>
      </c>
      <c r="D1976">
        <v>9539</v>
      </c>
      <c r="E1976" s="24" t="s">
        <v>4354</v>
      </c>
      <c r="F1976" s="24" t="s">
        <v>4354</v>
      </c>
      <c r="G1976" t="b">
        <v>0</v>
      </c>
      <c r="H1976" s="24" t="s">
        <v>1160</v>
      </c>
    </row>
    <row r="1977" spans="1:8" hidden="1" x14ac:dyDescent="0.2">
      <c r="A1977">
        <v>15918</v>
      </c>
      <c r="B1977">
        <v>4</v>
      </c>
      <c r="C1977" s="116">
        <v>45131.503982523151</v>
      </c>
      <c r="D1977">
        <v>9796</v>
      </c>
      <c r="E1977" s="24" t="s">
        <v>4355</v>
      </c>
      <c r="F1977" s="24" t="s">
        <v>4355</v>
      </c>
      <c r="G1977" t="b">
        <v>0</v>
      </c>
      <c r="H1977" s="24" t="s">
        <v>914</v>
      </c>
    </row>
    <row r="1978" spans="1:8" hidden="1" x14ac:dyDescent="0.2">
      <c r="A1978">
        <v>15210</v>
      </c>
      <c r="B1978">
        <v>4</v>
      </c>
      <c r="C1978" s="116">
        <v>45131.503982719907</v>
      </c>
      <c r="D1978">
        <v>8992</v>
      </c>
      <c r="E1978" s="24" t="s">
        <v>4356</v>
      </c>
      <c r="F1978" s="24" t="s">
        <v>4356</v>
      </c>
      <c r="G1978" t="b">
        <v>0</v>
      </c>
      <c r="H1978" s="24" t="s">
        <v>4301</v>
      </c>
    </row>
    <row r="1979" spans="1:8" hidden="1" x14ac:dyDescent="0.2">
      <c r="A1979">
        <v>14281</v>
      </c>
      <c r="B1979">
        <v>3</v>
      </c>
      <c r="C1979" s="116">
        <v>45131.503982905095</v>
      </c>
      <c r="D1979">
        <v>1205</v>
      </c>
      <c r="E1979" s="24" t="s">
        <v>4357</v>
      </c>
      <c r="F1979" s="24" t="s">
        <v>4357</v>
      </c>
      <c r="G1979" t="b">
        <v>0</v>
      </c>
      <c r="H1979" s="24" t="s">
        <v>4358</v>
      </c>
    </row>
    <row r="1980" spans="1:8" hidden="1" x14ac:dyDescent="0.2">
      <c r="A1980">
        <v>15275</v>
      </c>
      <c r="B1980">
        <v>4</v>
      </c>
      <c r="C1980" s="116">
        <v>45131.503983101851</v>
      </c>
      <c r="D1980">
        <v>9069</v>
      </c>
      <c r="E1980" s="24" t="s">
        <v>4359</v>
      </c>
      <c r="F1980" s="24" t="s">
        <v>4359</v>
      </c>
      <c r="G1980" t="b">
        <v>0</v>
      </c>
      <c r="H1980" s="24" t="s">
        <v>4360</v>
      </c>
    </row>
    <row r="1981" spans="1:8" hidden="1" x14ac:dyDescent="0.2">
      <c r="A1981">
        <v>14243</v>
      </c>
      <c r="B1981">
        <v>3</v>
      </c>
      <c r="C1981" s="116">
        <v>45131.503983252318</v>
      </c>
      <c r="D1981">
        <v>1167</v>
      </c>
      <c r="E1981" s="24" t="s">
        <v>4363</v>
      </c>
      <c r="F1981" s="24" t="s">
        <v>4363</v>
      </c>
      <c r="G1981" t="b">
        <v>0</v>
      </c>
      <c r="H1981" s="24" t="s">
        <v>969</v>
      </c>
    </row>
    <row r="1982" spans="1:8" x14ac:dyDescent="0.2">
      <c r="A1982">
        <v>14859</v>
      </c>
      <c r="B1982">
        <v>4</v>
      </c>
      <c r="C1982" s="116"/>
      <c r="D1982">
        <v>1869</v>
      </c>
      <c r="E1982" s="24" t="s">
        <v>591</v>
      </c>
      <c r="F1982" s="24" t="s">
        <v>591</v>
      </c>
      <c r="G1982" t="b">
        <v>0</v>
      </c>
      <c r="H1982" s="24" t="s">
        <v>969</v>
      </c>
    </row>
    <row r="1983" spans="1:8" hidden="1" x14ac:dyDescent="0.2">
      <c r="A1983">
        <v>14337</v>
      </c>
      <c r="B1983">
        <v>4</v>
      </c>
      <c r="C1983" s="116">
        <v>45131.503983796298</v>
      </c>
      <c r="D1983">
        <v>1267</v>
      </c>
      <c r="E1983" s="24" t="s">
        <v>4365</v>
      </c>
      <c r="F1983" s="24" t="s">
        <v>4365</v>
      </c>
      <c r="G1983" t="b">
        <v>0</v>
      </c>
      <c r="H1983" s="24" t="s">
        <v>987</v>
      </c>
    </row>
    <row r="1984" spans="1:8" hidden="1" x14ac:dyDescent="0.2">
      <c r="A1984">
        <v>15150</v>
      </c>
      <c r="B1984">
        <v>4</v>
      </c>
      <c r="C1984" s="116">
        <v>45131.503984525465</v>
      </c>
      <c r="D1984">
        <v>8919</v>
      </c>
      <c r="E1984" s="24" t="s">
        <v>4367</v>
      </c>
      <c r="F1984" s="24" t="s">
        <v>4367</v>
      </c>
      <c r="G1984" t="b">
        <v>0</v>
      </c>
      <c r="H1984" s="24" t="s">
        <v>914</v>
      </c>
    </row>
    <row r="1985" spans="1:8" hidden="1" x14ac:dyDescent="0.2">
      <c r="A1985">
        <v>15303</v>
      </c>
      <c r="B1985">
        <v>2</v>
      </c>
      <c r="C1985" s="116">
        <v>45131.503986886572</v>
      </c>
      <c r="D1985">
        <v>9114</v>
      </c>
      <c r="E1985" s="24" t="s">
        <v>4369</v>
      </c>
      <c r="F1985" s="24" t="s">
        <v>4369</v>
      </c>
      <c r="G1985" t="b">
        <v>1</v>
      </c>
      <c r="H1985" s="24" t="s">
        <v>4370</v>
      </c>
    </row>
    <row r="1986" spans="1:8" hidden="1" x14ac:dyDescent="0.2">
      <c r="A1986">
        <v>16314</v>
      </c>
      <c r="C1986" s="116">
        <v>45639</v>
      </c>
      <c r="D1986">
        <v>1840</v>
      </c>
      <c r="E1986" s="24" t="s">
        <v>5109</v>
      </c>
      <c r="F1986" s="24" t="s">
        <v>1031</v>
      </c>
      <c r="G1986" t="b">
        <v>0</v>
      </c>
      <c r="H1986" s="24" t="s">
        <v>883</v>
      </c>
    </row>
    <row r="1987" spans="1:8" hidden="1" x14ac:dyDescent="0.2">
      <c r="A1987">
        <v>15686</v>
      </c>
      <c r="B1987">
        <v>4</v>
      </c>
      <c r="C1987" s="116">
        <v>45131.503988692129</v>
      </c>
      <c r="D1987">
        <v>9547</v>
      </c>
      <c r="E1987" s="24" t="s">
        <v>4372</v>
      </c>
      <c r="F1987" s="24" t="s">
        <v>4372</v>
      </c>
      <c r="G1987" t="b">
        <v>0</v>
      </c>
      <c r="H1987" s="24" t="s">
        <v>1706</v>
      </c>
    </row>
    <row r="1988" spans="1:8" hidden="1" x14ac:dyDescent="0.2">
      <c r="A1988">
        <v>14467</v>
      </c>
      <c r="B1988">
        <v>4</v>
      </c>
      <c r="C1988" s="116">
        <v>45131.503989965277</v>
      </c>
      <c r="D1988">
        <v>1421</v>
      </c>
      <c r="E1988" s="24" t="s">
        <v>4374</v>
      </c>
      <c r="F1988" s="24" t="s">
        <v>4374</v>
      </c>
      <c r="G1988" t="b">
        <v>0</v>
      </c>
      <c r="H1988" s="24" t="s">
        <v>4375</v>
      </c>
    </row>
    <row r="1989" spans="1:8" hidden="1" x14ac:dyDescent="0.2">
      <c r="A1989">
        <v>14480</v>
      </c>
      <c r="B1989">
        <v>4</v>
      </c>
      <c r="C1989" s="116">
        <v>45131.503999733795</v>
      </c>
      <c r="D1989">
        <v>1434</v>
      </c>
      <c r="E1989" s="24" t="s">
        <v>4376</v>
      </c>
      <c r="F1989" s="24" t="s">
        <v>4376</v>
      </c>
      <c r="G1989" t="b">
        <v>0</v>
      </c>
      <c r="H1989" s="24" t="s">
        <v>3771</v>
      </c>
    </row>
    <row r="1990" spans="1:8" hidden="1" x14ac:dyDescent="0.2">
      <c r="A1990">
        <v>13974</v>
      </c>
      <c r="B1990">
        <v>4</v>
      </c>
      <c r="C1990" s="116">
        <v>45726</v>
      </c>
      <c r="D1990">
        <v>11008838</v>
      </c>
      <c r="E1990" s="24" t="s">
        <v>4376</v>
      </c>
      <c r="F1990" s="24" t="s">
        <v>4376</v>
      </c>
      <c r="G1990" t="b">
        <v>0</v>
      </c>
      <c r="H1990" s="24" t="s">
        <v>3771</v>
      </c>
    </row>
    <row r="1991" spans="1:8" hidden="1" x14ac:dyDescent="0.2">
      <c r="A1991">
        <v>14837</v>
      </c>
      <c r="B1991">
        <v>4</v>
      </c>
      <c r="C1991" s="116">
        <v>45131.50400335648</v>
      </c>
      <c r="D1991">
        <v>1794</v>
      </c>
      <c r="E1991" s="24" t="s">
        <v>4377</v>
      </c>
      <c r="F1991" s="24" t="s">
        <v>4377</v>
      </c>
      <c r="G1991" t="b">
        <v>0</v>
      </c>
      <c r="H1991" s="24" t="s">
        <v>4378</v>
      </c>
    </row>
    <row r="1992" spans="1:8" hidden="1" x14ac:dyDescent="0.2">
      <c r="A1992">
        <v>15608</v>
      </c>
      <c r="B1992">
        <v>4</v>
      </c>
      <c r="C1992" s="116">
        <v>45131.504004050927</v>
      </c>
      <c r="D1992">
        <v>9458</v>
      </c>
      <c r="E1992" s="24" t="s">
        <v>4379</v>
      </c>
      <c r="F1992" s="24" t="s">
        <v>4379</v>
      </c>
      <c r="G1992" t="b">
        <v>0</v>
      </c>
      <c r="H1992" s="24" t="s">
        <v>4380</v>
      </c>
    </row>
    <row r="1993" spans="1:8" hidden="1" x14ac:dyDescent="0.2">
      <c r="A1993">
        <v>15903</v>
      </c>
      <c r="B1993">
        <v>4</v>
      </c>
      <c r="C1993" s="116">
        <v>45131.50400497685</v>
      </c>
      <c r="D1993">
        <v>9781</v>
      </c>
      <c r="E1993" s="24" t="s">
        <v>4384</v>
      </c>
      <c r="F1993" s="24" t="s">
        <v>4384</v>
      </c>
      <c r="G1993" t="b">
        <v>0</v>
      </c>
      <c r="H1993" s="24" t="s">
        <v>1988</v>
      </c>
    </row>
    <row r="1994" spans="1:8" hidden="1" x14ac:dyDescent="0.2">
      <c r="A1994">
        <v>15024</v>
      </c>
      <c r="B1994">
        <v>4</v>
      </c>
      <c r="C1994" s="116">
        <v>45131.504005324074</v>
      </c>
      <c r="D1994">
        <v>8750</v>
      </c>
      <c r="E1994" s="24" t="s">
        <v>4385</v>
      </c>
      <c r="F1994" s="24" t="s">
        <v>4385</v>
      </c>
      <c r="G1994" t="b">
        <v>0</v>
      </c>
      <c r="H1994" s="24" t="s">
        <v>4386</v>
      </c>
    </row>
    <row r="1995" spans="1:8" hidden="1" x14ac:dyDescent="0.2">
      <c r="A1995">
        <v>15967</v>
      </c>
      <c r="B1995">
        <v>4</v>
      </c>
      <c r="C1995" s="116">
        <v>45131.50400552083</v>
      </c>
      <c r="D1995">
        <v>9847</v>
      </c>
      <c r="E1995" s="24" t="s">
        <v>4387</v>
      </c>
      <c r="F1995" s="24" t="s">
        <v>4387</v>
      </c>
      <c r="G1995" t="b">
        <v>0</v>
      </c>
      <c r="H1995" s="24" t="s">
        <v>1640</v>
      </c>
    </row>
    <row r="1996" spans="1:8" hidden="1" x14ac:dyDescent="0.2">
      <c r="A1996">
        <v>15474</v>
      </c>
      <c r="B1996">
        <v>4</v>
      </c>
      <c r="C1996" s="116">
        <v>45131.504005868053</v>
      </c>
      <c r="D1996">
        <v>9301</v>
      </c>
      <c r="E1996" s="24" t="s">
        <v>4388</v>
      </c>
      <c r="F1996" s="24" t="s">
        <v>4388</v>
      </c>
      <c r="G1996" t="b">
        <v>0</v>
      </c>
      <c r="H1996" s="24" t="s">
        <v>1006</v>
      </c>
    </row>
    <row r="1997" spans="1:8" hidden="1" x14ac:dyDescent="0.2">
      <c r="A1997">
        <v>15461</v>
      </c>
      <c r="B1997">
        <v>4</v>
      </c>
      <c r="C1997" s="116">
        <v>45131.504006249997</v>
      </c>
      <c r="D1997">
        <v>9287</v>
      </c>
      <c r="E1997" s="24" t="s">
        <v>4389</v>
      </c>
      <c r="F1997" s="24" t="s">
        <v>4389</v>
      </c>
      <c r="G1997" t="b">
        <v>0</v>
      </c>
      <c r="H1997" s="24" t="s">
        <v>4390</v>
      </c>
    </row>
    <row r="1998" spans="1:8" hidden="1" x14ac:dyDescent="0.2">
      <c r="A1998">
        <v>15817</v>
      </c>
      <c r="B1998">
        <v>4</v>
      </c>
      <c r="C1998" s="116">
        <v>45131.504006597221</v>
      </c>
      <c r="D1998">
        <v>9689</v>
      </c>
      <c r="E1998" s="24" t="s">
        <v>4391</v>
      </c>
      <c r="F1998" s="24" t="s">
        <v>4391</v>
      </c>
      <c r="G1998" t="b">
        <v>0</v>
      </c>
      <c r="H1998" s="24" t="s">
        <v>4392</v>
      </c>
    </row>
    <row r="1999" spans="1:8" hidden="1" x14ac:dyDescent="0.2">
      <c r="A1999">
        <v>15272</v>
      </c>
      <c r="B1999">
        <v>3</v>
      </c>
      <c r="C1999" s="116">
        <v>45131.5040071412</v>
      </c>
      <c r="D1999">
        <v>9066</v>
      </c>
      <c r="E1999" s="24" t="s">
        <v>4396</v>
      </c>
      <c r="F1999" s="24" t="s">
        <v>4396</v>
      </c>
      <c r="G1999" t="b">
        <v>1</v>
      </c>
      <c r="H1999" s="24" t="s">
        <v>4397</v>
      </c>
    </row>
    <row r="2000" spans="1:8" hidden="1" x14ac:dyDescent="0.2">
      <c r="A2000">
        <v>15705</v>
      </c>
      <c r="B2000">
        <v>4</v>
      </c>
      <c r="C2000" s="116">
        <v>45131.504007326388</v>
      </c>
      <c r="D2000">
        <v>9568</v>
      </c>
      <c r="E2000" s="24" t="s">
        <v>4399</v>
      </c>
      <c r="F2000" s="24" t="s">
        <v>4399</v>
      </c>
      <c r="G2000" t="b">
        <v>0</v>
      </c>
      <c r="H2000" s="24" t="s">
        <v>1870</v>
      </c>
    </row>
    <row r="2001" spans="1:8" hidden="1" x14ac:dyDescent="0.2">
      <c r="A2001">
        <v>15054</v>
      </c>
      <c r="B2001">
        <v>4</v>
      </c>
      <c r="C2001" s="116">
        <v>45131.504008414355</v>
      </c>
      <c r="D2001">
        <v>8784</v>
      </c>
      <c r="E2001" s="24" t="s">
        <v>4400</v>
      </c>
      <c r="F2001" s="24" t="s">
        <v>4400</v>
      </c>
      <c r="G2001" t="b">
        <v>0</v>
      </c>
      <c r="H2001" s="24" t="s">
        <v>2434</v>
      </c>
    </row>
    <row r="2002" spans="1:8" hidden="1" x14ac:dyDescent="0.2">
      <c r="A2002">
        <v>16014</v>
      </c>
      <c r="B2002">
        <v>4</v>
      </c>
      <c r="C2002" s="116">
        <v>45131.504007673611</v>
      </c>
      <c r="D2002">
        <v>9899</v>
      </c>
      <c r="E2002" s="24" t="s">
        <v>4402</v>
      </c>
      <c r="F2002" s="24" t="s">
        <v>4402</v>
      </c>
      <c r="G2002" t="b">
        <v>0</v>
      </c>
      <c r="H2002" s="24" t="s">
        <v>918</v>
      </c>
    </row>
    <row r="2003" spans="1:8" hidden="1" x14ac:dyDescent="0.2">
      <c r="A2003">
        <v>15017</v>
      </c>
      <c r="B2003">
        <v>4</v>
      </c>
      <c r="C2003" s="116">
        <v>45131.504008067132</v>
      </c>
      <c r="D2003">
        <v>8742</v>
      </c>
      <c r="E2003" s="24" t="s">
        <v>4403</v>
      </c>
      <c r="F2003" s="24" t="s">
        <v>4403</v>
      </c>
      <c r="G2003" t="b">
        <v>0</v>
      </c>
      <c r="H2003" s="24" t="s">
        <v>4404</v>
      </c>
    </row>
    <row r="2004" spans="1:8" hidden="1" x14ac:dyDescent="0.2">
      <c r="A2004">
        <v>14908</v>
      </c>
      <c r="B2004">
        <v>4</v>
      </c>
      <c r="C2004" s="116">
        <v>45131.504007870368</v>
      </c>
      <c r="D2004">
        <v>2408</v>
      </c>
      <c r="E2004" s="24" t="s">
        <v>4403</v>
      </c>
      <c r="F2004" s="24" t="s">
        <v>4403</v>
      </c>
      <c r="G2004" t="b">
        <v>0</v>
      </c>
      <c r="H2004" s="24" t="s">
        <v>4404</v>
      </c>
    </row>
    <row r="2005" spans="1:8" hidden="1" x14ac:dyDescent="0.2">
      <c r="A2005">
        <v>14983</v>
      </c>
      <c r="B2005">
        <v>4</v>
      </c>
      <c r="C2005" s="116">
        <v>45639</v>
      </c>
      <c r="D2005">
        <v>8199</v>
      </c>
      <c r="E2005" s="24" t="s">
        <v>4405</v>
      </c>
      <c r="F2005" s="24" t="s">
        <v>4405</v>
      </c>
      <c r="G2005" t="b">
        <v>0</v>
      </c>
      <c r="H2005" s="24" t="s">
        <v>4406</v>
      </c>
    </row>
    <row r="2006" spans="1:8" hidden="1" x14ac:dyDescent="0.2">
      <c r="A2006">
        <v>15751</v>
      </c>
      <c r="B2006">
        <v>1</v>
      </c>
      <c r="C2006" s="116">
        <v>45131.504008564814</v>
      </c>
      <c r="D2006">
        <v>9620</v>
      </c>
      <c r="E2006" s="24" t="s">
        <v>4407</v>
      </c>
      <c r="F2006" s="24" t="s">
        <v>4407</v>
      </c>
      <c r="G2006" t="b">
        <v>1</v>
      </c>
      <c r="H2006" s="24" t="s">
        <v>4408</v>
      </c>
    </row>
    <row r="2007" spans="1:8" x14ac:dyDescent="0.2">
      <c r="A2007">
        <v>15579</v>
      </c>
      <c r="B2007">
        <v>4</v>
      </c>
      <c r="C2007" s="116"/>
      <c r="D2007">
        <v>9419</v>
      </c>
      <c r="E2007" s="24" t="s">
        <v>4409</v>
      </c>
      <c r="F2007" s="24" t="s">
        <v>4409</v>
      </c>
      <c r="G2007" t="b">
        <v>1</v>
      </c>
      <c r="H2007" s="24" t="s">
        <v>906</v>
      </c>
    </row>
    <row r="2008" spans="1:8" hidden="1" x14ac:dyDescent="0.2">
      <c r="A2008">
        <v>15886</v>
      </c>
      <c r="B2008">
        <v>4</v>
      </c>
      <c r="C2008" s="116">
        <v>45639</v>
      </c>
      <c r="D2008">
        <v>9764</v>
      </c>
      <c r="E2008" s="24" t="s">
        <v>4411</v>
      </c>
      <c r="F2008" s="24" t="s">
        <v>4411</v>
      </c>
      <c r="G2008" t="b">
        <v>0</v>
      </c>
      <c r="H2008" s="24" t="s">
        <v>969</v>
      </c>
    </row>
    <row r="2009" spans="1:8" x14ac:dyDescent="0.2">
      <c r="A2009">
        <v>16296</v>
      </c>
      <c r="C2009" s="116"/>
      <c r="D2009">
        <v>1110</v>
      </c>
      <c r="E2009" s="24" t="s">
        <v>593</v>
      </c>
      <c r="F2009" s="24" t="s">
        <v>593</v>
      </c>
      <c r="G2009" t="b">
        <v>0</v>
      </c>
      <c r="H2009" s="24" t="s">
        <v>1378</v>
      </c>
    </row>
    <row r="2010" spans="1:8" hidden="1" x14ac:dyDescent="0.2">
      <c r="A2010">
        <v>14604</v>
      </c>
      <c r="B2010">
        <v>4</v>
      </c>
      <c r="C2010" s="116">
        <v>45131.504008761571</v>
      </c>
      <c r="D2010">
        <v>1559</v>
      </c>
      <c r="E2010" s="24" t="s">
        <v>4412</v>
      </c>
      <c r="F2010" s="24" t="s">
        <v>4412</v>
      </c>
      <c r="G2010" t="b">
        <v>1</v>
      </c>
      <c r="H2010" s="24" t="s">
        <v>4413</v>
      </c>
    </row>
    <row r="2011" spans="1:8" x14ac:dyDescent="0.2">
      <c r="A2011">
        <v>14855</v>
      </c>
      <c r="B2011">
        <v>4</v>
      </c>
      <c r="C2011" s="116"/>
      <c r="D2011">
        <v>1812</v>
      </c>
      <c r="E2011" s="24" t="s">
        <v>4415</v>
      </c>
      <c r="F2011" s="24" t="s">
        <v>4415</v>
      </c>
      <c r="G2011" t="b">
        <v>1</v>
      </c>
      <c r="H2011" s="24" t="s">
        <v>4416</v>
      </c>
    </row>
    <row r="2012" spans="1:8" hidden="1" x14ac:dyDescent="0.2">
      <c r="A2012">
        <v>16276</v>
      </c>
      <c r="C2012" s="116">
        <v>45131.504009687502</v>
      </c>
      <c r="D2012">
        <v>2246</v>
      </c>
      <c r="E2012" s="24" t="s">
        <v>5110</v>
      </c>
      <c r="F2012" s="24" t="s">
        <v>2192</v>
      </c>
      <c r="G2012" t="b">
        <v>0</v>
      </c>
      <c r="H2012" s="24" t="s">
        <v>883</v>
      </c>
    </row>
    <row r="2013" spans="1:8" hidden="1" x14ac:dyDescent="0.2">
      <c r="A2013">
        <v>14145</v>
      </c>
      <c r="B2013">
        <v>4</v>
      </c>
      <c r="C2013" s="116">
        <v>45131.504009837961</v>
      </c>
      <c r="D2013">
        <v>1067</v>
      </c>
      <c r="E2013" s="24" t="s">
        <v>4423</v>
      </c>
      <c r="F2013" s="24" t="s">
        <v>4423</v>
      </c>
      <c r="G2013" t="b">
        <v>0</v>
      </c>
      <c r="H2013" s="24" t="s">
        <v>1314</v>
      </c>
    </row>
    <row r="2014" spans="1:8" hidden="1" x14ac:dyDescent="0.2">
      <c r="A2014">
        <v>14370</v>
      </c>
      <c r="B2014">
        <v>4</v>
      </c>
      <c r="C2014" s="116">
        <v>45131.504010034725</v>
      </c>
      <c r="D2014">
        <v>1300</v>
      </c>
      <c r="E2014" s="24" t="s">
        <v>4424</v>
      </c>
      <c r="F2014" s="24" t="s">
        <v>4424</v>
      </c>
      <c r="G2014" t="b">
        <v>0</v>
      </c>
      <c r="H2014" s="24" t="s">
        <v>1137</v>
      </c>
    </row>
    <row r="2015" spans="1:8" hidden="1" x14ac:dyDescent="0.2">
      <c r="A2015">
        <v>14937</v>
      </c>
      <c r="B2015">
        <v>4</v>
      </c>
      <c r="C2015" s="116">
        <v>45131.504010219905</v>
      </c>
      <c r="D2015">
        <v>5014</v>
      </c>
      <c r="E2015" s="24" t="s">
        <v>4425</v>
      </c>
      <c r="F2015" s="24" t="s">
        <v>4425</v>
      </c>
      <c r="G2015" t="b">
        <v>1</v>
      </c>
      <c r="H2015" s="24" t="s">
        <v>3492</v>
      </c>
    </row>
    <row r="2016" spans="1:8" hidden="1" x14ac:dyDescent="0.2">
      <c r="A2016">
        <v>14159</v>
      </c>
      <c r="B2016">
        <v>4</v>
      </c>
      <c r="C2016" s="116">
        <v>45131.504010763892</v>
      </c>
      <c r="D2016">
        <v>1081</v>
      </c>
      <c r="E2016" s="24" t="s">
        <v>4427</v>
      </c>
      <c r="F2016" s="24" t="s">
        <v>4427</v>
      </c>
      <c r="G2016" t="b">
        <v>0</v>
      </c>
      <c r="H2016" s="24" t="s">
        <v>1440</v>
      </c>
    </row>
    <row r="2017" spans="1:8" hidden="1" x14ac:dyDescent="0.2">
      <c r="A2017">
        <v>14620</v>
      </c>
      <c r="B2017">
        <v>4</v>
      </c>
      <c r="C2017" s="116">
        <v>45131.504010914352</v>
      </c>
      <c r="D2017">
        <v>1575</v>
      </c>
      <c r="E2017" s="24" t="s">
        <v>4428</v>
      </c>
      <c r="F2017" s="24" t="s">
        <v>4428</v>
      </c>
      <c r="G2017" t="b">
        <v>0</v>
      </c>
      <c r="H2017" s="24" t="s">
        <v>4429</v>
      </c>
    </row>
    <row r="2018" spans="1:8" x14ac:dyDescent="0.2">
      <c r="A2018">
        <v>15223</v>
      </c>
      <c r="B2018">
        <v>4</v>
      </c>
      <c r="C2018" s="116"/>
      <c r="D2018">
        <v>9007</v>
      </c>
      <c r="E2018" s="24" t="s">
        <v>595</v>
      </c>
      <c r="F2018" s="24" t="s">
        <v>595</v>
      </c>
      <c r="G2018" t="b">
        <v>1</v>
      </c>
      <c r="H2018" s="24" t="s">
        <v>891</v>
      </c>
    </row>
    <row r="2019" spans="1:8" hidden="1" x14ac:dyDescent="0.2">
      <c r="A2019">
        <v>15012</v>
      </c>
      <c r="B2019">
        <v>1</v>
      </c>
      <c r="C2019" s="116">
        <v>45131.504011458332</v>
      </c>
      <c r="D2019">
        <v>8734</v>
      </c>
      <c r="E2019" s="24" t="s">
        <v>4433</v>
      </c>
      <c r="F2019" s="24" t="s">
        <v>4433</v>
      </c>
      <c r="G2019" t="b">
        <v>1</v>
      </c>
      <c r="H2019" s="24" t="s">
        <v>4406</v>
      </c>
    </row>
    <row r="2020" spans="1:8" x14ac:dyDescent="0.2">
      <c r="A2020">
        <v>15902</v>
      </c>
      <c r="B2020">
        <v>4</v>
      </c>
      <c r="C2020" s="116"/>
      <c r="D2020">
        <v>9780</v>
      </c>
      <c r="E2020" s="24" t="s">
        <v>600</v>
      </c>
      <c r="F2020" s="24" t="s">
        <v>600</v>
      </c>
      <c r="G2020" t="b">
        <v>0</v>
      </c>
      <c r="H2020" s="24" t="s">
        <v>4434</v>
      </c>
    </row>
    <row r="2021" spans="1:8" x14ac:dyDescent="0.2">
      <c r="A2021">
        <v>15476</v>
      </c>
      <c r="B2021">
        <v>4</v>
      </c>
      <c r="C2021" s="116"/>
      <c r="D2021">
        <v>9303</v>
      </c>
      <c r="E2021" s="24" t="s">
        <v>602</v>
      </c>
      <c r="F2021" s="24" t="s">
        <v>602</v>
      </c>
      <c r="G2021" t="b">
        <v>0</v>
      </c>
      <c r="H2021" s="24" t="s">
        <v>4435</v>
      </c>
    </row>
    <row r="2022" spans="1:8" x14ac:dyDescent="0.2">
      <c r="A2022">
        <v>13992</v>
      </c>
      <c r="B2022">
        <v>7</v>
      </c>
      <c r="C2022" s="116"/>
      <c r="D2022">
        <v>1004</v>
      </c>
      <c r="E2022" s="24" t="s">
        <v>604</v>
      </c>
      <c r="F2022" s="24" t="s">
        <v>604</v>
      </c>
      <c r="G2022" t="b">
        <v>1</v>
      </c>
      <c r="H2022" s="24" t="s">
        <v>4436</v>
      </c>
    </row>
    <row r="2023" spans="1:8" hidden="1" x14ac:dyDescent="0.2">
      <c r="A2023">
        <v>14564</v>
      </c>
      <c r="B2023">
        <v>3</v>
      </c>
      <c r="C2023" s="116">
        <v>45131.504014733793</v>
      </c>
      <c r="D2023">
        <v>1518</v>
      </c>
      <c r="E2023" s="24" t="s">
        <v>5111</v>
      </c>
      <c r="F2023" s="24" t="s">
        <v>5111</v>
      </c>
      <c r="G2023" t="b">
        <v>1</v>
      </c>
      <c r="H2023" s="24" t="s">
        <v>995</v>
      </c>
    </row>
    <row r="2024" spans="1:8" x14ac:dyDescent="0.2">
      <c r="A2024">
        <v>15080</v>
      </c>
      <c r="B2024">
        <v>4</v>
      </c>
      <c r="C2024" s="116"/>
      <c r="D2024">
        <v>8819</v>
      </c>
      <c r="E2024" s="24" t="s">
        <v>607</v>
      </c>
      <c r="F2024" s="24" t="s">
        <v>607</v>
      </c>
      <c r="G2024" t="b">
        <v>1</v>
      </c>
      <c r="H2024" s="24" t="s">
        <v>3395</v>
      </c>
    </row>
    <row r="2025" spans="1:8" x14ac:dyDescent="0.2">
      <c r="A2025">
        <v>13948</v>
      </c>
      <c r="B2025">
        <v>4</v>
      </c>
      <c r="C2025" s="116"/>
      <c r="D2025">
        <v>5659205</v>
      </c>
      <c r="E2025" s="24" t="s">
        <v>4447</v>
      </c>
      <c r="F2025" s="24" t="s">
        <v>4447</v>
      </c>
      <c r="G2025" t="b">
        <v>1</v>
      </c>
      <c r="H2025" s="24" t="s">
        <v>4448</v>
      </c>
    </row>
    <row r="2026" spans="1:8" x14ac:dyDescent="0.2">
      <c r="A2026">
        <v>14303</v>
      </c>
      <c r="B2026">
        <v>4</v>
      </c>
      <c r="C2026" s="116"/>
      <c r="D2026">
        <v>1230</v>
      </c>
      <c r="E2026" s="24" t="s">
        <v>609</v>
      </c>
      <c r="F2026" s="24" t="s">
        <v>609</v>
      </c>
      <c r="G2026" t="b">
        <v>0</v>
      </c>
      <c r="H2026" s="24" t="s">
        <v>4449</v>
      </c>
    </row>
    <row r="2027" spans="1:8" hidden="1" x14ac:dyDescent="0.2">
      <c r="A2027">
        <v>14025</v>
      </c>
      <c r="B2027">
        <v>4</v>
      </c>
      <c r="C2027" s="116">
        <v>45131.504012581019</v>
      </c>
      <c r="D2027">
        <v>2166</v>
      </c>
      <c r="E2027" s="24" t="s">
        <v>4450</v>
      </c>
      <c r="F2027" s="24" t="s">
        <v>4450</v>
      </c>
      <c r="G2027" t="b">
        <v>0</v>
      </c>
      <c r="H2027" s="24" t="s">
        <v>1000</v>
      </c>
    </row>
    <row r="2028" spans="1:8" hidden="1" x14ac:dyDescent="0.2">
      <c r="A2028">
        <v>14923</v>
      </c>
      <c r="B2028">
        <v>4</v>
      </c>
      <c r="C2028" s="116">
        <v>45131.504012928242</v>
      </c>
      <c r="D2028">
        <v>4008</v>
      </c>
      <c r="E2028" s="24" t="s">
        <v>4451</v>
      </c>
      <c r="F2028" s="24" t="s">
        <v>4451</v>
      </c>
      <c r="G2028" t="b">
        <v>0</v>
      </c>
      <c r="H2028" s="24" t="s">
        <v>4452</v>
      </c>
    </row>
    <row r="2029" spans="1:8" hidden="1" x14ac:dyDescent="0.2">
      <c r="A2029">
        <v>15186</v>
      </c>
      <c r="B2029">
        <v>4</v>
      </c>
      <c r="C2029" s="116">
        <v>45131.504013113423</v>
      </c>
      <c r="D2029">
        <v>8963</v>
      </c>
      <c r="E2029" s="24" t="s">
        <v>4451</v>
      </c>
      <c r="F2029" s="24" t="s">
        <v>4451</v>
      </c>
      <c r="G2029" t="b">
        <v>0</v>
      </c>
      <c r="H2029" s="24" t="s">
        <v>4452</v>
      </c>
    </row>
    <row r="2030" spans="1:8" hidden="1" x14ac:dyDescent="0.2">
      <c r="A2030">
        <v>14466</v>
      </c>
      <c r="B2030">
        <v>4</v>
      </c>
      <c r="C2030" s="116">
        <v>45131.50401365741</v>
      </c>
      <c r="D2030">
        <v>1420</v>
      </c>
      <c r="E2030" s="24" t="s">
        <v>4457</v>
      </c>
      <c r="F2030" s="24" t="s">
        <v>4457</v>
      </c>
      <c r="G2030" t="b">
        <v>0</v>
      </c>
      <c r="H2030" s="24" t="s">
        <v>1154</v>
      </c>
    </row>
    <row r="2031" spans="1:8" hidden="1" x14ac:dyDescent="0.2">
      <c r="A2031">
        <v>14315</v>
      </c>
      <c r="B2031">
        <v>4</v>
      </c>
      <c r="C2031" s="116">
        <v>45131.504014004633</v>
      </c>
      <c r="D2031">
        <v>1244</v>
      </c>
      <c r="E2031" s="24" t="s">
        <v>4458</v>
      </c>
      <c r="F2031" s="24" t="s">
        <v>4458</v>
      </c>
      <c r="G2031" t="b">
        <v>0</v>
      </c>
      <c r="H2031" s="24" t="s">
        <v>4459</v>
      </c>
    </row>
    <row r="2032" spans="1:8" hidden="1" x14ac:dyDescent="0.2">
      <c r="A2032">
        <v>14915</v>
      </c>
      <c r="B2032">
        <v>4</v>
      </c>
      <c r="C2032" s="116">
        <v>45131.50401420139</v>
      </c>
      <c r="D2032">
        <v>3006</v>
      </c>
      <c r="E2032" s="24" t="s">
        <v>4460</v>
      </c>
      <c r="F2032" s="24" t="s">
        <v>4460</v>
      </c>
      <c r="G2032" t="b">
        <v>0</v>
      </c>
      <c r="H2032" s="24" t="s">
        <v>4461</v>
      </c>
    </row>
    <row r="2033" spans="1:8" hidden="1" x14ac:dyDescent="0.2">
      <c r="A2033">
        <v>14874</v>
      </c>
      <c r="B2033">
        <v>4</v>
      </c>
      <c r="C2033" s="116">
        <v>45131.504014351849</v>
      </c>
      <c r="D2033">
        <v>1884</v>
      </c>
      <c r="E2033" s="24" t="s">
        <v>4462</v>
      </c>
      <c r="F2033" s="24" t="s">
        <v>4462</v>
      </c>
      <c r="G2033" t="b">
        <v>0</v>
      </c>
      <c r="H2033" s="24" t="s">
        <v>4463</v>
      </c>
    </row>
    <row r="2034" spans="1:8" hidden="1" x14ac:dyDescent="0.2">
      <c r="A2034">
        <v>16271</v>
      </c>
      <c r="C2034" s="116">
        <v>45639</v>
      </c>
      <c r="D2034">
        <v>9018</v>
      </c>
      <c r="E2034" s="24" t="s">
        <v>1113</v>
      </c>
      <c r="F2034" s="24" t="s">
        <v>5067</v>
      </c>
      <c r="G2034" t="b">
        <v>0</v>
      </c>
      <c r="H2034" s="24" t="s">
        <v>883</v>
      </c>
    </row>
    <row r="2035" spans="1:8" hidden="1" x14ac:dyDescent="0.2">
      <c r="A2035">
        <v>14004</v>
      </c>
      <c r="B2035">
        <v>2</v>
      </c>
      <c r="C2035" s="116">
        <v>45131.504015474537</v>
      </c>
      <c r="D2035">
        <v>8645</v>
      </c>
      <c r="E2035" s="24" t="s">
        <v>4466</v>
      </c>
      <c r="F2035" s="24" t="s">
        <v>4466</v>
      </c>
      <c r="G2035" t="b">
        <v>1</v>
      </c>
      <c r="H2035" s="24" t="s">
        <v>4467</v>
      </c>
    </row>
    <row r="2036" spans="1:8" hidden="1" x14ac:dyDescent="0.2">
      <c r="A2036">
        <v>16011</v>
      </c>
      <c r="B2036">
        <v>4</v>
      </c>
      <c r="C2036" s="116">
        <v>45131.504015625003</v>
      </c>
      <c r="D2036">
        <v>9896</v>
      </c>
      <c r="E2036" s="24" t="s">
        <v>4468</v>
      </c>
      <c r="F2036" s="24" t="s">
        <v>4468</v>
      </c>
      <c r="G2036" t="b">
        <v>0</v>
      </c>
      <c r="H2036" s="24" t="s">
        <v>4469</v>
      </c>
    </row>
    <row r="2037" spans="1:8" hidden="1" x14ac:dyDescent="0.2">
      <c r="A2037">
        <v>15980</v>
      </c>
      <c r="B2037">
        <v>4</v>
      </c>
      <c r="C2037" s="116">
        <v>45131.50401582176</v>
      </c>
      <c r="D2037">
        <v>9861</v>
      </c>
      <c r="E2037" s="24" t="s">
        <v>4470</v>
      </c>
      <c r="F2037" s="24" t="s">
        <v>4470</v>
      </c>
      <c r="G2037" t="b">
        <v>0</v>
      </c>
      <c r="H2037" s="24" t="s">
        <v>2150</v>
      </c>
    </row>
    <row r="2038" spans="1:8" hidden="1" x14ac:dyDescent="0.2">
      <c r="A2038">
        <v>14686</v>
      </c>
      <c r="B2038">
        <v>4</v>
      </c>
      <c r="C2038" s="116">
        <v>45131.504016203704</v>
      </c>
      <c r="D2038">
        <v>1643</v>
      </c>
      <c r="E2038" s="24" t="s">
        <v>4471</v>
      </c>
      <c r="F2038" s="24" t="s">
        <v>4471</v>
      </c>
      <c r="G2038" t="b">
        <v>0</v>
      </c>
      <c r="H2038" s="24" t="s">
        <v>4472</v>
      </c>
    </row>
    <row r="2039" spans="1:8" hidden="1" x14ac:dyDescent="0.2">
      <c r="A2039">
        <v>14657</v>
      </c>
      <c r="B2039">
        <v>4</v>
      </c>
      <c r="C2039" s="116">
        <v>45131.504016354163</v>
      </c>
      <c r="D2039">
        <v>1613</v>
      </c>
      <c r="E2039" s="24" t="s">
        <v>4473</v>
      </c>
      <c r="F2039" s="24" t="s">
        <v>4473</v>
      </c>
      <c r="G2039" t="b">
        <v>0</v>
      </c>
      <c r="H2039" s="24" t="s">
        <v>4474</v>
      </c>
    </row>
    <row r="2040" spans="1:8" hidden="1" x14ac:dyDescent="0.2">
      <c r="A2040">
        <v>14338</v>
      </c>
      <c r="B2040">
        <v>4</v>
      </c>
      <c r="C2040" s="116">
        <v>45131.504122685183</v>
      </c>
      <c r="D2040">
        <v>1268</v>
      </c>
      <c r="E2040" s="24" t="s">
        <v>4640</v>
      </c>
      <c r="F2040" s="24" t="s">
        <v>4640</v>
      </c>
      <c r="G2040" t="b">
        <v>0</v>
      </c>
      <c r="H2040" s="24" t="s">
        <v>1850</v>
      </c>
    </row>
    <row r="2041" spans="1:8" hidden="1" x14ac:dyDescent="0.2">
      <c r="A2041">
        <v>14563</v>
      </c>
      <c r="B2041">
        <v>4</v>
      </c>
      <c r="C2041" s="116">
        <v>45131.50401689815</v>
      </c>
      <c r="D2041">
        <v>1517</v>
      </c>
      <c r="E2041" s="24" t="s">
        <v>4476</v>
      </c>
      <c r="F2041" s="24" t="s">
        <v>4476</v>
      </c>
      <c r="G2041" t="b">
        <v>0</v>
      </c>
      <c r="H2041" s="24" t="s">
        <v>4477</v>
      </c>
    </row>
    <row r="2042" spans="1:8" hidden="1" x14ac:dyDescent="0.2">
      <c r="A2042">
        <v>15822</v>
      </c>
      <c r="B2042">
        <v>4</v>
      </c>
      <c r="C2042" s="116">
        <v>45131.504017627318</v>
      </c>
      <c r="D2042">
        <v>9695</v>
      </c>
      <c r="E2042" s="24" t="s">
        <v>4478</v>
      </c>
      <c r="F2042" s="24" t="s">
        <v>4478</v>
      </c>
      <c r="G2042" t="b">
        <v>0</v>
      </c>
      <c r="H2042" s="24" t="s">
        <v>956</v>
      </c>
    </row>
    <row r="2043" spans="1:8" hidden="1" x14ac:dyDescent="0.2">
      <c r="A2043">
        <v>14981</v>
      </c>
      <c r="B2043">
        <v>4</v>
      </c>
      <c r="C2043" s="116">
        <v>45131.504017974534</v>
      </c>
      <c r="D2043">
        <v>8197</v>
      </c>
      <c r="E2043" s="24" t="s">
        <v>4479</v>
      </c>
      <c r="F2043" s="24" t="s">
        <v>4479</v>
      </c>
      <c r="G2043" t="b">
        <v>0</v>
      </c>
      <c r="H2043" s="24" t="s">
        <v>2267</v>
      </c>
    </row>
    <row r="2044" spans="1:8" hidden="1" x14ac:dyDescent="0.2">
      <c r="A2044">
        <v>15525</v>
      </c>
      <c r="B2044">
        <v>4</v>
      </c>
      <c r="C2044" s="116">
        <v>45131.504018368054</v>
      </c>
      <c r="D2044">
        <v>9355</v>
      </c>
      <c r="E2044" s="24" t="s">
        <v>4480</v>
      </c>
      <c r="F2044" s="24" t="s">
        <v>4480</v>
      </c>
      <c r="G2044" t="b">
        <v>0</v>
      </c>
      <c r="H2044" s="24" t="s">
        <v>891</v>
      </c>
    </row>
    <row r="2045" spans="1:8" hidden="1" x14ac:dyDescent="0.2">
      <c r="A2045">
        <v>14119</v>
      </c>
      <c r="B2045">
        <v>4</v>
      </c>
      <c r="C2045" s="116">
        <v>45131.504018518521</v>
      </c>
      <c r="D2045">
        <v>1041</v>
      </c>
      <c r="E2045" s="24" t="s">
        <v>4481</v>
      </c>
      <c r="F2045" s="24" t="s">
        <v>4481</v>
      </c>
      <c r="G2045" t="b">
        <v>0</v>
      </c>
      <c r="H2045" s="24" t="s">
        <v>3389</v>
      </c>
    </row>
    <row r="2046" spans="1:8" hidden="1" x14ac:dyDescent="0.2">
      <c r="A2046">
        <v>15304</v>
      </c>
      <c r="B2046">
        <v>4</v>
      </c>
      <c r="C2046" s="116">
        <v>45131.504018900465</v>
      </c>
      <c r="D2046">
        <v>9115</v>
      </c>
      <c r="E2046" s="24" t="s">
        <v>4482</v>
      </c>
      <c r="F2046" s="24" t="s">
        <v>4482</v>
      </c>
      <c r="G2046" t="b">
        <v>0</v>
      </c>
      <c r="H2046" s="24" t="s">
        <v>4483</v>
      </c>
    </row>
    <row r="2047" spans="1:8" hidden="1" x14ac:dyDescent="0.2">
      <c r="A2047">
        <v>14343</v>
      </c>
      <c r="B2047">
        <v>4</v>
      </c>
      <c r="C2047" s="116">
        <v>45131.504019097221</v>
      </c>
      <c r="D2047">
        <v>1273</v>
      </c>
      <c r="E2047" s="24" t="s">
        <v>4484</v>
      </c>
      <c r="F2047" s="24" t="s">
        <v>4484</v>
      </c>
      <c r="G2047" t="b">
        <v>0</v>
      </c>
      <c r="H2047" s="24" t="s">
        <v>4485</v>
      </c>
    </row>
    <row r="2048" spans="1:8" hidden="1" x14ac:dyDescent="0.2">
      <c r="A2048">
        <v>14676</v>
      </c>
      <c r="B2048">
        <v>10</v>
      </c>
      <c r="C2048" s="116">
        <v>45131.504019791668</v>
      </c>
      <c r="D2048">
        <v>1633</v>
      </c>
      <c r="E2048" s="24" t="s">
        <v>612</v>
      </c>
      <c r="F2048" s="24" t="s">
        <v>612</v>
      </c>
      <c r="G2048" t="b">
        <v>1</v>
      </c>
      <c r="H2048" s="24" t="s">
        <v>4486</v>
      </c>
    </row>
    <row r="2049" spans="1:8" hidden="1" x14ac:dyDescent="0.2">
      <c r="A2049">
        <v>15496</v>
      </c>
      <c r="B2049">
        <v>4</v>
      </c>
      <c r="C2049" s="116">
        <v>45131.504019247688</v>
      </c>
      <c r="D2049">
        <v>9324</v>
      </c>
      <c r="E2049" s="24" t="s">
        <v>4487</v>
      </c>
      <c r="F2049" s="24" t="s">
        <v>4487</v>
      </c>
      <c r="G2049" t="b">
        <v>0</v>
      </c>
      <c r="H2049" s="24" t="s">
        <v>1973</v>
      </c>
    </row>
    <row r="2050" spans="1:8" hidden="1" x14ac:dyDescent="0.2">
      <c r="A2050">
        <v>14728</v>
      </c>
      <c r="B2050">
        <v>4</v>
      </c>
      <c r="C2050" s="116">
        <v>45131.504019444445</v>
      </c>
      <c r="D2050">
        <v>1685</v>
      </c>
      <c r="E2050" s="24" t="s">
        <v>4488</v>
      </c>
      <c r="F2050" s="24" t="s">
        <v>4488</v>
      </c>
      <c r="G2050" t="b">
        <v>0</v>
      </c>
      <c r="H2050" s="24" t="s">
        <v>1440</v>
      </c>
    </row>
    <row r="2051" spans="1:8" hidden="1" x14ac:dyDescent="0.2">
      <c r="A2051">
        <v>14491</v>
      </c>
      <c r="B2051">
        <v>4</v>
      </c>
      <c r="C2051" s="116">
        <v>45131.504019641201</v>
      </c>
      <c r="D2051">
        <v>1445</v>
      </c>
      <c r="E2051" s="24" t="s">
        <v>4489</v>
      </c>
      <c r="F2051" s="24" t="s">
        <v>4489</v>
      </c>
      <c r="G2051" t="b">
        <v>0</v>
      </c>
      <c r="H2051" s="24" t="s">
        <v>1341</v>
      </c>
    </row>
    <row r="2052" spans="1:8" x14ac:dyDescent="0.2">
      <c r="A2052">
        <v>15814</v>
      </c>
      <c r="B2052">
        <v>4</v>
      </c>
      <c r="C2052" s="116"/>
      <c r="D2052">
        <v>9686</v>
      </c>
      <c r="E2052" s="24" t="s">
        <v>4490</v>
      </c>
      <c r="F2052" s="24" t="s">
        <v>4490</v>
      </c>
      <c r="G2052" t="b">
        <v>0</v>
      </c>
      <c r="H2052" s="24" t="s">
        <v>981</v>
      </c>
    </row>
    <row r="2053" spans="1:8" hidden="1" x14ac:dyDescent="0.2">
      <c r="A2053">
        <v>15581</v>
      </c>
      <c r="B2053">
        <v>4</v>
      </c>
      <c r="C2053" s="116">
        <v>45131.504020138891</v>
      </c>
      <c r="D2053">
        <v>9422</v>
      </c>
      <c r="E2053" s="24" t="s">
        <v>4491</v>
      </c>
      <c r="F2053" s="24" t="s">
        <v>4491</v>
      </c>
      <c r="G2053" t="b">
        <v>0</v>
      </c>
      <c r="H2053" s="24" t="s">
        <v>948</v>
      </c>
    </row>
    <row r="2054" spans="1:8" hidden="1" x14ac:dyDescent="0.2">
      <c r="A2054">
        <v>14439</v>
      </c>
      <c r="B2054">
        <v>4</v>
      </c>
      <c r="C2054" s="116">
        <v>45131.504020335648</v>
      </c>
      <c r="D2054">
        <v>1392</v>
      </c>
      <c r="E2054" s="24" t="s">
        <v>4493</v>
      </c>
      <c r="F2054" s="24" t="s">
        <v>4493</v>
      </c>
      <c r="G2054" t="b">
        <v>0</v>
      </c>
      <c r="H2054" s="24" t="s">
        <v>3952</v>
      </c>
    </row>
    <row r="2055" spans="1:8" hidden="1" x14ac:dyDescent="0.2">
      <c r="A2055">
        <v>15671</v>
      </c>
      <c r="B2055">
        <v>4</v>
      </c>
      <c r="C2055" s="116">
        <v>45131.504020520835</v>
      </c>
      <c r="D2055">
        <v>9531</v>
      </c>
      <c r="E2055" s="24" t="s">
        <v>4494</v>
      </c>
      <c r="F2055" s="24" t="s">
        <v>4494</v>
      </c>
      <c r="G2055" t="b">
        <v>0</v>
      </c>
      <c r="H2055" s="24" t="s">
        <v>891</v>
      </c>
    </row>
    <row r="2056" spans="1:8" hidden="1" x14ac:dyDescent="0.2">
      <c r="A2056">
        <v>14948</v>
      </c>
      <c r="B2056">
        <v>4</v>
      </c>
      <c r="C2056" s="116">
        <v>45131.504020717592</v>
      </c>
      <c r="D2056">
        <v>6009</v>
      </c>
      <c r="E2056" s="24" t="s">
        <v>4495</v>
      </c>
      <c r="F2056" s="24" t="s">
        <v>4495</v>
      </c>
      <c r="G2056" t="b">
        <v>0</v>
      </c>
      <c r="H2056" s="24" t="s">
        <v>4496</v>
      </c>
    </row>
    <row r="2057" spans="1:8" hidden="1" x14ac:dyDescent="0.2">
      <c r="A2057">
        <v>14479</v>
      </c>
      <c r="B2057">
        <v>3</v>
      </c>
      <c r="C2057" s="116">
        <v>45131.504020868058</v>
      </c>
      <c r="D2057">
        <v>1433</v>
      </c>
      <c r="E2057" s="24" t="s">
        <v>4497</v>
      </c>
      <c r="F2057" s="24" t="s">
        <v>4497</v>
      </c>
      <c r="G2057" t="b">
        <v>0</v>
      </c>
      <c r="H2057" s="24" t="s">
        <v>4498</v>
      </c>
    </row>
    <row r="2058" spans="1:8" hidden="1" x14ac:dyDescent="0.2">
      <c r="A2058">
        <v>14662</v>
      </c>
      <c r="B2058">
        <v>4</v>
      </c>
      <c r="C2058" s="116">
        <v>45639</v>
      </c>
      <c r="D2058">
        <v>1619</v>
      </c>
      <c r="E2058" s="24" t="s">
        <v>5112</v>
      </c>
      <c r="F2058" s="24" t="s">
        <v>5112</v>
      </c>
      <c r="G2058" t="b">
        <v>0</v>
      </c>
      <c r="H2058" s="24" t="s">
        <v>5113</v>
      </c>
    </row>
    <row r="2059" spans="1:8" hidden="1" x14ac:dyDescent="0.2">
      <c r="A2059">
        <v>15316</v>
      </c>
      <c r="B2059">
        <v>4</v>
      </c>
      <c r="C2059" s="116">
        <v>45131.504021412038</v>
      </c>
      <c r="D2059">
        <v>9130</v>
      </c>
      <c r="E2059" s="24" t="s">
        <v>4501</v>
      </c>
      <c r="F2059" s="24" t="s">
        <v>4501</v>
      </c>
      <c r="G2059" t="b">
        <v>0</v>
      </c>
      <c r="H2059" s="24" t="s">
        <v>1254</v>
      </c>
    </row>
    <row r="2060" spans="1:8" hidden="1" x14ac:dyDescent="0.2">
      <c r="A2060">
        <v>14539</v>
      </c>
      <c r="B2060">
        <v>4</v>
      </c>
      <c r="C2060" s="116">
        <v>45131.504021793982</v>
      </c>
      <c r="D2060">
        <v>1493</v>
      </c>
      <c r="E2060" s="24" t="s">
        <v>4502</v>
      </c>
      <c r="F2060" s="24" t="s">
        <v>4502</v>
      </c>
      <c r="G2060" t="b">
        <v>0</v>
      </c>
      <c r="H2060" s="24" t="s">
        <v>4503</v>
      </c>
    </row>
    <row r="2061" spans="1:8" hidden="1" x14ac:dyDescent="0.2">
      <c r="A2061">
        <v>14575</v>
      </c>
      <c r="B2061">
        <v>4</v>
      </c>
      <c r="C2061" s="116">
        <v>45131.504022337962</v>
      </c>
      <c r="D2061">
        <v>1529</v>
      </c>
      <c r="E2061" s="24" t="s">
        <v>4504</v>
      </c>
      <c r="F2061" s="24" t="s">
        <v>4504</v>
      </c>
      <c r="G2061" t="b">
        <v>0</v>
      </c>
      <c r="H2061" s="24" t="s">
        <v>1881</v>
      </c>
    </row>
    <row r="2062" spans="1:8" hidden="1" x14ac:dyDescent="0.2">
      <c r="A2062">
        <v>14325</v>
      </c>
      <c r="B2062">
        <v>4</v>
      </c>
      <c r="C2062" s="116">
        <v>45131.504022881942</v>
      </c>
      <c r="D2062">
        <v>1255</v>
      </c>
      <c r="E2062" s="24" t="s">
        <v>4505</v>
      </c>
      <c r="F2062" s="24" t="s">
        <v>4505</v>
      </c>
      <c r="G2062" t="b">
        <v>0</v>
      </c>
      <c r="H2062" s="24" t="s">
        <v>4506</v>
      </c>
    </row>
    <row r="2063" spans="1:8" hidden="1" x14ac:dyDescent="0.2">
      <c r="A2063">
        <v>16036</v>
      </c>
      <c r="B2063">
        <v>4</v>
      </c>
      <c r="C2063" s="116">
        <v>45131.504023032408</v>
      </c>
      <c r="D2063">
        <v>9924</v>
      </c>
      <c r="E2063" s="24" t="s">
        <v>4507</v>
      </c>
      <c r="F2063" s="24" t="s">
        <v>4507</v>
      </c>
      <c r="G2063" t="b">
        <v>0</v>
      </c>
      <c r="H2063" s="24" t="s">
        <v>3639</v>
      </c>
    </row>
    <row r="2064" spans="1:8" hidden="1" x14ac:dyDescent="0.2">
      <c r="A2064">
        <v>14223</v>
      </c>
      <c r="B2064">
        <v>4</v>
      </c>
      <c r="C2064" s="116">
        <v>45131.504023229165</v>
      </c>
      <c r="D2064">
        <v>1146</v>
      </c>
      <c r="E2064" s="24" t="s">
        <v>4508</v>
      </c>
      <c r="F2064" s="24" t="s">
        <v>4508</v>
      </c>
      <c r="G2064" t="b">
        <v>0</v>
      </c>
      <c r="H2064" s="24" t="s">
        <v>4509</v>
      </c>
    </row>
    <row r="2065" spans="1:8" hidden="1" x14ac:dyDescent="0.2">
      <c r="A2065">
        <v>14438</v>
      </c>
      <c r="B2065">
        <v>4</v>
      </c>
      <c r="C2065" s="116">
        <v>45131.504023611109</v>
      </c>
      <c r="D2065">
        <v>1391</v>
      </c>
      <c r="E2065" s="24" t="s">
        <v>4510</v>
      </c>
      <c r="F2065" s="24" t="s">
        <v>4510</v>
      </c>
      <c r="G2065" t="b">
        <v>0</v>
      </c>
      <c r="H2065" s="24" t="s">
        <v>2659</v>
      </c>
    </row>
    <row r="2066" spans="1:8" hidden="1" x14ac:dyDescent="0.2">
      <c r="A2066">
        <v>15155</v>
      </c>
      <c r="B2066">
        <v>4</v>
      </c>
      <c r="C2066" s="116">
        <v>45131.504023761576</v>
      </c>
      <c r="D2066">
        <v>8925</v>
      </c>
      <c r="E2066" s="24" t="s">
        <v>4511</v>
      </c>
      <c r="F2066" s="24" t="s">
        <v>4511</v>
      </c>
      <c r="G2066" t="b">
        <v>1</v>
      </c>
      <c r="H2066" s="24" t="s">
        <v>4512</v>
      </c>
    </row>
    <row r="2067" spans="1:8" hidden="1" x14ac:dyDescent="0.2">
      <c r="A2067">
        <v>16028</v>
      </c>
      <c r="B2067">
        <v>4</v>
      </c>
      <c r="C2067" s="116">
        <v>45131.504023958332</v>
      </c>
      <c r="D2067">
        <v>9916</v>
      </c>
      <c r="E2067" s="24" t="s">
        <v>4513</v>
      </c>
      <c r="F2067" s="24" t="s">
        <v>4513</v>
      </c>
      <c r="G2067" t="b">
        <v>0</v>
      </c>
      <c r="H2067" s="24" t="s">
        <v>914</v>
      </c>
    </row>
    <row r="2068" spans="1:8" hidden="1" x14ac:dyDescent="0.2">
      <c r="A2068">
        <v>15652</v>
      </c>
      <c r="B2068">
        <v>11</v>
      </c>
      <c r="C2068" s="116">
        <v>45131.504024305556</v>
      </c>
      <c r="D2068">
        <v>9511</v>
      </c>
      <c r="E2068" s="24" t="s">
        <v>4514</v>
      </c>
      <c r="F2068" s="24" t="s">
        <v>4514</v>
      </c>
      <c r="G2068" t="b">
        <v>0</v>
      </c>
      <c r="H2068" s="24" t="s">
        <v>3621</v>
      </c>
    </row>
    <row r="2069" spans="1:8" hidden="1" x14ac:dyDescent="0.2">
      <c r="A2069">
        <v>14215</v>
      </c>
      <c r="B2069">
        <v>4</v>
      </c>
      <c r="C2069" s="116">
        <v>45131.504024502312</v>
      </c>
      <c r="D2069">
        <v>1138</v>
      </c>
      <c r="E2069" s="24" t="s">
        <v>4515</v>
      </c>
      <c r="F2069" s="24" t="s">
        <v>4515</v>
      </c>
      <c r="G2069" t="b">
        <v>0</v>
      </c>
      <c r="H2069" s="24" t="s">
        <v>4516</v>
      </c>
    </row>
    <row r="2070" spans="1:8" hidden="1" x14ac:dyDescent="0.2">
      <c r="A2070">
        <v>14512</v>
      </c>
      <c r="B2070">
        <v>4</v>
      </c>
      <c r="C2070" s="116">
        <v>45726</v>
      </c>
      <c r="D2070">
        <v>1466</v>
      </c>
      <c r="E2070" s="24" t="s">
        <v>4517</v>
      </c>
      <c r="F2070" s="24" t="s">
        <v>4517</v>
      </c>
      <c r="G2070" t="b">
        <v>0</v>
      </c>
      <c r="H2070" s="24" t="s">
        <v>1568</v>
      </c>
    </row>
    <row r="2071" spans="1:8" hidden="1" x14ac:dyDescent="0.2">
      <c r="A2071">
        <v>14400</v>
      </c>
      <c r="B2071">
        <v>4</v>
      </c>
      <c r="C2071" s="116">
        <v>45131.5040246875</v>
      </c>
      <c r="D2071">
        <v>1332</v>
      </c>
      <c r="E2071" s="24" t="s">
        <v>4518</v>
      </c>
      <c r="F2071" s="24" t="s">
        <v>4518</v>
      </c>
      <c r="G2071" t="b">
        <v>0</v>
      </c>
      <c r="H2071" s="24" t="s">
        <v>1875</v>
      </c>
    </row>
    <row r="2072" spans="1:8" hidden="1" x14ac:dyDescent="0.2">
      <c r="A2072">
        <v>16003</v>
      </c>
      <c r="B2072">
        <v>4</v>
      </c>
      <c r="C2072" s="116">
        <v>45131.504025034723</v>
      </c>
      <c r="D2072">
        <v>9888</v>
      </c>
      <c r="E2072" s="24" t="s">
        <v>4519</v>
      </c>
      <c r="F2072" s="24" t="s">
        <v>4519</v>
      </c>
      <c r="G2072" t="b">
        <v>0</v>
      </c>
      <c r="H2072" s="24" t="s">
        <v>4520</v>
      </c>
    </row>
    <row r="2073" spans="1:8" hidden="1" x14ac:dyDescent="0.2">
      <c r="A2073">
        <v>15534</v>
      </c>
      <c r="B2073">
        <v>4</v>
      </c>
      <c r="C2073" s="116">
        <v>45131.504025231479</v>
      </c>
      <c r="D2073">
        <v>9364</v>
      </c>
      <c r="E2073" s="24" t="s">
        <v>4521</v>
      </c>
      <c r="F2073" s="24" t="s">
        <v>4521</v>
      </c>
      <c r="G2073" t="b">
        <v>0</v>
      </c>
      <c r="H2073" s="24" t="s">
        <v>3621</v>
      </c>
    </row>
    <row r="2074" spans="1:8" hidden="1" x14ac:dyDescent="0.2">
      <c r="A2074">
        <v>15614</v>
      </c>
      <c r="B2074">
        <v>4</v>
      </c>
      <c r="C2074" s="116">
        <v>45131.504025381946</v>
      </c>
      <c r="D2074">
        <v>9465</v>
      </c>
      <c r="E2074" s="24" t="s">
        <v>4522</v>
      </c>
      <c r="F2074" s="24" t="s">
        <v>4522</v>
      </c>
      <c r="G2074" t="b">
        <v>0</v>
      </c>
      <c r="H2074" s="24" t="s">
        <v>4523</v>
      </c>
    </row>
    <row r="2075" spans="1:8" hidden="1" x14ac:dyDescent="0.2">
      <c r="A2075">
        <v>14502</v>
      </c>
      <c r="B2075">
        <v>4</v>
      </c>
      <c r="C2075" s="116">
        <v>45131.504031365737</v>
      </c>
      <c r="D2075">
        <v>1456</v>
      </c>
      <c r="E2075" s="24" t="s">
        <v>4527</v>
      </c>
      <c r="F2075" s="24" t="s">
        <v>4527</v>
      </c>
      <c r="G2075" t="b">
        <v>0</v>
      </c>
      <c r="H2075" s="24" t="s">
        <v>4528</v>
      </c>
    </row>
    <row r="2076" spans="1:8" hidden="1" x14ac:dyDescent="0.2">
      <c r="A2076">
        <v>14805</v>
      </c>
      <c r="B2076">
        <v>4</v>
      </c>
      <c r="C2076" s="116">
        <v>45131.504037696759</v>
      </c>
      <c r="D2076">
        <v>1762</v>
      </c>
      <c r="E2076" s="24" t="s">
        <v>4530</v>
      </c>
      <c r="F2076" s="24" t="s">
        <v>4530</v>
      </c>
      <c r="G2076" t="b">
        <v>0</v>
      </c>
      <c r="H2076" s="24" t="s">
        <v>4531</v>
      </c>
    </row>
    <row r="2077" spans="1:8" hidden="1" x14ac:dyDescent="0.2">
      <c r="A2077">
        <v>15006</v>
      </c>
      <c r="B2077">
        <v>4</v>
      </c>
      <c r="C2077" s="116">
        <v>45131.50403877315</v>
      </c>
      <c r="D2077">
        <v>8724</v>
      </c>
      <c r="E2077" s="24" t="s">
        <v>4532</v>
      </c>
      <c r="F2077" s="24" t="s">
        <v>4532</v>
      </c>
      <c r="G2077" t="b">
        <v>0</v>
      </c>
      <c r="H2077" s="24" t="s">
        <v>4533</v>
      </c>
    </row>
    <row r="2078" spans="1:8" hidden="1" x14ac:dyDescent="0.2">
      <c r="A2078">
        <v>15571</v>
      </c>
      <c r="B2078">
        <v>4</v>
      </c>
      <c r="C2078" s="116">
        <v>45131.504038622683</v>
      </c>
      <c r="D2078">
        <v>7999</v>
      </c>
      <c r="E2078" s="24" t="s">
        <v>4534</v>
      </c>
      <c r="F2078" s="24" t="s">
        <v>4534</v>
      </c>
      <c r="G2078" t="b">
        <v>0</v>
      </c>
      <c r="H2078" s="24" t="s">
        <v>2067</v>
      </c>
    </row>
    <row r="2079" spans="1:8" hidden="1" x14ac:dyDescent="0.2">
      <c r="A2079">
        <v>15594</v>
      </c>
      <c r="B2079">
        <v>4</v>
      </c>
      <c r="C2079" s="116">
        <v>45131.504038969906</v>
      </c>
      <c r="D2079">
        <v>9442</v>
      </c>
      <c r="E2079" s="24" t="s">
        <v>4535</v>
      </c>
      <c r="F2079" s="24" t="s">
        <v>4535</v>
      </c>
      <c r="G2079" t="b">
        <v>0</v>
      </c>
      <c r="H2079" s="24" t="s">
        <v>1108</v>
      </c>
    </row>
    <row r="2080" spans="1:8" hidden="1" x14ac:dyDescent="0.2">
      <c r="A2080">
        <v>15167</v>
      </c>
      <c r="B2080">
        <v>4</v>
      </c>
      <c r="C2080" s="116">
        <v>45131.50403935185</v>
      </c>
      <c r="D2080">
        <v>8941</v>
      </c>
      <c r="E2080" s="24" t="s">
        <v>4536</v>
      </c>
      <c r="F2080" s="24" t="s">
        <v>4536</v>
      </c>
      <c r="G2080" t="b">
        <v>0</v>
      </c>
      <c r="H2080" s="24" t="s">
        <v>924</v>
      </c>
    </row>
    <row r="2081" spans="1:8" hidden="1" x14ac:dyDescent="0.2">
      <c r="A2081">
        <v>15667</v>
      </c>
      <c r="B2081">
        <v>4</v>
      </c>
      <c r="C2081" s="116">
        <v>45131.504039502317</v>
      </c>
      <c r="D2081">
        <v>9527</v>
      </c>
      <c r="E2081" s="24" t="s">
        <v>4537</v>
      </c>
      <c r="F2081" s="24" t="s">
        <v>4537</v>
      </c>
      <c r="G2081" t="b">
        <v>0</v>
      </c>
      <c r="H2081" s="24" t="s">
        <v>969</v>
      </c>
    </row>
    <row r="2082" spans="1:8" hidden="1" x14ac:dyDescent="0.2">
      <c r="A2082">
        <v>15156</v>
      </c>
      <c r="B2082">
        <v>4</v>
      </c>
      <c r="C2082" s="116">
        <v>45131.504039699073</v>
      </c>
      <c r="D2082">
        <v>8926</v>
      </c>
      <c r="E2082" s="24" t="s">
        <v>4538</v>
      </c>
      <c r="F2082" s="24" t="s">
        <v>4538</v>
      </c>
      <c r="G2082" t="b">
        <v>0</v>
      </c>
      <c r="H2082" s="24" t="s">
        <v>1378</v>
      </c>
    </row>
    <row r="2083" spans="1:8" hidden="1" x14ac:dyDescent="0.2">
      <c r="A2083">
        <v>15658</v>
      </c>
      <c r="B2083">
        <v>4</v>
      </c>
      <c r="C2083" s="116">
        <v>45131.504040243053</v>
      </c>
      <c r="D2083">
        <v>9517</v>
      </c>
      <c r="E2083" s="24" t="s">
        <v>4541</v>
      </c>
      <c r="F2083" s="24" t="s">
        <v>4541</v>
      </c>
      <c r="G2083" t="b">
        <v>0</v>
      </c>
      <c r="H2083" s="24" t="s">
        <v>3579</v>
      </c>
    </row>
    <row r="2084" spans="1:8" hidden="1" x14ac:dyDescent="0.2">
      <c r="A2084">
        <v>14722</v>
      </c>
      <c r="B2084">
        <v>3</v>
      </c>
      <c r="C2084" s="116">
        <v>45131.504040590276</v>
      </c>
      <c r="D2084">
        <v>1679</v>
      </c>
      <c r="E2084" s="24" t="s">
        <v>4542</v>
      </c>
      <c r="F2084" s="24" t="s">
        <v>4542</v>
      </c>
      <c r="G2084" t="b">
        <v>1</v>
      </c>
      <c r="H2084" s="24" t="s">
        <v>4543</v>
      </c>
    </row>
    <row r="2085" spans="1:8" hidden="1" x14ac:dyDescent="0.2">
      <c r="A2085">
        <v>14571</v>
      </c>
      <c r="B2085">
        <v>4</v>
      </c>
      <c r="C2085" s="116">
        <v>45131.504041319444</v>
      </c>
      <c r="D2085">
        <v>1525</v>
      </c>
      <c r="E2085" s="24" t="s">
        <v>4544</v>
      </c>
      <c r="F2085" s="24" t="s">
        <v>4544</v>
      </c>
      <c r="G2085" t="b">
        <v>0</v>
      </c>
      <c r="H2085" s="24" t="s">
        <v>1185</v>
      </c>
    </row>
    <row r="2086" spans="1:8" hidden="1" x14ac:dyDescent="0.2">
      <c r="A2086">
        <v>14171</v>
      </c>
      <c r="B2086">
        <v>4</v>
      </c>
      <c r="C2086" s="116">
        <v>45131.504040972221</v>
      </c>
      <c r="D2086">
        <v>1093</v>
      </c>
      <c r="E2086" s="24" t="s">
        <v>4545</v>
      </c>
      <c r="F2086" s="24" t="s">
        <v>4545</v>
      </c>
      <c r="G2086" t="b">
        <v>0</v>
      </c>
      <c r="H2086" s="24" t="s">
        <v>1287</v>
      </c>
    </row>
    <row r="2087" spans="1:8" hidden="1" x14ac:dyDescent="0.2">
      <c r="A2087">
        <v>14986</v>
      </c>
      <c r="B2087">
        <v>9</v>
      </c>
      <c r="C2087" s="116">
        <v>45639</v>
      </c>
      <c r="D2087">
        <v>8651</v>
      </c>
      <c r="E2087" s="24" t="s">
        <v>4546</v>
      </c>
      <c r="F2087" s="24" t="s">
        <v>4546</v>
      </c>
      <c r="G2087" t="b">
        <v>1</v>
      </c>
      <c r="H2087" s="24" t="s">
        <v>4547</v>
      </c>
    </row>
    <row r="2088" spans="1:8" hidden="1" x14ac:dyDescent="0.2">
      <c r="A2088">
        <v>15112</v>
      </c>
      <c r="B2088">
        <v>4</v>
      </c>
      <c r="C2088" s="116">
        <v>45131.504041666667</v>
      </c>
      <c r="D2088">
        <v>8861</v>
      </c>
      <c r="E2088" s="24" t="s">
        <v>4549</v>
      </c>
      <c r="F2088" s="24" t="s">
        <v>4549</v>
      </c>
      <c r="G2088" t="b">
        <v>0</v>
      </c>
      <c r="H2088" s="24" t="s">
        <v>3432</v>
      </c>
    </row>
    <row r="2089" spans="1:8" hidden="1" x14ac:dyDescent="0.2">
      <c r="A2089">
        <v>15672</v>
      </c>
      <c r="B2089">
        <v>4</v>
      </c>
      <c r="C2089" s="116">
        <v>45639</v>
      </c>
      <c r="D2089">
        <v>9532</v>
      </c>
      <c r="E2089" s="24" t="s">
        <v>4550</v>
      </c>
      <c r="F2089" s="24" t="s">
        <v>4550</v>
      </c>
      <c r="G2089" t="b">
        <v>0</v>
      </c>
      <c r="H2089" s="24" t="s">
        <v>4551</v>
      </c>
    </row>
    <row r="2090" spans="1:8" hidden="1" x14ac:dyDescent="0.2">
      <c r="A2090">
        <v>15383</v>
      </c>
      <c r="B2090">
        <v>4</v>
      </c>
      <c r="C2090" s="116">
        <v>45131.504048182869</v>
      </c>
      <c r="D2090">
        <v>9202</v>
      </c>
      <c r="E2090" s="24" t="s">
        <v>4552</v>
      </c>
      <c r="F2090" s="24" t="s">
        <v>4552</v>
      </c>
      <c r="G2090" t="b">
        <v>0</v>
      </c>
      <c r="H2090" s="24" t="s">
        <v>2642</v>
      </c>
    </row>
    <row r="2091" spans="1:8" hidden="1" x14ac:dyDescent="0.2">
      <c r="A2091">
        <v>15250</v>
      </c>
      <c r="B2091">
        <v>4</v>
      </c>
      <c r="C2091" s="116">
        <v>45131.504044409725</v>
      </c>
      <c r="D2091">
        <v>9038</v>
      </c>
      <c r="E2091" s="24" t="s">
        <v>4553</v>
      </c>
      <c r="F2091" s="24" t="s">
        <v>4553</v>
      </c>
      <c r="G2091" t="b">
        <v>0</v>
      </c>
      <c r="H2091" s="24" t="s">
        <v>1743</v>
      </c>
    </row>
    <row r="2092" spans="1:8" hidden="1" x14ac:dyDescent="0.2">
      <c r="A2092">
        <v>14769</v>
      </c>
      <c r="B2092">
        <v>4</v>
      </c>
      <c r="C2092" s="116">
        <v>45639</v>
      </c>
      <c r="D2092">
        <v>1726</v>
      </c>
      <c r="E2092" s="24" t="s">
        <v>4554</v>
      </c>
      <c r="F2092" s="24" t="s">
        <v>4554</v>
      </c>
      <c r="G2092" t="b">
        <v>0</v>
      </c>
      <c r="H2092" s="24" t="s">
        <v>4555</v>
      </c>
    </row>
    <row r="2093" spans="1:8" hidden="1" x14ac:dyDescent="0.2">
      <c r="A2093">
        <v>14021</v>
      </c>
      <c r="B2093">
        <v>4</v>
      </c>
      <c r="C2093" s="116">
        <v>45131.504046180555</v>
      </c>
      <c r="D2093">
        <v>2142</v>
      </c>
      <c r="E2093" s="24" t="s">
        <v>4558</v>
      </c>
      <c r="F2093" s="24" t="s">
        <v>4558</v>
      </c>
      <c r="G2093" t="b">
        <v>0</v>
      </c>
      <c r="H2093" s="24" t="s">
        <v>2202</v>
      </c>
    </row>
    <row r="2094" spans="1:8" hidden="1" x14ac:dyDescent="0.2">
      <c r="A2094">
        <v>15153</v>
      </c>
      <c r="B2094">
        <v>4</v>
      </c>
      <c r="C2094" s="116">
        <v>45131.504047453702</v>
      </c>
      <c r="D2094">
        <v>8922</v>
      </c>
      <c r="E2094" s="24" t="s">
        <v>4559</v>
      </c>
      <c r="F2094" s="24" t="s">
        <v>4559</v>
      </c>
      <c r="G2094" t="b">
        <v>0</v>
      </c>
      <c r="H2094" s="24" t="s">
        <v>1078</v>
      </c>
    </row>
    <row r="2095" spans="1:8" x14ac:dyDescent="0.2">
      <c r="A2095">
        <v>15358</v>
      </c>
      <c r="B2095">
        <v>4</v>
      </c>
      <c r="C2095" s="116"/>
      <c r="D2095">
        <v>9176</v>
      </c>
      <c r="E2095" s="24" t="s">
        <v>616</v>
      </c>
      <c r="F2095" s="24" t="s">
        <v>616</v>
      </c>
      <c r="G2095" t="b">
        <v>0</v>
      </c>
      <c r="H2095" s="24" t="s">
        <v>2483</v>
      </c>
    </row>
    <row r="2096" spans="1:8" hidden="1" x14ac:dyDescent="0.2">
      <c r="A2096">
        <v>14638</v>
      </c>
      <c r="B2096">
        <v>4</v>
      </c>
      <c r="C2096" s="116">
        <v>45131.504049270836</v>
      </c>
      <c r="D2096">
        <v>1594</v>
      </c>
      <c r="E2096" s="24" t="s">
        <v>4561</v>
      </c>
      <c r="F2096" s="24" t="s">
        <v>4561</v>
      </c>
      <c r="G2096" t="b">
        <v>0</v>
      </c>
      <c r="H2096" s="24" t="s">
        <v>1378</v>
      </c>
    </row>
    <row r="2097" spans="1:8" hidden="1" x14ac:dyDescent="0.2">
      <c r="A2097">
        <v>15209</v>
      </c>
      <c r="B2097">
        <v>4</v>
      </c>
      <c r="C2097" s="116">
        <v>45131.504050925927</v>
      </c>
      <c r="D2097">
        <v>8991</v>
      </c>
      <c r="E2097" s="24" t="s">
        <v>4562</v>
      </c>
      <c r="F2097" s="24" t="s">
        <v>4562</v>
      </c>
      <c r="G2097" t="b">
        <v>0</v>
      </c>
      <c r="H2097" s="24" t="s">
        <v>1440</v>
      </c>
    </row>
    <row r="2098" spans="1:8" hidden="1" x14ac:dyDescent="0.2">
      <c r="A2098">
        <v>14899</v>
      </c>
      <c r="B2098">
        <v>4</v>
      </c>
      <c r="C2098" s="116">
        <v>45131.504051967589</v>
      </c>
      <c r="D2098">
        <v>2210</v>
      </c>
      <c r="E2098" s="24" t="s">
        <v>4563</v>
      </c>
      <c r="F2098" s="24" t="s">
        <v>4563</v>
      </c>
      <c r="G2098" t="b">
        <v>0</v>
      </c>
      <c r="H2098" s="24" t="s">
        <v>1254</v>
      </c>
    </row>
    <row r="2099" spans="1:8" hidden="1" x14ac:dyDescent="0.2">
      <c r="A2099">
        <v>15010</v>
      </c>
      <c r="B2099">
        <v>4</v>
      </c>
      <c r="C2099" s="116">
        <v>45131.504053240744</v>
      </c>
      <c r="D2099">
        <v>8732</v>
      </c>
      <c r="E2099" s="24" t="s">
        <v>5114</v>
      </c>
      <c r="F2099" s="24" t="s">
        <v>5114</v>
      </c>
      <c r="G2099" t="b">
        <v>0</v>
      </c>
      <c r="H2099" s="24" t="s">
        <v>5115</v>
      </c>
    </row>
    <row r="2100" spans="1:8" hidden="1" x14ac:dyDescent="0.2">
      <c r="A2100">
        <v>14214</v>
      </c>
      <c r="B2100">
        <v>4</v>
      </c>
      <c r="C2100" s="116">
        <v>45131.504055787038</v>
      </c>
      <c r="D2100">
        <v>1137</v>
      </c>
      <c r="E2100" s="24" t="s">
        <v>4568</v>
      </c>
      <c r="F2100" s="24" t="s">
        <v>4568</v>
      </c>
      <c r="G2100" t="b">
        <v>0</v>
      </c>
      <c r="H2100" s="24" t="s">
        <v>4569</v>
      </c>
    </row>
    <row r="2101" spans="1:8" hidden="1" x14ac:dyDescent="0.2">
      <c r="A2101">
        <v>14664</v>
      </c>
      <c r="B2101">
        <v>4</v>
      </c>
      <c r="C2101" s="116">
        <v>45131.504056863429</v>
      </c>
      <c r="D2101">
        <v>1621</v>
      </c>
      <c r="E2101" s="24" t="s">
        <v>4570</v>
      </c>
      <c r="F2101" s="24" t="s">
        <v>4570</v>
      </c>
      <c r="G2101" t="b">
        <v>0</v>
      </c>
      <c r="H2101" s="24" t="s">
        <v>4571</v>
      </c>
    </row>
    <row r="2102" spans="1:8" x14ac:dyDescent="0.2">
      <c r="A2102">
        <v>14017</v>
      </c>
      <c r="B2102">
        <v>4</v>
      </c>
      <c r="C2102" s="116"/>
      <c r="D2102">
        <v>2132</v>
      </c>
      <c r="E2102" s="24" t="s">
        <v>618</v>
      </c>
      <c r="F2102" s="24" t="s">
        <v>618</v>
      </c>
      <c r="G2102" t="b">
        <v>1</v>
      </c>
      <c r="H2102" s="24" t="s">
        <v>1511</v>
      </c>
    </row>
    <row r="2103" spans="1:8" hidden="1" x14ac:dyDescent="0.2">
      <c r="A2103">
        <v>15222</v>
      </c>
      <c r="B2103">
        <v>4</v>
      </c>
      <c r="C2103" s="116">
        <v>45131.504057754632</v>
      </c>
      <c r="D2103">
        <v>9006</v>
      </c>
      <c r="E2103" s="24" t="s">
        <v>4572</v>
      </c>
      <c r="F2103" s="24" t="s">
        <v>4572</v>
      </c>
      <c r="G2103" t="b">
        <v>0</v>
      </c>
      <c r="H2103" s="24" t="s">
        <v>1022</v>
      </c>
    </row>
    <row r="2104" spans="1:8" hidden="1" x14ac:dyDescent="0.2">
      <c r="A2104">
        <v>15737</v>
      </c>
      <c r="B2104">
        <v>4</v>
      </c>
      <c r="C2104" s="116">
        <v>45131.504058877312</v>
      </c>
      <c r="D2104">
        <v>9605</v>
      </c>
      <c r="E2104" s="24" t="s">
        <v>4573</v>
      </c>
      <c r="F2104" s="24" t="s">
        <v>4573</v>
      </c>
      <c r="G2104" t="b">
        <v>0</v>
      </c>
      <c r="H2104" s="24" t="s">
        <v>1753</v>
      </c>
    </row>
    <row r="2105" spans="1:8" hidden="1" x14ac:dyDescent="0.2">
      <c r="A2105">
        <v>15764</v>
      </c>
      <c r="B2105">
        <v>4</v>
      </c>
      <c r="C2105" s="116">
        <v>45131.504059606479</v>
      </c>
      <c r="D2105">
        <v>9633</v>
      </c>
      <c r="E2105" s="24" t="s">
        <v>4574</v>
      </c>
      <c r="F2105" s="24" t="s">
        <v>4574</v>
      </c>
      <c r="G2105" t="b">
        <v>0</v>
      </c>
      <c r="H2105" s="24" t="s">
        <v>4575</v>
      </c>
    </row>
    <row r="2106" spans="1:8" hidden="1" x14ac:dyDescent="0.2">
      <c r="A2106">
        <v>14671</v>
      </c>
      <c r="B2106">
        <v>4</v>
      </c>
      <c r="C2106" s="116">
        <v>45131.504060104169</v>
      </c>
      <c r="D2106">
        <v>1628</v>
      </c>
      <c r="E2106" s="24" t="s">
        <v>5116</v>
      </c>
      <c r="F2106" s="24" t="s">
        <v>5116</v>
      </c>
      <c r="G2106" t="b">
        <v>0</v>
      </c>
      <c r="H2106" s="24" t="s">
        <v>5117</v>
      </c>
    </row>
    <row r="2107" spans="1:8" hidden="1" x14ac:dyDescent="0.2">
      <c r="A2107">
        <v>15397</v>
      </c>
      <c r="B2107">
        <v>4</v>
      </c>
      <c r="C2107" s="116">
        <v>45131.504060844905</v>
      </c>
      <c r="D2107">
        <v>9217</v>
      </c>
      <c r="E2107" s="24" t="s">
        <v>4576</v>
      </c>
      <c r="F2107" s="24" t="s">
        <v>4576</v>
      </c>
      <c r="G2107" t="b">
        <v>0</v>
      </c>
      <c r="H2107" s="24" t="s">
        <v>4577</v>
      </c>
    </row>
    <row r="2108" spans="1:8" hidden="1" x14ac:dyDescent="0.2">
      <c r="A2108">
        <v>15189</v>
      </c>
      <c r="B2108">
        <v>4</v>
      </c>
      <c r="C2108" s="116">
        <v>45131.504061574073</v>
      </c>
      <c r="D2108">
        <v>8966</v>
      </c>
      <c r="E2108" s="24" t="s">
        <v>4578</v>
      </c>
      <c r="F2108" s="24" t="s">
        <v>4578</v>
      </c>
      <c r="G2108" t="b">
        <v>0</v>
      </c>
      <c r="H2108" s="24" t="s">
        <v>4579</v>
      </c>
    </row>
    <row r="2109" spans="1:8" hidden="1" x14ac:dyDescent="0.2">
      <c r="A2109">
        <v>15075</v>
      </c>
      <c r="B2109">
        <v>4</v>
      </c>
      <c r="C2109" s="116">
        <v>45131.504069178241</v>
      </c>
      <c r="D2109">
        <v>8812</v>
      </c>
      <c r="E2109" s="24" t="s">
        <v>4580</v>
      </c>
      <c r="F2109" s="24" t="s">
        <v>4580</v>
      </c>
      <c r="G2109" t="b">
        <v>0</v>
      </c>
      <c r="H2109" s="24" t="s">
        <v>1378</v>
      </c>
    </row>
    <row r="2110" spans="1:8" hidden="1" x14ac:dyDescent="0.2">
      <c r="A2110">
        <v>15183</v>
      </c>
      <c r="B2110">
        <v>4</v>
      </c>
      <c r="C2110" s="116">
        <v>45131.50407422454</v>
      </c>
      <c r="D2110">
        <v>8960</v>
      </c>
      <c r="E2110" s="24" t="s">
        <v>4581</v>
      </c>
      <c r="F2110" s="24" t="s">
        <v>4581</v>
      </c>
      <c r="G2110" t="b">
        <v>0</v>
      </c>
      <c r="H2110" s="24" t="s">
        <v>4582</v>
      </c>
    </row>
    <row r="2111" spans="1:8" hidden="1" x14ac:dyDescent="0.2">
      <c r="A2111">
        <v>14306</v>
      </c>
      <c r="B2111">
        <v>4</v>
      </c>
      <c r="C2111" s="116">
        <v>45131.504074618053</v>
      </c>
      <c r="D2111">
        <v>1234</v>
      </c>
      <c r="E2111" s="24" t="s">
        <v>4583</v>
      </c>
      <c r="F2111" s="24" t="s">
        <v>4583</v>
      </c>
      <c r="G2111" t="b">
        <v>0</v>
      </c>
      <c r="H2111" s="24" t="s">
        <v>2192</v>
      </c>
    </row>
    <row r="2112" spans="1:8" hidden="1" x14ac:dyDescent="0.2">
      <c r="A2112">
        <v>14000</v>
      </c>
      <c r="B2112">
        <v>4</v>
      </c>
      <c r="C2112" s="116">
        <v>45131.504074965276</v>
      </c>
      <c r="D2112">
        <v>2024</v>
      </c>
      <c r="E2112" s="24" t="s">
        <v>4586</v>
      </c>
      <c r="F2112" s="24" t="s">
        <v>4586</v>
      </c>
      <c r="G2112" t="b">
        <v>0</v>
      </c>
      <c r="H2112" s="24" t="s">
        <v>960</v>
      </c>
    </row>
    <row r="2113" spans="1:8" hidden="1" x14ac:dyDescent="0.2">
      <c r="A2113">
        <v>15757</v>
      </c>
      <c r="B2113">
        <v>4</v>
      </c>
      <c r="C2113" s="116">
        <v>45131.504075312499</v>
      </c>
      <c r="D2113">
        <v>9626</v>
      </c>
      <c r="E2113" s="24" t="s">
        <v>4587</v>
      </c>
      <c r="F2113" s="24" t="s">
        <v>4587</v>
      </c>
      <c r="G2113" t="b">
        <v>0</v>
      </c>
      <c r="H2113" s="24" t="s">
        <v>4588</v>
      </c>
    </row>
    <row r="2114" spans="1:8" hidden="1" x14ac:dyDescent="0.2">
      <c r="A2114">
        <v>14260</v>
      </c>
      <c r="B2114">
        <v>4</v>
      </c>
      <c r="C2114" s="116">
        <v>45131.504075497687</v>
      </c>
      <c r="D2114">
        <v>1184</v>
      </c>
      <c r="E2114" s="24" t="s">
        <v>4589</v>
      </c>
      <c r="F2114" s="24" t="s">
        <v>4589</v>
      </c>
      <c r="G2114" t="b">
        <v>0</v>
      </c>
      <c r="H2114" s="24" t="s">
        <v>1968</v>
      </c>
    </row>
    <row r="2115" spans="1:8" hidden="1" x14ac:dyDescent="0.2">
      <c r="A2115">
        <v>15340</v>
      </c>
      <c r="B2115">
        <v>2</v>
      </c>
      <c r="C2115" s="116">
        <v>45131.504075694444</v>
      </c>
      <c r="D2115">
        <v>9156</v>
      </c>
      <c r="E2115" s="24" t="s">
        <v>4590</v>
      </c>
      <c r="F2115" s="24" t="s">
        <v>4590</v>
      </c>
      <c r="G2115" t="b">
        <v>1</v>
      </c>
      <c r="H2115" s="24" t="s">
        <v>4591</v>
      </c>
    </row>
    <row r="2116" spans="1:8" hidden="1" x14ac:dyDescent="0.2">
      <c r="A2116">
        <v>14277</v>
      </c>
      <c r="B2116">
        <v>4</v>
      </c>
      <c r="C2116" s="116">
        <v>45131.504076041667</v>
      </c>
      <c r="D2116">
        <v>1201</v>
      </c>
      <c r="E2116" s="24" t="s">
        <v>4592</v>
      </c>
      <c r="F2116" s="24" t="s">
        <v>4592</v>
      </c>
      <c r="G2116" t="b">
        <v>0</v>
      </c>
      <c r="H2116" s="24" t="s">
        <v>4593</v>
      </c>
    </row>
    <row r="2117" spans="1:8" hidden="1" x14ac:dyDescent="0.2">
      <c r="A2117">
        <v>15721</v>
      </c>
      <c r="B2117">
        <v>4</v>
      </c>
      <c r="C2117" s="116">
        <v>45131.504076238423</v>
      </c>
      <c r="D2117">
        <v>9587</v>
      </c>
      <c r="E2117" s="24" t="s">
        <v>4594</v>
      </c>
      <c r="F2117" s="24" t="s">
        <v>4594</v>
      </c>
      <c r="G2117" t="b">
        <v>0</v>
      </c>
      <c r="H2117" s="24" t="s">
        <v>4595</v>
      </c>
    </row>
    <row r="2118" spans="1:8" hidden="1" x14ac:dyDescent="0.2">
      <c r="A2118">
        <v>15685</v>
      </c>
      <c r="B2118">
        <v>4</v>
      </c>
      <c r="C2118" s="116">
        <v>45131.50407638889</v>
      </c>
      <c r="D2118">
        <v>9546</v>
      </c>
      <c r="E2118" s="24" t="s">
        <v>4596</v>
      </c>
      <c r="F2118" s="24" t="s">
        <v>4596</v>
      </c>
      <c r="G2118" t="b">
        <v>0</v>
      </c>
      <c r="H2118" s="24" t="s">
        <v>4597</v>
      </c>
    </row>
    <row r="2119" spans="1:8" hidden="1" x14ac:dyDescent="0.2">
      <c r="A2119">
        <v>14882</v>
      </c>
      <c r="B2119">
        <v>4</v>
      </c>
      <c r="C2119" s="116">
        <v>45131.504076585647</v>
      </c>
      <c r="D2119">
        <v>1892</v>
      </c>
      <c r="E2119" s="24" t="s">
        <v>4598</v>
      </c>
      <c r="F2119" s="24" t="s">
        <v>4598</v>
      </c>
      <c r="G2119" t="b">
        <v>0</v>
      </c>
      <c r="H2119" s="24" t="s">
        <v>2230</v>
      </c>
    </row>
    <row r="2120" spans="1:8" hidden="1" x14ac:dyDescent="0.2">
      <c r="A2120">
        <v>15070</v>
      </c>
      <c r="B2120">
        <v>4</v>
      </c>
      <c r="C2120" s="116">
        <v>45131.504076967591</v>
      </c>
      <c r="D2120">
        <v>8804</v>
      </c>
      <c r="E2120" s="24" t="s">
        <v>4599</v>
      </c>
      <c r="F2120" s="24" t="s">
        <v>4599</v>
      </c>
      <c r="G2120" t="b">
        <v>0</v>
      </c>
      <c r="H2120" s="24" t="s">
        <v>4600</v>
      </c>
    </row>
    <row r="2121" spans="1:8" hidden="1" x14ac:dyDescent="0.2">
      <c r="A2121">
        <v>14628</v>
      </c>
      <c r="B2121">
        <v>4</v>
      </c>
      <c r="C2121" s="116">
        <v>45131.504077118057</v>
      </c>
      <c r="D2121">
        <v>1584</v>
      </c>
      <c r="E2121" s="24" t="s">
        <v>4601</v>
      </c>
      <c r="F2121" s="24" t="s">
        <v>4601</v>
      </c>
      <c r="G2121" t="b">
        <v>0</v>
      </c>
      <c r="H2121" s="24" t="s">
        <v>4529</v>
      </c>
    </row>
    <row r="2122" spans="1:8" x14ac:dyDescent="0.2">
      <c r="A2122">
        <v>14895</v>
      </c>
      <c r="B2122">
        <v>4</v>
      </c>
      <c r="C2122" s="116"/>
      <c r="D2122">
        <v>2144</v>
      </c>
      <c r="E2122" s="24" t="s">
        <v>622</v>
      </c>
      <c r="F2122" s="24" t="s">
        <v>622</v>
      </c>
      <c r="G2122" t="b">
        <v>1</v>
      </c>
      <c r="H2122" s="24" t="s">
        <v>969</v>
      </c>
    </row>
    <row r="2123" spans="1:8" hidden="1" x14ac:dyDescent="0.2">
      <c r="A2123">
        <v>15554</v>
      </c>
      <c r="B2123">
        <v>4</v>
      </c>
      <c r="C2123" s="116">
        <v>45131.504077511578</v>
      </c>
      <c r="D2123">
        <v>9390</v>
      </c>
      <c r="E2123" s="24" t="s">
        <v>4603</v>
      </c>
      <c r="F2123" s="24" t="s">
        <v>4603</v>
      </c>
      <c r="G2123" t="b">
        <v>0</v>
      </c>
      <c r="H2123" s="24" t="s">
        <v>1380</v>
      </c>
    </row>
    <row r="2124" spans="1:8" hidden="1" x14ac:dyDescent="0.2">
      <c r="A2124">
        <v>14830</v>
      </c>
      <c r="B2124">
        <v>4</v>
      </c>
      <c r="C2124" s="116">
        <v>45131.50407800926</v>
      </c>
      <c r="D2124">
        <v>1787</v>
      </c>
      <c r="E2124" s="24" t="s">
        <v>4605</v>
      </c>
      <c r="F2124" s="24" t="s">
        <v>4605</v>
      </c>
      <c r="G2124" t="b">
        <v>0</v>
      </c>
      <c r="H2124" s="24" t="s">
        <v>1382</v>
      </c>
    </row>
    <row r="2125" spans="1:8" hidden="1" x14ac:dyDescent="0.2">
      <c r="A2125">
        <v>15796</v>
      </c>
      <c r="B2125">
        <v>4</v>
      </c>
      <c r="C2125" s="116">
        <v>45131.504078206017</v>
      </c>
      <c r="D2125">
        <v>9667</v>
      </c>
      <c r="E2125" s="24" t="s">
        <v>4606</v>
      </c>
      <c r="F2125" s="24" t="s">
        <v>4606</v>
      </c>
      <c r="G2125" t="b">
        <v>0</v>
      </c>
      <c r="H2125" s="24" t="s">
        <v>4607</v>
      </c>
    </row>
    <row r="2126" spans="1:8" x14ac:dyDescent="0.2">
      <c r="A2126">
        <v>14812</v>
      </c>
      <c r="B2126">
        <v>4</v>
      </c>
      <c r="C2126" s="116"/>
      <c r="D2126">
        <v>1769</v>
      </c>
      <c r="E2126" s="24" t="s">
        <v>4609</v>
      </c>
      <c r="F2126" s="24" t="s">
        <v>4609</v>
      </c>
      <c r="G2126" t="b">
        <v>0</v>
      </c>
      <c r="H2126" s="24" t="s">
        <v>1640</v>
      </c>
    </row>
    <row r="2127" spans="1:8" hidden="1" x14ac:dyDescent="0.2">
      <c r="A2127">
        <v>14677</v>
      </c>
      <c r="B2127">
        <v>4</v>
      </c>
      <c r="C2127" s="116">
        <v>45131.504078935184</v>
      </c>
      <c r="D2127">
        <v>1634</v>
      </c>
      <c r="E2127" s="24" t="s">
        <v>4610</v>
      </c>
      <c r="F2127" s="24" t="s">
        <v>4610</v>
      </c>
      <c r="G2127" t="b">
        <v>0</v>
      </c>
      <c r="H2127" s="24" t="s">
        <v>4611</v>
      </c>
    </row>
    <row r="2128" spans="1:8" hidden="1" x14ac:dyDescent="0.2">
      <c r="A2128">
        <v>14496</v>
      </c>
      <c r="B2128">
        <v>4</v>
      </c>
      <c r="C2128" s="116">
        <v>45131.504079479164</v>
      </c>
      <c r="D2128">
        <v>1450</v>
      </c>
      <c r="E2128" s="24" t="s">
        <v>4612</v>
      </c>
      <c r="F2128" s="24" t="s">
        <v>4612</v>
      </c>
      <c r="G2128" t="b">
        <v>0</v>
      </c>
      <c r="H2128" s="24" t="s">
        <v>4509</v>
      </c>
    </row>
    <row r="2129" spans="1:8" hidden="1" x14ac:dyDescent="0.2">
      <c r="A2129">
        <v>15123</v>
      </c>
      <c r="B2129">
        <v>4</v>
      </c>
      <c r="C2129" s="116">
        <v>45131.504079861108</v>
      </c>
      <c r="D2129">
        <v>8876</v>
      </c>
      <c r="E2129" s="24" t="s">
        <v>4613</v>
      </c>
      <c r="F2129" s="24" t="s">
        <v>4613</v>
      </c>
      <c r="G2129" t="b">
        <v>0</v>
      </c>
      <c r="H2129" s="24" t="s">
        <v>1000</v>
      </c>
    </row>
    <row r="2130" spans="1:8" hidden="1" x14ac:dyDescent="0.2">
      <c r="A2130">
        <v>15576</v>
      </c>
      <c r="B2130">
        <v>4</v>
      </c>
      <c r="C2130" s="116">
        <v>45131.504080902778</v>
      </c>
      <c r="D2130">
        <v>9415</v>
      </c>
      <c r="E2130" s="24" t="s">
        <v>4614</v>
      </c>
      <c r="F2130" s="24" t="s">
        <v>4614</v>
      </c>
      <c r="G2130" t="b">
        <v>0</v>
      </c>
      <c r="H2130" s="24" t="s">
        <v>4615</v>
      </c>
    </row>
    <row r="2131" spans="1:8" hidden="1" x14ac:dyDescent="0.2">
      <c r="A2131">
        <v>15849</v>
      </c>
      <c r="B2131">
        <v>4</v>
      </c>
      <c r="C2131" s="116">
        <v>45131.504082557869</v>
      </c>
      <c r="D2131">
        <v>9724</v>
      </c>
      <c r="E2131" s="24" t="s">
        <v>4614</v>
      </c>
      <c r="F2131" s="24" t="s">
        <v>4614</v>
      </c>
      <c r="G2131" t="b">
        <v>0</v>
      </c>
      <c r="H2131" s="24" t="s">
        <v>4615</v>
      </c>
    </row>
    <row r="2132" spans="1:8" hidden="1" x14ac:dyDescent="0.2">
      <c r="A2132">
        <v>14408</v>
      </c>
      <c r="B2132">
        <v>4</v>
      </c>
      <c r="C2132" s="116">
        <v>45131.504086689813</v>
      </c>
      <c r="D2132">
        <v>1342</v>
      </c>
      <c r="E2132" s="24" t="s">
        <v>4616</v>
      </c>
      <c r="F2132" s="24" t="s">
        <v>4616</v>
      </c>
      <c r="G2132" t="b">
        <v>0</v>
      </c>
      <c r="H2132" s="24" t="s">
        <v>1106</v>
      </c>
    </row>
    <row r="2133" spans="1:8" hidden="1" x14ac:dyDescent="0.2">
      <c r="A2133">
        <v>14434</v>
      </c>
      <c r="B2133">
        <v>3</v>
      </c>
      <c r="C2133" s="116">
        <v>45131.50408741898</v>
      </c>
      <c r="D2133">
        <v>1386</v>
      </c>
      <c r="E2133" s="24" t="s">
        <v>4618</v>
      </c>
      <c r="F2133" s="24" t="s">
        <v>4618</v>
      </c>
      <c r="G2133" t="b">
        <v>0</v>
      </c>
      <c r="H2133" s="24" t="s">
        <v>1031</v>
      </c>
    </row>
    <row r="2134" spans="1:8" hidden="1" x14ac:dyDescent="0.2">
      <c r="A2134">
        <v>14129</v>
      </c>
      <c r="B2134">
        <v>4</v>
      </c>
      <c r="C2134" s="116">
        <v>45131.504096840275</v>
      </c>
      <c r="D2134">
        <v>1051</v>
      </c>
      <c r="E2134" s="24" t="s">
        <v>4619</v>
      </c>
      <c r="F2134" s="24" t="s">
        <v>4619</v>
      </c>
      <c r="G2134" t="b">
        <v>0</v>
      </c>
      <c r="H2134" s="24" t="s">
        <v>4620</v>
      </c>
    </row>
    <row r="2135" spans="1:8" hidden="1" x14ac:dyDescent="0.2">
      <c r="A2135">
        <v>14858</v>
      </c>
      <c r="B2135">
        <v>1</v>
      </c>
      <c r="C2135" s="116">
        <v>45726</v>
      </c>
      <c r="D2135">
        <v>1867</v>
      </c>
      <c r="E2135" s="24" t="s">
        <v>4623</v>
      </c>
      <c r="F2135" s="24" t="s">
        <v>4623</v>
      </c>
      <c r="G2135" t="b">
        <v>1</v>
      </c>
      <c r="H2135" s="24" t="s">
        <v>4624</v>
      </c>
    </row>
    <row r="2136" spans="1:8" hidden="1" x14ac:dyDescent="0.2">
      <c r="A2136">
        <v>15021</v>
      </c>
      <c r="B2136">
        <v>8</v>
      </c>
      <c r="C2136" s="116">
        <v>45131.504118900462</v>
      </c>
      <c r="D2136">
        <v>8746</v>
      </c>
      <c r="E2136" s="24" t="s">
        <v>4625</v>
      </c>
      <c r="F2136" s="24" t="s">
        <v>4625</v>
      </c>
      <c r="G2136" t="b">
        <v>1</v>
      </c>
      <c r="H2136" s="24" t="s">
        <v>1192</v>
      </c>
    </row>
    <row r="2137" spans="1:8" hidden="1" x14ac:dyDescent="0.2">
      <c r="A2137">
        <v>15799</v>
      </c>
      <c r="B2137">
        <v>4</v>
      </c>
      <c r="C2137" s="116">
        <v>45131.504112233793</v>
      </c>
      <c r="D2137">
        <v>9670</v>
      </c>
      <c r="E2137" s="24" t="s">
        <v>4627</v>
      </c>
      <c r="F2137" s="24" t="s">
        <v>4627</v>
      </c>
      <c r="G2137" t="b">
        <v>0</v>
      </c>
      <c r="H2137" s="24" t="s">
        <v>4628</v>
      </c>
    </row>
    <row r="2138" spans="1:8" x14ac:dyDescent="0.2">
      <c r="A2138">
        <v>16361</v>
      </c>
      <c r="C2138" s="116"/>
      <c r="D2138">
        <v>6019</v>
      </c>
      <c r="E2138" s="24" t="s">
        <v>8087</v>
      </c>
      <c r="F2138" s="24" t="s">
        <v>1423</v>
      </c>
      <c r="G2138" t="b">
        <v>1</v>
      </c>
      <c r="H2138" s="24" t="s">
        <v>883</v>
      </c>
    </row>
    <row r="2139" spans="1:8" x14ac:dyDescent="0.2">
      <c r="A2139">
        <v>13999</v>
      </c>
      <c r="B2139">
        <v>3</v>
      </c>
      <c r="C2139" s="116"/>
      <c r="D2139">
        <v>2023</v>
      </c>
      <c r="E2139" s="24" t="s">
        <v>4629</v>
      </c>
      <c r="F2139" s="24" t="s">
        <v>4629</v>
      </c>
      <c r="G2139" t="b">
        <v>1</v>
      </c>
      <c r="H2139" s="24" t="s">
        <v>4630</v>
      </c>
    </row>
    <row r="2140" spans="1:8" hidden="1" x14ac:dyDescent="0.2">
      <c r="A2140">
        <v>15065</v>
      </c>
      <c r="B2140">
        <v>4</v>
      </c>
      <c r="C2140" s="116">
        <v>45131.504116747688</v>
      </c>
      <c r="D2140">
        <v>8796</v>
      </c>
      <c r="E2140" s="24" t="s">
        <v>4631</v>
      </c>
      <c r="F2140" s="24" t="s">
        <v>4631</v>
      </c>
      <c r="G2140" t="b">
        <v>0</v>
      </c>
      <c r="H2140" s="24" t="s">
        <v>4632</v>
      </c>
    </row>
    <row r="2141" spans="1:8" hidden="1" x14ac:dyDescent="0.2">
      <c r="A2141">
        <v>16034</v>
      </c>
      <c r="B2141">
        <v>4</v>
      </c>
      <c r="C2141" s="116">
        <v>45131.504121064812</v>
      </c>
      <c r="D2141">
        <v>9922</v>
      </c>
      <c r="E2141" s="24" t="s">
        <v>4634</v>
      </c>
      <c r="F2141" s="24" t="s">
        <v>4634</v>
      </c>
      <c r="G2141" t="b">
        <v>0</v>
      </c>
      <c r="H2141" s="24" t="s">
        <v>4635</v>
      </c>
    </row>
    <row r="2142" spans="1:8" hidden="1" x14ac:dyDescent="0.2">
      <c r="A2142">
        <v>15710</v>
      </c>
      <c r="B2142">
        <v>4</v>
      </c>
      <c r="C2142" s="116">
        <v>45131.504122337959</v>
      </c>
      <c r="D2142">
        <v>9573</v>
      </c>
      <c r="E2142" s="24" t="s">
        <v>4636</v>
      </c>
      <c r="F2142" s="24" t="s">
        <v>4636</v>
      </c>
      <c r="G2142" t="b">
        <v>0</v>
      </c>
      <c r="H2142" s="24" t="s">
        <v>4637</v>
      </c>
    </row>
    <row r="2143" spans="1:8" hidden="1" x14ac:dyDescent="0.2">
      <c r="A2143">
        <v>14176</v>
      </c>
      <c r="B2143">
        <v>4</v>
      </c>
      <c r="C2143" s="116">
        <v>45131.504123067127</v>
      </c>
      <c r="D2143">
        <v>1098</v>
      </c>
      <c r="E2143" s="24" t="s">
        <v>4641</v>
      </c>
      <c r="F2143" s="24" t="s">
        <v>4641</v>
      </c>
      <c r="G2143" t="b">
        <v>0</v>
      </c>
      <c r="H2143" s="24" t="s">
        <v>4642</v>
      </c>
    </row>
    <row r="2144" spans="1:8" hidden="1" x14ac:dyDescent="0.2">
      <c r="A2144">
        <v>14743</v>
      </c>
      <c r="B2144">
        <v>4</v>
      </c>
      <c r="C2144" s="116">
        <v>45131.504123263891</v>
      </c>
      <c r="D2144">
        <v>1700</v>
      </c>
      <c r="E2144" s="24" t="s">
        <v>4643</v>
      </c>
      <c r="F2144" s="24" t="s">
        <v>4643</v>
      </c>
      <c r="G2144" t="b">
        <v>0</v>
      </c>
      <c r="H2144" s="24" t="s">
        <v>4644</v>
      </c>
    </row>
    <row r="2145" spans="1:8" hidden="1" x14ac:dyDescent="0.2">
      <c r="A2145">
        <v>15341</v>
      </c>
      <c r="B2145">
        <v>4</v>
      </c>
      <c r="C2145" s="116">
        <v>45906</v>
      </c>
      <c r="D2145">
        <v>9157</v>
      </c>
      <c r="E2145" s="24" t="s">
        <v>624</v>
      </c>
      <c r="F2145" s="24" t="s">
        <v>624</v>
      </c>
      <c r="G2145" t="b">
        <v>1</v>
      </c>
      <c r="H2145" s="24" t="s">
        <v>1196</v>
      </c>
    </row>
    <row r="2146" spans="1:8" x14ac:dyDescent="0.2">
      <c r="A2146">
        <v>13987</v>
      </c>
      <c r="B2146">
        <v>4</v>
      </c>
      <c r="C2146" s="116"/>
      <c r="D2146">
        <v>2001</v>
      </c>
      <c r="E2146" s="24" t="s">
        <v>626</v>
      </c>
      <c r="F2146" s="24" t="s">
        <v>626</v>
      </c>
      <c r="G2146" t="b">
        <v>1</v>
      </c>
      <c r="H2146" s="24" t="s">
        <v>4645</v>
      </c>
    </row>
    <row r="2147" spans="1:8" hidden="1" x14ac:dyDescent="0.2">
      <c r="A2147">
        <v>13944</v>
      </c>
      <c r="B2147">
        <v>4</v>
      </c>
      <c r="C2147" s="116">
        <v>45455</v>
      </c>
      <c r="D2147">
        <v>11057690</v>
      </c>
      <c r="E2147" s="24" t="s">
        <v>5118</v>
      </c>
      <c r="F2147" s="24" t="s">
        <v>5118</v>
      </c>
      <c r="G2147" t="b">
        <v>0</v>
      </c>
      <c r="H2147" s="24" t="s">
        <v>5119</v>
      </c>
    </row>
    <row r="2148" spans="1:8" hidden="1" x14ac:dyDescent="0.2">
      <c r="A2148">
        <v>14853</v>
      </c>
      <c r="B2148">
        <v>3</v>
      </c>
      <c r="C2148" s="116">
        <v>45131.50412380787</v>
      </c>
      <c r="D2148">
        <v>1810</v>
      </c>
      <c r="E2148" s="24" t="s">
        <v>4648</v>
      </c>
      <c r="F2148" s="24" t="s">
        <v>4648</v>
      </c>
      <c r="G2148" t="b">
        <v>1</v>
      </c>
      <c r="H2148" s="24" t="s">
        <v>4649</v>
      </c>
    </row>
    <row r="2149" spans="1:8" hidden="1" x14ac:dyDescent="0.2">
      <c r="A2149">
        <v>15121</v>
      </c>
      <c r="B2149">
        <v>4</v>
      </c>
      <c r="C2149" s="116">
        <v>45131.504124502317</v>
      </c>
      <c r="D2149">
        <v>8873</v>
      </c>
      <c r="E2149" s="24" t="s">
        <v>4652</v>
      </c>
      <c r="F2149" s="24" t="s">
        <v>4652</v>
      </c>
      <c r="G2149" t="b">
        <v>0</v>
      </c>
      <c r="H2149" s="24" t="s">
        <v>1423</v>
      </c>
    </row>
    <row r="2150" spans="1:8" hidden="1" x14ac:dyDescent="0.2">
      <c r="A2150">
        <v>14688</v>
      </c>
      <c r="B2150">
        <v>4</v>
      </c>
      <c r="C2150" s="116">
        <v>45131.50412395833</v>
      </c>
      <c r="D2150">
        <v>1645</v>
      </c>
      <c r="E2150" s="24" t="s">
        <v>4655</v>
      </c>
      <c r="F2150" s="24" t="s">
        <v>4655</v>
      </c>
      <c r="G2150" t="b">
        <v>0</v>
      </c>
      <c r="H2150" s="24" t="s">
        <v>1378</v>
      </c>
    </row>
    <row r="2151" spans="1:8" hidden="1" x14ac:dyDescent="0.2">
      <c r="A2151">
        <v>14597</v>
      </c>
      <c r="B2151">
        <v>4</v>
      </c>
      <c r="C2151" s="116">
        <v>45131.504124687497</v>
      </c>
      <c r="D2151">
        <v>1552</v>
      </c>
      <c r="E2151" s="24" t="s">
        <v>4656</v>
      </c>
      <c r="F2151" s="24" t="s">
        <v>4656</v>
      </c>
      <c r="G2151" t="b">
        <v>0</v>
      </c>
      <c r="H2151" s="24" t="s">
        <v>1384</v>
      </c>
    </row>
    <row r="2152" spans="1:8" hidden="1" x14ac:dyDescent="0.2">
      <c r="A2152">
        <v>15398</v>
      </c>
      <c r="B2152">
        <v>4</v>
      </c>
      <c r="C2152" s="116">
        <v>45131.504124884261</v>
      </c>
      <c r="D2152">
        <v>9218</v>
      </c>
      <c r="E2152" s="24" t="s">
        <v>4657</v>
      </c>
      <c r="F2152" s="24" t="s">
        <v>4657</v>
      </c>
      <c r="G2152" t="b">
        <v>0</v>
      </c>
      <c r="H2152" s="24" t="s">
        <v>1440</v>
      </c>
    </row>
    <row r="2153" spans="1:8" hidden="1" x14ac:dyDescent="0.2">
      <c r="A2153">
        <v>15726</v>
      </c>
      <c r="B2153">
        <v>4</v>
      </c>
      <c r="C2153" s="116">
        <v>45131.504125428241</v>
      </c>
      <c r="D2153">
        <v>9592</v>
      </c>
      <c r="E2153" s="24" t="s">
        <v>4658</v>
      </c>
      <c r="F2153" s="24" t="s">
        <v>4658</v>
      </c>
      <c r="G2153" t="b">
        <v>0</v>
      </c>
      <c r="H2153" s="24" t="s">
        <v>1378</v>
      </c>
    </row>
    <row r="2154" spans="1:8" hidden="1" x14ac:dyDescent="0.2">
      <c r="A2154">
        <v>14384</v>
      </c>
      <c r="B2154">
        <v>4</v>
      </c>
      <c r="C2154" s="116">
        <v>45131.504125775464</v>
      </c>
      <c r="D2154">
        <v>1315</v>
      </c>
      <c r="E2154" s="24" t="s">
        <v>4659</v>
      </c>
      <c r="F2154" s="24" t="s">
        <v>4659</v>
      </c>
      <c r="G2154" t="b">
        <v>0</v>
      </c>
      <c r="H2154" s="24" t="s">
        <v>1043</v>
      </c>
    </row>
    <row r="2155" spans="1:8" hidden="1" x14ac:dyDescent="0.2">
      <c r="A2155">
        <v>14903</v>
      </c>
      <c r="B2155">
        <v>4</v>
      </c>
      <c r="C2155" s="116">
        <v>45131.504126307867</v>
      </c>
      <c r="D2155">
        <v>2398</v>
      </c>
      <c r="E2155" s="24" t="s">
        <v>4663</v>
      </c>
      <c r="F2155" s="24" t="s">
        <v>4663</v>
      </c>
      <c r="G2155" t="b">
        <v>0</v>
      </c>
      <c r="H2155" s="24" t="s">
        <v>956</v>
      </c>
    </row>
    <row r="2156" spans="1:8" hidden="1" x14ac:dyDescent="0.2">
      <c r="A2156">
        <v>15430</v>
      </c>
      <c r="B2156">
        <v>4</v>
      </c>
      <c r="C2156" s="116">
        <v>45131.50412503472</v>
      </c>
      <c r="D2156">
        <v>9255</v>
      </c>
      <c r="E2156" s="24" t="s">
        <v>4666</v>
      </c>
      <c r="F2156" s="24" t="s">
        <v>4666</v>
      </c>
      <c r="G2156" t="b">
        <v>0</v>
      </c>
      <c r="H2156" s="24" t="s">
        <v>1640</v>
      </c>
    </row>
    <row r="2157" spans="1:8" hidden="1" x14ac:dyDescent="0.2">
      <c r="A2157">
        <v>14767</v>
      </c>
      <c r="B2157">
        <v>1</v>
      </c>
      <c r="C2157" s="116">
        <v>45131.504126851854</v>
      </c>
      <c r="D2157">
        <v>1724</v>
      </c>
      <c r="E2157" s="24" t="s">
        <v>4667</v>
      </c>
      <c r="F2157" s="24" t="s">
        <v>4667</v>
      </c>
      <c r="G2157" t="b">
        <v>1</v>
      </c>
      <c r="H2157" s="24" t="s">
        <v>4668</v>
      </c>
    </row>
    <row r="2158" spans="1:8" hidden="1" x14ac:dyDescent="0.2">
      <c r="A2158">
        <v>14296</v>
      </c>
      <c r="B2158">
        <v>4</v>
      </c>
      <c r="C2158" s="116">
        <v>45131.504127048611</v>
      </c>
      <c r="D2158">
        <v>1223</v>
      </c>
      <c r="E2158" s="24" t="s">
        <v>4669</v>
      </c>
      <c r="F2158" s="24" t="s">
        <v>4669</v>
      </c>
      <c r="G2158" t="b">
        <v>0</v>
      </c>
      <c r="H2158" s="24" t="s">
        <v>4670</v>
      </c>
    </row>
    <row r="2159" spans="1:8" hidden="1" x14ac:dyDescent="0.2">
      <c r="A2159">
        <v>15850</v>
      </c>
      <c r="B2159">
        <v>4</v>
      </c>
      <c r="C2159" s="116">
        <v>45131.504127199078</v>
      </c>
      <c r="D2159">
        <v>9725</v>
      </c>
      <c r="E2159" s="24" t="s">
        <v>4671</v>
      </c>
      <c r="F2159" s="24" t="s">
        <v>4671</v>
      </c>
      <c r="G2159" t="b">
        <v>0</v>
      </c>
      <c r="H2159" s="24" t="s">
        <v>4672</v>
      </c>
    </row>
    <row r="2160" spans="1:8" hidden="1" x14ac:dyDescent="0.2">
      <c r="A2160">
        <v>15854</v>
      </c>
      <c r="B2160">
        <v>4</v>
      </c>
      <c r="C2160" s="116">
        <v>45131.504129594905</v>
      </c>
      <c r="D2160">
        <v>9729</v>
      </c>
      <c r="E2160" s="24" t="s">
        <v>3110</v>
      </c>
      <c r="F2160" s="24" t="s">
        <v>3110</v>
      </c>
      <c r="G2160" t="b">
        <v>0</v>
      </c>
      <c r="H2160" s="24" t="s">
        <v>1378</v>
      </c>
    </row>
    <row r="2161" spans="1:8" hidden="1" x14ac:dyDescent="0.2">
      <c r="A2161">
        <v>15551</v>
      </c>
      <c r="B2161">
        <v>4</v>
      </c>
      <c r="C2161" s="116">
        <v>45131.504129201392</v>
      </c>
      <c r="D2161">
        <v>9387</v>
      </c>
      <c r="E2161" s="24" t="s">
        <v>3110</v>
      </c>
      <c r="F2161" s="24" t="s">
        <v>3110</v>
      </c>
      <c r="G2161" t="b">
        <v>0</v>
      </c>
      <c r="H2161" s="24" t="s">
        <v>1378</v>
      </c>
    </row>
    <row r="2162" spans="1:8" hidden="1" x14ac:dyDescent="0.2">
      <c r="A2162">
        <v>15109</v>
      </c>
      <c r="B2162">
        <v>2</v>
      </c>
      <c r="C2162" s="116">
        <v>44912</v>
      </c>
      <c r="D2162">
        <v>8856</v>
      </c>
      <c r="E2162" s="24" t="s">
        <v>5120</v>
      </c>
      <c r="F2162" s="24" t="s">
        <v>5120</v>
      </c>
      <c r="G2162" t="b">
        <v>1</v>
      </c>
      <c r="H2162" s="24" t="s">
        <v>965</v>
      </c>
    </row>
    <row r="2163" spans="1:8" hidden="1" x14ac:dyDescent="0.2">
      <c r="A2163">
        <v>16266</v>
      </c>
      <c r="C2163" s="116">
        <v>44912</v>
      </c>
      <c r="D2163">
        <v>5763716</v>
      </c>
      <c r="E2163" s="24" t="s">
        <v>5121</v>
      </c>
      <c r="F2163" s="24" t="s">
        <v>5121</v>
      </c>
      <c r="G2163" t="b">
        <v>0</v>
      </c>
      <c r="H2163" s="24" t="s">
        <v>2444</v>
      </c>
    </row>
    <row r="2164" spans="1:8" x14ac:dyDescent="0.2">
      <c r="A2164">
        <v>15692</v>
      </c>
      <c r="B2164">
        <v>4</v>
      </c>
      <c r="C2164" s="116"/>
      <c r="D2164">
        <v>9553</v>
      </c>
      <c r="E2164" s="24" t="s">
        <v>630</v>
      </c>
      <c r="F2164" s="24" t="s">
        <v>630</v>
      </c>
      <c r="G2164" t="b">
        <v>1</v>
      </c>
      <c r="H2164" s="24" t="s">
        <v>906</v>
      </c>
    </row>
    <row r="2165" spans="1:8" hidden="1" x14ac:dyDescent="0.2">
      <c r="A2165">
        <v>13955</v>
      </c>
      <c r="B2165">
        <v>4</v>
      </c>
      <c r="C2165" s="116">
        <v>45876</v>
      </c>
      <c r="D2165">
        <v>5807757</v>
      </c>
      <c r="E2165" s="24" t="s">
        <v>4674</v>
      </c>
      <c r="F2165" s="24" t="s">
        <v>4674</v>
      </c>
      <c r="G2165" t="b">
        <v>1</v>
      </c>
      <c r="H2165" s="24" t="s">
        <v>4675</v>
      </c>
    </row>
    <row r="2166" spans="1:8" x14ac:dyDescent="0.2">
      <c r="A2166">
        <v>15955</v>
      </c>
      <c r="B2166">
        <v>4</v>
      </c>
      <c r="C2166" s="116"/>
      <c r="D2166">
        <v>9834</v>
      </c>
      <c r="E2166" s="24" t="s">
        <v>4676</v>
      </c>
      <c r="F2166" s="24" t="s">
        <v>4676</v>
      </c>
      <c r="G2166" t="b">
        <v>0</v>
      </c>
      <c r="H2166" s="24" t="s">
        <v>1823</v>
      </c>
    </row>
    <row r="2167" spans="1:8" hidden="1" x14ac:dyDescent="0.2">
      <c r="A2167">
        <v>16021</v>
      </c>
      <c r="B2167">
        <v>4</v>
      </c>
      <c r="C2167" s="116">
        <v>45131</v>
      </c>
      <c r="D2167">
        <v>9908</v>
      </c>
      <c r="E2167" s="24" t="s">
        <v>4677</v>
      </c>
      <c r="F2167" s="24" t="s">
        <v>4677</v>
      </c>
      <c r="G2167" t="b">
        <v>1</v>
      </c>
      <c r="H2167" s="24" t="s">
        <v>3395</v>
      </c>
    </row>
    <row r="2168" spans="1:8" hidden="1" x14ac:dyDescent="0.2">
      <c r="A2168">
        <v>13976</v>
      </c>
      <c r="B2168">
        <v>4</v>
      </c>
      <c r="C2168" s="116">
        <v>44868</v>
      </c>
      <c r="D2168">
        <v>11009034</v>
      </c>
      <c r="E2168" s="24" t="s">
        <v>4678</v>
      </c>
      <c r="F2168" s="24" t="s">
        <v>4678</v>
      </c>
      <c r="G2168" t="b">
        <v>0</v>
      </c>
      <c r="H2168" s="24" t="s">
        <v>4448</v>
      </c>
    </row>
    <row r="2169" spans="1:8" hidden="1" x14ac:dyDescent="0.2">
      <c r="A2169">
        <v>15385</v>
      </c>
      <c r="B2169">
        <v>11</v>
      </c>
      <c r="C2169" s="116">
        <v>45131.504129050925</v>
      </c>
      <c r="D2169">
        <v>9204</v>
      </c>
      <c r="E2169" s="24" t="s">
        <v>4680</v>
      </c>
      <c r="F2169" s="24" t="s">
        <v>4680</v>
      </c>
      <c r="G2169" t="b">
        <v>0</v>
      </c>
      <c r="H2169" s="24" t="s">
        <v>1378</v>
      </c>
    </row>
    <row r="2170" spans="1:8" hidden="1" x14ac:dyDescent="0.2">
      <c r="A2170">
        <v>14907</v>
      </c>
      <c r="B2170">
        <v>4</v>
      </c>
      <c r="C2170" s="116">
        <v>45131.504129745372</v>
      </c>
      <c r="D2170">
        <v>2407</v>
      </c>
      <c r="E2170" s="24" t="s">
        <v>4682</v>
      </c>
      <c r="F2170" s="24" t="s">
        <v>4682</v>
      </c>
      <c r="G2170" t="b">
        <v>0</v>
      </c>
      <c r="H2170" s="24" t="s">
        <v>4683</v>
      </c>
    </row>
    <row r="2171" spans="1:8" hidden="1" x14ac:dyDescent="0.2">
      <c r="A2171">
        <v>15018</v>
      </c>
      <c r="B2171">
        <v>4</v>
      </c>
      <c r="C2171" s="116">
        <v>45131.504129942128</v>
      </c>
      <c r="D2171">
        <v>8743</v>
      </c>
      <c r="E2171" s="24" t="s">
        <v>4682</v>
      </c>
      <c r="F2171" s="24" t="s">
        <v>4682</v>
      </c>
      <c r="G2171" t="b">
        <v>0</v>
      </c>
      <c r="H2171" s="24" t="s">
        <v>4683</v>
      </c>
    </row>
    <row r="2172" spans="1:8" hidden="1" x14ac:dyDescent="0.2">
      <c r="A2172">
        <v>15073</v>
      </c>
      <c r="B2172">
        <v>4</v>
      </c>
      <c r="C2172" s="116">
        <v>45131.504130092595</v>
      </c>
      <c r="D2172">
        <v>8809</v>
      </c>
      <c r="E2172" s="24" t="s">
        <v>4684</v>
      </c>
      <c r="F2172" s="24" t="s">
        <v>4684</v>
      </c>
      <c r="G2172" t="b">
        <v>0</v>
      </c>
      <c r="H2172" s="24" t="s">
        <v>1068</v>
      </c>
    </row>
    <row r="2173" spans="1:8" hidden="1" x14ac:dyDescent="0.2">
      <c r="A2173">
        <v>15819</v>
      </c>
      <c r="B2173">
        <v>4</v>
      </c>
      <c r="C2173" s="116">
        <v>45131.504130289351</v>
      </c>
      <c r="D2173">
        <v>9691</v>
      </c>
      <c r="E2173" s="24" t="s">
        <v>4685</v>
      </c>
      <c r="F2173" s="24" t="s">
        <v>4685</v>
      </c>
      <c r="G2173" t="b">
        <v>0</v>
      </c>
      <c r="H2173" s="24" t="s">
        <v>1124</v>
      </c>
    </row>
    <row r="2174" spans="1:8" hidden="1" x14ac:dyDescent="0.2">
      <c r="A2174">
        <v>14914</v>
      </c>
      <c r="B2174">
        <v>6</v>
      </c>
      <c r="C2174" s="116">
        <v>45131.504130474539</v>
      </c>
      <c r="D2174">
        <v>3002</v>
      </c>
      <c r="E2174" s="24" t="s">
        <v>4686</v>
      </c>
      <c r="F2174" s="24" t="s">
        <v>4686</v>
      </c>
      <c r="G2174" t="b">
        <v>1</v>
      </c>
      <c r="H2174" s="24" t="s">
        <v>4687</v>
      </c>
    </row>
    <row r="2175" spans="1:8" hidden="1" x14ac:dyDescent="0.2">
      <c r="A2175">
        <v>15908</v>
      </c>
      <c r="B2175">
        <v>4</v>
      </c>
      <c r="C2175" s="116">
        <v>45131.504130821762</v>
      </c>
      <c r="D2175">
        <v>9786</v>
      </c>
      <c r="E2175" s="24" t="s">
        <v>4688</v>
      </c>
      <c r="F2175" s="24" t="s">
        <v>4688</v>
      </c>
      <c r="G2175" t="b">
        <v>0</v>
      </c>
      <c r="H2175" s="24" t="s">
        <v>1242</v>
      </c>
    </row>
    <row r="2176" spans="1:8" hidden="1" x14ac:dyDescent="0.2">
      <c r="A2176">
        <v>15449</v>
      </c>
      <c r="B2176">
        <v>4</v>
      </c>
      <c r="C2176" s="116">
        <v>45131.504131018519</v>
      </c>
      <c r="D2176">
        <v>9274</v>
      </c>
      <c r="E2176" s="24" t="s">
        <v>4690</v>
      </c>
      <c r="F2176" s="24" t="s">
        <v>4690</v>
      </c>
      <c r="G2176" t="b">
        <v>0</v>
      </c>
      <c r="H2176" s="24" t="s">
        <v>962</v>
      </c>
    </row>
    <row r="2177" spans="1:8" hidden="1" x14ac:dyDescent="0.2">
      <c r="A2177">
        <v>14836</v>
      </c>
      <c r="B2177">
        <v>4</v>
      </c>
      <c r="C2177" s="116">
        <v>45131.504131215275</v>
      </c>
      <c r="D2177">
        <v>1793</v>
      </c>
      <c r="E2177" s="24" t="s">
        <v>4691</v>
      </c>
      <c r="F2177" s="24" t="s">
        <v>4691</v>
      </c>
      <c r="G2177" t="b">
        <v>0</v>
      </c>
      <c r="H2177" s="24" t="s">
        <v>1154</v>
      </c>
    </row>
    <row r="2178" spans="1:8" x14ac:dyDescent="0.2">
      <c r="A2178">
        <v>15310</v>
      </c>
      <c r="B2178">
        <v>4</v>
      </c>
      <c r="C2178" s="116"/>
      <c r="D2178">
        <v>9122</v>
      </c>
      <c r="E2178" s="24" t="s">
        <v>632</v>
      </c>
      <c r="F2178" s="24" t="s">
        <v>632</v>
      </c>
      <c r="G2178" t="b">
        <v>1</v>
      </c>
      <c r="H2178" s="24" t="s">
        <v>1254</v>
      </c>
    </row>
    <row r="2179" spans="1:8" hidden="1" x14ac:dyDescent="0.2">
      <c r="A2179">
        <v>15891</v>
      </c>
      <c r="B2179">
        <v>4</v>
      </c>
      <c r="C2179" s="116">
        <v>45131.504131562499</v>
      </c>
      <c r="D2179">
        <v>9769</v>
      </c>
      <c r="E2179" s="24" t="s">
        <v>4694</v>
      </c>
      <c r="F2179" s="24" t="s">
        <v>4694</v>
      </c>
      <c r="G2179" t="b">
        <v>0</v>
      </c>
      <c r="H2179" s="24" t="s">
        <v>4695</v>
      </c>
    </row>
    <row r="2180" spans="1:8" hidden="1" x14ac:dyDescent="0.2">
      <c r="A2180">
        <v>15192</v>
      </c>
      <c r="B2180">
        <v>4</v>
      </c>
      <c r="C2180" s="116">
        <v>45131.504131747686</v>
      </c>
      <c r="D2180">
        <v>8970</v>
      </c>
      <c r="E2180" s="24" t="s">
        <v>4696</v>
      </c>
      <c r="F2180" s="24" t="s">
        <v>4696</v>
      </c>
      <c r="G2180" t="b">
        <v>0</v>
      </c>
      <c r="H2180" s="24" t="s">
        <v>4697</v>
      </c>
    </row>
    <row r="2181" spans="1:8" hidden="1" x14ac:dyDescent="0.2">
      <c r="A2181">
        <v>15108</v>
      </c>
      <c r="B2181">
        <v>4</v>
      </c>
      <c r="C2181" s="116">
        <v>45131.504132094909</v>
      </c>
      <c r="D2181">
        <v>8855</v>
      </c>
      <c r="E2181" s="24" t="s">
        <v>4698</v>
      </c>
      <c r="F2181" s="24" t="s">
        <v>4698</v>
      </c>
      <c r="G2181" t="b">
        <v>0</v>
      </c>
      <c r="H2181" s="24" t="s">
        <v>2804</v>
      </c>
    </row>
    <row r="2182" spans="1:8" hidden="1" x14ac:dyDescent="0.2">
      <c r="A2182">
        <v>14205</v>
      </c>
      <c r="B2182">
        <v>4</v>
      </c>
      <c r="C2182" s="116">
        <v>45131.504132488422</v>
      </c>
      <c r="D2182">
        <v>1128</v>
      </c>
      <c r="E2182" s="24" t="s">
        <v>4700</v>
      </c>
      <c r="F2182" s="24" t="s">
        <v>4700</v>
      </c>
      <c r="G2182" t="b">
        <v>0</v>
      </c>
      <c r="H2182" s="24" t="s">
        <v>4701</v>
      </c>
    </row>
    <row r="2183" spans="1:8" hidden="1" x14ac:dyDescent="0.2">
      <c r="A2183">
        <v>14217</v>
      </c>
      <c r="B2183">
        <v>4</v>
      </c>
      <c r="C2183" s="116">
        <v>45131.504132291666</v>
      </c>
      <c r="D2183">
        <v>1140</v>
      </c>
      <c r="E2183" s="24" t="s">
        <v>4702</v>
      </c>
      <c r="F2183" s="24" t="s">
        <v>4702</v>
      </c>
      <c r="G2183" t="b">
        <v>0</v>
      </c>
      <c r="H2183" s="24" t="s">
        <v>1031</v>
      </c>
    </row>
    <row r="2184" spans="1:8" hidden="1" x14ac:dyDescent="0.2">
      <c r="A2184">
        <v>14212</v>
      </c>
      <c r="B2184">
        <v>4</v>
      </c>
      <c r="C2184" s="116">
        <v>45131.504132638889</v>
      </c>
      <c r="D2184">
        <v>1135</v>
      </c>
      <c r="E2184" s="24" t="s">
        <v>4703</v>
      </c>
      <c r="F2184" s="24" t="s">
        <v>4703</v>
      </c>
      <c r="G2184" t="b">
        <v>0</v>
      </c>
      <c r="H2184" s="24" t="s">
        <v>1956</v>
      </c>
    </row>
    <row r="2185" spans="1:8" hidden="1" x14ac:dyDescent="0.2">
      <c r="A2185">
        <v>15098</v>
      </c>
      <c r="B2185">
        <v>4</v>
      </c>
      <c r="C2185" s="116">
        <v>45131.504132986112</v>
      </c>
      <c r="D2185">
        <v>8839</v>
      </c>
      <c r="E2185" s="24" t="s">
        <v>4705</v>
      </c>
      <c r="F2185" s="24" t="s">
        <v>4705</v>
      </c>
      <c r="G2185" t="b">
        <v>0</v>
      </c>
      <c r="H2185" s="24" t="s">
        <v>1511</v>
      </c>
    </row>
    <row r="2186" spans="1:8" hidden="1" x14ac:dyDescent="0.2">
      <c r="A2186">
        <v>15643</v>
      </c>
      <c r="B2186">
        <v>4</v>
      </c>
      <c r="C2186" s="116">
        <v>45131.504133182869</v>
      </c>
      <c r="D2186">
        <v>9502</v>
      </c>
      <c r="E2186" s="24" t="s">
        <v>4706</v>
      </c>
      <c r="F2186" s="24" t="s">
        <v>4706</v>
      </c>
      <c r="G2186" t="b">
        <v>0</v>
      </c>
      <c r="H2186" s="24" t="s">
        <v>3480</v>
      </c>
    </row>
    <row r="2187" spans="1:8" hidden="1" x14ac:dyDescent="0.2">
      <c r="A2187">
        <v>14104</v>
      </c>
      <c r="B2187">
        <v>4</v>
      </c>
      <c r="C2187" s="116">
        <v>45131.504141319441</v>
      </c>
      <c r="D2187">
        <v>1026</v>
      </c>
      <c r="E2187" s="24" t="s">
        <v>4707</v>
      </c>
      <c r="F2187" s="24" t="s">
        <v>4707</v>
      </c>
      <c r="G2187" t="b">
        <v>0</v>
      </c>
      <c r="H2187" s="24" t="s">
        <v>4708</v>
      </c>
    </row>
    <row r="2188" spans="1:8" hidden="1" x14ac:dyDescent="0.2">
      <c r="A2188">
        <v>15256</v>
      </c>
      <c r="B2188">
        <v>4</v>
      </c>
      <c r="C2188" s="116">
        <v>45131.504145682869</v>
      </c>
      <c r="D2188">
        <v>9045</v>
      </c>
      <c r="E2188" s="24" t="s">
        <v>4709</v>
      </c>
      <c r="F2188" s="24" t="s">
        <v>4709</v>
      </c>
      <c r="G2188" t="b">
        <v>0</v>
      </c>
      <c r="H2188" s="24" t="s">
        <v>4710</v>
      </c>
    </row>
    <row r="2189" spans="1:8" hidden="1" x14ac:dyDescent="0.2">
      <c r="A2189">
        <v>15469</v>
      </c>
      <c r="B2189">
        <v>11</v>
      </c>
      <c r="C2189" s="116">
        <v>45131.50414675926</v>
      </c>
      <c r="D2189">
        <v>9295</v>
      </c>
      <c r="E2189" s="24" t="s">
        <v>4711</v>
      </c>
      <c r="F2189" s="24" t="s">
        <v>4711</v>
      </c>
      <c r="G2189" t="b">
        <v>0</v>
      </c>
      <c r="H2189" s="24" t="s">
        <v>1830</v>
      </c>
    </row>
    <row r="2190" spans="1:8" hidden="1" x14ac:dyDescent="0.2">
      <c r="A2190">
        <v>15447</v>
      </c>
      <c r="B2190">
        <v>4</v>
      </c>
      <c r="C2190" s="116">
        <v>45131.504148726854</v>
      </c>
      <c r="D2190">
        <v>9272</v>
      </c>
      <c r="E2190" s="24" t="s">
        <v>4712</v>
      </c>
      <c r="F2190" s="24" t="s">
        <v>4712</v>
      </c>
      <c r="G2190" t="b">
        <v>0</v>
      </c>
      <c r="H2190" s="24" t="s">
        <v>1830</v>
      </c>
    </row>
    <row r="2191" spans="1:8" hidden="1" x14ac:dyDescent="0.2">
      <c r="A2191">
        <v>14911</v>
      </c>
      <c r="B2191">
        <v>4</v>
      </c>
      <c r="C2191" s="116">
        <v>45131.504151469904</v>
      </c>
      <c r="D2191">
        <v>2943</v>
      </c>
      <c r="E2191" s="24" t="s">
        <v>4713</v>
      </c>
      <c r="F2191" s="24" t="s">
        <v>4713</v>
      </c>
      <c r="G2191" t="b">
        <v>0</v>
      </c>
      <c r="H2191" s="24" t="s">
        <v>4714</v>
      </c>
    </row>
    <row r="2192" spans="1:8" hidden="1" x14ac:dyDescent="0.2">
      <c r="A2192">
        <v>14535</v>
      </c>
      <c r="B2192">
        <v>4</v>
      </c>
      <c r="C2192" s="116">
        <v>45131.504154513888</v>
      </c>
      <c r="D2192">
        <v>1489</v>
      </c>
      <c r="E2192" s="24" t="s">
        <v>4716</v>
      </c>
      <c r="F2192" s="24" t="s">
        <v>4716</v>
      </c>
      <c r="G2192" t="b">
        <v>0</v>
      </c>
      <c r="H2192" s="24" t="s">
        <v>4717</v>
      </c>
    </row>
    <row r="2193" spans="1:8" hidden="1" x14ac:dyDescent="0.2">
      <c r="A2193">
        <v>15408</v>
      </c>
      <c r="B2193">
        <v>4</v>
      </c>
      <c r="C2193" s="116">
        <v>45131.504158136573</v>
      </c>
      <c r="D2193">
        <v>9229</v>
      </c>
      <c r="E2193" s="24" t="s">
        <v>4718</v>
      </c>
      <c r="F2193" s="24" t="s">
        <v>4718</v>
      </c>
      <c r="G2193" t="b">
        <v>0</v>
      </c>
      <c r="H2193" s="24" t="s">
        <v>4719</v>
      </c>
    </row>
    <row r="2194" spans="1:8" hidden="1" x14ac:dyDescent="0.2">
      <c r="A2194">
        <v>15196</v>
      </c>
      <c r="B2194">
        <v>4</v>
      </c>
      <c r="C2194" s="116">
        <v>45131.504162500001</v>
      </c>
      <c r="D2194">
        <v>8976</v>
      </c>
      <c r="E2194" s="24" t="s">
        <v>4720</v>
      </c>
      <c r="F2194" s="24" t="s">
        <v>4720</v>
      </c>
      <c r="G2194" t="b">
        <v>0</v>
      </c>
      <c r="H2194" s="24" t="s">
        <v>1154</v>
      </c>
    </row>
    <row r="2195" spans="1:8" x14ac:dyDescent="0.2">
      <c r="A2195">
        <v>16351</v>
      </c>
      <c r="C2195" s="116"/>
      <c r="D2195">
        <v>2637</v>
      </c>
      <c r="E2195" s="24" t="s">
        <v>9379</v>
      </c>
      <c r="F2195" s="24" t="s">
        <v>9379</v>
      </c>
      <c r="G2195" t="b">
        <v>1</v>
      </c>
      <c r="H2195" s="24" t="s">
        <v>931</v>
      </c>
    </row>
    <row r="2196" spans="1:8" hidden="1" x14ac:dyDescent="0.2">
      <c r="A2196">
        <v>15459</v>
      </c>
      <c r="B2196">
        <v>4</v>
      </c>
      <c r="C2196" s="116">
        <v>45131.504166087965</v>
      </c>
      <c r="D2196">
        <v>9285</v>
      </c>
      <c r="E2196" s="24" t="s">
        <v>4721</v>
      </c>
      <c r="F2196" s="24" t="s">
        <v>4721</v>
      </c>
      <c r="G2196" t="b">
        <v>0</v>
      </c>
      <c r="H2196" s="24" t="s">
        <v>1870</v>
      </c>
    </row>
    <row r="2197" spans="1:8" hidden="1" x14ac:dyDescent="0.2">
      <c r="A2197">
        <v>14516</v>
      </c>
      <c r="B2197">
        <v>4</v>
      </c>
      <c r="C2197" s="116">
        <v>45131.504172256944</v>
      </c>
      <c r="D2197">
        <v>1470</v>
      </c>
      <c r="E2197" s="24" t="s">
        <v>4722</v>
      </c>
      <c r="F2197" s="24" t="s">
        <v>4722</v>
      </c>
      <c r="G2197" t="b">
        <v>0</v>
      </c>
      <c r="H2197" s="24" t="s">
        <v>969</v>
      </c>
    </row>
    <row r="2198" spans="1:8" hidden="1" x14ac:dyDescent="0.2">
      <c r="A2198">
        <v>16048</v>
      </c>
      <c r="B2198">
        <v>4</v>
      </c>
      <c r="C2198" s="116">
        <v>45131.504182025463</v>
      </c>
      <c r="D2198">
        <v>9936</v>
      </c>
      <c r="E2198" s="24" t="s">
        <v>4723</v>
      </c>
      <c r="F2198" s="24" t="s">
        <v>4723</v>
      </c>
      <c r="G2198" t="b">
        <v>0</v>
      </c>
      <c r="H2198" s="24" t="s">
        <v>1254</v>
      </c>
    </row>
    <row r="2199" spans="1:8" hidden="1" x14ac:dyDescent="0.2">
      <c r="A2199">
        <v>14191</v>
      </c>
      <c r="B2199">
        <v>4</v>
      </c>
      <c r="C2199" s="116">
        <v>45131.504185451391</v>
      </c>
      <c r="D2199">
        <v>1114</v>
      </c>
      <c r="E2199" s="24" t="s">
        <v>4724</v>
      </c>
      <c r="F2199" s="24" t="s">
        <v>4724</v>
      </c>
      <c r="G2199" t="b">
        <v>0</v>
      </c>
      <c r="H2199" s="24" t="s">
        <v>4725</v>
      </c>
    </row>
    <row r="2200" spans="1:8" hidden="1" x14ac:dyDescent="0.2">
      <c r="A2200">
        <v>15656</v>
      </c>
      <c r="B2200">
        <v>4</v>
      </c>
      <c r="C2200" s="116">
        <v>45131.504187812498</v>
      </c>
      <c r="D2200">
        <v>9515</v>
      </c>
      <c r="E2200" s="24" t="s">
        <v>4728</v>
      </c>
      <c r="F2200" s="24" t="s">
        <v>4728</v>
      </c>
      <c r="G2200" t="b">
        <v>0</v>
      </c>
      <c r="H2200" s="24" t="s">
        <v>975</v>
      </c>
    </row>
    <row r="2201" spans="1:8" hidden="1" x14ac:dyDescent="0.2">
      <c r="A2201">
        <v>15309</v>
      </c>
      <c r="B2201">
        <v>4</v>
      </c>
      <c r="C2201" s="116">
        <v>45250</v>
      </c>
      <c r="D2201">
        <v>9121</v>
      </c>
      <c r="E2201" s="24" t="s">
        <v>5122</v>
      </c>
      <c r="F2201" s="24" t="s">
        <v>5122</v>
      </c>
      <c r="G2201" t="b">
        <v>0</v>
      </c>
      <c r="H2201" s="24" t="s">
        <v>1254</v>
      </c>
    </row>
    <row r="2202" spans="1:8" hidden="1" x14ac:dyDescent="0.2">
      <c r="A2202">
        <v>16019</v>
      </c>
      <c r="B2202">
        <v>4</v>
      </c>
      <c r="C2202" s="116">
        <v>45131.504188541665</v>
      </c>
      <c r="D2202">
        <v>9906</v>
      </c>
      <c r="E2202" s="24" t="s">
        <v>4729</v>
      </c>
      <c r="F2202" s="24" t="s">
        <v>4729</v>
      </c>
      <c r="G2202" t="b">
        <v>0</v>
      </c>
      <c r="H2202" s="24" t="s">
        <v>956</v>
      </c>
    </row>
    <row r="2203" spans="1:8" hidden="1" x14ac:dyDescent="0.2">
      <c r="A2203">
        <v>15446</v>
      </c>
      <c r="B2203">
        <v>4</v>
      </c>
      <c r="C2203" s="116">
        <v>45131.504187997685</v>
      </c>
      <c r="D2203">
        <v>9271</v>
      </c>
      <c r="E2203" s="24" t="s">
        <v>4730</v>
      </c>
      <c r="F2203" s="24" t="s">
        <v>4730</v>
      </c>
      <c r="G2203" t="b">
        <v>0</v>
      </c>
      <c r="H2203" s="24" t="s">
        <v>1082</v>
      </c>
    </row>
    <row r="2204" spans="1:8" x14ac:dyDescent="0.2">
      <c r="A2204">
        <v>15094</v>
      </c>
      <c r="B2204">
        <v>4</v>
      </c>
      <c r="C2204" s="116"/>
      <c r="D2204">
        <v>8835</v>
      </c>
      <c r="E2204" s="24" t="s">
        <v>634</v>
      </c>
      <c r="F2204" s="24" t="s">
        <v>634</v>
      </c>
      <c r="G2204" t="b">
        <v>0</v>
      </c>
      <c r="H2204" s="24" t="s">
        <v>1090</v>
      </c>
    </row>
    <row r="2205" spans="1:8" hidden="1" x14ac:dyDescent="0.2">
      <c r="A2205">
        <v>16303</v>
      </c>
      <c r="C2205" s="116">
        <v>45726</v>
      </c>
      <c r="D2205">
        <v>2436</v>
      </c>
      <c r="E2205" s="24" t="s">
        <v>5123</v>
      </c>
      <c r="F2205" s="24" t="s">
        <v>1113</v>
      </c>
      <c r="G2205" t="b">
        <v>0</v>
      </c>
      <c r="H2205" s="24" t="s">
        <v>883</v>
      </c>
    </row>
    <row r="2206" spans="1:8" hidden="1" x14ac:dyDescent="0.2">
      <c r="A2206">
        <v>15715</v>
      </c>
      <c r="B2206">
        <v>4</v>
      </c>
      <c r="C2206" s="116">
        <v>45131.504188888888</v>
      </c>
      <c r="D2206">
        <v>9579</v>
      </c>
      <c r="E2206" s="24" t="s">
        <v>4733</v>
      </c>
      <c r="F2206" s="24" t="s">
        <v>4733</v>
      </c>
      <c r="G2206" t="b">
        <v>0</v>
      </c>
      <c r="H2206" s="24" t="s">
        <v>4734</v>
      </c>
    </row>
    <row r="2207" spans="1:8" hidden="1" x14ac:dyDescent="0.2">
      <c r="A2207">
        <v>14724</v>
      </c>
      <c r="B2207">
        <v>4</v>
      </c>
      <c r="C2207" s="116">
        <v>45131.504189085645</v>
      </c>
      <c r="D2207">
        <v>1681</v>
      </c>
      <c r="E2207" s="24" t="s">
        <v>4736</v>
      </c>
      <c r="F2207" s="24" t="s">
        <v>4736</v>
      </c>
      <c r="G2207" t="b">
        <v>0</v>
      </c>
      <c r="H2207" s="24" t="s">
        <v>4737</v>
      </c>
    </row>
    <row r="2208" spans="1:8" hidden="1" x14ac:dyDescent="0.2">
      <c r="A2208">
        <v>15422</v>
      </c>
      <c r="B2208">
        <v>11</v>
      </c>
      <c r="C2208" s="116">
        <v>45131.504189236111</v>
      </c>
      <c r="D2208">
        <v>9247</v>
      </c>
      <c r="E2208" s="24" t="s">
        <v>4738</v>
      </c>
      <c r="F2208" s="24" t="s">
        <v>4738</v>
      </c>
      <c r="G2208" t="b">
        <v>0</v>
      </c>
      <c r="H2208" s="24" t="s">
        <v>4739</v>
      </c>
    </row>
    <row r="2209" spans="1:8" hidden="1" x14ac:dyDescent="0.2">
      <c r="A2209">
        <v>15454</v>
      </c>
      <c r="B2209">
        <v>4</v>
      </c>
      <c r="C2209" s="116">
        <v>45131.504189618056</v>
      </c>
      <c r="D2209">
        <v>9280</v>
      </c>
      <c r="E2209" s="24" t="s">
        <v>4740</v>
      </c>
      <c r="F2209" s="24" t="s">
        <v>4740</v>
      </c>
      <c r="G2209" t="b">
        <v>0</v>
      </c>
      <c r="H2209" s="24" t="s">
        <v>4741</v>
      </c>
    </row>
    <row r="2210" spans="1:8" hidden="1" x14ac:dyDescent="0.2">
      <c r="A2210">
        <v>15247</v>
      </c>
      <c r="B2210">
        <v>4</v>
      </c>
      <c r="C2210" s="116">
        <v>45131.504189814812</v>
      </c>
      <c r="D2210">
        <v>9035</v>
      </c>
      <c r="E2210" s="24" t="s">
        <v>4742</v>
      </c>
      <c r="F2210" s="24" t="s">
        <v>4742</v>
      </c>
      <c r="G2210" t="b">
        <v>0</v>
      </c>
      <c r="H2210" s="24" t="s">
        <v>2602</v>
      </c>
    </row>
    <row r="2211" spans="1:8" hidden="1" x14ac:dyDescent="0.2">
      <c r="A2211">
        <v>15268</v>
      </c>
      <c r="B2211">
        <v>4</v>
      </c>
      <c r="C2211" s="116">
        <v>45131.504190358799</v>
      </c>
      <c r="D2211">
        <v>9060</v>
      </c>
      <c r="E2211" s="24" t="s">
        <v>4745</v>
      </c>
      <c r="F2211" s="24" t="s">
        <v>4745</v>
      </c>
      <c r="G2211" t="b">
        <v>0</v>
      </c>
      <c r="H2211" s="24" t="s">
        <v>1280</v>
      </c>
    </row>
    <row r="2212" spans="1:8" hidden="1" x14ac:dyDescent="0.2">
      <c r="A2212">
        <v>16043</v>
      </c>
      <c r="B2212">
        <v>4</v>
      </c>
      <c r="C2212" s="116">
        <v>45131.504190509258</v>
      </c>
      <c r="D2212">
        <v>9931</v>
      </c>
      <c r="E2212" s="24" t="s">
        <v>4746</v>
      </c>
      <c r="F2212" s="24" t="s">
        <v>4746</v>
      </c>
      <c r="G2212" t="b">
        <v>0</v>
      </c>
      <c r="H2212" s="24" t="s">
        <v>887</v>
      </c>
    </row>
    <row r="2213" spans="1:8" hidden="1" x14ac:dyDescent="0.2">
      <c r="A2213">
        <v>15973</v>
      </c>
      <c r="B2213">
        <v>4</v>
      </c>
      <c r="C2213" s="116">
        <v>45131.504190706015</v>
      </c>
      <c r="D2213">
        <v>9854</v>
      </c>
      <c r="E2213" s="24" t="s">
        <v>4748</v>
      </c>
      <c r="F2213" s="24" t="s">
        <v>4748</v>
      </c>
      <c r="G2213" t="b">
        <v>0</v>
      </c>
      <c r="H2213" s="24" t="s">
        <v>948</v>
      </c>
    </row>
    <row r="2214" spans="1:8" x14ac:dyDescent="0.2">
      <c r="A2214">
        <v>15741</v>
      </c>
      <c r="B2214">
        <v>4</v>
      </c>
      <c r="C2214" s="116"/>
      <c r="D2214">
        <v>9609</v>
      </c>
      <c r="E2214" s="24" t="s">
        <v>638</v>
      </c>
      <c r="F2214" s="24" t="s">
        <v>638</v>
      </c>
      <c r="G2214" t="b">
        <v>0</v>
      </c>
      <c r="H2214" s="24" t="s">
        <v>965</v>
      </c>
    </row>
    <row r="2215" spans="1:8" hidden="1" x14ac:dyDescent="0.2">
      <c r="A2215">
        <v>14143</v>
      </c>
      <c r="B2215">
        <v>4</v>
      </c>
      <c r="C2215" s="116">
        <v>45131.504191585649</v>
      </c>
      <c r="D2215">
        <v>1065</v>
      </c>
      <c r="E2215" s="24" t="s">
        <v>4750</v>
      </c>
      <c r="F2215" s="24" t="s">
        <v>4750</v>
      </c>
      <c r="G2215" t="b">
        <v>0</v>
      </c>
      <c r="H2215" s="24" t="s">
        <v>1480</v>
      </c>
    </row>
    <row r="2216" spans="1:8" hidden="1" x14ac:dyDescent="0.2">
      <c r="A2216">
        <v>14485</v>
      </c>
      <c r="B2216">
        <v>4</v>
      </c>
      <c r="C2216" s="116">
        <v>45131.504191782406</v>
      </c>
      <c r="D2216">
        <v>1439</v>
      </c>
      <c r="E2216" s="24" t="s">
        <v>4751</v>
      </c>
      <c r="F2216" s="24" t="s">
        <v>4751</v>
      </c>
      <c r="G2216" t="b">
        <v>0</v>
      </c>
      <c r="H2216" s="24" t="s">
        <v>4752</v>
      </c>
    </row>
    <row r="2217" spans="1:8" hidden="1" x14ac:dyDescent="0.2">
      <c r="A2217">
        <v>15971</v>
      </c>
      <c r="B2217">
        <v>4</v>
      </c>
      <c r="C2217" s="116">
        <v>45131.504191979169</v>
      </c>
      <c r="D2217">
        <v>9852</v>
      </c>
      <c r="E2217" s="24" t="s">
        <v>4753</v>
      </c>
      <c r="F2217" s="24" t="s">
        <v>4753</v>
      </c>
      <c r="G2217" t="b">
        <v>0</v>
      </c>
      <c r="H2217" s="24" t="s">
        <v>969</v>
      </c>
    </row>
    <row r="2218" spans="1:8" hidden="1" x14ac:dyDescent="0.2">
      <c r="A2218">
        <v>14184</v>
      </c>
      <c r="B2218">
        <v>4</v>
      </c>
      <c r="C2218" s="116">
        <v>45131.504192326393</v>
      </c>
      <c r="D2218">
        <v>1107</v>
      </c>
      <c r="E2218" s="24" t="s">
        <v>4754</v>
      </c>
      <c r="F2218" s="24" t="s">
        <v>4754</v>
      </c>
      <c r="G2218" t="b">
        <v>0</v>
      </c>
      <c r="H2218" s="24" t="s">
        <v>924</v>
      </c>
    </row>
    <row r="2219" spans="1:8" hidden="1" x14ac:dyDescent="0.2">
      <c r="A2219">
        <v>14165</v>
      </c>
      <c r="B2219">
        <v>4</v>
      </c>
      <c r="C2219" s="116">
        <v>45131.504192708337</v>
      </c>
      <c r="D2219">
        <v>1087</v>
      </c>
      <c r="E2219" s="24" t="s">
        <v>4756</v>
      </c>
      <c r="F2219" s="24" t="s">
        <v>4756</v>
      </c>
      <c r="G2219" t="b">
        <v>0</v>
      </c>
      <c r="H2219" s="24" t="s">
        <v>1462</v>
      </c>
    </row>
    <row r="2220" spans="1:8" hidden="1" x14ac:dyDescent="0.2">
      <c r="A2220">
        <v>14410</v>
      </c>
      <c r="B2220">
        <v>4</v>
      </c>
      <c r="C2220" s="116">
        <v>45131.504192858796</v>
      </c>
      <c r="D2220">
        <v>1344</v>
      </c>
      <c r="E2220" s="24" t="s">
        <v>4757</v>
      </c>
      <c r="F2220" s="24" t="s">
        <v>4757</v>
      </c>
      <c r="G2220" t="b">
        <v>0</v>
      </c>
      <c r="H2220" s="24" t="s">
        <v>1378</v>
      </c>
    </row>
    <row r="2221" spans="1:8" hidden="1" x14ac:dyDescent="0.2">
      <c r="A2221">
        <v>15116</v>
      </c>
      <c r="B2221">
        <v>4</v>
      </c>
      <c r="C2221" s="116">
        <v>45131.504193252316</v>
      </c>
      <c r="D2221">
        <v>8865</v>
      </c>
      <c r="E2221" s="24" t="s">
        <v>4758</v>
      </c>
      <c r="F2221" s="24" t="s">
        <v>4758</v>
      </c>
      <c r="G2221" t="b">
        <v>0</v>
      </c>
      <c r="H2221" s="24" t="s">
        <v>4759</v>
      </c>
    </row>
    <row r="2222" spans="1:8" hidden="1" x14ac:dyDescent="0.2">
      <c r="A2222">
        <v>14732</v>
      </c>
      <c r="B2222">
        <v>4</v>
      </c>
      <c r="C2222" s="116">
        <v>45131.504193402776</v>
      </c>
      <c r="D2222">
        <v>1689</v>
      </c>
      <c r="E2222" s="24" t="s">
        <v>4760</v>
      </c>
      <c r="F2222" s="24" t="s">
        <v>4760</v>
      </c>
      <c r="G2222" t="b">
        <v>0</v>
      </c>
      <c r="H2222" s="24" t="s">
        <v>998</v>
      </c>
    </row>
    <row r="2223" spans="1:8" hidden="1" x14ac:dyDescent="0.2">
      <c r="A2223">
        <v>15830</v>
      </c>
      <c r="B2223">
        <v>4</v>
      </c>
      <c r="C2223" s="116">
        <v>45131.50419359954</v>
      </c>
      <c r="D2223">
        <v>9703</v>
      </c>
      <c r="E2223" s="24" t="s">
        <v>4761</v>
      </c>
      <c r="F2223" s="24" t="s">
        <v>4761</v>
      </c>
      <c r="G2223" t="b">
        <v>0</v>
      </c>
      <c r="H2223" s="24" t="s">
        <v>4762</v>
      </c>
    </row>
    <row r="2224" spans="1:8" hidden="1" x14ac:dyDescent="0.2">
      <c r="A2224">
        <v>15945</v>
      </c>
      <c r="B2224">
        <v>4</v>
      </c>
      <c r="C2224" s="116">
        <v>45131.504194131943</v>
      </c>
      <c r="D2224">
        <v>9824</v>
      </c>
      <c r="E2224" s="24" t="s">
        <v>4765</v>
      </c>
      <c r="F2224" s="24" t="s">
        <v>4765</v>
      </c>
      <c r="G2224" t="b">
        <v>0</v>
      </c>
      <c r="H2224" s="24" t="s">
        <v>4766</v>
      </c>
    </row>
    <row r="2225" spans="1:8" x14ac:dyDescent="0.2">
      <c r="A2225">
        <v>15452</v>
      </c>
      <c r="B2225">
        <v>2</v>
      </c>
      <c r="C2225" s="116"/>
      <c r="D2225">
        <v>9277</v>
      </c>
      <c r="E2225" s="24" t="s">
        <v>640</v>
      </c>
      <c r="F2225" s="24" t="s">
        <v>640</v>
      </c>
      <c r="G2225" t="b">
        <v>1</v>
      </c>
      <c r="H2225" s="24" t="s">
        <v>2164</v>
      </c>
    </row>
    <row r="2226" spans="1:8" hidden="1" x14ac:dyDescent="0.2">
      <c r="A2226">
        <v>15863</v>
      </c>
      <c r="B2226">
        <v>4</v>
      </c>
      <c r="C2226" s="116">
        <v>45639</v>
      </c>
      <c r="D2226">
        <v>9740</v>
      </c>
      <c r="E2226" s="24" t="s">
        <v>4767</v>
      </c>
      <c r="F2226" s="24" t="s">
        <v>4767</v>
      </c>
      <c r="G2226" t="b">
        <v>0</v>
      </c>
      <c r="H2226" s="24" t="s">
        <v>4768</v>
      </c>
    </row>
    <row r="2227" spans="1:8" hidden="1" x14ac:dyDescent="0.2">
      <c r="A2227">
        <v>15704</v>
      </c>
      <c r="B2227">
        <v>4</v>
      </c>
      <c r="C2227" s="116">
        <v>45131.504194328707</v>
      </c>
      <c r="D2227">
        <v>9567</v>
      </c>
      <c r="E2227" s="24" t="s">
        <v>4769</v>
      </c>
      <c r="F2227" s="24" t="s">
        <v>4769</v>
      </c>
      <c r="G2227" t="b">
        <v>0</v>
      </c>
      <c r="H2227" s="24" t="s">
        <v>969</v>
      </c>
    </row>
    <row r="2228" spans="1:8" hidden="1" x14ac:dyDescent="0.2">
      <c r="A2228">
        <v>14473</v>
      </c>
      <c r="B2228">
        <v>4</v>
      </c>
      <c r="C2228" s="116">
        <v>45131.504194479166</v>
      </c>
      <c r="D2228">
        <v>1427</v>
      </c>
      <c r="E2228" s="24" t="s">
        <v>4770</v>
      </c>
      <c r="F2228" s="24" t="s">
        <v>4770</v>
      </c>
      <c r="G2228" t="b">
        <v>0</v>
      </c>
      <c r="H2228" s="24" t="s">
        <v>1039</v>
      </c>
    </row>
    <row r="2229" spans="1:8" hidden="1" x14ac:dyDescent="0.2">
      <c r="A2229">
        <v>14478</v>
      </c>
      <c r="B2229">
        <v>4</v>
      </c>
      <c r="C2229" s="116">
        <v>45131.504194675923</v>
      </c>
      <c r="D2229">
        <v>1432</v>
      </c>
      <c r="E2229" s="24" t="s">
        <v>4771</v>
      </c>
      <c r="F2229" s="24" t="s">
        <v>4771</v>
      </c>
      <c r="G2229" t="b">
        <v>0</v>
      </c>
      <c r="H2229" s="24" t="s">
        <v>1904</v>
      </c>
    </row>
    <row r="2230" spans="1:8" hidden="1" x14ac:dyDescent="0.2">
      <c r="A2230">
        <v>14173</v>
      </c>
      <c r="B2230">
        <v>4</v>
      </c>
      <c r="C2230" s="116">
        <v>45131.50419521991</v>
      </c>
      <c r="D2230">
        <v>1095</v>
      </c>
      <c r="E2230" s="24" t="s">
        <v>4773</v>
      </c>
      <c r="F2230" s="24" t="s">
        <v>4773</v>
      </c>
      <c r="G2230" t="b">
        <v>0</v>
      </c>
      <c r="H2230" s="24" t="s">
        <v>1378</v>
      </c>
    </row>
    <row r="2231" spans="1:8" x14ac:dyDescent="0.2">
      <c r="A2231">
        <v>16355</v>
      </c>
      <c r="C2231" s="116"/>
      <c r="D2231">
        <v>1825</v>
      </c>
      <c r="E2231" s="24" t="s">
        <v>8231</v>
      </c>
      <c r="F2231" s="24" t="s">
        <v>4774</v>
      </c>
      <c r="G2231" t="b">
        <v>1</v>
      </c>
      <c r="H2231" s="24" t="s">
        <v>883</v>
      </c>
    </row>
    <row r="2232" spans="1:8" hidden="1" x14ac:dyDescent="0.2">
      <c r="A2232">
        <v>14829</v>
      </c>
      <c r="B2232">
        <v>4</v>
      </c>
      <c r="C2232" s="116">
        <v>45131.504194872687</v>
      </c>
      <c r="D2232">
        <v>1786</v>
      </c>
      <c r="E2232" s="24" t="s">
        <v>4775</v>
      </c>
      <c r="F2232" s="24" t="s">
        <v>4775</v>
      </c>
      <c r="G2232" t="b">
        <v>0</v>
      </c>
      <c r="H2232" s="24" t="s">
        <v>1348</v>
      </c>
    </row>
    <row r="2233" spans="1:8" hidden="1" x14ac:dyDescent="0.2">
      <c r="A2233">
        <v>14132</v>
      </c>
      <c r="B2233">
        <v>4</v>
      </c>
      <c r="C2233" s="116">
        <v>45131.50419540509</v>
      </c>
      <c r="D2233">
        <v>1054</v>
      </c>
      <c r="E2233" s="24" t="s">
        <v>4776</v>
      </c>
      <c r="F2233" s="24" t="s">
        <v>4776</v>
      </c>
      <c r="G2233" t="b">
        <v>0</v>
      </c>
      <c r="H2233" s="24" t="s">
        <v>4777</v>
      </c>
    </row>
    <row r="2234" spans="1:8" hidden="1" x14ac:dyDescent="0.2">
      <c r="A2234">
        <v>15028</v>
      </c>
      <c r="B2234">
        <v>4</v>
      </c>
      <c r="C2234" s="116">
        <v>45131.504196678237</v>
      </c>
      <c r="D2234">
        <v>8754</v>
      </c>
      <c r="E2234" s="24" t="s">
        <v>4778</v>
      </c>
      <c r="F2234" s="24" t="s">
        <v>4778</v>
      </c>
      <c r="G2234" t="b">
        <v>0</v>
      </c>
      <c r="H2234" s="24" t="s">
        <v>1212</v>
      </c>
    </row>
    <row r="2235" spans="1:8" hidden="1" x14ac:dyDescent="0.2">
      <c r="A2235">
        <v>15631</v>
      </c>
      <c r="B2235">
        <v>4</v>
      </c>
      <c r="C2235" s="116">
        <v>45131.504196145834</v>
      </c>
      <c r="D2235">
        <v>9489</v>
      </c>
      <c r="E2235" s="24" t="s">
        <v>4783</v>
      </c>
      <c r="F2235" s="24" t="s">
        <v>4783</v>
      </c>
      <c r="G2235" t="b">
        <v>0</v>
      </c>
      <c r="H2235" s="24" t="s">
        <v>4784</v>
      </c>
    </row>
    <row r="2236" spans="1:8" hidden="1" x14ac:dyDescent="0.2">
      <c r="A2236">
        <v>15606</v>
      </c>
      <c r="B2236">
        <v>4</v>
      </c>
      <c r="C2236" s="116">
        <v>45131.504196296293</v>
      </c>
      <c r="D2236">
        <v>9456</v>
      </c>
      <c r="E2236" s="24" t="s">
        <v>4785</v>
      </c>
      <c r="F2236" s="24" t="s">
        <v>4785</v>
      </c>
      <c r="G2236" t="b">
        <v>0</v>
      </c>
      <c r="H2236" s="24" t="s">
        <v>4786</v>
      </c>
    </row>
    <row r="2237" spans="1:8" x14ac:dyDescent="0.2">
      <c r="A2237">
        <v>14091</v>
      </c>
      <c r="B2237">
        <v>4</v>
      </c>
      <c r="C2237" s="116"/>
      <c r="D2237">
        <v>1011</v>
      </c>
      <c r="E2237" s="24" t="s">
        <v>4787</v>
      </c>
      <c r="F2237" s="24" t="s">
        <v>4787</v>
      </c>
      <c r="G2237" t="b">
        <v>1</v>
      </c>
      <c r="H2237" s="24" t="s">
        <v>4788</v>
      </c>
    </row>
    <row r="2238" spans="1:8" x14ac:dyDescent="0.2">
      <c r="A2238">
        <v>16352</v>
      </c>
      <c r="C2238" s="116"/>
      <c r="D2238">
        <v>11227912</v>
      </c>
      <c r="E2238" s="24" t="s">
        <v>9515</v>
      </c>
      <c r="F2238" s="24" t="s">
        <v>9515</v>
      </c>
      <c r="G2238" t="b">
        <v>1</v>
      </c>
      <c r="H2238" s="24" t="s">
        <v>9516</v>
      </c>
    </row>
    <row r="2239" spans="1:8" hidden="1" x14ac:dyDescent="0.2">
      <c r="A2239">
        <v>14595</v>
      </c>
      <c r="B2239">
        <v>4</v>
      </c>
      <c r="C2239" s="116">
        <v>45131.50419684028</v>
      </c>
      <c r="D2239">
        <v>1550</v>
      </c>
      <c r="E2239" s="24" t="s">
        <v>4791</v>
      </c>
      <c r="F2239" s="24" t="s">
        <v>4791</v>
      </c>
      <c r="G2239" t="b">
        <v>0</v>
      </c>
      <c r="H2239" s="24" t="s">
        <v>891</v>
      </c>
    </row>
    <row r="2240" spans="1:8" hidden="1" x14ac:dyDescent="0.2">
      <c r="A2240">
        <v>15165</v>
      </c>
      <c r="B2240">
        <v>4</v>
      </c>
      <c r="C2240" s="116">
        <v>45131.504197222224</v>
      </c>
      <c r="D2240">
        <v>8939</v>
      </c>
      <c r="E2240" s="24" t="s">
        <v>4792</v>
      </c>
      <c r="F2240" s="24" t="s">
        <v>4792</v>
      </c>
      <c r="G2240" t="b">
        <v>0</v>
      </c>
      <c r="H2240" s="24" t="s">
        <v>1378</v>
      </c>
    </row>
    <row r="2241" spans="1:8" hidden="1" x14ac:dyDescent="0.2">
      <c r="A2241">
        <v>15257</v>
      </c>
      <c r="B2241">
        <v>4</v>
      </c>
      <c r="C2241" s="116">
        <v>45131.504197569448</v>
      </c>
      <c r="D2241">
        <v>9046</v>
      </c>
      <c r="E2241" s="24" t="s">
        <v>4793</v>
      </c>
      <c r="F2241" s="24" t="s">
        <v>4793</v>
      </c>
      <c r="G2241" t="b">
        <v>0</v>
      </c>
      <c r="H2241" s="24" t="s">
        <v>4710</v>
      </c>
    </row>
    <row r="2242" spans="1:8" hidden="1" x14ac:dyDescent="0.2">
      <c r="A2242">
        <v>15164</v>
      </c>
      <c r="B2242">
        <v>4</v>
      </c>
      <c r="C2242" s="116">
        <v>45131.504197766204</v>
      </c>
      <c r="D2242">
        <v>8938</v>
      </c>
      <c r="E2242" s="24" t="s">
        <v>4794</v>
      </c>
      <c r="F2242" s="24" t="s">
        <v>4794</v>
      </c>
      <c r="G2242" t="b">
        <v>0</v>
      </c>
      <c r="H2242" s="24" t="s">
        <v>3395</v>
      </c>
    </row>
    <row r="2243" spans="1:8" hidden="1" x14ac:dyDescent="0.2">
      <c r="A2243">
        <v>15977</v>
      </c>
      <c r="B2243">
        <v>4</v>
      </c>
      <c r="C2243" s="116">
        <v>45131.504197916664</v>
      </c>
      <c r="D2243">
        <v>9858</v>
      </c>
      <c r="E2243" s="24" t="s">
        <v>4795</v>
      </c>
      <c r="F2243" s="24" t="s">
        <v>4795</v>
      </c>
      <c r="G2243" t="b">
        <v>0</v>
      </c>
      <c r="H2243" s="24" t="s">
        <v>4796</v>
      </c>
    </row>
    <row r="2244" spans="1:8" x14ac:dyDescent="0.2">
      <c r="A2244">
        <v>16372</v>
      </c>
      <c r="C2244" s="116"/>
      <c r="D2244">
        <v>3027</v>
      </c>
      <c r="E2244" s="24" t="s">
        <v>8747</v>
      </c>
      <c r="F2244" s="24" t="s">
        <v>4798</v>
      </c>
      <c r="G2244" t="b">
        <v>1</v>
      </c>
      <c r="H2244" s="24" t="s">
        <v>883</v>
      </c>
    </row>
    <row r="2245" spans="1:8" hidden="1" x14ac:dyDescent="0.2">
      <c r="A2245">
        <v>14691</v>
      </c>
      <c r="B2245">
        <v>4</v>
      </c>
      <c r="C2245" s="116">
        <v>45891</v>
      </c>
      <c r="D2245">
        <v>1648</v>
      </c>
      <c r="E2245" s="24" t="s">
        <v>646</v>
      </c>
      <c r="F2245" s="24" t="s">
        <v>646</v>
      </c>
      <c r="G2245" t="b">
        <v>0</v>
      </c>
      <c r="H2245" s="24" t="s">
        <v>4800</v>
      </c>
    </row>
    <row r="2246" spans="1:8" hidden="1" x14ac:dyDescent="0.2">
      <c r="A2246">
        <v>14235</v>
      </c>
      <c r="B2246">
        <v>4</v>
      </c>
      <c r="C2246" s="116">
        <v>45131.504198645831</v>
      </c>
      <c r="D2246">
        <v>1158</v>
      </c>
      <c r="E2246" s="24" t="s">
        <v>4801</v>
      </c>
      <c r="F2246" s="24" t="s">
        <v>4801</v>
      </c>
      <c r="G2246" t="b">
        <v>0</v>
      </c>
      <c r="H2246" s="24" t="s">
        <v>1006</v>
      </c>
    </row>
    <row r="2247" spans="1:8" hidden="1" x14ac:dyDescent="0.2">
      <c r="A2247">
        <v>15844</v>
      </c>
      <c r="B2247">
        <v>4</v>
      </c>
      <c r="C2247" s="116">
        <v>45131.504198842595</v>
      </c>
      <c r="D2247">
        <v>9718</v>
      </c>
      <c r="E2247" s="24" t="s">
        <v>4802</v>
      </c>
      <c r="F2247" s="24" t="s">
        <v>4802</v>
      </c>
      <c r="G2247" t="b">
        <v>0</v>
      </c>
      <c r="H2247" s="24" t="s">
        <v>1254</v>
      </c>
    </row>
    <row r="2248" spans="1:8" hidden="1" x14ac:dyDescent="0.2">
      <c r="A2248">
        <v>14716</v>
      </c>
      <c r="B2248">
        <v>4</v>
      </c>
      <c r="C2248" s="116">
        <v>45131.504199189818</v>
      </c>
      <c r="D2248">
        <v>1673</v>
      </c>
      <c r="E2248" s="24" t="s">
        <v>4803</v>
      </c>
      <c r="F2248" s="24" t="s">
        <v>4803</v>
      </c>
      <c r="G2248" t="b">
        <v>0</v>
      </c>
      <c r="H2248" s="24" t="s">
        <v>985</v>
      </c>
    </row>
    <row r="2249" spans="1:8" hidden="1" x14ac:dyDescent="0.2">
      <c r="A2249">
        <v>14358</v>
      </c>
      <c r="B2249">
        <v>4</v>
      </c>
      <c r="C2249" s="116">
        <v>45131.504199386574</v>
      </c>
      <c r="D2249">
        <v>1288</v>
      </c>
      <c r="E2249" s="24" t="s">
        <v>4804</v>
      </c>
      <c r="F2249" s="24" t="s">
        <v>4804</v>
      </c>
      <c r="G2249" t="b">
        <v>0</v>
      </c>
      <c r="H2249" s="24" t="s">
        <v>1378</v>
      </c>
    </row>
    <row r="2250" spans="1:8" hidden="1" x14ac:dyDescent="0.2">
      <c r="A2250">
        <v>14271</v>
      </c>
      <c r="B2250">
        <v>4</v>
      </c>
      <c r="C2250" s="116">
        <v>45131.504199733798</v>
      </c>
      <c r="D2250">
        <v>1195</v>
      </c>
      <c r="E2250" s="24" t="s">
        <v>4805</v>
      </c>
      <c r="F2250" s="24" t="s">
        <v>4805</v>
      </c>
      <c r="G2250" t="b">
        <v>0</v>
      </c>
      <c r="H2250" s="24" t="s">
        <v>960</v>
      </c>
    </row>
    <row r="2251" spans="1:8" hidden="1" x14ac:dyDescent="0.2">
      <c r="A2251">
        <v>14398</v>
      </c>
      <c r="B2251">
        <v>4</v>
      </c>
      <c r="C2251" s="116">
        <v>45131.504199918978</v>
      </c>
      <c r="D2251">
        <v>1330</v>
      </c>
      <c r="E2251" s="24" t="s">
        <v>4806</v>
      </c>
      <c r="F2251" s="24" t="s">
        <v>4806</v>
      </c>
      <c r="G2251" t="b">
        <v>0</v>
      </c>
      <c r="H2251" s="24" t="s">
        <v>1182</v>
      </c>
    </row>
    <row r="2252" spans="1:8" hidden="1" x14ac:dyDescent="0.2">
      <c r="A2252">
        <v>15628</v>
      </c>
      <c r="B2252">
        <v>1</v>
      </c>
      <c r="C2252" s="116">
        <v>45131.504200266201</v>
      </c>
      <c r="D2252">
        <v>9486</v>
      </c>
      <c r="E2252" s="24" t="s">
        <v>4807</v>
      </c>
      <c r="F2252" s="24" t="s">
        <v>4807</v>
      </c>
      <c r="G2252" t="b">
        <v>1</v>
      </c>
      <c r="H2252" s="24" t="s">
        <v>4808</v>
      </c>
    </row>
    <row r="2253" spans="1:8" x14ac:dyDescent="0.2">
      <c r="A2253">
        <v>15858</v>
      </c>
      <c r="B2253">
        <v>4</v>
      </c>
      <c r="C2253" s="116"/>
      <c r="D2253">
        <v>9734</v>
      </c>
      <c r="E2253" s="24" t="s">
        <v>58</v>
      </c>
      <c r="F2253" s="24" t="s">
        <v>58</v>
      </c>
      <c r="G2253" t="b">
        <v>1</v>
      </c>
      <c r="H2253" s="24" t="s">
        <v>4809</v>
      </c>
    </row>
    <row r="2254" spans="1:8" hidden="1" x14ac:dyDescent="0.2">
      <c r="A2254">
        <v>15217</v>
      </c>
      <c r="B2254">
        <v>5</v>
      </c>
      <c r="C2254" s="116">
        <v>45902.699532719904</v>
      </c>
      <c r="D2254">
        <v>9000</v>
      </c>
      <c r="E2254" s="24" t="s">
        <v>828</v>
      </c>
      <c r="F2254" s="24" t="s">
        <v>828</v>
      </c>
      <c r="G2254" t="b">
        <v>1</v>
      </c>
      <c r="H2254" s="24" t="s">
        <v>4810</v>
      </c>
    </row>
    <row r="2255" spans="1:8" hidden="1" x14ac:dyDescent="0.2">
      <c r="A2255">
        <v>15458</v>
      </c>
      <c r="B2255">
        <v>4</v>
      </c>
      <c r="C2255" s="116">
        <v>45131.504200462965</v>
      </c>
      <c r="D2255">
        <v>9284</v>
      </c>
      <c r="E2255" s="24" t="s">
        <v>4811</v>
      </c>
      <c r="F2255" s="24" t="s">
        <v>4811</v>
      </c>
      <c r="G2255" t="b">
        <v>0</v>
      </c>
      <c r="H2255" s="24" t="s">
        <v>4812</v>
      </c>
    </row>
    <row r="2256" spans="1:8" hidden="1" x14ac:dyDescent="0.2">
      <c r="A2256">
        <v>14427</v>
      </c>
      <c r="B2256">
        <v>4</v>
      </c>
      <c r="C2256" s="116">
        <v>45131.504200659721</v>
      </c>
      <c r="D2256">
        <v>1376</v>
      </c>
      <c r="E2256" s="24" t="s">
        <v>4813</v>
      </c>
      <c r="F2256" s="24" t="s">
        <v>4813</v>
      </c>
      <c r="G2256" t="b">
        <v>0</v>
      </c>
      <c r="H2256" s="24" t="s">
        <v>1187</v>
      </c>
    </row>
    <row r="2257" spans="1:8" hidden="1" x14ac:dyDescent="0.2">
      <c r="A2257">
        <v>14711</v>
      </c>
      <c r="B2257">
        <v>4</v>
      </c>
      <c r="C2257" s="116">
        <v>45131.504201388889</v>
      </c>
      <c r="D2257">
        <v>1668</v>
      </c>
      <c r="E2257" s="24" t="s">
        <v>4814</v>
      </c>
      <c r="F2257" s="24" t="s">
        <v>4814</v>
      </c>
      <c r="G2257" t="b">
        <v>0</v>
      </c>
      <c r="H2257" s="24" t="s">
        <v>4815</v>
      </c>
    </row>
    <row r="2258" spans="1:8" hidden="1" x14ac:dyDescent="0.2">
      <c r="A2258">
        <v>15636</v>
      </c>
      <c r="B2258">
        <v>4</v>
      </c>
      <c r="C2258" s="116">
        <v>45161</v>
      </c>
      <c r="D2258">
        <v>9495</v>
      </c>
      <c r="E2258" s="24" t="s">
        <v>5125</v>
      </c>
      <c r="F2258" s="24" t="s">
        <v>5125</v>
      </c>
      <c r="G2258" t="b">
        <v>0</v>
      </c>
      <c r="H2258" s="24" t="s">
        <v>5126</v>
      </c>
    </row>
    <row r="2259" spans="1:8" hidden="1" x14ac:dyDescent="0.2">
      <c r="A2259">
        <v>14590</v>
      </c>
      <c r="B2259">
        <v>9</v>
      </c>
      <c r="C2259" s="116">
        <v>45131.504202812503</v>
      </c>
      <c r="D2259">
        <v>1544</v>
      </c>
      <c r="E2259" s="24" t="s">
        <v>4820</v>
      </c>
      <c r="F2259" s="24" t="s">
        <v>4820</v>
      </c>
      <c r="G2259" t="b">
        <v>1</v>
      </c>
      <c r="H2259" s="24" t="s">
        <v>2528</v>
      </c>
    </row>
    <row r="2260" spans="1:8" x14ac:dyDescent="0.2">
      <c r="A2260">
        <v>16288</v>
      </c>
      <c r="B2260">
        <v>2</v>
      </c>
      <c r="C2260" s="116"/>
      <c r="D2260">
        <v>2150</v>
      </c>
      <c r="E2260" s="24" t="s">
        <v>649</v>
      </c>
      <c r="F2260" s="24" t="s">
        <v>649</v>
      </c>
      <c r="G2260" t="b">
        <v>0</v>
      </c>
      <c r="H2260" s="24" t="s">
        <v>4821</v>
      </c>
    </row>
    <row r="2261" spans="1:8" x14ac:dyDescent="0.2">
      <c r="A2261">
        <v>16326</v>
      </c>
      <c r="B2261">
        <v>2</v>
      </c>
      <c r="C2261" s="116"/>
      <c r="D2261">
        <v>11135436</v>
      </c>
      <c r="E2261" s="24" t="s">
        <v>4822</v>
      </c>
      <c r="F2261" s="24" t="s">
        <v>4822</v>
      </c>
      <c r="G2261" t="b">
        <v>1</v>
      </c>
      <c r="H2261" s="24" t="s">
        <v>4823</v>
      </c>
    </row>
    <row r="2262" spans="1:8" hidden="1" x14ac:dyDescent="0.2">
      <c r="A2262">
        <v>15140</v>
      </c>
      <c r="B2262">
        <v>2</v>
      </c>
      <c r="C2262" s="116">
        <v>45716</v>
      </c>
      <c r="D2262">
        <v>8905</v>
      </c>
      <c r="E2262" s="24" t="s">
        <v>4825</v>
      </c>
      <c r="F2262" s="24" t="s">
        <v>4825</v>
      </c>
      <c r="G2262" t="b">
        <v>1</v>
      </c>
      <c r="H2262" s="24" t="s">
        <v>2732</v>
      </c>
    </row>
    <row r="2263" spans="1:8" hidden="1" x14ac:dyDescent="0.2">
      <c r="A2263">
        <v>14444</v>
      </c>
      <c r="B2263">
        <v>4</v>
      </c>
      <c r="C2263" s="116">
        <v>45131.504203159719</v>
      </c>
      <c r="D2263">
        <v>1398</v>
      </c>
      <c r="E2263" s="24" t="s">
        <v>4826</v>
      </c>
      <c r="F2263" s="24" t="s">
        <v>4826</v>
      </c>
      <c r="G2263" t="b">
        <v>0</v>
      </c>
      <c r="H2263" s="24" t="s">
        <v>4827</v>
      </c>
    </row>
    <row r="2264" spans="1:8" hidden="1" x14ac:dyDescent="0.2">
      <c r="A2264">
        <v>14369</v>
      </c>
      <c r="B2264">
        <v>4</v>
      </c>
      <c r="C2264" s="116">
        <v>45131.504203356482</v>
      </c>
      <c r="D2264">
        <v>1299</v>
      </c>
      <c r="E2264" s="24" t="s">
        <v>4828</v>
      </c>
      <c r="F2264" s="24" t="s">
        <v>4828</v>
      </c>
      <c r="G2264" t="b">
        <v>0</v>
      </c>
      <c r="H2264" s="24" t="s">
        <v>1006</v>
      </c>
    </row>
    <row r="2265" spans="1:8" hidden="1" x14ac:dyDescent="0.2">
      <c r="A2265">
        <v>15269</v>
      </c>
      <c r="B2265">
        <v>4</v>
      </c>
      <c r="C2265" s="116">
        <v>45131.504203703706</v>
      </c>
      <c r="D2265">
        <v>9061</v>
      </c>
      <c r="E2265" s="24" t="s">
        <v>4830</v>
      </c>
      <c r="F2265" s="24" t="s">
        <v>4830</v>
      </c>
      <c r="G2265" t="b">
        <v>0</v>
      </c>
      <c r="H2265" s="24" t="s">
        <v>4831</v>
      </c>
    </row>
    <row r="2266" spans="1:8" hidden="1" x14ac:dyDescent="0.2">
      <c r="A2266">
        <v>15050</v>
      </c>
      <c r="B2266">
        <v>4</v>
      </c>
      <c r="C2266" s="116">
        <v>45131.50420408565</v>
      </c>
      <c r="D2266">
        <v>8780</v>
      </c>
      <c r="E2266" s="24" t="s">
        <v>4832</v>
      </c>
      <c r="F2266" s="24" t="s">
        <v>4832</v>
      </c>
      <c r="G2266" t="b">
        <v>0</v>
      </c>
      <c r="H2266" s="24" t="s">
        <v>1906</v>
      </c>
    </row>
    <row r="2267" spans="1:8" hidden="1" x14ac:dyDescent="0.2">
      <c r="A2267">
        <v>15913</v>
      </c>
      <c r="B2267">
        <v>4</v>
      </c>
      <c r="C2267" s="116">
        <v>45131.504204282406</v>
      </c>
      <c r="D2267">
        <v>9791</v>
      </c>
      <c r="E2267" s="24" t="s">
        <v>4833</v>
      </c>
      <c r="F2267" s="24" t="s">
        <v>4833</v>
      </c>
      <c r="G2267" t="b">
        <v>0</v>
      </c>
      <c r="H2267" s="24" t="s">
        <v>3731</v>
      </c>
    </row>
    <row r="2268" spans="1:8" hidden="1" x14ac:dyDescent="0.2">
      <c r="A2268">
        <v>15557</v>
      </c>
      <c r="B2268">
        <v>2</v>
      </c>
      <c r="C2268" s="116">
        <v>45131.504211840278</v>
      </c>
      <c r="D2268">
        <v>9394</v>
      </c>
      <c r="E2268" s="24" t="s">
        <v>4835</v>
      </c>
      <c r="F2268" s="24" t="s">
        <v>4835</v>
      </c>
      <c r="G2268" t="b">
        <v>1</v>
      </c>
      <c r="H2268" s="24" t="s">
        <v>4005</v>
      </c>
    </row>
    <row r="2269" spans="1:8" hidden="1" x14ac:dyDescent="0.2">
      <c r="A2269">
        <v>16067</v>
      </c>
      <c r="B2269">
        <v>4</v>
      </c>
      <c r="C2269" s="116">
        <v>45131.504217627313</v>
      </c>
      <c r="D2269">
        <v>9957</v>
      </c>
      <c r="E2269" s="24" t="s">
        <v>4836</v>
      </c>
      <c r="F2269" s="24" t="s">
        <v>4836</v>
      </c>
      <c r="G2269" t="b">
        <v>0</v>
      </c>
      <c r="H2269" s="24" t="s">
        <v>1182</v>
      </c>
    </row>
    <row r="2270" spans="1:8" hidden="1" x14ac:dyDescent="0.2">
      <c r="A2270">
        <v>15826</v>
      </c>
      <c r="B2270">
        <v>3</v>
      </c>
      <c r="C2270" s="116">
        <v>45131.504222534721</v>
      </c>
      <c r="D2270">
        <v>9699</v>
      </c>
      <c r="E2270" s="24" t="s">
        <v>4841</v>
      </c>
      <c r="F2270" s="24" t="s">
        <v>4841</v>
      </c>
      <c r="G2270" t="b">
        <v>0</v>
      </c>
      <c r="H2270" s="24" t="s">
        <v>1380</v>
      </c>
    </row>
    <row r="2271" spans="1:8" hidden="1" x14ac:dyDescent="0.2">
      <c r="A2271">
        <v>14894</v>
      </c>
      <c r="B2271">
        <v>4</v>
      </c>
      <c r="C2271" s="116">
        <v>45131.504224884258</v>
      </c>
      <c r="D2271">
        <v>2121</v>
      </c>
      <c r="E2271" s="24" t="s">
        <v>4842</v>
      </c>
      <c r="F2271" s="24" t="s">
        <v>4842</v>
      </c>
      <c r="G2271" t="b">
        <v>0</v>
      </c>
      <c r="H2271" s="24" t="s">
        <v>4843</v>
      </c>
    </row>
    <row r="2272" spans="1:8" hidden="1" x14ac:dyDescent="0.2">
      <c r="A2272">
        <v>15175</v>
      </c>
      <c r="B2272">
        <v>4</v>
      </c>
      <c r="C2272" s="116">
        <v>45131.504228506943</v>
      </c>
      <c r="D2272">
        <v>8952</v>
      </c>
      <c r="E2272" s="24" t="s">
        <v>4844</v>
      </c>
      <c r="F2272" s="24" t="s">
        <v>4844</v>
      </c>
      <c r="G2272" t="b">
        <v>0</v>
      </c>
      <c r="H2272" s="24" t="s">
        <v>2369</v>
      </c>
    </row>
    <row r="2273" spans="1:8" x14ac:dyDescent="0.2">
      <c r="A2273">
        <v>15048</v>
      </c>
      <c r="B2273">
        <v>4</v>
      </c>
      <c r="C2273" s="116"/>
      <c r="D2273">
        <v>8778</v>
      </c>
      <c r="E2273" s="24" t="s">
        <v>651</v>
      </c>
      <c r="F2273" s="24" t="s">
        <v>651</v>
      </c>
      <c r="G2273" t="b">
        <v>1</v>
      </c>
      <c r="H2273" s="24" t="s">
        <v>4846</v>
      </c>
    </row>
    <row r="2274" spans="1:8" hidden="1" x14ac:dyDescent="0.2">
      <c r="A2274">
        <v>15042</v>
      </c>
      <c r="B2274">
        <v>4</v>
      </c>
      <c r="C2274" s="116">
        <v>45131.504233217594</v>
      </c>
      <c r="D2274">
        <v>8771</v>
      </c>
      <c r="E2274" s="24" t="s">
        <v>4849</v>
      </c>
      <c r="F2274" s="24" t="s">
        <v>4849</v>
      </c>
      <c r="G2274" t="b">
        <v>0</v>
      </c>
      <c r="H2274" s="24" t="s">
        <v>906</v>
      </c>
    </row>
    <row r="2275" spans="1:8" hidden="1" x14ac:dyDescent="0.2">
      <c r="A2275">
        <v>15865</v>
      </c>
      <c r="B2275">
        <v>4</v>
      </c>
      <c r="C2275" s="116">
        <v>45131.504235729168</v>
      </c>
      <c r="D2275">
        <v>9743</v>
      </c>
      <c r="E2275" s="24" t="s">
        <v>4850</v>
      </c>
      <c r="F2275" s="24" t="s">
        <v>4850</v>
      </c>
      <c r="G2275" t="b">
        <v>0</v>
      </c>
      <c r="H2275" s="24" t="s">
        <v>3395</v>
      </c>
    </row>
    <row r="2276" spans="1:8" hidden="1" x14ac:dyDescent="0.2">
      <c r="A2276">
        <v>15078</v>
      </c>
      <c r="B2276">
        <v>4</v>
      </c>
      <c r="C2276" s="116">
        <v>45131.504238425929</v>
      </c>
      <c r="D2276">
        <v>8816</v>
      </c>
      <c r="E2276" s="24" t="s">
        <v>4851</v>
      </c>
      <c r="F2276" s="24" t="s">
        <v>4851</v>
      </c>
      <c r="G2276" t="b">
        <v>0</v>
      </c>
      <c r="H2276" s="24" t="s">
        <v>965</v>
      </c>
    </row>
    <row r="2277" spans="1:8" x14ac:dyDescent="0.2">
      <c r="A2277">
        <v>16323</v>
      </c>
      <c r="C2277" s="116"/>
      <c r="D2277">
        <v>3040</v>
      </c>
      <c r="E2277" s="24" t="s">
        <v>653</v>
      </c>
      <c r="F2277" s="24" t="s">
        <v>653</v>
      </c>
      <c r="G2277" t="b">
        <v>0</v>
      </c>
      <c r="H2277" s="24" t="s">
        <v>1237</v>
      </c>
    </row>
    <row r="2278" spans="1:8" hidden="1" x14ac:dyDescent="0.2">
      <c r="A2278">
        <v>15220</v>
      </c>
      <c r="B2278">
        <v>4</v>
      </c>
      <c r="C2278" s="116">
        <v>45131.504242974537</v>
      </c>
      <c r="D2278">
        <v>9003</v>
      </c>
      <c r="E2278" s="24" t="s">
        <v>4853</v>
      </c>
      <c r="F2278" s="24" t="s">
        <v>4853</v>
      </c>
      <c r="G2278" t="b">
        <v>0</v>
      </c>
      <c r="H2278" s="24" t="s">
        <v>1266</v>
      </c>
    </row>
    <row r="2279" spans="1:8" hidden="1" x14ac:dyDescent="0.2">
      <c r="A2279">
        <v>15786</v>
      </c>
      <c r="B2279">
        <v>4</v>
      </c>
      <c r="C2279" s="116">
        <v>45131.504252002313</v>
      </c>
      <c r="D2279">
        <v>9656</v>
      </c>
      <c r="E2279" s="24" t="s">
        <v>4854</v>
      </c>
      <c r="F2279" s="24" t="s">
        <v>4854</v>
      </c>
      <c r="G2279" t="b">
        <v>0</v>
      </c>
      <c r="H2279" s="24" t="s">
        <v>4855</v>
      </c>
    </row>
    <row r="2280" spans="1:8" hidden="1" x14ac:dyDescent="0.2">
      <c r="A2280">
        <v>15754</v>
      </c>
      <c r="B2280">
        <v>4</v>
      </c>
      <c r="C2280" s="116">
        <v>45131.504253472223</v>
      </c>
      <c r="D2280">
        <v>9623</v>
      </c>
      <c r="E2280" s="24" t="s">
        <v>4856</v>
      </c>
      <c r="F2280" s="24" t="s">
        <v>4856</v>
      </c>
      <c r="G2280" t="b">
        <v>0</v>
      </c>
      <c r="H2280" s="24" t="s">
        <v>1212</v>
      </c>
    </row>
    <row r="2281" spans="1:8" hidden="1" x14ac:dyDescent="0.2">
      <c r="A2281">
        <v>14250</v>
      </c>
      <c r="B2281">
        <v>4</v>
      </c>
      <c r="C2281" s="116">
        <v>45131.50425489583</v>
      </c>
      <c r="D2281">
        <v>1174</v>
      </c>
      <c r="E2281" s="24" t="s">
        <v>4857</v>
      </c>
      <c r="F2281" s="24" t="s">
        <v>4857</v>
      </c>
      <c r="G2281" t="b">
        <v>0</v>
      </c>
      <c r="H2281" s="24" t="s">
        <v>4858</v>
      </c>
    </row>
    <row r="2282" spans="1:8" hidden="1" x14ac:dyDescent="0.2">
      <c r="A2282">
        <v>15407</v>
      </c>
      <c r="B2282">
        <v>4</v>
      </c>
      <c r="C2282" s="116">
        <v>45131.504255243053</v>
      </c>
      <c r="D2282">
        <v>9228</v>
      </c>
      <c r="E2282" s="24" t="s">
        <v>4859</v>
      </c>
      <c r="F2282" s="24" t="s">
        <v>4859</v>
      </c>
      <c r="G2282" t="b">
        <v>0</v>
      </c>
      <c r="H2282" s="24" t="s">
        <v>4860</v>
      </c>
    </row>
    <row r="2283" spans="1:8" x14ac:dyDescent="0.2">
      <c r="A2283">
        <v>15001</v>
      </c>
      <c r="B2283">
        <v>4</v>
      </c>
      <c r="C2283" s="116"/>
      <c r="D2283">
        <v>8718</v>
      </c>
      <c r="E2283" s="24" t="s">
        <v>655</v>
      </c>
      <c r="F2283" s="24" t="s">
        <v>655</v>
      </c>
      <c r="G2283" t="b">
        <v>1</v>
      </c>
      <c r="H2283" s="24" t="s">
        <v>1378</v>
      </c>
    </row>
    <row r="2284" spans="1:8" x14ac:dyDescent="0.2">
      <c r="A2284">
        <v>13952</v>
      </c>
      <c r="B2284">
        <v>4</v>
      </c>
      <c r="C2284" s="116"/>
      <c r="D2284">
        <v>5963995</v>
      </c>
      <c r="E2284" s="24" t="s">
        <v>4863</v>
      </c>
      <c r="F2284" s="24" t="s">
        <v>4863</v>
      </c>
      <c r="G2284" t="b">
        <v>0</v>
      </c>
      <c r="H2284" s="24" t="s">
        <v>4864</v>
      </c>
    </row>
    <row r="2285" spans="1:8" hidden="1" x14ac:dyDescent="0.2">
      <c r="A2285">
        <v>15016</v>
      </c>
      <c r="B2285">
        <v>4</v>
      </c>
      <c r="C2285" s="116">
        <v>45716</v>
      </c>
      <c r="D2285">
        <v>8740</v>
      </c>
      <c r="E2285" s="24" t="s">
        <v>4861</v>
      </c>
      <c r="F2285" s="24" t="s">
        <v>4861</v>
      </c>
      <c r="G2285" t="b">
        <v>0</v>
      </c>
      <c r="H2285" s="24" t="s">
        <v>4862</v>
      </c>
    </row>
    <row r="2286" spans="1:8" hidden="1" x14ac:dyDescent="0.2">
      <c r="A2286">
        <v>15963</v>
      </c>
      <c r="B2286">
        <v>4</v>
      </c>
      <c r="C2286" s="116">
        <v>45131.504255439817</v>
      </c>
      <c r="D2286">
        <v>9843</v>
      </c>
      <c r="E2286" s="24" t="s">
        <v>4865</v>
      </c>
      <c r="F2286" s="24" t="s">
        <v>4865</v>
      </c>
      <c r="G2286" t="b">
        <v>0</v>
      </c>
      <c r="H2286" s="24" t="s">
        <v>906</v>
      </c>
    </row>
    <row r="2287" spans="1:8" hidden="1" x14ac:dyDescent="0.2">
      <c r="A2287">
        <v>15660</v>
      </c>
      <c r="B2287">
        <v>4</v>
      </c>
      <c r="C2287" s="116">
        <v>45131.504255636573</v>
      </c>
      <c r="D2287">
        <v>9520</v>
      </c>
      <c r="E2287" s="24" t="s">
        <v>4866</v>
      </c>
      <c r="F2287" s="24" t="s">
        <v>4866</v>
      </c>
      <c r="G2287" t="b">
        <v>0</v>
      </c>
      <c r="H2287" s="24" t="s">
        <v>1212</v>
      </c>
    </row>
    <row r="2288" spans="1:8" x14ac:dyDescent="0.2">
      <c r="A2288">
        <v>14661</v>
      </c>
      <c r="B2288">
        <v>4</v>
      </c>
      <c r="C2288" s="116"/>
      <c r="D2288">
        <v>1617</v>
      </c>
      <c r="E2288" s="24" t="s">
        <v>657</v>
      </c>
      <c r="F2288" s="24" t="s">
        <v>657</v>
      </c>
      <c r="G2288" t="b">
        <v>1</v>
      </c>
      <c r="H2288" s="24" t="s">
        <v>4868</v>
      </c>
    </row>
    <row r="2289" spans="1:8" hidden="1" x14ac:dyDescent="0.2">
      <c r="A2289">
        <v>15386</v>
      </c>
      <c r="B2289">
        <v>4</v>
      </c>
      <c r="C2289" s="116">
        <v>45131.50425578704</v>
      </c>
      <c r="D2289">
        <v>9205</v>
      </c>
      <c r="E2289" s="24" t="s">
        <v>4869</v>
      </c>
      <c r="F2289" s="24" t="s">
        <v>4869</v>
      </c>
      <c r="G2289" t="b">
        <v>0</v>
      </c>
      <c r="H2289" s="24" t="s">
        <v>1462</v>
      </c>
    </row>
    <row r="2290" spans="1:8" hidden="1" x14ac:dyDescent="0.2">
      <c r="A2290">
        <v>15532</v>
      </c>
      <c r="B2290">
        <v>4</v>
      </c>
      <c r="C2290" s="116">
        <v>45131.504255983797</v>
      </c>
      <c r="D2290">
        <v>9362</v>
      </c>
      <c r="E2290" s="24" t="s">
        <v>4870</v>
      </c>
      <c r="F2290" s="24" t="s">
        <v>4870</v>
      </c>
      <c r="G2290" t="b">
        <v>0</v>
      </c>
      <c r="H2290" s="24" t="s">
        <v>1027</v>
      </c>
    </row>
    <row r="2291" spans="1:8" hidden="1" x14ac:dyDescent="0.2">
      <c r="A2291">
        <v>15387</v>
      </c>
      <c r="B2291">
        <v>4</v>
      </c>
      <c r="C2291" s="116">
        <v>45131.504256168984</v>
      </c>
      <c r="D2291">
        <v>9206</v>
      </c>
      <c r="E2291" s="24" t="s">
        <v>4871</v>
      </c>
      <c r="F2291" s="24" t="s">
        <v>4871</v>
      </c>
      <c r="G2291" t="b">
        <v>0</v>
      </c>
      <c r="H2291" s="24" t="s">
        <v>1423</v>
      </c>
    </row>
    <row r="2292" spans="1:8" hidden="1" x14ac:dyDescent="0.2">
      <c r="A2292">
        <v>15434</v>
      </c>
      <c r="B2292">
        <v>4</v>
      </c>
      <c r="C2292" s="116">
        <v>45131.504256365741</v>
      </c>
      <c r="D2292">
        <v>9259</v>
      </c>
      <c r="E2292" s="24" t="s">
        <v>4872</v>
      </c>
      <c r="F2292" s="24" t="s">
        <v>4872</v>
      </c>
      <c r="G2292" t="b">
        <v>0</v>
      </c>
      <c r="H2292" s="24" t="s">
        <v>1378</v>
      </c>
    </row>
    <row r="2293" spans="1:8" hidden="1" x14ac:dyDescent="0.2">
      <c r="A2293">
        <v>14356</v>
      </c>
      <c r="B2293">
        <v>4</v>
      </c>
      <c r="C2293" s="116">
        <v>45131.5042565162</v>
      </c>
      <c r="D2293">
        <v>1286</v>
      </c>
      <c r="E2293" s="24" t="s">
        <v>4873</v>
      </c>
      <c r="F2293" s="24" t="s">
        <v>4873</v>
      </c>
      <c r="G2293" t="b">
        <v>0</v>
      </c>
      <c r="H2293" s="24" t="s">
        <v>3031</v>
      </c>
    </row>
    <row r="2294" spans="1:8" hidden="1" x14ac:dyDescent="0.2">
      <c r="A2294">
        <v>14318</v>
      </c>
      <c r="B2294">
        <v>4</v>
      </c>
      <c r="C2294" s="116">
        <v>45131.5042565162</v>
      </c>
      <c r="D2294">
        <v>1247</v>
      </c>
      <c r="E2294" s="24" t="s">
        <v>4874</v>
      </c>
      <c r="F2294" s="24" t="s">
        <v>4874</v>
      </c>
      <c r="G2294" t="b">
        <v>0</v>
      </c>
      <c r="H2294" s="24" t="s">
        <v>4875</v>
      </c>
    </row>
    <row r="2295" spans="1:8" x14ac:dyDescent="0.2">
      <c r="A2295">
        <v>16338</v>
      </c>
      <c r="C2295" s="116"/>
      <c r="D2295">
        <v>2422</v>
      </c>
      <c r="E2295" s="24" t="s">
        <v>659</v>
      </c>
      <c r="F2295" s="24" t="s">
        <v>659</v>
      </c>
      <c r="G2295" t="b">
        <v>1</v>
      </c>
      <c r="H2295" s="24" t="s">
        <v>4876</v>
      </c>
    </row>
    <row r="2296" spans="1:8" x14ac:dyDescent="0.2">
      <c r="A2296">
        <v>16337</v>
      </c>
      <c r="C2296" s="116"/>
      <c r="D2296">
        <v>11142249</v>
      </c>
      <c r="E2296" s="24" t="s">
        <v>4877</v>
      </c>
      <c r="F2296" s="24" t="s">
        <v>4877</v>
      </c>
      <c r="G2296" t="b">
        <v>1</v>
      </c>
      <c r="H2296" s="24" t="s">
        <v>4878</v>
      </c>
    </row>
    <row r="2297" spans="1:8" hidden="1" x14ac:dyDescent="0.2">
      <c r="A2297">
        <v>14641</v>
      </c>
      <c r="B2297">
        <v>4</v>
      </c>
      <c r="C2297" s="116">
        <v>45639</v>
      </c>
      <c r="D2297">
        <v>1597</v>
      </c>
      <c r="E2297" s="24" t="s">
        <v>5127</v>
      </c>
      <c r="F2297" s="24" t="s">
        <v>5127</v>
      </c>
      <c r="G2297" t="b">
        <v>0</v>
      </c>
      <c r="H2297" s="24" t="s">
        <v>4253</v>
      </c>
    </row>
    <row r="2298" spans="1:8" hidden="1" x14ac:dyDescent="0.2">
      <c r="A2298">
        <v>15870</v>
      </c>
      <c r="B2298">
        <v>4</v>
      </c>
      <c r="C2298" s="116">
        <v>45699</v>
      </c>
      <c r="D2298">
        <v>9748</v>
      </c>
      <c r="E2298" s="24" t="s">
        <v>5128</v>
      </c>
      <c r="F2298" s="24" t="s">
        <v>5128</v>
      </c>
      <c r="G2298" t="b">
        <v>0</v>
      </c>
      <c r="H2298" s="24" t="s">
        <v>5129</v>
      </c>
    </row>
    <row r="2299" spans="1:8" hidden="1" x14ac:dyDescent="0.2">
      <c r="A2299">
        <v>15910</v>
      </c>
      <c r="B2299">
        <v>4</v>
      </c>
      <c r="C2299" s="116">
        <v>45699</v>
      </c>
      <c r="D2299">
        <v>9788</v>
      </c>
      <c r="E2299" s="24" t="s">
        <v>4882</v>
      </c>
      <c r="F2299" s="24" t="s">
        <v>4882</v>
      </c>
      <c r="G2299" t="b">
        <v>0</v>
      </c>
      <c r="H2299" s="24" t="s">
        <v>4883</v>
      </c>
    </row>
    <row r="2300" spans="1:8" x14ac:dyDescent="0.2">
      <c r="A2300">
        <v>15926</v>
      </c>
      <c r="B2300">
        <v>4</v>
      </c>
      <c r="C2300" s="116"/>
      <c r="D2300">
        <v>9804</v>
      </c>
      <c r="E2300" s="24" t="s">
        <v>4884</v>
      </c>
      <c r="F2300" s="24" t="s">
        <v>4884</v>
      </c>
      <c r="G2300" t="b">
        <v>1</v>
      </c>
      <c r="H2300" s="24" t="s">
        <v>1760</v>
      </c>
    </row>
    <row r="2301" spans="1:8" hidden="1" x14ac:dyDescent="0.2">
      <c r="A2301">
        <v>14693</v>
      </c>
      <c r="B2301">
        <v>4</v>
      </c>
      <c r="C2301" s="116">
        <v>45699</v>
      </c>
      <c r="D2301">
        <v>1650</v>
      </c>
      <c r="E2301" s="24" t="s">
        <v>5130</v>
      </c>
      <c r="F2301" s="24" t="s">
        <v>5130</v>
      </c>
      <c r="G2301" t="b">
        <v>0</v>
      </c>
      <c r="H2301" s="24" t="s">
        <v>1025</v>
      </c>
    </row>
    <row r="2302" spans="1:8" hidden="1" x14ac:dyDescent="0.2">
      <c r="A2302">
        <v>14101</v>
      </c>
      <c r="B2302">
        <v>4</v>
      </c>
      <c r="C2302" s="116">
        <v>45699</v>
      </c>
      <c r="D2302">
        <v>-1023</v>
      </c>
      <c r="E2302" s="24" t="s">
        <v>5131</v>
      </c>
      <c r="F2302" s="24" t="s">
        <v>5131</v>
      </c>
      <c r="G2302" t="b">
        <v>0</v>
      </c>
      <c r="H2302" s="24" t="s">
        <v>3008</v>
      </c>
    </row>
    <row r="2303" spans="1:8" hidden="1" x14ac:dyDescent="0.2">
      <c r="A2303">
        <v>16277</v>
      </c>
      <c r="C2303" s="116">
        <v>45003</v>
      </c>
      <c r="D2303">
        <v>2247</v>
      </c>
      <c r="E2303" s="24" t="s">
        <v>5132</v>
      </c>
      <c r="F2303" s="24" t="s">
        <v>5133</v>
      </c>
      <c r="G2303" t="b">
        <v>0</v>
      </c>
      <c r="H2303" s="24" t="s">
        <v>883</v>
      </c>
    </row>
  </sheetData>
  <mergeCells count="1">
    <mergeCell ref="A1:H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C1E11-42C9-4D21-ABEB-D0190FAFE2C1}">
  <sheetPr codeName="WSSheet">
    <tabColor theme="5" tint="0.79998168889431442"/>
  </sheetPr>
  <dimension ref="A1:J2123"/>
  <sheetViews>
    <sheetView workbookViewId="0"/>
  </sheetViews>
  <sheetFormatPr defaultRowHeight="14.25" x14ac:dyDescent="0.2"/>
  <cols>
    <col min="1" max="1" width="5" bestFit="1" customWidth="1"/>
    <col min="2" max="2" width="6.5546875" bestFit="1" customWidth="1"/>
    <col min="3" max="3" width="14.33203125" bestFit="1" customWidth="1"/>
    <col min="4" max="4" width="10" bestFit="1" customWidth="1"/>
    <col min="5" max="5" width="12" bestFit="1" customWidth="1"/>
    <col min="6" max="6" width="15.5546875" bestFit="1" customWidth="1"/>
    <col min="7" max="7" width="25.6640625" bestFit="1" customWidth="1"/>
    <col min="8" max="8" width="10" bestFit="1" customWidth="1"/>
    <col min="9" max="9" width="26" bestFit="1" customWidth="1"/>
    <col min="10" max="10" width="9.77734375" bestFit="1" customWidth="1"/>
  </cols>
  <sheetData>
    <row r="1" spans="1:10" ht="19.5" x14ac:dyDescent="0.2">
      <c r="A1" s="85"/>
      <c r="B1" s="86"/>
      <c r="C1" s="86"/>
      <c r="D1" s="86"/>
      <c r="E1" s="86"/>
      <c r="F1" s="86" t="s">
        <v>5134</v>
      </c>
      <c r="G1" s="86"/>
      <c r="H1" s="86"/>
      <c r="I1" s="86"/>
      <c r="J1" s="87"/>
    </row>
    <row r="2" spans="1:10" x14ac:dyDescent="0.2">
      <c r="A2" t="s">
        <v>13</v>
      </c>
      <c r="B2" t="s">
        <v>15</v>
      </c>
      <c r="C2" t="s">
        <v>876</v>
      </c>
      <c r="D2" t="s">
        <v>4886</v>
      </c>
      <c r="E2" t="s">
        <v>4887</v>
      </c>
      <c r="F2" t="s">
        <v>4888</v>
      </c>
      <c r="G2" t="s">
        <v>5135</v>
      </c>
      <c r="H2" t="s">
        <v>5136</v>
      </c>
      <c r="I2" t="s">
        <v>14</v>
      </c>
      <c r="J2" t="s">
        <v>877</v>
      </c>
    </row>
    <row r="3" spans="1:10" x14ac:dyDescent="0.2">
      <c r="A3">
        <v>1953</v>
      </c>
      <c r="C3" s="116">
        <v>45125.524199502317</v>
      </c>
      <c r="D3">
        <v>1767</v>
      </c>
      <c r="E3" s="24" t="s">
        <v>5137</v>
      </c>
      <c r="F3" s="24" t="s">
        <v>1256</v>
      </c>
      <c r="G3" s="24" t="s">
        <v>5138</v>
      </c>
      <c r="H3">
        <v>1767</v>
      </c>
      <c r="I3" s="24" t="s">
        <v>5139</v>
      </c>
      <c r="J3" t="b">
        <v>0</v>
      </c>
    </row>
    <row r="4" spans="1:10" x14ac:dyDescent="0.2">
      <c r="A4">
        <v>1832</v>
      </c>
      <c r="C4" s="116">
        <v>45131.387899502311</v>
      </c>
      <c r="D4">
        <v>1639</v>
      </c>
      <c r="E4" s="24" t="s">
        <v>5140</v>
      </c>
      <c r="F4" s="24" t="s">
        <v>1881</v>
      </c>
      <c r="G4" s="24" t="s">
        <v>5141</v>
      </c>
      <c r="H4">
        <v>1639</v>
      </c>
      <c r="I4" s="24" t="s">
        <v>5142</v>
      </c>
      <c r="J4" t="b">
        <v>0</v>
      </c>
    </row>
    <row r="5" spans="1:10" x14ac:dyDescent="0.2">
      <c r="A5">
        <v>216</v>
      </c>
      <c r="B5">
        <v>4</v>
      </c>
      <c r="C5" s="116">
        <v>44879.723948344908</v>
      </c>
      <c r="D5">
        <v>1224</v>
      </c>
      <c r="E5" s="24" t="s">
        <v>885</v>
      </c>
      <c r="F5" s="24" t="s">
        <v>883</v>
      </c>
      <c r="G5" s="24" t="s">
        <v>5143</v>
      </c>
      <c r="H5">
        <v>1224</v>
      </c>
      <c r="I5" s="24" t="s">
        <v>5144</v>
      </c>
      <c r="J5" t="b">
        <v>0</v>
      </c>
    </row>
    <row r="6" spans="1:10" x14ac:dyDescent="0.2">
      <c r="A6">
        <v>106</v>
      </c>
      <c r="B6">
        <v>4</v>
      </c>
      <c r="C6" s="116">
        <v>45128</v>
      </c>
      <c r="D6">
        <v>1110</v>
      </c>
      <c r="E6" s="24" t="s">
        <v>485</v>
      </c>
      <c r="F6" s="24" t="s">
        <v>1823</v>
      </c>
      <c r="G6" s="24" t="s">
        <v>5145</v>
      </c>
      <c r="H6">
        <v>1110</v>
      </c>
      <c r="I6" s="24" t="s">
        <v>5146</v>
      </c>
      <c r="J6" t="b">
        <v>0</v>
      </c>
    </row>
    <row r="7" spans="1:10" x14ac:dyDescent="0.2">
      <c r="A7">
        <v>360</v>
      </c>
      <c r="B7">
        <v>4</v>
      </c>
      <c r="C7" s="116">
        <v>44880.13700451389</v>
      </c>
      <c r="D7">
        <v>1375</v>
      </c>
      <c r="E7" s="24" t="s">
        <v>5147</v>
      </c>
      <c r="F7" s="24" t="s">
        <v>5148</v>
      </c>
      <c r="G7" s="24" t="s">
        <v>5149</v>
      </c>
      <c r="H7">
        <v>1375</v>
      </c>
      <c r="I7" s="24" t="s">
        <v>5150</v>
      </c>
      <c r="J7" t="b">
        <v>1</v>
      </c>
    </row>
    <row r="8" spans="1:10" x14ac:dyDescent="0.2">
      <c r="A8">
        <v>1302</v>
      </c>
      <c r="B8">
        <v>4</v>
      </c>
      <c r="C8" s="116"/>
      <c r="D8">
        <v>9610</v>
      </c>
      <c r="E8" s="24" t="s">
        <v>5147</v>
      </c>
      <c r="F8" s="24" t="s">
        <v>887</v>
      </c>
      <c r="G8" s="24" t="s">
        <v>151</v>
      </c>
      <c r="H8">
        <v>9610</v>
      </c>
      <c r="I8" s="24" t="s">
        <v>358</v>
      </c>
      <c r="J8" t="b">
        <v>0</v>
      </c>
    </row>
    <row r="9" spans="1:10" x14ac:dyDescent="0.2">
      <c r="A9">
        <v>1735</v>
      </c>
      <c r="C9" s="116">
        <v>45885</v>
      </c>
      <c r="D9">
        <v>11057567</v>
      </c>
      <c r="E9" s="24" t="s">
        <v>5147</v>
      </c>
      <c r="F9" s="24" t="s">
        <v>889</v>
      </c>
      <c r="G9" s="24" t="s">
        <v>888</v>
      </c>
      <c r="H9">
        <v>11057567</v>
      </c>
      <c r="I9" s="24" t="s">
        <v>5151</v>
      </c>
      <c r="J9" t="b">
        <v>0</v>
      </c>
    </row>
    <row r="10" spans="1:10" x14ac:dyDescent="0.2">
      <c r="A10">
        <v>2007</v>
      </c>
      <c r="C10" s="116">
        <v>45124.327669212966</v>
      </c>
      <c r="D10">
        <v>1886</v>
      </c>
      <c r="E10" s="24" t="s">
        <v>5147</v>
      </c>
      <c r="F10" s="24" t="s">
        <v>2216</v>
      </c>
      <c r="G10" s="24" t="s">
        <v>5152</v>
      </c>
      <c r="H10">
        <v>1886</v>
      </c>
      <c r="I10" s="24" t="s">
        <v>5153</v>
      </c>
      <c r="J10" t="b">
        <v>0</v>
      </c>
    </row>
    <row r="11" spans="1:10" x14ac:dyDescent="0.2">
      <c r="A11">
        <v>765</v>
      </c>
      <c r="B11">
        <v>4</v>
      </c>
      <c r="C11" s="116">
        <v>44880.942357025466</v>
      </c>
      <c r="D11">
        <v>9010</v>
      </c>
      <c r="E11" s="24" t="s">
        <v>5147</v>
      </c>
      <c r="F11" s="24" t="s">
        <v>2246</v>
      </c>
      <c r="G11" s="24" t="s">
        <v>4889</v>
      </c>
      <c r="H11">
        <v>9010</v>
      </c>
      <c r="I11" s="24" t="s">
        <v>5154</v>
      </c>
      <c r="J11" t="b">
        <v>0</v>
      </c>
    </row>
    <row r="12" spans="1:10" x14ac:dyDescent="0.2">
      <c r="A12">
        <v>107</v>
      </c>
      <c r="B12">
        <v>4</v>
      </c>
      <c r="C12" s="116">
        <v>45142.887959224536</v>
      </c>
      <c r="D12">
        <v>1111</v>
      </c>
      <c r="E12" s="24" t="s">
        <v>5147</v>
      </c>
      <c r="F12" s="24" t="s">
        <v>1677</v>
      </c>
      <c r="G12" s="24" t="s">
        <v>5155</v>
      </c>
      <c r="H12">
        <v>1111</v>
      </c>
      <c r="I12" s="24" t="s">
        <v>5156</v>
      </c>
      <c r="J12" t="b">
        <v>0</v>
      </c>
    </row>
    <row r="13" spans="1:10" x14ac:dyDescent="0.2">
      <c r="A13">
        <v>112</v>
      </c>
      <c r="B13">
        <v>4</v>
      </c>
      <c r="C13" s="116">
        <v>44880.943318750004</v>
      </c>
      <c r="D13">
        <v>1116</v>
      </c>
      <c r="E13" s="24" t="s">
        <v>5147</v>
      </c>
      <c r="F13" s="24" t="s">
        <v>1677</v>
      </c>
      <c r="G13" s="24" t="s">
        <v>5155</v>
      </c>
      <c r="H13">
        <v>1116</v>
      </c>
      <c r="I13" s="24" t="s">
        <v>5156</v>
      </c>
      <c r="J13" t="b">
        <v>0</v>
      </c>
    </row>
    <row r="14" spans="1:10" x14ac:dyDescent="0.2">
      <c r="A14">
        <v>365</v>
      </c>
      <c r="B14">
        <v>4</v>
      </c>
      <c r="C14" s="116"/>
      <c r="D14">
        <v>2004</v>
      </c>
      <c r="E14" s="24" t="s">
        <v>5147</v>
      </c>
      <c r="F14" s="24" t="s">
        <v>892</v>
      </c>
      <c r="G14" s="24" t="s">
        <v>177</v>
      </c>
      <c r="H14">
        <v>2004</v>
      </c>
      <c r="I14" s="24" t="s">
        <v>683</v>
      </c>
      <c r="J14" t="b">
        <v>1</v>
      </c>
    </row>
    <row r="15" spans="1:10" x14ac:dyDescent="0.2">
      <c r="A15">
        <v>1583</v>
      </c>
      <c r="B15">
        <v>4</v>
      </c>
      <c r="C15" s="116">
        <v>44880.943869641203</v>
      </c>
      <c r="D15">
        <v>9904</v>
      </c>
      <c r="E15" s="24" t="s">
        <v>5147</v>
      </c>
      <c r="F15" s="24" t="s">
        <v>956</v>
      </c>
      <c r="G15" s="24" t="s">
        <v>4890</v>
      </c>
      <c r="H15">
        <v>9904</v>
      </c>
      <c r="I15" s="24" t="s">
        <v>5157</v>
      </c>
      <c r="J15" t="b">
        <v>0</v>
      </c>
    </row>
    <row r="16" spans="1:10" x14ac:dyDescent="0.2">
      <c r="A16">
        <v>803</v>
      </c>
      <c r="B16">
        <v>4</v>
      </c>
      <c r="C16" s="116">
        <v>44881.01499236111</v>
      </c>
      <c r="D16">
        <v>9054</v>
      </c>
      <c r="E16" s="24" t="s">
        <v>5147</v>
      </c>
      <c r="F16" s="24" t="s">
        <v>4892</v>
      </c>
      <c r="G16" s="24" t="s">
        <v>4891</v>
      </c>
      <c r="H16">
        <v>9054</v>
      </c>
      <c r="I16" s="24" t="s">
        <v>5158</v>
      </c>
      <c r="J16" t="b">
        <v>0</v>
      </c>
    </row>
    <row r="17" spans="1:10" x14ac:dyDescent="0.2">
      <c r="A17">
        <v>333</v>
      </c>
      <c r="B17">
        <v>4</v>
      </c>
      <c r="C17" s="116">
        <v>44881.016311574072</v>
      </c>
      <c r="D17">
        <v>1345</v>
      </c>
      <c r="E17" s="24" t="s">
        <v>5147</v>
      </c>
      <c r="F17" s="24" t="s">
        <v>1380</v>
      </c>
      <c r="G17" s="24" t="s">
        <v>4893</v>
      </c>
      <c r="H17">
        <v>1345</v>
      </c>
      <c r="I17" s="24" t="s">
        <v>5159</v>
      </c>
      <c r="J17" t="b">
        <v>1</v>
      </c>
    </row>
    <row r="18" spans="1:10" x14ac:dyDescent="0.2">
      <c r="A18">
        <v>676</v>
      </c>
      <c r="B18">
        <v>4</v>
      </c>
      <c r="C18" s="116">
        <v>45964.07141527778</v>
      </c>
      <c r="D18">
        <v>8901</v>
      </c>
      <c r="E18" s="24" t="s">
        <v>5147</v>
      </c>
      <c r="F18" s="24" t="s">
        <v>893</v>
      </c>
      <c r="G18" s="24" t="s">
        <v>182</v>
      </c>
      <c r="H18">
        <v>8901</v>
      </c>
      <c r="I18" s="24" t="s">
        <v>735</v>
      </c>
      <c r="J18" t="b">
        <v>1</v>
      </c>
    </row>
    <row r="19" spans="1:10" x14ac:dyDescent="0.2">
      <c r="A19">
        <v>1724</v>
      </c>
      <c r="C19" s="116">
        <v>45895.877769525461</v>
      </c>
      <c r="D19">
        <v>11008775</v>
      </c>
      <c r="E19" s="24" t="s">
        <v>5147</v>
      </c>
      <c r="F19" s="24" t="s">
        <v>4895</v>
      </c>
      <c r="G19" s="24" t="s">
        <v>4894</v>
      </c>
      <c r="H19">
        <v>11008775</v>
      </c>
      <c r="I19" s="24" t="s">
        <v>5160</v>
      </c>
      <c r="J19" t="b">
        <v>0</v>
      </c>
    </row>
    <row r="20" spans="1:10" x14ac:dyDescent="0.2">
      <c r="A20">
        <v>1182</v>
      </c>
      <c r="B20">
        <v>2</v>
      </c>
      <c r="C20" s="116">
        <v>44881.016737268517</v>
      </c>
      <c r="D20">
        <v>9487</v>
      </c>
      <c r="E20" s="24" t="s">
        <v>5161</v>
      </c>
      <c r="F20" s="24" t="s">
        <v>896</v>
      </c>
      <c r="G20" s="24" t="s">
        <v>895</v>
      </c>
      <c r="H20">
        <v>9487</v>
      </c>
      <c r="I20" s="24" t="s">
        <v>5162</v>
      </c>
      <c r="J20" t="b">
        <v>1</v>
      </c>
    </row>
    <row r="21" spans="1:10" x14ac:dyDescent="0.2">
      <c r="A21">
        <v>1929</v>
      </c>
      <c r="C21" s="116">
        <v>44881.017085300926</v>
      </c>
      <c r="D21">
        <v>1737</v>
      </c>
      <c r="E21" s="24" t="s">
        <v>5163</v>
      </c>
      <c r="F21" s="24" t="s">
        <v>1384</v>
      </c>
      <c r="G21" s="24" t="s">
        <v>4896</v>
      </c>
      <c r="H21">
        <v>1737</v>
      </c>
      <c r="I21" s="24" t="s">
        <v>5164</v>
      </c>
      <c r="J21" t="b">
        <v>0</v>
      </c>
    </row>
    <row r="22" spans="1:10" x14ac:dyDescent="0.2">
      <c r="A22">
        <v>2029</v>
      </c>
      <c r="C22" s="116">
        <v>45124.40978603009</v>
      </c>
      <c r="D22">
        <v>1835</v>
      </c>
      <c r="E22" s="24" t="s">
        <v>5165</v>
      </c>
      <c r="F22" s="24" t="s">
        <v>898</v>
      </c>
      <c r="G22" s="24" t="s">
        <v>5166</v>
      </c>
      <c r="H22">
        <v>1835</v>
      </c>
      <c r="I22" s="24" t="s">
        <v>5167</v>
      </c>
      <c r="J22" t="b">
        <v>0</v>
      </c>
    </row>
    <row r="23" spans="1:10" x14ac:dyDescent="0.2">
      <c r="A23">
        <v>2080</v>
      </c>
      <c r="C23" s="116"/>
      <c r="D23">
        <v>7996</v>
      </c>
      <c r="E23" s="24" t="s">
        <v>5168</v>
      </c>
      <c r="F23" s="24" t="s">
        <v>898</v>
      </c>
      <c r="G23" s="24" t="s">
        <v>897</v>
      </c>
      <c r="H23">
        <v>7996</v>
      </c>
      <c r="I23" s="24" t="s">
        <v>327</v>
      </c>
      <c r="J23" t="b">
        <v>0</v>
      </c>
    </row>
    <row r="24" spans="1:10" x14ac:dyDescent="0.2">
      <c r="A24">
        <v>1634</v>
      </c>
      <c r="B24">
        <v>4</v>
      </c>
      <c r="C24" s="116">
        <v>44946</v>
      </c>
      <c r="D24">
        <v>9959</v>
      </c>
      <c r="E24" s="24" t="s">
        <v>5169</v>
      </c>
      <c r="F24" s="24" t="s">
        <v>1706</v>
      </c>
      <c r="G24" s="24" t="s">
        <v>4897</v>
      </c>
      <c r="H24">
        <v>9959</v>
      </c>
      <c r="I24" s="24" t="s">
        <v>5170</v>
      </c>
      <c r="J24" t="b">
        <v>0</v>
      </c>
    </row>
    <row r="25" spans="1:10" x14ac:dyDescent="0.2">
      <c r="A25">
        <v>851</v>
      </c>
      <c r="B25">
        <v>4</v>
      </c>
      <c r="C25" s="116">
        <v>44881.01749366898</v>
      </c>
      <c r="D25">
        <v>9119</v>
      </c>
      <c r="E25" s="24" t="s">
        <v>5169</v>
      </c>
      <c r="F25" s="24" t="s">
        <v>900</v>
      </c>
      <c r="G25" s="24" t="s">
        <v>899</v>
      </c>
      <c r="H25">
        <v>9119</v>
      </c>
      <c r="I25" s="24" t="s">
        <v>5171</v>
      </c>
      <c r="J25" t="b">
        <v>0</v>
      </c>
    </row>
    <row r="26" spans="1:10" x14ac:dyDescent="0.2">
      <c r="A26">
        <v>955</v>
      </c>
      <c r="B26">
        <v>8</v>
      </c>
      <c r="C26" s="116">
        <v>44881.01801994213</v>
      </c>
      <c r="D26">
        <v>9227</v>
      </c>
      <c r="E26" s="24" t="s">
        <v>5169</v>
      </c>
      <c r="F26" s="24" t="s">
        <v>902</v>
      </c>
      <c r="G26" s="24" t="s">
        <v>901</v>
      </c>
      <c r="H26">
        <v>9227</v>
      </c>
      <c r="I26" s="24" t="s">
        <v>5172</v>
      </c>
      <c r="J26" t="b">
        <v>1</v>
      </c>
    </row>
    <row r="27" spans="1:10" x14ac:dyDescent="0.2">
      <c r="A27">
        <v>864</v>
      </c>
      <c r="B27">
        <v>4</v>
      </c>
      <c r="C27" s="116">
        <v>44881.019014583333</v>
      </c>
      <c r="D27">
        <v>9134</v>
      </c>
      <c r="E27" s="24" t="s">
        <v>5169</v>
      </c>
      <c r="F27" s="24" t="s">
        <v>906</v>
      </c>
      <c r="G27" s="24" t="s">
        <v>905</v>
      </c>
      <c r="H27">
        <v>9134</v>
      </c>
      <c r="I27" s="24" t="s">
        <v>5173</v>
      </c>
      <c r="J27" t="b">
        <v>0</v>
      </c>
    </row>
    <row r="28" spans="1:10" x14ac:dyDescent="0.2">
      <c r="A28">
        <v>1626</v>
      </c>
      <c r="B28">
        <v>4</v>
      </c>
      <c r="C28" s="116">
        <v>44881.031289120372</v>
      </c>
      <c r="D28">
        <v>9950</v>
      </c>
      <c r="E28" s="24" t="s">
        <v>5169</v>
      </c>
      <c r="F28" s="24" t="s">
        <v>4899</v>
      </c>
      <c r="G28" s="24" t="s">
        <v>4898</v>
      </c>
      <c r="H28">
        <v>9950</v>
      </c>
      <c r="I28" s="24" t="s">
        <v>5174</v>
      </c>
      <c r="J28" t="b">
        <v>0</v>
      </c>
    </row>
    <row r="29" spans="1:10" x14ac:dyDescent="0.2">
      <c r="A29">
        <v>898</v>
      </c>
      <c r="B29">
        <v>4</v>
      </c>
      <c r="C29" s="116">
        <v>44881.031540509262</v>
      </c>
      <c r="D29">
        <v>9169</v>
      </c>
      <c r="E29" s="24" t="s">
        <v>5175</v>
      </c>
      <c r="F29" s="24" t="s">
        <v>908</v>
      </c>
      <c r="G29" s="24" t="s">
        <v>907</v>
      </c>
      <c r="H29">
        <v>9169</v>
      </c>
      <c r="I29" s="24" t="s">
        <v>5176</v>
      </c>
      <c r="J29" t="b">
        <v>0</v>
      </c>
    </row>
    <row r="30" spans="1:10" x14ac:dyDescent="0.2">
      <c r="A30">
        <v>897</v>
      </c>
      <c r="B30">
        <v>4</v>
      </c>
      <c r="C30" s="116">
        <v>44881.031708831018</v>
      </c>
      <c r="D30">
        <v>9168</v>
      </c>
      <c r="E30" s="24" t="s">
        <v>5175</v>
      </c>
      <c r="F30" s="24" t="s">
        <v>910</v>
      </c>
      <c r="G30" s="24" t="s">
        <v>909</v>
      </c>
      <c r="H30">
        <v>9168</v>
      </c>
      <c r="I30" s="24" t="s">
        <v>5177</v>
      </c>
      <c r="J30" t="b">
        <v>0</v>
      </c>
    </row>
    <row r="31" spans="1:10" x14ac:dyDescent="0.2">
      <c r="A31">
        <v>810</v>
      </c>
      <c r="B31">
        <v>4</v>
      </c>
      <c r="C31" s="116">
        <v>44881.031948032411</v>
      </c>
      <c r="D31">
        <v>9062</v>
      </c>
      <c r="E31" s="24" t="s">
        <v>5178</v>
      </c>
      <c r="F31" s="24" t="s">
        <v>914</v>
      </c>
      <c r="G31" s="24" t="s">
        <v>913</v>
      </c>
      <c r="H31">
        <v>9062</v>
      </c>
      <c r="I31" s="24" t="s">
        <v>5179</v>
      </c>
      <c r="J31" t="b">
        <v>0</v>
      </c>
    </row>
    <row r="32" spans="1:10" x14ac:dyDescent="0.2">
      <c r="A32">
        <v>1483</v>
      </c>
      <c r="B32">
        <v>4</v>
      </c>
      <c r="C32" s="116">
        <v>44881.032182488423</v>
      </c>
      <c r="D32">
        <v>9800</v>
      </c>
      <c r="E32" s="24" t="s">
        <v>5180</v>
      </c>
      <c r="F32" s="24" t="s">
        <v>917</v>
      </c>
      <c r="G32" s="24" t="s">
        <v>916</v>
      </c>
      <c r="H32">
        <v>9800</v>
      </c>
      <c r="I32" s="24" t="s">
        <v>5181</v>
      </c>
      <c r="J32" t="b">
        <v>0</v>
      </c>
    </row>
    <row r="33" spans="1:10" x14ac:dyDescent="0.2">
      <c r="A33">
        <v>2004</v>
      </c>
      <c r="C33" s="116">
        <v>45124.408964432871</v>
      </c>
      <c r="D33">
        <v>1883</v>
      </c>
      <c r="E33" s="24" t="s">
        <v>5182</v>
      </c>
      <c r="F33" s="24" t="s">
        <v>981</v>
      </c>
      <c r="G33" s="24" t="s">
        <v>4900</v>
      </c>
      <c r="H33">
        <v>1883</v>
      </c>
      <c r="I33" s="24" t="s">
        <v>5183</v>
      </c>
      <c r="J33" t="b">
        <v>0</v>
      </c>
    </row>
    <row r="34" spans="1:10" x14ac:dyDescent="0.2">
      <c r="A34">
        <v>1366</v>
      </c>
      <c r="B34">
        <v>3</v>
      </c>
      <c r="C34" s="116">
        <v>44881.033026736113</v>
      </c>
      <c r="D34">
        <v>9676</v>
      </c>
      <c r="E34" s="24" t="s">
        <v>2064</v>
      </c>
      <c r="F34" s="24" t="s">
        <v>920</v>
      </c>
      <c r="G34" s="24" t="s">
        <v>919</v>
      </c>
      <c r="H34">
        <v>9676</v>
      </c>
      <c r="I34" s="24" t="s">
        <v>5184</v>
      </c>
      <c r="J34" t="b">
        <v>0</v>
      </c>
    </row>
    <row r="35" spans="1:10" x14ac:dyDescent="0.2">
      <c r="A35">
        <v>1112</v>
      </c>
      <c r="B35">
        <v>4</v>
      </c>
      <c r="C35" s="116">
        <v>44881.03325385417</v>
      </c>
      <c r="D35">
        <v>9399</v>
      </c>
      <c r="E35" s="24" t="s">
        <v>2064</v>
      </c>
      <c r="F35" s="24" t="s">
        <v>922</v>
      </c>
      <c r="G35" s="24" t="s">
        <v>921</v>
      </c>
      <c r="H35">
        <v>9399</v>
      </c>
      <c r="I35" s="24" t="s">
        <v>5185</v>
      </c>
      <c r="J35" t="b">
        <v>0</v>
      </c>
    </row>
    <row r="36" spans="1:10" x14ac:dyDescent="0.2">
      <c r="A36">
        <v>146</v>
      </c>
      <c r="B36">
        <v>4</v>
      </c>
      <c r="C36" s="116">
        <v>44881.033539895834</v>
      </c>
      <c r="D36">
        <v>1150</v>
      </c>
      <c r="E36" s="24" t="s">
        <v>5186</v>
      </c>
      <c r="F36" s="24" t="s">
        <v>924</v>
      </c>
      <c r="G36" s="24" t="s">
        <v>923</v>
      </c>
      <c r="H36">
        <v>1150</v>
      </c>
      <c r="I36" s="24" t="s">
        <v>5187</v>
      </c>
      <c r="J36" t="b">
        <v>0</v>
      </c>
    </row>
    <row r="37" spans="1:10" x14ac:dyDescent="0.2">
      <c r="A37">
        <v>6</v>
      </c>
      <c r="B37">
        <v>5</v>
      </c>
      <c r="C37" s="116">
        <v>44881.033840277778</v>
      </c>
      <c r="D37">
        <v>1003</v>
      </c>
      <c r="E37" s="24" t="s">
        <v>5188</v>
      </c>
      <c r="F37" s="24" t="s">
        <v>5189</v>
      </c>
      <c r="G37" s="24" t="s">
        <v>5190</v>
      </c>
      <c r="H37">
        <v>1003</v>
      </c>
      <c r="I37" s="24" t="s">
        <v>5191</v>
      </c>
      <c r="J37" t="b">
        <v>1</v>
      </c>
    </row>
    <row r="38" spans="1:10" x14ac:dyDescent="0.2">
      <c r="A38">
        <v>8</v>
      </c>
      <c r="B38">
        <v>6</v>
      </c>
      <c r="C38" s="116">
        <v>44881.039519791666</v>
      </c>
      <c r="D38">
        <v>1008</v>
      </c>
      <c r="E38" s="24" t="s">
        <v>5188</v>
      </c>
      <c r="F38" s="24" t="s">
        <v>384</v>
      </c>
      <c r="G38" s="24" t="s">
        <v>5192</v>
      </c>
      <c r="H38">
        <v>1008</v>
      </c>
      <c r="I38" s="24" t="s">
        <v>5193</v>
      </c>
      <c r="J38" t="b">
        <v>1</v>
      </c>
    </row>
    <row r="39" spans="1:10" x14ac:dyDescent="0.2">
      <c r="A39">
        <v>201</v>
      </c>
      <c r="B39">
        <v>3</v>
      </c>
      <c r="C39" s="116">
        <v>44881.039868252316</v>
      </c>
      <c r="D39">
        <v>1206</v>
      </c>
      <c r="E39" s="24" t="s">
        <v>5194</v>
      </c>
      <c r="F39" s="24" t="s">
        <v>891</v>
      </c>
      <c r="G39" s="24" t="s">
        <v>927</v>
      </c>
      <c r="H39">
        <v>1206</v>
      </c>
      <c r="I39" s="24" t="s">
        <v>5195</v>
      </c>
      <c r="J39" t="b">
        <v>0</v>
      </c>
    </row>
    <row r="40" spans="1:10" x14ac:dyDescent="0.2">
      <c r="A40">
        <v>139</v>
      </c>
      <c r="B40">
        <v>4</v>
      </c>
      <c r="C40" s="116">
        <v>44881.040098229169</v>
      </c>
      <c r="D40">
        <v>1143</v>
      </c>
      <c r="E40" s="24" t="s">
        <v>5196</v>
      </c>
      <c r="F40" s="24" t="s">
        <v>929</v>
      </c>
      <c r="G40" s="24" t="s">
        <v>928</v>
      </c>
      <c r="H40">
        <v>1143</v>
      </c>
      <c r="I40" s="24" t="s">
        <v>5197</v>
      </c>
      <c r="J40" t="b">
        <v>0</v>
      </c>
    </row>
    <row r="41" spans="1:10" x14ac:dyDescent="0.2">
      <c r="A41">
        <v>1631</v>
      </c>
      <c r="B41">
        <v>4</v>
      </c>
      <c r="C41" s="116">
        <v>44881.040446331019</v>
      </c>
      <c r="D41">
        <v>9956</v>
      </c>
      <c r="E41" s="24" t="s">
        <v>5196</v>
      </c>
      <c r="F41" s="24" t="s">
        <v>891</v>
      </c>
      <c r="G41" s="24" t="s">
        <v>930</v>
      </c>
      <c r="H41">
        <v>9956</v>
      </c>
      <c r="I41" s="24" t="s">
        <v>5198</v>
      </c>
      <c r="J41" t="b">
        <v>0</v>
      </c>
    </row>
    <row r="42" spans="1:10" x14ac:dyDescent="0.2">
      <c r="A42">
        <v>1622</v>
      </c>
      <c r="B42">
        <v>4</v>
      </c>
      <c r="C42" s="116">
        <v>44881.040815277775</v>
      </c>
      <c r="D42">
        <v>9946</v>
      </c>
      <c r="E42" s="24" t="s">
        <v>5199</v>
      </c>
      <c r="F42" s="24" t="s">
        <v>933</v>
      </c>
      <c r="G42" s="24" t="s">
        <v>932</v>
      </c>
      <c r="H42">
        <v>9946</v>
      </c>
      <c r="I42" s="24" t="s">
        <v>5200</v>
      </c>
      <c r="J42" t="b">
        <v>0</v>
      </c>
    </row>
    <row r="43" spans="1:10" x14ac:dyDescent="0.2">
      <c r="A43">
        <v>680</v>
      </c>
      <c r="B43">
        <v>4</v>
      </c>
      <c r="C43" s="116">
        <v>44881.041038310184</v>
      </c>
      <c r="D43">
        <v>8906</v>
      </c>
      <c r="E43" s="24" t="s">
        <v>5199</v>
      </c>
      <c r="F43" s="24" t="s">
        <v>935</v>
      </c>
      <c r="G43" s="24" t="s">
        <v>934</v>
      </c>
      <c r="H43">
        <v>8906</v>
      </c>
      <c r="I43" s="24" t="s">
        <v>5201</v>
      </c>
      <c r="J43" t="b">
        <v>1</v>
      </c>
    </row>
    <row r="44" spans="1:10" x14ac:dyDescent="0.2">
      <c r="A44">
        <v>974</v>
      </c>
      <c r="B44">
        <v>4</v>
      </c>
      <c r="C44" s="116">
        <v>45914.875700312499</v>
      </c>
      <c r="D44">
        <v>9249</v>
      </c>
      <c r="E44" s="24" t="s">
        <v>5202</v>
      </c>
      <c r="F44" s="24" t="s">
        <v>936</v>
      </c>
      <c r="G44" s="24" t="s">
        <v>192</v>
      </c>
      <c r="H44">
        <v>9249</v>
      </c>
      <c r="I44" s="24" t="s">
        <v>203</v>
      </c>
      <c r="J44" t="b">
        <v>0</v>
      </c>
    </row>
    <row r="45" spans="1:10" x14ac:dyDescent="0.2">
      <c r="A45">
        <v>664</v>
      </c>
      <c r="B45">
        <v>4</v>
      </c>
      <c r="C45" s="116">
        <v>44881.048329398145</v>
      </c>
      <c r="D45">
        <v>8880</v>
      </c>
      <c r="E45" s="24" t="s">
        <v>5202</v>
      </c>
      <c r="F45" s="24" t="s">
        <v>938</v>
      </c>
      <c r="G45" s="24" t="s">
        <v>937</v>
      </c>
      <c r="H45">
        <v>8880</v>
      </c>
      <c r="I45" s="24" t="s">
        <v>5203</v>
      </c>
      <c r="J45" t="b">
        <v>0</v>
      </c>
    </row>
    <row r="46" spans="1:10" x14ac:dyDescent="0.2">
      <c r="A46">
        <v>253</v>
      </c>
      <c r="B46">
        <v>4</v>
      </c>
      <c r="C46" s="116">
        <v>44881.048731168979</v>
      </c>
      <c r="D46">
        <v>1263</v>
      </c>
      <c r="E46" s="24" t="s">
        <v>5202</v>
      </c>
      <c r="F46" s="24" t="s">
        <v>940</v>
      </c>
      <c r="G46" s="24" t="s">
        <v>939</v>
      </c>
      <c r="H46">
        <v>1263</v>
      </c>
      <c r="I46" s="24" t="s">
        <v>5204</v>
      </c>
      <c r="J46" t="b">
        <v>0</v>
      </c>
    </row>
    <row r="47" spans="1:10" x14ac:dyDescent="0.2">
      <c r="A47">
        <v>606</v>
      </c>
      <c r="B47">
        <v>5</v>
      </c>
      <c r="C47" s="116">
        <v>44881</v>
      </c>
      <c r="D47">
        <v>8806</v>
      </c>
      <c r="E47" s="24" t="s">
        <v>1281</v>
      </c>
      <c r="F47" s="24" t="s">
        <v>946</v>
      </c>
      <c r="G47" s="24" t="s">
        <v>945</v>
      </c>
      <c r="H47">
        <v>8806</v>
      </c>
      <c r="I47" s="24" t="s">
        <v>5205</v>
      </c>
      <c r="J47" t="b">
        <v>1</v>
      </c>
    </row>
    <row r="48" spans="1:10" x14ac:dyDescent="0.2">
      <c r="A48">
        <v>1704</v>
      </c>
      <c r="C48" s="116">
        <v>44881.046765543979</v>
      </c>
      <c r="D48">
        <v>1465</v>
      </c>
      <c r="E48" s="24" t="s">
        <v>5206</v>
      </c>
      <c r="F48" s="24" t="s">
        <v>951</v>
      </c>
      <c r="G48" s="24" t="s">
        <v>950</v>
      </c>
      <c r="H48">
        <v>1465</v>
      </c>
      <c r="I48" s="24" t="s">
        <v>5207</v>
      </c>
      <c r="J48" t="b">
        <v>0</v>
      </c>
    </row>
    <row r="49" spans="1:10" x14ac:dyDescent="0.2">
      <c r="A49">
        <v>299</v>
      </c>
      <c r="B49">
        <v>4</v>
      </c>
      <c r="C49" s="116">
        <v>44881.047064664352</v>
      </c>
      <c r="D49">
        <v>1309</v>
      </c>
      <c r="E49" s="24" t="s">
        <v>5206</v>
      </c>
      <c r="F49" s="24" t="s">
        <v>891</v>
      </c>
      <c r="G49" s="24" t="s">
        <v>952</v>
      </c>
      <c r="H49">
        <v>1309</v>
      </c>
      <c r="I49" s="24" t="s">
        <v>5208</v>
      </c>
      <c r="J49" t="b">
        <v>0</v>
      </c>
    </row>
    <row r="50" spans="1:10" x14ac:dyDescent="0.2">
      <c r="A50">
        <v>938</v>
      </c>
      <c r="B50">
        <v>4</v>
      </c>
      <c r="C50" s="116">
        <v>45639</v>
      </c>
      <c r="D50">
        <v>9210</v>
      </c>
      <c r="E50" s="24" t="s">
        <v>5206</v>
      </c>
      <c r="F50" s="24" t="s">
        <v>4903</v>
      </c>
      <c r="G50" s="24" t="s">
        <v>4902</v>
      </c>
      <c r="H50">
        <v>9210</v>
      </c>
      <c r="I50" s="24" t="s">
        <v>5209</v>
      </c>
      <c r="J50" t="b">
        <v>0</v>
      </c>
    </row>
    <row r="51" spans="1:10" x14ac:dyDescent="0.2">
      <c r="A51">
        <v>1611</v>
      </c>
      <c r="B51">
        <v>4</v>
      </c>
      <c r="C51" s="116">
        <v>44881.048039699075</v>
      </c>
      <c r="D51">
        <v>9933</v>
      </c>
      <c r="E51" s="24" t="s">
        <v>5206</v>
      </c>
      <c r="F51" s="24" t="s">
        <v>956</v>
      </c>
      <c r="G51" s="24" t="s">
        <v>955</v>
      </c>
      <c r="H51">
        <v>9933</v>
      </c>
      <c r="I51" s="24" t="s">
        <v>5210</v>
      </c>
      <c r="J51" t="b">
        <v>0</v>
      </c>
    </row>
    <row r="52" spans="1:10" x14ac:dyDescent="0.2">
      <c r="A52">
        <v>1973</v>
      </c>
      <c r="C52" s="116">
        <v>44881.049519907407</v>
      </c>
      <c r="D52">
        <v>1785</v>
      </c>
      <c r="E52" s="24" t="s">
        <v>5211</v>
      </c>
      <c r="F52" s="24" t="s">
        <v>958</v>
      </c>
      <c r="G52" s="24" t="s">
        <v>957</v>
      </c>
      <c r="H52">
        <v>1785</v>
      </c>
      <c r="I52" s="24" t="s">
        <v>5212</v>
      </c>
      <c r="J52" t="b">
        <v>0</v>
      </c>
    </row>
    <row r="53" spans="1:10" x14ac:dyDescent="0.2">
      <c r="A53">
        <v>1854</v>
      </c>
      <c r="B53">
        <v>4</v>
      </c>
      <c r="C53" s="116">
        <v>44881</v>
      </c>
      <c r="D53">
        <v>8176</v>
      </c>
      <c r="E53" s="24" t="s">
        <v>5213</v>
      </c>
      <c r="F53" s="24" t="s">
        <v>960</v>
      </c>
      <c r="G53" s="24" t="s">
        <v>959</v>
      </c>
      <c r="H53">
        <v>8176</v>
      </c>
      <c r="I53" s="24" t="s">
        <v>5214</v>
      </c>
      <c r="J53" t="b">
        <v>0</v>
      </c>
    </row>
    <row r="54" spans="1:10" x14ac:dyDescent="0.2">
      <c r="A54">
        <v>1298</v>
      </c>
      <c r="B54">
        <v>4</v>
      </c>
      <c r="C54" s="116">
        <v>45124.630740474538</v>
      </c>
      <c r="D54">
        <v>9606</v>
      </c>
      <c r="E54" s="24" t="s">
        <v>5213</v>
      </c>
      <c r="F54" s="24" t="s">
        <v>962</v>
      </c>
      <c r="G54" s="24" t="s">
        <v>961</v>
      </c>
      <c r="H54">
        <v>9606</v>
      </c>
      <c r="I54" s="24" t="s">
        <v>5215</v>
      </c>
      <c r="J54" t="b">
        <v>0</v>
      </c>
    </row>
    <row r="55" spans="1:10" x14ac:dyDescent="0.2">
      <c r="A55">
        <v>1230</v>
      </c>
      <c r="B55">
        <v>4</v>
      </c>
      <c r="C55" s="116">
        <v>44881.069399652777</v>
      </c>
      <c r="D55">
        <v>9535</v>
      </c>
      <c r="E55" s="24" t="s">
        <v>5213</v>
      </c>
      <c r="F55" s="24" t="s">
        <v>891</v>
      </c>
      <c r="G55" s="24" t="s">
        <v>963</v>
      </c>
      <c r="H55">
        <v>9535</v>
      </c>
      <c r="I55" s="24" t="s">
        <v>5216</v>
      </c>
      <c r="J55" t="b">
        <v>0</v>
      </c>
    </row>
    <row r="56" spans="1:10" x14ac:dyDescent="0.2">
      <c r="A56">
        <v>1305</v>
      </c>
      <c r="B56">
        <v>4</v>
      </c>
      <c r="C56" s="116">
        <v>45124.630896377312</v>
      </c>
      <c r="D56">
        <v>9614</v>
      </c>
      <c r="E56" s="24" t="s">
        <v>5217</v>
      </c>
      <c r="F56" s="24" t="s">
        <v>1440</v>
      </c>
      <c r="G56" s="24" t="s">
        <v>4904</v>
      </c>
      <c r="H56">
        <v>9614</v>
      </c>
      <c r="I56" s="24" t="s">
        <v>5218</v>
      </c>
      <c r="J56" t="b">
        <v>0</v>
      </c>
    </row>
    <row r="57" spans="1:10" x14ac:dyDescent="0.2">
      <c r="A57">
        <v>1126</v>
      </c>
      <c r="B57">
        <v>4</v>
      </c>
      <c r="C57" s="116">
        <v>44881.070627974535</v>
      </c>
      <c r="D57">
        <v>9413</v>
      </c>
      <c r="E57" s="24" t="s">
        <v>5217</v>
      </c>
      <c r="F57" s="24" t="s">
        <v>969</v>
      </c>
      <c r="G57" s="24" t="s">
        <v>968</v>
      </c>
      <c r="H57">
        <v>9413</v>
      </c>
      <c r="I57" s="24" t="s">
        <v>5219</v>
      </c>
      <c r="J57" t="b">
        <v>0</v>
      </c>
    </row>
    <row r="58" spans="1:10" x14ac:dyDescent="0.2">
      <c r="A58">
        <v>296</v>
      </c>
      <c r="B58">
        <v>4</v>
      </c>
      <c r="C58" s="116">
        <v>44881.078193483794</v>
      </c>
      <c r="D58">
        <v>1306</v>
      </c>
      <c r="E58" s="24" t="s">
        <v>5220</v>
      </c>
      <c r="F58" s="24" t="s">
        <v>960</v>
      </c>
      <c r="G58" s="24" t="s">
        <v>4905</v>
      </c>
      <c r="H58">
        <v>1306</v>
      </c>
      <c r="I58" s="24" t="s">
        <v>5221</v>
      </c>
      <c r="J58" t="b">
        <v>0</v>
      </c>
    </row>
    <row r="59" spans="1:10" x14ac:dyDescent="0.2">
      <c r="A59">
        <v>806</v>
      </c>
      <c r="B59">
        <v>1</v>
      </c>
      <c r="C59" s="116">
        <v>44881.086217442127</v>
      </c>
      <c r="D59">
        <v>9057</v>
      </c>
      <c r="E59" s="24" t="s">
        <v>5222</v>
      </c>
      <c r="F59" s="24" t="s">
        <v>973</v>
      </c>
      <c r="G59" s="24" t="s">
        <v>972</v>
      </c>
      <c r="H59">
        <v>9057</v>
      </c>
      <c r="I59" s="24" t="s">
        <v>5223</v>
      </c>
      <c r="J59" t="b">
        <v>1</v>
      </c>
    </row>
    <row r="60" spans="1:10" x14ac:dyDescent="0.2">
      <c r="A60">
        <v>805</v>
      </c>
      <c r="B60">
        <v>4</v>
      </c>
      <c r="C60" s="116">
        <v>44881.086937384258</v>
      </c>
      <c r="D60">
        <v>9056</v>
      </c>
      <c r="E60" s="24" t="s">
        <v>4693</v>
      </c>
      <c r="F60" s="24" t="s">
        <v>975</v>
      </c>
      <c r="G60" s="24" t="s">
        <v>974</v>
      </c>
      <c r="H60">
        <v>9056</v>
      </c>
      <c r="I60" s="24" t="s">
        <v>5224</v>
      </c>
      <c r="J60" t="b">
        <v>0</v>
      </c>
    </row>
    <row r="61" spans="1:10" x14ac:dyDescent="0.2">
      <c r="A61">
        <v>926</v>
      </c>
      <c r="B61">
        <v>4</v>
      </c>
      <c r="C61" s="116">
        <v>44881.08809730324</v>
      </c>
      <c r="D61">
        <v>9197</v>
      </c>
      <c r="E61" s="24" t="s">
        <v>5225</v>
      </c>
      <c r="F61" s="24" t="s">
        <v>981</v>
      </c>
      <c r="G61" s="24" t="s">
        <v>980</v>
      </c>
      <c r="H61">
        <v>9197</v>
      </c>
      <c r="I61" s="24" t="s">
        <v>5226</v>
      </c>
      <c r="J61" t="b">
        <v>0</v>
      </c>
    </row>
    <row r="62" spans="1:10" x14ac:dyDescent="0.2">
      <c r="A62">
        <v>1359</v>
      </c>
      <c r="B62">
        <v>4</v>
      </c>
      <c r="C62" s="116">
        <v>44881.088472835647</v>
      </c>
      <c r="D62">
        <v>9669</v>
      </c>
      <c r="E62" s="24" t="s">
        <v>4906</v>
      </c>
      <c r="F62" s="24" t="s">
        <v>983</v>
      </c>
      <c r="G62" s="24" t="s">
        <v>982</v>
      </c>
      <c r="H62">
        <v>9669</v>
      </c>
      <c r="I62" s="24" t="s">
        <v>5227</v>
      </c>
      <c r="J62" t="b">
        <v>0</v>
      </c>
    </row>
    <row r="63" spans="1:10" x14ac:dyDescent="0.2">
      <c r="A63">
        <v>1218</v>
      </c>
      <c r="B63">
        <v>4</v>
      </c>
      <c r="C63" s="116">
        <v>44881.089185300923</v>
      </c>
      <c r="D63">
        <v>9523</v>
      </c>
      <c r="E63" s="24" t="s">
        <v>5228</v>
      </c>
      <c r="F63" s="24" t="s">
        <v>985</v>
      </c>
      <c r="G63" s="24" t="s">
        <v>984</v>
      </c>
      <c r="H63">
        <v>9523</v>
      </c>
      <c r="I63" s="24" t="s">
        <v>5229</v>
      </c>
      <c r="J63" t="b">
        <v>0</v>
      </c>
    </row>
    <row r="64" spans="1:10" x14ac:dyDescent="0.2">
      <c r="A64">
        <v>1889</v>
      </c>
      <c r="C64" s="116">
        <v>44881.089546759256</v>
      </c>
      <c r="D64">
        <v>8198</v>
      </c>
      <c r="E64" s="24" t="s">
        <v>5230</v>
      </c>
      <c r="F64" s="24" t="s">
        <v>987</v>
      </c>
      <c r="G64" s="24" t="s">
        <v>986</v>
      </c>
      <c r="H64">
        <v>8198</v>
      </c>
      <c r="I64" s="24" t="s">
        <v>5231</v>
      </c>
      <c r="J64" t="b">
        <v>0</v>
      </c>
    </row>
    <row r="65" spans="1:10" x14ac:dyDescent="0.2">
      <c r="A65">
        <v>1962</v>
      </c>
      <c r="C65" s="116">
        <v>44881.089892673612</v>
      </c>
      <c r="D65">
        <v>1742</v>
      </c>
      <c r="E65" s="24" t="s">
        <v>5232</v>
      </c>
      <c r="F65" s="24" t="s">
        <v>5233</v>
      </c>
      <c r="G65" s="24" t="s">
        <v>5234</v>
      </c>
      <c r="H65">
        <v>1742</v>
      </c>
      <c r="I65" s="24" t="s">
        <v>5235</v>
      </c>
      <c r="J65" t="b">
        <v>1</v>
      </c>
    </row>
    <row r="66" spans="1:10" x14ac:dyDescent="0.2">
      <c r="A66">
        <v>1356</v>
      </c>
      <c r="B66">
        <v>4</v>
      </c>
      <c r="C66" s="116">
        <v>44881.102672187502</v>
      </c>
      <c r="D66">
        <v>9666</v>
      </c>
      <c r="E66" s="24" t="s">
        <v>5232</v>
      </c>
      <c r="F66" s="24" t="s">
        <v>991</v>
      </c>
      <c r="G66" s="24" t="s">
        <v>990</v>
      </c>
      <c r="H66">
        <v>9666</v>
      </c>
      <c r="I66" s="24" t="s">
        <v>5236</v>
      </c>
      <c r="J66" t="b">
        <v>0</v>
      </c>
    </row>
    <row r="67" spans="1:10" x14ac:dyDescent="0.2">
      <c r="A67">
        <v>398</v>
      </c>
      <c r="B67">
        <v>4</v>
      </c>
      <c r="C67" s="116">
        <v>44881.102901469909</v>
      </c>
      <c r="D67">
        <v>2145</v>
      </c>
      <c r="E67" s="24" t="s">
        <v>5232</v>
      </c>
      <c r="F67" s="24" t="s">
        <v>993</v>
      </c>
      <c r="G67" s="24" t="s">
        <v>992</v>
      </c>
      <c r="H67">
        <v>2145</v>
      </c>
      <c r="I67" s="24" t="s">
        <v>5237</v>
      </c>
      <c r="J67" t="b">
        <v>0</v>
      </c>
    </row>
    <row r="68" spans="1:10" x14ac:dyDescent="0.2">
      <c r="A68">
        <v>416</v>
      </c>
      <c r="B68">
        <v>4</v>
      </c>
      <c r="C68" s="116">
        <v>44881</v>
      </c>
      <c r="D68">
        <v>2214</v>
      </c>
      <c r="E68" s="24" t="s">
        <v>5238</v>
      </c>
      <c r="F68" s="24" t="s">
        <v>998</v>
      </c>
      <c r="G68" s="24" t="s">
        <v>997</v>
      </c>
      <c r="H68">
        <v>2214</v>
      </c>
      <c r="I68" s="24" t="s">
        <v>5239</v>
      </c>
      <c r="J68" t="b">
        <v>1</v>
      </c>
    </row>
    <row r="69" spans="1:10" x14ac:dyDescent="0.2">
      <c r="A69">
        <v>1847</v>
      </c>
      <c r="B69">
        <v>4</v>
      </c>
      <c r="C69" s="116">
        <v>44881</v>
      </c>
      <c r="D69">
        <v>8170</v>
      </c>
      <c r="E69" s="24" t="s">
        <v>5240</v>
      </c>
      <c r="F69" s="24" t="s">
        <v>1000</v>
      </c>
      <c r="G69" s="24" t="s">
        <v>999</v>
      </c>
      <c r="H69">
        <v>8170</v>
      </c>
      <c r="I69" s="24" t="s">
        <v>5241</v>
      </c>
      <c r="J69" t="b">
        <v>0</v>
      </c>
    </row>
    <row r="70" spans="1:10" x14ac:dyDescent="0.2">
      <c r="A70">
        <v>1655</v>
      </c>
      <c r="B70">
        <v>9</v>
      </c>
      <c r="C70" s="116"/>
      <c r="D70">
        <v>9980</v>
      </c>
      <c r="E70" s="24" t="s">
        <v>5242</v>
      </c>
      <c r="F70" s="24" t="s">
        <v>956</v>
      </c>
      <c r="G70" s="24" t="s">
        <v>1001</v>
      </c>
      <c r="H70">
        <v>9980</v>
      </c>
      <c r="I70" s="24" t="s">
        <v>709</v>
      </c>
      <c r="J70" t="b">
        <v>1</v>
      </c>
    </row>
    <row r="71" spans="1:10" x14ac:dyDescent="0.2">
      <c r="A71">
        <v>56</v>
      </c>
      <c r="B71">
        <v>4</v>
      </c>
      <c r="C71" s="116">
        <v>44881.104880439816</v>
      </c>
      <c r="D71">
        <v>1059</v>
      </c>
      <c r="E71" s="24" t="s">
        <v>5243</v>
      </c>
      <c r="F71" s="24" t="s">
        <v>1008</v>
      </c>
      <c r="G71" s="24" t="s">
        <v>1007</v>
      </c>
      <c r="H71">
        <v>1059</v>
      </c>
      <c r="I71" s="24" t="s">
        <v>5244</v>
      </c>
      <c r="J71" t="b">
        <v>0</v>
      </c>
    </row>
    <row r="72" spans="1:10" x14ac:dyDescent="0.2">
      <c r="A72">
        <v>196</v>
      </c>
      <c r="B72">
        <v>4</v>
      </c>
      <c r="C72" s="116">
        <v>44881.104880439816</v>
      </c>
      <c r="D72">
        <v>1200</v>
      </c>
      <c r="E72" s="24" t="s">
        <v>5243</v>
      </c>
      <c r="F72" s="24" t="s">
        <v>1010</v>
      </c>
      <c r="G72" s="24" t="s">
        <v>1009</v>
      </c>
      <c r="H72">
        <v>1200</v>
      </c>
      <c r="I72" s="24" t="s">
        <v>5245</v>
      </c>
      <c r="J72" t="b">
        <v>0</v>
      </c>
    </row>
    <row r="73" spans="1:10" x14ac:dyDescent="0.2">
      <c r="A73">
        <v>1894</v>
      </c>
      <c r="C73" s="116">
        <v>45693</v>
      </c>
      <c r="D73">
        <v>1696</v>
      </c>
      <c r="E73" s="24" t="s">
        <v>5243</v>
      </c>
      <c r="F73" s="24" t="s">
        <v>1012</v>
      </c>
      <c r="G73" s="24" t="s">
        <v>1011</v>
      </c>
      <c r="H73">
        <v>1696</v>
      </c>
      <c r="I73" s="24" t="s">
        <v>512</v>
      </c>
      <c r="J73" t="b">
        <v>0</v>
      </c>
    </row>
    <row r="74" spans="1:10" x14ac:dyDescent="0.2">
      <c r="A74">
        <v>707</v>
      </c>
      <c r="B74">
        <v>4</v>
      </c>
      <c r="C74" s="116">
        <v>44881.104880439816</v>
      </c>
      <c r="D74">
        <v>8942</v>
      </c>
      <c r="E74" s="24" t="s">
        <v>5243</v>
      </c>
      <c r="F74" s="24" t="s">
        <v>893</v>
      </c>
      <c r="G74" s="24" t="s">
        <v>1015</v>
      </c>
      <c r="H74">
        <v>8942</v>
      </c>
      <c r="I74" s="24" t="s">
        <v>5246</v>
      </c>
      <c r="J74" t="b">
        <v>1</v>
      </c>
    </row>
    <row r="75" spans="1:10" x14ac:dyDescent="0.2">
      <c r="A75">
        <v>1173</v>
      </c>
      <c r="B75">
        <v>4</v>
      </c>
      <c r="C75" s="116">
        <v>44881.104221331021</v>
      </c>
      <c r="D75">
        <v>9472</v>
      </c>
      <c r="E75" s="24" t="s">
        <v>4907</v>
      </c>
      <c r="F75" s="24" t="s">
        <v>1020</v>
      </c>
      <c r="G75" s="24" t="s">
        <v>1019</v>
      </c>
      <c r="H75">
        <v>9472</v>
      </c>
      <c r="I75" s="24" t="s">
        <v>5247</v>
      </c>
      <c r="J75" t="b">
        <v>0</v>
      </c>
    </row>
    <row r="76" spans="1:10" x14ac:dyDescent="0.2">
      <c r="A76">
        <v>1509</v>
      </c>
      <c r="B76">
        <v>4</v>
      </c>
      <c r="C76" s="116">
        <v>44881.10449996528</v>
      </c>
      <c r="D76">
        <v>9826</v>
      </c>
      <c r="E76" s="24" t="s">
        <v>4907</v>
      </c>
      <c r="F76" s="24" t="s">
        <v>1022</v>
      </c>
      <c r="G76" s="24" t="s">
        <v>1021</v>
      </c>
      <c r="H76">
        <v>9826</v>
      </c>
      <c r="I76" s="24" t="s">
        <v>5248</v>
      </c>
      <c r="J76" t="b">
        <v>0</v>
      </c>
    </row>
    <row r="77" spans="1:10" x14ac:dyDescent="0.2">
      <c r="A77">
        <v>1482</v>
      </c>
      <c r="B77">
        <v>4</v>
      </c>
      <c r="C77" s="116">
        <v>44881.104880439816</v>
      </c>
      <c r="D77">
        <v>9799</v>
      </c>
      <c r="E77" s="24" t="s">
        <v>4907</v>
      </c>
      <c r="F77" s="24" t="s">
        <v>891</v>
      </c>
      <c r="G77" s="24" t="s">
        <v>1023</v>
      </c>
      <c r="H77">
        <v>9799</v>
      </c>
      <c r="I77" s="24" t="s">
        <v>5249</v>
      </c>
      <c r="J77" t="b">
        <v>0</v>
      </c>
    </row>
    <row r="78" spans="1:10" x14ac:dyDescent="0.2">
      <c r="A78">
        <v>1986</v>
      </c>
      <c r="C78" s="116">
        <v>45124.408965162038</v>
      </c>
      <c r="D78">
        <v>1799</v>
      </c>
      <c r="E78" s="24" t="s">
        <v>4907</v>
      </c>
      <c r="F78" s="24" t="s">
        <v>1025</v>
      </c>
      <c r="G78" s="24" t="s">
        <v>1024</v>
      </c>
      <c r="H78">
        <v>1799</v>
      </c>
      <c r="I78" s="24" t="s">
        <v>5250</v>
      </c>
      <c r="J78" t="b">
        <v>0</v>
      </c>
    </row>
    <row r="79" spans="1:10" x14ac:dyDescent="0.2">
      <c r="A79">
        <v>227</v>
      </c>
      <c r="B79">
        <v>4</v>
      </c>
      <c r="C79" s="116">
        <v>44881.104880439816</v>
      </c>
      <c r="D79">
        <v>1236</v>
      </c>
      <c r="E79" s="24" t="s">
        <v>5251</v>
      </c>
      <c r="F79" s="24" t="s">
        <v>1031</v>
      </c>
      <c r="G79" s="24" t="s">
        <v>1030</v>
      </c>
      <c r="H79">
        <v>1236</v>
      </c>
      <c r="I79" s="24" t="s">
        <v>5252</v>
      </c>
      <c r="J79" t="b">
        <v>0</v>
      </c>
    </row>
    <row r="80" spans="1:10" x14ac:dyDescent="0.2">
      <c r="A80">
        <v>303</v>
      </c>
      <c r="B80">
        <v>10</v>
      </c>
      <c r="C80" s="116">
        <v>44881.104880439816</v>
      </c>
      <c r="D80">
        <v>1314</v>
      </c>
      <c r="E80" s="24" t="s">
        <v>5251</v>
      </c>
      <c r="F80" s="24" t="s">
        <v>1031</v>
      </c>
      <c r="G80" s="24" t="s">
        <v>1030</v>
      </c>
      <c r="H80">
        <v>1314</v>
      </c>
      <c r="I80" s="24" t="s">
        <v>5252</v>
      </c>
      <c r="J80" t="b">
        <v>0</v>
      </c>
    </row>
    <row r="81" spans="1:10" x14ac:dyDescent="0.2">
      <c r="A81">
        <v>424</v>
      </c>
      <c r="B81">
        <v>2</v>
      </c>
      <c r="C81" s="116">
        <v>44881.104880439816</v>
      </c>
      <c r="D81">
        <v>2231</v>
      </c>
      <c r="E81" s="24" t="s">
        <v>5251</v>
      </c>
      <c r="F81" s="24" t="s">
        <v>1033</v>
      </c>
      <c r="G81" s="24" t="s">
        <v>1032</v>
      </c>
      <c r="H81">
        <v>2231</v>
      </c>
      <c r="I81" s="24" t="s">
        <v>5253</v>
      </c>
      <c r="J81" t="b">
        <v>1</v>
      </c>
    </row>
    <row r="82" spans="1:10" x14ac:dyDescent="0.2">
      <c r="A82">
        <v>677</v>
      </c>
      <c r="B82">
        <v>1</v>
      </c>
      <c r="C82" s="116">
        <v>44881.104880439816</v>
      </c>
      <c r="D82">
        <v>8902</v>
      </c>
      <c r="E82" s="24" t="s">
        <v>5251</v>
      </c>
      <c r="F82" s="24" t="s">
        <v>1035</v>
      </c>
      <c r="G82" s="24" t="s">
        <v>1034</v>
      </c>
      <c r="H82">
        <v>8902</v>
      </c>
      <c r="I82" s="24" t="s">
        <v>5254</v>
      </c>
      <c r="J82" t="b">
        <v>1</v>
      </c>
    </row>
    <row r="83" spans="1:10" x14ac:dyDescent="0.2">
      <c r="A83">
        <v>1574</v>
      </c>
      <c r="B83">
        <v>4</v>
      </c>
      <c r="C83" s="116">
        <v>44881.104880439816</v>
      </c>
      <c r="D83">
        <v>9894</v>
      </c>
      <c r="E83" s="24" t="s">
        <v>5251</v>
      </c>
      <c r="F83" s="24" t="s">
        <v>5255</v>
      </c>
      <c r="G83" s="24" t="s">
        <v>5256</v>
      </c>
      <c r="H83">
        <v>9894</v>
      </c>
      <c r="I83" s="24" t="s">
        <v>5257</v>
      </c>
      <c r="J83" t="b">
        <v>0</v>
      </c>
    </row>
    <row r="84" spans="1:10" x14ac:dyDescent="0.2">
      <c r="A84">
        <v>161</v>
      </c>
      <c r="B84">
        <v>4</v>
      </c>
      <c r="C84" s="116">
        <v>44881.104880439816</v>
      </c>
      <c r="D84">
        <v>1165</v>
      </c>
      <c r="E84" s="24" t="s">
        <v>5258</v>
      </c>
      <c r="F84" s="24" t="s">
        <v>1039</v>
      </c>
      <c r="G84" s="24" t="s">
        <v>1038</v>
      </c>
      <c r="H84">
        <v>1165</v>
      </c>
      <c r="I84" s="24" t="s">
        <v>5259</v>
      </c>
      <c r="J84" t="b">
        <v>0</v>
      </c>
    </row>
    <row r="85" spans="1:10" x14ac:dyDescent="0.2">
      <c r="A85">
        <v>1688</v>
      </c>
      <c r="C85" s="116">
        <v>44881.104880439816</v>
      </c>
      <c r="D85">
        <v>1416</v>
      </c>
      <c r="E85" s="24" t="s">
        <v>5260</v>
      </c>
      <c r="F85" s="24" t="s">
        <v>1041</v>
      </c>
      <c r="G85" s="24" t="s">
        <v>1040</v>
      </c>
      <c r="H85">
        <v>1416</v>
      </c>
      <c r="I85" s="24" t="s">
        <v>5261</v>
      </c>
      <c r="J85" t="b">
        <v>0</v>
      </c>
    </row>
    <row r="86" spans="1:10" x14ac:dyDescent="0.2">
      <c r="A86">
        <v>1717</v>
      </c>
      <c r="C86" s="116">
        <v>45060</v>
      </c>
      <c r="D86">
        <v>1491</v>
      </c>
      <c r="E86" s="24" t="s">
        <v>5260</v>
      </c>
      <c r="F86" s="24" t="s">
        <v>1045</v>
      </c>
      <c r="G86" s="24" t="s">
        <v>1044</v>
      </c>
      <c r="H86">
        <v>1491</v>
      </c>
      <c r="I86" s="24" t="s">
        <v>5262</v>
      </c>
      <c r="J86" t="b">
        <v>0</v>
      </c>
    </row>
    <row r="87" spans="1:10" x14ac:dyDescent="0.2">
      <c r="A87">
        <v>1330</v>
      </c>
      <c r="B87">
        <v>4</v>
      </c>
      <c r="C87" s="116">
        <v>44881.104880439816</v>
      </c>
      <c r="D87">
        <v>9640</v>
      </c>
      <c r="E87" s="24" t="s">
        <v>5263</v>
      </c>
      <c r="F87" s="24" t="s">
        <v>1047</v>
      </c>
      <c r="G87" s="24" t="s">
        <v>1046</v>
      </c>
      <c r="H87">
        <v>9640</v>
      </c>
      <c r="I87" s="24" t="s">
        <v>5264</v>
      </c>
      <c r="J87" t="b">
        <v>0</v>
      </c>
    </row>
    <row r="88" spans="1:10" x14ac:dyDescent="0.2">
      <c r="A88">
        <v>491</v>
      </c>
      <c r="B88">
        <v>4</v>
      </c>
      <c r="C88" s="116">
        <v>44881.104880439816</v>
      </c>
      <c r="D88">
        <v>4007</v>
      </c>
      <c r="E88" s="24" t="s">
        <v>5263</v>
      </c>
      <c r="F88" s="24" t="s">
        <v>935</v>
      </c>
      <c r="G88" s="24" t="s">
        <v>1048</v>
      </c>
      <c r="H88">
        <v>4007</v>
      </c>
      <c r="I88" s="24" t="s">
        <v>5265</v>
      </c>
      <c r="J88" t="b">
        <v>0</v>
      </c>
    </row>
    <row r="89" spans="1:10" x14ac:dyDescent="0.2">
      <c r="A89">
        <v>1166</v>
      </c>
      <c r="B89">
        <v>4</v>
      </c>
      <c r="C89" s="116">
        <v>44881.104880439816</v>
      </c>
      <c r="D89">
        <v>9464</v>
      </c>
      <c r="E89" s="24" t="s">
        <v>5263</v>
      </c>
      <c r="F89" s="24" t="s">
        <v>1050</v>
      </c>
      <c r="G89" s="24" t="s">
        <v>1049</v>
      </c>
      <c r="H89">
        <v>9464</v>
      </c>
      <c r="I89" s="24" t="s">
        <v>5266</v>
      </c>
      <c r="J89" t="b">
        <v>0</v>
      </c>
    </row>
    <row r="90" spans="1:10" x14ac:dyDescent="0.2">
      <c r="A90">
        <v>548</v>
      </c>
      <c r="B90">
        <v>4</v>
      </c>
      <c r="C90" s="116">
        <v>44881.104880439816</v>
      </c>
      <c r="D90">
        <v>8741</v>
      </c>
      <c r="E90" s="24" t="s">
        <v>5263</v>
      </c>
      <c r="F90" s="24" t="s">
        <v>1052</v>
      </c>
      <c r="G90" s="24" t="s">
        <v>1051</v>
      </c>
      <c r="H90">
        <v>8741</v>
      </c>
      <c r="I90" s="24" t="s">
        <v>5267</v>
      </c>
      <c r="J90" t="b">
        <v>0</v>
      </c>
    </row>
    <row r="91" spans="1:10" x14ac:dyDescent="0.2">
      <c r="A91">
        <v>101</v>
      </c>
      <c r="B91">
        <v>4</v>
      </c>
      <c r="C91" s="116">
        <v>44881.104880439816</v>
      </c>
      <c r="D91">
        <v>1105</v>
      </c>
      <c r="E91" s="24" t="s">
        <v>5268</v>
      </c>
      <c r="F91" s="24" t="s">
        <v>1054</v>
      </c>
      <c r="G91" s="24" t="s">
        <v>1053</v>
      </c>
      <c r="H91">
        <v>1105</v>
      </c>
      <c r="I91" s="24" t="s">
        <v>5269</v>
      </c>
      <c r="J91" t="b">
        <v>0</v>
      </c>
    </row>
    <row r="92" spans="1:10" x14ac:dyDescent="0.2">
      <c r="A92">
        <v>1185</v>
      </c>
      <c r="B92">
        <v>4</v>
      </c>
      <c r="C92" s="116">
        <v>44881.104880439816</v>
      </c>
      <c r="D92">
        <v>9490</v>
      </c>
      <c r="E92" s="24" t="s">
        <v>5270</v>
      </c>
      <c r="F92" s="24" t="s">
        <v>1056</v>
      </c>
      <c r="G92" s="24" t="s">
        <v>1055</v>
      </c>
      <c r="H92">
        <v>9490</v>
      </c>
      <c r="I92" s="24" t="s">
        <v>5271</v>
      </c>
      <c r="J92" t="b">
        <v>0</v>
      </c>
    </row>
    <row r="93" spans="1:10" x14ac:dyDescent="0.2">
      <c r="A93">
        <v>1538</v>
      </c>
      <c r="B93">
        <v>4</v>
      </c>
      <c r="C93" s="116">
        <v>44881.104880439816</v>
      </c>
      <c r="D93">
        <v>9856</v>
      </c>
      <c r="E93" s="24" t="s">
        <v>5270</v>
      </c>
      <c r="F93" s="24" t="s">
        <v>1058</v>
      </c>
      <c r="G93" s="24" t="s">
        <v>1057</v>
      </c>
      <c r="H93">
        <v>9856</v>
      </c>
      <c r="I93" s="24" t="s">
        <v>5272</v>
      </c>
      <c r="J93" t="b">
        <v>0</v>
      </c>
    </row>
    <row r="94" spans="1:10" x14ac:dyDescent="0.2">
      <c r="A94">
        <v>98</v>
      </c>
      <c r="B94">
        <v>4</v>
      </c>
      <c r="C94" s="116">
        <v>44881.104880439816</v>
      </c>
      <c r="D94">
        <v>1102</v>
      </c>
      <c r="E94" s="24" t="s">
        <v>5270</v>
      </c>
      <c r="F94" s="24" t="s">
        <v>1060</v>
      </c>
      <c r="G94" s="24" t="s">
        <v>1059</v>
      </c>
      <c r="H94">
        <v>1102</v>
      </c>
      <c r="I94" s="24" t="s">
        <v>5273</v>
      </c>
      <c r="J94" t="b">
        <v>0</v>
      </c>
    </row>
    <row r="95" spans="1:10" x14ac:dyDescent="0.2">
      <c r="A95">
        <v>1947</v>
      </c>
      <c r="C95" s="116">
        <v>44881.104880439816</v>
      </c>
      <c r="D95">
        <v>1755</v>
      </c>
      <c r="E95" s="24" t="s">
        <v>4908</v>
      </c>
      <c r="F95" s="24" t="s">
        <v>1064</v>
      </c>
      <c r="G95" s="24" t="s">
        <v>1063</v>
      </c>
      <c r="H95">
        <v>1755</v>
      </c>
      <c r="I95" s="24" t="s">
        <v>5274</v>
      </c>
      <c r="J95" t="b">
        <v>0</v>
      </c>
    </row>
    <row r="96" spans="1:10" x14ac:dyDescent="0.2">
      <c r="A96">
        <v>1695</v>
      </c>
      <c r="C96" s="116">
        <v>45124.631027858799</v>
      </c>
      <c r="D96">
        <v>1413</v>
      </c>
      <c r="E96" s="24" t="s">
        <v>4908</v>
      </c>
      <c r="F96" s="24" t="s">
        <v>5275</v>
      </c>
      <c r="G96" s="24" t="s">
        <v>5276</v>
      </c>
      <c r="H96">
        <v>1413</v>
      </c>
      <c r="I96" s="24" t="s">
        <v>5277</v>
      </c>
      <c r="J96" t="b">
        <v>0</v>
      </c>
    </row>
    <row r="97" spans="1:10" x14ac:dyDescent="0.2">
      <c r="A97">
        <v>628</v>
      </c>
      <c r="B97">
        <v>4</v>
      </c>
      <c r="C97" s="116">
        <v>45060</v>
      </c>
      <c r="D97">
        <v>8833</v>
      </c>
      <c r="E97" s="24" t="s">
        <v>5278</v>
      </c>
      <c r="F97" s="24" t="s">
        <v>1072</v>
      </c>
      <c r="G97" s="24" t="s">
        <v>1071</v>
      </c>
      <c r="H97">
        <v>8833</v>
      </c>
      <c r="I97" s="24" t="s">
        <v>5279</v>
      </c>
      <c r="J97" t="b">
        <v>0</v>
      </c>
    </row>
    <row r="98" spans="1:10" x14ac:dyDescent="0.2">
      <c r="A98">
        <v>1423</v>
      </c>
      <c r="B98">
        <v>4</v>
      </c>
      <c r="C98" s="116">
        <v>45124.635363692127</v>
      </c>
      <c r="D98">
        <v>9739</v>
      </c>
      <c r="E98" s="24" t="s">
        <v>5280</v>
      </c>
      <c r="F98" s="24" t="s">
        <v>4912</v>
      </c>
      <c r="G98" s="24" t="s">
        <v>4911</v>
      </c>
      <c r="H98">
        <v>9739</v>
      </c>
      <c r="I98" s="24" t="s">
        <v>5281</v>
      </c>
      <c r="J98" t="b">
        <v>0</v>
      </c>
    </row>
    <row r="99" spans="1:10" x14ac:dyDescent="0.2">
      <c r="A99">
        <v>1186</v>
      </c>
      <c r="B99">
        <v>4</v>
      </c>
      <c r="C99" s="116">
        <v>45124.635215196759</v>
      </c>
      <c r="D99">
        <v>9491</v>
      </c>
      <c r="E99" s="24" t="s">
        <v>5280</v>
      </c>
      <c r="F99" s="24" t="s">
        <v>4912</v>
      </c>
      <c r="G99" s="24" t="s">
        <v>4911</v>
      </c>
      <c r="H99">
        <v>9491</v>
      </c>
      <c r="I99" s="24" t="s">
        <v>5281</v>
      </c>
      <c r="J99" t="b">
        <v>0</v>
      </c>
    </row>
    <row r="100" spans="1:10" x14ac:dyDescent="0.2">
      <c r="A100">
        <v>1918</v>
      </c>
      <c r="C100" s="116">
        <v>45060</v>
      </c>
      <c r="D100">
        <v>1721</v>
      </c>
      <c r="E100" s="24" t="s">
        <v>5282</v>
      </c>
      <c r="F100" s="24" t="s">
        <v>1074</v>
      </c>
      <c r="G100" s="24" t="s">
        <v>1073</v>
      </c>
      <c r="H100">
        <v>1721</v>
      </c>
      <c r="I100" s="24" t="s">
        <v>5283</v>
      </c>
      <c r="J100" t="b">
        <v>0</v>
      </c>
    </row>
    <row r="101" spans="1:10" x14ac:dyDescent="0.2">
      <c r="A101">
        <v>1950</v>
      </c>
      <c r="C101" s="116">
        <v>45124.624209606482</v>
      </c>
      <c r="D101">
        <v>1759</v>
      </c>
      <c r="E101" s="24" t="s">
        <v>5284</v>
      </c>
      <c r="F101" s="24" t="s">
        <v>5285</v>
      </c>
      <c r="G101" s="24" t="s">
        <v>5286</v>
      </c>
      <c r="H101">
        <v>1759</v>
      </c>
      <c r="I101" s="24" t="s">
        <v>5287</v>
      </c>
      <c r="J101" t="b">
        <v>0</v>
      </c>
    </row>
    <row r="102" spans="1:10" x14ac:dyDescent="0.2">
      <c r="A102">
        <v>1217</v>
      </c>
      <c r="B102">
        <v>4</v>
      </c>
      <c r="C102" s="116">
        <v>45060</v>
      </c>
      <c r="D102">
        <v>9522</v>
      </c>
      <c r="E102" s="24" t="s">
        <v>5288</v>
      </c>
      <c r="F102" s="24" t="s">
        <v>1080</v>
      </c>
      <c r="G102" s="24" t="s">
        <v>1079</v>
      </c>
      <c r="H102">
        <v>9522</v>
      </c>
      <c r="I102" s="24" t="s">
        <v>5289</v>
      </c>
      <c r="J102" t="b">
        <v>0</v>
      </c>
    </row>
    <row r="103" spans="1:10" x14ac:dyDescent="0.2">
      <c r="A103">
        <v>1888</v>
      </c>
      <c r="C103" s="116">
        <v>45060</v>
      </c>
      <c r="D103">
        <v>1691</v>
      </c>
      <c r="E103" s="24" t="s">
        <v>1999</v>
      </c>
      <c r="F103" s="24" t="s">
        <v>1082</v>
      </c>
      <c r="G103" s="24" t="s">
        <v>1081</v>
      </c>
      <c r="H103">
        <v>1691</v>
      </c>
      <c r="I103" s="24" t="s">
        <v>5290</v>
      </c>
      <c r="J103" t="b">
        <v>0</v>
      </c>
    </row>
    <row r="104" spans="1:10" x14ac:dyDescent="0.2">
      <c r="A104">
        <v>903</v>
      </c>
      <c r="B104">
        <v>4</v>
      </c>
      <c r="C104" s="116">
        <v>45060</v>
      </c>
      <c r="D104">
        <v>9174</v>
      </c>
      <c r="E104" s="24" t="s">
        <v>1999</v>
      </c>
      <c r="F104" s="24" t="s">
        <v>1084</v>
      </c>
      <c r="G104" s="24" t="s">
        <v>1083</v>
      </c>
      <c r="H104">
        <v>9174</v>
      </c>
      <c r="I104" s="24" t="s">
        <v>5291</v>
      </c>
      <c r="J104" t="b">
        <v>0</v>
      </c>
    </row>
    <row r="105" spans="1:10" x14ac:dyDescent="0.2">
      <c r="A105">
        <v>953</v>
      </c>
      <c r="B105">
        <v>4</v>
      </c>
      <c r="C105" s="116">
        <v>45060</v>
      </c>
      <c r="D105">
        <v>9225</v>
      </c>
      <c r="E105" s="24" t="s">
        <v>1999</v>
      </c>
      <c r="F105" s="24" t="s">
        <v>960</v>
      </c>
      <c r="G105" s="24" t="s">
        <v>1085</v>
      </c>
      <c r="H105">
        <v>9225</v>
      </c>
      <c r="I105" s="24" t="s">
        <v>5292</v>
      </c>
      <c r="J105" t="b">
        <v>0</v>
      </c>
    </row>
    <row r="106" spans="1:10" x14ac:dyDescent="0.2">
      <c r="A106">
        <v>963</v>
      </c>
      <c r="B106">
        <v>3</v>
      </c>
      <c r="C106" s="116">
        <v>45060</v>
      </c>
      <c r="D106">
        <v>9236</v>
      </c>
      <c r="E106" s="24" t="s">
        <v>1999</v>
      </c>
      <c r="F106" s="24" t="s">
        <v>1088</v>
      </c>
      <c r="G106" s="24" t="s">
        <v>1087</v>
      </c>
      <c r="H106">
        <v>9236</v>
      </c>
      <c r="I106" s="24" t="s">
        <v>5293</v>
      </c>
      <c r="J106" t="b">
        <v>0</v>
      </c>
    </row>
    <row r="107" spans="1:10" x14ac:dyDescent="0.2">
      <c r="A107">
        <v>373</v>
      </c>
      <c r="B107">
        <v>4</v>
      </c>
      <c r="C107" s="116"/>
      <c r="D107">
        <v>2019</v>
      </c>
      <c r="E107" s="24" t="s">
        <v>1999</v>
      </c>
      <c r="F107" s="24" t="s">
        <v>1090</v>
      </c>
      <c r="G107" s="24" t="s">
        <v>1089</v>
      </c>
      <c r="H107">
        <v>2019</v>
      </c>
      <c r="I107" s="24" t="s">
        <v>392</v>
      </c>
      <c r="J107" t="b">
        <v>0</v>
      </c>
    </row>
    <row r="108" spans="1:10" x14ac:dyDescent="0.2">
      <c r="A108">
        <v>1895</v>
      </c>
      <c r="C108" s="116"/>
      <c r="D108">
        <v>1698</v>
      </c>
      <c r="E108" s="24" t="s">
        <v>1999</v>
      </c>
      <c r="F108" s="24" t="s">
        <v>1093</v>
      </c>
      <c r="G108" s="24" t="s">
        <v>204</v>
      </c>
      <c r="H108">
        <v>1698</v>
      </c>
      <c r="I108" s="24" t="s">
        <v>432</v>
      </c>
      <c r="J108" t="b">
        <v>0</v>
      </c>
    </row>
    <row r="109" spans="1:10" x14ac:dyDescent="0.2">
      <c r="A109">
        <v>778</v>
      </c>
      <c r="B109">
        <v>4</v>
      </c>
      <c r="C109" s="116">
        <v>45124.635574039348</v>
      </c>
      <c r="D109">
        <v>9026</v>
      </c>
      <c r="E109" s="24" t="s">
        <v>1999</v>
      </c>
      <c r="F109" s="24" t="s">
        <v>4090</v>
      </c>
      <c r="G109" s="24" t="s">
        <v>4915</v>
      </c>
      <c r="H109">
        <v>9026</v>
      </c>
      <c r="I109" s="24" t="s">
        <v>5294</v>
      </c>
      <c r="J109" t="b">
        <v>0</v>
      </c>
    </row>
    <row r="110" spans="1:10" x14ac:dyDescent="0.2">
      <c r="A110">
        <v>2069</v>
      </c>
      <c r="C110" s="116"/>
      <c r="D110">
        <v>1766</v>
      </c>
      <c r="E110" s="24" t="s">
        <v>1999</v>
      </c>
      <c r="F110" s="24" t="s">
        <v>1031</v>
      </c>
      <c r="G110" s="24" t="s">
        <v>1095</v>
      </c>
      <c r="H110">
        <v>1766</v>
      </c>
      <c r="I110" s="24" t="s">
        <v>5295</v>
      </c>
      <c r="J110" t="b">
        <v>0</v>
      </c>
    </row>
    <row r="111" spans="1:10" x14ac:dyDescent="0.2">
      <c r="A111">
        <v>1416</v>
      </c>
      <c r="B111">
        <v>4</v>
      </c>
      <c r="C111" s="116"/>
      <c r="D111">
        <v>9730</v>
      </c>
      <c r="E111" s="24" t="s">
        <v>1999</v>
      </c>
      <c r="F111" s="24" t="s">
        <v>1097</v>
      </c>
      <c r="G111" s="24" t="s">
        <v>1096</v>
      </c>
      <c r="H111">
        <v>9730</v>
      </c>
      <c r="I111" s="24" t="s">
        <v>5296</v>
      </c>
      <c r="J111" t="b">
        <v>0</v>
      </c>
    </row>
    <row r="112" spans="1:10" x14ac:dyDescent="0.2">
      <c r="A112">
        <v>1461</v>
      </c>
      <c r="B112">
        <v>4</v>
      </c>
      <c r="C112" s="116">
        <v>45060</v>
      </c>
      <c r="D112">
        <v>9778</v>
      </c>
      <c r="E112" s="24" t="s">
        <v>1999</v>
      </c>
      <c r="F112" s="24" t="s">
        <v>5297</v>
      </c>
      <c r="G112" s="24" t="s">
        <v>5298</v>
      </c>
      <c r="H112">
        <v>9778</v>
      </c>
      <c r="I112" s="24" t="s">
        <v>5299</v>
      </c>
      <c r="J112" t="b">
        <v>0</v>
      </c>
    </row>
    <row r="113" spans="1:10" x14ac:dyDescent="0.2">
      <c r="A113">
        <v>2019</v>
      </c>
      <c r="C113" s="116">
        <v>45125.439248923612</v>
      </c>
      <c r="D113">
        <v>1943</v>
      </c>
      <c r="E113" s="24" t="s">
        <v>1999</v>
      </c>
      <c r="F113" s="24" t="s">
        <v>4045</v>
      </c>
      <c r="G113" s="24" t="s">
        <v>4916</v>
      </c>
      <c r="H113">
        <v>1943</v>
      </c>
      <c r="I113" s="24" t="s">
        <v>5300</v>
      </c>
      <c r="J113" t="b">
        <v>0</v>
      </c>
    </row>
    <row r="114" spans="1:10" x14ac:dyDescent="0.2">
      <c r="A114">
        <v>1901</v>
      </c>
      <c r="C114" s="116">
        <v>45060</v>
      </c>
      <c r="D114">
        <v>1705</v>
      </c>
      <c r="E114" s="24" t="s">
        <v>1999</v>
      </c>
      <c r="F114" s="24" t="s">
        <v>1106</v>
      </c>
      <c r="G114" s="24" t="s">
        <v>1105</v>
      </c>
      <c r="H114">
        <v>1705</v>
      </c>
      <c r="I114" s="24" t="s">
        <v>5301</v>
      </c>
      <c r="J114" t="b">
        <v>0</v>
      </c>
    </row>
    <row r="115" spans="1:10" x14ac:dyDescent="0.2">
      <c r="A115">
        <v>912</v>
      </c>
      <c r="B115">
        <v>4</v>
      </c>
      <c r="C115" s="116">
        <v>45060</v>
      </c>
      <c r="D115">
        <v>9183</v>
      </c>
      <c r="E115" s="24" t="s">
        <v>1999</v>
      </c>
      <c r="F115" s="24" t="s">
        <v>1108</v>
      </c>
      <c r="G115" s="24" t="s">
        <v>1107</v>
      </c>
      <c r="H115">
        <v>9183</v>
      </c>
      <c r="I115" s="24" t="s">
        <v>5302</v>
      </c>
      <c r="J115" t="b">
        <v>0</v>
      </c>
    </row>
    <row r="116" spans="1:10" x14ac:dyDescent="0.2">
      <c r="A116">
        <v>309</v>
      </c>
      <c r="B116">
        <v>4</v>
      </c>
      <c r="C116" s="116">
        <v>45060</v>
      </c>
      <c r="D116">
        <v>1320</v>
      </c>
      <c r="E116" s="24" t="s">
        <v>1999</v>
      </c>
      <c r="F116" s="24" t="s">
        <v>1110</v>
      </c>
      <c r="G116" s="24" t="s">
        <v>1109</v>
      </c>
      <c r="H116">
        <v>1320</v>
      </c>
      <c r="I116" s="24" t="s">
        <v>5303</v>
      </c>
      <c r="J116" t="b">
        <v>1</v>
      </c>
    </row>
    <row r="117" spans="1:10" x14ac:dyDescent="0.2">
      <c r="A117">
        <v>2129</v>
      </c>
      <c r="C117" s="116"/>
      <c r="D117">
        <v>2505</v>
      </c>
      <c r="E117" s="24" t="s">
        <v>1999</v>
      </c>
      <c r="F117" s="24" t="s">
        <v>1076</v>
      </c>
      <c r="G117" s="24" t="s">
        <v>209</v>
      </c>
      <c r="H117">
        <v>2505</v>
      </c>
      <c r="I117" s="24" t="s">
        <v>686</v>
      </c>
      <c r="J117" t="b">
        <v>1</v>
      </c>
    </row>
    <row r="118" spans="1:10" x14ac:dyDescent="0.2">
      <c r="A118">
        <v>1150</v>
      </c>
      <c r="B118">
        <v>4</v>
      </c>
      <c r="C118" s="116">
        <v>45060</v>
      </c>
      <c r="D118">
        <v>9445</v>
      </c>
      <c r="E118" s="24" t="s">
        <v>1999</v>
      </c>
      <c r="F118" s="24" t="s">
        <v>1113</v>
      </c>
      <c r="G118" s="24" t="s">
        <v>1112</v>
      </c>
      <c r="H118">
        <v>9445</v>
      </c>
      <c r="I118" s="24" t="s">
        <v>5304</v>
      </c>
      <c r="J118" t="b">
        <v>0</v>
      </c>
    </row>
    <row r="119" spans="1:10" x14ac:dyDescent="0.2">
      <c r="A119">
        <v>1689</v>
      </c>
      <c r="C119" s="116">
        <v>45125.439366284721</v>
      </c>
      <c r="D119">
        <v>1438</v>
      </c>
      <c r="E119" s="24" t="s">
        <v>1999</v>
      </c>
      <c r="F119" s="24" t="s">
        <v>969</v>
      </c>
      <c r="G119" s="24" t="s">
        <v>1116</v>
      </c>
      <c r="H119">
        <v>1438</v>
      </c>
      <c r="I119" s="24" t="s">
        <v>5305</v>
      </c>
      <c r="J119" t="b">
        <v>0</v>
      </c>
    </row>
    <row r="120" spans="1:10" x14ac:dyDescent="0.2">
      <c r="A120">
        <v>2109</v>
      </c>
      <c r="C120" s="116">
        <v>45629</v>
      </c>
      <c r="D120">
        <v>6015</v>
      </c>
      <c r="E120" s="24" t="s">
        <v>1999</v>
      </c>
      <c r="F120" s="24" t="s">
        <v>969</v>
      </c>
      <c r="G120" s="24" t="s">
        <v>1116</v>
      </c>
      <c r="H120">
        <v>6015</v>
      </c>
      <c r="I120" s="24" t="s">
        <v>5305</v>
      </c>
      <c r="J120" t="b">
        <v>1</v>
      </c>
    </row>
    <row r="121" spans="1:10" x14ac:dyDescent="0.2">
      <c r="A121">
        <v>255</v>
      </c>
      <c r="B121">
        <v>4</v>
      </c>
      <c r="C121" s="116">
        <v>45060</v>
      </c>
      <c r="D121">
        <v>1265</v>
      </c>
      <c r="E121" s="24" t="s">
        <v>1999</v>
      </c>
      <c r="F121" s="24" t="s">
        <v>1039</v>
      </c>
      <c r="G121" s="24" t="s">
        <v>1117</v>
      </c>
      <c r="H121">
        <v>1265</v>
      </c>
      <c r="I121" s="24" t="s">
        <v>5306</v>
      </c>
      <c r="J121" t="b">
        <v>0</v>
      </c>
    </row>
    <row r="122" spans="1:10" x14ac:dyDescent="0.2">
      <c r="A122">
        <v>1380</v>
      </c>
      <c r="B122">
        <v>4</v>
      </c>
      <c r="C122" s="116">
        <v>45060</v>
      </c>
      <c r="D122">
        <v>9690</v>
      </c>
      <c r="E122" s="24" t="s">
        <v>5307</v>
      </c>
      <c r="F122" s="24" t="s">
        <v>1119</v>
      </c>
      <c r="G122" s="24" t="s">
        <v>1118</v>
      </c>
      <c r="H122">
        <v>9690</v>
      </c>
      <c r="I122" s="24" t="s">
        <v>5308</v>
      </c>
      <c r="J122" t="b">
        <v>0</v>
      </c>
    </row>
    <row r="123" spans="1:10" x14ac:dyDescent="0.2">
      <c r="A123">
        <v>1998</v>
      </c>
      <c r="C123" s="116">
        <v>45060</v>
      </c>
      <c r="D123">
        <v>1875</v>
      </c>
      <c r="E123" s="24" t="s">
        <v>5309</v>
      </c>
      <c r="F123" s="24" t="s">
        <v>1124</v>
      </c>
      <c r="G123" s="24" t="s">
        <v>1123</v>
      </c>
      <c r="H123">
        <v>1875</v>
      </c>
      <c r="I123" s="24" t="s">
        <v>5310</v>
      </c>
      <c r="J123" t="b">
        <v>0</v>
      </c>
    </row>
    <row r="124" spans="1:10" x14ac:dyDescent="0.2">
      <c r="A124">
        <v>2073</v>
      </c>
      <c r="C124" s="116"/>
      <c r="D124">
        <v>2420</v>
      </c>
      <c r="E124" s="24" t="s">
        <v>5309</v>
      </c>
      <c r="F124" s="24" t="s">
        <v>1126</v>
      </c>
      <c r="G124" s="24" t="s">
        <v>1125</v>
      </c>
      <c r="H124">
        <v>2420</v>
      </c>
      <c r="I124" s="24" t="s">
        <v>314</v>
      </c>
      <c r="J124" t="b">
        <v>0</v>
      </c>
    </row>
    <row r="125" spans="1:10" x14ac:dyDescent="0.2">
      <c r="A125">
        <v>1177</v>
      </c>
      <c r="B125">
        <v>4</v>
      </c>
      <c r="C125" s="116">
        <v>45060</v>
      </c>
      <c r="D125">
        <v>9479</v>
      </c>
      <c r="E125" s="24" t="s">
        <v>5309</v>
      </c>
      <c r="F125" s="24" t="s">
        <v>1128</v>
      </c>
      <c r="G125" s="24" t="s">
        <v>1127</v>
      </c>
      <c r="H125">
        <v>9479</v>
      </c>
      <c r="I125" s="24" t="s">
        <v>5311</v>
      </c>
      <c r="J125" t="b">
        <v>0</v>
      </c>
    </row>
    <row r="126" spans="1:10" x14ac:dyDescent="0.2">
      <c r="A126">
        <v>208</v>
      </c>
      <c r="B126">
        <v>4</v>
      </c>
      <c r="C126" s="116">
        <v>45060</v>
      </c>
      <c r="D126">
        <v>1213</v>
      </c>
      <c r="E126" s="24" t="s">
        <v>5309</v>
      </c>
      <c r="F126" s="24" t="s">
        <v>1130</v>
      </c>
      <c r="G126" s="24" t="s">
        <v>1129</v>
      </c>
      <c r="H126">
        <v>1213</v>
      </c>
      <c r="I126" s="24" t="s">
        <v>5312</v>
      </c>
      <c r="J126" t="b">
        <v>0</v>
      </c>
    </row>
    <row r="127" spans="1:10" x14ac:dyDescent="0.2">
      <c r="A127">
        <v>162</v>
      </c>
      <c r="B127">
        <v>3</v>
      </c>
      <c r="C127" s="116">
        <v>45060</v>
      </c>
      <c r="D127">
        <v>1166</v>
      </c>
      <c r="E127" s="24" t="s">
        <v>5309</v>
      </c>
      <c r="F127" s="24" t="s">
        <v>1132</v>
      </c>
      <c r="G127" s="24" t="s">
        <v>1131</v>
      </c>
      <c r="H127">
        <v>1166</v>
      </c>
      <c r="I127" s="24" t="s">
        <v>5313</v>
      </c>
      <c r="J127" t="b">
        <v>0</v>
      </c>
    </row>
    <row r="128" spans="1:10" x14ac:dyDescent="0.2">
      <c r="A128">
        <v>1256</v>
      </c>
      <c r="B128">
        <v>4</v>
      </c>
      <c r="C128" s="116">
        <v>45060</v>
      </c>
      <c r="D128">
        <v>9562</v>
      </c>
      <c r="E128" s="24" t="s">
        <v>5309</v>
      </c>
      <c r="F128" s="24" t="s">
        <v>1078</v>
      </c>
      <c r="G128" s="24" t="s">
        <v>4917</v>
      </c>
      <c r="H128">
        <v>9562</v>
      </c>
      <c r="I128" s="24" t="s">
        <v>5314</v>
      </c>
      <c r="J128" t="b">
        <v>0</v>
      </c>
    </row>
    <row r="129" spans="1:10" x14ac:dyDescent="0.2">
      <c r="A129">
        <v>1451</v>
      </c>
      <c r="B129">
        <v>4</v>
      </c>
      <c r="C129" s="116">
        <v>45060</v>
      </c>
      <c r="D129">
        <v>9768</v>
      </c>
      <c r="E129" s="24" t="s">
        <v>5315</v>
      </c>
      <c r="F129" s="24" t="s">
        <v>1134</v>
      </c>
      <c r="G129" s="24" t="s">
        <v>1133</v>
      </c>
      <c r="H129">
        <v>9768</v>
      </c>
      <c r="I129" s="24" t="s">
        <v>5316</v>
      </c>
      <c r="J129" t="b">
        <v>0</v>
      </c>
    </row>
    <row r="130" spans="1:10" x14ac:dyDescent="0.2">
      <c r="A130">
        <v>35</v>
      </c>
      <c r="B130">
        <v>4</v>
      </c>
      <c r="C130" s="116">
        <v>45060</v>
      </c>
      <c r="D130">
        <v>1038</v>
      </c>
      <c r="E130" s="24" t="s">
        <v>5315</v>
      </c>
      <c r="F130" s="24" t="s">
        <v>891</v>
      </c>
      <c r="G130" s="24" t="s">
        <v>1135</v>
      </c>
      <c r="H130">
        <v>1038</v>
      </c>
      <c r="I130" s="24" t="s">
        <v>5317</v>
      </c>
      <c r="J130" t="b">
        <v>0</v>
      </c>
    </row>
    <row r="131" spans="1:10" x14ac:dyDescent="0.2">
      <c r="A131">
        <v>1015</v>
      </c>
      <c r="B131">
        <v>4</v>
      </c>
      <c r="C131" s="116">
        <v>45060</v>
      </c>
      <c r="D131">
        <v>9291</v>
      </c>
      <c r="E131" s="24" t="s">
        <v>5318</v>
      </c>
      <c r="F131" s="24" t="s">
        <v>1137</v>
      </c>
      <c r="G131" s="24" t="s">
        <v>1136</v>
      </c>
      <c r="H131">
        <v>9291</v>
      </c>
      <c r="I131" s="24" t="s">
        <v>5319</v>
      </c>
      <c r="J131" t="b">
        <v>0</v>
      </c>
    </row>
    <row r="132" spans="1:10" x14ac:dyDescent="0.2">
      <c r="A132">
        <v>817</v>
      </c>
      <c r="B132">
        <v>4</v>
      </c>
      <c r="C132" s="116">
        <v>45060</v>
      </c>
      <c r="D132">
        <v>9072</v>
      </c>
      <c r="E132" s="24" t="s">
        <v>5318</v>
      </c>
      <c r="F132" s="24" t="s">
        <v>1139</v>
      </c>
      <c r="G132" s="24" t="s">
        <v>1138</v>
      </c>
      <c r="H132">
        <v>9072</v>
      </c>
      <c r="I132" s="24" t="s">
        <v>5320</v>
      </c>
      <c r="J132" t="b">
        <v>0</v>
      </c>
    </row>
    <row r="133" spans="1:10" x14ac:dyDescent="0.2">
      <c r="A133">
        <v>672</v>
      </c>
      <c r="B133">
        <v>4</v>
      </c>
      <c r="C133" s="116">
        <v>45060</v>
      </c>
      <c r="D133">
        <v>8892</v>
      </c>
      <c r="E133" s="24" t="s">
        <v>5321</v>
      </c>
      <c r="F133" s="24" t="s">
        <v>1141</v>
      </c>
      <c r="G133" s="24" t="s">
        <v>1140</v>
      </c>
      <c r="H133">
        <v>8892</v>
      </c>
      <c r="I133" s="24" t="s">
        <v>5322</v>
      </c>
      <c r="J133" t="b">
        <v>0</v>
      </c>
    </row>
    <row r="134" spans="1:10" x14ac:dyDescent="0.2">
      <c r="A134">
        <v>2097</v>
      </c>
      <c r="C134" s="116">
        <v>45639</v>
      </c>
      <c r="D134">
        <v>2491</v>
      </c>
      <c r="E134" s="24" t="s">
        <v>5323</v>
      </c>
      <c r="F134" s="24" t="s">
        <v>1143</v>
      </c>
      <c r="G134" s="24" t="s">
        <v>1142</v>
      </c>
      <c r="H134">
        <v>2491</v>
      </c>
      <c r="I134" s="24" t="s">
        <v>5324</v>
      </c>
      <c r="J134" t="b">
        <v>0</v>
      </c>
    </row>
    <row r="135" spans="1:10" x14ac:dyDescent="0.2">
      <c r="A135">
        <v>965</v>
      </c>
      <c r="B135">
        <v>3</v>
      </c>
      <c r="C135" s="116">
        <v>45060</v>
      </c>
      <c r="D135">
        <v>9238</v>
      </c>
      <c r="E135" s="24" t="s">
        <v>5323</v>
      </c>
      <c r="F135" s="24" t="s">
        <v>1145</v>
      </c>
      <c r="G135" s="24" t="s">
        <v>1144</v>
      </c>
      <c r="H135">
        <v>9238</v>
      </c>
      <c r="I135" s="24" t="s">
        <v>5325</v>
      </c>
      <c r="J135" t="b">
        <v>1</v>
      </c>
    </row>
    <row r="136" spans="1:10" x14ac:dyDescent="0.2">
      <c r="A136">
        <v>354</v>
      </c>
      <c r="B136">
        <v>4</v>
      </c>
      <c r="C136" s="116">
        <v>45060</v>
      </c>
      <c r="D136">
        <v>1369</v>
      </c>
      <c r="E136" s="24" t="s">
        <v>5323</v>
      </c>
      <c r="F136" s="24" t="s">
        <v>4921</v>
      </c>
      <c r="G136" s="24" t="s">
        <v>4920</v>
      </c>
      <c r="H136">
        <v>1369</v>
      </c>
      <c r="I136" s="24" t="s">
        <v>5326</v>
      </c>
      <c r="J136" t="b">
        <v>1</v>
      </c>
    </row>
    <row r="137" spans="1:10" x14ac:dyDescent="0.2">
      <c r="A137">
        <v>631</v>
      </c>
      <c r="B137">
        <v>4</v>
      </c>
      <c r="C137" s="116">
        <v>45060</v>
      </c>
      <c r="D137">
        <v>8836</v>
      </c>
      <c r="E137" s="24" t="s">
        <v>5323</v>
      </c>
      <c r="F137" s="24" t="s">
        <v>1147</v>
      </c>
      <c r="G137" s="24" t="s">
        <v>1146</v>
      </c>
      <c r="H137">
        <v>8836</v>
      </c>
      <c r="I137" s="24" t="s">
        <v>5327</v>
      </c>
      <c r="J137" t="b">
        <v>0</v>
      </c>
    </row>
    <row r="138" spans="1:10" x14ac:dyDescent="0.2">
      <c r="A138">
        <v>1499</v>
      </c>
      <c r="B138">
        <v>4</v>
      </c>
      <c r="C138" s="116">
        <v>45060</v>
      </c>
      <c r="D138">
        <v>9816</v>
      </c>
      <c r="E138" s="24" t="s">
        <v>5323</v>
      </c>
      <c r="F138" s="24" t="s">
        <v>1121</v>
      </c>
      <c r="G138" s="24" t="s">
        <v>1148</v>
      </c>
      <c r="H138">
        <v>9816</v>
      </c>
      <c r="I138" s="24" t="s">
        <v>5328</v>
      </c>
      <c r="J138" t="b">
        <v>0</v>
      </c>
    </row>
    <row r="139" spans="1:10" x14ac:dyDescent="0.2">
      <c r="A139">
        <v>1012</v>
      </c>
      <c r="B139">
        <v>4</v>
      </c>
      <c r="C139" s="116">
        <v>45060</v>
      </c>
      <c r="D139">
        <v>9288</v>
      </c>
      <c r="E139" s="24" t="s">
        <v>5323</v>
      </c>
      <c r="F139" s="24" t="s">
        <v>1150</v>
      </c>
      <c r="G139" s="24" t="s">
        <v>1149</v>
      </c>
      <c r="H139">
        <v>9288</v>
      </c>
      <c r="I139" s="24" t="s">
        <v>5329</v>
      </c>
      <c r="J139" t="b">
        <v>0</v>
      </c>
    </row>
    <row r="140" spans="1:10" x14ac:dyDescent="0.2">
      <c r="A140">
        <v>1105</v>
      </c>
      <c r="B140">
        <v>4</v>
      </c>
      <c r="C140" s="116">
        <v>45125.4395491088</v>
      </c>
      <c r="D140">
        <v>9389</v>
      </c>
      <c r="E140" s="24" t="s">
        <v>5330</v>
      </c>
      <c r="F140" s="24" t="s">
        <v>1126</v>
      </c>
      <c r="G140" s="24" t="s">
        <v>4922</v>
      </c>
      <c r="H140">
        <v>9389</v>
      </c>
      <c r="I140" s="24" t="s">
        <v>5331</v>
      </c>
      <c r="J140" t="b">
        <v>0</v>
      </c>
    </row>
    <row r="141" spans="1:10" x14ac:dyDescent="0.2">
      <c r="A141">
        <v>1239</v>
      </c>
      <c r="B141">
        <v>4</v>
      </c>
      <c r="C141" s="116">
        <v>45125.439641701392</v>
      </c>
      <c r="D141">
        <v>9545</v>
      </c>
      <c r="E141" s="24" t="s">
        <v>5332</v>
      </c>
      <c r="F141" s="24" t="s">
        <v>1568</v>
      </c>
      <c r="G141" s="24" t="s">
        <v>4923</v>
      </c>
      <c r="H141">
        <v>9545</v>
      </c>
      <c r="I141" s="24" t="s">
        <v>5333</v>
      </c>
      <c r="J141" t="b">
        <v>0</v>
      </c>
    </row>
    <row r="142" spans="1:10" x14ac:dyDescent="0.2">
      <c r="A142">
        <v>1448</v>
      </c>
      <c r="B142">
        <v>4</v>
      </c>
      <c r="C142" s="116">
        <v>45060</v>
      </c>
      <c r="D142">
        <v>9765</v>
      </c>
      <c r="E142" s="24" t="s">
        <v>5334</v>
      </c>
      <c r="F142" s="24" t="s">
        <v>1154</v>
      </c>
      <c r="G142" s="24" t="s">
        <v>1153</v>
      </c>
      <c r="H142">
        <v>9765</v>
      </c>
      <c r="I142" s="24" t="s">
        <v>5335</v>
      </c>
      <c r="J142" t="b">
        <v>0</v>
      </c>
    </row>
    <row r="143" spans="1:10" x14ac:dyDescent="0.2">
      <c r="A143">
        <v>320</v>
      </c>
      <c r="B143">
        <v>4</v>
      </c>
      <c r="C143" s="116">
        <v>45131.467113657411</v>
      </c>
      <c r="D143">
        <v>1331</v>
      </c>
      <c r="E143" s="24" t="s">
        <v>5336</v>
      </c>
      <c r="F143" s="24" t="s">
        <v>3848</v>
      </c>
      <c r="G143" s="24" t="s">
        <v>5337</v>
      </c>
      <c r="H143">
        <v>1331</v>
      </c>
      <c r="I143" s="24" t="s">
        <v>5338</v>
      </c>
      <c r="J143" t="b">
        <v>0</v>
      </c>
    </row>
    <row r="144" spans="1:10" x14ac:dyDescent="0.2">
      <c r="A144">
        <v>486</v>
      </c>
      <c r="B144">
        <v>4</v>
      </c>
      <c r="C144" s="116">
        <v>45060</v>
      </c>
      <c r="D144">
        <v>4002</v>
      </c>
      <c r="E144" s="24" t="s">
        <v>5339</v>
      </c>
      <c r="F144" s="24" t="s">
        <v>1156</v>
      </c>
      <c r="G144" s="24" t="s">
        <v>1155</v>
      </c>
      <c r="H144">
        <v>4002</v>
      </c>
      <c r="I144" s="24" t="s">
        <v>5340</v>
      </c>
      <c r="J144" t="b">
        <v>0</v>
      </c>
    </row>
    <row r="145" spans="1:10" x14ac:dyDescent="0.2">
      <c r="A145">
        <v>235</v>
      </c>
      <c r="B145">
        <v>4</v>
      </c>
      <c r="C145" s="116">
        <v>45060</v>
      </c>
      <c r="D145">
        <v>1245</v>
      </c>
      <c r="E145" s="24" t="s">
        <v>5339</v>
      </c>
      <c r="F145" s="24" t="s">
        <v>1158</v>
      </c>
      <c r="G145" s="24" t="s">
        <v>1157</v>
      </c>
      <c r="H145">
        <v>1245</v>
      </c>
      <c r="I145" s="24" t="s">
        <v>5341</v>
      </c>
      <c r="J145" t="b">
        <v>0</v>
      </c>
    </row>
    <row r="146" spans="1:10" x14ac:dyDescent="0.2">
      <c r="A146">
        <v>285</v>
      </c>
      <c r="B146">
        <v>4</v>
      </c>
      <c r="C146" s="116">
        <v>45060</v>
      </c>
      <c r="D146">
        <v>1295</v>
      </c>
      <c r="E146" s="24" t="s">
        <v>5342</v>
      </c>
      <c r="F146" s="24" t="s">
        <v>1160</v>
      </c>
      <c r="G146" s="24" t="s">
        <v>1159</v>
      </c>
      <c r="H146">
        <v>1295</v>
      </c>
      <c r="I146" s="24" t="s">
        <v>5343</v>
      </c>
      <c r="J146" t="b">
        <v>1</v>
      </c>
    </row>
    <row r="147" spans="1:10" x14ac:dyDescent="0.2">
      <c r="A147">
        <v>260</v>
      </c>
      <c r="B147">
        <v>4</v>
      </c>
      <c r="C147" s="116">
        <v>45060</v>
      </c>
      <c r="D147">
        <v>1270</v>
      </c>
      <c r="E147" s="24" t="s">
        <v>5344</v>
      </c>
      <c r="F147" s="24" t="s">
        <v>1162</v>
      </c>
      <c r="G147" s="24" t="s">
        <v>1161</v>
      </c>
      <c r="H147">
        <v>1270</v>
      </c>
      <c r="I147" s="24" t="s">
        <v>5345</v>
      </c>
      <c r="J147" t="b">
        <v>1</v>
      </c>
    </row>
    <row r="148" spans="1:10" x14ac:dyDescent="0.2">
      <c r="A148">
        <v>1358</v>
      </c>
      <c r="B148">
        <v>4</v>
      </c>
      <c r="C148" s="116">
        <v>44880</v>
      </c>
      <c r="D148">
        <v>9668</v>
      </c>
      <c r="E148" s="24" t="s">
        <v>5346</v>
      </c>
      <c r="F148" s="24" t="s">
        <v>1164</v>
      </c>
      <c r="G148" s="24" t="s">
        <v>1163</v>
      </c>
      <c r="H148">
        <v>9668</v>
      </c>
      <c r="I148" s="24" t="s">
        <v>5347</v>
      </c>
      <c r="J148" t="b">
        <v>0</v>
      </c>
    </row>
    <row r="149" spans="1:10" x14ac:dyDescent="0.2">
      <c r="A149">
        <v>2130</v>
      </c>
      <c r="C149" s="116"/>
      <c r="D149">
        <v>1010</v>
      </c>
      <c r="E149" s="24" t="s">
        <v>9629</v>
      </c>
      <c r="F149" s="24" t="s">
        <v>960</v>
      </c>
      <c r="G149" s="24" t="s">
        <v>9630</v>
      </c>
      <c r="H149">
        <v>1010</v>
      </c>
      <c r="I149" s="24" t="s">
        <v>9631</v>
      </c>
      <c r="J149" t="b">
        <v>1</v>
      </c>
    </row>
    <row r="150" spans="1:10" x14ac:dyDescent="0.2">
      <c r="A150">
        <v>2113</v>
      </c>
      <c r="C150" s="116"/>
      <c r="D150">
        <v>2474</v>
      </c>
      <c r="E150" s="24" t="s">
        <v>5348</v>
      </c>
      <c r="F150" s="24" t="s">
        <v>1166</v>
      </c>
      <c r="G150" s="24" t="s">
        <v>1165</v>
      </c>
      <c r="H150">
        <v>2474</v>
      </c>
      <c r="I150" s="24" t="s">
        <v>674</v>
      </c>
      <c r="J150" t="b">
        <v>1</v>
      </c>
    </row>
    <row r="151" spans="1:10" x14ac:dyDescent="0.2">
      <c r="A151">
        <v>45</v>
      </c>
      <c r="B151">
        <v>4</v>
      </c>
      <c r="C151" s="116">
        <v>45061</v>
      </c>
      <c r="D151">
        <v>1048</v>
      </c>
      <c r="E151" s="24" t="s">
        <v>5349</v>
      </c>
      <c r="F151" s="24" t="s">
        <v>1168</v>
      </c>
      <c r="G151" s="24" t="s">
        <v>1167</v>
      </c>
      <c r="H151">
        <v>1048</v>
      </c>
      <c r="I151" s="24" t="s">
        <v>5350</v>
      </c>
      <c r="J151" t="b">
        <v>0</v>
      </c>
    </row>
    <row r="152" spans="1:10" x14ac:dyDescent="0.2">
      <c r="A152">
        <v>1643</v>
      </c>
      <c r="B152">
        <v>4</v>
      </c>
      <c r="C152" s="116">
        <v>45061</v>
      </c>
      <c r="D152">
        <v>9968</v>
      </c>
      <c r="E152" s="24" t="s">
        <v>5351</v>
      </c>
      <c r="F152" s="24" t="s">
        <v>1170</v>
      </c>
      <c r="G152" s="24" t="s">
        <v>1169</v>
      </c>
      <c r="H152">
        <v>9968</v>
      </c>
      <c r="I152" s="24" t="s">
        <v>5352</v>
      </c>
      <c r="J152" t="b">
        <v>0</v>
      </c>
    </row>
    <row r="153" spans="1:10" x14ac:dyDescent="0.2">
      <c r="A153">
        <v>2086</v>
      </c>
      <c r="C153" s="116"/>
      <c r="D153">
        <v>1023</v>
      </c>
      <c r="E153" s="24" t="s">
        <v>5353</v>
      </c>
      <c r="F153" s="24" t="s">
        <v>1171</v>
      </c>
      <c r="G153" s="24" t="s">
        <v>212</v>
      </c>
      <c r="H153">
        <v>1023</v>
      </c>
      <c r="I153" s="24" t="s">
        <v>331</v>
      </c>
      <c r="J153" t="b">
        <v>1</v>
      </c>
    </row>
    <row r="154" spans="1:10" x14ac:dyDescent="0.2">
      <c r="A154">
        <v>950</v>
      </c>
      <c r="B154">
        <v>4</v>
      </c>
      <c r="C154" s="116">
        <v>45061</v>
      </c>
      <c r="D154">
        <v>9222</v>
      </c>
      <c r="E154" s="24" t="s">
        <v>5354</v>
      </c>
      <c r="F154" s="24" t="s">
        <v>914</v>
      </c>
      <c r="G154" s="24" t="s">
        <v>1172</v>
      </c>
      <c r="H154">
        <v>9222</v>
      </c>
      <c r="I154" s="24" t="s">
        <v>5355</v>
      </c>
      <c r="J154" t="b">
        <v>0</v>
      </c>
    </row>
    <row r="155" spans="1:10" x14ac:dyDescent="0.2">
      <c r="A155">
        <v>2056</v>
      </c>
      <c r="C155" s="116">
        <v>44967</v>
      </c>
      <c r="D155">
        <v>1979</v>
      </c>
      <c r="E155" s="24" t="s">
        <v>5356</v>
      </c>
      <c r="F155" s="24" t="s">
        <v>5357</v>
      </c>
      <c r="G155" s="24" t="s">
        <v>5358</v>
      </c>
      <c r="H155">
        <v>1979</v>
      </c>
      <c r="I155" s="24" t="s">
        <v>5359</v>
      </c>
      <c r="J155" t="b">
        <v>0</v>
      </c>
    </row>
    <row r="156" spans="1:10" x14ac:dyDescent="0.2">
      <c r="A156">
        <v>1550</v>
      </c>
      <c r="B156">
        <v>4</v>
      </c>
      <c r="C156" s="116">
        <v>45061</v>
      </c>
      <c r="D156">
        <v>9869</v>
      </c>
      <c r="E156" s="24" t="s">
        <v>5360</v>
      </c>
      <c r="F156" s="24" t="s">
        <v>1175</v>
      </c>
      <c r="G156" s="24" t="s">
        <v>1174</v>
      </c>
      <c r="H156">
        <v>9869</v>
      </c>
      <c r="I156" s="24" t="s">
        <v>5361</v>
      </c>
      <c r="J156" t="b">
        <v>0</v>
      </c>
    </row>
    <row r="157" spans="1:10" x14ac:dyDescent="0.2">
      <c r="A157">
        <v>324</v>
      </c>
      <c r="B157">
        <v>4</v>
      </c>
      <c r="C157" s="116">
        <v>44881.016169062503</v>
      </c>
      <c r="D157">
        <v>1335</v>
      </c>
      <c r="E157" s="24" t="s">
        <v>5362</v>
      </c>
      <c r="F157" s="24" t="s">
        <v>1179</v>
      </c>
      <c r="G157" s="24" t="s">
        <v>1178</v>
      </c>
      <c r="H157">
        <v>1335</v>
      </c>
      <c r="I157" s="24" t="s">
        <v>5363</v>
      </c>
      <c r="J157" t="b">
        <v>0</v>
      </c>
    </row>
    <row r="158" spans="1:10" x14ac:dyDescent="0.2">
      <c r="A158">
        <v>318</v>
      </c>
      <c r="B158">
        <v>4</v>
      </c>
      <c r="C158" s="116">
        <v>45061</v>
      </c>
      <c r="D158">
        <v>1329</v>
      </c>
      <c r="E158" s="24" t="s">
        <v>5364</v>
      </c>
      <c r="F158" s="24" t="s">
        <v>1182</v>
      </c>
      <c r="G158" s="24" t="s">
        <v>1181</v>
      </c>
      <c r="H158">
        <v>1329</v>
      </c>
      <c r="I158" s="24" t="s">
        <v>5365</v>
      </c>
      <c r="J158" t="b">
        <v>1</v>
      </c>
    </row>
    <row r="159" spans="1:10" x14ac:dyDescent="0.2">
      <c r="A159">
        <v>751</v>
      </c>
      <c r="B159">
        <v>4</v>
      </c>
      <c r="C159" s="116">
        <v>45061</v>
      </c>
      <c r="D159">
        <v>8994</v>
      </c>
      <c r="E159" s="24" t="s">
        <v>5366</v>
      </c>
      <c r="F159" s="24" t="s">
        <v>1078</v>
      </c>
      <c r="G159" s="24" t="s">
        <v>1183</v>
      </c>
      <c r="H159">
        <v>8994</v>
      </c>
      <c r="I159" s="24" t="s">
        <v>5367</v>
      </c>
      <c r="J159" t="b">
        <v>0</v>
      </c>
    </row>
    <row r="160" spans="1:10" x14ac:dyDescent="0.2">
      <c r="A160">
        <v>1825</v>
      </c>
      <c r="C160" s="116">
        <v>45061</v>
      </c>
      <c r="D160">
        <v>1630</v>
      </c>
      <c r="E160" s="24" t="s">
        <v>5368</v>
      </c>
      <c r="F160" s="24" t="s">
        <v>1185</v>
      </c>
      <c r="G160" s="24" t="s">
        <v>1184</v>
      </c>
      <c r="H160">
        <v>1630</v>
      </c>
      <c r="I160" s="24" t="s">
        <v>5369</v>
      </c>
      <c r="J160" t="b">
        <v>0</v>
      </c>
    </row>
    <row r="161" spans="1:10" x14ac:dyDescent="0.2">
      <c r="A161">
        <v>1810</v>
      </c>
      <c r="C161" s="116">
        <v>45125.43980104167</v>
      </c>
      <c r="D161">
        <v>1608</v>
      </c>
      <c r="E161" s="24" t="s">
        <v>5368</v>
      </c>
      <c r="F161" s="24" t="s">
        <v>1185</v>
      </c>
      <c r="G161" s="24" t="s">
        <v>1184</v>
      </c>
      <c r="H161">
        <v>1608</v>
      </c>
      <c r="I161" s="24" t="s">
        <v>5369</v>
      </c>
      <c r="J161" t="b">
        <v>0</v>
      </c>
    </row>
    <row r="162" spans="1:10" x14ac:dyDescent="0.2">
      <c r="A162">
        <v>1276</v>
      </c>
      <c r="B162">
        <v>4</v>
      </c>
      <c r="C162" s="116">
        <v>45061</v>
      </c>
      <c r="D162">
        <v>9584</v>
      </c>
      <c r="E162" s="24" t="s">
        <v>5368</v>
      </c>
      <c r="F162" s="24" t="s">
        <v>1187</v>
      </c>
      <c r="G162" s="24" t="s">
        <v>1186</v>
      </c>
      <c r="H162">
        <v>9584</v>
      </c>
      <c r="I162" s="24" t="s">
        <v>5370</v>
      </c>
      <c r="J162" t="b">
        <v>0</v>
      </c>
    </row>
    <row r="163" spans="1:10" x14ac:dyDescent="0.2">
      <c r="A163">
        <v>1318</v>
      </c>
      <c r="B163">
        <v>4</v>
      </c>
      <c r="C163" s="116">
        <v>45125.439879710648</v>
      </c>
      <c r="D163">
        <v>9627</v>
      </c>
      <c r="E163" s="24" t="s">
        <v>5368</v>
      </c>
      <c r="F163" s="24" t="s">
        <v>891</v>
      </c>
      <c r="G163" s="24" t="s">
        <v>1188</v>
      </c>
      <c r="H163">
        <v>9627</v>
      </c>
      <c r="I163" s="24" t="s">
        <v>5371</v>
      </c>
      <c r="J163" t="b">
        <v>0</v>
      </c>
    </row>
    <row r="164" spans="1:10" x14ac:dyDescent="0.2">
      <c r="A164">
        <v>1335</v>
      </c>
      <c r="B164">
        <v>4</v>
      </c>
      <c r="C164" s="116">
        <v>45061</v>
      </c>
      <c r="D164">
        <v>9645</v>
      </c>
      <c r="E164" s="24" t="s">
        <v>5368</v>
      </c>
      <c r="F164" s="24" t="s">
        <v>1190</v>
      </c>
      <c r="G164" s="24" t="s">
        <v>1189</v>
      </c>
      <c r="H164">
        <v>9645</v>
      </c>
      <c r="I164" s="24" t="s">
        <v>5372</v>
      </c>
      <c r="J164" t="b">
        <v>0</v>
      </c>
    </row>
    <row r="165" spans="1:10" x14ac:dyDescent="0.2">
      <c r="A165">
        <v>801</v>
      </c>
      <c r="B165">
        <v>4</v>
      </c>
      <c r="C165" s="116">
        <v>45125.439948993058</v>
      </c>
      <c r="D165">
        <v>9051</v>
      </c>
      <c r="E165" s="24" t="s">
        <v>5368</v>
      </c>
      <c r="F165" s="24" t="s">
        <v>1219</v>
      </c>
      <c r="G165" s="24" t="s">
        <v>4924</v>
      </c>
      <c r="H165">
        <v>9051</v>
      </c>
      <c r="I165" s="24" t="s">
        <v>5373</v>
      </c>
      <c r="J165" t="b">
        <v>0</v>
      </c>
    </row>
    <row r="166" spans="1:10" x14ac:dyDescent="0.2">
      <c r="A166">
        <v>1861</v>
      </c>
      <c r="B166">
        <v>4</v>
      </c>
      <c r="C166" s="116">
        <v>45125</v>
      </c>
      <c r="D166">
        <v>8182</v>
      </c>
      <c r="E166" s="24" t="s">
        <v>5368</v>
      </c>
      <c r="F166" s="24" t="s">
        <v>1254</v>
      </c>
      <c r="G166" s="24" t="s">
        <v>4925</v>
      </c>
      <c r="H166">
        <v>8182</v>
      </c>
      <c r="I166" s="24" t="s">
        <v>5374</v>
      </c>
      <c r="J166" t="b">
        <v>0</v>
      </c>
    </row>
    <row r="167" spans="1:10" x14ac:dyDescent="0.2">
      <c r="A167">
        <v>1018</v>
      </c>
      <c r="B167">
        <v>4</v>
      </c>
      <c r="C167" s="116">
        <v>45125.440096377315</v>
      </c>
      <c r="D167">
        <v>9294</v>
      </c>
      <c r="E167" s="24" t="s">
        <v>5375</v>
      </c>
      <c r="F167" s="24" t="s">
        <v>4927</v>
      </c>
      <c r="G167" s="24" t="s">
        <v>4926</v>
      </c>
      <c r="H167">
        <v>9294</v>
      </c>
      <c r="I167" s="24" t="s">
        <v>5376</v>
      </c>
      <c r="J167" t="b">
        <v>0</v>
      </c>
    </row>
    <row r="168" spans="1:10" x14ac:dyDescent="0.2">
      <c r="A168">
        <v>1848</v>
      </c>
      <c r="B168">
        <v>4</v>
      </c>
      <c r="C168" s="116">
        <v>45125</v>
      </c>
      <c r="D168">
        <v>8171</v>
      </c>
      <c r="E168" s="24" t="s">
        <v>5377</v>
      </c>
      <c r="F168" s="24" t="s">
        <v>1706</v>
      </c>
      <c r="G168" s="24" t="s">
        <v>4928</v>
      </c>
      <c r="H168">
        <v>8171</v>
      </c>
      <c r="I168" s="24" t="s">
        <v>5378</v>
      </c>
      <c r="J168" t="b">
        <v>0</v>
      </c>
    </row>
    <row r="169" spans="1:10" x14ac:dyDescent="0.2">
      <c r="A169">
        <v>872</v>
      </c>
      <c r="B169">
        <v>4</v>
      </c>
      <c r="C169" s="116">
        <v>45125.441671412038</v>
      </c>
      <c r="D169">
        <v>9142</v>
      </c>
      <c r="E169" s="24" t="s">
        <v>1339</v>
      </c>
      <c r="F169" s="24" t="s">
        <v>4932</v>
      </c>
      <c r="G169" s="24" t="s">
        <v>4931</v>
      </c>
      <c r="H169">
        <v>9142</v>
      </c>
      <c r="I169" s="24" t="s">
        <v>5379</v>
      </c>
      <c r="J169" t="b">
        <v>0</v>
      </c>
    </row>
    <row r="170" spans="1:10" x14ac:dyDescent="0.2">
      <c r="A170">
        <v>1114</v>
      </c>
      <c r="B170">
        <v>4</v>
      </c>
      <c r="C170" s="116">
        <v>45125.441769062498</v>
      </c>
      <c r="D170">
        <v>9401</v>
      </c>
      <c r="E170" s="24" t="s">
        <v>5380</v>
      </c>
      <c r="F170" s="24" t="s">
        <v>969</v>
      </c>
      <c r="G170" s="24" t="s">
        <v>4933</v>
      </c>
      <c r="H170">
        <v>9401</v>
      </c>
      <c r="I170" s="24" t="s">
        <v>5381</v>
      </c>
      <c r="J170" t="b">
        <v>0</v>
      </c>
    </row>
    <row r="171" spans="1:10" x14ac:dyDescent="0.2">
      <c r="A171">
        <v>895</v>
      </c>
      <c r="B171">
        <v>4</v>
      </c>
      <c r="C171" s="116">
        <v>45125.441831099539</v>
      </c>
      <c r="D171">
        <v>9166</v>
      </c>
      <c r="E171" s="24" t="s">
        <v>5382</v>
      </c>
      <c r="F171" s="24" t="s">
        <v>1451</v>
      </c>
      <c r="G171" s="24" t="s">
        <v>4934</v>
      </c>
      <c r="H171">
        <v>9166</v>
      </c>
      <c r="I171" s="24" t="s">
        <v>5383</v>
      </c>
      <c r="J171" t="b">
        <v>0</v>
      </c>
    </row>
    <row r="172" spans="1:10" x14ac:dyDescent="0.2">
      <c r="A172">
        <v>1775</v>
      </c>
      <c r="C172" s="116">
        <v>45125.441880636572</v>
      </c>
      <c r="D172">
        <v>8890</v>
      </c>
      <c r="E172" s="24" t="s">
        <v>5382</v>
      </c>
      <c r="F172" s="24" t="s">
        <v>5384</v>
      </c>
      <c r="G172" s="24" t="s">
        <v>5385</v>
      </c>
      <c r="H172">
        <v>8890</v>
      </c>
      <c r="I172" s="24" t="s">
        <v>5386</v>
      </c>
      <c r="J172" t="b">
        <v>0</v>
      </c>
    </row>
    <row r="173" spans="1:10" x14ac:dyDescent="0.2">
      <c r="A173">
        <v>1171</v>
      </c>
      <c r="B173">
        <v>4</v>
      </c>
      <c r="C173" s="116">
        <v>45125.441952430556</v>
      </c>
      <c r="D173">
        <v>9469</v>
      </c>
      <c r="E173" s="24" t="s">
        <v>5387</v>
      </c>
      <c r="F173" s="24" t="s">
        <v>4017</v>
      </c>
      <c r="G173" s="24" t="s">
        <v>4935</v>
      </c>
      <c r="H173">
        <v>9469</v>
      </c>
      <c r="I173" s="24" t="s">
        <v>5388</v>
      </c>
      <c r="J173" t="b">
        <v>0</v>
      </c>
    </row>
    <row r="174" spans="1:10" x14ac:dyDescent="0.2">
      <c r="A174">
        <v>1397</v>
      </c>
      <c r="B174">
        <v>4</v>
      </c>
      <c r="C174" s="116">
        <v>45125.44201230324</v>
      </c>
      <c r="D174">
        <v>9708</v>
      </c>
      <c r="E174" s="24" t="s">
        <v>5387</v>
      </c>
      <c r="F174" s="24" t="s">
        <v>4017</v>
      </c>
      <c r="G174" s="24" t="s">
        <v>4935</v>
      </c>
      <c r="H174">
        <v>9708</v>
      </c>
      <c r="I174" s="24" t="s">
        <v>5388</v>
      </c>
      <c r="J174" t="b">
        <v>0</v>
      </c>
    </row>
    <row r="175" spans="1:10" x14ac:dyDescent="0.2">
      <c r="A175">
        <v>75</v>
      </c>
      <c r="B175">
        <v>4</v>
      </c>
      <c r="C175" s="116">
        <v>45125.442081944442</v>
      </c>
      <c r="D175">
        <v>1078</v>
      </c>
      <c r="E175" s="24" t="s">
        <v>5389</v>
      </c>
      <c r="F175" s="24" t="s">
        <v>2369</v>
      </c>
      <c r="G175" s="24" t="s">
        <v>4936</v>
      </c>
      <c r="H175">
        <v>1078</v>
      </c>
      <c r="I175" s="24" t="s">
        <v>5390</v>
      </c>
      <c r="J175" t="b">
        <v>0</v>
      </c>
    </row>
    <row r="176" spans="1:10" x14ac:dyDescent="0.2">
      <c r="A176">
        <v>1978</v>
      </c>
      <c r="C176" s="116">
        <v>45125.442134571756</v>
      </c>
      <c r="D176">
        <v>1790</v>
      </c>
      <c r="E176" s="24" t="s">
        <v>5391</v>
      </c>
      <c r="F176" s="24" t="s">
        <v>975</v>
      </c>
      <c r="G176" s="24" t="s">
        <v>4937</v>
      </c>
      <c r="H176">
        <v>1790</v>
      </c>
      <c r="I176" s="24" t="s">
        <v>5392</v>
      </c>
      <c r="J176" t="b">
        <v>0</v>
      </c>
    </row>
    <row r="177" spans="1:10" x14ac:dyDescent="0.2">
      <c r="A177">
        <v>1192</v>
      </c>
      <c r="B177">
        <v>4</v>
      </c>
      <c r="C177" s="116"/>
      <c r="D177">
        <v>9497</v>
      </c>
      <c r="E177" s="24" t="s">
        <v>1875</v>
      </c>
      <c r="F177" s="24" t="s">
        <v>1197</v>
      </c>
      <c r="G177" s="24" t="s">
        <v>217</v>
      </c>
      <c r="H177">
        <v>9497</v>
      </c>
      <c r="I177" s="24" t="s">
        <v>285</v>
      </c>
      <c r="J177" t="b">
        <v>0</v>
      </c>
    </row>
    <row r="178" spans="1:10" x14ac:dyDescent="0.2">
      <c r="A178">
        <v>1732</v>
      </c>
      <c r="C178" s="116"/>
      <c r="D178">
        <v>11142223</v>
      </c>
      <c r="E178" s="24" t="s">
        <v>1875</v>
      </c>
      <c r="F178" s="24" t="s">
        <v>1199</v>
      </c>
      <c r="G178" s="24" t="s">
        <v>1198</v>
      </c>
      <c r="H178">
        <v>11142223</v>
      </c>
      <c r="I178" s="24" t="s">
        <v>5393</v>
      </c>
      <c r="J178" t="b">
        <v>0</v>
      </c>
    </row>
    <row r="179" spans="1:10" x14ac:dyDescent="0.2">
      <c r="A179">
        <v>1804</v>
      </c>
      <c r="C179" s="116">
        <v>45726</v>
      </c>
      <c r="D179">
        <v>1565</v>
      </c>
      <c r="E179" s="24" t="s">
        <v>1875</v>
      </c>
      <c r="F179" s="24" t="s">
        <v>1202</v>
      </c>
      <c r="G179" s="24" t="s">
        <v>1201</v>
      </c>
      <c r="H179">
        <v>1565</v>
      </c>
      <c r="I179" s="24" t="s">
        <v>5394</v>
      </c>
      <c r="J179" t="b">
        <v>0</v>
      </c>
    </row>
    <row r="180" spans="1:10" x14ac:dyDescent="0.2">
      <c r="A180">
        <v>787</v>
      </c>
      <c r="B180">
        <v>4</v>
      </c>
      <c r="C180" s="116">
        <v>45125.442192592593</v>
      </c>
      <c r="D180">
        <v>9036</v>
      </c>
      <c r="E180" s="24" t="s">
        <v>1875</v>
      </c>
      <c r="F180" s="24" t="s">
        <v>3781</v>
      </c>
      <c r="G180" s="24" t="s">
        <v>4938</v>
      </c>
      <c r="H180">
        <v>9036</v>
      </c>
      <c r="I180" s="24" t="s">
        <v>5395</v>
      </c>
      <c r="J180" t="b">
        <v>0</v>
      </c>
    </row>
    <row r="181" spans="1:10" x14ac:dyDescent="0.2">
      <c r="A181">
        <v>1213</v>
      </c>
      <c r="B181">
        <v>4</v>
      </c>
      <c r="C181" s="116">
        <v>45125.442274733796</v>
      </c>
      <c r="D181">
        <v>9518</v>
      </c>
      <c r="E181" s="24" t="s">
        <v>5396</v>
      </c>
      <c r="F181" s="24" t="s">
        <v>4940</v>
      </c>
      <c r="G181" s="24" t="s">
        <v>4939</v>
      </c>
      <c r="H181">
        <v>9518</v>
      </c>
      <c r="I181" s="24" t="s">
        <v>5397</v>
      </c>
      <c r="J181" t="b">
        <v>0</v>
      </c>
    </row>
    <row r="182" spans="1:10" x14ac:dyDescent="0.2">
      <c r="A182">
        <v>307</v>
      </c>
      <c r="B182">
        <v>4</v>
      </c>
      <c r="C182" s="116">
        <v>45125.44513792824</v>
      </c>
      <c r="D182">
        <v>1318</v>
      </c>
      <c r="E182" s="24" t="s">
        <v>5398</v>
      </c>
      <c r="F182" s="24" t="s">
        <v>4942</v>
      </c>
      <c r="G182" s="24" t="s">
        <v>4941</v>
      </c>
      <c r="H182">
        <v>1318</v>
      </c>
      <c r="I182" s="24" t="s">
        <v>5399</v>
      </c>
      <c r="J182" t="b">
        <v>0</v>
      </c>
    </row>
    <row r="183" spans="1:10" x14ac:dyDescent="0.2">
      <c r="A183">
        <v>1946</v>
      </c>
      <c r="C183" s="116">
        <v>45125.44519672454</v>
      </c>
      <c r="D183">
        <v>1754</v>
      </c>
      <c r="E183" s="24" t="s">
        <v>5400</v>
      </c>
      <c r="F183" s="24" t="s">
        <v>3349</v>
      </c>
      <c r="G183" s="24" t="s">
        <v>4943</v>
      </c>
      <c r="H183">
        <v>1754</v>
      </c>
      <c r="I183" s="24" t="s">
        <v>5401</v>
      </c>
      <c r="J183" t="b">
        <v>0</v>
      </c>
    </row>
    <row r="184" spans="1:10" x14ac:dyDescent="0.2">
      <c r="A184">
        <v>1805</v>
      </c>
      <c r="C184" s="116">
        <v>45125.445261458335</v>
      </c>
      <c r="D184">
        <v>1601</v>
      </c>
      <c r="E184" s="24" t="s">
        <v>5402</v>
      </c>
      <c r="F184" s="24" t="s">
        <v>1185</v>
      </c>
      <c r="G184" s="24" t="s">
        <v>5403</v>
      </c>
      <c r="H184">
        <v>1601</v>
      </c>
      <c r="I184" s="24" t="s">
        <v>5404</v>
      </c>
      <c r="J184" t="b">
        <v>0</v>
      </c>
    </row>
    <row r="185" spans="1:10" x14ac:dyDescent="0.2">
      <c r="A185">
        <v>1020</v>
      </c>
      <c r="B185">
        <v>4</v>
      </c>
      <c r="C185" s="116">
        <v>45125.445349687499</v>
      </c>
      <c r="D185">
        <v>9296</v>
      </c>
      <c r="E185" s="24" t="s">
        <v>5405</v>
      </c>
      <c r="F185" s="24" t="s">
        <v>4945</v>
      </c>
      <c r="G185" s="24" t="s">
        <v>4944</v>
      </c>
      <c r="H185">
        <v>9296</v>
      </c>
      <c r="I185" s="24" t="s">
        <v>5406</v>
      </c>
      <c r="J185" t="b">
        <v>0</v>
      </c>
    </row>
    <row r="186" spans="1:10" x14ac:dyDescent="0.2">
      <c r="A186">
        <v>214</v>
      </c>
      <c r="B186">
        <v>4</v>
      </c>
      <c r="C186" s="116">
        <v>45126.394213425927</v>
      </c>
      <c r="D186">
        <v>1222</v>
      </c>
      <c r="E186" s="24" t="s">
        <v>5407</v>
      </c>
      <c r="F186" s="24" t="s">
        <v>5408</v>
      </c>
      <c r="G186" s="24" t="s">
        <v>5409</v>
      </c>
      <c r="H186">
        <v>1222</v>
      </c>
      <c r="I186" s="24" t="s">
        <v>5410</v>
      </c>
      <c r="J186" t="b">
        <v>0</v>
      </c>
    </row>
    <row r="187" spans="1:10" x14ac:dyDescent="0.2">
      <c r="A187">
        <v>697</v>
      </c>
      <c r="B187">
        <v>10</v>
      </c>
      <c r="C187" s="116"/>
      <c r="D187">
        <v>8930</v>
      </c>
      <c r="E187" s="24" t="s">
        <v>5411</v>
      </c>
      <c r="F187" s="24" t="s">
        <v>1205</v>
      </c>
      <c r="G187" s="24" t="s">
        <v>1204</v>
      </c>
      <c r="H187">
        <v>8930</v>
      </c>
      <c r="I187" s="24" t="s">
        <v>498</v>
      </c>
      <c r="J187" t="b">
        <v>1</v>
      </c>
    </row>
    <row r="188" spans="1:10" x14ac:dyDescent="0.2">
      <c r="A188">
        <v>640</v>
      </c>
      <c r="B188">
        <v>4</v>
      </c>
      <c r="C188" s="116">
        <v>45125.445420798613</v>
      </c>
      <c r="D188">
        <v>8845</v>
      </c>
      <c r="E188" s="24" t="s">
        <v>5412</v>
      </c>
      <c r="F188" s="24" t="s">
        <v>3639</v>
      </c>
      <c r="G188" s="24" t="s">
        <v>4948</v>
      </c>
      <c r="H188">
        <v>8845</v>
      </c>
      <c r="I188" s="24" t="s">
        <v>5413</v>
      </c>
      <c r="J188" t="b">
        <v>0</v>
      </c>
    </row>
    <row r="189" spans="1:10" x14ac:dyDescent="0.2">
      <c r="A189">
        <v>1747</v>
      </c>
      <c r="C189" s="116">
        <v>45125.445518981483</v>
      </c>
      <c r="D189">
        <v>1504</v>
      </c>
      <c r="E189" s="24" t="s">
        <v>5414</v>
      </c>
      <c r="F189" s="24" t="s">
        <v>4950</v>
      </c>
      <c r="G189" s="24" t="s">
        <v>4949</v>
      </c>
      <c r="H189">
        <v>1504</v>
      </c>
      <c r="I189" s="24" t="s">
        <v>5415</v>
      </c>
      <c r="J189" t="b">
        <v>0</v>
      </c>
    </row>
    <row r="190" spans="1:10" x14ac:dyDescent="0.2">
      <c r="A190">
        <v>1559</v>
      </c>
      <c r="B190">
        <v>3</v>
      </c>
      <c r="C190" s="116">
        <v>45125.44557758102</v>
      </c>
      <c r="D190">
        <v>9878</v>
      </c>
      <c r="E190" s="24" t="s">
        <v>5416</v>
      </c>
      <c r="F190" s="24" t="s">
        <v>1959</v>
      </c>
      <c r="G190" s="24" t="s">
        <v>4951</v>
      </c>
      <c r="H190">
        <v>9878</v>
      </c>
      <c r="I190" s="24" t="s">
        <v>5417</v>
      </c>
      <c r="J190" t="b">
        <v>1</v>
      </c>
    </row>
    <row r="191" spans="1:10" x14ac:dyDescent="0.2">
      <c r="A191">
        <v>440</v>
      </c>
      <c r="B191">
        <v>4</v>
      </c>
      <c r="C191" s="116">
        <v>45125.445687002313</v>
      </c>
      <c r="D191">
        <v>2354</v>
      </c>
      <c r="E191" s="24" t="s">
        <v>5418</v>
      </c>
      <c r="F191" s="24" t="s">
        <v>3190</v>
      </c>
      <c r="G191" s="24" t="s">
        <v>4952</v>
      </c>
      <c r="H191">
        <v>2354</v>
      </c>
      <c r="I191" s="24" t="s">
        <v>5419</v>
      </c>
      <c r="J191" t="b">
        <v>0</v>
      </c>
    </row>
    <row r="192" spans="1:10" x14ac:dyDescent="0.2">
      <c r="A192">
        <v>1635</v>
      </c>
      <c r="B192">
        <v>4</v>
      </c>
      <c r="C192" s="116">
        <v>45125.445747569443</v>
      </c>
      <c r="D192">
        <v>9960</v>
      </c>
      <c r="E192" s="24" t="s">
        <v>5420</v>
      </c>
      <c r="F192" s="24" t="s">
        <v>4954</v>
      </c>
      <c r="G192" s="24" t="s">
        <v>4953</v>
      </c>
      <c r="H192">
        <v>9960</v>
      </c>
      <c r="I192" s="24" t="s">
        <v>5421</v>
      </c>
      <c r="J192" t="b">
        <v>0</v>
      </c>
    </row>
    <row r="193" spans="1:10" x14ac:dyDescent="0.2">
      <c r="A193">
        <v>1716</v>
      </c>
      <c r="C193" s="116">
        <v>45125.445815740743</v>
      </c>
      <c r="D193">
        <v>1490</v>
      </c>
      <c r="E193" s="24" t="s">
        <v>5422</v>
      </c>
      <c r="F193" s="24" t="s">
        <v>1320</v>
      </c>
      <c r="G193" s="24" t="s">
        <v>4955</v>
      </c>
      <c r="H193">
        <v>1490</v>
      </c>
      <c r="I193" s="24" t="s">
        <v>5423</v>
      </c>
      <c r="J193" t="b">
        <v>0</v>
      </c>
    </row>
    <row r="194" spans="1:10" x14ac:dyDescent="0.2">
      <c r="A194">
        <v>446</v>
      </c>
      <c r="B194">
        <v>4</v>
      </c>
      <c r="C194" s="116">
        <v>45125.44619934028</v>
      </c>
      <c r="D194">
        <v>2366</v>
      </c>
      <c r="E194" s="24" t="s">
        <v>5424</v>
      </c>
      <c r="F194" s="24" t="s">
        <v>4957</v>
      </c>
      <c r="G194" s="24" t="s">
        <v>4956</v>
      </c>
      <c r="H194">
        <v>2366</v>
      </c>
      <c r="I194" s="24" t="s">
        <v>5425</v>
      </c>
      <c r="J194" t="b">
        <v>0</v>
      </c>
    </row>
    <row r="195" spans="1:10" x14ac:dyDescent="0.2">
      <c r="A195">
        <v>187</v>
      </c>
      <c r="B195">
        <v>4</v>
      </c>
      <c r="C195" s="116">
        <v>45125.446309293984</v>
      </c>
      <c r="D195">
        <v>1191</v>
      </c>
      <c r="E195" s="24" t="s">
        <v>5426</v>
      </c>
      <c r="F195" s="24" t="s">
        <v>5427</v>
      </c>
      <c r="G195" s="24" t="s">
        <v>5428</v>
      </c>
      <c r="H195">
        <v>1191</v>
      </c>
      <c r="I195" s="24" t="s">
        <v>5429</v>
      </c>
      <c r="J195" t="b">
        <v>0</v>
      </c>
    </row>
    <row r="196" spans="1:10" x14ac:dyDescent="0.2">
      <c r="A196">
        <v>1075</v>
      </c>
      <c r="B196">
        <v>4</v>
      </c>
      <c r="C196" s="116"/>
      <c r="D196">
        <v>9352</v>
      </c>
      <c r="E196" s="24" t="s">
        <v>5430</v>
      </c>
      <c r="F196" s="24" t="s">
        <v>1212</v>
      </c>
      <c r="G196" s="24" t="s">
        <v>1211</v>
      </c>
      <c r="H196">
        <v>9352</v>
      </c>
      <c r="I196" s="24" t="s">
        <v>276</v>
      </c>
      <c r="J196" t="b">
        <v>0</v>
      </c>
    </row>
    <row r="197" spans="1:10" x14ac:dyDescent="0.2">
      <c r="A197">
        <v>1731</v>
      </c>
      <c r="C197" s="116">
        <v>45125.446045254626</v>
      </c>
      <c r="D197">
        <v>5956420</v>
      </c>
      <c r="E197" s="24" t="s">
        <v>5430</v>
      </c>
      <c r="F197" s="24" t="s">
        <v>1185</v>
      </c>
      <c r="G197" s="24" t="s">
        <v>4958</v>
      </c>
      <c r="H197">
        <v>5956420</v>
      </c>
      <c r="I197" s="24" t="s">
        <v>5431</v>
      </c>
      <c r="J197" t="b">
        <v>0</v>
      </c>
    </row>
    <row r="198" spans="1:10" x14ac:dyDescent="0.2">
      <c r="A198">
        <v>1336</v>
      </c>
      <c r="B198">
        <v>4</v>
      </c>
      <c r="C198" s="116">
        <v>45125.446119942128</v>
      </c>
      <c r="D198">
        <v>9646</v>
      </c>
      <c r="E198" s="24" t="s">
        <v>5430</v>
      </c>
      <c r="F198" s="24" t="s">
        <v>1185</v>
      </c>
      <c r="G198" s="24" t="s">
        <v>4958</v>
      </c>
      <c r="H198">
        <v>9646</v>
      </c>
      <c r="I198" s="24" t="s">
        <v>5431</v>
      </c>
      <c r="J198" t="b">
        <v>1</v>
      </c>
    </row>
    <row r="199" spans="1:10" x14ac:dyDescent="0.2">
      <c r="A199">
        <v>2079</v>
      </c>
      <c r="C199" s="116">
        <v>45853</v>
      </c>
      <c r="D199">
        <v>1655</v>
      </c>
      <c r="E199" s="24" t="s">
        <v>5430</v>
      </c>
      <c r="F199" s="24" t="s">
        <v>1213</v>
      </c>
      <c r="G199" s="24" t="s">
        <v>815</v>
      </c>
      <c r="H199">
        <v>1655</v>
      </c>
      <c r="I199" s="24" t="s">
        <v>643</v>
      </c>
      <c r="J199" t="b">
        <v>0</v>
      </c>
    </row>
    <row r="200" spans="1:10" x14ac:dyDescent="0.2">
      <c r="A200">
        <v>9</v>
      </c>
      <c r="B200">
        <v>4</v>
      </c>
      <c r="C200" s="116">
        <v>45125.446359374997</v>
      </c>
      <c r="D200">
        <v>1009</v>
      </c>
      <c r="E200" s="24" t="s">
        <v>5432</v>
      </c>
      <c r="F200" s="24" t="s">
        <v>1254</v>
      </c>
      <c r="G200" s="24" t="s">
        <v>4959</v>
      </c>
      <c r="H200">
        <v>1009</v>
      </c>
      <c r="I200" s="24" t="s">
        <v>5433</v>
      </c>
      <c r="J200" t="b">
        <v>0</v>
      </c>
    </row>
    <row r="201" spans="1:10" x14ac:dyDescent="0.2">
      <c r="A201">
        <v>1207</v>
      </c>
      <c r="B201">
        <v>4</v>
      </c>
      <c r="C201" s="116">
        <v>45126.394348726855</v>
      </c>
      <c r="D201">
        <v>9512</v>
      </c>
      <c r="E201" s="24" t="s">
        <v>5434</v>
      </c>
      <c r="F201" s="24" t="s">
        <v>4961</v>
      </c>
      <c r="G201" s="24" t="s">
        <v>4960</v>
      </c>
      <c r="H201">
        <v>9512</v>
      </c>
      <c r="I201" s="24" t="s">
        <v>5435</v>
      </c>
      <c r="J201" t="b">
        <v>0</v>
      </c>
    </row>
    <row r="202" spans="1:10" x14ac:dyDescent="0.2">
      <c r="A202">
        <v>1659</v>
      </c>
      <c r="B202">
        <v>10</v>
      </c>
      <c r="C202" s="116"/>
      <c r="D202">
        <v>9984</v>
      </c>
      <c r="E202" s="24" t="s">
        <v>5436</v>
      </c>
      <c r="F202" s="24" t="s">
        <v>1215</v>
      </c>
      <c r="G202" s="24" t="s">
        <v>1214</v>
      </c>
      <c r="H202">
        <v>9984</v>
      </c>
      <c r="I202" s="24" t="s">
        <v>5437</v>
      </c>
      <c r="J202" t="b">
        <v>1</v>
      </c>
    </row>
    <row r="203" spans="1:10" x14ac:dyDescent="0.2">
      <c r="A203">
        <v>1525</v>
      </c>
      <c r="B203">
        <v>4</v>
      </c>
      <c r="C203" s="116">
        <v>45126.394421064811</v>
      </c>
      <c r="D203">
        <v>9842</v>
      </c>
      <c r="E203" s="24" t="s">
        <v>5438</v>
      </c>
      <c r="F203" s="24" t="s">
        <v>1217</v>
      </c>
      <c r="G203" s="24" t="s">
        <v>1216</v>
      </c>
      <c r="H203">
        <v>9842</v>
      </c>
      <c r="I203" s="24" t="s">
        <v>5439</v>
      </c>
      <c r="J203" t="b">
        <v>0</v>
      </c>
    </row>
    <row r="204" spans="1:10" x14ac:dyDescent="0.2">
      <c r="A204">
        <v>1434</v>
      </c>
      <c r="B204">
        <v>4</v>
      </c>
      <c r="C204" s="116">
        <v>45126.394510763887</v>
      </c>
      <c r="D204">
        <v>9751</v>
      </c>
      <c r="E204" s="24" t="s">
        <v>5440</v>
      </c>
      <c r="F204" s="24" t="s">
        <v>1219</v>
      </c>
      <c r="G204" s="24" t="s">
        <v>1218</v>
      </c>
      <c r="H204">
        <v>9751</v>
      </c>
      <c r="I204" s="24" t="s">
        <v>5441</v>
      </c>
      <c r="J204" t="b">
        <v>0</v>
      </c>
    </row>
    <row r="205" spans="1:10" x14ac:dyDescent="0.2">
      <c r="A205">
        <v>1833</v>
      </c>
      <c r="C205" s="116">
        <v>45126.400034571758</v>
      </c>
      <c r="D205">
        <v>1640</v>
      </c>
      <c r="E205" s="24" t="s">
        <v>5442</v>
      </c>
      <c r="F205" s="24" t="s">
        <v>956</v>
      </c>
      <c r="G205" s="24" t="s">
        <v>1221</v>
      </c>
      <c r="H205">
        <v>1640</v>
      </c>
      <c r="I205" s="24" t="s">
        <v>5443</v>
      </c>
      <c r="J205" t="b">
        <v>0</v>
      </c>
    </row>
    <row r="206" spans="1:10" x14ac:dyDescent="0.2">
      <c r="A206">
        <v>1494</v>
      </c>
      <c r="B206">
        <v>4</v>
      </c>
      <c r="C206" s="116">
        <v>45126.394606979164</v>
      </c>
      <c r="D206">
        <v>9811</v>
      </c>
      <c r="E206" s="24" t="s">
        <v>3946</v>
      </c>
      <c r="F206" s="24" t="s">
        <v>1143</v>
      </c>
      <c r="G206" s="24" t="s">
        <v>1222</v>
      </c>
      <c r="H206">
        <v>9811</v>
      </c>
      <c r="I206" s="24" t="s">
        <v>5444</v>
      </c>
      <c r="J206" t="b">
        <v>0</v>
      </c>
    </row>
    <row r="207" spans="1:10" x14ac:dyDescent="0.2">
      <c r="A207">
        <v>1638</v>
      </c>
      <c r="B207">
        <v>8</v>
      </c>
      <c r="C207" s="116">
        <v>45580</v>
      </c>
      <c r="D207">
        <v>9963</v>
      </c>
      <c r="E207" s="24" t="s">
        <v>3946</v>
      </c>
      <c r="F207" s="24" t="s">
        <v>1224</v>
      </c>
      <c r="G207" s="24" t="s">
        <v>1223</v>
      </c>
      <c r="H207">
        <v>9963</v>
      </c>
      <c r="I207" s="24" t="s">
        <v>5445</v>
      </c>
      <c r="J207" t="b">
        <v>1</v>
      </c>
    </row>
    <row r="208" spans="1:10" x14ac:dyDescent="0.2">
      <c r="A208">
        <v>132</v>
      </c>
      <c r="B208">
        <v>4</v>
      </c>
      <c r="C208" s="116">
        <v>45126.400594479164</v>
      </c>
      <c r="D208">
        <v>1136</v>
      </c>
      <c r="E208" s="24" t="s">
        <v>3946</v>
      </c>
      <c r="F208" s="24" t="s">
        <v>1227</v>
      </c>
      <c r="G208" s="24" t="s">
        <v>1226</v>
      </c>
      <c r="H208">
        <v>1136</v>
      </c>
      <c r="I208" s="24" t="s">
        <v>5446</v>
      </c>
      <c r="J208" t="b">
        <v>0</v>
      </c>
    </row>
    <row r="209" spans="1:10" x14ac:dyDescent="0.2">
      <c r="A209">
        <v>1911</v>
      </c>
      <c r="C209" s="116">
        <v>45126.40065196759</v>
      </c>
      <c r="D209">
        <v>1707</v>
      </c>
      <c r="E209" s="24" t="s">
        <v>3946</v>
      </c>
      <c r="F209" s="24" t="s">
        <v>1229</v>
      </c>
      <c r="G209" s="24" t="s">
        <v>1228</v>
      </c>
      <c r="H209">
        <v>1707</v>
      </c>
      <c r="I209" s="24" t="s">
        <v>5447</v>
      </c>
      <c r="J209" t="b">
        <v>0</v>
      </c>
    </row>
    <row r="210" spans="1:10" x14ac:dyDescent="0.2">
      <c r="A210">
        <v>1504</v>
      </c>
      <c r="B210">
        <v>4</v>
      </c>
      <c r="C210" s="116">
        <v>45126.394691782407</v>
      </c>
      <c r="D210">
        <v>9821</v>
      </c>
      <c r="E210" s="24" t="s">
        <v>3946</v>
      </c>
      <c r="F210" s="24" t="s">
        <v>1231</v>
      </c>
      <c r="G210" s="24" t="s">
        <v>1230</v>
      </c>
      <c r="H210">
        <v>9821</v>
      </c>
      <c r="I210" s="24" t="s">
        <v>5448</v>
      </c>
      <c r="J210" t="b">
        <v>0</v>
      </c>
    </row>
    <row r="211" spans="1:10" x14ac:dyDescent="0.2">
      <c r="A211">
        <v>685</v>
      </c>
      <c r="B211">
        <v>4</v>
      </c>
      <c r="C211" s="116"/>
      <c r="D211">
        <v>8914</v>
      </c>
      <c r="E211" s="24" t="s">
        <v>3946</v>
      </c>
      <c r="F211" s="24" t="s">
        <v>1196</v>
      </c>
      <c r="G211" s="24" t="s">
        <v>220</v>
      </c>
      <c r="H211">
        <v>8914</v>
      </c>
      <c r="I211" s="24" t="s">
        <v>306</v>
      </c>
      <c r="J211" t="b">
        <v>0</v>
      </c>
    </row>
    <row r="212" spans="1:10" x14ac:dyDescent="0.2">
      <c r="A212">
        <v>1925</v>
      </c>
      <c r="C212" s="116">
        <v>45895.879502048614</v>
      </c>
      <c r="D212">
        <v>11009190</v>
      </c>
      <c r="E212" s="24" t="s">
        <v>3946</v>
      </c>
      <c r="F212" s="24" t="s">
        <v>5449</v>
      </c>
      <c r="G212" s="24" t="s">
        <v>5450</v>
      </c>
      <c r="H212">
        <v>11009190</v>
      </c>
      <c r="I212" s="24" t="s">
        <v>5451</v>
      </c>
      <c r="J212" t="b">
        <v>0</v>
      </c>
    </row>
    <row r="213" spans="1:10" x14ac:dyDescent="0.2">
      <c r="A213">
        <v>1127</v>
      </c>
      <c r="B213">
        <v>4</v>
      </c>
      <c r="C213" s="116">
        <v>45699</v>
      </c>
      <c r="D213">
        <v>9414</v>
      </c>
      <c r="E213" s="24" t="s">
        <v>3946</v>
      </c>
      <c r="F213" s="24" t="s">
        <v>1126</v>
      </c>
      <c r="G213" s="24" t="s">
        <v>222</v>
      </c>
      <c r="H213">
        <v>9414</v>
      </c>
      <c r="I213" s="24" t="s">
        <v>320</v>
      </c>
      <c r="J213" t="b">
        <v>0</v>
      </c>
    </row>
    <row r="214" spans="1:10" x14ac:dyDescent="0.2">
      <c r="A214">
        <v>643</v>
      </c>
      <c r="B214">
        <v>4</v>
      </c>
      <c r="C214" s="116"/>
      <c r="D214">
        <v>8854</v>
      </c>
      <c r="E214" s="24" t="s">
        <v>3946</v>
      </c>
      <c r="F214" s="24" t="s">
        <v>1126</v>
      </c>
      <c r="G214" s="24" t="s">
        <v>222</v>
      </c>
      <c r="H214">
        <v>8854</v>
      </c>
      <c r="I214" s="24" t="s">
        <v>320</v>
      </c>
      <c r="J214" t="b">
        <v>0</v>
      </c>
    </row>
    <row r="215" spans="1:10" x14ac:dyDescent="0.2">
      <c r="A215">
        <v>1921</v>
      </c>
      <c r="C215" s="116">
        <v>45885</v>
      </c>
      <c r="D215">
        <v>5894992</v>
      </c>
      <c r="E215" s="24" t="s">
        <v>3946</v>
      </c>
      <c r="F215" s="24" t="s">
        <v>5452</v>
      </c>
      <c r="G215" s="24" t="s">
        <v>5453</v>
      </c>
      <c r="H215">
        <v>5894992</v>
      </c>
      <c r="I215" s="24" t="s">
        <v>5454</v>
      </c>
      <c r="J215" t="b">
        <v>0</v>
      </c>
    </row>
    <row r="216" spans="1:10" x14ac:dyDescent="0.2">
      <c r="A216">
        <v>94</v>
      </c>
      <c r="B216">
        <v>4</v>
      </c>
      <c r="C216" s="116"/>
      <c r="D216">
        <v>1097</v>
      </c>
      <c r="E216" s="24" t="s">
        <v>3946</v>
      </c>
      <c r="F216" s="24" t="s">
        <v>1234</v>
      </c>
      <c r="G216" s="24" t="s">
        <v>224</v>
      </c>
      <c r="H216">
        <v>1097</v>
      </c>
      <c r="I216" s="24" t="s">
        <v>345</v>
      </c>
      <c r="J216" t="b">
        <v>0</v>
      </c>
    </row>
    <row r="217" spans="1:10" x14ac:dyDescent="0.2">
      <c r="A217">
        <v>164</v>
      </c>
      <c r="B217">
        <v>3</v>
      </c>
      <c r="C217" s="116">
        <v>45125.523736689815</v>
      </c>
      <c r="D217">
        <v>1168</v>
      </c>
      <c r="E217" s="24" t="s">
        <v>3946</v>
      </c>
      <c r="F217" s="24" t="s">
        <v>887</v>
      </c>
      <c r="G217" s="24" t="s">
        <v>1235</v>
      </c>
      <c r="H217">
        <v>1168</v>
      </c>
      <c r="I217" s="24" t="s">
        <v>5455</v>
      </c>
      <c r="J217" t="b">
        <v>0</v>
      </c>
    </row>
    <row r="218" spans="1:10" x14ac:dyDescent="0.2">
      <c r="A218">
        <v>515</v>
      </c>
      <c r="B218">
        <v>3</v>
      </c>
      <c r="C218" s="116"/>
      <c r="D218">
        <v>8693</v>
      </c>
      <c r="E218" s="24" t="s">
        <v>3946</v>
      </c>
      <c r="F218" s="24" t="s">
        <v>1238</v>
      </c>
      <c r="G218" s="24" t="s">
        <v>226</v>
      </c>
      <c r="H218">
        <v>8693</v>
      </c>
      <c r="I218" s="24" t="s">
        <v>417</v>
      </c>
      <c r="J218" t="b">
        <v>1</v>
      </c>
    </row>
    <row r="219" spans="1:10" x14ac:dyDescent="0.2">
      <c r="A219">
        <v>232</v>
      </c>
      <c r="B219">
        <v>4</v>
      </c>
      <c r="C219" s="116">
        <v>45125.521878472224</v>
      </c>
      <c r="D219">
        <v>1242</v>
      </c>
      <c r="E219" s="24" t="s">
        <v>3946</v>
      </c>
      <c r="F219" s="24" t="s">
        <v>1240</v>
      </c>
      <c r="G219" s="24" t="s">
        <v>1239</v>
      </c>
      <c r="H219">
        <v>1242</v>
      </c>
      <c r="I219" s="24" t="s">
        <v>5456</v>
      </c>
      <c r="J219" t="b">
        <v>0</v>
      </c>
    </row>
    <row r="220" spans="1:10" x14ac:dyDescent="0.2">
      <c r="A220">
        <v>1658</v>
      </c>
      <c r="B220">
        <v>4</v>
      </c>
      <c r="C220" s="116">
        <v>45125.522054976849</v>
      </c>
      <c r="D220">
        <v>9983</v>
      </c>
      <c r="E220" s="24" t="s">
        <v>3946</v>
      </c>
      <c r="F220" s="24" t="s">
        <v>1242</v>
      </c>
      <c r="G220" s="24" t="s">
        <v>1241</v>
      </c>
      <c r="H220">
        <v>9983</v>
      </c>
      <c r="I220" s="24" t="s">
        <v>5457</v>
      </c>
      <c r="J220" t="b">
        <v>0</v>
      </c>
    </row>
    <row r="221" spans="1:10" x14ac:dyDescent="0.2">
      <c r="A221">
        <v>983</v>
      </c>
      <c r="B221">
        <v>4</v>
      </c>
      <c r="C221" s="116">
        <v>45125.522159525462</v>
      </c>
      <c r="D221">
        <v>9258</v>
      </c>
      <c r="E221" s="24" t="s">
        <v>3946</v>
      </c>
      <c r="F221" s="24" t="s">
        <v>1244</v>
      </c>
      <c r="G221" s="24" t="s">
        <v>1243</v>
      </c>
      <c r="H221">
        <v>9258</v>
      </c>
      <c r="I221" s="24" t="s">
        <v>5458</v>
      </c>
      <c r="J221" t="b">
        <v>0</v>
      </c>
    </row>
    <row r="222" spans="1:10" x14ac:dyDescent="0.2">
      <c r="A222">
        <v>982</v>
      </c>
      <c r="B222">
        <v>4</v>
      </c>
      <c r="C222" s="116"/>
      <c r="D222">
        <v>9257</v>
      </c>
      <c r="E222" s="24" t="s">
        <v>3946</v>
      </c>
      <c r="F222" s="24" t="s">
        <v>1246</v>
      </c>
      <c r="G222" s="24" t="s">
        <v>1245</v>
      </c>
      <c r="H222">
        <v>9257</v>
      </c>
      <c r="I222" s="24" t="s">
        <v>578</v>
      </c>
      <c r="J222" t="b">
        <v>0</v>
      </c>
    </row>
    <row r="223" spans="1:10" x14ac:dyDescent="0.2">
      <c r="A223">
        <v>873</v>
      </c>
      <c r="B223">
        <v>4</v>
      </c>
      <c r="C223" s="116">
        <v>45125.524002546299</v>
      </c>
      <c r="D223">
        <v>9143</v>
      </c>
      <c r="E223" s="24" t="s">
        <v>3946</v>
      </c>
      <c r="F223" s="24" t="s">
        <v>1252</v>
      </c>
      <c r="G223" s="24" t="s">
        <v>1251</v>
      </c>
      <c r="H223">
        <v>9143</v>
      </c>
      <c r="I223" s="24" t="s">
        <v>5459</v>
      </c>
      <c r="J223" t="b">
        <v>0</v>
      </c>
    </row>
    <row r="224" spans="1:10" x14ac:dyDescent="0.2">
      <c r="A224">
        <v>783</v>
      </c>
      <c r="B224">
        <v>4</v>
      </c>
      <c r="C224" s="116">
        <v>45125.524111423612</v>
      </c>
      <c r="D224">
        <v>9032</v>
      </c>
      <c r="E224" s="24" t="s">
        <v>3946</v>
      </c>
      <c r="F224" s="24" t="s">
        <v>1254</v>
      </c>
      <c r="G224" s="24" t="s">
        <v>1253</v>
      </c>
      <c r="H224">
        <v>9032</v>
      </c>
      <c r="I224" s="24" t="s">
        <v>5460</v>
      </c>
      <c r="J224" t="b">
        <v>0</v>
      </c>
    </row>
    <row r="225" spans="1:10" x14ac:dyDescent="0.2">
      <c r="A225">
        <v>1571</v>
      </c>
      <c r="B225">
        <v>4</v>
      </c>
      <c r="C225" s="116">
        <v>45125.524382673611</v>
      </c>
      <c r="D225">
        <v>9891</v>
      </c>
      <c r="E225" s="24" t="s">
        <v>5461</v>
      </c>
      <c r="F225" s="24" t="s">
        <v>1126</v>
      </c>
      <c r="G225" s="24" t="s">
        <v>1259</v>
      </c>
      <c r="H225">
        <v>9891</v>
      </c>
      <c r="I225" s="24" t="s">
        <v>5462</v>
      </c>
      <c r="J225" t="b">
        <v>0</v>
      </c>
    </row>
    <row r="226" spans="1:10" x14ac:dyDescent="0.2">
      <c r="A226">
        <v>1814</v>
      </c>
      <c r="C226" s="116">
        <v>45125.549495914354</v>
      </c>
      <c r="D226">
        <v>1611</v>
      </c>
      <c r="E226" s="24" t="s">
        <v>5461</v>
      </c>
      <c r="F226" s="24" t="s">
        <v>998</v>
      </c>
      <c r="G226" s="24" t="s">
        <v>1260</v>
      </c>
      <c r="H226">
        <v>1611</v>
      </c>
      <c r="I226" s="24" t="s">
        <v>5463</v>
      </c>
      <c r="J226" t="b">
        <v>0</v>
      </c>
    </row>
    <row r="227" spans="1:10" x14ac:dyDescent="0.2">
      <c r="A227">
        <v>510</v>
      </c>
      <c r="B227">
        <v>4</v>
      </c>
      <c r="C227" s="116">
        <v>45125.549663391204</v>
      </c>
      <c r="D227">
        <v>8673</v>
      </c>
      <c r="E227" s="24" t="s">
        <v>1262</v>
      </c>
      <c r="F227" s="24" t="s">
        <v>883</v>
      </c>
      <c r="G227" s="24" t="s">
        <v>5464</v>
      </c>
      <c r="H227">
        <v>8673</v>
      </c>
      <c r="I227" s="24" t="s">
        <v>5465</v>
      </c>
      <c r="J227" t="b">
        <v>1</v>
      </c>
    </row>
    <row r="228" spans="1:10" x14ac:dyDescent="0.2">
      <c r="A228">
        <v>1491</v>
      </c>
      <c r="B228">
        <v>4</v>
      </c>
      <c r="C228" s="116">
        <v>45125.549748726851</v>
      </c>
      <c r="D228">
        <v>9808</v>
      </c>
      <c r="E228" s="24" t="s">
        <v>5466</v>
      </c>
      <c r="F228" s="24" t="s">
        <v>1264</v>
      </c>
      <c r="G228" s="24" t="s">
        <v>1263</v>
      </c>
      <c r="H228">
        <v>9808</v>
      </c>
      <c r="I228" s="24" t="s">
        <v>5467</v>
      </c>
      <c r="J228" t="b">
        <v>0</v>
      </c>
    </row>
    <row r="229" spans="1:10" x14ac:dyDescent="0.2">
      <c r="A229">
        <v>1001</v>
      </c>
      <c r="B229">
        <v>4</v>
      </c>
      <c r="C229" s="116">
        <v>45125.549829745367</v>
      </c>
      <c r="D229">
        <v>9276</v>
      </c>
      <c r="E229" s="24" t="s">
        <v>5468</v>
      </c>
      <c r="F229" s="24" t="s">
        <v>1266</v>
      </c>
      <c r="G229" s="24" t="s">
        <v>1265</v>
      </c>
      <c r="H229">
        <v>9276</v>
      </c>
      <c r="I229" s="24" t="s">
        <v>5469</v>
      </c>
      <c r="J229" t="b">
        <v>0</v>
      </c>
    </row>
    <row r="230" spans="1:10" x14ac:dyDescent="0.2">
      <c r="A230">
        <v>482</v>
      </c>
      <c r="B230">
        <v>1</v>
      </c>
      <c r="C230" s="116">
        <v>45125.549906446759</v>
      </c>
      <c r="D230">
        <v>3003</v>
      </c>
      <c r="E230" s="24" t="s">
        <v>5470</v>
      </c>
      <c r="F230" s="24" t="s">
        <v>1270</v>
      </c>
      <c r="G230" s="24" t="s">
        <v>1269</v>
      </c>
      <c r="H230">
        <v>3003</v>
      </c>
      <c r="I230" s="24" t="s">
        <v>5471</v>
      </c>
      <c r="J230" t="b">
        <v>1</v>
      </c>
    </row>
    <row r="231" spans="1:10" x14ac:dyDescent="0.2">
      <c r="A231">
        <v>1682</v>
      </c>
      <c r="C231" s="116">
        <v>45125.549992708337</v>
      </c>
      <c r="D231">
        <v>1448</v>
      </c>
      <c r="E231" s="24" t="s">
        <v>5470</v>
      </c>
      <c r="F231" s="24" t="s">
        <v>1272</v>
      </c>
      <c r="G231" s="24" t="s">
        <v>1271</v>
      </c>
      <c r="H231">
        <v>1448</v>
      </c>
      <c r="I231" s="24" t="s">
        <v>5472</v>
      </c>
      <c r="J231" t="b">
        <v>0</v>
      </c>
    </row>
    <row r="232" spans="1:10" x14ac:dyDescent="0.2">
      <c r="A232">
        <v>1881</v>
      </c>
      <c r="B232">
        <v>4</v>
      </c>
      <c r="C232" s="116">
        <v>45125</v>
      </c>
      <c r="D232">
        <v>1677</v>
      </c>
      <c r="E232" s="24" t="s">
        <v>4358</v>
      </c>
      <c r="F232" s="24" t="s">
        <v>1274</v>
      </c>
      <c r="G232" s="24" t="s">
        <v>1273</v>
      </c>
      <c r="H232">
        <v>1677</v>
      </c>
      <c r="I232" s="24" t="s">
        <v>5473</v>
      </c>
      <c r="J232" t="b">
        <v>0</v>
      </c>
    </row>
    <row r="233" spans="1:10" x14ac:dyDescent="0.2">
      <c r="A233">
        <v>230</v>
      </c>
      <c r="B233">
        <v>4</v>
      </c>
      <c r="C233" s="116">
        <v>45125.550057256944</v>
      </c>
      <c r="D233">
        <v>1240</v>
      </c>
      <c r="E233" s="24" t="s">
        <v>5474</v>
      </c>
      <c r="F233" s="24" t="s">
        <v>4963</v>
      </c>
      <c r="G233" s="24" t="s">
        <v>4962</v>
      </c>
      <c r="H233">
        <v>1240</v>
      </c>
      <c r="I233" s="24" t="s">
        <v>5475</v>
      </c>
      <c r="J233" t="b">
        <v>0</v>
      </c>
    </row>
    <row r="234" spans="1:10" x14ac:dyDescent="0.2">
      <c r="A234">
        <v>249</v>
      </c>
      <c r="B234">
        <v>4</v>
      </c>
      <c r="C234" s="116">
        <v>45125.550127974537</v>
      </c>
      <c r="D234">
        <v>1259</v>
      </c>
      <c r="E234" s="24" t="s">
        <v>5474</v>
      </c>
      <c r="F234" s="24" t="s">
        <v>1276</v>
      </c>
      <c r="G234" s="24" t="s">
        <v>1275</v>
      </c>
      <c r="H234">
        <v>1259</v>
      </c>
      <c r="I234" s="24" t="s">
        <v>5476</v>
      </c>
      <c r="J234" t="b">
        <v>1</v>
      </c>
    </row>
    <row r="235" spans="1:10" x14ac:dyDescent="0.2">
      <c r="A235">
        <v>1620</v>
      </c>
      <c r="B235">
        <v>4</v>
      </c>
      <c r="C235" s="116">
        <v>45125.676296678241</v>
      </c>
      <c r="D235">
        <v>9944</v>
      </c>
      <c r="E235" s="24" t="s">
        <v>5477</v>
      </c>
      <c r="F235" s="24" t="s">
        <v>1280</v>
      </c>
      <c r="G235" s="24" t="s">
        <v>1279</v>
      </c>
      <c r="H235">
        <v>9944</v>
      </c>
      <c r="I235" s="24" t="s">
        <v>5478</v>
      </c>
      <c r="J235" t="b">
        <v>0</v>
      </c>
    </row>
    <row r="236" spans="1:10" x14ac:dyDescent="0.2">
      <c r="A236">
        <v>1782</v>
      </c>
      <c r="C236" s="116">
        <v>45126.45636084491</v>
      </c>
      <c r="D236">
        <v>1574</v>
      </c>
      <c r="E236" s="24" t="s">
        <v>5479</v>
      </c>
      <c r="F236" s="24" t="s">
        <v>1283</v>
      </c>
      <c r="G236" s="24" t="s">
        <v>1282</v>
      </c>
      <c r="H236">
        <v>1574</v>
      </c>
      <c r="I236" s="24" t="s">
        <v>5480</v>
      </c>
      <c r="J236" t="b">
        <v>0</v>
      </c>
    </row>
    <row r="237" spans="1:10" x14ac:dyDescent="0.2">
      <c r="A237">
        <v>1674</v>
      </c>
      <c r="B237">
        <v>4</v>
      </c>
      <c r="C237" s="116">
        <v>45126.456361574077</v>
      </c>
      <c r="D237">
        <v>9999</v>
      </c>
      <c r="E237" s="24" t="s">
        <v>5481</v>
      </c>
      <c r="F237" s="24" t="s">
        <v>1285</v>
      </c>
      <c r="G237" s="24" t="s">
        <v>1284</v>
      </c>
      <c r="H237">
        <v>9999</v>
      </c>
      <c r="I237" s="24" t="s">
        <v>5482</v>
      </c>
      <c r="J237" t="b">
        <v>0</v>
      </c>
    </row>
    <row r="238" spans="1:10" x14ac:dyDescent="0.2">
      <c r="A238">
        <v>1649</v>
      </c>
      <c r="B238">
        <v>4</v>
      </c>
      <c r="C238" s="116">
        <v>45125.678356018521</v>
      </c>
      <c r="D238">
        <v>9974</v>
      </c>
      <c r="E238" s="24" t="s">
        <v>5481</v>
      </c>
      <c r="F238" s="24" t="s">
        <v>1289</v>
      </c>
      <c r="G238" s="24" t="s">
        <v>1288</v>
      </c>
      <c r="H238">
        <v>9974</v>
      </c>
      <c r="I238" s="24" t="s">
        <v>5483</v>
      </c>
      <c r="J238" t="b">
        <v>0</v>
      </c>
    </row>
    <row r="239" spans="1:10" x14ac:dyDescent="0.2">
      <c r="A239">
        <v>668</v>
      </c>
      <c r="B239">
        <v>4</v>
      </c>
      <c r="C239" s="116">
        <v>45125.67891516204</v>
      </c>
      <c r="D239">
        <v>8885</v>
      </c>
      <c r="E239" s="24" t="s">
        <v>5481</v>
      </c>
      <c r="F239" s="24" t="s">
        <v>1291</v>
      </c>
      <c r="G239" s="24" t="s">
        <v>1290</v>
      </c>
      <c r="H239">
        <v>8885</v>
      </c>
      <c r="I239" s="24" t="s">
        <v>5484</v>
      </c>
      <c r="J239" t="b">
        <v>0</v>
      </c>
    </row>
    <row r="240" spans="1:10" x14ac:dyDescent="0.2">
      <c r="A240">
        <v>39</v>
      </c>
      <c r="B240">
        <v>4</v>
      </c>
      <c r="C240" s="116">
        <v>45125.679056250003</v>
      </c>
      <c r="D240">
        <v>1042</v>
      </c>
      <c r="E240" s="24" t="s">
        <v>5481</v>
      </c>
      <c r="F240" s="24" t="s">
        <v>1274</v>
      </c>
      <c r="G240" s="24" t="s">
        <v>1294</v>
      </c>
      <c r="H240">
        <v>1042</v>
      </c>
      <c r="I240" s="24" t="s">
        <v>5485</v>
      </c>
      <c r="J240" t="b">
        <v>0</v>
      </c>
    </row>
    <row r="241" spans="1:10" x14ac:dyDescent="0.2">
      <c r="A241">
        <v>1176</v>
      </c>
      <c r="B241">
        <v>5</v>
      </c>
      <c r="C241" s="116">
        <v>45178</v>
      </c>
      <c r="D241">
        <v>9478</v>
      </c>
      <c r="E241" s="24" t="s">
        <v>5481</v>
      </c>
      <c r="F241" s="24" t="s">
        <v>1314</v>
      </c>
      <c r="G241" s="24" t="s">
        <v>4964</v>
      </c>
      <c r="H241">
        <v>9478</v>
      </c>
      <c r="I241" s="24" t="s">
        <v>5486</v>
      </c>
      <c r="J241" t="b">
        <v>1</v>
      </c>
    </row>
    <row r="242" spans="1:10" x14ac:dyDescent="0.2">
      <c r="A242">
        <v>1766</v>
      </c>
      <c r="C242" s="116"/>
      <c r="D242">
        <v>1558</v>
      </c>
      <c r="E242" s="24" t="s">
        <v>5124</v>
      </c>
      <c r="F242" s="24" t="s">
        <v>1299</v>
      </c>
      <c r="G242" s="24" t="s">
        <v>230</v>
      </c>
      <c r="H242">
        <v>1558</v>
      </c>
      <c r="I242" s="24" t="s">
        <v>695</v>
      </c>
      <c r="J242" t="b">
        <v>0</v>
      </c>
    </row>
    <row r="243" spans="1:10" x14ac:dyDescent="0.2">
      <c r="A243">
        <v>340</v>
      </c>
      <c r="B243">
        <v>4</v>
      </c>
      <c r="C243" s="116">
        <v>45125.67842271991</v>
      </c>
      <c r="D243">
        <v>1353</v>
      </c>
      <c r="E243" s="24" t="s">
        <v>5487</v>
      </c>
      <c r="F243" s="24" t="s">
        <v>914</v>
      </c>
      <c r="G243" s="24" t="s">
        <v>1300</v>
      </c>
      <c r="H243">
        <v>1353</v>
      </c>
      <c r="I243" s="24" t="s">
        <v>5488</v>
      </c>
      <c r="J243" t="b">
        <v>0</v>
      </c>
    </row>
    <row r="244" spans="1:10" x14ac:dyDescent="0.2">
      <c r="A244">
        <v>1994</v>
      </c>
      <c r="C244" s="116">
        <v>45125.678482407406</v>
      </c>
      <c r="D244">
        <v>1872</v>
      </c>
      <c r="E244" s="24" t="s">
        <v>5487</v>
      </c>
      <c r="F244" s="24" t="s">
        <v>1084</v>
      </c>
      <c r="G244" s="24" t="s">
        <v>1301</v>
      </c>
      <c r="H244">
        <v>1872</v>
      </c>
      <c r="I244" s="24" t="s">
        <v>5489</v>
      </c>
      <c r="J244" t="b">
        <v>0</v>
      </c>
    </row>
    <row r="245" spans="1:10" x14ac:dyDescent="0.2">
      <c r="A245">
        <v>1371</v>
      </c>
      <c r="B245">
        <v>4</v>
      </c>
      <c r="C245" s="116">
        <v>45125.678559456021</v>
      </c>
      <c r="D245">
        <v>9681</v>
      </c>
      <c r="E245" s="24" t="s">
        <v>5487</v>
      </c>
      <c r="F245" s="24" t="s">
        <v>1303</v>
      </c>
      <c r="G245" s="24" t="s">
        <v>1302</v>
      </c>
      <c r="H245">
        <v>9681</v>
      </c>
      <c r="I245" s="24" t="s">
        <v>5490</v>
      </c>
      <c r="J245" t="b">
        <v>0</v>
      </c>
    </row>
    <row r="246" spans="1:10" x14ac:dyDescent="0.2">
      <c r="A246">
        <v>1264</v>
      </c>
      <c r="B246">
        <v>4</v>
      </c>
      <c r="C246" s="116">
        <v>45125.678649884256</v>
      </c>
      <c r="D246">
        <v>9570</v>
      </c>
      <c r="E246" s="24" t="s">
        <v>5487</v>
      </c>
      <c r="F246" s="24" t="s">
        <v>1305</v>
      </c>
      <c r="G246" s="24" t="s">
        <v>1304</v>
      </c>
      <c r="H246">
        <v>9570</v>
      </c>
      <c r="I246" s="24" t="s">
        <v>5491</v>
      </c>
      <c r="J246" t="b">
        <v>0</v>
      </c>
    </row>
    <row r="247" spans="1:10" x14ac:dyDescent="0.2">
      <c r="A247">
        <v>1909</v>
      </c>
      <c r="C247" s="116">
        <v>45126.456361724537</v>
      </c>
      <c r="D247">
        <v>1715</v>
      </c>
      <c r="E247" s="24" t="s">
        <v>5487</v>
      </c>
      <c r="F247" s="24" t="s">
        <v>1307</v>
      </c>
      <c r="G247" s="24" t="s">
        <v>1306</v>
      </c>
      <c r="H247">
        <v>1715</v>
      </c>
      <c r="I247" s="24" t="s">
        <v>5492</v>
      </c>
      <c r="J247" t="b">
        <v>0</v>
      </c>
    </row>
    <row r="248" spans="1:10" x14ac:dyDescent="0.2">
      <c r="A248">
        <v>1460</v>
      </c>
      <c r="B248">
        <v>4</v>
      </c>
      <c r="C248" s="116">
        <v>45125.67874664352</v>
      </c>
      <c r="D248">
        <v>9777</v>
      </c>
      <c r="E248" s="24" t="s">
        <v>5487</v>
      </c>
      <c r="F248" s="24" t="s">
        <v>1219</v>
      </c>
      <c r="G248" s="24" t="s">
        <v>1309</v>
      </c>
      <c r="H248">
        <v>9777</v>
      </c>
      <c r="I248" s="24" t="s">
        <v>5493</v>
      </c>
      <c r="J248" t="b">
        <v>0</v>
      </c>
    </row>
    <row r="249" spans="1:10" x14ac:dyDescent="0.2">
      <c r="A249">
        <v>1475</v>
      </c>
      <c r="B249">
        <v>4</v>
      </c>
      <c r="C249" s="116">
        <v>45125.678823842594</v>
      </c>
      <c r="D249">
        <v>9792</v>
      </c>
      <c r="E249" s="24" t="s">
        <v>5487</v>
      </c>
      <c r="F249" s="24" t="s">
        <v>1160</v>
      </c>
      <c r="G249" s="24" t="s">
        <v>1312</v>
      </c>
      <c r="H249">
        <v>9792</v>
      </c>
      <c r="I249" s="24" t="s">
        <v>5494</v>
      </c>
      <c r="J249" t="b">
        <v>0</v>
      </c>
    </row>
    <row r="250" spans="1:10" x14ac:dyDescent="0.2">
      <c r="A250">
        <v>906</v>
      </c>
      <c r="B250">
        <v>4</v>
      </c>
      <c r="C250" s="116">
        <v>45639</v>
      </c>
      <c r="D250">
        <v>9177</v>
      </c>
      <c r="E250" s="24" t="s">
        <v>5495</v>
      </c>
      <c r="F250" s="24" t="s">
        <v>1318</v>
      </c>
      <c r="G250" s="24" t="s">
        <v>1317</v>
      </c>
      <c r="H250">
        <v>9177</v>
      </c>
      <c r="I250" s="24" t="s">
        <v>5496</v>
      </c>
      <c r="J250" t="b">
        <v>0</v>
      </c>
    </row>
    <row r="251" spans="1:10" x14ac:dyDescent="0.2">
      <c r="A251">
        <v>21</v>
      </c>
      <c r="B251">
        <v>4</v>
      </c>
      <c r="C251" s="116">
        <v>45639</v>
      </c>
      <c r="D251">
        <v>1024</v>
      </c>
      <c r="E251" s="24" t="s">
        <v>5497</v>
      </c>
      <c r="F251" s="24" t="s">
        <v>1322</v>
      </c>
      <c r="G251" s="24" t="s">
        <v>1321</v>
      </c>
      <c r="H251">
        <v>1024</v>
      </c>
      <c r="I251" s="24" t="s">
        <v>5498</v>
      </c>
      <c r="J251" t="b">
        <v>0</v>
      </c>
    </row>
    <row r="252" spans="1:10" x14ac:dyDescent="0.2">
      <c r="A252">
        <v>1697</v>
      </c>
      <c r="C252" s="116">
        <v>45126.456362268516</v>
      </c>
      <c r="D252">
        <v>1458</v>
      </c>
      <c r="E252" s="24" t="s">
        <v>5497</v>
      </c>
      <c r="F252" s="24" t="s">
        <v>1039</v>
      </c>
      <c r="G252" s="24" t="s">
        <v>1324</v>
      </c>
      <c r="H252">
        <v>1458</v>
      </c>
      <c r="I252" s="24" t="s">
        <v>5499</v>
      </c>
      <c r="J252" t="b">
        <v>0</v>
      </c>
    </row>
    <row r="253" spans="1:10" x14ac:dyDescent="0.2">
      <c r="A253">
        <v>108</v>
      </c>
      <c r="B253">
        <v>4</v>
      </c>
      <c r="C253" s="116">
        <v>45639</v>
      </c>
      <c r="D253">
        <v>1112</v>
      </c>
      <c r="E253" s="24" t="s">
        <v>5500</v>
      </c>
      <c r="F253" s="24" t="s">
        <v>1326</v>
      </c>
      <c r="G253" s="24" t="s">
        <v>1325</v>
      </c>
      <c r="H253">
        <v>1112</v>
      </c>
      <c r="I253" s="24" t="s">
        <v>5501</v>
      </c>
      <c r="J253" t="b">
        <v>0</v>
      </c>
    </row>
    <row r="254" spans="1:10" x14ac:dyDescent="0.2">
      <c r="A254">
        <v>831</v>
      </c>
      <c r="B254">
        <v>4</v>
      </c>
      <c r="C254" s="116">
        <v>45639</v>
      </c>
      <c r="D254">
        <v>9091</v>
      </c>
      <c r="E254" s="24" t="s">
        <v>2655</v>
      </c>
      <c r="F254" s="24" t="s">
        <v>1330</v>
      </c>
      <c r="G254" s="24" t="s">
        <v>1329</v>
      </c>
      <c r="H254">
        <v>9091</v>
      </c>
      <c r="I254" s="24" t="s">
        <v>5502</v>
      </c>
      <c r="J254" t="b">
        <v>0</v>
      </c>
    </row>
    <row r="255" spans="1:10" x14ac:dyDescent="0.2">
      <c r="A255">
        <v>1233</v>
      </c>
      <c r="B255">
        <v>4</v>
      </c>
      <c r="C255" s="116">
        <v>45639</v>
      </c>
      <c r="D255">
        <v>9538</v>
      </c>
      <c r="E255" s="24" t="s">
        <v>1622</v>
      </c>
      <c r="F255" s="24" t="s">
        <v>1332</v>
      </c>
      <c r="G255" s="24" t="s">
        <v>1331</v>
      </c>
      <c r="H255">
        <v>9538</v>
      </c>
      <c r="I255" s="24" t="s">
        <v>5503</v>
      </c>
      <c r="J255" t="b">
        <v>0</v>
      </c>
    </row>
    <row r="256" spans="1:10" x14ac:dyDescent="0.2">
      <c r="A256">
        <v>275</v>
      </c>
      <c r="B256">
        <v>4</v>
      </c>
      <c r="C256" s="116">
        <v>45126.45636246528</v>
      </c>
      <c r="D256">
        <v>1285</v>
      </c>
      <c r="E256" s="24" t="s">
        <v>1622</v>
      </c>
      <c r="F256" s="24" t="s">
        <v>1334</v>
      </c>
      <c r="G256" s="24" t="s">
        <v>1333</v>
      </c>
      <c r="H256">
        <v>1285</v>
      </c>
      <c r="I256" s="24" t="s">
        <v>5504</v>
      </c>
      <c r="J256" t="b">
        <v>1</v>
      </c>
    </row>
    <row r="257" spans="1:10" x14ac:dyDescent="0.2">
      <c r="A257">
        <v>37</v>
      </c>
      <c r="B257">
        <v>4</v>
      </c>
      <c r="C257" s="116">
        <v>45639</v>
      </c>
      <c r="D257">
        <v>1040</v>
      </c>
      <c r="E257" s="24" t="s">
        <v>5505</v>
      </c>
      <c r="F257" s="24" t="s">
        <v>1337</v>
      </c>
      <c r="G257" s="24" t="s">
        <v>1336</v>
      </c>
      <c r="H257">
        <v>1040</v>
      </c>
      <c r="I257" s="24" t="s">
        <v>5506</v>
      </c>
      <c r="J257" t="b">
        <v>0</v>
      </c>
    </row>
    <row r="258" spans="1:10" x14ac:dyDescent="0.2">
      <c r="A258">
        <v>1501</v>
      </c>
      <c r="B258">
        <v>4</v>
      </c>
      <c r="C258" s="116">
        <v>45639</v>
      </c>
      <c r="D258">
        <v>9818</v>
      </c>
      <c r="E258" s="24" t="s">
        <v>4932</v>
      </c>
      <c r="F258" s="24" t="s">
        <v>1339</v>
      </c>
      <c r="G258" s="24" t="s">
        <v>1338</v>
      </c>
      <c r="H258">
        <v>9818</v>
      </c>
      <c r="I258" s="24" t="s">
        <v>5507</v>
      </c>
      <c r="J258" t="b">
        <v>0</v>
      </c>
    </row>
    <row r="259" spans="1:10" x14ac:dyDescent="0.2">
      <c r="A259">
        <v>311</v>
      </c>
      <c r="B259">
        <v>4</v>
      </c>
      <c r="C259" s="116">
        <v>45126.456362997684</v>
      </c>
      <c r="D259">
        <v>1322</v>
      </c>
      <c r="E259" s="24" t="s">
        <v>4932</v>
      </c>
      <c r="F259" s="24" t="s">
        <v>1341</v>
      </c>
      <c r="G259" s="24" t="s">
        <v>1340</v>
      </c>
      <c r="H259">
        <v>1322</v>
      </c>
      <c r="I259" s="24" t="s">
        <v>5508</v>
      </c>
      <c r="J259" t="b">
        <v>1</v>
      </c>
    </row>
    <row r="260" spans="1:10" x14ac:dyDescent="0.2">
      <c r="A260">
        <v>1100</v>
      </c>
      <c r="B260">
        <v>4</v>
      </c>
      <c r="C260" s="116">
        <v>45125.554943599534</v>
      </c>
      <c r="D260">
        <v>9384</v>
      </c>
      <c r="E260" s="24" t="s">
        <v>4932</v>
      </c>
      <c r="F260" s="24" t="s">
        <v>1343</v>
      </c>
      <c r="G260" s="24" t="s">
        <v>1342</v>
      </c>
      <c r="H260">
        <v>9384</v>
      </c>
      <c r="I260" s="24" t="s">
        <v>5509</v>
      </c>
      <c r="J260" t="b">
        <v>0</v>
      </c>
    </row>
    <row r="261" spans="1:10" x14ac:dyDescent="0.2">
      <c r="A261">
        <v>1278</v>
      </c>
      <c r="B261">
        <v>4</v>
      </c>
      <c r="C261" s="116"/>
      <c r="D261">
        <v>9586</v>
      </c>
      <c r="E261" s="24" t="s">
        <v>5510</v>
      </c>
      <c r="F261" s="24" t="s">
        <v>1346</v>
      </c>
      <c r="G261" s="24" t="s">
        <v>1345</v>
      </c>
      <c r="H261">
        <v>9586</v>
      </c>
      <c r="I261" s="24" t="s">
        <v>300</v>
      </c>
      <c r="J261" t="b">
        <v>0</v>
      </c>
    </row>
    <row r="262" spans="1:10" x14ac:dyDescent="0.2">
      <c r="A262">
        <v>1026</v>
      </c>
      <c r="B262">
        <v>4</v>
      </c>
      <c r="C262" s="116">
        <v>45125.555020057873</v>
      </c>
      <c r="D262">
        <v>9302</v>
      </c>
      <c r="E262" s="24" t="s">
        <v>5511</v>
      </c>
      <c r="F262" s="24" t="s">
        <v>1348</v>
      </c>
      <c r="G262" s="24" t="s">
        <v>1347</v>
      </c>
      <c r="H262">
        <v>9302</v>
      </c>
      <c r="I262" s="24" t="s">
        <v>5512</v>
      </c>
      <c r="J262" t="b">
        <v>0</v>
      </c>
    </row>
    <row r="263" spans="1:10" x14ac:dyDescent="0.2">
      <c r="A263">
        <v>1089</v>
      </c>
      <c r="B263">
        <v>4</v>
      </c>
      <c r="C263" s="116">
        <v>45125.555109224537</v>
      </c>
      <c r="D263">
        <v>9367</v>
      </c>
      <c r="E263" s="24" t="s">
        <v>5513</v>
      </c>
      <c r="F263" s="24" t="s">
        <v>1350</v>
      </c>
      <c r="G263" s="24" t="s">
        <v>1349</v>
      </c>
      <c r="H263">
        <v>9367</v>
      </c>
      <c r="I263" s="24" t="s">
        <v>5514</v>
      </c>
      <c r="J263" t="b">
        <v>0</v>
      </c>
    </row>
    <row r="264" spans="1:10" x14ac:dyDescent="0.2">
      <c r="A264">
        <v>1514</v>
      </c>
      <c r="B264">
        <v>4</v>
      </c>
      <c r="C264" s="116">
        <v>45125.555163310186</v>
      </c>
      <c r="D264">
        <v>9831</v>
      </c>
      <c r="E264" s="24" t="s">
        <v>5515</v>
      </c>
      <c r="F264" s="24" t="s">
        <v>1352</v>
      </c>
      <c r="G264" s="24" t="s">
        <v>1351</v>
      </c>
      <c r="H264">
        <v>9831</v>
      </c>
      <c r="I264" s="24" t="s">
        <v>5516</v>
      </c>
      <c r="J264" t="b">
        <v>0</v>
      </c>
    </row>
    <row r="265" spans="1:10" x14ac:dyDescent="0.2">
      <c r="A265">
        <v>1209</v>
      </c>
      <c r="B265">
        <v>4</v>
      </c>
      <c r="C265" s="116">
        <v>45125.593715162038</v>
      </c>
      <c r="D265">
        <v>9514</v>
      </c>
      <c r="E265" s="24" t="s">
        <v>5517</v>
      </c>
      <c r="F265" s="24" t="s">
        <v>1014</v>
      </c>
      <c r="G265" s="24" t="s">
        <v>1353</v>
      </c>
      <c r="H265">
        <v>9514</v>
      </c>
      <c r="I265" s="24" t="s">
        <v>5518</v>
      </c>
      <c r="J265" t="b">
        <v>0</v>
      </c>
    </row>
    <row r="266" spans="1:10" x14ac:dyDescent="0.2">
      <c r="A266">
        <v>159</v>
      </c>
      <c r="B266">
        <v>4</v>
      </c>
      <c r="C266" s="116">
        <v>45125.593791087966</v>
      </c>
      <c r="D266">
        <v>1163</v>
      </c>
      <c r="E266" s="24" t="s">
        <v>5519</v>
      </c>
      <c r="F266" s="24" t="s">
        <v>1357</v>
      </c>
      <c r="G266" s="24" t="s">
        <v>1356</v>
      </c>
      <c r="H266">
        <v>1163</v>
      </c>
      <c r="I266" s="24" t="s">
        <v>5520</v>
      </c>
      <c r="J266" t="b">
        <v>0</v>
      </c>
    </row>
    <row r="267" spans="1:10" x14ac:dyDescent="0.2">
      <c r="A267">
        <v>978</v>
      </c>
      <c r="B267">
        <v>11</v>
      </c>
      <c r="C267" s="116">
        <v>45125.593895798615</v>
      </c>
      <c r="D267">
        <v>9253</v>
      </c>
      <c r="E267" s="24" t="s">
        <v>5519</v>
      </c>
      <c r="F267" s="24" t="s">
        <v>1359</v>
      </c>
      <c r="G267" s="24" t="s">
        <v>1358</v>
      </c>
      <c r="H267">
        <v>9253</v>
      </c>
      <c r="I267" s="24" t="s">
        <v>5521</v>
      </c>
      <c r="J267" t="b">
        <v>0</v>
      </c>
    </row>
    <row r="268" spans="1:10" x14ac:dyDescent="0.2">
      <c r="A268">
        <v>1115</v>
      </c>
      <c r="B268">
        <v>4</v>
      </c>
      <c r="C268" s="116">
        <v>45125.594001620368</v>
      </c>
      <c r="D268">
        <v>9402</v>
      </c>
      <c r="E268" s="24" t="s">
        <v>5519</v>
      </c>
      <c r="F268" s="24" t="s">
        <v>1280</v>
      </c>
      <c r="G268" s="24" t="s">
        <v>1360</v>
      </c>
      <c r="H268">
        <v>9402</v>
      </c>
      <c r="I268" s="24" t="s">
        <v>5522</v>
      </c>
      <c r="J268" t="b">
        <v>0</v>
      </c>
    </row>
    <row r="269" spans="1:10" x14ac:dyDescent="0.2">
      <c r="A269">
        <v>1903</v>
      </c>
      <c r="C269" s="116">
        <v>45126.456363194447</v>
      </c>
      <c r="D269">
        <v>1711</v>
      </c>
      <c r="E269" s="24" t="s">
        <v>5523</v>
      </c>
      <c r="F269" s="24" t="s">
        <v>1362</v>
      </c>
      <c r="G269" s="24" t="s">
        <v>1361</v>
      </c>
      <c r="H269">
        <v>1711</v>
      </c>
      <c r="I269" s="24" t="s">
        <v>5524</v>
      </c>
      <c r="J269" t="b">
        <v>0</v>
      </c>
    </row>
    <row r="270" spans="1:10" x14ac:dyDescent="0.2">
      <c r="A270">
        <v>753</v>
      </c>
      <c r="B270">
        <v>4</v>
      </c>
      <c r="C270" s="116">
        <v>45615</v>
      </c>
      <c r="D270">
        <v>8996</v>
      </c>
      <c r="E270" s="24" t="s">
        <v>5525</v>
      </c>
      <c r="F270" s="24" t="s">
        <v>956</v>
      </c>
      <c r="G270" s="24" t="s">
        <v>1365</v>
      </c>
      <c r="H270">
        <v>8996</v>
      </c>
      <c r="I270" s="24" t="s">
        <v>5526</v>
      </c>
      <c r="J270" t="b">
        <v>0</v>
      </c>
    </row>
    <row r="271" spans="1:10" x14ac:dyDescent="0.2">
      <c r="A271">
        <v>199</v>
      </c>
      <c r="B271">
        <v>3</v>
      </c>
      <c r="C271" s="116">
        <v>45126.456363344907</v>
      </c>
      <c r="D271">
        <v>1203</v>
      </c>
      <c r="E271" s="24" t="s">
        <v>5527</v>
      </c>
      <c r="F271" s="24" t="s">
        <v>1367</v>
      </c>
      <c r="G271" s="24" t="s">
        <v>1366</v>
      </c>
      <c r="H271">
        <v>1203</v>
      </c>
      <c r="I271" s="24" t="s">
        <v>5528</v>
      </c>
      <c r="J271" t="b">
        <v>0</v>
      </c>
    </row>
    <row r="272" spans="1:10" x14ac:dyDescent="0.2">
      <c r="A272">
        <v>716</v>
      </c>
      <c r="B272">
        <v>4</v>
      </c>
      <c r="C272" s="116">
        <v>45125.594206331021</v>
      </c>
      <c r="D272">
        <v>8954</v>
      </c>
      <c r="E272" s="24" t="s">
        <v>5527</v>
      </c>
      <c r="F272" s="24" t="s">
        <v>1357</v>
      </c>
      <c r="G272" s="24" t="s">
        <v>1370</v>
      </c>
      <c r="H272">
        <v>8954</v>
      </c>
      <c r="I272" s="24" t="s">
        <v>5529</v>
      </c>
      <c r="J272" t="b">
        <v>0</v>
      </c>
    </row>
    <row r="273" spans="1:10" x14ac:dyDescent="0.2">
      <c r="A273">
        <v>348</v>
      </c>
      <c r="B273">
        <v>4</v>
      </c>
      <c r="C273" s="116">
        <v>45125.67614945602</v>
      </c>
      <c r="D273">
        <v>1362</v>
      </c>
      <c r="E273" s="24" t="s">
        <v>5527</v>
      </c>
      <c r="F273" s="24" t="s">
        <v>5530</v>
      </c>
      <c r="G273" s="24" t="s">
        <v>5531</v>
      </c>
      <c r="H273">
        <v>1362</v>
      </c>
      <c r="I273" s="24" t="s">
        <v>5532</v>
      </c>
      <c r="J273" t="b">
        <v>0</v>
      </c>
    </row>
    <row r="274" spans="1:10" x14ac:dyDescent="0.2">
      <c r="A274">
        <v>838</v>
      </c>
      <c r="B274">
        <v>1</v>
      </c>
      <c r="C274" s="116">
        <v>45126.456363888887</v>
      </c>
      <c r="D274">
        <v>9102</v>
      </c>
      <c r="E274" s="24" t="s">
        <v>5527</v>
      </c>
      <c r="F274" s="24" t="s">
        <v>1374</v>
      </c>
      <c r="G274" s="24" t="s">
        <v>1373</v>
      </c>
      <c r="H274">
        <v>9102</v>
      </c>
      <c r="I274" s="24" t="s">
        <v>5533</v>
      </c>
      <c r="J274" t="b">
        <v>1</v>
      </c>
    </row>
    <row r="275" spans="1:10" x14ac:dyDescent="0.2">
      <c r="A275">
        <v>708</v>
      </c>
      <c r="B275">
        <v>9</v>
      </c>
      <c r="C275" s="116">
        <v>45125.594290775465</v>
      </c>
      <c r="D275">
        <v>8945</v>
      </c>
      <c r="E275" s="24" t="s">
        <v>5534</v>
      </c>
      <c r="F275" s="24" t="s">
        <v>1376</v>
      </c>
      <c r="G275" s="24" t="s">
        <v>1375</v>
      </c>
      <c r="H275">
        <v>8945</v>
      </c>
      <c r="I275" s="24" t="s">
        <v>5535</v>
      </c>
      <c r="J275" t="b">
        <v>1</v>
      </c>
    </row>
    <row r="276" spans="1:10" x14ac:dyDescent="0.2">
      <c r="A276">
        <v>1752</v>
      </c>
      <c r="C276" s="116">
        <v>45126.456363738427</v>
      </c>
      <c r="D276">
        <v>1510</v>
      </c>
      <c r="E276" s="24" t="s">
        <v>5534</v>
      </c>
      <c r="F276" s="24" t="s">
        <v>1378</v>
      </c>
      <c r="G276" s="24" t="s">
        <v>1377</v>
      </c>
      <c r="H276">
        <v>1510</v>
      </c>
      <c r="I276" s="24" t="s">
        <v>5536</v>
      </c>
      <c r="J276" t="b">
        <v>0</v>
      </c>
    </row>
    <row r="277" spans="1:10" x14ac:dyDescent="0.2">
      <c r="A277">
        <v>1890</v>
      </c>
      <c r="C277" s="116"/>
      <c r="D277">
        <v>1693</v>
      </c>
      <c r="E277" s="24" t="s">
        <v>1683</v>
      </c>
      <c r="F277" s="24" t="s">
        <v>956</v>
      </c>
      <c r="G277" s="24" t="s">
        <v>237</v>
      </c>
      <c r="H277">
        <v>1693</v>
      </c>
      <c r="I277" s="24" t="s">
        <v>711</v>
      </c>
      <c r="J277" t="b">
        <v>0</v>
      </c>
    </row>
    <row r="278" spans="1:10" x14ac:dyDescent="0.2">
      <c r="A278">
        <v>721</v>
      </c>
      <c r="B278">
        <v>4</v>
      </c>
      <c r="C278" s="116">
        <v>45126.411038425926</v>
      </c>
      <c r="D278">
        <v>8959</v>
      </c>
      <c r="E278" s="24" t="s">
        <v>1683</v>
      </c>
      <c r="F278" s="24" t="s">
        <v>1380</v>
      </c>
      <c r="G278" s="24" t="s">
        <v>1379</v>
      </c>
      <c r="H278">
        <v>8959</v>
      </c>
      <c r="I278" s="24" t="s">
        <v>5537</v>
      </c>
      <c r="J278" t="b">
        <v>0</v>
      </c>
    </row>
    <row r="279" spans="1:10" x14ac:dyDescent="0.2">
      <c r="A279">
        <v>236</v>
      </c>
      <c r="B279">
        <v>4</v>
      </c>
      <c r="C279" s="116">
        <v>45126.456364467595</v>
      </c>
      <c r="D279">
        <v>1246</v>
      </c>
      <c r="E279" s="24" t="s">
        <v>5538</v>
      </c>
      <c r="F279" s="24" t="s">
        <v>1386</v>
      </c>
      <c r="G279" s="24" t="s">
        <v>1385</v>
      </c>
      <c r="H279">
        <v>1246</v>
      </c>
      <c r="I279" s="24" t="s">
        <v>5539</v>
      </c>
      <c r="J279" t="b">
        <v>0</v>
      </c>
    </row>
    <row r="280" spans="1:10" x14ac:dyDescent="0.2">
      <c r="A280">
        <v>2111</v>
      </c>
      <c r="B280">
        <v>5</v>
      </c>
      <c r="C280" s="116"/>
      <c r="D280">
        <v>6016</v>
      </c>
      <c r="E280" s="24" t="s">
        <v>1000</v>
      </c>
      <c r="F280" s="24" t="s">
        <v>1387</v>
      </c>
      <c r="G280" s="24" t="s">
        <v>239</v>
      </c>
      <c r="H280">
        <v>6016</v>
      </c>
      <c r="I280" s="24" t="s">
        <v>5540</v>
      </c>
      <c r="J280" t="b">
        <v>1</v>
      </c>
    </row>
    <row r="281" spans="1:10" x14ac:dyDescent="0.2">
      <c r="A281">
        <v>875</v>
      </c>
      <c r="B281">
        <v>4</v>
      </c>
      <c r="C281" s="116">
        <v>45126.456364618054</v>
      </c>
      <c r="D281">
        <v>9145</v>
      </c>
      <c r="E281" s="24" t="s">
        <v>4483</v>
      </c>
      <c r="F281" s="24" t="s">
        <v>1389</v>
      </c>
      <c r="G281" s="24" t="s">
        <v>1388</v>
      </c>
      <c r="H281">
        <v>9145</v>
      </c>
      <c r="I281" s="24" t="s">
        <v>5541</v>
      </c>
      <c r="J281" t="b">
        <v>0</v>
      </c>
    </row>
    <row r="282" spans="1:10" x14ac:dyDescent="0.2">
      <c r="A282">
        <v>2057</v>
      </c>
      <c r="C282" s="116">
        <v>45126.456364814818</v>
      </c>
      <c r="D282">
        <v>1980</v>
      </c>
      <c r="E282" s="24" t="s">
        <v>5542</v>
      </c>
      <c r="F282" s="24" t="s">
        <v>1391</v>
      </c>
      <c r="G282" s="24" t="s">
        <v>1390</v>
      </c>
      <c r="H282">
        <v>1980</v>
      </c>
      <c r="I282" s="24" t="s">
        <v>5543</v>
      </c>
      <c r="J282" t="b">
        <v>0</v>
      </c>
    </row>
    <row r="283" spans="1:10" x14ac:dyDescent="0.2">
      <c r="A283">
        <v>385</v>
      </c>
      <c r="B283">
        <v>4</v>
      </c>
      <c r="C283" s="116"/>
      <c r="D283">
        <v>2057</v>
      </c>
      <c r="E283" s="24" t="s">
        <v>5544</v>
      </c>
      <c r="F283" s="24" t="s">
        <v>1299</v>
      </c>
      <c r="G283" s="24" t="s">
        <v>243</v>
      </c>
      <c r="H283">
        <v>2057</v>
      </c>
      <c r="I283" s="24" t="s">
        <v>5545</v>
      </c>
      <c r="J283" t="b">
        <v>1</v>
      </c>
    </row>
    <row r="284" spans="1:10" x14ac:dyDescent="0.2">
      <c r="A284">
        <v>1741</v>
      </c>
      <c r="C284" s="116"/>
      <c r="D284">
        <v>5897855</v>
      </c>
      <c r="E284" s="24" t="s">
        <v>5544</v>
      </c>
      <c r="F284" s="24" t="s">
        <v>1393</v>
      </c>
      <c r="G284" s="24" t="s">
        <v>1392</v>
      </c>
      <c r="H284">
        <v>5897855</v>
      </c>
      <c r="I284" s="24" t="s">
        <v>5546</v>
      </c>
      <c r="J284" t="b">
        <v>0</v>
      </c>
    </row>
    <row r="285" spans="1:10" x14ac:dyDescent="0.2">
      <c r="A285">
        <v>1917</v>
      </c>
      <c r="C285" s="116">
        <v>45126.456364814818</v>
      </c>
      <c r="D285">
        <v>1720</v>
      </c>
      <c r="E285" s="24" t="s">
        <v>5547</v>
      </c>
      <c r="F285" s="24" t="s">
        <v>1395</v>
      </c>
      <c r="G285" s="24" t="s">
        <v>1394</v>
      </c>
      <c r="H285">
        <v>1720</v>
      </c>
      <c r="I285" s="24" t="s">
        <v>5548</v>
      </c>
      <c r="J285" t="b">
        <v>0</v>
      </c>
    </row>
    <row r="286" spans="1:10" x14ac:dyDescent="0.2">
      <c r="A286">
        <v>1713</v>
      </c>
      <c r="C286" s="116">
        <v>45126.456365162034</v>
      </c>
      <c r="D286">
        <v>1487</v>
      </c>
      <c r="E286" s="24" t="s">
        <v>5549</v>
      </c>
      <c r="F286" s="24" t="s">
        <v>1397</v>
      </c>
      <c r="G286" s="24" t="s">
        <v>1396</v>
      </c>
      <c r="H286">
        <v>1487</v>
      </c>
      <c r="I286" s="24" t="s">
        <v>5550</v>
      </c>
      <c r="J286" t="b">
        <v>0</v>
      </c>
    </row>
    <row r="287" spans="1:10" x14ac:dyDescent="0.2">
      <c r="A287">
        <v>653</v>
      </c>
      <c r="B287">
        <v>4</v>
      </c>
      <c r="C287" s="116">
        <v>45126.456365358797</v>
      </c>
      <c r="D287">
        <v>8866</v>
      </c>
      <c r="E287" s="24" t="s">
        <v>5551</v>
      </c>
      <c r="F287" s="24" t="s">
        <v>1400</v>
      </c>
      <c r="G287" s="24" t="s">
        <v>1399</v>
      </c>
      <c r="H287">
        <v>8866</v>
      </c>
      <c r="I287" s="24" t="s">
        <v>5552</v>
      </c>
      <c r="J287" t="b">
        <v>0</v>
      </c>
    </row>
    <row r="288" spans="1:10" x14ac:dyDescent="0.2">
      <c r="A288">
        <v>1462</v>
      </c>
      <c r="B288">
        <v>4</v>
      </c>
      <c r="C288" s="116">
        <v>45126.456365543978</v>
      </c>
      <c r="D288">
        <v>9779</v>
      </c>
      <c r="E288" s="24" t="s">
        <v>5553</v>
      </c>
      <c r="F288" s="24" t="s">
        <v>1250</v>
      </c>
      <c r="G288" s="24" t="s">
        <v>1401</v>
      </c>
      <c r="H288">
        <v>9779</v>
      </c>
      <c r="I288" s="24" t="s">
        <v>5554</v>
      </c>
      <c r="J288" t="b">
        <v>0</v>
      </c>
    </row>
    <row r="289" spans="1:10" x14ac:dyDescent="0.2">
      <c r="A289">
        <v>1092</v>
      </c>
      <c r="B289">
        <v>2</v>
      </c>
      <c r="C289" s="116">
        <v>45126.456365706021</v>
      </c>
      <c r="D289">
        <v>9371</v>
      </c>
      <c r="E289" s="24" t="s">
        <v>5555</v>
      </c>
      <c r="F289" s="24" t="s">
        <v>1403</v>
      </c>
      <c r="G289" s="24" t="s">
        <v>1402</v>
      </c>
      <c r="H289">
        <v>9371</v>
      </c>
      <c r="I289" s="24" t="s">
        <v>5556</v>
      </c>
      <c r="J289" t="b">
        <v>1</v>
      </c>
    </row>
    <row r="290" spans="1:10" x14ac:dyDescent="0.2">
      <c r="A290">
        <v>93</v>
      </c>
      <c r="B290">
        <v>4</v>
      </c>
      <c r="C290" s="116">
        <v>45126.456366238424</v>
      </c>
      <c r="D290">
        <v>1096</v>
      </c>
      <c r="E290" s="24" t="s">
        <v>5555</v>
      </c>
      <c r="F290" s="24" t="s">
        <v>985</v>
      </c>
      <c r="G290" s="24" t="s">
        <v>1404</v>
      </c>
      <c r="H290">
        <v>1096</v>
      </c>
      <c r="I290" s="24" t="s">
        <v>5557</v>
      </c>
      <c r="J290" t="b">
        <v>0</v>
      </c>
    </row>
    <row r="291" spans="1:10" x14ac:dyDescent="0.2">
      <c r="A291">
        <v>715</v>
      </c>
      <c r="B291">
        <v>4</v>
      </c>
      <c r="C291" s="116">
        <v>45126.456366631945</v>
      </c>
      <c r="D291">
        <v>8953</v>
      </c>
      <c r="E291" s="24" t="s">
        <v>5555</v>
      </c>
      <c r="F291" s="24" t="s">
        <v>1408</v>
      </c>
      <c r="G291" s="24" t="s">
        <v>1407</v>
      </c>
      <c r="H291">
        <v>8953</v>
      </c>
      <c r="I291" s="24" t="s">
        <v>5558</v>
      </c>
      <c r="J291" t="b">
        <v>0</v>
      </c>
    </row>
    <row r="292" spans="1:10" x14ac:dyDescent="0.2">
      <c r="A292">
        <v>1069</v>
      </c>
      <c r="B292">
        <v>4</v>
      </c>
      <c r="C292" s="116">
        <v>45126.456366087965</v>
      </c>
      <c r="D292">
        <v>9346</v>
      </c>
      <c r="E292" s="24" t="s">
        <v>5559</v>
      </c>
      <c r="F292" s="24" t="s">
        <v>1410</v>
      </c>
      <c r="G292" s="24" t="s">
        <v>1409</v>
      </c>
      <c r="H292">
        <v>9346</v>
      </c>
      <c r="I292" s="24" t="s">
        <v>5560</v>
      </c>
      <c r="J292" t="b">
        <v>0</v>
      </c>
    </row>
    <row r="293" spans="1:10" x14ac:dyDescent="0.2">
      <c r="A293">
        <v>622</v>
      </c>
      <c r="B293">
        <v>4</v>
      </c>
      <c r="C293" s="116"/>
      <c r="D293">
        <v>6660</v>
      </c>
      <c r="E293" s="24" t="s">
        <v>5561</v>
      </c>
      <c r="F293" s="24" t="s">
        <v>1411</v>
      </c>
      <c r="G293" s="24" t="s">
        <v>245</v>
      </c>
      <c r="H293">
        <v>6660</v>
      </c>
      <c r="I293" s="24" t="s">
        <v>5562</v>
      </c>
      <c r="J293" t="b">
        <v>1</v>
      </c>
    </row>
    <row r="294" spans="1:10" x14ac:dyDescent="0.2">
      <c r="A294">
        <v>1729</v>
      </c>
      <c r="C294" s="116">
        <v>45449</v>
      </c>
      <c r="D294">
        <v>11057667</v>
      </c>
      <c r="E294" s="24" t="s">
        <v>5561</v>
      </c>
      <c r="F294" s="24" t="s">
        <v>4966</v>
      </c>
      <c r="G294" s="24" t="s">
        <v>4965</v>
      </c>
      <c r="H294">
        <v>11057667</v>
      </c>
      <c r="I294" s="24" t="s">
        <v>5563</v>
      </c>
      <c r="J294" t="b">
        <v>0</v>
      </c>
    </row>
    <row r="295" spans="1:10" x14ac:dyDescent="0.2">
      <c r="A295">
        <v>1661</v>
      </c>
      <c r="B295">
        <v>1</v>
      </c>
      <c r="C295" s="116">
        <v>45126.456366979168</v>
      </c>
      <c r="D295">
        <v>9986</v>
      </c>
      <c r="E295" s="24" t="s">
        <v>5564</v>
      </c>
      <c r="F295" s="24" t="s">
        <v>1413</v>
      </c>
      <c r="G295" s="24" t="s">
        <v>1412</v>
      </c>
      <c r="H295">
        <v>9986</v>
      </c>
      <c r="I295" s="24" t="s">
        <v>5565</v>
      </c>
      <c r="J295" t="b">
        <v>1</v>
      </c>
    </row>
    <row r="296" spans="1:10" x14ac:dyDescent="0.2">
      <c r="A296">
        <v>673</v>
      </c>
      <c r="B296">
        <v>3</v>
      </c>
      <c r="C296" s="116">
        <v>45126.456367164355</v>
      </c>
      <c r="D296">
        <v>8895</v>
      </c>
      <c r="E296" s="24" t="s">
        <v>5566</v>
      </c>
      <c r="F296" s="24" t="s">
        <v>960</v>
      </c>
      <c r="G296" s="24" t="s">
        <v>1414</v>
      </c>
      <c r="H296">
        <v>8895</v>
      </c>
      <c r="I296" s="24" t="s">
        <v>5567</v>
      </c>
      <c r="J296" t="b">
        <v>1</v>
      </c>
    </row>
    <row r="297" spans="1:10" x14ac:dyDescent="0.2">
      <c r="A297">
        <v>776</v>
      </c>
      <c r="B297">
        <v>4</v>
      </c>
      <c r="C297" s="116"/>
      <c r="D297">
        <v>9024</v>
      </c>
      <c r="E297" s="24" t="s">
        <v>5568</v>
      </c>
      <c r="F297" s="24" t="s">
        <v>965</v>
      </c>
      <c r="G297" s="24" t="s">
        <v>247</v>
      </c>
      <c r="H297">
        <v>9024</v>
      </c>
      <c r="I297" s="24" t="s">
        <v>545</v>
      </c>
      <c r="J297" t="b">
        <v>0</v>
      </c>
    </row>
    <row r="298" spans="1:10" x14ac:dyDescent="0.2">
      <c r="A298">
        <v>603</v>
      </c>
      <c r="B298">
        <v>4</v>
      </c>
      <c r="C298" s="116">
        <v>45126.456367361112</v>
      </c>
      <c r="D298">
        <v>8802</v>
      </c>
      <c r="E298" s="24" t="s">
        <v>5569</v>
      </c>
      <c r="F298" s="24" t="s">
        <v>1299</v>
      </c>
      <c r="G298" s="24" t="s">
        <v>1415</v>
      </c>
      <c r="H298">
        <v>8802</v>
      </c>
      <c r="I298" s="24" t="s">
        <v>5570</v>
      </c>
      <c r="J298" t="b">
        <v>0</v>
      </c>
    </row>
    <row r="299" spans="1:10" x14ac:dyDescent="0.2">
      <c r="A299">
        <v>1351</v>
      </c>
      <c r="B299">
        <v>4</v>
      </c>
      <c r="C299" s="116">
        <v>45126.456367511571</v>
      </c>
      <c r="D299">
        <v>9661</v>
      </c>
      <c r="E299" s="24" t="s">
        <v>5571</v>
      </c>
      <c r="F299" s="24" t="s">
        <v>1417</v>
      </c>
      <c r="G299" s="24" t="s">
        <v>1416</v>
      </c>
      <c r="H299">
        <v>9661</v>
      </c>
      <c r="I299" s="24" t="s">
        <v>5572</v>
      </c>
      <c r="J299" t="b">
        <v>0</v>
      </c>
    </row>
    <row r="300" spans="1:10" x14ac:dyDescent="0.2">
      <c r="A300">
        <v>1935</v>
      </c>
      <c r="C300" s="116">
        <v>45126.456368055558</v>
      </c>
      <c r="D300">
        <v>1763</v>
      </c>
      <c r="E300" s="24" t="s">
        <v>5573</v>
      </c>
      <c r="F300" s="24" t="s">
        <v>1419</v>
      </c>
      <c r="G300" s="24" t="s">
        <v>1418</v>
      </c>
      <c r="H300">
        <v>1763</v>
      </c>
      <c r="I300" s="24" t="s">
        <v>5574</v>
      </c>
      <c r="J300" t="b">
        <v>0</v>
      </c>
    </row>
    <row r="301" spans="1:10" x14ac:dyDescent="0.2">
      <c r="A301">
        <v>822</v>
      </c>
      <c r="B301">
        <v>4</v>
      </c>
      <c r="C301" s="116">
        <v>45126.456368252315</v>
      </c>
      <c r="D301">
        <v>9078</v>
      </c>
      <c r="E301" s="24" t="s">
        <v>5575</v>
      </c>
      <c r="F301" s="24" t="s">
        <v>1423</v>
      </c>
      <c r="G301" s="24" t="s">
        <v>1422</v>
      </c>
      <c r="H301">
        <v>9078</v>
      </c>
      <c r="I301" s="24" t="s">
        <v>5576</v>
      </c>
      <c r="J301" t="b">
        <v>0</v>
      </c>
    </row>
    <row r="302" spans="1:10" x14ac:dyDescent="0.2">
      <c r="A302">
        <v>686</v>
      </c>
      <c r="B302">
        <v>2</v>
      </c>
      <c r="C302" s="116">
        <v>45726</v>
      </c>
      <c r="D302">
        <v>8915</v>
      </c>
      <c r="E302" s="24" t="s">
        <v>5577</v>
      </c>
      <c r="F302" s="24" t="s">
        <v>965</v>
      </c>
      <c r="G302" s="24" t="s">
        <v>1424</v>
      </c>
      <c r="H302">
        <v>8915</v>
      </c>
      <c r="I302" s="24" t="s">
        <v>5578</v>
      </c>
      <c r="J302" t="b">
        <v>1</v>
      </c>
    </row>
    <row r="303" spans="1:10" x14ac:dyDescent="0.2">
      <c r="A303">
        <v>1737</v>
      </c>
      <c r="C303" s="116">
        <v>45762</v>
      </c>
      <c r="D303">
        <v>5659147</v>
      </c>
      <c r="E303" s="24" t="s">
        <v>5577</v>
      </c>
      <c r="F303" s="24" t="s">
        <v>2444</v>
      </c>
      <c r="G303" s="24" t="s">
        <v>4967</v>
      </c>
      <c r="H303">
        <v>5659147</v>
      </c>
      <c r="I303" s="24" t="s">
        <v>5579</v>
      </c>
      <c r="J303" t="b">
        <v>1</v>
      </c>
    </row>
    <row r="304" spans="1:10" x14ac:dyDescent="0.2">
      <c r="A304">
        <v>286</v>
      </c>
      <c r="B304">
        <v>4</v>
      </c>
      <c r="C304" s="116">
        <v>45126.456368599538</v>
      </c>
      <c r="D304">
        <v>1296</v>
      </c>
      <c r="E304" s="24" t="s">
        <v>5580</v>
      </c>
      <c r="F304" s="24" t="s">
        <v>1426</v>
      </c>
      <c r="G304" s="24" t="s">
        <v>1425</v>
      </c>
      <c r="H304">
        <v>1296</v>
      </c>
      <c r="I304" s="24" t="s">
        <v>5581</v>
      </c>
      <c r="J304" t="b">
        <v>1</v>
      </c>
    </row>
    <row r="305" spans="1:10" x14ac:dyDescent="0.2">
      <c r="A305">
        <v>866</v>
      </c>
      <c r="B305">
        <v>4</v>
      </c>
      <c r="C305" s="116">
        <v>45126.456368981482</v>
      </c>
      <c r="D305">
        <v>9136</v>
      </c>
      <c r="E305" s="24" t="s">
        <v>5580</v>
      </c>
      <c r="F305" s="24" t="s">
        <v>1428</v>
      </c>
      <c r="G305" s="24" t="s">
        <v>1427</v>
      </c>
      <c r="H305">
        <v>9136</v>
      </c>
      <c r="I305" s="24" t="s">
        <v>5582</v>
      </c>
      <c r="J305" t="b">
        <v>0</v>
      </c>
    </row>
    <row r="306" spans="1:10" x14ac:dyDescent="0.2">
      <c r="A306">
        <v>929</v>
      </c>
      <c r="B306">
        <v>4</v>
      </c>
      <c r="C306" s="116">
        <v>45126.456374224537</v>
      </c>
      <c r="D306">
        <v>9200</v>
      </c>
      <c r="E306" s="24" t="s">
        <v>5580</v>
      </c>
      <c r="F306" s="24" t="s">
        <v>1428</v>
      </c>
      <c r="G306" s="24" t="s">
        <v>1427</v>
      </c>
      <c r="H306">
        <v>9200</v>
      </c>
      <c r="I306" s="24" t="s">
        <v>5582</v>
      </c>
      <c r="J306" t="b">
        <v>0</v>
      </c>
    </row>
    <row r="307" spans="1:10" x14ac:dyDescent="0.2">
      <c r="A307">
        <v>1467</v>
      </c>
      <c r="B307">
        <v>4</v>
      </c>
      <c r="C307" s="116">
        <v>45126.456382719909</v>
      </c>
      <c r="D307">
        <v>9784</v>
      </c>
      <c r="E307" s="24" t="s">
        <v>5580</v>
      </c>
      <c r="F307" s="24" t="s">
        <v>1432</v>
      </c>
      <c r="G307" s="24" t="s">
        <v>1431</v>
      </c>
      <c r="H307">
        <v>9784</v>
      </c>
      <c r="I307" s="24" t="s">
        <v>5583</v>
      </c>
      <c r="J307" t="b">
        <v>0</v>
      </c>
    </row>
    <row r="308" spans="1:10" x14ac:dyDescent="0.2">
      <c r="A308">
        <v>917</v>
      </c>
      <c r="B308">
        <v>4</v>
      </c>
      <c r="C308" s="116"/>
      <c r="D308">
        <v>9188</v>
      </c>
      <c r="E308" s="24" t="s">
        <v>5580</v>
      </c>
      <c r="F308" s="24" t="s">
        <v>1434</v>
      </c>
      <c r="G308" s="24" t="s">
        <v>1433</v>
      </c>
      <c r="H308">
        <v>9188</v>
      </c>
      <c r="I308" s="24" t="s">
        <v>5584</v>
      </c>
      <c r="J308" t="b">
        <v>0</v>
      </c>
    </row>
    <row r="309" spans="1:10" x14ac:dyDescent="0.2">
      <c r="A309">
        <v>942</v>
      </c>
      <c r="B309">
        <v>4</v>
      </c>
      <c r="C309" s="116">
        <v>45126.456383993056</v>
      </c>
      <c r="D309">
        <v>9214</v>
      </c>
      <c r="E309" s="24" t="s">
        <v>5580</v>
      </c>
      <c r="F309" s="24" t="s">
        <v>1436</v>
      </c>
      <c r="G309" s="24" t="s">
        <v>1435</v>
      </c>
      <c r="H309">
        <v>9214</v>
      </c>
      <c r="I309" s="24" t="s">
        <v>5585</v>
      </c>
      <c r="J309" t="b">
        <v>0</v>
      </c>
    </row>
    <row r="310" spans="1:10" x14ac:dyDescent="0.2">
      <c r="A310">
        <v>55</v>
      </c>
      <c r="B310">
        <v>4</v>
      </c>
      <c r="C310" s="116">
        <v>45126.45638541667</v>
      </c>
      <c r="D310">
        <v>1058</v>
      </c>
      <c r="E310" s="24" t="s">
        <v>5580</v>
      </c>
      <c r="F310" s="24" t="s">
        <v>1438</v>
      </c>
      <c r="G310" s="24" t="s">
        <v>1437</v>
      </c>
      <c r="H310">
        <v>1058</v>
      </c>
      <c r="I310" s="24" t="s">
        <v>5586</v>
      </c>
      <c r="J310" t="b">
        <v>0</v>
      </c>
    </row>
    <row r="311" spans="1:10" x14ac:dyDescent="0.2">
      <c r="A311">
        <v>1912</v>
      </c>
      <c r="C311" s="116">
        <v>45126.456386493053</v>
      </c>
      <c r="D311">
        <v>1708</v>
      </c>
      <c r="E311" s="24" t="s">
        <v>5580</v>
      </c>
      <c r="F311" s="24" t="s">
        <v>1440</v>
      </c>
      <c r="G311" s="24" t="s">
        <v>1439</v>
      </c>
      <c r="H311">
        <v>1708</v>
      </c>
      <c r="I311" s="24" t="s">
        <v>5587</v>
      </c>
      <c r="J311" t="b">
        <v>0</v>
      </c>
    </row>
    <row r="312" spans="1:10" x14ac:dyDescent="0.2">
      <c r="A312">
        <v>345</v>
      </c>
      <c r="B312">
        <v>4</v>
      </c>
      <c r="C312" s="116">
        <v>45126.4563877662</v>
      </c>
      <c r="D312">
        <v>1359</v>
      </c>
      <c r="E312" s="24" t="s">
        <v>5588</v>
      </c>
      <c r="F312" s="24" t="s">
        <v>1031</v>
      </c>
      <c r="G312" s="24" t="s">
        <v>1444</v>
      </c>
      <c r="H312">
        <v>1359</v>
      </c>
      <c r="I312" s="24" t="s">
        <v>5589</v>
      </c>
      <c r="J312" t="b">
        <v>0</v>
      </c>
    </row>
    <row r="313" spans="1:10" x14ac:dyDescent="0.2">
      <c r="A313">
        <v>1537</v>
      </c>
      <c r="B313">
        <v>4</v>
      </c>
      <c r="C313" s="116">
        <v>45126.456388692131</v>
      </c>
      <c r="D313">
        <v>9855</v>
      </c>
      <c r="E313" s="24" t="s">
        <v>5590</v>
      </c>
      <c r="F313" s="24" t="s">
        <v>1058</v>
      </c>
      <c r="G313" s="24" t="s">
        <v>1447</v>
      </c>
      <c r="H313">
        <v>9855</v>
      </c>
      <c r="I313" s="24" t="s">
        <v>5591</v>
      </c>
      <c r="J313" t="b">
        <v>0</v>
      </c>
    </row>
    <row r="314" spans="1:10" x14ac:dyDescent="0.2">
      <c r="A314">
        <v>1744</v>
      </c>
      <c r="C314" s="116">
        <v>45126.456391400461</v>
      </c>
      <c r="D314">
        <v>8188</v>
      </c>
      <c r="E314" s="24" t="s">
        <v>5592</v>
      </c>
      <c r="F314" s="24" t="s">
        <v>1451</v>
      </c>
      <c r="G314" s="24" t="s">
        <v>1450</v>
      </c>
      <c r="H314">
        <v>8188</v>
      </c>
      <c r="I314" s="24" t="s">
        <v>5593</v>
      </c>
      <c r="J314" t="b">
        <v>0</v>
      </c>
    </row>
    <row r="315" spans="1:10" x14ac:dyDescent="0.2">
      <c r="A315">
        <v>1809</v>
      </c>
      <c r="C315" s="116">
        <v>45726</v>
      </c>
      <c r="D315">
        <v>11008912</v>
      </c>
      <c r="E315" s="24" t="s">
        <v>5594</v>
      </c>
      <c r="F315" s="24" t="s">
        <v>1453</v>
      </c>
      <c r="G315" s="24" t="s">
        <v>1452</v>
      </c>
      <c r="H315">
        <v>11008912</v>
      </c>
      <c r="I315" s="24" t="s">
        <v>5595</v>
      </c>
      <c r="J315" t="b">
        <v>0</v>
      </c>
    </row>
    <row r="316" spans="1:10" x14ac:dyDescent="0.2">
      <c r="A316">
        <v>712</v>
      </c>
      <c r="B316">
        <v>4</v>
      </c>
      <c r="C316" s="116">
        <v>45126.456392673608</v>
      </c>
      <c r="D316">
        <v>8950</v>
      </c>
      <c r="E316" s="24" t="s">
        <v>5596</v>
      </c>
      <c r="F316" s="24" t="s">
        <v>1455</v>
      </c>
      <c r="G316" s="24" t="s">
        <v>1454</v>
      </c>
      <c r="H316">
        <v>8950</v>
      </c>
      <c r="I316" s="24" t="s">
        <v>5597</v>
      </c>
      <c r="J316" t="b">
        <v>0</v>
      </c>
    </row>
    <row r="317" spans="1:10" x14ac:dyDescent="0.2">
      <c r="A317">
        <v>1687</v>
      </c>
      <c r="C317" s="116">
        <v>45126.456393206019</v>
      </c>
      <c r="D317">
        <v>1415</v>
      </c>
      <c r="E317" s="24" t="s">
        <v>5598</v>
      </c>
      <c r="F317" s="24" t="s">
        <v>1423</v>
      </c>
      <c r="G317" s="24" t="s">
        <v>1456</v>
      </c>
      <c r="H317">
        <v>1415</v>
      </c>
      <c r="I317" s="24" t="s">
        <v>5599</v>
      </c>
      <c r="J317" t="b">
        <v>0</v>
      </c>
    </row>
    <row r="318" spans="1:10" x14ac:dyDescent="0.2">
      <c r="A318">
        <v>1502</v>
      </c>
      <c r="B318">
        <v>4</v>
      </c>
      <c r="C318" s="116">
        <v>45126.456393749999</v>
      </c>
      <c r="D318">
        <v>9819</v>
      </c>
      <c r="E318" s="24" t="s">
        <v>5600</v>
      </c>
      <c r="F318" s="24" t="s">
        <v>1459</v>
      </c>
      <c r="G318" s="24" t="s">
        <v>1458</v>
      </c>
      <c r="H318">
        <v>9819</v>
      </c>
      <c r="I318" s="24" t="s">
        <v>5601</v>
      </c>
      <c r="J318" t="b">
        <v>0</v>
      </c>
    </row>
    <row r="319" spans="1:10" x14ac:dyDescent="0.2">
      <c r="A319">
        <v>1372</v>
      </c>
      <c r="B319">
        <v>3</v>
      </c>
      <c r="C319" s="116">
        <v>45126.456394293979</v>
      </c>
      <c r="D319">
        <v>9682</v>
      </c>
      <c r="E319" s="24" t="s">
        <v>5602</v>
      </c>
      <c r="F319" s="24" t="s">
        <v>1212</v>
      </c>
      <c r="G319" s="24" t="s">
        <v>1460</v>
      </c>
      <c r="H319">
        <v>9682</v>
      </c>
      <c r="I319" s="24" t="s">
        <v>5603</v>
      </c>
      <c r="J319" t="b">
        <v>0</v>
      </c>
    </row>
    <row r="320" spans="1:10" x14ac:dyDescent="0.2">
      <c r="A320">
        <v>1162</v>
      </c>
      <c r="B320">
        <v>4</v>
      </c>
      <c r="C320" s="116">
        <v>45126.456395173613</v>
      </c>
      <c r="D320">
        <v>9459</v>
      </c>
      <c r="E320" s="24" t="s">
        <v>5602</v>
      </c>
      <c r="F320" s="24" t="s">
        <v>1462</v>
      </c>
      <c r="G320" s="24" t="s">
        <v>1461</v>
      </c>
      <c r="H320">
        <v>9459</v>
      </c>
      <c r="I320" s="24" t="s">
        <v>5604</v>
      </c>
      <c r="J320" t="b">
        <v>0</v>
      </c>
    </row>
    <row r="321" spans="1:10" x14ac:dyDescent="0.2">
      <c r="A321">
        <v>1295</v>
      </c>
      <c r="B321">
        <v>4</v>
      </c>
      <c r="C321" s="116">
        <v>45126.456395914349</v>
      </c>
      <c r="D321">
        <v>9603</v>
      </c>
      <c r="E321" s="24" t="s">
        <v>5602</v>
      </c>
      <c r="F321" s="24" t="s">
        <v>1423</v>
      </c>
      <c r="G321" s="24" t="s">
        <v>4969</v>
      </c>
      <c r="H321">
        <v>9603</v>
      </c>
      <c r="I321" s="24" t="s">
        <v>5605</v>
      </c>
      <c r="J321" t="b">
        <v>0</v>
      </c>
    </row>
    <row r="322" spans="1:10" x14ac:dyDescent="0.2">
      <c r="A322">
        <v>293</v>
      </c>
      <c r="B322">
        <v>4</v>
      </c>
      <c r="C322" s="116">
        <v>45126.456396099537</v>
      </c>
      <c r="D322">
        <v>1303</v>
      </c>
      <c r="E322" s="24" t="s">
        <v>5606</v>
      </c>
      <c r="F322" s="24" t="s">
        <v>1408</v>
      </c>
      <c r="G322" s="24" t="s">
        <v>1463</v>
      </c>
      <c r="H322">
        <v>1303</v>
      </c>
      <c r="I322" s="24" t="s">
        <v>5607</v>
      </c>
      <c r="J322" t="b">
        <v>1</v>
      </c>
    </row>
    <row r="323" spans="1:10" x14ac:dyDescent="0.2">
      <c r="A323">
        <v>1591</v>
      </c>
      <c r="B323">
        <v>4</v>
      </c>
      <c r="C323" s="116">
        <v>45126.45639644676</v>
      </c>
      <c r="D323">
        <v>9912</v>
      </c>
      <c r="E323" s="24" t="s">
        <v>5608</v>
      </c>
      <c r="F323" s="24" t="s">
        <v>987</v>
      </c>
      <c r="G323" s="24" t="s">
        <v>1464</v>
      </c>
      <c r="H323">
        <v>9912</v>
      </c>
      <c r="I323" s="24" t="s">
        <v>5609</v>
      </c>
      <c r="J323" t="b">
        <v>0</v>
      </c>
    </row>
    <row r="324" spans="1:10" x14ac:dyDescent="0.2">
      <c r="A324">
        <v>1914</v>
      </c>
      <c r="C324" s="116">
        <v>45126.45639684028</v>
      </c>
      <c r="D324">
        <v>1710</v>
      </c>
      <c r="E324" s="24" t="s">
        <v>3605</v>
      </c>
      <c r="F324" s="24" t="s">
        <v>1466</v>
      </c>
      <c r="G324" s="24" t="s">
        <v>1465</v>
      </c>
      <c r="H324">
        <v>1710</v>
      </c>
      <c r="I324" s="24" t="s">
        <v>5610</v>
      </c>
      <c r="J324" t="b">
        <v>0</v>
      </c>
    </row>
    <row r="325" spans="1:10" x14ac:dyDescent="0.2">
      <c r="A325">
        <v>1701</v>
      </c>
      <c r="C325" s="116">
        <v>45126.456396990739</v>
      </c>
      <c r="D325">
        <v>1462</v>
      </c>
      <c r="E325" s="24" t="s">
        <v>5611</v>
      </c>
      <c r="F325" s="24" t="s">
        <v>1468</v>
      </c>
      <c r="G325" s="24" t="s">
        <v>1467</v>
      </c>
      <c r="H325">
        <v>1462</v>
      </c>
      <c r="I325" s="24" t="s">
        <v>5612</v>
      </c>
      <c r="J325" t="b">
        <v>0</v>
      </c>
    </row>
    <row r="326" spans="1:10" x14ac:dyDescent="0.2">
      <c r="A326">
        <v>1652</v>
      </c>
      <c r="B326">
        <v>4</v>
      </c>
      <c r="C326" s="116">
        <v>45126.456397187503</v>
      </c>
      <c r="D326">
        <v>9977</v>
      </c>
      <c r="E326" s="24" t="s">
        <v>5613</v>
      </c>
      <c r="F326" s="24" t="s">
        <v>1423</v>
      </c>
      <c r="G326" s="24" t="s">
        <v>1469</v>
      </c>
      <c r="H326">
        <v>9977</v>
      </c>
      <c r="I326" s="24" t="s">
        <v>5614</v>
      </c>
      <c r="J326" t="b">
        <v>0</v>
      </c>
    </row>
    <row r="327" spans="1:10" x14ac:dyDescent="0.2">
      <c r="A327">
        <v>1699</v>
      </c>
      <c r="C327" s="116">
        <v>45126.456397534719</v>
      </c>
      <c r="D327">
        <v>1460</v>
      </c>
      <c r="E327" s="24" t="s">
        <v>5615</v>
      </c>
      <c r="F327" s="24" t="s">
        <v>1471</v>
      </c>
      <c r="G327" s="24" t="s">
        <v>1470</v>
      </c>
      <c r="H327">
        <v>1460</v>
      </c>
      <c r="I327" s="24" t="s">
        <v>5616</v>
      </c>
      <c r="J327" t="b">
        <v>0</v>
      </c>
    </row>
    <row r="328" spans="1:10" x14ac:dyDescent="0.2">
      <c r="A328">
        <v>1083</v>
      </c>
      <c r="B328">
        <v>4</v>
      </c>
      <c r="C328" s="116">
        <v>45126.456397719907</v>
      </c>
      <c r="D328">
        <v>9361</v>
      </c>
      <c r="E328" s="24" t="s">
        <v>5615</v>
      </c>
      <c r="F328" s="24" t="s">
        <v>960</v>
      </c>
      <c r="G328" s="24" t="s">
        <v>1472</v>
      </c>
      <c r="H328">
        <v>9361</v>
      </c>
      <c r="I328" s="24" t="s">
        <v>5617</v>
      </c>
      <c r="J328" t="b">
        <v>0</v>
      </c>
    </row>
    <row r="329" spans="1:10" x14ac:dyDescent="0.2">
      <c r="A329">
        <v>240</v>
      </c>
      <c r="B329">
        <v>4</v>
      </c>
      <c r="C329" s="116">
        <v>45126.45639806713</v>
      </c>
      <c r="D329">
        <v>1250</v>
      </c>
      <c r="E329" s="24" t="s">
        <v>5615</v>
      </c>
      <c r="F329" s="24" t="s">
        <v>1474</v>
      </c>
      <c r="G329" s="24" t="s">
        <v>1473</v>
      </c>
      <c r="H329">
        <v>1250</v>
      </c>
      <c r="I329" s="24" t="s">
        <v>5618</v>
      </c>
      <c r="J329" t="b">
        <v>1</v>
      </c>
    </row>
    <row r="330" spans="1:10" x14ac:dyDescent="0.2">
      <c r="A330">
        <v>1599</v>
      </c>
      <c r="B330">
        <v>4</v>
      </c>
      <c r="C330" s="116">
        <v>45126.456398263887</v>
      </c>
      <c r="D330">
        <v>9921</v>
      </c>
      <c r="E330" s="24" t="s">
        <v>5615</v>
      </c>
      <c r="F330" s="24" t="s">
        <v>1219</v>
      </c>
      <c r="G330" s="24" t="s">
        <v>1475</v>
      </c>
      <c r="H330">
        <v>9921</v>
      </c>
      <c r="I330" s="24" t="s">
        <v>5619</v>
      </c>
      <c r="J330" t="b">
        <v>0</v>
      </c>
    </row>
    <row r="331" spans="1:10" x14ac:dyDescent="0.2">
      <c r="A331">
        <v>681</v>
      </c>
      <c r="B331">
        <v>4</v>
      </c>
      <c r="C331" s="116">
        <v>45126.45639846065</v>
      </c>
      <c r="D331">
        <v>8908</v>
      </c>
      <c r="E331" s="24" t="s">
        <v>5615</v>
      </c>
      <c r="F331" s="24" t="s">
        <v>1380</v>
      </c>
      <c r="G331" s="24" t="s">
        <v>1476</v>
      </c>
      <c r="H331">
        <v>8908</v>
      </c>
      <c r="I331" s="24" t="s">
        <v>5620</v>
      </c>
      <c r="J331" t="b">
        <v>0</v>
      </c>
    </row>
    <row r="332" spans="1:10" x14ac:dyDescent="0.2">
      <c r="A332">
        <v>1281</v>
      </c>
      <c r="B332">
        <v>4</v>
      </c>
      <c r="C332" s="116">
        <v>45937.606784490737</v>
      </c>
      <c r="D332">
        <v>9589</v>
      </c>
      <c r="E332" s="24" t="s">
        <v>5621</v>
      </c>
      <c r="F332" s="24" t="s">
        <v>1212</v>
      </c>
      <c r="G332" s="24" t="s">
        <v>838</v>
      </c>
      <c r="H332">
        <v>9589</v>
      </c>
      <c r="I332" s="24" t="s">
        <v>278</v>
      </c>
      <c r="J332" t="b">
        <v>0</v>
      </c>
    </row>
    <row r="333" spans="1:10" x14ac:dyDescent="0.2">
      <c r="A333">
        <v>61</v>
      </c>
      <c r="B333">
        <v>4</v>
      </c>
      <c r="C333" s="116">
        <v>45126.456398807873</v>
      </c>
      <c r="D333">
        <v>1064</v>
      </c>
      <c r="E333" s="24" t="s">
        <v>5622</v>
      </c>
      <c r="F333" s="24" t="s">
        <v>1478</v>
      </c>
      <c r="G333" s="24" t="s">
        <v>1477</v>
      </c>
      <c r="H333">
        <v>1064</v>
      </c>
      <c r="I333" s="24" t="s">
        <v>5623</v>
      </c>
      <c r="J333" t="b">
        <v>0</v>
      </c>
    </row>
    <row r="334" spans="1:10" x14ac:dyDescent="0.2">
      <c r="A334">
        <v>1344</v>
      </c>
      <c r="B334">
        <v>3</v>
      </c>
      <c r="C334" s="116">
        <v>45126.456398993054</v>
      </c>
      <c r="D334">
        <v>9654</v>
      </c>
      <c r="E334" s="24" t="s">
        <v>5624</v>
      </c>
      <c r="F334" s="24" t="s">
        <v>1480</v>
      </c>
      <c r="G334" s="24" t="s">
        <v>1479</v>
      </c>
      <c r="H334">
        <v>9654</v>
      </c>
      <c r="I334" s="24" t="s">
        <v>5625</v>
      </c>
      <c r="J334" t="b">
        <v>0</v>
      </c>
    </row>
    <row r="335" spans="1:10" x14ac:dyDescent="0.2">
      <c r="A335">
        <v>470</v>
      </c>
      <c r="B335">
        <v>4</v>
      </c>
      <c r="C335" s="116">
        <v>45126.461959143518</v>
      </c>
      <c r="D335">
        <v>2401</v>
      </c>
      <c r="E335" s="24" t="s">
        <v>5624</v>
      </c>
      <c r="F335" s="24" t="s">
        <v>1486</v>
      </c>
      <c r="G335" s="24" t="s">
        <v>1485</v>
      </c>
      <c r="H335">
        <v>2401</v>
      </c>
      <c r="I335" s="24" t="s">
        <v>5626</v>
      </c>
      <c r="J335" t="b">
        <v>0</v>
      </c>
    </row>
    <row r="336" spans="1:10" x14ac:dyDescent="0.2">
      <c r="A336">
        <v>797</v>
      </c>
      <c r="B336">
        <v>4</v>
      </c>
      <c r="C336" s="116">
        <v>45126.461961145833</v>
      </c>
      <c r="D336">
        <v>9047</v>
      </c>
      <c r="E336" s="24" t="s">
        <v>5624</v>
      </c>
      <c r="F336" s="24" t="s">
        <v>1488</v>
      </c>
      <c r="G336" s="24" t="s">
        <v>1487</v>
      </c>
      <c r="H336">
        <v>9047</v>
      </c>
      <c r="I336" s="24" t="s">
        <v>5627</v>
      </c>
      <c r="J336" t="b">
        <v>0</v>
      </c>
    </row>
    <row r="337" spans="1:10" x14ac:dyDescent="0.2">
      <c r="A337">
        <v>739</v>
      </c>
      <c r="B337">
        <v>4</v>
      </c>
      <c r="C337" s="116">
        <v>45126.461961886576</v>
      </c>
      <c r="D337">
        <v>8981</v>
      </c>
      <c r="E337" s="24" t="s">
        <v>5624</v>
      </c>
      <c r="F337" s="24" t="s">
        <v>1280</v>
      </c>
      <c r="G337" s="24" t="s">
        <v>1489</v>
      </c>
      <c r="H337">
        <v>8981</v>
      </c>
      <c r="I337" s="24" t="s">
        <v>5628</v>
      </c>
      <c r="J337" t="b">
        <v>1</v>
      </c>
    </row>
    <row r="338" spans="1:10" x14ac:dyDescent="0.2">
      <c r="A338">
        <v>702</v>
      </c>
      <c r="B338">
        <v>4</v>
      </c>
      <c r="C338" s="116">
        <v>45126.461962766203</v>
      </c>
      <c r="D338">
        <v>8936</v>
      </c>
      <c r="E338" s="24" t="s">
        <v>5624</v>
      </c>
      <c r="F338" s="24" t="s">
        <v>1491</v>
      </c>
      <c r="G338" s="24" t="s">
        <v>1490</v>
      </c>
      <c r="H338">
        <v>8936</v>
      </c>
      <c r="I338" s="24" t="s">
        <v>5629</v>
      </c>
      <c r="J338" t="b">
        <v>0</v>
      </c>
    </row>
    <row r="339" spans="1:10" x14ac:dyDescent="0.2">
      <c r="A339">
        <v>355</v>
      </c>
      <c r="B339">
        <v>4</v>
      </c>
      <c r="C339" s="116">
        <v>45126.461960416666</v>
      </c>
      <c r="D339">
        <v>1370</v>
      </c>
      <c r="E339" s="24" t="s">
        <v>5630</v>
      </c>
      <c r="F339" s="24" t="s">
        <v>1413</v>
      </c>
      <c r="G339" s="24" t="s">
        <v>1501</v>
      </c>
      <c r="H339">
        <v>1370</v>
      </c>
      <c r="I339" s="24" t="s">
        <v>5631</v>
      </c>
      <c r="J339" t="b">
        <v>1</v>
      </c>
    </row>
    <row r="340" spans="1:10" x14ac:dyDescent="0.2">
      <c r="A340">
        <v>138</v>
      </c>
      <c r="B340">
        <v>4</v>
      </c>
      <c r="C340" s="116">
        <v>45126.461968206022</v>
      </c>
      <c r="D340">
        <v>1142</v>
      </c>
      <c r="E340" s="24" t="s">
        <v>1054</v>
      </c>
      <c r="F340" s="24" t="s">
        <v>1507</v>
      </c>
      <c r="G340" s="24" t="s">
        <v>1506</v>
      </c>
      <c r="H340">
        <v>1142</v>
      </c>
      <c r="I340" s="24" t="s">
        <v>5632</v>
      </c>
      <c r="J340" t="b">
        <v>0</v>
      </c>
    </row>
    <row r="341" spans="1:10" x14ac:dyDescent="0.2">
      <c r="A341">
        <v>1033</v>
      </c>
      <c r="B341">
        <v>4</v>
      </c>
      <c r="C341" s="116">
        <v>45126.461968900461</v>
      </c>
      <c r="D341">
        <v>9309</v>
      </c>
      <c r="E341" s="24" t="s">
        <v>1054</v>
      </c>
      <c r="F341" s="24" t="s">
        <v>1511</v>
      </c>
      <c r="G341" s="24" t="s">
        <v>1510</v>
      </c>
      <c r="H341">
        <v>9309</v>
      </c>
      <c r="I341" s="24" t="s">
        <v>5633</v>
      </c>
      <c r="J341" t="b">
        <v>0</v>
      </c>
    </row>
    <row r="342" spans="1:10" x14ac:dyDescent="0.2">
      <c r="A342">
        <v>1125</v>
      </c>
      <c r="B342">
        <v>4</v>
      </c>
      <c r="C342" s="116">
        <v>45126.461969444441</v>
      </c>
      <c r="D342">
        <v>9412</v>
      </c>
      <c r="E342" s="24" t="s">
        <v>1054</v>
      </c>
      <c r="F342" s="24" t="s">
        <v>1440</v>
      </c>
      <c r="G342" s="24" t="s">
        <v>1514</v>
      </c>
      <c r="H342">
        <v>9412</v>
      </c>
      <c r="I342" s="24" t="s">
        <v>5634</v>
      </c>
      <c r="J342" t="b">
        <v>0</v>
      </c>
    </row>
    <row r="343" spans="1:10" x14ac:dyDescent="0.2">
      <c r="A343">
        <v>1087</v>
      </c>
      <c r="B343">
        <v>4</v>
      </c>
      <c r="C343" s="116">
        <v>45126.461970023149</v>
      </c>
      <c r="D343">
        <v>9365</v>
      </c>
      <c r="E343" s="24" t="s">
        <v>1054</v>
      </c>
      <c r="F343" s="24" t="s">
        <v>1516</v>
      </c>
      <c r="G343" s="24" t="s">
        <v>1515</v>
      </c>
      <c r="H343">
        <v>9365</v>
      </c>
      <c r="I343" s="24" t="s">
        <v>5635</v>
      </c>
      <c r="J343" t="b">
        <v>0</v>
      </c>
    </row>
    <row r="344" spans="1:10" x14ac:dyDescent="0.2">
      <c r="A344">
        <v>1627</v>
      </c>
      <c r="B344">
        <v>4</v>
      </c>
      <c r="C344" s="116">
        <v>45126.461973807869</v>
      </c>
      <c r="D344">
        <v>9951</v>
      </c>
      <c r="E344" s="24" t="s">
        <v>1054</v>
      </c>
      <c r="F344" s="24" t="s">
        <v>1518</v>
      </c>
      <c r="G344" s="24" t="s">
        <v>1517</v>
      </c>
      <c r="H344">
        <v>9951</v>
      </c>
      <c r="I344" s="24" t="s">
        <v>5636</v>
      </c>
      <c r="J344" t="b">
        <v>0</v>
      </c>
    </row>
    <row r="345" spans="1:10" x14ac:dyDescent="0.2">
      <c r="A345">
        <v>109</v>
      </c>
      <c r="B345">
        <v>4</v>
      </c>
      <c r="C345" s="116">
        <v>45126.461981597226</v>
      </c>
      <c r="D345">
        <v>1113</v>
      </c>
      <c r="E345" s="24" t="s">
        <v>5637</v>
      </c>
      <c r="F345" s="24" t="s">
        <v>1520</v>
      </c>
      <c r="G345" s="24" t="s">
        <v>1519</v>
      </c>
      <c r="H345">
        <v>1113</v>
      </c>
      <c r="I345" s="24" t="s">
        <v>5638</v>
      </c>
      <c r="J345" t="b">
        <v>0</v>
      </c>
    </row>
    <row r="346" spans="1:10" x14ac:dyDescent="0.2">
      <c r="A346">
        <v>113</v>
      </c>
      <c r="B346">
        <v>4</v>
      </c>
      <c r="C346" s="116">
        <v>45126.461984293979</v>
      </c>
      <c r="D346">
        <v>1117</v>
      </c>
      <c r="E346" s="24" t="s">
        <v>5637</v>
      </c>
      <c r="F346" s="24" t="s">
        <v>1520</v>
      </c>
      <c r="G346" s="24" t="s">
        <v>1519</v>
      </c>
      <c r="H346">
        <v>1117</v>
      </c>
      <c r="I346" s="24" t="s">
        <v>5638</v>
      </c>
      <c r="J346" t="b">
        <v>0</v>
      </c>
    </row>
    <row r="347" spans="1:10" x14ac:dyDescent="0.2">
      <c r="A347">
        <v>902</v>
      </c>
      <c r="B347">
        <v>4</v>
      </c>
      <c r="C347" s="116">
        <v>45126.461984837966</v>
      </c>
      <c r="D347">
        <v>9173</v>
      </c>
      <c r="E347" s="24" t="s">
        <v>5637</v>
      </c>
      <c r="F347" s="24" t="s">
        <v>998</v>
      </c>
      <c r="G347" s="24" t="s">
        <v>1521</v>
      </c>
      <c r="H347">
        <v>9173</v>
      </c>
      <c r="I347" s="24" t="s">
        <v>5639</v>
      </c>
      <c r="J347" t="b">
        <v>0</v>
      </c>
    </row>
    <row r="348" spans="1:10" x14ac:dyDescent="0.2">
      <c r="A348">
        <v>356</v>
      </c>
      <c r="B348">
        <v>4</v>
      </c>
      <c r="C348" s="116">
        <v>45126.461985185182</v>
      </c>
      <c r="D348">
        <v>1371</v>
      </c>
      <c r="E348" s="24" t="s">
        <v>5637</v>
      </c>
      <c r="F348" s="24" t="s">
        <v>1524</v>
      </c>
      <c r="G348" s="24" t="s">
        <v>1523</v>
      </c>
      <c r="H348">
        <v>1371</v>
      </c>
      <c r="I348" s="24" t="s">
        <v>5640</v>
      </c>
      <c r="J348" t="b">
        <v>1</v>
      </c>
    </row>
    <row r="349" spans="1:10" x14ac:dyDescent="0.2">
      <c r="A349">
        <v>1291</v>
      </c>
      <c r="B349">
        <v>4</v>
      </c>
      <c r="C349" s="116">
        <v>45639</v>
      </c>
      <c r="D349">
        <v>9599</v>
      </c>
      <c r="E349" s="24" t="s">
        <v>5641</v>
      </c>
      <c r="F349" s="24" t="s">
        <v>2373</v>
      </c>
      <c r="G349" s="24" t="s">
        <v>4972</v>
      </c>
      <c r="H349">
        <v>9599</v>
      </c>
      <c r="I349" s="24" t="s">
        <v>5642</v>
      </c>
      <c r="J349" t="b">
        <v>0</v>
      </c>
    </row>
    <row r="350" spans="1:10" x14ac:dyDescent="0.2">
      <c r="A350">
        <v>2017</v>
      </c>
      <c r="C350" s="116">
        <v>45439</v>
      </c>
      <c r="D350">
        <v>1818</v>
      </c>
      <c r="E350" s="24" t="s">
        <v>5641</v>
      </c>
      <c r="F350" s="24" t="s">
        <v>1526</v>
      </c>
      <c r="G350" s="24" t="s">
        <v>1525</v>
      </c>
      <c r="H350">
        <v>1818</v>
      </c>
      <c r="I350" s="24" t="s">
        <v>5643</v>
      </c>
      <c r="J350" t="b">
        <v>0</v>
      </c>
    </row>
    <row r="351" spans="1:10" x14ac:dyDescent="0.2">
      <c r="A351">
        <v>433</v>
      </c>
      <c r="B351">
        <v>5</v>
      </c>
      <c r="C351" s="116">
        <v>45126.461985381946</v>
      </c>
      <c r="D351">
        <v>2341</v>
      </c>
      <c r="E351" s="24" t="s">
        <v>5644</v>
      </c>
      <c r="F351" s="24" t="s">
        <v>1529</v>
      </c>
      <c r="G351" s="24" t="s">
        <v>1528</v>
      </c>
      <c r="H351">
        <v>2341</v>
      </c>
      <c r="I351" s="24" t="s">
        <v>5645</v>
      </c>
      <c r="J351" t="b">
        <v>1</v>
      </c>
    </row>
    <row r="352" spans="1:10" x14ac:dyDescent="0.2">
      <c r="A352">
        <v>1839</v>
      </c>
      <c r="C352" s="116"/>
      <c r="D352">
        <v>1646</v>
      </c>
      <c r="E352" s="24" t="s">
        <v>5644</v>
      </c>
      <c r="F352" s="24" t="s">
        <v>1533</v>
      </c>
      <c r="G352" s="24" t="s">
        <v>250</v>
      </c>
      <c r="H352">
        <v>1646</v>
      </c>
      <c r="I352" s="24" t="s">
        <v>351</v>
      </c>
      <c r="J352" t="b">
        <v>0</v>
      </c>
    </row>
    <row r="353" spans="1:10" x14ac:dyDescent="0.2">
      <c r="A353">
        <v>1573</v>
      </c>
      <c r="B353">
        <v>4</v>
      </c>
      <c r="C353" s="116">
        <v>45727</v>
      </c>
      <c r="D353">
        <v>9893</v>
      </c>
      <c r="E353" s="24" t="s">
        <v>5644</v>
      </c>
      <c r="F353" s="24" t="s">
        <v>1533</v>
      </c>
      <c r="G353" s="24" t="s">
        <v>250</v>
      </c>
      <c r="H353">
        <v>9893</v>
      </c>
      <c r="I353" s="24" t="s">
        <v>351</v>
      </c>
      <c r="J353" t="b">
        <v>0</v>
      </c>
    </row>
    <row r="354" spans="1:10" x14ac:dyDescent="0.2">
      <c r="A354">
        <v>1983</v>
      </c>
      <c r="C354" s="116">
        <v>45126.461985729169</v>
      </c>
      <c r="D354">
        <v>1796</v>
      </c>
      <c r="E354" s="24" t="s">
        <v>5644</v>
      </c>
      <c r="F354" s="24" t="s">
        <v>1537</v>
      </c>
      <c r="G354" s="24" t="s">
        <v>1536</v>
      </c>
      <c r="H354">
        <v>1796</v>
      </c>
      <c r="I354" s="24" t="s">
        <v>5646</v>
      </c>
      <c r="J354" t="b">
        <v>0</v>
      </c>
    </row>
    <row r="355" spans="1:10" x14ac:dyDescent="0.2">
      <c r="A355">
        <v>2102</v>
      </c>
      <c r="C355" s="116">
        <v>45639</v>
      </c>
      <c r="D355">
        <v>5016</v>
      </c>
      <c r="E355" s="24" t="s">
        <v>5644</v>
      </c>
      <c r="F355" s="24" t="s">
        <v>5647</v>
      </c>
      <c r="G355" s="24" t="s">
        <v>5648</v>
      </c>
      <c r="H355">
        <v>5016</v>
      </c>
      <c r="I355" s="24" t="s">
        <v>5649</v>
      </c>
      <c r="J355" t="b">
        <v>0</v>
      </c>
    </row>
    <row r="356" spans="1:10" x14ac:dyDescent="0.2">
      <c r="A356">
        <v>1484</v>
      </c>
      <c r="B356">
        <v>4</v>
      </c>
      <c r="C356" s="116">
        <v>45126.461985914349</v>
      </c>
      <c r="D356">
        <v>9801</v>
      </c>
      <c r="E356" s="24" t="s">
        <v>5644</v>
      </c>
      <c r="F356" s="24" t="s">
        <v>1541</v>
      </c>
      <c r="G356" s="24" t="s">
        <v>1540</v>
      </c>
      <c r="H356">
        <v>9801</v>
      </c>
      <c r="I356" s="24" t="s">
        <v>5650</v>
      </c>
      <c r="J356" t="b">
        <v>0</v>
      </c>
    </row>
    <row r="357" spans="1:10" x14ac:dyDescent="0.2">
      <c r="A357">
        <v>1681</v>
      </c>
      <c r="C357" s="116"/>
      <c r="D357">
        <v>1447</v>
      </c>
      <c r="E357" s="24" t="s">
        <v>5644</v>
      </c>
      <c r="F357" s="24" t="s">
        <v>891</v>
      </c>
      <c r="G357" s="24" t="s">
        <v>252</v>
      </c>
      <c r="H357">
        <v>1447</v>
      </c>
      <c r="I357" s="24" t="s">
        <v>470</v>
      </c>
      <c r="J357" t="b">
        <v>0</v>
      </c>
    </row>
    <row r="358" spans="1:10" x14ac:dyDescent="0.2">
      <c r="A358">
        <v>981</v>
      </c>
      <c r="B358">
        <v>4</v>
      </c>
      <c r="C358" s="116">
        <v>45126.461986111113</v>
      </c>
      <c r="D358">
        <v>9256</v>
      </c>
      <c r="E358" s="24" t="s">
        <v>5644</v>
      </c>
      <c r="F358" s="24" t="s">
        <v>1357</v>
      </c>
      <c r="G358" s="24" t="s">
        <v>1542</v>
      </c>
      <c r="H358">
        <v>9256</v>
      </c>
      <c r="I358" s="24" t="s">
        <v>5651</v>
      </c>
      <c r="J358" t="b">
        <v>0</v>
      </c>
    </row>
    <row r="359" spans="1:10" x14ac:dyDescent="0.2">
      <c r="A359">
        <v>1516</v>
      </c>
      <c r="B359">
        <v>4</v>
      </c>
      <c r="C359" s="116">
        <v>45126.461986261573</v>
      </c>
      <c r="D359">
        <v>9833</v>
      </c>
      <c r="E359" s="24" t="s">
        <v>5644</v>
      </c>
      <c r="F359" s="24" t="s">
        <v>1544</v>
      </c>
      <c r="G359" s="24" t="s">
        <v>1543</v>
      </c>
      <c r="H359">
        <v>9833</v>
      </c>
      <c r="I359" s="24" t="s">
        <v>5652</v>
      </c>
      <c r="J359" t="b">
        <v>0</v>
      </c>
    </row>
    <row r="360" spans="1:10" x14ac:dyDescent="0.2">
      <c r="A360">
        <v>1864</v>
      </c>
      <c r="B360">
        <v>4</v>
      </c>
      <c r="C360" s="116">
        <v>45126.461986655093</v>
      </c>
      <c r="D360">
        <v>1660</v>
      </c>
      <c r="E360" s="24" t="s">
        <v>5644</v>
      </c>
      <c r="F360" s="24" t="s">
        <v>1052</v>
      </c>
      <c r="G360" s="24" t="s">
        <v>1545</v>
      </c>
      <c r="H360">
        <v>1660</v>
      </c>
      <c r="I360" s="24" t="s">
        <v>5653</v>
      </c>
      <c r="J360" t="b">
        <v>0</v>
      </c>
    </row>
    <row r="361" spans="1:10" x14ac:dyDescent="0.2">
      <c r="A361">
        <v>224</v>
      </c>
      <c r="B361">
        <v>4</v>
      </c>
      <c r="C361" s="116">
        <v>45126.461986805552</v>
      </c>
      <c r="D361">
        <v>1233</v>
      </c>
      <c r="E361" s="24" t="s">
        <v>5644</v>
      </c>
      <c r="F361" s="24" t="s">
        <v>1547</v>
      </c>
      <c r="G361" s="24" t="s">
        <v>1546</v>
      </c>
      <c r="H361">
        <v>1233</v>
      </c>
      <c r="I361" s="24" t="s">
        <v>5654</v>
      </c>
      <c r="J361" t="b">
        <v>0</v>
      </c>
    </row>
    <row r="362" spans="1:10" x14ac:dyDescent="0.2">
      <c r="A362">
        <v>1486</v>
      </c>
      <c r="B362">
        <v>4</v>
      </c>
      <c r="C362" s="116">
        <v>45126.461987002316</v>
      </c>
      <c r="D362">
        <v>9803</v>
      </c>
      <c r="E362" s="24" t="s">
        <v>5644</v>
      </c>
      <c r="F362" s="24" t="s">
        <v>1549</v>
      </c>
      <c r="G362" s="24" t="s">
        <v>1548</v>
      </c>
      <c r="H362">
        <v>9803</v>
      </c>
      <c r="I362" s="24" t="s">
        <v>5655</v>
      </c>
      <c r="J362" t="b">
        <v>0</v>
      </c>
    </row>
    <row r="363" spans="1:10" x14ac:dyDescent="0.2">
      <c r="A363">
        <v>1035</v>
      </c>
      <c r="B363">
        <v>4</v>
      </c>
      <c r="C363" s="116">
        <v>45126.461987187497</v>
      </c>
      <c r="D363">
        <v>9311</v>
      </c>
      <c r="E363" s="24" t="s">
        <v>5644</v>
      </c>
      <c r="F363" s="24" t="s">
        <v>1551</v>
      </c>
      <c r="G363" s="24" t="s">
        <v>1550</v>
      </c>
      <c r="H363">
        <v>9311</v>
      </c>
      <c r="I363" s="24" t="s">
        <v>5656</v>
      </c>
      <c r="J363" t="b">
        <v>0</v>
      </c>
    </row>
    <row r="364" spans="1:10" x14ac:dyDescent="0.2">
      <c r="A364">
        <v>1690</v>
      </c>
      <c r="C364" s="116">
        <v>45126.46198753472</v>
      </c>
      <c r="D364">
        <v>1437</v>
      </c>
      <c r="E364" s="24" t="s">
        <v>5644</v>
      </c>
      <c r="F364" s="24" t="s">
        <v>1555</v>
      </c>
      <c r="G364" s="24" t="s">
        <v>1554</v>
      </c>
      <c r="H364">
        <v>1437</v>
      </c>
      <c r="I364" s="24" t="s">
        <v>5657</v>
      </c>
      <c r="J364" t="b">
        <v>0</v>
      </c>
    </row>
    <row r="365" spans="1:10" x14ac:dyDescent="0.2">
      <c r="A365">
        <v>928</v>
      </c>
      <c r="B365">
        <v>7</v>
      </c>
      <c r="C365" s="116">
        <v>45126.461988275463</v>
      </c>
      <c r="D365">
        <v>9199</v>
      </c>
      <c r="E365" s="24" t="s">
        <v>5658</v>
      </c>
      <c r="F365" s="24" t="s">
        <v>1557</v>
      </c>
      <c r="G365" s="24" t="s">
        <v>1556</v>
      </c>
      <c r="H365">
        <v>9199</v>
      </c>
      <c r="I365" s="24" t="s">
        <v>5659</v>
      </c>
      <c r="J365" t="b">
        <v>1</v>
      </c>
    </row>
    <row r="366" spans="1:10" x14ac:dyDescent="0.2">
      <c r="A366">
        <v>650</v>
      </c>
      <c r="B366">
        <v>3</v>
      </c>
      <c r="C366" s="116">
        <v>45126.461988622686</v>
      </c>
      <c r="D366">
        <v>8863</v>
      </c>
      <c r="E366" s="24" t="s">
        <v>5660</v>
      </c>
      <c r="F366" s="24" t="s">
        <v>1378</v>
      </c>
      <c r="G366" s="24" t="s">
        <v>1558</v>
      </c>
      <c r="H366">
        <v>8863</v>
      </c>
      <c r="I366" s="24" t="s">
        <v>5661</v>
      </c>
      <c r="J366" t="b">
        <v>1</v>
      </c>
    </row>
    <row r="367" spans="1:10" x14ac:dyDescent="0.2">
      <c r="A367">
        <v>462</v>
      </c>
      <c r="B367">
        <v>4</v>
      </c>
      <c r="C367" s="116">
        <v>45126.461988460651</v>
      </c>
      <c r="D367">
        <v>2391</v>
      </c>
      <c r="E367" s="24" t="s">
        <v>5660</v>
      </c>
      <c r="F367" s="24" t="s">
        <v>1378</v>
      </c>
      <c r="G367" s="24" t="s">
        <v>1558</v>
      </c>
      <c r="H367">
        <v>2391</v>
      </c>
      <c r="I367" s="24" t="s">
        <v>5661</v>
      </c>
      <c r="J367" t="b">
        <v>0</v>
      </c>
    </row>
    <row r="368" spans="1:10" x14ac:dyDescent="0.2">
      <c r="A368">
        <v>736</v>
      </c>
      <c r="B368">
        <v>4</v>
      </c>
      <c r="C368" s="116">
        <v>45126.461989004631</v>
      </c>
      <c r="D368">
        <v>8977</v>
      </c>
      <c r="E368" s="24" t="s">
        <v>5660</v>
      </c>
      <c r="F368" s="24" t="s">
        <v>1560</v>
      </c>
      <c r="G368" s="24" t="s">
        <v>1559</v>
      </c>
      <c r="H368">
        <v>8977</v>
      </c>
      <c r="I368" s="24" t="s">
        <v>5662</v>
      </c>
      <c r="J368" t="b">
        <v>0</v>
      </c>
    </row>
    <row r="369" spans="1:10" x14ac:dyDescent="0.2">
      <c r="A369">
        <v>2021</v>
      </c>
      <c r="C369" s="116">
        <v>45126.461989699077</v>
      </c>
      <c r="D369">
        <v>1945</v>
      </c>
      <c r="E369" s="24" t="s">
        <v>4973</v>
      </c>
      <c r="F369" s="24" t="s">
        <v>1562</v>
      </c>
      <c r="G369" s="24" t="s">
        <v>1561</v>
      </c>
      <c r="H369">
        <v>1945</v>
      </c>
      <c r="I369" s="24" t="s">
        <v>5663</v>
      </c>
      <c r="J369" t="b">
        <v>0</v>
      </c>
    </row>
    <row r="370" spans="1:10" x14ac:dyDescent="0.2">
      <c r="A370">
        <v>213</v>
      </c>
      <c r="B370">
        <v>4</v>
      </c>
      <c r="C370" s="116">
        <v>45126.461990428237</v>
      </c>
      <c r="D370">
        <v>1221</v>
      </c>
      <c r="E370" s="24" t="s">
        <v>4973</v>
      </c>
      <c r="F370" s="24" t="s">
        <v>1564</v>
      </c>
      <c r="G370" s="24" t="s">
        <v>1563</v>
      </c>
      <c r="H370">
        <v>1221</v>
      </c>
      <c r="I370" s="24" t="s">
        <v>5664</v>
      </c>
      <c r="J370" t="b">
        <v>0</v>
      </c>
    </row>
    <row r="371" spans="1:10" x14ac:dyDescent="0.2">
      <c r="A371">
        <v>1216</v>
      </c>
      <c r="B371">
        <v>4</v>
      </c>
      <c r="C371" s="116">
        <v>45126.461990972224</v>
      </c>
      <c r="D371">
        <v>9521</v>
      </c>
      <c r="E371" s="24" t="s">
        <v>5665</v>
      </c>
      <c r="F371" s="24" t="s">
        <v>1380</v>
      </c>
      <c r="G371" s="24" t="s">
        <v>1565</v>
      </c>
      <c r="H371">
        <v>9521</v>
      </c>
      <c r="I371" s="24" t="s">
        <v>5666</v>
      </c>
      <c r="J371" t="b">
        <v>0</v>
      </c>
    </row>
    <row r="372" spans="1:10" x14ac:dyDescent="0.2">
      <c r="A372">
        <v>883</v>
      </c>
      <c r="B372">
        <v>4</v>
      </c>
      <c r="C372" s="116">
        <v>45126.461991701392</v>
      </c>
      <c r="D372">
        <v>9153</v>
      </c>
      <c r="E372" s="24" t="s">
        <v>5667</v>
      </c>
      <c r="F372" s="24" t="s">
        <v>1314</v>
      </c>
      <c r="G372" s="24" t="s">
        <v>1566</v>
      </c>
      <c r="H372">
        <v>9153</v>
      </c>
      <c r="I372" s="24" t="s">
        <v>5668</v>
      </c>
      <c r="J372" t="b">
        <v>0</v>
      </c>
    </row>
    <row r="373" spans="1:10" x14ac:dyDescent="0.2">
      <c r="A373">
        <v>480</v>
      </c>
      <c r="B373">
        <v>6</v>
      </c>
      <c r="C373" s="116">
        <v>45126.461992245371</v>
      </c>
      <c r="D373">
        <v>3001</v>
      </c>
      <c r="E373" s="24" t="s">
        <v>5669</v>
      </c>
      <c r="F373" s="24" t="s">
        <v>1570</v>
      </c>
      <c r="G373" s="24" t="s">
        <v>1569</v>
      </c>
      <c r="H373">
        <v>3001</v>
      </c>
      <c r="I373" s="24" t="s">
        <v>5670</v>
      </c>
      <c r="J373" t="b">
        <v>1</v>
      </c>
    </row>
    <row r="374" spans="1:10" x14ac:dyDescent="0.2">
      <c r="A374">
        <v>1702</v>
      </c>
      <c r="C374" s="116">
        <v>45126.461992592594</v>
      </c>
      <c r="D374">
        <v>1463</v>
      </c>
      <c r="E374" s="24" t="s">
        <v>5671</v>
      </c>
      <c r="F374" s="24" t="s">
        <v>960</v>
      </c>
      <c r="G374" s="24" t="s">
        <v>1574</v>
      </c>
      <c r="H374">
        <v>1463</v>
      </c>
      <c r="I374" s="24" t="s">
        <v>5672</v>
      </c>
      <c r="J374" t="b">
        <v>0</v>
      </c>
    </row>
    <row r="375" spans="1:10" x14ac:dyDescent="0.2">
      <c r="A375">
        <v>861</v>
      </c>
      <c r="B375">
        <v>4</v>
      </c>
      <c r="C375" s="116">
        <v>45126.461992789351</v>
      </c>
      <c r="D375">
        <v>9131</v>
      </c>
      <c r="E375" s="24" t="s">
        <v>5671</v>
      </c>
      <c r="F375" s="24" t="s">
        <v>891</v>
      </c>
      <c r="G375" s="24" t="s">
        <v>1575</v>
      </c>
      <c r="H375">
        <v>9131</v>
      </c>
      <c r="I375" s="24" t="s">
        <v>5673</v>
      </c>
      <c r="J375" t="b">
        <v>0</v>
      </c>
    </row>
    <row r="376" spans="1:10" x14ac:dyDescent="0.2">
      <c r="A376">
        <v>1049</v>
      </c>
      <c r="B376">
        <v>4</v>
      </c>
      <c r="C376" s="116">
        <v>45126.461993171295</v>
      </c>
      <c r="D376">
        <v>9326</v>
      </c>
      <c r="E376" s="24" t="s">
        <v>5671</v>
      </c>
      <c r="F376" s="24" t="s">
        <v>1577</v>
      </c>
      <c r="G376" s="24" t="s">
        <v>1576</v>
      </c>
      <c r="H376">
        <v>9326</v>
      </c>
      <c r="I376" s="24" t="s">
        <v>5674</v>
      </c>
      <c r="J376" t="b">
        <v>0</v>
      </c>
    </row>
    <row r="377" spans="1:10" x14ac:dyDescent="0.2">
      <c r="A377">
        <v>1060</v>
      </c>
      <c r="B377">
        <v>4</v>
      </c>
      <c r="C377" s="116">
        <v>45126.461993321762</v>
      </c>
      <c r="D377">
        <v>9337</v>
      </c>
      <c r="E377" s="24" t="s">
        <v>5675</v>
      </c>
      <c r="F377" s="24" t="s">
        <v>1579</v>
      </c>
      <c r="G377" s="24" t="s">
        <v>1578</v>
      </c>
      <c r="H377">
        <v>9337</v>
      </c>
      <c r="I377" s="24" t="s">
        <v>5676</v>
      </c>
      <c r="J377" t="b">
        <v>0</v>
      </c>
    </row>
    <row r="378" spans="1:10" x14ac:dyDescent="0.2">
      <c r="A378">
        <v>871</v>
      </c>
      <c r="B378">
        <v>4</v>
      </c>
      <c r="C378" s="116">
        <v>45126.461993518518</v>
      </c>
      <c r="D378">
        <v>9141</v>
      </c>
      <c r="E378" s="24" t="s">
        <v>5677</v>
      </c>
      <c r="F378" s="24" t="s">
        <v>891</v>
      </c>
      <c r="G378" s="24" t="s">
        <v>1580</v>
      </c>
      <c r="H378">
        <v>9141</v>
      </c>
      <c r="I378" s="24" t="s">
        <v>5678</v>
      </c>
      <c r="J378" t="b">
        <v>0</v>
      </c>
    </row>
    <row r="379" spans="1:10" x14ac:dyDescent="0.2">
      <c r="A379">
        <v>723</v>
      </c>
      <c r="B379">
        <v>4</v>
      </c>
      <c r="C379" s="116">
        <v>45126.461994942132</v>
      </c>
      <c r="D379">
        <v>8961</v>
      </c>
      <c r="E379" s="24" t="s">
        <v>5679</v>
      </c>
      <c r="F379" s="24" t="s">
        <v>1039</v>
      </c>
      <c r="G379" s="24" t="s">
        <v>1581</v>
      </c>
      <c r="H379">
        <v>8961</v>
      </c>
      <c r="I379" s="24" t="s">
        <v>5680</v>
      </c>
      <c r="J379" t="b">
        <v>0</v>
      </c>
    </row>
    <row r="380" spans="1:10" x14ac:dyDescent="0.2">
      <c r="A380">
        <v>1326</v>
      </c>
      <c r="B380">
        <v>4</v>
      </c>
      <c r="C380" s="116">
        <v>45126.461993715275</v>
      </c>
      <c r="D380">
        <v>9636</v>
      </c>
      <c r="E380" s="24" t="s">
        <v>5681</v>
      </c>
      <c r="F380" s="24" t="s">
        <v>1468</v>
      </c>
      <c r="G380" s="24" t="s">
        <v>1582</v>
      </c>
      <c r="H380">
        <v>9636</v>
      </c>
      <c r="I380" s="24" t="s">
        <v>5682</v>
      </c>
      <c r="J380" t="b">
        <v>0</v>
      </c>
    </row>
    <row r="381" spans="1:10" x14ac:dyDescent="0.2">
      <c r="A381">
        <v>2024</v>
      </c>
      <c r="C381" s="116">
        <v>45126.461994594909</v>
      </c>
      <c r="D381">
        <v>1932</v>
      </c>
      <c r="E381" s="24" t="s">
        <v>5681</v>
      </c>
      <c r="F381" s="24" t="s">
        <v>1584</v>
      </c>
      <c r="G381" s="24" t="s">
        <v>1583</v>
      </c>
      <c r="H381">
        <v>1932</v>
      </c>
      <c r="I381" s="24" t="s">
        <v>5683</v>
      </c>
      <c r="J381" t="b">
        <v>0</v>
      </c>
    </row>
    <row r="382" spans="1:10" x14ac:dyDescent="0.2">
      <c r="A382">
        <v>1435</v>
      </c>
      <c r="B382">
        <v>4</v>
      </c>
      <c r="C382" s="116">
        <v>45126.461994791665</v>
      </c>
      <c r="D382">
        <v>9752</v>
      </c>
      <c r="E382" s="24" t="s">
        <v>5681</v>
      </c>
      <c r="F382" s="24" t="s">
        <v>5684</v>
      </c>
      <c r="G382" s="24" t="s">
        <v>5685</v>
      </c>
      <c r="H382">
        <v>9752</v>
      </c>
      <c r="I382" s="24" t="s">
        <v>5686</v>
      </c>
      <c r="J382" t="b">
        <v>0</v>
      </c>
    </row>
    <row r="383" spans="1:10" x14ac:dyDescent="0.2">
      <c r="A383">
        <v>2041</v>
      </c>
      <c r="C383" s="116">
        <v>44973</v>
      </c>
      <c r="D383">
        <v>1954</v>
      </c>
      <c r="E383" s="24" t="s">
        <v>5687</v>
      </c>
      <c r="F383" s="24" t="s">
        <v>5688</v>
      </c>
      <c r="G383" s="24" t="s">
        <v>5689</v>
      </c>
      <c r="H383">
        <v>1954</v>
      </c>
      <c r="I383" s="24" t="s">
        <v>5690</v>
      </c>
      <c r="J383" t="b">
        <v>0</v>
      </c>
    </row>
    <row r="384" spans="1:10" x14ac:dyDescent="0.2">
      <c r="A384">
        <v>1194</v>
      </c>
      <c r="B384">
        <v>4</v>
      </c>
      <c r="C384" s="116">
        <v>45126.461995335645</v>
      </c>
      <c r="D384">
        <v>9499</v>
      </c>
      <c r="E384" s="24" t="s">
        <v>5691</v>
      </c>
      <c r="F384" s="24" t="s">
        <v>1591</v>
      </c>
      <c r="G384" s="24" t="s">
        <v>1590</v>
      </c>
      <c r="H384">
        <v>9499</v>
      </c>
      <c r="I384" s="24" t="s">
        <v>5692</v>
      </c>
      <c r="J384" t="b">
        <v>0</v>
      </c>
    </row>
    <row r="385" spans="1:10" x14ac:dyDescent="0.2">
      <c r="A385">
        <v>642</v>
      </c>
      <c r="B385">
        <v>4</v>
      </c>
      <c r="C385" s="116">
        <v>45126.461995682868</v>
      </c>
      <c r="D385">
        <v>8853</v>
      </c>
      <c r="E385" s="24" t="s">
        <v>5691</v>
      </c>
      <c r="F385" s="24" t="s">
        <v>1593</v>
      </c>
      <c r="G385" s="24" t="s">
        <v>1592</v>
      </c>
      <c r="H385">
        <v>8853</v>
      </c>
      <c r="I385" s="24" t="s">
        <v>5693</v>
      </c>
      <c r="J385" t="b">
        <v>0</v>
      </c>
    </row>
    <row r="386" spans="1:10" x14ac:dyDescent="0.2">
      <c r="A386">
        <v>280</v>
      </c>
      <c r="B386">
        <v>4</v>
      </c>
      <c r="C386" s="116">
        <v>45126.461995868056</v>
      </c>
      <c r="D386">
        <v>1290</v>
      </c>
      <c r="E386" s="24" t="s">
        <v>5691</v>
      </c>
      <c r="F386" s="24" t="s">
        <v>1595</v>
      </c>
      <c r="G386" s="24" t="s">
        <v>1594</v>
      </c>
      <c r="H386">
        <v>1290</v>
      </c>
      <c r="I386" s="24" t="s">
        <v>5694</v>
      </c>
      <c r="J386" t="b">
        <v>0</v>
      </c>
    </row>
    <row r="387" spans="1:10" x14ac:dyDescent="0.2">
      <c r="A387">
        <v>1869</v>
      </c>
      <c r="B387">
        <v>4</v>
      </c>
      <c r="C387" s="116">
        <v>45126.461996064812</v>
      </c>
      <c r="D387">
        <v>1665</v>
      </c>
      <c r="E387" s="24" t="s">
        <v>5695</v>
      </c>
      <c r="F387" s="24" t="s">
        <v>5696</v>
      </c>
      <c r="G387" s="24" t="s">
        <v>5697</v>
      </c>
      <c r="H387">
        <v>1665</v>
      </c>
      <c r="I387" s="24" t="s">
        <v>5698</v>
      </c>
      <c r="J387" t="b">
        <v>0</v>
      </c>
    </row>
    <row r="388" spans="1:10" x14ac:dyDescent="0.2">
      <c r="A388">
        <v>1907</v>
      </c>
      <c r="C388" s="116">
        <v>45126.461996215279</v>
      </c>
      <c r="D388">
        <v>6010</v>
      </c>
      <c r="E388" s="24" t="s">
        <v>5699</v>
      </c>
      <c r="F388" s="24" t="s">
        <v>1182</v>
      </c>
      <c r="G388" s="24" t="s">
        <v>1598</v>
      </c>
      <c r="H388">
        <v>6010</v>
      </c>
      <c r="I388" s="24" t="s">
        <v>5700</v>
      </c>
      <c r="J388" t="b">
        <v>0</v>
      </c>
    </row>
    <row r="389" spans="1:10" x14ac:dyDescent="0.2">
      <c r="A389">
        <v>526</v>
      </c>
      <c r="B389">
        <v>4</v>
      </c>
      <c r="C389" s="116">
        <v>45126.461996412036</v>
      </c>
      <c r="D389">
        <v>8712</v>
      </c>
      <c r="E389" s="24" t="s">
        <v>5701</v>
      </c>
      <c r="F389" s="24" t="s">
        <v>1600</v>
      </c>
      <c r="G389" s="24" t="s">
        <v>1599</v>
      </c>
      <c r="H389">
        <v>8712</v>
      </c>
      <c r="I389" s="24" t="s">
        <v>5702</v>
      </c>
      <c r="J389" t="b">
        <v>0</v>
      </c>
    </row>
    <row r="390" spans="1:10" x14ac:dyDescent="0.2">
      <c r="A390">
        <v>1630</v>
      </c>
      <c r="B390">
        <v>4</v>
      </c>
      <c r="C390" s="116">
        <v>45126.461996956015</v>
      </c>
      <c r="D390">
        <v>9955</v>
      </c>
      <c r="E390" s="24" t="s">
        <v>5703</v>
      </c>
      <c r="F390" s="24" t="s">
        <v>1187</v>
      </c>
      <c r="G390" s="24" t="s">
        <v>1604</v>
      </c>
      <c r="H390">
        <v>9955</v>
      </c>
      <c r="I390" s="24" t="s">
        <v>5704</v>
      </c>
      <c r="J390" t="b">
        <v>0</v>
      </c>
    </row>
    <row r="391" spans="1:10" x14ac:dyDescent="0.2">
      <c r="A391">
        <v>764</v>
      </c>
      <c r="B391">
        <v>4</v>
      </c>
      <c r="C391" s="116">
        <v>45126.461997303239</v>
      </c>
      <c r="D391">
        <v>9009</v>
      </c>
      <c r="E391" s="24" t="s">
        <v>5705</v>
      </c>
      <c r="F391" s="24" t="s">
        <v>1606</v>
      </c>
      <c r="G391" s="24" t="s">
        <v>1605</v>
      </c>
      <c r="H391">
        <v>9009</v>
      </c>
      <c r="I391" s="24" t="s">
        <v>5706</v>
      </c>
      <c r="J391" t="b">
        <v>0</v>
      </c>
    </row>
    <row r="392" spans="1:10" x14ac:dyDescent="0.2">
      <c r="A392">
        <v>1304</v>
      </c>
      <c r="B392">
        <v>4</v>
      </c>
      <c r="C392" s="116">
        <v>45126.461997488426</v>
      </c>
      <c r="D392">
        <v>9612</v>
      </c>
      <c r="E392" s="24" t="s">
        <v>5707</v>
      </c>
      <c r="F392" s="24" t="s">
        <v>956</v>
      </c>
      <c r="G392" s="24" t="s">
        <v>1607</v>
      </c>
      <c r="H392">
        <v>9612</v>
      </c>
      <c r="I392" s="24" t="s">
        <v>5708</v>
      </c>
      <c r="J392" t="b">
        <v>0</v>
      </c>
    </row>
    <row r="393" spans="1:10" x14ac:dyDescent="0.2">
      <c r="A393">
        <v>314</v>
      </c>
      <c r="B393">
        <v>4</v>
      </c>
      <c r="C393" s="116">
        <v>45126.461997685183</v>
      </c>
      <c r="D393">
        <v>1325</v>
      </c>
      <c r="E393" s="24" t="s">
        <v>5709</v>
      </c>
      <c r="F393" s="24" t="s">
        <v>1609</v>
      </c>
      <c r="G393" s="24" t="s">
        <v>1608</v>
      </c>
      <c r="H393">
        <v>1325</v>
      </c>
      <c r="I393" s="24" t="s">
        <v>5710</v>
      </c>
      <c r="J393" t="b">
        <v>1</v>
      </c>
    </row>
    <row r="394" spans="1:10" x14ac:dyDescent="0.2">
      <c r="A394">
        <v>863</v>
      </c>
      <c r="B394">
        <v>4</v>
      </c>
      <c r="C394" s="116">
        <v>45126.46199783565</v>
      </c>
      <c r="D394">
        <v>9133</v>
      </c>
      <c r="E394" s="24" t="s">
        <v>5711</v>
      </c>
      <c r="F394" s="24" t="s">
        <v>1611</v>
      </c>
      <c r="G394" s="24" t="s">
        <v>1610</v>
      </c>
      <c r="H394">
        <v>9133</v>
      </c>
      <c r="I394" s="24" t="s">
        <v>5712</v>
      </c>
      <c r="J394" t="b">
        <v>0</v>
      </c>
    </row>
    <row r="395" spans="1:10" x14ac:dyDescent="0.2">
      <c r="A395">
        <v>1042</v>
      </c>
      <c r="B395">
        <v>4</v>
      </c>
      <c r="C395" s="116">
        <v>45126.461998032406</v>
      </c>
      <c r="D395">
        <v>9319</v>
      </c>
      <c r="E395" s="24" t="s">
        <v>5711</v>
      </c>
      <c r="F395" s="24" t="s">
        <v>1513</v>
      </c>
      <c r="G395" s="24" t="s">
        <v>1612</v>
      </c>
      <c r="H395">
        <v>9319</v>
      </c>
      <c r="I395" s="24" t="s">
        <v>5713</v>
      </c>
      <c r="J395" t="b">
        <v>0</v>
      </c>
    </row>
    <row r="396" spans="1:10" x14ac:dyDescent="0.2">
      <c r="A396">
        <v>1170</v>
      </c>
      <c r="B396">
        <v>4</v>
      </c>
      <c r="C396" s="116">
        <v>45126.461998379629</v>
      </c>
      <c r="D396">
        <v>9468</v>
      </c>
      <c r="E396" s="24" t="s">
        <v>5714</v>
      </c>
      <c r="F396" s="24" t="s">
        <v>1614</v>
      </c>
      <c r="G396" s="24" t="s">
        <v>1613</v>
      </c>
      <c r="H396">
        <v>9468</v>
      </c>
      <c r="I396" s="24" t="s">
        <v>5715</v>
      </c>
      <c r="J396" t="b">
        <v>0</v>
      </c>
    </row>
    <row r="397" spans="1:10" x14ac:dyDescent="0.2">
      <c r="A397">
        <v>1654</v>
      </c>
      <c r="B397">
        <v>4</v>
      </c>
      <c r="C397" s="116">
        <v>45126.461998576386</v>
      </c>
      <c r="D397">
        <v>9979</v>
      </c>
      <c r="E397" s="24" t="s">
        <v>5716</v>
      </c>
      <c r="F397" s="24" t="s">
        <v>891</v>
      </c>
      <c r="G397" s="24" t="s">
        <v>1615</v>
      </c>
      <c r="H397">
        <v>9979</v>
      </c>
      <c r="I397" s="24" t="s">
        <v>5717</v>
      </c>
      <c r="J397" t="b">
        <v>0</v>
      </c>
    </row>
    <row r="398" spans="1:10" x14ac:dyDescent="0.2">
      <c r="A398">
        <v>1468</v>
      </c>
      <c r="B398">
        <v>4</v>
      </c>
      <c r="C398" s="116">
        <v>45126.461998761573</v>
      </c>
      <c r="D398">
        <v>9785</v>
      </c>
      <c r="E398" s="24" t="s">
        <v>5718</v>
      </c>
      <c r="F398" s="24" t="s">
        <v>1617</v>
      </c>
      <c r="G398" s="24" t="s">
        <v>1616</v>
      </c>
      <c r="H398">
        <v>9785</v>
      </c>
      <c r="I398" s="24" t="s">
        <v>5719</v>
      </c>
      <c r="J398" t="b">
        <v>0</v>
      </c>
    </row>
    <row r="399" spans="1:10" x14ac:dyDescent="0.2">
      <c r="A399">
        <v>202</v>
      </c>
      <c r="B399">
        <v>4</v>
      </c>
      <c r="C399" s="116">
        <v>45126.46199895833</v>
      </c>
      <c r="D399">
        <v>1207</v>
      </c>
      <c r="E399" s="24" t="s">
        <v>5720</v>
      </c>
      <c r="F399" s="24" t="s">
        <v>1619</v>
      </c>
      <c r="G399" s="24" t="s">
        <v>1618</v>
      </c>
      <c r="H399">
        <v>1207</v>
      </c>
      <c r="I399" s="24" t="s">
        <v>5721</v>
      </c>
      <c r="J399" t="b">
        <v>0</v>
      </c>
    </row>
    <row r="400" spans="1:10" x14ac:dyDescent="0.2">
      <c r="A400">
        <v>1258</v>
      </c>
      <c r="B400">
        <v>1</v>
      </c>
      <c r="C400" s="116">
        <v>45126.461999305553</v>
      </c>
      <c r="D400">
        <v>9564</v>
      </c>
      <c r="E400" s="24" t="s">
        <v>5722</v>
      </c>
      <c r="F400" s="24" t="s">
        <v>969</v>
      </c>
      <c r="G400" s="24" t="s">
        <v>1623</v>
      </c>
      <c r="H400">
        <v>9564</v>
      </c>
      <c r="I400" s="24" t="s">
        <v>5723</v>
      </c>
      <c r="J400" t="b">
        <v>1</v>
      </c>
    </row>
    <row r="401" spans="1:10" x14ac:dyDescent="0.2">
      <c r="A401">
        <v>244</v>
      </c>
      <c r="B401">
        <v>4</v>
      </c>
      <c r="C401" s="116">
        <v>45126.461999502317</v>
      </c>
      <c r="D401">
        <v>1254</v>
      </c>
      <c r="E401" s="24" t="s">
        <v>5724</v>
      </c>
      <c r="F401" s="24" t="s">
        <v>1154</v>
      </c>
      <c r="G401" s="24" t="s">
        <v>1624</v>
      </c>
      <c r="H401">
        <v>1254</v>
      </c>
      <c r="I401" s="24" t="s">
        <v>5725</v>
      </c>
      <c r="J401" t="b">
        <v>1</v>
      </c>
    </row>
    <row r="402" spans="1:10" x14ac:dyDescent="0.2">
      <c r="A402">
        <v>1922</v>
      </c>
      <c r="C402" s="116">
        <v>45126.461999652776</v>
      </c>
      <c r="D402">
        <v>1541</v>
      </c>
      <c r="E402" s="24" t="s">
        <v>5724</v>
      </c>
      <c r="F402" s="24" t="s">
        <v>1626</v>
      </c>
      <c r="G402" s="24" t="s">
        <v>1625</v>
      </c>
      <c r="H402">
        <v>1541</v>
      </c>
      <c r="I402" s="24" t="s">
        <v>5726</v>
      </c>
      <c r="J402" t="b">
        <v>0</v>
      </c>
    </row>
    <row r="403" spans="1:10" x14ac:dyDescent="0.2">
      <c r="A403">
        <v>1923</v>
      </c>
      <c r="C403" s="116">
        <v>45699</v>
      </c>
      <c r="D403">
        <v>5964071</v>
      </c>
      <c r="E403" s="24" t="s">
        <v>5724</v>
      </c>
      <c r="F403" s="24" t="s">
        <v>1626</v>
      </c>
      <c r="G403" s="24" t="s">
        <v>1625</v>
      </c>
      <c r="H403">
        <v>5964071</v>
      </c>
      <c r="I403" s="24" t="s">
        <v>5726</v>
      </c>
      <c r="J403" t="b">
        <v>0</v>
      </c>
    </row>
    <row r="404" spans="1:10" x14ac:dyDescent="0.2">
      <c r="A404">
        <v>738</v>
      </c>
      <c r="B404">
        <v>4</v>
      </c>
      <c r="C404" s="116">
        <v>45126.46200003472</v>
      </c>
      <c r="D404">
        <v>8980</v>
      </c>
      <c r="E404" s="24" t="s">
        <v>2211</v>
      </c>
      <c r="F404" s="24" t="s">
        <v>969</v>
      </c>
      <c r="G404" s="24" t="s">
        <v>1627</v>
      </c>
      <c r="H404">
        <v>8980</v>
      </c>
      <c r="I404" s="24" t="s">
        <v>5727</v>
      </c>
      <c r="J404" t="b">
        <v>0</v>
      </c>
    </row>
    <row r="405" spans="1:10" x14ac:dyDescent="0.2">
      <c r="A405">
        <v>1930</v>
      </c>
      <c r="C405" s="116">
        <v>45131.375445254627</v>
      </c>
      <c r="D405">
        <v>1738</v>
      </c>
      <c r="E405" s="24" t="s">
        <v>1384</v>
      </c>
      <c r="F405" s="24" t="s">
        <v>5728</v>
      </c>
      <c r="G405" s="24" t="s">
        <v>5729</v>
      </c>
      <c r="H405">
        <v>1738</v>
      </c>
      <c r="I405" s="24" t="s">
        <v>5730</v>
      </c>
      <c r="J405" t="b">
        <v>0</v>
      </c>
    </row>
    <row r="406" spans="1:10" x14ac:dyDescent="0.2">
      <c r="A406">
        <v>1931</v>
      </c>
      <c r="C406" s="116">
        <v>45131.467106979166</v>
      </c>
      <c r="D406">
        <v>1739</v>
      </c>
      <c r="E406" s="24" t="s">
        <v>5731</v>
      </c>
      <c r="F406" s="24" t="s">
        <v>5732</v>
      </c>
      <c r="G406" s="24" t="s">
        <v>5733</v>
      </c>
      <c r="H406">
        <v>1739</v>
      </c>
      <c r="I406" s="24" t="s">
        <v>5734</v>
      </c>
      <c r="J406" t="b">
        <v>0</v>
      </c>
    </row>
    <row r="407" spans="1:10" x14ac:dyDescent="0.2">
      <c r="A407">
        <v>819</v>
      </c>
      <c r="B407">
        <v>4</v>
      </c>
      <c r="C407" s="116">
        <v>45126.4620005787</v>
      </c>
      <c r="D407">
        <v>9074</v>
      </c>
      <c r="E407" s="24" t="s">
        <v>5735</v>
      </c>
      <c r="F407" s="24" t="s">
        <v>1629</v>
      </c>
      <c r="G407" s="24" t="s">
        <v>1628</v>
      </c>
      <c r="H407">
        <v>9074</v>
      </c>
      <c r="I407" s="24" t="s">
        <v>5736</v>
      </c>
      <c r="J407" t="b">
        <v>0</v>
      </c>
    </row>
    <row r="408" spans="1:10" x14ac:dyDescent="0.2">
      <c r="A408">
        <v>878</v>
      </c>
      <c r="B408">
        <v>6</v>
      </c>
      <c r="C408" s="116">
        <v>45126.462001273147</v>
      </c>
      <c r="D408">
        <v>9148</v>
      </c>
      <c r="E408" s="24" t="s">
        <v>5735</v>
      </c>
      <c r="F408" s="24" t="s">
        <v>1631</v>
      </c>
      <c r="G408" s="24" t="s">
        <v>1630</v>
      </c>
      <c r="H408">
        <v>9148</v>
      </c>
      <c r="I408" s="24" t="s">
        <v>5737</v>
      </c>
      <c r="J408" t="b">
        <v>1</v>
      </c>
    </row>
    <row r="409" spans="1:10" x14ac:dyDescent="0.2">
      <c r="A409">
        <v>1968</v>
      </c>
      <c r="C409" s="116">
        <v>45126.462001851854</v>
      </c>
      <c r="D409">
        <v>1780</v>
      </c>
      <c r="E409" s="24" t="s">
        <v>5735</v>
      </c>
      <c r="F409" s="24" t="s">
        <v>1126</v>
      </c>
      <c r="G409" s="24" t="s">
        <v>1632</v>
      </c>
      <c r="H409">
        <v>1780</v>
      </c>
      <c r="I409" s="24" t="s">
        <v>5738</v>
      </c>
      <c r="J409" t="b">
        <v>0</v>
      </c>
    </row>
    <row r="410" spans="1:10" x14ac:dyDescent="0.2">
      <c r="A410">
        <v>453</v>
      </c>
      <c r="B410">
        <v>4</v>
      </c>
      <c r="C410" s="116"/>
      <c r="D410">
        <v>2376</v>
      </c>
      <c r="E410" s="24" t="s">
        <v>5735</v>
      </c>
      <c r="F410" s="24" t="s">
        <v>931</v>
      </c>
      <c r="G410" s="24" t="s">
        <v>260</v>
      </c>
      <c r="H410">
        <v>2376</v>
      </c>
      <c r="I410" s="24" t="s">
        <v>5739</v>
      </c>
      <c r="J410" t="b">
        <v>0</v>
      </c>
    </row>
    <row r="411" spans="1:10" x14ac:dyDescent="0.2">
      <c r="A411">
        <v>1263</v>
      </c>
      <c r="B411">
        <v>4</v>
      </c>
      <c r="C411" s="116">
        <v>45126.462002199078</v>
      </c>
      <c r="D411">
        <v>9569</v>
      </c>
      <c r="E411" s="24" t="s">
        <v>5735</v>
      </c>
      <c r="F411" s="24" t="s">
        <v>1031</v>
      </c>
      <c r="G411" s="24" t="s">
        <v>1633</v>
      </c>
      <c r="H411">
        <v>9569</v>
      </c>
      <c r="I411" s="24" t="s">
        <v>5740</v>
      </c>
      <c r="J411" t="b">
        <v>0</v>
      </c>
    </row>
    <row r="412" spans="1:10" x14ac:dyDescent="0.2">
      <c r="A412">
        <v>757</v>
      </c>
      <c r="B412">
        <v>4</v>
      </c>
      <c r="C412" s="116">
        <v>45126.462002199078</v>
      </c>
      <c r="D412">
        <v>9001</v>
      </c>
      <c r="E412" s="24" t="s">
        <v>1196</v>
      </c>
      <c r="F412" s="24" t="s">
        <v>1229</v>
      </c>
      <c r="G412" s="24" t="s">
        <v>1634</v>
      </c>
      <c r="H412">
        <v>9001</v>
      </c>
      <c r="I412" s="24" t="s">
        <v>5741</v>
      </c>
      <c r="J412" t="b">
        <v>0</v>
      </c>
    </row>
    <row r="413" spans="1:10" x14ac:dyDescent="0.2">
      <c r="A413">
        <v>412</v>
      </c>
      <c r="B413">
        <v>4</v>
      </c>
      <c r="C413" s="116">
        <v>45126.462002743057</v>
      </c>
      <c r="D413">
        <v>2201</v>
      </c>
      <c r="E413" s="24" t="s">
        <v>1196</v>
      </c>
      <c r="F413" s="24" t="s">
        <v>1638</v>
      </c>
      <c r="G413" s="24" t="s">
        <v>1637</v>
      </c>
      <c r="H413">
        <v>2201</v>
      </c>
      <c r="I413" s="24" t="s">
        <v>5742</v>
      </c>
      <c r="J413" t="b">
        <v>0</v>
      </c>
    </row>
    <row r="414" spans="1:10" x14ac:dyDescent="0.2">
      <c r="A414">
        <v>987</v>
      </c>
      <c r="B414">
        <v>4</v>
      </c>
      <c r="C414" s="116">
        <v>45126.462002928238</v>
      </c>
      <c r="D414">
        <v>9262</v>
      </c>
      <c r="E414" s="24" t="s">
        <v>1196</v>
      </c>
      <c r="F414" s="24" t="s">
        <v>1640</v>
      </c>
      <c r="G414" s="24" t="s">
        <v>1639</v>
      </c>
      <c r="H414">
        <v>9262</v>
      </c>
      <c r="I414" s="24" t="s">
        <v>5743</v>
      </c>
      <c r="J414" t="b">
        <v>0</v>
      </c>
    </row>
    <row r="415" spans="1:10" x14ac:dyDescent="0.2">
      <c r="A415">
        <v>1866</v>
      </c>
      <c r="B415">
        <v>4</v>
      </c>
      <c r="C415" s="116">
        <v>45126</v>
      </c>
      <c r="D415">
        <v>1662</v>
      </c>
      <c r="E415" s="24" t="s">
        <v>5744</v>
      </c>
      <c r="F415" s="24" t="s">
        <v>1031</v>
      </c>
      <c r="G415" s="24" t="s">
        <v>1645</v>
      </c>
      <c r="H415">
        <v>1662</v>
      </c>
      <c r="I415" s="24" t="s">
        <v>5745</v>
      </c>
      <c r="J415" t="b">
        <v>0</v>
      </c>
    </row>
    <row r="416" spans="1:10" x14ac:dyDescent="0.2">
      <c r="A416">
        <v>2092</v>
      </c>
      <c r="C416" s="116"/>
      <c r="D416">
        <v>2496</v>
      </c>
      <c r="E416" s="24" t="s">
        <v>5746</v>
      </c>
      <c r="F416" s="24" t="s">
        <v>1649</v>
      </c>
      <c r="G416" s="24" t="s">
        <v>1650</v>
      </c>
      <c r="H416">
        <v>2496</v>
      </c>
      <c r="I416" s="24" t="s">
        <v>5747</v>
      </c>
      <c r="J416" t="b">
        <v>0</v>
      </c>
    </row>
    <row r="417" spans="1:10" x14ac:dyDescent="0.2">
      <c r="A417">
        <v>1943</v>
      </c>
      <c r="C417" s="116">
        <v>45126</v>
      </c>
      <c r="D417">
        <v>1751</v>
      </c>
      <c r="E417" s="24" t="s">
        <v>5748</v>
      </c>
      <c r="F417" s="24" t="s">
        <v>1653</v>
      </c>
      <c r="G417" s="24" t="s">
        <v>1652</v>
      </c>
      <c r="H417">
        <v>1751</v>
      </c>
      <c r="I417" s="24" t="s">
        <v>5749</v>
      </c>
      <c r="J417" t="b">
        <v>1</v>
      </c>
    </row>
    <row r="418" spans="1:10" x14ac:dyDescent="0.2">
      <c r="A418">
        <v>347</v>
      </c>
      <c r="B418">
        <v>4</v>
      </c>
      <c r="C418" s="116">
        <v>45126.462005289352</v>
      </c>
      <c r="D418">
        <v>1361</v>
      </c>
      <c r="E418" s="24" t="s">
        <v>5748</v>
      </c>
      <c r="F418" s="24" t="s">
        <v>1655</v>
      </c>
      <c r="G418" s="24" t="s">
        <v>1654</v>
      </c>
      <c r="H418">
        <v>1361</v>
      </c>
      <c r="I418" s="24" t="s">
        <v>5750</v>
      </c>
      <c r="J418" t="b">
        <v>0</v>
      </c>
    </row>
    <row r="419" spans="1:10" x14ac:dyDescent="0.2">
      <c r="A419">
        <v>176</v>
      </c>
      <c r="B419">
        <v>4</v>
      </c>
      <c r="C419" s="116">
        <v>45126.462004016204</v>
      </c>
      <c r="D419">
        <v>1180</v>
      </c>
      <c r="E419" s="24" t="s">
        <v>5751</v>
      </c>
      <c r="F419" s="24" t="s">
        <v>1250</v>
      </c>
      <c r="G419" s="24" t="s">
        <v>1656</v>
      </c>
      <c r="H419">
        <v>1180</v>
      </c>
      <c r="I419" s="24" t="s">
        <v>5752</v>
      </c>
      <c r="J419" t="b">
        <v>0</v>
      </c>
    </row>
    <row r="420" spans="1:10" x14ac:dyDescent="0.2">
      <c r="A420">
        <v>1598</v>
      </c>
      <c r="B420">
        <v>4</v>
      </c>
      <c r="C420" s="116">
        <v>45126.462006365742</v>
      </c>
      <c r="D420">
        <v>9920</v>
      </c>
      <c r="E420" s="24" t="s">
        <v>5753</v>
      </c>
      <c r="F420" s="24" t="s">
        <v>1662</v>
      </c>
      <c r="G420" s="24" t="s">
        <v>1661</v>
      </c>
      <c r="H420">
        <v>9920</v>
      </c>
      <c r="I420" s="24" t="s">
        <v>5754</v>
      </c>
      <c r="J420" t="b">
        <v>0</v>
      </c>
    </row>
    <row r="421" spans="1:10" x14ac:dyDescent="0.2">
      <c r="A421">
        <v>47</v>
      </c>
      <c r="B421">
        <v>4</v>
      </c>
      <c r="C421" s="116">
        <v>45126.462009803239</v>
      </c>
      <c r="D421">
        <v>1050</v>
      </c>
      <c r="E421" s="24" t="s">
        <v>5755</v>
      </c>
      <c r="F421" s="24" t="s">
        <v>1380</v>
      </c>
      <c r="G421" s="24" t="s">
        <v>1664</v>
      </c>
      <c r="H421">
        <v>1050</v>
      </c>
      <c r="I421" s="24" t="s">
        <v>5756</v>
      </c>
      <c r="J421" t="b">
        <v>0</v>
      </c>
    </row>
    <row r="422" spans="1:10" x14ac:dyDescent="0.2">
      <c r="A422">
        <v>524</v>
      </c>
      <c r="B422">
        <v>1</v>
      </c>
      <c r="C422" s="116">
        <v>45126.462017395832</v>
      </c>
      <c r="D422">
        <v>8709</v>
      </c>
      <c r="E422" s="24" t="s">
        <v>5757</v>
      </c>
      <c r="F422" s="24" t="s">
        <v>1666</v>
      </c>
      <c r="G422" s="24" t="s">
        <v>1665</v>
      </c>
      <c r="H422">
        <v>8709</v>
      </c>
      <c r="I422" s="24" t="s">
        <v>5758</v>
      </c>
      <c r="J422" t="b">
        <v>0</v>
      </c>
    </row>
    <row r="423" spans="1:10" x14ac:dyDescent="0.2">
      <c r="A423">
        <v>892</v>
      </c>
      <c r="B423">
        <v>4</v>
      </c>
      <c r="C423" s="116">
        <v>45126.462020451392</v>
      </c>
      <c r="D423">
        <v>9163</v>
      </c>
      <c r="E423" s="24" t="s">
        <v>5759</v>
      </c>
      <c r="F423" s="24" t="s">
        <v>1668</v>
      </c>
      <c r="G423" s="24" t="s">
        <v>1667</v>
      </c>
      <c r="H423">
        <v>9163</v>
      </c>
      <c r="I423" s="24" t="s">
        <v>5760</v>
      </c>
      <c r="J423" t="b">
        <v>0</v>
      </c>
    </row>
    <row r="424" spans="1:10" x14ac:dyDescent="0.2">
      <c r="A424">
        <v>1992</v>
      </c>
      <c r="C424" s="116"/>
      <c r="D424">
        <v>1805</v>
      </c>
      <c r="E424" s="24" t="s">
        <v>5761</v>
      </c>
      <c r="F424" s="24" t="s">
        <v>1670</v>
      </c>
      <c r="G424" s="24" t="s">
        <v>266</v>
      </c>
      <c r="H424">
        <v>1805</v>
      </c>
      <c r="I424" s="24" t="s">
        <v>755</v>
      </c>
      <c r="J424" t="b">
        <v>0</v>
      </c>
    </row>
    <row r="425" spans="1:10" x14ac:dyDescent="0.2">
      <c r="A425">
        <v>1565</v>
      </c>
      <c r="B425">
        <v>4</v>
      </c>
      <c r="C425" s="116">
        <v>45126.462021724539</v>
      </c>
      <c r="D425">
        <v>9884</v>
      </c>
      <c r="E425" s="24" t="s">
        <v>5762</v>
      </c>
      <c r="F425" s="24" t="s">
        <v>960</v>
      </c>
      <c r="G425" s="24" t="s">
        <v>1672</v>
      </c>
      <c r="H425">
        <v>9884</v>
      </c>
      <c r="I425" s="24" t="s">
        <v>5763</v>
      </c>
      <c r="J425" t="b">
        <v>0</v>
      </c>
    </row>
    <row r="426" spans="1:10" x14ac:dyDescent="0.2">
      <c r="A426">
        <v>695</v>
      </c>
      <c r="B426">
        <v>4</v>
      </c>
      <c r="C426" s="116">
        <v>45126.46202334491</v>
      </c>
      <c r="D426">
        <v>8928</v>
      </c>
      <c r="E426" s="24" t="s">
        <v>5764</v>
      </c>
      <c r="F426" s="24" t="s">
        <v>1378</v>
      </c>
      <c r="G426" s="24" t="s">
        <v>1675</v>
      </c>
      <c r="H426">
        <v>8928</v>
      </c>
      <c r="I426" s="24" t="s">
        <v>5765</v>
      </c>
      <c r="J426" t="b">
        <v>0</v>
      </c>
    </row>
    <row r="427" spans="1:10" x14ac:dyDescent="0.2">
      <c r="A427">
        <v>1402</v>
      </c>
      <c r="B427">
        <v>4</v>
      </c>
      <c r="C427" s="116">
        <v>45126.462024421293</v>
      </c>
      <c r="D427">
        <v>9714</v>
      </c>
      <c r="E427" s="24" t="s">
        <v>5764</v>
      </c>
      <c r="F427" s="24" t="s">
        <v>1677</v>
      </c>
      <c r="G427" s="24" t="s">
        <v>1676</v>
      </c>
      <c r="H427">
        <v>9714</v>
      </c>
      <c r="I427" s="24" t="s">
        <v>5766</v>
      </c>
      <c r="J427" t="b">
        <v>0</v>
      </c>
    </row>
    <row r="428" spans="1:10" x14ac:dyDescent="0.2">
      <c r="A428">
        <v>1345</v>
      </c>
      <c r="B428">
        <v>4</v>
      </c>
      <c r="C428" s="116">
        <v>45126.462025694447</v>
      </c>
      <c r="D428">
        <v>9655</v>
      </c>
      <c r="E428" s="24" t="s">
        <v>5764</v>
      </c>
      <c r="F428" s="24" t="s">
        <v>1440</v>
      </c>
      <c r="G428" s="24" t="s">
        <v>1678</v>
      </c>
      <c r="H428">
        <v>9655</v>
      </c>
      <c r="I428" s="24" t="s">
        <v>5767</v>
      </c>
      <c r="J428" t="b">
        <v>0</v>
      </c>
    </row>
    <row r="429" spans="1:10" x14ac:dyDescent="0.2">
      <c r="A429">
        <v>28</v>
      </c>
      <c r="B429">
        <v>4</v>
      </c>
      <c r="C429" s="116">
        <v>45126.462026770831</v>
      </c>
      <c r="D429">
        <v>1031</v>
      </c>
      <c r="E429" s="24" t="s">
        <v>1681</v>
      </c>
      <c r="F429" s="24" t="s">
        <v>883</v>
      </c>
      <c r="G429" s="24" t="s">
        <v>5768</v>
      </c>
      <c r="H429">
        <v>1031</v>
      </c>
      <c r="I429" s="24" t="s">
        <v>5769</v>
      </c>
      <c r="J429" t="b">
        <v>0</v>
      </c>
    </row>
    <row r="430" spans="1:10" x14ac:dyDescent="0.2">
      <c r="A430">
        <v>129</v>
      </c>
      <c r="B430">
        <v>4</v>
      </c>
      <c r="C430" s="116">
        <v>45126.462027696762</v>
      </c>
      <c r="D430">
        <v>1133</v>
      </c>
      <c r="E430" s="24" t="s">
        <v>5770</v>
      </c>
      <c r="F430" s="24" t="s">
        <v>1685</v>
      </c>
      <c r="G430" s="24" t="s">
        <v>1684</v>
      </c>
      <c r="H430">
        <v>1133</v>
      </c>
      <c r="I430" s="24" t="s">
        <v>5771</v>
      </c>
      <c r="J430" t="b">
        <v>0</v>
      </c>
    </row>
    <row r="431" spans="1:10" x14ac:dyDescent="0.2">
      <c r="A431">
        <v>514</v>
      </c>
      <c r="B431">
        <v>8</v>
      </c>
      <c r="C431" s="116">
        <v>45699</v>
      </c>
      <c r="D431">
        <v>8687</v>
      </c>
      <c r="E431" s="24" t="s">
        <v>5772</v>
      </c>
      <c r="F431" s="24" t="s">
        <v>1691</v>
      </c>
      <c r="G431" s="24" t="s">
        <v>1690</v>
      </c>
      <c r="H431">
        <v>8687</v>
      </c>
      <c r="I431" s="24" t="s">
        <v>5773</v>
      </c>
      <c r="J431" t="b">
        <v>1</v>
      </c>
    </row>
    <row r="432" spans="1:10" x14ac:dyDescent="0.2">
      <c r="A432">
        <v>1913</v>
      </c>
      <c r="C432" s="116">
        <v>45639</v>
      </c>
      <c r="D432">
        <v>1709</v>
      </c>
      <c r="E432" s="24" t="s">
        <v>5774</v>
      </c>
      <c r="F432" s="24" t="s">
        <v>891</v>
      </c>
      <c r="G432" s="24" t="s">
        <v>1693</v>
      </c>
      <c r="H432">
        <v>1709</v>
      </c>
      <c r="I432" s="24" t="s">
        <v>5775</v>
      </c>
      <c r="J432" t="b">
        <v>0</v>
      </c>
    </row>
    <row r="433" spans="1:10" x14ac:dyDescent="0.2">
      <c r="A433">
        <v>1367</v>
      </c>
      <c r="B433">
        <v>4</v>
      </c>
      <c r="C433" s="116">
        <v>45126.462027893518</v>
      </c>
      <c r="D433">
        <v>9677</v>
      </c>
      <c r="E433" s="24" t="s">
        <v>5776</v>
      </c>
      <c r="F433" s="24" t="s">
        <v>987</v>
      </c>
      <c r="G433" s="24" t="s">
        <v>5777</v>
      </c>
      <c r="H433">
        <v>9677</v>
      </c>
      <c r="I433" s="24" t="s">
        <v>5778</v>
      </c>
      <c r="J433" t="b">
        <v>0</v>
      </c>
    </row>
    <row r="434" spans="1:10" x14ac:dyDescent="0.2">
      <c r="A434">
        <v>1862</v>
      </c>
      <c r="B434">
        <v>4</v>
      </c>
      <c r="C434" s="116">
        <v>45126.462028587965</v>
      </c>
      <c r="D434">
        <v>8183</v>
      </c>
      <c r="E434" s="24" t="s">
        <v>5779</v>
      </c>
      <c r="F434" s="24" t="s">
        <v>969</v>
      </c>
      <c r="G434" s="24" t="s">
        <v>5780</v>
      </c>
      <c r="H434">
        <v>8183</v>
      </c>
      <c r="I434" s="24" t="s">
        <v>5781</v>
      </c>
      <c r="J434" t="b">
        <v>0</v>
      </c>
    </row>
    <row r="435" spans="1:10" x14ac:dyDescent="0.2">
      <c r="A435">
        <v>1967</v>
      </c>
      <c r="C435" s="116">
        <v>45126.462028240741</v>
      </c>
      <c r="D435">
        <v>1779</v>
      </c>
      <c r="E435" s="24" t="s">
        <v>5779</v>
      </c>
      <c r="F435" s="24" t="s">
        <v>969</v>
      </c>
      <c r="G435" s="24" t="s">
        <v>5780</v>
      </c>
      <c r="H435">
        <v>1779</v>
      </c>
      <c r="I435" s="24" t="s">
        <v>5781</v>
      </c>
      <c r="J435" t="b">
        <v>0</v>
      </c>
    </row>
    <row r="436" spans="1:10" x14ac:dyDescent="0.2">
      <c r="A436">
        <v>994</v>
      </c>
      <c r="B436">
        <v>4</v>
      </c>
      <c r="C436" s="116">
        <v>45126.462028587965</v>
      </c>
      <c r="D436">
        <v>9269</v>
      </c>
      <c r="E436" s="24" t="s">
        <v>5782</v>
      </c>
      <c r="F436" s="24" t="s">
        <v>1698</v>
      </c>
      <c r="G436" s="24" t="s">
        <v>1697</v>
      </c>
      <c r="H436">
        <v>9269</v>
      </c>
      <c r="I436" s="24" t="s">
        <v>5783</v>
      </c>
      <c r="J436" t="b">
        <v>0</v>
      </c>
    </row>
    <row r="437" spans="1:10" x14ac:dyDescent="0.2">
      <c r="A437">
        <v>1290</v>
      </c>
      <c r="B437">
        <v>4</v>
      </c>
      <c r="C437" s="116">
        <v>45126.462028784721</v>
      </c>
      <c r="D437">
        <v>9598</v>
      </c>
      <c r="E437" s="24" t="s">
        <v>5782</v>
      </c>
      <c r="F437" s="24" t="s">
        <v>1700</v>
      </c>
      <c r="G437" s="24" t="s">
        <v>1699</v>
      </c>
      <c r="H437">
        <v>9598</v>
      </c>
      <c r="I437" s="24" t="s">
        <v>5784</v>
      </c>
      <c r="J437" t="b">
        <v>0</v>
      </c>
    </row>
    <row r="438" spans="1:10" x14ac:dyDescent="0.2">
      <c r="A438">
        <v>1286</v>
      </c>
      <c r="B438">
        <v>4</v>
      </c>
      <c r="C438" s="116">
        <v>45126.462029317132</v>
      </c>
      <c r="D438">
        <v>9594</v>
      </c>
      <c r="E438" s="24" t="s">
        <v>2691</v>
      </c>
      <c r="F438" s="24" t="s">
        <v>1704</v>
      </c>
      <c r="G438" s="24" t="s">
        <v>1703</v>
      </c>
      <c r="H438">
        <v>9594</v>
      </c>
      <c r="I438" s="24" t="s">
        <v>5785</v>
      </c>
      <c r="J438" t="b">
        <v>0</v>
      </c>
    </row>
    <row r="439" spans="1:10" x14ac:dyDescent="0.2">
      <c r="A439">
        <v>459</v>
      </c>
      <c r="B439">
        <v>2</v>
      </c>
      <c r="C439" s="116">
        <v>45126.462029513888</v>
      </c>
      <c r="D439">
        <v>2387</v>
      </c>
      <c r="E439" s="24" t="s">
        <v>2691</v>
      </c>
      <c r="F439" s="24" t="s">
        <v>1706</v>
      </c>
      <c r="G439" s="24" t="s">
        <v>1705</v>
      </c>
      <c r="H439">
        <v>2387</v>
      </c>
      <c r="I439" s="24" t="s">
        <v>5786</v>
      </c>
      <c r="J439" t="b">
        <v>1</v>
      </c>
    </row>
    <row r="440" spans="1:10" x14ac:dyDescent="0.2">
      <c r="A440">
        <v>60</v>
      </c>
      <c r="B440">
        <v>4</v>
      </c>
      <c r="C440" s="116">
        <v>45126.462029664355</v>
      </c>
      <c r="D440">
        <v>1063</v>
      </c>
      <c r="E440" s="24" t="s">
        <v>2691</v>
      </c>
      <c r="F440" s="24" t="s">
        <v>1126</v>
      </c>
      <c r="G440" s="24" t="s">
        <v>1707</v>
      </c>
      <c r="H440">
        <v>1063</v>
      </c>
      <c r="I440" s="24" t="s">
        <v>5787</v>
      </c>
      <c r="J440" t="b">
        <v>0</v>
      </c>
    </row>
    <row r="441" spans="1:10" x14ac:dyDescent="0.2">
      <c r="A441">
        <v>1074</v>
      </c>
      <c r="B441">
        <v>4</v>
      </c>
      <c r="C441" s="116">
        <v>45126.462030057868</v>
      </c>
      <c r="D441">
        <v>9351</v>
      </c>
      <c r="E441" s="24" t="s">
        <v>2691</v>
      </c>
      <c r="F441" s="24" t="s">
        <v>1709</v>
      </c>
      <c r="G441" s="24" t="s">
        <v>1708</v>
      </c>
      <c r="H441">
        <v>9351</v>
      </c>
      <c r="I441" s="24" t="s">
        <v>5788</v>
      </c>
      <c r="J441" t="b">
        <v>0</v>
      </c>
    </row>
    <row r="442" spans="1:10" x14ac:dyDescent="0.2">
      <c r="A442">
        <v>1824</v>
      </c>
      <c r="C442" s="116">
        <v>45126.462030208335</v>
      </c>
      <c r="D442">
        <v>1629</v>
      </c>
      <c r="E442" s="24" t="s">
        <v>2691</v>
      </c>
      <c r="F442" s="24" t="s">
        <v>1711</v>
      </c>
      <c r="G442" s="24" t="s">
        <v>1710</v>
      </c>
      <c r="H442">
        <v>1629</v>
      </c>
      <c r="I442" s="24" t="s">
        <v>5789</v>
      </c>
      <c r="J442" t="b">
        <v>0</v>
      </c>
    </row>
    <row r="443" spans="1:10" x14ac:dyDescent="0.2">
      <c r="A443">
        <v>1969</v>
      </c>
      <c r="C443" s="116">
        <v>45126.462030590279</v>
      </c>
      <c r="D443">
        <v>1781</v>
      </c>
      <c r="E443" s="24" t="s">
        <v>2691</v>
      </c>
      <c r="F443" s="24" t="s">
        <v>981</v>
      </c>
      <c r="G443" s="24" t="s">
        <v>1716</v>
      </c>
      <c r="H443">
        <v>1781</v>
      </c>
      <c r="I443" s="24" t="s">
        <v>5790</v>
      </c>
      <c r="J443" t="b">
        <v>0</v>
      </c>
    </row>
    <row r="444" spans="1:10" x14ac:dyDescent="0.2">
      <c r="A444">
        <v>602</v>
      </c>
      <c r="B444">
        <v>4</v>
      </c>
      <c r="C444" s="116">
        <v>45126.462031678238</v>
      </c>
      <c r="D444">
        <v>8800</v>
      </c>
      <c r="E444" s="24" t="s">
        <v>2691</v>
      </c>
      <c r="F444" s="24" t="s">
        <v>1719</v>
      </c>
      <c r="G444" s="24" t="s">
        <v>1718</v>
      </c>
      <c r="H444">
        <v>8800</v>
      </c>
      <c r="I444" s="24" t="s">
        <v>5791</v>
      </c>
      <c r="J444" t="b">
        <v>0</v>
      </c>
    </row>
    <row r="445" spans="1:10" x14ac:dyDescent="0.2">
      <c r="A445">
        <v>2048</v>
      </c>
      <c r="B445">
        <v>5</v>
      </c>
      <c r="C445" s="116"/>
      <c r="D445">
        <v>1585</v>
      </c>
      <c r="E445" s="24" t="s">
        <v>2691</v>
      </c>
      <c r="F445" s="24" t="s">
        <v>1720</v>
      </c>
      <c r="G445" s="24" t="s">
        <v>272</v>
      </c>
      <c r="H445">
        <v>1585</v>
      </c>
      <c r="I445" s="24" t="s">
        <v>669</v>
      </c>
      <c r="J445" t="b">
        <v>1</v>
      </c>
    </row>
    <row r="446" spans="1:10" x14ac:dyDescent="0.2">
      <c r="A446">
        <v>746</v>
      </c>
      <c r="B446">
        <v>4</v>
      </c>
      <c r="C446" s="116">
        <v>45126.462032210649</v>
      </c>
      <c r="D446">
        <v>8988</v>
      </c>
      <c r="E446" s="24" t="s">
        <v>2691</v>
      </c>
      <c r="F446" s="24" t="s">
        <v>1722</v>
      </c>
      <c r="G446" s="24" t="s">
        <v>1721</v>
      </c>
      <c r="H446">
        <v>8988</v>
      </c>
      <c r="I446" s="24" t="s">
        <v>5792</v>
      </c>
      <c r="J446" t="b">
        <v>0</v>
      </c>
    </row>
    <row r="447" spans="1:10" x14ac:dyDescent="0.2">
      <c r="A447">
        <v>460</v>
      </c>
      <c r="B447">
        <v>4</v>
      </c>
      <c r="C447" s="116">
        <v>45126.462032754629</v>
      </c>
      <c r="D447">
        <v>2388</v>
      </c>
      <c r="E447" s="24" t="s">
        <v>2691</v>
      </c>
      <c r="F447" s="24" t="s">
        <v>1113</v>
      </c>
      <c r="G447" s="24" t="s">
        <v>1723</v>
      </c>
      <c r="H447">
        <v>2388</v>
      </c>
      <c r="I447" s="24" t="s">
        <v>5793</v>
      </c>
      <c r="J447" t="b">
        <v>0</v>
      </c>
    </row>
    <row r="448" spans="1:10" x14ac:dyDescent="0.2">
      <c r="A448">
        <v>30</v>
      </c>
      <c r="B448">
        <v>4</v>
      </c>
      <c r="C448" s="116">
        <v>45126.462030937502</v>
      </c>
      <c r="D448">
        <v>1033</v>
      </c>
      <c r="E448" s="24" t="s">
        <v>5794</v>
      </c>
      <c r="F448" s="24" t="s">
        <v>1729</v>
      </c>
      <c r="G448" s="24" t="s">
        <v>1728</v>
      </c>
      <c r="H448">
        <v>1033</v>
      </c>
      <c r="I448" s="24" t="s">
        <v>5795</v>
      </c>
      <c r="J448" t="b">
        <v>0</v>
      </c>
    </row>
    <row r="449" spans="1:10" x14ac:dyDescent="0.2">
      <c r="A449">
        <v>308</v>
      </c>
      <c r="B449">
        <v>4</v>
      </c>
      <c r="C449" s="116">
        <v>45126.462031331015</v>
      </c>
      <c r="D449">
        <v>1319</v>
      </c>
      <c r="E449" s="24" t="s">
        <v>5794</v>
      </c>
      <c r="F449" s="24" t="s">
        <v>1731</v>
      </c>
      <c r="G449" s="24" t="s">
        <v>1730</v>
      </c>
      <c r="H449">
        <v>1319</v>
      </c>
      <c r="I449" s="24" t="s">
        <v>5796</v>
      </c>
      <c r="J449" t="b">
        <v>0</v>
      </c>
    </row>
    <row r="450" spans="1:10" x14ac:dyDescent="0.2">
      <c r="A450">
        <v>1798</v>
      </c>
      <c r="C450" s="116">
        <v>45126.462031331015</v>
      </c>
      <c r="D450">
        <v>1595</v>
      </c>
      <c r="E450" s="24" t="s">
        <v>5794</v>
      </c>
      <c r="F450" s="24" t="s">
        <v>1733</v>
      </c>
      <c r="G450" s="24" t="s">
        <v>1732</v>
      </c>
      <c r="H450">
        <v>1595</v>
      </c>
      <c r="I450" s="24" t="s">
        <v>5797</v>
      </c>
      <c r="J450" t="b">
        <v>0</v>
      </c>
    </row>
    <row r="451" spans="1:10" x14ac:dyDescent="0.2">
      <c r="A451">
        <v>1949</v>
      </c>
      <c r="C451" s="116">
        <v>45126.462033298609</v>
      </c>
      <c r="D451">
        <v>1758</v>
      </c>
      <c r="E451" s="24" t="s">
        <v>5798</v>
      </c>
      <c r="F451" s="24" t="s">
        <v>1078</v>
      </c>
      <c r="G451" s="24" t="s">
        <v>5799</v>
      </c>
      <c r="H451">
        <v>1758</v>
      </c>
      <c r="I451" s="24" t="s">
        <v>5800</v>
      </c>
      <c r="J451" t="b">
        <v>0</v>
      </c>
    </row>
    <row r="452" spans="1:10" x14ac:dyDescent="0.2">
      <c r="A452">
        <v>1045</v>
      </c>
      <c r="B452">
        <v>4</v>
      </c>
      <c r="C452" s="116">
        <v>45126.462033483796</v>
      </c>
      <c r="D452">
        <v>9322</v>
      </c>
      <c r="E452" s="24" t="s">
        <v>5801</v>
      </c>
      <c r="F452" s="24" t="s">
        <v>1736</v>
      </c>
      <c r="G452" s="24" t="s">
        <v>1735</v>
      </c>
      <c r="H452">
        <v>9322</v>
      </c>
      <c r="I452" s="24" t="s">
        <v>5802</v>
      </c>
      <c r="J452" t="b">
        <v>0</v>
      </c>
    </row>
    <row r="453" spans="1:10" x14ac:dyDescent="0.2">
      <c r="A453">
        <v>1369</v>
      </c>
      <c r="B453">
        <v>4</v>
      </c>
      <c r="C453" s="116">
        <v>45126.462033680553</v>
      </c>
      <c r="D453">
        <v>9679</v>
      </c>
      <c r="E453" s="24" t="s">
        <v>5803</v>
      </c>
      <c r="F453" s="24" t="s">
        <v>1516</v>
      </c>
      <c r="G453" s="24" t="s">
        <v>1737</v>
      </c>
      <c r="H453">
        <v>9679</v>
      </c>
      <c r="I453" s="24" t="s">
        <v>5804</v>
      </c>
      <c r="J453" t="b">
        <v>0</v>
      </c>
    </row>
    <row r="454" spans="1:10" x14ac:dyDescent="0.2">
      <c r="A454">
        <v>509</v>
      </c>
      <c r="B454">
        <v>4</v>
      </c>
      <c r="C454" s="116">
        <v>45146</v>
      </c>
      <c r="D454">
        <v>8667</v>
      </c>
      <c r="E454" s="24" t="s">
        <v>5805</v>
      </c>
      <c r="F454" s="24" t="s">
        <v>1577</v>
      </c>
      <c r="G454" s="24" t="s">
        <v>4977</v>
      </c>
      <c r="H454">
        <v>8667</v>
      </c>
      <c r="I454" s="24" t="s">
        <v>5806</v>
      </c>
      <c r="J454" t="b">
        <v>1</v>
      </c>
    </row>
    <row r="455" spans="1:10" x14ac:dyDescent="0.2">
      <c r="A455">
        <v>2047</v>
      </c>
      <c r="C455" s="116">
        <v>45146</v>
      </c>
      <c r="D455">
        <v>11135463</v>
      </c>
      <c r="E455" s="24" t="s">
        <v>5805</v>
      </c>
      <c r="F455" s="24" t="s">
        <v>4979</v>
      </c>
      <c r="G455" s="24" t="s">
        <v>4978</v>
      </c>
      <c r="H455">
        <v>11135463</v>
      </c>
      <c r="I455" s="24" t="s">
        <v>5807</v>
      </c>
      <c r="J455" t="b">
        <v>0</v>
      </c>
    </row>
    <row r="456" spans="1:10" x14ac:dyDescent="0.2">
      <c r="A456">
        <v>1703</v>
      </c>
      <c r="C456" s="116">
        <v>45126.462034027776</v>
      </c>
      <c r="D456">
        <v>1464</v>
      </c>
      <c r="E456" s="24" t="s">
        <v>5808</v>
      </c>
      <c r="F456" s="24" t="s">
        <v>1739</v>
      </c>
      <c r="G456" s="24" t="s">
        <v>1738</v>
      </c>
      <c r="H456">
        <v>1464</v>
      </c>
      <c r="I456" s="24" t="s">
        <v>5809</v>
      </c>
      <c r="J456" t="b">
        <v>0</v>
      </c>
    </row>
    <row r="457" spans="1:10" x14ac:dyDescent="0.2">
      <c r="A457">
        <v>1292</v>
      </c>
      <c r="B457">
        <v>4</v>
      </c>
      <c r="C457" s="116">
        <v>45126.46203422454</v>
      </c>
      <c r="D457">
        <v>9600</v>
      </c>
      <c r="E457" s="24" t="s">
        <v>5810</v>
      </c>
      <c r="F457" s="24" t="s">
        <v>1741</v>
      </c>
      <c r="G457" s="24" t="s">
        <v>1740</v>
      </c>
      <c r="H457">
        <v>9600</v>
      </c>
      <c r="I457" s="24" t="s">
        <v>5811</v>
      </c>
      <c r="J457" t="b">
        <v>0</v>
      </c>
    </row>
    <row r="458" spans="1:10" x14ac:dyDescent="0.2">
      <c r="A458">
        <v>198</v>
      </c>
      <c r="B458">
        <v>4</v>
      </c>
      <c r="C458" s="116"/>
      <c r="D458">
        <v>1202</v>
      </c>
      <c r="E458" s="24" t="s">
        <v>5812</v>
      </c>
      <c r="F458" s="24" t="s">
        <v>1743</v>
      </c>
      <c r="G458" s="24" t="s">
        <v>1742</v>
      </c>
      <c r="H458">
        <v>1202</v>
      </c>
      <c r="I458" s="24" t="s">
        <v>219</v>
      </c>
      <c r="J458" t="b">
        <v>0</v>
      </c>
    </row>
    <row r="459" spans="1:10" x14ac:dyDescent="0.2">
      <c r="A459">
        <v>804</v>
      </c>
      <c r="B459">
        <v>4</v>
      </c>
      <c r="C459" s="116">
        <v>45126.462034374999</v>
      </c>
      <c r="D459">
        <v>9055</v>
      </c>
      <c r="E459" s="24" t="s">
        <v>5813</v>
      </c>
      <c r="F459" s="24" t="s">
        <v>938</v>
      </c>
      <c r="G459" s="24" t="s">
        <v>1744</v>
      </c>
      <c r="H459">
        <v>9055</v>
      </c>
      <c r="I459" s="24" t="s">
        <v>5814</v>
      </c>
      <c r="J459" t="b">
        <v>0</v>
      </c>
    </row>
    <row r="460" spans="1:10" x14ac:dyDescent="0.2">
      <c r="A460">
        <v>774</v>
      </c>
      <c r="B460">
        <v>4</v>
      </c>
      <c r="C460" s="116"/>
      <c r="D460">
        <v>9022</v>
      </c>
      <c r="E460" s="24" t="s">
        <v>5815</v>
      </c>
      <c r="F460" s="24" t="s">
        <v>1745</v>
      </c>
      <c r="G460" s="24" t="s">
        <v>275</v>
      </c>
      <c r="H460">
        <v>9022</v>
      </c>
      <c r="I460" s="24" t="s">
        <v>5816</v>
      </c>
      <c r="J460" t="b">
        <v>0</v>
      </c>
    </row>
    <row r="461" spans="1:10" x14ac:dyDescent="0.2">
      <c r="A461">
        <v>1985</v>
      </c>
      <c r="C461" s="116">
        <v>45126.462034571756</v>
      </c>
      <c r="D461">
        <v>1798</v>
      </c>
      <c r="E461" s="24" t="s">
        <v>5817</v>
      </c>
      <c r="F461" s="24" t="s">
        <v>1124</v>
      </c>
      <c r="G461" s="24" t="s">
        <v>1748</v>
      </c>
      <c r="H461">
        <v>1798</v>
      </c>
      <c r="I461" s="24" t="s">
        <v>5818</v>
      </c>
      <c r="J461" t="b">
        <v>0</v>
      </c>
    </row>
    <row r="462" spans="1:10" x14ac:dyDescent="0.2">
      <c r="A462">
        <v>2101</v>
      </c>
      <c r="C462" s="116">
        <v>45639</v>
      </c>
      <c r="D462">
        <v>2495</v>
      </c>
      <c r="E462" s="24" t="s">
        <v>5819</v>
      </c>
      <c r="F462" s="24" t="s">
        <v>1751</v>
      </c>
      <c r="G462" s="24" t="s">
        <v>1750</v>
      </c>
      <c r="H462">
        <v>2495</v>
      </c>
      <c r="I462" s="24" t="s">
        <v>5820</v>
      </c>
      <c r="J462" t="b">
        <v>0</v>
      </c>
    </row>
    <row r="463" spans="1:10" x14ac:dyDescent="0.2">
      <c r="A463">
        <v>2062</v>
      </c>
      <c r="C463" s="116">
        <v>45126.462035104167</v>
      </c>
      <c r="D463">
        <v>1985</v>
      </c>
      <c r="E463" s="24" t="s">
        <v>5821</v>
      </c>
      <c r="F463" s="24" t="s">
        <v>1753</v>
      </c>
      <c r="G463" s="24" t="s">
        <v>1752</v>
      </c>
      <c r="H463">
        <v>1985</v>
      </c>
      <c r="I463" s="24" t="s">
        <v>5822</v>
      </c>
      <c r="J463" t="b">
        <v>0</v>
      </c>
    </row>
    <row r="464" spans="1:10" x14ac:dyDescent="0.2">
      <c r="A464">
        <v>1337</v>
      </c>
      <c r="B464">
        <v>11</v>
      </c>
      <c r="C464" s="116">
        <v>45126.462035300923</v>
      </c>
      <c r="D464">
        <v>9647</v>
      </c>
      <c r="E464" s="24" t="s">
        <v>5823</v>
      </c>
      <c r="F464" s="24" t="s">
        <v>1756</v>
      </c>
      <c r="G464" s="24" t="s">
        <v>1755</v>
      </c>
      <c r="H464">
        <v>9647</v>
      </c>
      <c r="I464" s="24" t="s">
        <v>5824</v>
      </c>
      <c r="J464" t="b">
        <v>0</v>
      </c>
    </row>
    <row r="465" spans="1:10" x14ac:dyDescent="0.2">
      <c r="A465">
        <v>925</v>
      </c>
      <c r="B465">
        <v>4</v>
      </c>
      <c r="C465" s="116">
        <v>45126.46203545139</v>
      </c>
      <c r="D465">
        <v>9196</v>
      </c>
      <c r="E465" s="24" t="s">
        <v>5823</v>
      </c>
      <c r="F465" s="24" t="s">
        <v>1758</v>
      </c>
      <c r="G465" s="24" t="s">
        <v>1757</v>
      </c>
      <c r="H465">
        <v>9196</v>
      </c>
      <c r="I465" s="24" t="s">
        <v>5825</v>
      </c>
      <c r="J465" t="b">
        <v>0</v>
      </c>
    </row>
    <row r="466" spans="1:10" x14ac:dyDescent="0.2">
      <c r="A466">
        <v>1512</v>
      </c>
      <c r="B466">
        <v>4</v>
      </c>
      <c r="C466" s="116">
        <v>45126.462035648146</v>
      </c>
      <c r="D466">
        <v>9829</v>
      </c>
      <c r="E466" s="24" t="s">
        <v>5826</v>
      </c>
      <c r="F466" s="24" t="s">
        <v>1760</v>
      </c>
      <c r="G466" s="24" t="s">
        <v>1759</v>
      </c>
      <c r="H466">
        <v>9829</v>
      </c>
      <c r="I466" s="24" t="s">
        <v>5827</v>
      </c>
      <c r="J466" t="b">
        <v>0</v>
      </c>
    </row>
    <row r="467" spans="1:10" x14ac:dyDescent="0.2">
      <c r="A467">
        <v>1172</v>
      </c>
      <c r="B467">
        <v>4</v>
      </c>
      <c r="C467" s="116">
        <v>45126.46203584491</v>
      </c>
      <c r="D467">
        <v>9470</v>
      </c>
      <c r="E467" s="24" t="s">
        <v>5826</v>
      </c>
      <c r="F467" s="24" t="s">
        <v>1764</v>
      </c>
      <c r="G467" s="24" t="s">
        <v>1763</v>
      </c>
      <c r="H467">
        <v>9470</v>
      </c>
      <c r="I467" s="24" t="s">
        <v>5828</v>
      </c>
      <c r="J467" t="b">
        <v>0</v>
      </c>
    </row>
    <row r="468" spans="1:10" x14ac:dyDescent="0.2">
      <c r="A468">
        <v>1678</v>
      </c>
      <c r="C468" s="116">
        <v>45126.46203599537</v>
      </c>
      <c r="D468">
        <v>1444</v>
      </c>
      <c r="E468" s="24" t="s">
        <v>5826</v>
      </c>
      <c r="F468" s="24" t="s">
        <v>1391</v>
      </c>
      <c r="G468" s="24" t="s">
        <v>1765</v>
      </c>
      <c r="H468">
        <v>1444</v>
      </c>
      <c r="I468" s="24" t="s">
        <v>5829</v>
      </c>
      <c r="J468" t="b">
        <v>0</v>
      </c>
    </row>
    <row r="469" spans="1:10" x14ac:dyDescent="0.2">
      <c r="A469">
        <v>747</v>
      </c>
      <c r="B469">
        <v>4</v>
      </c>
      <c r="C469" s="116">
        <v>45126.462036192126</v>
      </c>
      <c r="D469">
        <v>8990</v>
      </c>
      <c r="E469" s="24" t="s">
        <v>5826</v>
      </c>
      <c r="F469" s="24" t="s">
        <v>1767</v>
      </c>
      <c r="G469" s="24" t="s">
        <v>1766</v>
      </c>
      <c r="H469">
        <v>8990</v>
      </c>
      <c r="I469" s="24" t="s">
        <v>5830</v>
      </c>
      <c r="J469" t="b">
        <v>0</v>
      </c>
    </row>
    <row r="470" spans="1:10" x14ac:dyDescent="0.2">
      <c r="A470">
        <v>2026</v>
      </c>
      <c r="C470" s="116">
        <v>45126.462036377314</v>
      </c>
      <c r="D470">
        <v>1934</v>
      </c>
      <c r="E470" s="24" t="s">
        <v>5826</v>
      </c>
      <c r="F470" s="24" t="s">
        <v>1113</v>
      </c>
      <c r="G470" s="24" t="s">
        <v>1768</v>
      </c>
      <c r="H470">
        <v>1934</v>
      </c>
      <c r="I470" s="24" t="s">
        <v>5831</v>
      </c>
      <c r="J470" t="b">
        <v>0</v>
      </c>
    </row>
    <row r="471" spans="1:10" x14ac:dyDescent="0.2">
      <c r="A471">
        <v>1034</v>
      </c>
      <c r="B471">
        <v>4</v>
      </c>
      <c r="C471" s="116">
        <v>45126.462036574078</v>
      </c>
      <c r="D471">
        <v>9310</v>
      </c>
      <c r="E471" s="24" t="s">
        <v>5826</v>
      </c>
      <c r="F471" s="24" t="s">
        <v>1640</v>
      </c>
      <c r="G471" s="24" t="s">
        <v>1769</v>
      </c>
      <c r="H471">
        <v>9310</v>
      </c>
      <c r="I471" s="24" t="s">
        <v>5832</v>
      </c>
      <c r="J471" t="b">
        <v>0</v>
      </c>
    </row>
    <row r="472" spans="1:10" x14ac:dyDescent="0.2">
      <c r="A472">
        <v>798</v>
      </c>
      <c r="B472">
        <v>4</v>
      </c>
      <c r="C472" s="116">
        <v>45126.462036724537</v>
      </c>
      <c r="D472">
        <v>9048</v>
      </c>
      <c r="E472" s="24" t="s">
        <v>5833</v>
      </c>
      <c r="F472" s="24" t="s">
        <v>1132</v>
      </c>
      <c r="G472" s="24" t="s">
        <v>1770</v>
      </c>
      <c r="H472">
        <v>9048</v>
      </c>
      <c r="I472" s="24" t="s">
        <v>5834</v>
      </c>
      <c r="J472" t="b">
        <v>0</v>
      </c>
    </row>
    <row r="473" spans="1:10" x14ac:dyDescent="0.2">
      <c r="A473">
        <v>1902</v>
      </c>
      <c r="C473" s="116">
        <v>45126.462036921293</v>
      </c>
      <c r="D473">
        <v>1706</v>
      </c>
      <c r="E473" s="24" t="s">
        <v>5835</v>
      </c>
      <c r="F473" s="24" t="s">
        <v>948</v>
      </c>
      <c r="G473" s="24" t="s">
        <v>1771</v>
      </c>
      <c r="H473">
        <v>1706</v>
      </c>
      <c r="I473" s="24" t="s">
        <v>5836</v>
      </c>
      <c r="J473" t="b">
        <v>0</v>
      </c>
    </row>
    <row r="474" spans="1:10" x14ac:dyDescent="0.2">
      <c r="A474">
        <v>273</v>
      </c>
      <c r="B474">
        <v>4</v>
      </c>
      <c r="C474" s="116">
        <v>45126.462037118057</v>
      </c>
      <c r="D474">
        <v>1283</v>
      </c>
      <c r="E474" s="24" t="s">
        <v>5835</v>
      </c>
      <c r="F474" s="24" t="s">
        <v>1773</v>
      </c>
      <c r="G474" s="24" t="s">
        <v>1772</v>
      </c>
      <c r="H474">
        <v>1283</v>
      </c>
      <c r="I474" s="24" t="s">
        <v>5837</v>
      </c>
      <c r="J474" t="b">
        <v>1</v>
      </c>
    </row>
    <row r="475" spans="1:10" x14ac:dyDescent="0.2">
      <c r="A475">
        <v>1188</v>
      </c>
      <c r="B475">
        <v>4</v>
      </c>
      <c r="C475" s="116">
        <v>45126.462037268517</v>
      </c>
      <c r="D475">
        <v>9493</v>
      </c>
      <c r="E475" s="24" t="s">
        <v>2237</v>
      </c>
      <c r="F475" s="24" t="s">
        <v>1775</v>
      </c>
      <c r="G475" s="24" t="s">
        <v>1774</v>
      </c>
      <c r="H475">
        <v>9493</v>
      </c>
      <c r="I475" s="24" t="s">
        <v>5838</v>
      </c>
      <c r="J475" t="b">
        <v>0</v>
      </c>
    </row>
    <row r="476" spans="1:10" x14ac:dyDescent="0.2">
      <c r="A476">
        <v>193</v>
      </c>
      <c r="B476">
        <v>4</v>
      </c>
      <c r="C476" s="116">
        <v>45126.46203746528</v>
      </c>
      <c r="D476">
        <v>1197</v>
      </c>
      <c r="E476" s="24" t="s">
        <v>2237</v>
      </c>
      <c r="F476" s="24" t="s">
        <v>1777</v>
      </c>
      <c r="G476" s="24" t="s">
        <v>1776</v>
      </c>
      <c r="H476">
        <v>1197</v>
      </c>
      <c r="I476" s="24" t="s">
        <v>5839</v>
      </c>
      <c r="J476" t="b">
        <v>0</v>
      </c>
    </row>
    <row r="477" spans="1:10" x14ac:dyDescent="0.2">
      <c r="A477">
        <v>667</v>
      </c>
      <c r="B477">
        <v>3</v>
      </c>
      <c r="C477" s="116">
        <v>45126.462037650461</v>
      </c>
      <c r="D477">
        <v>8884</v>
      </c>
      <c r="E477" s="24" t="s">
        <v>5840</v>
      </c>
      <c r="F477" s="24" t="s">
        <v>1779</v>
      </c>
      <c r="G477" s="24" t="s">
        <v>1778</v>
      </c>
      <c r="H477">
        <v>8884</v>
      </c>
      <c r="I477" s="24" t="s">
        <v>5841</v>
      </c>
      <c r="J477" t="b">
        <v>1</v>
      </c>
    </row>
    <row r="478" spans="1:10" x14ac:dyDescent="0.2">
      <c r="A478">
        <v>1739</v>
      </c>
      <c r="C478" s="116">
        <v>44867</v>
      </c>
      <c r="D478">
        <v>5659228</v>
      </c>
      <c r="E478" s="24" t="s">
        <v>5840</v>
      </c>
      <c r="F478" s="24" t="s">
        <v>4981</v>
      </c>
      <c r="G478" s="24" t="s">
        <v>4980</v>
      </c>
      <c r="H478">
        <v>5659228</v>
      </c>
      <c r="I478" s="24" t="s">
        <v>5842</v>
      </c>
      <c r="J478" t="b">
        <v>0</v>
      </c>
    </row>
    <row r="479" spans="1:10" x14ac:dyDescent="0.2">
      <c r="A479">
        <v>1837</v>
      </c>
      <c r="C479" s="116">
        <v>45126.462037812496</v>
      </c>
      <c r="D479">
        <v>1644</v>
      </c>
      <c r="E479" s="24" t="s">
        <v>5840</v>
      </c>
      <c r="F479" s="24" t="s">
        <v>1781</v>
      </c>
      <c r="G479" s="24" t="s">
        <v>1780</v>
      </c>
      <c r="H479">
        <v>1644</v>
      </c>
      <c r="I479" s="24" t="s">
        <v>5843</v>
      </c>
      <c r="J479" t="b">
        <v>0</v>
      </c>
    </row>
    <row r="480" spans="1:10" x14ac:dyDescent="0.2">
      <c r="A480">
        <v>734</v>
      </c>
      <c r="B480">
        <v>4</v>
      </c>
      <c r="C480" s="116">
        <v>45126.462037997684</v>
      </c>
      <c r="D480">
        <v>8974</v>
      </c>
      <c r="E480" s="24" t="s">
        <v>5840</v>
      </c>
      <c r="F480" s="24" t="s">
        <v>1783</v>
      </c>
      <c r="G480" s="24" t="s">
        <v>1782</v>
      </c>
      <c r="H480">
        <v>8974</v>
      </c>
      <c r="I480" s="24" t="s">
        <v>5844</v>
      </c>
      <c r="J480" t="b">
        <v>0</v>
      </c>
    </row>
    <row r="481" spans="1:10" x14ac:dyDescent="0.2">
      <c r="A481">
        <v>688</v>
      </c>
      <c r="B481">
        <v>4</v>
      </c>
      <c r="C481" s="116">
        <v>45126.462038194448</v>
      </c>
      <c r="D481">
        <v>8918</v>
      </c>
      <c r="E481" s="24" t="s">
        <v>5845</v>
      </c>
      <c r="F481" s="24" t="s">
        <v>1785</v>
      </c>
      <c r="G481" s="24" t="s">
        <v>1784</v>
      </c>
      <c r="H481">
        <v>8918</v>
      </c>
      <c r="I481" s="24" t="s">
        <v>5846</v>
      </c>
      <c r="J481" t="b">
        <v>0</v>
      </c>
    </row>
    <row r="482" spans="1:10" x14ac:dyDescent="0.2">
      <c r="A482">
        <v>1551</v>
      </c>
      <c r="B482">
        <v>4</v>
      </c>
      <c r="C482" s="116">
        <v>45126.462038344907</v>
      </c>
      <c r="D482">
        <v>9870</v>
      </c>
      <c r="E482" s="24" t="s">
        <v>5847</v>
      </c>
      <c r="F482" s="24" t="s">
        <v>1343</v>
      </c>
      <c r="G482" s="24" t="s">
        <v>1786</v>
      </c>
      <c r="H482">
        <v>9870</v>
      </c>
      <c r="I482" s="24" t="s">
        <v>5848</v>
      </c>
      <c r="J482" t="b">
        <v>0</v>
      </c>
    </row>
    <row r="483" spans="1:10" x14ac:dyDescent="0.2">
      <c r="A483">
        <v>173</v>
      </c>
      <c r="B483">
        <v>4</v>
      </c>
      <c r="C483" s="116">
        <v>45126.462038541664</v>
      </c>
      <c r="D483">
        <v>1177</v>
      </c>
      <c r="E483" s="24" t="s">
        <v>5847</v>
      </c>
      <c r="F483" s="24" t="s">
        <v>1788</v>
      </c>
      <c r="G483" s="24" t="s">
        <v>1787</v>
      </c>
      <c r="H483">
        <v>1177</v>
      </c>
      <c r="I483" s="24" t="s">
        <v>5849</v>
      </c>
      <c r="J483" t="b">
        <v>0</v>
      </c>
    </row>
    <row r="484" spans="1:10" x14ac:dyDescent="0.2">
      <c r="A484">
        <v>251</v>
      </c>
      <c r="B484">
        <v>4</v>
      </c>
      <c r="C484" s="116">
        <v>45126.462038888887</v>
      </c>
      <c r="D484">
        <v>1261</v>
      </c>
      <c r="E484" s="24" t="s">
        <v>5850</v>
      </c>
      <c r="F484" s="24" t="s">
        <v>5851</v>
      </c>
      <c r="G484" s="24" t="s">
        <v>5852</v>
      </c>
      <c r="H484">
        <v>1261</v>
      </c>
      <c r="I484" s="24" t="s">
        <v>5853</v>
      </c>
      <c r="J484" t="b">
        <v>1</v>
      </c>
    </row>
    <row r="485" spans="1:10" x14ac:dyDescent="0.2">
      <c r="A485">
        <v>780</v>
      </c>
      <c r="B485">
        <v>4</v>
      </c>
      <c r="C485" s="116">
        <v>45126.462039085651</v>
      </c>
      <c r="D485">
        <v>9028</v>
      </c>
      <c r="E485" s="24" t="s">
        <v>5850</v>
      </c>
      <c r="F485" s="24" t="s">
        <v>1568</v>
      </c>
      <c r="G485" s="24" t="s">
        <v>1794</v>
      </c>
      <c r="H485">
        <v>9028</v>
      </c>
      <c r="I485" s="24" t="s">
        <v>5854</v>
      </c>
      <c r="J485" t="b">
        <v>0</v>
      </c>
    </row>
    <row r="486" spans="1:10" x14ac:dyDescent="0.2">
      <c r="A486">
        <v>241</v>
      </c>
      <c r="B486">
        <v>4</v>
      </c>
      <c r="C486" s="116">
        <v>45126.462039467595</v>
      </c>
      <c r="D486">
        <v>1251</v>
      </c>
      <c r="E486" s="24" t="s">
        <v>5850</v>
      </c>
      <c r="F486" s="24" t="s">
        <v>969</v>
      </c>
      <c r="G486" s="24" t="s">
        <v>1795</v>
      </c>
      <c r="H486">
        <v>1251</v>
      </c>
      <c r="I486" s="24" t="s">
        <v>5855</v>
      </c>
      <c r="J486" t="b">
        <v>0</v>
      </c>
    </row>
    <row r="487" spans="1:10" x14ac:dyDescent="0.2">
      <c r="A487">
        <v>1349</v>
      </c>
      <c r="B487">
        <v>3</v>
      </c>
      <c r="C487" s="116">
        <v>45126.462040162034</v>
      </c>
      <c r="D487">
        <v>9659</v>
      </c>
      <c r="E487" s="24" t="s">
        <v>5856</v>
      </c>
      <c r="F487" s="24" t="s">
        <v>956</v>
      </c>
      <c r="G487" s="24" t="s">
        <v>1799</v>
      </c>
      <c r="H487">
        <v>9659</v>
      </c>
      <c r="I487" s="24" t="s">
        <v>5857</v>
      </c>
      <c r="J487" t="b">
        <v>0</v>
      </c>
    </row>
    <row r="488" spans="1:10" x14ac:dyDescent="0.2">
      <c r="A488">
        <v>2084</v>
      </c>
      <c r="C488" s="116">
        <v>45184</v>
      </c>
      <c r="D488">
        <v>2430</v>
      </c>
      <c r="E488" s="24" t="s">
        <v>4984</v>
      </c>
      <c r="F488" s="24" t="s">
        <v>1802</v>
      </c>
      <c r="G488" s="24" t="s">
        <v>1801</v>
      </c>
      <c r="H488">
        <v>2430</v>
      </c>
      <c r="I488" s="24" t="s">
        <v>5858</v>
      </c>
      <c r="J488" t="b">
        <v>0</v>
      </c>
    </row>
    <row r="489" spans="1:10" x14ac:dyDescent="0.2">
      <c r="A489">
        <v>1965</v>
      </c>
      <c r="C489" s="116">
        <v>45002</v>
      </c>
      <c r="D489">
        <v>999999</v>
      </c>
      <c r="E489" s="24" t="s">
        <v>5859</v>
      </c>
      <c r="F489" s="24" t="s">
        <v>5860</v>
      </c>
      <c r="G489" s="24" t="s">
        <v>5861</v>
      </c>
      <c r="H489">
        <v>999999</v>
      </c>
      <c r="I489" s="24" t="s">
        <v>5862</v>
      </c>
      <c r="J489" t="b">
        <v>0</v>
      </c>
    </row>
    <row r="490" spans="1:10" x14ac:dyDescent="0.2">
      <c r="A490">
        <v>1762</v>
      </c>
      <c r="C490" s="116">
        <v>45126.462040543978</v>
      </c>
      <c r="D490">
        <v>1554</v>
      </c>
      <c r="E490" s="24" t="s">
        <v>5863</v>
      </c>
      <c r="F490" s="24" t="s">
        <v>1806</v>
      </c>
      <c r="G490" s="24" t="s">
        <v>1805</v>
      </c>
      <c r="H490">
        <v>1554</v>
      </c>
      <c r="I490" s="24" t="s">
        <v>5864</v>
      </c>
      <c r="J490" t="b">
        <v>0</v>
      </c>
    </row>
    <row r="491" spans="1:10" x14ac:dyDescent="0.2">
      <c r="A491">
        <v>1563</v>
      </c>
      <c r="B491">
        <v>4</v>
      </c>
      <c r="C491" s="116">
        <v>45126.462040706021</v>
      </c>
      <c r="D491">
        <v>9882</v>
      </c>
      <c r="E491" s="24" t="s">
        <v>5865</v>
      </c>
      <c r="F491" s="24" t="s">
        <v>1808</v>
      </c>
      <c r="G491" s="24" t="s">
        <v>1807</v>
      </c>
      <c r="H491">
        <v>9882</v>
      </c>
      <c r="I491" s="24" t="s">
        <v>5866</v>
      </c>
      <c r="J491" t="b">
        <v>0</v>
      </c>
    </row>
    <row r="492" spans="1:10" x14ac:dyDescent="0.2">
      <c r="A492">
        <v>2094</v>
      </c>
      <c r="C492" s="116">
        <v>45639</v>
      </c>
      <c r="D492">
        <v>2488</v>
      </c>
      <c r="E492" s="24" t="s">
        <v>5867</v>
      </c>
      <c r="F492" s="24" t="s">
        <v>1397</v>
      </c>
      <c r="G492" s="24" t="s">
        <v>1809</v>
      </c>
      <c r="H492">
        <v>2488</v>
      </c>
      <c r="I492" s="24" t="s">
        <v>5868</v>
      </c>
      <c r="J492" t="b">
        <v>0</v>
      </c>
    </row>
    <row r="493" spans="1:10" x14ac:dyDescent="0.2">
      <c r="A493">
        <v>306</v>
      </c>
      <c r="B493">
        <v>4</v>
      </c>
      <c r="C493" s="116">
        <v>45126.462041087965</v>
      </c>
      <c r="D493">
        <v>1317</v>
      </c>
      <c r="E493" s="24" t="s">
        <v>5867</v>
      </c>
      <c r="F493" s="24" t="s">
        <v>1812</v>
      </c>
      <c r="G493" s="24" t="s">
        <v>1811</v>
      </c>
      <c r="H493">
        <v>1317</v>
      </c>
      <c r="I493" s="24" t="s">
        <v>5869</v>
      </c>
      <c r="J493" t="b">
        <v>1</v>
      </c>
    </row>
    <row r="494" spans="1:10" x14ac:dyDescent="0.2">
      <c r="A494">
        <v>1564</v>
      </c>
      <c r="B494">
        <v>4</v>
      </c>
      <c r="C494" s="116">
        <v>45126.462041435188</v>
      </c>
      <c r="D494">
        <v>9883</v>
      </c>
      <c r="E494" s="24" t="s">
        <v>5867</v>
      </c>
      <c r="F494" s="24" t="s">
        <v>1816</v>
      </c>
      <c r="G494" s="24" t="s">
        <v>1815</v>
      </c>
      <c r="H494">
        <v>9883</v>
      </c>
      <c r="I494" s="24" t="s">
        <v>5870</v>
      </c>
      <c r="J494" t="b">
        <v>0</v>
      </c>
    </row>
    <row r="495" spans="1:10" x14ac:dyDescent="0.2">
      <c r="A495">
        <v>1445</v>
      </c>
      <c r="B495">
        <v>4</v>
      </c>
      <c r="C495" s="116">
        <v>45126.462041631945</v>
      </c>
      <c r="D495">
        <v>9762</v>
      </c>
      <c r="E495" s="24" t="s">
        <v>5867</v>
      </c>
      <c r="F495" s="24" t="s">
        <v>1818</v>
      </c>
      <c r="G495" s="24" t="s">
        <v>1817</v>
      </c>
      <c r="H495">
        <v>9762</v>
      </c>
      <c r="I495" s="24" t="s">
        <v>5871</v>
      </c>
      <c r="J495" t="b">
        <v>0</v>
      </c>
    </row>
    <row r="496" spans="1:10" x14ac:dyDescent="0.2">
      <c r="A496">
        <v>370</v>
      </c>
      <c r="B496">
        <v>4</v>
      </c>
      <c r="C496" s="116"/>
      <c r="D496">
        <v>2015</v>
      </c>
      <c r="E496" s="24" t="s">
        <v>5867</v>
      </c>
      <c r="F496" s="24" t="s">
        <v>1820</v>
      </c>
      <c r="G496" s="24" t="s">
        <v>279</v>
      </c>
      <c r="H496">
        <v>2015</v>
      </c>
      <c r="I496" s="24" t="s">
        <v>5872</v>
      </c>
      <c r="J496" t="b">
        <v>0</v>
      </c>
    </row>
    <row r="497" spans="1:10" x14ac:dyDescent="0.2">
      <c r="A497">
        <v>455</v>
      </c>
      <c r="B497">
        <v>4</v>
      </c>
      <c r="C497" s="116">
        <v>45126.462041782404</v>
      </c>
      <c r="D497">
        <v>2379</v>
      </c>
      <c r="E497" s="24" t="s">
        <v>5867</v>
      </c>
      <c r="F497" s="24" t="s">
        <v>1511</v>
      </c>
      <c r="G497" s="24" t="s">
        <v>1821</v>
      </c>
      <c r="H497">
        <v>2379</v>
      </c>
      <c r="I497" s="24" t="s">
        <v>5873</v>
      </c>
      <c r="J497" t="b">
        <v>0</v>
      </c>
    </row>
    <row r="498" spans="1:10" x14ac:dyDescent="0.2">
      <c r="A498">
        <v>792</v>
      </c>
      <c r="B498">
        <v>4</v>
      </c>
      <c r="C498" s="116">
        <v>45126.462041979168</v>
      </c>
      <c r="D498">
        <v>9042</v>
      </c>
      <c r="E498" s="24" t="s">
        <v>5867</v>
      </c>
      <c r="F498" s="24" t="s">
        <v>1823</v>
      </c>
      <c r="G498" s="24" t="s">
        <v>1822</v>
      </c>
      <c r="H498">
        <v>9042</v>
      </c>
      <c r="I498" s="24" t="s">
        <v>5874</v>
      </c>
      <c r="J498" t="b">
        <v>0</v>
      </c>
    </row>
    <row r="499" spans="1:10" x14ac:dyDescent="0.2">
      <c r="A499">
        <v>238</v>
      </c>
      <c r="B499">
        <v>4</v>
      </c>
      <c r="C499" s="116">
        <v>45126.462042164349</v>
      </c>
      <c r="D499">
        <v>1248</v>
      </c>
      <c r="E499" s="24" t="s">
        <v>5867</v>
      </c>
      <c r="F499" s="24" t="s">
        <v>1825</v>
      </c>
      <c r="G499" s="24" t="s">
        <v>1824</v>
      </c>
      <c r="H499">
        <v>1248</v>
      </c>
      <c r="I499" s="24" t="s">
        <v>5875</v>
      </c>
      <c r="J499" t="b">
        <v>0</v>
      </c>
    </row>
    <row r="500" spans="1:10" x14ac:dyDescent="0.2">
      <c r="A500">
        <v>615</v>
      </c>
      <c r="B500">
        <v>4</v>
      </c>
      <c r="C500" s="116">
        <v>45126.462042511572</v>
      </c>
      <c r="D500">
        <v>8818</v>
      </c>
      <c r="E500" s="24" t="s">
        <v>5867</v>
      </c>
      <c r="F500" s="24" t="s">
        <v>1827</v>
      </c>
      <c r="G500" s="24" t="s">
        <v>1826</v>
      </c>
      <c r="H500">
        <v>8818</v>
      </c>
      <c r="I500" s="24" t="s">
        <v>5876</v>
      </c>
      <c r="J500" t="b">
        <v>0</v>
      </c>
    </row>
    <row r="501" spans="1:10" x14ac:dyDescent="0.2">
      <c r="A501">
        <v>1645</v>
      </c>
      <c r="B501">
        <v>4</v>
      </c>
      <c r="C501" s="116">
        <v>45126.462042905092</v>
      </c>
      <c r="D501">
        <v>9970</v>
      </c>
      <c r="E501" s="24" t="s">
        <v>5867</v>
      </c>
      <c r="F501" s="24" t="s">
        <v>1031</v>
      </c>
      <c r="G501" s="24" t="s">
        <v>1828</v>
      </c>
      <c r="H501">
        <v>9970</v>
      </c>
      <c r="I501" s="24" t="s">
        <v>5877</v>
      </c>
      <c r="J501" t="b">
        <v>0</v>
      </c>
    </row>
    <row r="502" spans="1:10" x14ac:dyDescent="0.2">
      <c r="A502">
        <v>1198</v>
      </c>
      <c r="B502">
        <v>4</v>
      </c>
      <c r="C502" s="116">
        <v>45126.462042511572</v>
      </c>
      <c r="D502">
        <v>9503</v>
      </c>
      <c r="E502" s="24" t="s">
        <v>5867</v>
      </c>
      <c r="F502" s="24" t="s">
        <v>1031</v>
      </c>
      <c r="G502" s="24" t="s">
        <v>1828</v>
      </c>
      <c r="H502">
        <v>9503</v>
      </c>
      <c r="I502" s="24" t="s">
        <v>5877</v>
      </c>
      <c r="J502" t="b">
        <v>0</v>
      </c>
    </row>
    <row r="503" spans="1:10" x14ac:dyDescent="0.2">
      <c r="A503">
        <v>1495</v>
      </c>
      <c r="B503">
        <v>4</v>
      </c>
      <c r="C503" s="116">
        <v>45126.462046145833</v>
      </c>
      <c r="D503">
        <v>9812</v>
      </c>
      <c r="E503" s="24" t="s">
        <v>5867</v>
      </c>
      <c r="F503" s="24" t="s">
        <v>1830</v>
      </c>
      <c r="G503" s="24" t="s">
        <v>1829</v>
      </c>
      <c r="H503">
        <v>9812</v>
      </c>
      <c r="I503" s="24" t="s">
        <v>5878</v>
      </c>
      <c r="J503" t="b">
        <v>0</v>
      </c>
    </row>
    <row r="504" spans="1:10" x14ac:dyDescent="0.2">
      <c r="A504">
        <v>1806</v>
      </c>
      <c r="C504" s="116">
        <v>45126.462055706019</v>
      </c>
      <c r="D504">
        <v>1602</v>
      </c>
      <c r="E504" s="24" t="s">
        <v>5867</v>
      </c>
      <c r="F504" s="24" t="s">
        <v>1835</v>
      </c>
      <c r="G504" s="24" t="s">
        <v>1834</v>
      </c>
      <c r="H504">
        <v>1602</v>
      </c>
      <c r="I504" s="24" t="s">
        <v>5879</v>
      </c>
      <c r="J504" t="b">
        <v>0</v>
      </c>
    </row>
    <row r="505" spans="1:10" x14ac:dyDescent="0.2">
      <c r="A505">
        <v>1338</v>
      </c>
      <c r="B505">
        <v>4</v>
      </c>
      <c r="C505" s="116">
        <v>45126.462056446762</v>
      </c>
      <c r="D505">
        <v>9648</v>
      </c>
      <c r="E505" s="24" t="s">
        <v>5867</v>
      </c>
      <c r="F505" s="24" t="s">
        <v>1839</v>
      </c>
      <c r="G505" s="24" t="s">
        <v>1838</v>
      </c>
      <c r="H505">
        <v>9648</v>
      </c>
      <c r="I505" s="24" t="s">
        <v>5880</v>
      </c>
      <c r="J505" t="b">
        <v>0</v>
      </c>
    </row>
    <row r="506" spans="1:10" x14ac:dyDescent="0.2">
      <c r="A506">
        <v>947</v>
      </c>
      <c r="B506">
        <v>11</v>
      </c>
      <c r="C506" s="116">
        <v>45639</v>
      </c>
      <c r="D506">
        <v>9219</v>
      </c>
      <c r="E506" s="24" t="s">
        <v>5867</v>
      </c>
      <c r="F506" s="24" t="s">
        <v>969</v>
      </c>
      <c r="G506" s="24" t="s">
        <v>109</v>
      </c>
      <c r="H506">
        <v>9219</v>
      </c>
      <c r="I506" s="24" t="s">
        <v>5881</v>
      </c>
      <c r="J506" t="b">
        <v>0</v>
      </c>
    </row>
    <row r="507" spans="1:10" x14ac:dyDescent="0.2">
      <c r="A507">
        <v>802</v>
      </c>
      <c r="B507">
        <v>4</v>
      </c>
      <c r="C507" s="116">
        <v>45126.462056828706</v>
      </c>
      <c r="D507">
        <v>9052</v>
      </c>
      <c r="E507" s="24" t="s">
        <v>5867</v>
      </c>
      <c r="F507" s="24" t="s">
        <v>1423</v>
      </c>
      <c r="G507" s="24" t="s">
        <v>1840</v>
      </c>
      <c r="H507">
        <v>9052</v>
      </c>
      <c r="I507" s="24" t="s">
        <v>5882</v>
      </c>
      <c r="J507" t="b">
        <v>0</v>
      </c>
    </row>
    <row r="508" spans="1:10" x14ac:dyDescent="0.2">
      <c r="A508">
        <v>1868</v>
      </c>
      <c r="B508">
        <v>4</v>
      </c>
      <c r="C508" s="116">
        <v>45439</v>
      </c>
      <c r="D508">
        <v>1664</v>
      </c>
      <c r="E508" s="24" t="s">
        <v>5883</v>
      </c>
      <c r="F508" s="24" t="s">
        <v>1842</v>
      </c>
      <c r="G508" s="24" t="s">
        <v>1841</v>
      </c>
      <c r="H508">
        <v>1664</v>
      </c>
      <c r="I508" s="24" t="s">
        <v>5884</v>
      </c>
      <c r="J508" t="b">
        <v>0</v>
      </c>
    </row>
    <row r="509" spans="1:10" x14ac:dyDescent="0.2">
      <c r="A509">
        <v>1964</v>
      </c>
      <c r="C509" s="116">
        <v>45126.462057175922</v>
      </c>
      <c r="D509">
        <v>1744</v>
      </c>
      <c r="E509" s="24" t="s">
        <v>5883</v>
      </c>
      <c r="F509" s="24" t="s">
        <v>5885</v>
      </c>
      <c r="G509" s="24" t="s">
        <v>5886</v>
      </c>
      <c r="H509">
        <v>1744</v>
      </c>
      <c r="I509" s="24" t="s">
        <v>5887</v>
      </c>
      <c r="J509" t="b">
        <v>1</v>
      </c>
    </row>
    <row r="510" spans="1:10" x14ac:dyDescent="0.2">
      <c r="A510">
        <v>1532</v>
      </c>
      <c r="B510">
        <v>3</v>
      </c>
      <c r="C510" s="116">
        <v>45126.462057372686</v>
      </c>
      <c r="D510">
        <v>9849</v>
      </c>
      <c r="E510" s="24" t="s">
        <v>5888</v>
      </c>
      <c r="F510" s="24" t="s">
        <v>1847</v>
      </c>
      <c r="G510" s="24" t="s">
        <v>1846</v>
      </c>
      <c r="H510">
        <v>9849</v>
      </c>
      <c r="I510" s="24" t="s">
        <v>5889</v>
      </c>
      <c r="J510" t="b">
        <v>0</v>
      </c>
    </row>
    <row r="511" spans="1:10" x14ac:dyDescent="0.2">
      <c r="A511">
        <v>239</v>
      </c>
      <c r="B511">
        <v>4</v>
      </c>
      <c r="C511" s="116">
        <v>45126.462057719909</v>
      </c>
      <c r="D511">
        <v>1249</v>
      </c>
      <c r="E511" s="24" t="s">
        <v>5890</v>
      </c>
      <c r="F511" s="24" t="s">
        <v>1850</v>
      </c>
      <c r="G511" s="24" t="s">
        <v>1849</v>
      </c>
      <c r="H511">
        <v>1249</v>
      </c>
      <c r="I511" s="24" t="s">
        <v>5891</v>
      </c>
      <c r="J511" t="b">
        <v>0</v>
      </c>
    </row>
    <row r="512" spans="1:10" x14ac:dyDescent="0.2">
      <c r="A512">
        <v>505</v>
      </c>
      <c r="B512">
        <v>10</v>
      </c>
      <c r="C512" s="116">
        <v>45126.462058067133</v>
      </c>
      <c r="D512">
        <v>8652</v>
      </c>
      <c r="E512" s="24" t="s">
        <v>5892</v>
      </c>
      <c r="F512" s="24" t="s">
        <v>1619</v>
      </c>
      <c r="G512" s="24" t="s">
        <v>1855</v>
      </c>
      <c r="H512">
        <v>8652</v>
      </c>
      <c r="I512" s="24" t="s">
        <v>5893</v>
      </c>
      <c r="J512" t="b">
        <v>1</v>
      </c>
    </row>
    <row r="513" spans="1:10" x14ac:dyDescent="0.2">
      <c r="A513">
        <v>788</v>
      </c>
      <c r="B513">
        <v>4</v>
      </c>
      <c r="C513" s="116">
        <v>45126.462058252313</v>
      </c>
      <c r="D513">
        <v>9037</v>
      </c>
      <c r="E513" s="24" t="s">
        <v>5892</v>
      </c>
      <c r="F513" s="24" t="s">
        <v>1857</v>
      </c>
      <c r="G513" s="24" t="s">
        <v>1856</v>
      </c>
      <c r="H513">
        <v>9037</v>
      </c>
      <c r="I513" s="24" t="s">
        <v>5894</v>
      </c>
      <c r="J513" t="b">
        <v>0</v>
      </c>
    </row>
    <row r="514" spans="1:10" x14ac:dyDescent="0.2">
      <c r="A514">
        <v>71</v>
      </c>
      <c r="B514">
        <v>4</v>
      </c>
      <c r="C514" s="116">
        <v>45126.462058449077</v>
      </c>
      <c r="D514">
        <v>1074</v>
      </c>
      <c r="E514" s="24" t="s">
        <v>5895</v>
      </c>
      <c r="F514" s="24" t="s">
        <v>1859</v>
      </c>
      <c r="G514" s="24" t="s">
        <v>1858</v>
      </c>
      <c r="H514">
        <v>1074</v>
      </c>
      <c r="I514" s="24" t="s">
        <v>5896</v>
      </c>
      <c r="J514" t="b">
        <v>0</v>
      </c>
    </row>
    <row r="515" spans="1:10" x14ac:dyDescent="0.2">
      <c r="A515">
        <v>1711</v>
      </c>
      <c r="C515" s="116">
        <v>45126.462058599536</v>
      </c>
      <c r="D515">
        <v>1478</v>
      </c>
      <c r="E515" s="24" t="s">
        <v>5897</v>
      </c>
      <c r="F515" s="24" t="s">
        <v>1861</v>
      </c>
      <c r="G515" s="24" t="s">
        <v>1860</v>
      </c>
      <c r="H515">
        <v>1478</v>
      </c>
      <c r="I515" s="24" t="s">
        <v>5898</v>
      </c>
      <c r="J515" t="b">
        <v>0</v>
      </c>
    </row>
    <row r="516" spans="1:10" x14ac:dyDescent="0.2">
      <c r="A516">
        <v>743</v>
      </c>
      <c r="B516">
        <v>4</v>
      </c>
      <c r="C516" s="116">
        <v>45126.462058993056</v>
      </c>
      <c r="D516">
        <v>8985</v>
      </c>
      <c r="E516" s="24" t="s">
        <v>5899</v>
      </c>
      <c r="F516" s="24" t="s">
        <v>1054</v>
      </c>
      <c r="G516" s="24" t="s">
        <v>1864</v>
      </c>
      <c r="H516">
        <v>8985</v>
      </c>
      <c r="I516" s="24" t="s">
        <v>5900</v>
      </c>
      <c r="J516" t="b">
        <v>0</v>
      </c>
    </row>
    <row r="517" spans="1:10" x14ac:dyDescent="0.2">
      <c r="A517">
        <v>1801</v>
      </c>
      <c r="C517" s="116">
        <v>45126.46205934028</v>
      </c>
      <c r="D517">
        <v>1598</v>
      </c>
      <c r="E517" s="24" t="s">
        <v>5901</v>
      </c>
      <c r="F517" s="24" t="s">
        <v>1867</v>
      </c>
      <c r="G517" s="24" t="s">
        <v>1866</v>
      </c>
      <c r="H517">
        <v>1598</v>
      </c>
      <c r="I517" s="24" t="s">
        <v>5902</v>
      </c>
      <c r="J517" t="b">
        <v>0</v>
      </c>
    </row>
    <row r="518" spans="1:10" x14ac:dyDescent="0.2">
      <c r="A518">
        <v>168</v>
      </c>
      <c r="B518">
        <v>4</v>
      </c>
      <c r="C518" s="116">
        <v>45126.46205952546</v>
      </c>
      <c r="D518">
        <v>1172</v>
      </c>
      <c r="E518" s="24" t="s">
        <v>5901</v>
      </c>
      <c r="F518" s="24" t="s">
        <v>1870</v>
      </c>
      <c r="G518" s="24" t="s">
        <v>1869</v>
      </c>
      <c r="H518">
        <v>1172</v>
      </c>
      <c r="I518" s="24" t="s">
        <v>5903</v>
      </c>
      <c r="J518" t="b">
        <v>0</v>
      </c>
    </row>
    <row r="519" spans="1:10" x14ac:dyDescent="0.2">
      <c r="A519">
        <v>43</v>
      </c>
      <c r="B519">
        <v>4</v>
      </c>
      <c r="C519" s="116">
        <v>45126.462059722224</v>
      </c>
      <c r="D519">
        <v>1046</v>
      </c>
      <c r="E519" s="24" t="s">
        <v>5904</v>
      </c>
      <c r="F519" s="24" t="s">
        <v>1872</v>
      </c>
      <c r="G519" s="24" t="s">
        <v>1871</v>
      </c>
      <c r="H519">
        <v>1046</v>
      </c>
      <c r="I519" s="24" t="s">
        <v>5905</v>
      </c>
      <c r="J519" t="b">
        <v>0</v>
      </c>
    </row>
    <row r="520" spans="1:10" x14ac:dyDescent="0.2">
      <c r="A520">
        <v>1129</v>
      </c>
      <c r="B520">
        <v>4</v>
      </c>
      <c r="C520" s="116">
        <v>45126.462059872683</v>
      </c>
      <c r="D520">
        <v>9416</v>
      </c>
      <c r="E520" s="24" t="s">
        <v>5906</v>
      </c>
      <c r="F520" s="24" t="s">
        <v>1266</v>
      </c>
      <c r="G520" s="24" t="s">
        <v>1873</v>
      </c>
      <c r="H520">
        <v>9416</v>
      </c>
      <c r="I520" s="24" t="s">
        <v>5907</v>
      </c>
      <c r="J520" t="b">
        <v>0</v>
      </c>
    </row>
    <row r="521" spans="1:10" x14ac:dyDescent="0.2">
      <c r="A521">
        <v>2075</v>
      </c>
      <c r="C521" s="116">
        <v>45640</v>
      </c>
      <c r="D521">
        <v>2424</v>
      </c>
      <c r="E521" s="24" t="s">
        <v>4987</v>
      </c>
      <c r="F521" s="24" t="s">
        <v>1877</v>
      </c>
      <c r="G521" s="24" t="s">
        <v>1876</v>
      </c>
      <c r="H521">
        <v>2424</v>
      </c>
      <c r="I521" s="24" t="s">
        <v>677</v>
      </c>
      <c r="J521" t="b">
        <v>0</v>
      </c>
    </row>
    <row r="522" spans="1:10" x14ac:dyDescent="0.2">
      <c r="A522">
        <v>63</v>
      </c>
      <c r="B522">
        <v>4</v>
      </c>
      <c r="C522" s="116">
        <v>45126.473605937499</v>
      </c>
      <c r="D522">
        <v>1066</v>
      </c>
      <c r="E522" s="24" t="s">
        <v>5908</v>
      </c>
      <c r="F522" s="24" t="s">
        <v>1254</v>
      </c>
      <c r="G522" s="24" t="s">
        <v>1879</v>
      </c>
      <c r="H522">
        <v>1066</v>
      </c>
      <c r="I522" s="24" t="s">
        <v>5909</v>
      </c>
      <c r="J522" t="b">
        <v>0</v>
      </c>
    </row>
    <row r="523" spans="1:10" x14ac:dyDescent="0.2">
      <c r="A523">
        <v>130</v>
      </c>
      <c r="B523">
        <v>4</v>
      </c>
      <c r="C523" s="116">
        <v>45126.473607060187</v>
      </c>
      <c r="D523">
        <v>1134</v>
      </c>
      <c r="E523" s="24" t="s">
        <v>5910</v>
      </c>
      <c r="F523" s="24" t="s">
        <v>1881</v>
      </c>
      <c r="G523" s="24" t="s">
        <v>1880</v>
      </c>
      <c r="H523">
        <v>1134</v>
      </c>
      <c r="I523" s="24" t="s">
        <v>5911</v>
      </c>
      <c r="J523" t="b">
        <v>0</v>
      </c>
    </row>
    <row r="524" spans="1:10" x14ac:dyDescent="0.2">
      <c r="A524">
        <v>1535</v>
      </c>
      <c r="B524">
        <v>4</v>
      </c>
      <c r="C524" s="116">
        <v>45126.473610104164</v>
      </c>
      <c r="D524">
        <v>9853</v>
      </c>
      <c r="E524" s="24" t="s">
        <v>5912</v>
      </c>
      <c r="F524" s="24" t="s">
        <v>1382</v>
      </c>
      <c r="G524" s="24" t="s">
        <v>1885</v>
      </c>
      <c r="H524">
        <v>9853</v>
      </c>
      <c r="I524" s="24" t="s">
        <v>5913</v>
      </c>
      <c r="J524" t="b">
        <v>0</v>
      </c>
    </row>
    <row r="525" spans="1:10" x14ac:dyDescent="0.2">
      <c r="A525">
        <v>1672</v>
      </c>
      <c r="B525">
        <v>4</v>
      </c>
      <c r="C525" s="116">
        <v>45126.473611377318</v>
      </c>
      <c r="D525">
        <v>9997</v>
      </c>
      <c r="E525" s="24" t="s">
        <v>5914</v>
      </c>
      <c r="F525" s="24" t="s">
        <v>1887</v>
      </c>
      <c r="G525" s="24" t="s">
        <v>1886</v>
      </c>
      <c r="H525">
        <v>9997</v>
      </c>
      <c r="I525" s="24" t="s">
        <v>5915</v>
      </c>
      <c r="J525" t="b">
        <v>0</v>
      </c>
    </row>
    <row r="526" spans="1:10" x14ac:dyDescent="0.2">
      <c r="A526">
        <v>1029</v>
      </c>
      <c r="B526">
        <v>4</v>
      </c>
      <c r="C526" s="116">
        <v>45126.473612268521</v>
      </c>
      <c r="D526">
        <v>9305</v>
      </c>
      <c r="E526" s="24" t="s">
        <v>5914</v>
      </c>
      <c r="F526" s="24" t="s">
        <v>1579</v>
      </c>
      <c r="G526" s="24" t="s">
        <v>1888</v>
      </c>
      <c r="H526">
        <v>9305</v>
      </c>
      <c r="I526" s="24" t="s">
        <v>5916</v>
      </c>
      <c r="J526" t="b">
        <v>0</v>
      </c>
    </row>
    <row r="527" spans="1:10" x14ac:dyDescent="0.2">
      <c r="A527">
        <v>210</v>
      </c>
      <c r="B527">
        <v>4</v>
      </c>
      <c r="C527" s="116">
        <v>45126.473613738424</v>
      </c>
      <c r="D527">
        <v>1215</v>
      </c>
      <c r="E527" s="24" t="s">
        <v>5914</v>
      </c>
      <c r="F527" s="24" t="s">
        <v>1890</v>
      </c>
      <c r="G527" s="24" t="s">
        <v>1889</v>
      </c>
      <c r="H527">
        <v>1215</v>
      </c>
      <c r="I527" s="24" t="s">
        <v>5917</v>
      </c>
      <c r="J527" t="b">
        <v>0</v>
      </c>
    </row>
    <row r="528" spans="1:10" x14ac:dyDescent="0.2">
      <c r="A528">
        <v>1541</v>
      </c>
      <c r="B528">
        <v>4</v>
      </c>
      <c r="C528" s="116">
        <v>45126.473615358795</v>
      </c>
      <c r="D528">
        <v>9859</v>
      </c>
      <c r="E528" s="24" t="s">
        <v>5918</v>
      </c>
      <c r="F528" s="24" t="s">
        <v>998</v>
      </c>
      <c r="G528" s="24" t="s">
        <v>1891</v>
      </c>
      <c r="H528">
        <v>9859</v>
      </c>
      <c r="I528" s="24" t="s">
        <v>5919</v>
      </c>
      <c r="J528" t="b">
        <v>0</v>
      </c>
    </row>
    <row r="529" spans="1:10" x14ac:dyDescent="0.2">
      <c r="A529">
        <v>1871</v>
      </c>
      <c r="B529">
        <v>4</v>
      </c>
      <c r="C529" s="116">
        <v>45126</v>
      </c>
      <c r="D529">
        <v>1667</v>
      </c>
      <c r="E529" s="24" t="s">
        <v>5920</v>
      </c>
      <c r="F529" s="24" t="s">
        <v>1893</v>
      </c>
      <c r="G529" s="24" t="s">
        <v>1892</v>
      </c>
      <c r="H529">
        <v>1667</v>
      </c>
      <c r="I529" s="24" t="s">
        <v>5921</v>
      </c>
      <c r="J529" t="b">
        <v>0</v>
      </c>
    </row>
    <row r="530" spans="1:10" x14ac:dyDescent="0.2">
      <c r="A530">
        <v>1399</v>
      </c>
      <c r="B530">
        <v>4</v>
      </c>
      <c r="C530" s="116">
        <v>45134</v>
      </c>
      <c r="D530">
        <v>9711</v>
      </c>
      <c r="E530" s="24" t="s">
        <v>5922</v>
      </c>
      <c r="F530" s="24" t="s">
        <v>1126</v>
      </c>
      <c r="G530" s="24" t="s">
        <v>1896</v>
      </c>
      <c r="H530">
        <v>9711</v>
      </c>
      <c r="I530" s="24" t="s">
        <v>5923</v>
      </c>
      <c r="J530" t="b">
        <v>0</v>
      </c>
    </row>
    <row r="531" spans="1:10" x14ac:dyDescent="0.2">
      <c r="A531">
        <v>1858</v>
      </c>
      <c r="B531">
        <v>4</v>
      </c>
      <c r="C531" s="116">
        <v>45126</v>
      </c>
      <c r="D531">
        <v>8180</v>
      </c>
      <c r="E531" s="24" t="s">
        <v>5924</v>
      </c>
      <c r="F531" s="24" t="s">
        <v>1898</v>
      </c>
      <c r="G531" s="24" t="s">
        <v>1897</v>
      </c>
      <c r="H531">
        <v>8180</v>
      </c>
      <c r="I531" s="24" t="s">
        <v>5925</v>
      </c>
      <c r="J531" t="b">
        <v>0</v>
      </c>
    </row>
    <row r="532" spans="1:10" x14ac:dyDescent="0.2">
      <c r="A532">
        <v>1945</v>
      </c>
      <c r="C532" s="116">
        <v>45126.473633796297</v>
      </c>
      <c r="D532">
        <v>1753</v>
      </c>
      <c r="E532" s="24" t="s">
        <v>5926</v>
      </c>
      <c r="F532" s="24" t="s">
        <v>5927</v>
      </c>
      <c r="G532" s="24" t="s">
        <v>5928</v>
      </c>
      <c r="H532">
        <v>1753</v>
      </c>
      <c r="I532" s="24" t="s">
        <v>5929</v>
      </c>
      <c r="J532" t="b">
        <v>0</v>
      </c>
    </row>
    <row r="533" spans="1:10" x14ac:dyDescent="0.2">
      <c r="A533">
        <v>1607</v>
      </c>
      <c r="B533">
        <v>4</v>
      </c>
      <c r="C533" s="116">
        <v>45126.473639039352</v>
      </c>
      <c r="D533">
        <v>9929</v>
      </c>
      <c r="E533" s="24" t="s">
        <v>5930</v>
      </c>
      <c r="F533" s="24" t="s">
        <v>1902</v>
      </c>
      <c r="G533" s="24" t="s">
        <v>1901</v>
      </c>
      <c r="H533">
        <v>9929</v>
      </c>
      <c r="I533" s="24" t="s">
        <v>5931</v>
      </c>
      <c r="J533" t="b">
        <v>0</v>
      </c>
    </row>
    <row r="534" spans="1:10" x14ac:dyDescent="0.2">
      <c r="A534">
        <v>1899</v>
      </c>
      <c r="C534" s="116">
        <v>45126.473639965276</v>
      </c>
      <c r="D534">
        <v>1702</v>
      </c>
      <c r="E534" s="24" t="s">
        <v>5932</v>
      </c>
      <c r="F534" s="24" t="s">
        <v>1906</v>
      </c>
      <c r="G534" s="24" t="s">
        <v>1905</v>
      </c>
      <c r="H534">
        <v>1702</v>
      </c>
      <c r="I534" s="24" t="s">
        <v>5933</v>
      </c>
      <c r="J534" t="b">
        <v>0</v>
      </c>
    </row>
    <row r="535" spans="1:10" x14ac:dyDescent="0.2">
      <c r="A535">
        <v>1589</v>
      </c>
      <c r="B535">
        <v>4</v>
      </c>
      <c r="C535" s="116">
        <v>45126.473642476849</v>
      </c>
      <c r="D535">
        <v>9910</v>
      </c>
      <c r="E535" s="24" t="s">
        <v>5934</v>
      </c>
      <c r="F535" s="24" t="s">
        <v>1850</v>
      </c>
      <c r="G535" s="24" t="s">
        <v>1908</v>
      </c>
      <c r="H535">
        <v>9910</v>
      </c>
      <c r="I535" s="24" t="s">
        <v>5935</v>
      </c>
      <c r="J535" t="b">
        <v>0</v>
      </c>
    </row>
    <row r="536" spans="1:10" x14ac:dyDescent="0.2">
      <c r="A536">
        <v>1808</v>
      </c>
      <c r="C536" s="116">
        <v>45699</v>
      </c>
      <c r="D536">
        <v>11008935</v>
      </c>
      <c r="E536" s="24" t="s">
        <v>5936</v>
      </c>
      <c r="F536" s="24" t="s">
        <v>1343</v>
      </c>
      <c r="G536" s="24" t="s">
        <v>1909</v>
      </c>
      <c r="H536">
        <v>11008935</v>
      </c>
      <c r="I536" s="24" t="s">
        <v>5937</v>
      </c>
      <c r="J536" t="b">
        <v>0</v>
      </c>
    </row>
    <row r="537" spans="1:10" x14ac:dyDescent="0.2">
      <c r="A537">
        <v>1522</v>
      </c>
      <c r="B537">
        <v>4</v>
      </c>
      <c r="C537" s="116">
        <v>45126.473648460647</v>
      </c>
      <c r="D537">
        <v>9839</v>
      </c>
      <c r="E537" s="24" t="s">
        <v>5938</v>
      </c>
      <c r="F537" s="24" t="s">
        <v>1911</v>
      </c>
      <c r="G537" s="24" t="s">
        <v>1910</v>
      </c>
      <c r="H537">
        <v>9839</v>
      </c>
      <c r="I537" s="24" t="s">
        <v>5939</v>
      </c>
      <c r="J537" t="b">
        <v>0</v>
      </c>
    </row>
    <row r="538" spans="1:10" x14ac:dyDescent="0.2">
      <c r="A538">
        <v>76</v>
      </c>
      <c r="B538">
        <v>4</v>
      </c>
      <c r="C538" s="116">
        <v>45126.473649537038</v>
      </c>
      <c r="D538">
        <v>1079</v>
      </c>
      <c r="E538" s="24" t="s">
        <v>5940</v>
      </c>
      <c r="F538" s="24" t="s">
        <v>1913</v>
      </c>
      <c r="G538" s="24" t="s">
        <v>1912</v>
      </c>
      <c r="H538">
        <v>1079</v>
      </c>
      <c r="I538" s="24" t="s">
        <v>5941</v>
      </c>
      <c r="J538" t="b">
        <v>0</v>
      </c>
    </row>
    <row r="539" spans="1:10" x14ac:dyDescent="0.2">
      <c r="A539">
        <v>143</v>
      </c>
      <c r="B539">
        <v>4</v>
      </c>
      <c r="C539" s="116">
        <v>45126.473651006942</v>
      </c>
      <c r="D539">
        <v>1147</v>
      </c>
      <c r="E539" s="24" t="s">
        <v>5942</v>
      </c>
      <c r="F539" s="24" t="s">
        <v>1231</v>
      </c>
      <c r="G539" s="24" t="s">
        <v>1920</v>
      </c>
      <c r="H539">
        <v>1147</v>
      </c>
      <c r="I539" s="24" t="s">
        <v>5943</v>
      </c>
      <c r="J539" t="b">
        <v>0</v>
      </c>
    </row>
    <row r="540" spans="1:10" x14ac:dyDescent="0.2">
      <c r="A540">
        <v>1321</v>
      </c>
      <c r="B540">
        <v>4</v>
      </c>
      <c r="C540" s="116">
        <v>45126.473651157408</v>
      </c>
      <c r="D540">
        <v>9630</v>
      </c>
      <c r="E540" s="24" t="s">
        <v>5944</v>
      </c>
      <c r="F540" s="24" t="s">
        <v>956</v>
      </c>
      <c r="G540" s="24" t="s">
        <v>1921</v>
      </c>
      <c r="H540">
        <v>9630</v>
      </c>
      <c r="I540" s="24" t="s">
        <v>5945</v>
      </c>
      <c r="J540" t="b">
        <v>0</v>
      </c>
    </row>
    <row r="541" spans="1:10" x14ac:dyDescent="0.2">
      <c r="A541">
        <v>1232</v>
      </c>
      <c r="B541">
        <v>4</v>
      </c>
      <c r="C541" s="116"/>
      <c r="D541">
        <v>9537</v>
      </c>
      <c r="E541" s="24" t="s">
        <v>5946</v>
      </c>
      <c r="F541" s="24" t="s">
        <v>995</v>
      </c>
      <c r="G541" s="24" t="s">
        <v>286</v>
      </c>
      <c r="H541">
        <v>9537</v>
      </c>
      <c r="I541" s="24" t="s">
        <v>633</v>
      </c>
      <c r="J541" t="b">
        <v>0</v>
      </c>
    </row>
    <row r="542" spans="1:10" x14ac:dyDescent="0.2">
      <c r="A542">
        <v>418</v>
      </c>
      <c r="B542">
        <v>4</v>
      </c>
      <c r="C542" s="116">
        <v>45126.473652083332</v>
      </c>
      <c r="D542">
        <v>2220</v>
      </c>
      <c r="E542" s="24" t="s">
        <v>5947</v>
      </c>
      <c r="F542" s="24" t="s">
        <v>1126</v>
      </c>
      <c r="G542" s="24" t="s">
        <v>1925</v>
      </c>
      <c r="H542">
        <v>2220</v>
      </c>
      <c r="I542" s="24" t="s">
        <v>5948</v>
      </c>
      <c r="J542" t="b">
        <v>0</v>
      </c>
    </row>
    <row r="543" spans="1:10" x14ac:dyDescent="0.2">
      <c r="A543">
        <v>954</v>
      </c>
      <c r="B543">
        <v>4</v>
      </c>
      <c r="C543" s="116">
        <v>45126.473652280096</v>
      </c>
      <c r="D543">
        <v>9226</v>
      </c>
      <c r="E543" s="24" t="s">
        <v>5947</v>
      </c>
      <c r="F543" s="24" t="s">
        <v>1126</v>
      </c>
      <c r="G543" s="24" t="s">
        <v>1925</v>
      </c>
      <c r="H543">
        <v>9226</v>
      </c>
      <c r="I543" s="24" t="s">
        <v>5948</v>
      </c>
      <c r="J543" t="b">
        <v>0</v>
      </c>
    </row>
    <row r="544" spans="1:10" x14ac:dyDescent="0.2">
      <c r="A544">
        <v>577</v>
      </c>
      <c r="B544">
        <v>4</v>
      </c>
      <c r="C544" s="116">
        <v>45126.473652430555</v>
      </c>
      <c r="D544">
        <v>8773</v>
      </c>
      <c r="E544" s="24" t="s">
        <v>5947</v>
      </c>
      <c r="F544" s="24" t="s">
        <v>981</v>
      </c>
      <c r="G544" s="24" t="s">
        <v>1926</v>
      </c>
      <c r="H544">
        <v>8773</v>
      </c>
      <c r="I544" s="24" t="s">
        <v>5949</v>
      </c>
      <c r="J544" t="b">
        <v>0</v>
      </c>
    </row>
    <row r="545" spans="1:10" x14ac:dyDescent="0.2">
      <c r="A545">
        <v>777</v>
      </c>
      <c r="B545">
        <v>4</v>
      </c>
      <c r="C545" s="116">
        <v>45126.473652627312</v>
      </c>
      <c r="D545">
        <v>9025</v>
      </c>
      <c r="E545" s="24" t="s">
        <v>5947</v>
      </c>
      <c r="F545" s="24" t="s">
        <v>931</v>
      </c>
      <c r="G545" s="24" t="s">
        <v>1927</v>
      </c>
      <c r="H545">
        <v>9025</v>
      </c>
      <c r="I545" s="24" t="s">
        <v>5950</v>
      </c>
      <c r="J545" t="b">
        <v>0</v>
      </c>
    </row>
    <row r="546" spans="1:10" x14ac:dyDescent="0.2">
      <c r="A546">
        <v>1640</v>
      </c>
      <c r="B546">
        <v>3</v>
      </c>
      <c r="C546" s="116">
        <v>46110</v>
      </c>
      <c r="D546">
        <v>9965</v>
      </c>
      <c r="E546" s="24" t="s">
        <v>5947</v>
      </c>
      <c r="F546" s="24" t="s">
        <v>1928</v>
      </c>
      <c r="G546" s="24" t="s">
        <v>288</v>
      </c>
      <c r="H546">
        <v>9965</v>
      </c>
      <c r="I546" s="24" t="s">
        <v>556</v>
      </c>
      <c r="J546" t="b">
        <v>0</v>
      </c>
    </row>
    <row r="547" spans="1:10" x14ac:dyDescent="0.2">
      <c r="A547">
        <v>378</v>
      </c>
      <c r="B547">
        <v>4</v>
      </c>
      <c r="C547" s="116">
        <v>45126.473652777779</v>
      </c>
      <c r="D547">
        <v>2027</v>
      </c>
      <c r="E547" s="24" t="s">
        <v>5951</v>
      </c>
      <c r="F547" s="24" t="s">
        <v>1343</v>
      </c>
      <c r="G547" s="24" t="s">
        <v>1930</v>
      </c>
      <c r="H547">
        <v>2027</v>
      </c>
      <c r="I547" s="24" t="s">
        <v>5952</v>
      </c>
      <c r="J547" t="b">
        <v>0</v>
      </c>
    </row>
    <row r="548" spans="1:10" x14ac:dyDescent="0.2">
      <c r="A548">
        <v>995</v>
      </c>
      <c r="B548">
        <v>4</v>
      </c>
      <c r="C548" s="116">
        <v>45126.473653159723</v>
      </c>
      <c r="D548">
        <v>9270</v>
      </c>
      <c r="E548" s="24" t="s">
        <v>5951</v>
      </c>
      <c r="F548" s="24" t="s">
        <v>1380</v>
      </c>
      <c r="G548" s="24" t="s">
        <v>1933</v>
      </c>
      <c r="H548">
        <v>9270</v>
      </c>
      <c r="I548" s="24" t="s">
        <v>5953</v>
      </c>
      <c r="J548" t="b">
        <v>0</v>
      </c>
    </row>
    <row r="549" spans="1:10" x14ac:dyDescent="0.2">
      <c r="A549">
        <v>1342</v>
      </c>
      <c r="B549">
        <v>4</v>
      </c>
      <c r="C549" s="116">
        <v>45126.473653356479</v>
      </c>
      <c r="D549">
        <v>9652</v>
      </c>
      <c r="E549" s="24" t="s">
        <v>5954</v>
      </c>
      <c r="F549" s="24" t="s">
        <v>1935</v>
      </c>
      <c r="G549" s="24" t="s">
        <v>1934</v>
      </c>
      <c r="H549">
        <v>9652</v>
      </c>
      <c r="I549" s="24" t="s">
        <v>5955</v>
      </c>
      <c r="J549" t="b">
        <v>0</v>
      </c>
    </row>
    <row r="550" spans="1:10" x14ac:dyDescent="0.2">
      <c r="A550">
        <v>2025</v>
      </c>
      <c r="C550" s="116">
        <v>45126.473653506946</v>
      </c>
      <c r="D550">
        <v>1933</v>
      </c>
      <c r="E550" s="24" t="s">
        <v>5956</v>
      </c>
      <c r="F550" s="24" t="s">
        <v>1937</v>
      </c>
      <c r="G550" s="24" t="s">
        <v>1936</v>
      </c>
      <c r="H550">
        <v>1933</v>
      </c>
      <c r="I550" s="24" t="s">
        <v>5957</v>
      </c>
      <c r="J550" t="b">
        <v>0</v>
      </c>
    </row>
    <row r="551" spans="1:10" x14ac:dyDescent="0.2">
      <c r="A551">
        <v>768</v>
      </c>
      <c r="B551">
        <v>1</v>
      </c>
      <c r="C551" s="116">
        <v>45126.473653900466</v>
      </c>
      <c r="D551">
        <v>9015</v>
      </c>
      <c r="E551" s="24" t="s">
        <v>5958</v>
      </c>
      <c r="F551" s="24" t="s">
        <v>1941</v>
      </c>
      <c r="G551" s="24" t="s">
        <v>1940</v>
      </c>
      <c r="H551">
        <v>9015</v>
      </c>
      <c r="I551" s="24" t="s">
        <v>5959</v>
      </c>
      <c r="J551" t="b">
        <v>1</v>
      </c>
    </row>
    <row r="552" spans="1:10" x14ac:dyDescent="0.2">
      <c r="A552">
        <v>1055</v>
      </c>
      <c r="B552">
        <v>5</v>
      </c>
      <c r="C552" s="116">
        <v>45126.473654050926</v>
      </c>
      <c r="D552">
        <v>9332</v>
      </c>
      <c r="E552" s="24" t="s">
        <v>5958</v>
      </c>
      <c r="F552" s="24" t="s">
        <v>1068</v>
      </c>
      <c r="G552" s="24" t="s">
        <v>1943</v>
      </c>
      <c r="H552">
        <v>9332</v>
      </c>
      <c r="I552" s="24" t="s">
        <v>5960</v>
      </c>
      <c r="J552" t="b">
        <v>1</v>
      </c>
    </row>
    <row r="553" spans="1:10" x14ac:dyDescent="0.2">
      <c r="A553">
        <v>1879</v>
      </c>
      <c r="B553">
        <v>4</v>
      </c>
      <c r="C553" s="116">
        <v>45126</v>
      </c>
      <c r="D553">
        <v>1675</v>
      </c>
      <c r="E553" s="24" t="s">
        <v>1861</v>
      </c>
      <c r="F553" s="24" t="s">
        <v>1343</v>
      </c>
      <c r="G553" s="24" t="s">
        <v>1944</v>
      </c>
      <c r="H553">
        <v>1675</v>
      </c>
      <c r="I553" s="24" t="s">
        <v>5961</v>
      </c>
      <c r="J553" t="b">
        <v>0</v>
      </c>
    </row>
    <row r="554" spans="1:10" x14ac:dyDescent="0.2">
      <c r="A554">
        <v>1021</v>
      </c>
      <c r="B554">
        <v>4</v>
      </c>
      <c r="C554" s="116">
        <v>45126.47365497685</v>
      </c>
      <c r="D554">
        <v>9297</v>
      </c>
      <c r="E554" s="24" t="s">
        <v>5962</v>
      </c>
      <c r="F554" s="24" t="s">
        <v>969</v>
      </c>
      <c r="G554" s="24" t="s">
        <v>1950</v>
      </c>
      <c r="H554">
        <v>9297</v>
      </c>
      <c r="I554" s="24" t="s">
        <v>5963</v>
      </c>
      <c r="J554" t="b">
        <v>0</v>
      </c>
    </row>
    <row r="555" spans="1:10" x14ac:dyDescent="0.2">
      <c r="A555">
        <v>295</v>
      </c>
      <c r="B555">
        <v>4</v>
      </c>
      <c r="C555" s="116">
        <v>45126.473655520836</v>
      </c>
      <c r="D555">
        <v>1305</v>
      </c>
      <c r="E555" s="24" t="s">
        <v>5964</v>
      </c>
      <c r="F555" s="24" t="s">
        <v>1511</v>
      </c>
      <c r="G555" s="24" t="s">
        <v>1954</v>
      </c>
      <c r="H555">
        <v>1305</v>
      </c>
      <c r="I555" s="24" t="s">
        <v>5965</v>
      </c>
      <c r="J555" t="b">
        <v>0</v>
      </c>
    </row>
    <row r="556" spans="1:10" x14ac:dyDescent="0.2">
      <c r="A556">
        <v>1961</v>
      </c>
      <c r="C556" s="116">
        <v>45615</v>
      </c>
      <c r="D556">
        <v>1745</v>
      </c>
      <c r="E556" s="24" t="s">
        <v>5964</v>
      </c>
      <c r="F556" s="24" t="s">
        <v>5966</v>
      </c>
      <c r="G556" s="24" t="s">
        <v>5967</v>
      </c>
      <c r="H556">
        <v>1745</v>
      </c>
      <c r="I556" s="24" t="s">
        <v>5968</v>
      </c>
      <c r="J556" t="b">
        <v>1</v>
      </c>
    </row>
    <row r="557" spans="1:10" x14ac:dyDescent="0.2">
      <c r="A557">
        <v>1753</v>
      </c>
      <c r="C557" s="116">
        <v>45126.473655173613</v>
      </c>
      <c r="D557">
        <v>1512</v>
      </c>
      <c r="E557" s="24" t="s">
        <v>5969</v>
      </c>
      <c r="F557" s="24" t="s">
        <v>1022</v>
      </c>
      <c r="G557" s="24" t="s">
        <v>1957</v>
      </c>
      <c r="H557">
        <v>1512</v>
      </c>
      <c r="I557" s="24" t="s">
        <v>5970</v>
      </c>
      <c r="J557" t="b">
        <v>0</v>
      </c>
    </row>
    <row r="558" spans="1:10" x14ac:dyDescent="0.2">
      <c r="A558">
        <v>1490</v>
      </c>
      <c r="B558">
        <v>4</v>
      </c>
      <c r="C558" s="116">
        <v>45126.473655671296</v>
      </c>
      <c r="D558">
        <v>9807</v>
      </c>
      <c r="E558" s="24" t="s">
        <v>5971</v>
      </c>
      <c r="F558" s="24" t="s">
        <v>1959</v>
      </c>
      <c r="G558" s="24" t="s">
        <v>1958</v>
      </c>
      <c r="H558">
        <v>9807</v>
      </c>
      <c r="I558" s="24" t="s">
        <v>5972</v>
      </c>
      <c r="J558" t="b">
        <v>0</v>
      </c>
    </row>
    <row r="559" spans="1:10" x14ac:dyDescent="0.2">
      <c r="A559">
        <v>1880</v>
      </c>
      <c r="B559">
        <v>4</v>
      </c>
      <c r="C559" s="116">
        <v>45126</v>
      </c>
      <c r="D559">
        <v>1676</v>
      </c>
      <c r="E559" s="24" t="s">
        <v>5973</v>
      </c>
      <c r="F559" s="24" t="s">
        <v>5974</v>
      </c>
      <c r="G559" s="24" t="s">
        <v>5975</v>
      </c>
      <c r="H559">
        <v>1676</v>
      </c>
      <c r="I559" s="24" t="s">
        <v>5976</v>
      </c>
      <c r="J559" t="b">
        <v>0</v>
      </c>
    </row>
    <row r="560" spans="1:10" x14ac:dyDescent="0.2">
      <c r="A560">
        <v>986</v>
      </c>
      <c r="B560">
        <v>4</v>
      </c>
      <c r="C560" s="116">
        <v>45126.473655868052</v>
      </c>
      <c r="D560">
        <v>9261</v>
      </c>
      <c r="E560" s="24" t="s">
        <v>5977</v>
      </c>
      <c r="F560" s="24" t="s">
        <v>956</v>
      </c>
      <c r="G560" s="24" t="s">
        <v>1962</v>
      </c>
      <c r="H560">
        <v>9261</v>
      </c>
      <c r="I560" s="24" t="s">
        <v>5978</v>
      </c>
      <c r="J560" t="b">
        <v>0</v>
      </c>
    </row>
    <row r="561" spans="1:10" x14ac:dyDescent="0.2">
      <c r="A561">
        <v>27</v>
      </c>
      <c r="B561">
        <v>4</v>
      </c>
      <c r="C561" s="116">
        <v>45126.47365605324</v>
      </c>
      <c r="D561">
        <v>1030</v>
      </c>
      <c r="E561" s="24" t="s">
        <v>1963</v>
      </c>
      <c r="F561" s="24" t="s">
        <v>883</v>
      </c>
      <c r="G561" s="24" t="s">
        <v>5979</v>
      </c>
      <c r="H561">
        <v>1030</v>
      </c>
      <c r="I561" s="24" t="s">
        <v>5980</v>
      </c>
      <c r="J561" t="b">
        <v>0</v>
      </c>
    </row>
    <row r="562" spans="1:10" x14ac:dyDescent="0.2">
      <c r="A562">
        <v>586</v>
      </c>
      <c r="B562">
        <v>4</v>
      </c>
      <c r="C562" s="116">
        <v>45126.473656249997</v>
      </c>
      <c r="D562">
        <v>8783</v>
      </c>
      <c r="E562" s="24" t="s">
        <v>1674</v>
      </c>
      <c r="F562" s="24" t="s">
        <v>1966</v>
      </c>
      <c r="G562" s="24" t="s">
        <v>1965</v>
      </c>
      <c r="H562">
        <v>8783</v>
      </c>
      <c r="I562" s="24" t="s">
        <v>5981</v>
      </c>
      <c r="J562" t="b">
        <v>0</v>
      </c>
    </row>
    <row r="563" spans="1:10" x14ac:dyDescent="0.2">
      <c r="A563">
        <v>641</v>
      </c>
      <c r="B563">
        <v>4</v>
      </c>
      <c r="C563" s="116"/>
      <c r="D563">
        <v>8850</v>
      </c>
      <c r="E563" s="24" t="s">
        <v>1674</v>
      </c>
      <c r="F563" s="24" t="s">
        <v>1497</v>
      </c>
      <c r="G563" s="24" t="s">
        <v>294</v>
      </c>
      <c r="H563">
        <v>8850</v>
      </c>
      <c r="I563" s="24" t="s">
        <v>5982</v>
      </c>
      <c r="J563" t="b">
        <v>0</v>
      </c>
    </row>
    <row r="564" spans="1:10" x14ac:dyDescent="0.2">
      <c r="A564">
        <v>1341</v>
      </c>
      <c r="B564">
        <v>4</v>
      </c>
      <c r="C564" s="116">
        <v>45126.501720520835</v>
      </c>
      <c r="D564">
        <v>9651</v>
      </c>
      <c r="E564" s="24" t="s">
        <v>1674</v>
      </c>
      <c r="F564" s="24" t="s">
        <v>1113</v>
      </c>
      <c r="G564" s="24" t="s">
        <v>1978</v>
      </c>
      <c r="H564">
        <v>9651</v>
      </c>
      <c r="I564" s="24" t="s">
        <v>5983</v>
      </c>
      <c r="J564" t="b">
        <v>0</v>
      </c>
    </row>
    <row r="565" spans="1:10" x14ac:dyDescent="0.2">
      <c r="A565">
        <v>701</v>
      </c>
      <c r="B565">
        <v>4</v>
      </c>
      <c r="C565" s="116">
        <v>45126.501721793982</v>
      </c>
      <c r="D565">
        <v>8935</v>
      </c>
      <c r="E565" s="24" t="s">
        <v>5984</v>
      </c>
      <c r="F565" s="24" t="s">
        <v>956</v>
      </c>
      <c r="G565" s="24" t="s">
        <v>1979</v>
      </c>
      <c r="H565">
        <v>8935</v>
      </c>
      <c r="I565" s="24" t="s">
        <v>5985</v>
      </c>
      <c r="J565" t="b">
        <v>0</v>
      </c>
    </row>
    <row r="566" spans="1:10" x14ac:dyDescent="0.2">
      <c r="A566">
        <v>1255</v>
      </c>
      <c r="B566">
        <v>4</v>
      </c>
      <c r="C566" s="116">
        <v>45126.50172630787</v>
      </c>
      <c r="D566">
        <v>9561</v>
      </c>
      <c r="E566" s="24" t="s">
        <v>5986</v>
      </c>
      <c r="F566" s="24" t="s">
        <v>1984</v>
      </c>
      <c r="G566" s="24" t="s">
        <v>1983</v>
      </c>
      <c r="H566">
        <v>9561</v>
      </c>
      <c r="I566" s="24" t="s">
        <v>5987</v>
      </c>
      <c r="J566" t="b">
        <v>0</v>
      </c>
    </row>
    <row r="567" spans="1:10" x14ac:dyDescent="0.2">
      <c r="A567">
        <v>1046</v>
      </c>
      <c r="B567">
        <v>4</v>
      </c>
      <c r="C567" s="116">
        <v>45126.501728124997</v>
      </c>
      <c r="D567">
        <v>9323</v>
      </c>
      <c r="E567" s="24" t="s">
        <v>5988</v>
      </c>
      <c r="F567" s="24" t="s">
        <v>1986</v>
      </c>
      <c r="G567" s="24" t="s">
        <v>1985</v>
      </c>
      <c r="H567">
        <v>9323</v>
      </c>
      <c r="I567" s="24" t="s">
        <v>5989</v>
      </c>
      <c r="J567" t="b">
        <v>0</v>
      </c>
    </row>
    <row r="568" spans="1:10" x14ac:dyDescent="0.2">
      <c r="A568">
        <v>42</v>
      </c>
      <c r="B568">
        <v>4</v>
      </c>
      <c r="C568" s="116">
        <v>45126.501729201387</v>
      </c>
      <c r="D568">
        <v>1045</v>
      </c>
      <c r="E568" s="24" t="s">
        <v>5990</v>
      </c>
      <c r="F568" s="24" t="s">
        <v>1988</v>
      </c>
      <c r="G568" s="24" t="s">
        <v>1987</v>
      </c>
      <c r="H568">
        <v>1045</v>
      </c>
      <c r="I568" s="24" t="s">
        <v>5991</v>
      </c>
      <c r="J568" t="b">
        <v>0</v>
      </c>
    </row>
    <row r="569" spans="1:10" x14ac:dyDescent="0.2">
      <c r="A569">
        <v>1787</v>
      </c>
      <c r="C569" s="116">
        <v>45126.501729942131</v>
      </c>
      <c r="D569">
        <v>1582</v>
      </c>
      <c r="E569" s="24" t="s">
        <v>5992</v>
      </c>
      <c r="F569" s="24" t="s">
        <v>1126</v>
      </c>
      <c r="G569" s="24" t="s">
        <v>1990</v>
      </c>
      <c r="H569">
        <v>1582</v>
      </c>
      <c r="I569" s="24" t="s">
        <v>5993</v>
      </c>
      <c r="J569" t="b">
        <v>0</v>
      </c>
    </row>
    <row r="570" spans="1:10" x14ac:dyDescent="0.2">
      <c r="A570">
        <v>1204</v>
      </c>
      <c r="B570">
        <v>4</v>
      </c>
      <c r="C570" s="116">
        <v>45126.501730821758</v>
      </c>
      <c r="D570">
        <v>9509</v>
      </c>
      <c r="E570" s="24" t="s">
        <v>5994</v>
      </c>
      <c r="F570" s="24" t="s">
        <v>1993</v>
      </c>
      <c r="G570" s="24" t="s">
        <v>1992</v>
      </c>
      <c r="H570">
        <v>9509</v>
      </c>
      <c r="I570" s="24" t="s">
        <v>5995</v>
      </c>
      <c r="J570" t="b">
        <v>0</v>
      </c>
    </row>
    <row r="571" spans="1:10" x14ac:dyDescent="0.2">
      <c r="A571">
        <v>2039</v>
      </c>
      <c r="C571" s="116">
        <v>45126.501731365737</v>
      </c>
      <c r="D571">
        <v>1952</v>
      </c>
      <c r="E571" s="24" t="s">
        <v>5996</v>
      </c>
      <c r="F571" s="24" t="s">
        <v>1995</v>
      </c>
      <c r="G571" s="24" t="s">
        <v>1994</v>
      </c>
      <c r="H571">
        <v>1952</v>
      </c>
      <c r="I571" s="24" t="s">
        <v>5997</v>
      </c>
      <c r="J571" t="b">
        <v>0</v>
      </c>
    </row>
    <row r="572" spans="1:10" x14ac:dyDescent="0.2">
      <c r="A572">
        <v>896</v>
      </c>
      <c r="B572">
        <v>4</v>
      </c>
      <c r="C572" s="116">
        <v>45126.501731562501</v>
      </c>
      <c r="D572">
        <v>9167</v>
      </c>
      <c r="E572" s="24" t="s">
        <v>5998</v>
      </c>
      <c r="F572" s="24" t="s">
        <v>1997</v>
      </c>
      <c r="G572" s="24" t="s">
        <v>1996</v>
      </c>
      <c r="H572">
        <v>9167</v>
      </c>
      <c r="I572" s="24" t="s">
        <v>5999</v>
      </c>
      <c r="J572" t="b">
        <v>0</v>
      </c>
    </row>
    <row r="573" spans="1:10" x14ac:dyDescent="0.2">
      <c r="A573">
        <v>2128</v>
      </c>
      <c r="C573" s="116"/>
      <c r="D573">
        <v>2683</v>
      </c>
      <c r="E573" s="24" t="s">
        <v>9632</v>
      </c>
      <c r="F573" s="24" t="s">
        <v>1280</v>
      </c>
      <c r="G573" s="24" t="s">
        <v>9592</v>
      </c>
      <c r="H573">
        <v>2683</v>
      </c>
      <c r="I573" s="24" t="s">
        <v>9633</v>
      </c>
      <c r="J573" t="b">
        <v>1</v>
      </c>
    </row>
    <row r="574" spans="1:10" x14ac:dyDescent="0.2">
      <c r="A574">
        <v>339</v>
      </c>
      <c r="B574">
        <v>4</v>
      </c>
      <c r="C574" s="116">
        <v>45126.50173171296</v>
      </c>
      <c r="D574">
        <v>1352</v>
      </c>
      <c r="E574" s="24" t="s">
        <v>6000</v>
      </c>
      <c r="F574" s="24" t="s">
        <v>2001</v>
      </c>
      <c r="G574" s="24" t="s">
        <v>2000</v>
      </c>
      <c r="H574">
        <v>1352</v>
      </c>
      <c r="I574" s="24" t="s">
        <v>6001</v>
      </c>
      <c r="J574" t="b">
        <v>0</v>
      </c>
    </row>
    <row r="575" spans="1:10" x14ac:dyDescent="0.2">
      <c r="A575">
        <v>859</v>
      </c>
      <c r="B575">
        <v>4</v>
      </c>
      <c r="C575" s="116">
        <v>45126.501731909724</v>
      </c>
      <c r="D575">
        <v>9129</v>
      </c>
      <c r="E575" s="24" t="s">
        <v>6000</v>
      </c>
      <c r="F575" s="24" t="s">
        <v>2003</v>
      </c>
      <c r="G575" s="24" t="s">
        <v>2002</v>
      </c>
      <c r="H575">
        <v>9129</v>
      </c>
      <c r="I575" s="24" t="s">
        <v>6002</v>
      </c>
      <c r="J575" t="b">
        <v>0</v>
      </c>
    </row>
    <row r="576" spans="1:10" x14ac:dyDescent="0.2">
      <c r="A576">
        <v>1293</v>
      </c>
      <c r="B576">
        <v>4</v>
      </c>
      <c r="C576" s="116">
        <v>45126.501732094905</v>
      </c>
      <c r="D576">
        <v>9601</v>
      </c>
      <c r="E576" s="24" t="s">
        <v>6000</v>
      </c>
      <c r="F576" s="24" t="s">
        <v>956</v>
      </c>
      <c r="G576" s="24" t="s">
        <v>2004</v>
      </c>
      <c r="H576">
        <v>9601</v>
      </c>
      <c r="I576" s="24" t="s">
        <v>6003</v>
      </c>
      <c r="J576" t="b">
        <v>0</v>
      </c>
    </row>
    <row r="577" spans="1:10" x14ac:dyDescent="0.2">
      <c r="A577">
        <v>88</v>
      </c>
      <c r="B577">
        <v>4</v>
      </c>
      <c r="C577" s="116">
        <v>45126.501732442128</v>
      </c>
      <c r="D577">
        <v>1091</v>
      </c>
      <c r="E577" s="24" t="s">
        <v>6004</v>
      </c>
      <c r="F577" s="24" t="s">
        <v>998</v>
      </c>
      <c r="G577" s="24" t="s">
        <v>2006</v>
      </c>
      <c r="H577">
        <v>1091</v>
      </c>
      <c r="I577" s="24" t="s">
        <v>6005</v>
      </c>
      <c r="J577" t="b">
        <v>0</v>
      </c>
    </row>
    <row r="578" spans="1:10" x14ac:dyDescent="0.2">
      <c r="A578">
        <v>1113</v>
      </c>
      <c r="B578">
        <v>4</v>
      </c>
      <c r="C578" s="116">
        <v>45126.501732986108</v>
      </c>
      <c r="D578">
        <v>9400</v>
      </c>
      <c r="E578" s="24" t="s">
        <v>6006</v>
      </c>
      <c r="F578" s="24" t="s">
        <v>1859</v>
      </c>
      <c r="G578" s="24" t="s">
        <v>2009</v>
      </c>
      <c r="H578">
        <v>9400</v>
      </c>
      <c r="I578" s="24" t="s">
        <v>6007</v>
      </c>
      <c r="J578" t="b">
        <v>0</v>
      </c>
    </row>
    <row r="579" spans="1:10" x14ac:dyDescent="0.2">
      <c r="A579">
        <v>211</v>
      </c>
      <c r="B579">
        <v>4</v>
      </c>
      <c r="C579" s="116">
        <v>45126.501733182871</v>
      </c>
      <c r="D579">
        <v>1219</v>
      </c>
      <c r="E579" s="24" t="s">
        <v>6008</v>
      </c>
      <c r="F579" s="24" t="s">
        <v>1031</v>
      </c>
      <c r="G579" s="24" t="s">
        <v>2012</v>
      </c>
      <c r="H579">
        <v>1219</v>
      </c>
      <c r="I579" s="24" t="s">
        <v>6009</v>
      </c>
      <c r="J579" t="b">
        <v>0</v>
      </c>
    </row>
    <row r="580" spans="1:10" x14ac:dyDescent="0.2">
      <c r="A580">
        <v>691</v>
      </c>
      <c r="B580">
        <v>4</v>
      </c>
      <c r="C580" s="116">
        <v>45126.501733368059</v>
      </c>
      <c r="D580">
        <v>8921</v>
      </c>
      <c r="E580" s="24" t="s">
        <v>6010</v>
      </c>
      <c r="F580" s="24" t="s">
        <v>2018</v>
      </c>
      <c r="G580" s="24" t="s">
        <v>2017</v>
      </c>
      <c r="H580">
        <v>8921</v>
      </c>
      <c r="I580" s="24" t="s">
        <v>6011</v>
      </c>
      <c r="J580" t="b">
        <v>0</v>
      </c>
    </row>
    <row r="581" spans="1:10" x14ac:dyDescent="0.2">
      <c r="A581">
        <v>1976</v>
      </c>
      <c r="C581" s="116">
        <v>45126.501733715275</v>
      </c>
      <c r="D581">
        <v>1788</v>
      </c>
      <c r="E581" s="24" t="s">
        <v>6012</v>
      </c>
      <c r="F581" s="24" t="s">
        <v>2024</v>
      </c>
      <c r="G581" s="24" t="s">
        <v>2023</v>
      </c>
      <c r="H581">
        <v>1788</v>
      </c>
      <c r="I581" s="24" t="s">
        <v>6013</v>
      </c>
      <c r="J581" t="b">
        <v>0</v>
      </c>
    </row>
    <row r="582" spans="1:10" x14ac:dyDescent="0.2">
      <c r="A582">
        <v>287</v>
      </c>
      <c r="B582">
        <v>4</v>
      </c>
      <c r="C582" s="116">
        <v>45126.501733912039</v>
      </c>
      <c r="D582">
        <v>1297</v>
      </c>
      <c r="E582" s="24" t="s">
        <v>6014</v>
      </c>
      <c r="F582" s="24" t="s">
        <v>1440</v>
      </c>
      <c r="G582" s="24" t="s">
        <v>2025</v>
      </c>
      <c r="H582">
        <v>1297</v>
      </c>
      <c r="I582" s="24" t="s">
        <v>6015</v>
      </c>
      <c r="J582" t="b">
        <v>1</v>
      </c>
    </row>
    <row r="583" spans="1:10" x14ac:dyDescent="0.2">
      <c r="A583">
        <v>2065</v>
      </c>
      <c r="C583" s="116">
        <v>45126.399964039352</v>
      </c>
      <c r="D583">
        <v>1988</v>
      </c>
      <c r="E583" s="24" t="s">
        <v>6014</v>
      </c>
      <c r="F583" s="24" t="s">
        <v>1274</v>
      </c>
      <c r="G583" s="24" t="s">
        <v>6016</v>
      </c>
      <c r="H583">
        <v>1988</v>
      </c>
      <c r="I583" s="24" t="s">
        <v>6017</v>
      </c>
      <c r="J583" t="b">
        <v>0</v>
      </c>
    </row>
    <row r="584" spans="1:10" x14ac:dyDescent="0.2">
      <c r="A584">
        <v>2098</v>
      </c>
      <c r="C584" s="116">
        <v>45639</v>
      </c>
      <c r="D584">
        <v>2492</v>
      </c>
      <c r="E584" s="24" t="s">
        <v>6018</v>
      </c>
      <c r="F584" s="24" t="s">
        <v>918</v>
      </c>
      <c r="G584" s="24" t="s">
        <v>2026</v>
      </c>
      <c r="H584">
        <v>2492</v>
      </c>
      <c r="I584" s="24" t="s">
        <v>6019</v>
      </c>
      <c r="J584" t="b">
        <v>0</v>
      </c>
    </row>
    <row r="585" spans="1:10" x14ac:dyDescent="0.2">
      <c r="A585">
        <v>269</v>
      </c>
      <c r="B585">
        <v>4</v>
      </c>
      <c r="C585" s="116">
        <v>45126.501734456018</v>
      </c>
      <c r="D585">
        <v>1279</v>
      </c>
      <c r="E585" s="24" t="s">
        <v>3414</v>
      </c>
      <c r="F585" s="24" t="s">
        <v>1281</v>
      </c>
      <c r="G585" s="24" t="s">
        <v>2028</v>
      </c>
      <c r="H585">
        <v>1279</v>
      </c>
      <c r="I585" s="24" t="s">
        <v>6020</v>
      </c>
      <c r="J585" t="b">
        <v>0</v>
      </c>
    </row>
    <row r="586" spans="1:10" x14ac:dyDescent="0.2">
      <c r="A586">
        <v>2058</v>
      </c>
      <c r="C586" s="116">
        <v>45124.62787434028</v>
      </c>
      <c r="D586">
        <v>1981</v>
      </c>
      <c r="E586" s="24" t="s">
        <v>6021</v>
      </c>
      <c r="F586" s="24" t="s">
        <v>6022</v>
      </c>
      <c r="G586" s="24" t="s">
        <v>6023</v>
      </c>
      <c r="H586">
        <v>1981</v>
      </c>
      <c r="I586" s="24" t="s">
        <v>6024</v>
      </c>
      <c r="J586" t="b">
        <v>0</v>
      </c>
    </row>
    <row r="587" spans="1:10" x14ac:dyDescent="0.2">
      <c r="A587">
        <v>1160</v>
      </c>
      <c r="B587">
        <v>4</v>
      </c>
      <c r="C587" s="116">
        <v>45126.501734606485</v>
      </c>
      <c r="D587">
        <v>9457</v>
      </c>
      <c r="E587" s="24" t="s">
        <v>6021</v>
      </c>
      <c r="F587" s="24" t="s">
        <v>2032</v>
      </c>
      <c r="G587" s="24" t="s">
        <v>2031</v>
      </c>
      <c r="H587">
        <v>9457</v>
      </c>
      <c r="I587" s="24" t="s">
        <v>6025</v>
      </c>
      <c r="J587" t="b">
        <v>0</v>
      </c>
    </row>
    <row r="588" spans="1:10" x14ac:dyDescent="0.2">
      <c r="A588">
        <v>937</v>
      </c>
      <c r="B588">
        <v>4</v>
      </c>
      <c r="C588" s="116">
        <v>45126.501734803242</v>
      </c>
      <c r="D588">
        <v>9209</v>
      </c>
      <c r="E588" s="24" t="s">
        <v>6021</v>
      </c>
      <c r="F588" s="24" t="s">
        <v>2034</v>
      </c>
      <c r="G588" s="24" t="s">
        <v>2033</v>
      </c>
      <c r="H588">
        <v>9209</v>
      </c>
      <c r="I588" s="24" t="s">
        <v>6026</v>
      </c>
      <c r="J588" t="b">
        <v>0</v>
      </c>
    </row>
    <row r="589" spans="1:10" x14ac:dyDescent="0.2">
      <c r="A589">
        <v>1553</v>
      </c>
      <c r="B589">
        <v>4</v>
      </c>
      <c r="C589" s="116">
        <v>45126.501735185186</v>
      </c>
      <c r="D589">
        <v>9872</v>
      </c>
      <c r="E589" s="24" t="s">
        <v>6021</v>
      </c>
      <c r="F589" s="24" t="s">
        <v>1106</v>
      </c>
      <c r="G589" s="24" t="s">
        <v>2037</v>
      </c>
      <c r="H589">
        <v>9872</v>
      </c>
      <c r="I589" s="24" t="s">
        <v>6027</v>
      </c>
      <c r="J589" t="b">
        <v>0</v>
      </c>
    </row>
    <row r="590" spans="1:10" x14ac:dyDescent="0.2">
      <c r="A590">
        <v>924</v>
      </c>
      <c r="B590">
        <v>4</v>
      </c>
      <c r="C590" s="116">
        <v>45126.501735335645</v>
      </c>
      <c r="D590">
        <v>9195</v>
      </c>
      <c r="E590" s="24" t="s">
        <v>6021</v>
      </c>
      <c r="F590" s="24" t="s">
        <v>2039</v>
      </c>
      <c r="G590" s="24" t="s">
        <v>2038</v>
      </c>
      <c r="H590">
        <v>9195</v>
      </c>
      <c r="I590" s="24" t="s">
        <v>6028</v>
      </c>
      <c r="J590" t="b">
        <v>0</v>
      </c>
    </row>
    <row r="591" spans="1:10" x14ac:dyDescent="0.2">
      <c r="A591">
        <v>1404</v>
      </c>
      <c r="B591">
        <v>4</v>
      </c>
      <c r="C591" s="116">
        <v>45126.501735532409</v>
      </c>
      <c r="D591">
        <v>9716</v>
      </c>
      <c r="E591" s="24" t="s">
        <v>6021</v>
      </c>
      <c r="F591" s="24" t="s">
        <v>1299</v>
      </c>
      <c r="G591" s="24" t="s">
        <v>2040</v>
      </c>
      <c r="H591">
        <v>9716</v>
      </c>
      <c r="I591" s="24" t="s">
        <v>6029</v>
      </c>
      <c r="J591" t="b">
        <v>0</v>
      </c>
    </row>
    <row r="592" spans="1:10" x14ac:dyDescent="0.2">
      <c r="A592">
        <v>1554</v>
      </c>
      <c r="B592">
        <v>4</v>
      </c>
      <c r="C592" s="116">
        <v>45126.501735729165</v>
      </c>
      <c r="D592">
        <v>9873</v>
      </c>
      <c r="E592" s="24" t="s">
        <v>6021</v>
      </c>
      <c r="F592" s="24" t="s">
        <v>1314</v>
      </c>
      <c r="G592" s="24" t="s">
        <v>2041</v>
      </c>
      <c r="H592">
        <v>9873</v>
      </c>
      <c r="I592" s="24" t="s">
        <v>6030</v>
      </c>
      <c r="J592" t="b">
        <v>0</v>
      </c>
    </row>
    <row r="593" spans="1:10" x14ac:dyDescent="0.2">
      <c r="A593">
        <v>674</v>
      </c>
      <c r="B593">
        <v>4</v>
      </c>
      <c r="C593" s="116">
        <v>45126.501736076389</v>
      </c>
      <c r="D593">
        <v>8897</v>
      </c>
      <c r="E593" s="24" t="s">
        <v>6031</v>
      </c>
      <c r="F593" s="24" t="s">
        <v>1064</v>
      </c>
      <c r="G593" s="24" t="s">
        <v>2042</v>
      </c>
      <c r="H593">
        <v>8897</v>
      </c>
      <c r="I593" s="24" t="s">
        <v>6032</v>
      </c>
      <c r="J593" t="b">
        <v>0</v>
      </c>
    </row>
    <row r="594" spans="1:10" x14ac:dyDescent="0.2">
      <c r="A594">
        <v>535</v>
      </c>
      <c r="B594">
        <v>2</v>
      </c>
      <c r="C594" s="116">
        <v>45126.501736261576</v>
      </c>
      <c r="D594">
        <v>8722</v>
      </c>
      <c r="E594" s="24" t="s">
        <v>6033</v>
      </c>
      <c r="F594" s="24" t="s">
        <v>960</v>
      </c>
      <c r="G594" s="24" t="s">
        <v>297</v>
      </c>
      <c r="H594">
        <v>8722</v>
      </c>
      <c r="I594" s="24" t="s">
        <v>6034</v>
      </c>
      <c r="J594" t="b">
        <v>1</v>
      </c>
    </row>
    <row r="595" spans="1:10" x14ac:dyDescent="0.2">
      <c r="A595">
        <v>1813</v>
      </c>
      <c r="C595" s="116">
        <v>45126.501736458333</v>
      </c>
      <c r="D595">
        <v>1610</v>
      </c>
      <c r="E595" s="24" t="s">
        <v>6035</v>
      </c>
      <c r="F595" s="24" t="s">
        <v>2044</v>
      </c>
      <c r="G595" s="24" t="s">
        <v>2043</v>
      </c>
      <c r="H595">
        <v>1610</v>
      </c>
      <c r="I595" s="24" t="s">
        <v>6036</v>
      </c>
      <c r="J595" t="b">
        <v>0</v>
      </c>
    </row>
    <row r="596" spans="1:10" x14ac:dyDescent="0.2">
      <c r="A596">
        <v>1219</v>
      </c>
      <c r="B596">
        <v>4</v>
      </c>
      <c r="C596" s="116"/>
      <c r="D596">
        <v>9524</v>
      </c>
      <c r="E596" s="24" t="s">
        <v>6037</v>
      </c>
      <c r="F596" s="24" t="s">
        <v>1244</v>
      </c>
      <c r="G596" s="24" t="s">
        <v>299</v>
      </c>
      <c r="H596">
        <v>9524</v>
      </c>
      <c r="I596" s="24" t="s">
        <v>463</v>
      </c>
      <c r="J596" t="b">
        <v>0</v>
      </c>
    </row>
    <row r="597" spans="1:10" x14ac:dyDescent="0.2">
      <c r="A597">
        <v>464</v>
      </c>
      <c r="B597">
        <v>4</v>
      </c>
      <c r="C597" s="116">
        <v>45126.516633946761</v>
      </c>
      <c r="D597">
        <v>2395</v>
      </c>
      <c r="E597" s="24" t="s">
        <v>6038</v>
      </c>
      <c r="F597" s="24" t="s">
        <v>2047</v>
      </c>
      <c r="G597" s="24" t="s">
        <v>2046</v>
      </c>
      <c r="H597">
        <v>2395</v>
      </c>
      <c r="I597" s="24" t="s">
        <v>6039</v>
      </c>
      <c r="J597" t="b">
        <v>0</v>
      </c>
    </row>
    <row r="598" spans="1:10" x14ac:dyDescent="0.2">
      <c r="A598">
        <v>1774</v>
      </c>
      <c r="C598" s="116">
        <v>45639</v>
      </c>
      <c r="D598">
        <v>1564</v>
      </c>
      <c r="E598" s="24" t="s">
        <v>6040</v>
      </c>
      <c r="F598" s="24" t="s">
        <v>2049</v>
      </c>
      <c r="G598" s="24" t="s">
        <v>2048</v>
      </c>
      <c r="H598">
        <v>1564</v>
      </c>
      <c r="I598" s="24" t="s">
        <v>6041</v>
      </c>
      <c r="J598" t="b">
        <v>0</v>
      </c>
    </row>
    <row r="599" spans="1:10" x14ac:dyDescent="0.2">
      <c r="A599">
        <v>1893</v>
      </c>
      <c r="C599" s="116">
        <v>45126.516640624999</v>
      </c>
      <c r="D599">
        <v>6011</v>
      </c>
      <c r="E599" s="24" t="s">
        <v>6042</v>
      </c>
      <c r="F599" s="24" t="s">
        <v>1039</v>
      </c>
      <c r="G599" s="24" t="s">
        <v>2050</v>
      </c>
      <c r="H599">
        <v>6011</v>
      </c>
      <c r="I599" s="24" t="s">
        <v>6043</v>
      </c>
      <c r="J599" t="b">
        <v>0</v>
      </c>
    </row>
    <row r="600" spans="1:10" x14ac:dyDescent="0.2">
      <c r="A600">
        <v>1143</v>
      </c>
      <c r="B600">
        <v>4</v>
      </c>
      <c r="C600" s="116">
        <v>45126.516644594907</v>
      </c>
      <c r="D600">
        <v>9433</v>
      </c>
      <c r="E600" s="24" t="s">
        <v>6044</v>
      </c>
      <c r="F600" s="24" t="s">
        <v>2054</v>
      </c>
      <c r="G600" s="24" t="s">
        <v>2053</v>
      </c>
      <c r="H600">
        <v>9433</v>
      </c>
      <c r="I600" s="24" t="s">
        <v>6045</v>
      </c>
      <c r="J600" t="b">
        <v>0</v>
      </c>
    </row>
    <row r="601" spans="1:10" x14ac:dyDescent="0.2">
      <c r="A601">
        <v>1843</v>
      </c>
      <c r="C601" s="116">
        <v>44874</v>
      </c>
      <c r="D601">
        <v>59561481</v>
      </c>
      <c r="E601" s="24" t="s">
        <v>2280</v>
      </c>
      <c r="F601" s="24" t="s">
        <v>6046</v>
      </c>
      <c r="G601" s="24" t="s">
        <v>6047</v>
      </c>
      <c r="H601">
        <v>59561481</v>
      </c>
      <c r="I601" s="24" t="s">
        <v>6048</v>
      </c>
      <c r="J601" t="b">
        <v>0</v>
      </c>
    </row>
    <row r="602" spans="1:10" x14ac:dyDescent="0.2">
      <c r="A602">
        <v>1422</v>
      </c>
      <c r="B602">
        <v>4</v>
      </c>
      <c r="C602" s="116">
        <v>45639</v>
      </c>
      <c r="D602">
        <v>9738</v>
      </c>
      <c r="E602" s="24" t="s">
        <v>6049</v>
      </c>
      <c r="F602" s="24" t="s">
        <v>995</v>
      </c>
      <c r="G602" s="24" t="s">
        <v>2055</v>
      </c>
      <c r="H602">
        <v>9738</v>
      </c>
      <c r="I602" s="24" t="s">
        <v>6050</v>
      </c>
      <c r="J602" t="b">
        <v>0</v>
      </c>
    </row>
    <row r="603" spans="1:10" x14ac:dyDescent="0.2">
      <c r="A603">
        <v>821</v>
      </c>
      <c r="B603">
        <v>4</v>
      </c>
      <c r="C603" s="116">
        <v>45126.516645868054</v>
      </c>
      <c r="D603">
        <v>9076</v>
      </c>
      <c r="E603" s="24" t="s">
        <v>6051</v>
      </c>
      <c r="F603" s="24" t="s">
        <v>981</v>
      </c>
      <c r="G603" s="24" t="s">
        <v>2057</v>
      </c>
      <c r="H603">
        <v>9076</v>
      </c>
      <c r="I603" s="24" t="s">
        <v>6052</v>
      </c>
      <c r="J603" t="b">
        <v>0</v>
      </c>
    </row>
    <row r="604" spans="1:10" x14ac:dyDescent="0.2">
      <c r="A604">
        <v>951</v>
      </c>
      <c r="B604">
        <v>4</v>
      </c>
      <c r="C604" s="116">
        <v>45126.516646793978</v>
      </c>
      <c r="D604">
        <v>9223</v>
      </c>
      <c r="E604" s="24" t="s">
        <v>6051</v>
      </c>
      <c r="F604" s="24" t="s">
        <v>2059</v>
      </c>
      <c r="G604" s="24" t="s">
        <v>2058</v>
      </c>
      <c r="H604">
        <v>9223</v>
      </c>
      <c r="I604" s="24" t="s">
        <v>6053</v>
      </c>
      <c r="J604" t="b">
        <v>0</v>
      </c>
    </row>
    <row r="605" spans="1:10" x14ac:dyDescent="0.2">
      <c r="A605">
        <v>1141</v>
      </c>
      <c r="B605">
        <v>4</v>
      </c>
      <c r="C605" s="116">
        <v>45126.516647488424</v>
      </c>
      <c r="D605">
        <v>9431</v>
      </c>
      <c r="E605" s="24" t="s">
        <v>6051</v>
      </c>
      <c r="F605" s="24" t="s">
        <v>995</v>
      </c>
      <c r="G605" s="24" t="s">
        <v>2060</v>
      </c>
      <c r="H605">
        <v>9431</v>
      </c>
      <c r="I605" s="24" t="s">
        <v>6054</v>
      </c>
      <c r="J605" t="b">
        <v>0</v>
      </c>
    </row>
    <row r="606" spans="1:10" x14ac:dyDescent="0.2">
      <c r="A606">
        <v>1963</v>
      </c>
      <c r="C606" s="116">
        <v>45126.516648032404</v>
      </c>
      <c r="D606">
        <v>1775</v>
      </c>
      <c r="E606" s="24" t="s">
        <v>6051</v>
      </c>
      <c r="F606" s="24" t="s">
        <v>1904</v>
      </c>
      <c r="G606" s="24" t="s">
        <v>2061</v>
      </c>
      <c r="H606">
        <v>1775</v>
      </c>
      <c r="I606" s="24" t="s">
        <v>6055</v>
      </c>
      <c r="J606" t="b">
        <v>1</v>
      </c>
    </row>
    <row r="607" spans="1:10" x14ac:dyDescent="0.2">
      <c r="A607">
        <v>818</v>
      </c>
      <c r="B607">
        <v>4</v>
      </c>
      <c r="C607" s="116">
        <v>45126.516648761572</v>
      </c>
      <c r="D607">
        <v>9073</v>
      </c>
      <c r="E607" s="24" t="s">
        <v>6056</v>
      </c>
      <c r="F607" s="24" t="s">
        <v>1187</v>
      </c>
      <c r="G607" s="24" t="s">
        <v>2062</v>
      </c>
      <c r="H607">
        <v>9073</v>
      </c>
      <c r="I607" s="24" t="s">
        <v>6057</v>
      </c>
      <c r="J607" t="b">
        <v>0</v>
      </c>
    </row>
    <row r="608" spans="1:10" x14ac:dyDescent="0.2">
      <c r="A608">
        <v>2099</v>
      </c>
      <c r="C608" s="116">
        <v>45733</v>
      </c>
      <c r="D608">
        <v>2493</v>
      </c>
      <c r="E608" s="24" t="s">
        <v>6058</v>
      </c>
      <c r="F608" s="24" t="s">
        <v>2064</v>
      </c>
      <c r="G608" s="24" t="s">
        <v>2063</v>
      </c>
      <c r="H608">
        <v>2493</v>
      </c>
      <c r="I608" s="24" t="s">
        <v>188</v>
      </c>
      <c r="J608" t="b">
        <v>0</v>
      </c>
    </row>
    <row r="609" spans="1:10" x14ac:dyDescent="0.2">
      <c r="A609">
        <v>713</v>
      </c>
      <c r="B609">
        <v>4</v>
      </c>
      <c r="C609" s="116">
        <v>45126.516649155092</v>
      </c>
      <c r="D609">
        <v>8951</v>
      </c>
      <c r="E609" s="24" t="s">
        <v>6059</v>
      </c>
      <c r="F609" s="24" t="s">
        <v>1343</v>
      </c>
      <c r="G609" s="24" t="s">
        <v>2065</v>
      </c>
      <c r="H609">
        <v>8951</v>
      </c>
      <c r="I609" s="24" t="s">
        <v>6060</v>
      </c>
      <c r="J609" t="b">
        <v>0</v>
      </c>
    </row>
    <row r="610" spans="1:10" x14ac:dyDescent="0.2">
      <c r="A610">
        <v>1979</v>
      </c>
      <c r="C610" s="116">
        <v>45126.516649305559</v>
      </c>
      <c r="D610">
        <v>1792</v>
      </c>
      <c r="E610" s="24" t="s">
        <v>6061</v>
      </c>
      <c r="F610" s="24" t="s">
        <v>2067</v>
      </c>
      <c r="G610" s="24" t="s">
        <v>2066</v>
      </c>
      <c r="H610">
        <v>1792</v>
      </c>
      <c r="I610" s="24" t="s">
        <v>6062</v>
      </c>
      <c r="J610" t="b">
        <v>0</v>
      </c>
    </row>
    <row r="611" spans="1:10" x14ac:dyDescent="0.2">
      <c r="A611">
        <v>979</v>
      </c>
      <c r="B611">
        <v>4</v>
      </c>
      <c r="C611" s="116">
        <v>45126.516649502315</v>
      </c>
      <c r="D611">
        <v>9254</v>
      </c>
      <c r="E611" s="24" t="s">
        <v>6061</v>
      </c>
      <c r="F611" s="24" t="s">
        <v>1126</v>
      </c>
      <c r="G611" s="24" t="s">
        <v>2068</v>
      </c>
      <c r="H611">
        <v>9254</v>
      </c>
      <c r="I611" s="24" t="s">
        <v>6063</v>
      </c>
      <c r="J611" t="b">
        <v>0</v>
      </c>
    </row>
    <row r="612" spans="1:10" x14ac:dyDescent="0.2">
      <c r="A612">
        <v>102</v>
      </c>
      <c r="B612">
        <v>4</v>
      </c>
      <c r="C612" s="116">
        <v>45126.516650034719</v>
      </c>
      <c r="D612">
        <v>1106</v>
      </c>
      <c r="E612" s="24" t="s">
        <v>6061</v>
      </c>
      <c r="F612" s="24" t="s">
        <v>891</v>
      </c>
      <c r="G612" s="24" t="s">
        <v>2070</v>
      </c>
      <c r="H612">
        <v>1106</v>
      </c>
      <c r="I612" s="24" t="s">
        <v>6064</v>
      </c>
      <c r="J612" t="b">
        <v>0</v>
      </c>
    </row>
    <row r="613" spans="1:10" x14ac:dyDescent="0.2">
      <c r="A613">
        <v>83</v>
      </c>
      <c r="B613">
        <v>4</v>
      </c>
      <c r="C613" s="116">
        <v>45126.516650231482</v>
      </c>
      <c r="D613">
        <v>1086</v>
      </c>
      <c r="E613" s="24" t="s">
        <v>6061</v>
      </c>
      <c r="F613" s="24" t="s">
        <v>1031</v>
      </c>
      <c r="G613" s="24" t="s">
        <v>2071</v>
      </c>
      <c r="H613">
        <v>1086</v>
      </c>
      <c r="I613" s="24" t="s">
        <v>6065</v>
      </c>
      <c r="J613" t="b">
        <v>0</v>
      </c>
    </row>
    <row r="614" spans="1:10" x14ac:dyDescent="0.2">
      <c r="A614">
        <v>1437</v>
      </c>
      <c r="B614">
        <v>4</v>
      </c>
      <c r="C614" s="116">
        <v>45126.516650578706</v>
      </c>
      <c r="D614">
        <v>9754</v>
      </c>
      <c r="E614" s="24" t="s">
        <v>6061</v>
      </c>
      <c r="F614" s="24" t="s">
        <v>1906</v>
      </c>
      <c r="G614" s="24" t="s">
        <v>2072</v>
      </c>
      <c r="H614">
        <v>9754</v>
      </c>
      <c r="I614" s="24" t="s">
        <v>6066</v>
      </c>
      <c r="J614" t="b">
        <v>0</v>
      </c>
    </row>
    <row r="615" spans="1:10" x14ac:dyDescent="0.2">
      <c r="A615">
        <v>359</v>
      </c>
      <c r="B615">
        <v>4</v>
      </c>
      <c r="C615" s="116">
        <v>45126.516651307873</v>
      </c>
      <c r="D615">
        <v>1374</v>
      </c>
      <c r="E615" s="24" t="s">
        <v>6067</v>
      </c>
      <c r="F615" s="24" t="s">
        <v>2078</v>
      </c>
      <c r="G615" s="24" t="s">
        <v>2077</v>
      </c>
      <c r="H615">
        <v>1374</v>
      </c>
      <c r="I615" s="24" t="s">
        <v>6068</v>
      </c>
      <c r="J615" t="b">
        <v>1</v>
      </c>
    </row>
    <row r="616" spans="1:10" x14ac:dyDescent="0.2">
      <c r="A616">
        <v>576</v>
      </c>
      <c r="B616">
        <v>4</v>
      </c>
      <c r="C616" s="116">
        <v>45126.516651504629</v>
      </c>
      <c r="D616">
        <v>8772</v>
      </c>
      <c r="E616" s="24" t="s">
        <v>6069</v>
      </c>
      <c r="F616" s="24" t="s">
        <v>2081</v>
      </c>
      <c r="G616" s="24" t="s">
        <v>2080</v>
      </c>
      <c r="H616">
        <v>8772</v>
      </c>
      <c r="I616" s="24" t="s">
        <v>6070</v>
      </c>
      <c r="J616" t="b">
        <v>1</v>
      </c>
    </row>
    <row r="617" spans="1:10" x14ac:dyDescent="0.2">
      <c r="A617">
        <v>1698</v>
      </c>
      <c r="C617" s="116">
        <v>45126.516651851853</v>
      </c>
      <c r="D617">
        <v>1459</v>
      </c>
      <c r="E617" s="24" t="s">
        <v>6071</v>
      </c>
      <c r="F617" s="24" t="s">
        <v>6072</v>
      </c>
      <c r="G617" s="24" t="s">
        <v>6073</v>
      </c>
      <c r="H617">
        <v>1459</v>
      </c>
      <c r="I617" s="24" t="s">
        <v>6074</v>
      </c>
      <c r="J617" t="b">
        <v>0</v>
      </c>
    </row>
    <row r="618" spans="1:10" x14ac:dyDescent="0.2">
      <c r="A618">
        <v>813</v>
      </c>
      <c r="B618">
        <v>4</v>
      </c>
      <c r="C618" s="116">
        <v>45126.516652048609</v>
      </c>
      <c r="D618">
        <v>9067</v>
      </c>
      <c r="E618" s="24" t="s">
        <v>6069</v>
      </c>
      <c r="F618" s="24" t="s">
        <v>2085</v>
      </c>
      <c r="G618" s="24" t="s">
        <v>2084</v>
      </c>
      <c r="H618">
        <v>9067</v>
      </c>
      <c r="I618" s="24" t="s">
        <v>6075</v>
      </c>
      <c r="J618" t="b">
        <v>0</v>
      </c>
    </row>
    <row r="619" spans="1:10" x14ac:dyDescent="0.2">
      <c r="A619">
        <v>1803</v>
      </c>
      <c r="C619" s="116">
        <v>45126.516652199076</v>
      </c>
      <c r="D619">
        <v>1600</v>
      </c>
      <c r="E619" s="24" t="s">
        <v>6076</v>
      </c>
      <c r="F619" s="24" t="s">
        <v>956</v>
      </c>
      <c r="G619" s="24" t="s">
        <v>2086</v>
      </c>
      <c r="H619">
        <v>1600</v>
      </c>
      <c r="I619" s="24" t="s">
        <v>6077</v>
      </c>
      <c r="J619" t="b">
        <v>0</v>
      </c>
    </row>
    <row r="620" spans="1:10" x14ac:dyDescent="0.2">
      <c r="A620">
        <v>1542</v>
      </c>
      <c r="B620">
        <v>4</v>
      </c>
      <c r="C620" s="116">
        <v>45126.516652928243</v>
      </c>
      <c r="D620">
        <v>9860</v>
      </c>
      <c r="E620" s="24" t="s">
        <v>6078</v>
      </c>
      <c r="F620" s="24" t="s">
        <v>2091</v>
      </c>
      <c r="G620" s="24" t="s">
        <v>2090</v>
      </c>
      <c r="H620">
        <v>9860</v>
      </c>
      <c r="I620" s="24" t="s">
        <v>6079</v>
      </c>
      <c r="J620" t="b">
        <v>0</v>
      </c>
    </row>
    <row r="621" spans="1:10" x14ac:dyDescent="0.2">
      <c r="A621">
        <v>1496</v>
      </c>
      <c r="B621">
        <v>4</v>
      </c>
      <c r="C621" s="116">
        <v>45126.516653275467</v>
      </c>
      <c r="D621">
        <v>9813</v>
      </c>
      <c r="E621" s="24" t="s">
        <v>6080</v>
      </c>
      <c r="F621" s="24" t="s">
        <v>2095</v>
      </c>
      <c r="G621" s="24" t="s">
        <v>2094</v>
      </c>
      <c r="H621">
        <v>9813</v>
      </c>
      <c r="I621" s="24" t="s">
        <v>6081</v>
      </c>
      <c r="J621" t="b">
        <v>0</v>
      </c>
    </row>
    <row r="622" spans="1:10" x14ac:dyDescent="0.2">
      <c r="A622">
        <v>169</v>
      </c>
      <c r="B622">
        <v>4</v>
      </c>
      <c r="C622" s="116">
        <v>45126.516653472223</v>
      </c>
      <c r="D622">
        <v>1173</v>
      </c>
      <c r="E622" s="24" t="s">
        <v>6080</v>
      </c>
      <c r="F622" s="24" t="s">
        <v>2097</v>
      </c>
      <c r="G622" s="24" t="s">
        <v>2096</v>
      </c>
      <c r="H622">
        <v>1173</v>
      </c>
      <c r="I622" s="24" t="s">
        <v>6082</v>
      </c>
      <c r="J622" t="b">
        <v>0</v>
      </c>
    </row>
    <row r="623" spans="1:10" x14ac:dyDescent="0.2">
      <c r="A623">
        <v>1153</v>
      </c>
      <c r="B623">
        <v>4</v>
      </c>
      <c r="C623" s="116">
        <v>45126.516653668979</v>
      </c>
      <c r="D623">
        <v>9449</v>
      </c>
      <c r="E623" s="24" t="s">
        <v>6080</v>
      </c>
      <c r="F623" s="24" t="s">
        <v>2099</v>
      </c>
      <c r="G623" s="24" t="s">
        <v>2098</v>
      </c>
      <c r="H623">
        <v>9449</v>
      </c>
      <c r="I623" s="24" t="s">
        <v>6083</v>
      </c>
      <c r="J623" t="b">
        <v>0</v>
      </c>
    </row>
    <row r="624" spans="1:10" x14ac:dyDescent="0.2">
      <c r="A624">
        <v>730</v>
      </c>
      <c r="B624">
        <v>4</v>
      </c>
      <c r="C624" s="116">
        <v>45126.51665420139</v>
      </c>
      <c r="D624">
        <v>8968</v>
      </c>
      <c r="E624" s="24" t="s">
        <v>6084</v>
      </c>
      <c r="F624" s="24" t="s">
        <v>2105</v>
      </c>
      <c r="G624" s="24" t="s">
        <v>2104</v>
      </c>
      <c r="H624">
        <v>8968</v>
      </c>
      <c r="I624" s="24" t="s">
        <v>6085</v>
      </c>
      <c r="J624" t="b">
        <v>0</v>
      </c>
    </row>
    <row r="625" spans="1:10" x14ac:dyDescent="0.2">
      <c r="A625">
        <v>737</v>
      </c>
      <c r="B625">
        <v>4</v>
      </c>
      <c r="C625" s="116">
        <v>45726</v>
      </c>
      <c r="D625">
        <v>8979</v>
      </c>
      <c r="E625" s="24" t="s">
        <v>4995</v>
      </c>
      <c r="F625" s="24" t="s">
        <v>4996</v>
      </c>
      <c r="G625" s="24" t="s">
        <v>4997</v>
      </c>
      <c r="H625">
        <v>8979</v>
      </c>
      <c r="I625" s="24" t="s">
        <v>6086</v>
      </c>
      <c r="J625" t="b">
        <v>0</v>
      </c>
    </row>
    <row r="626" spans="1:10" x14ac:dyDescent="0.2">
      <c r="A626">
        <v>1845</v>
      </c>
      <c r="C626" s="116">
        <v>45727</v>
      </c>
      <c r="D626">
        <v>11008980</v>
      </c>
      <c r="E626" s="24" t="s">
        <v>4995</v>
      </c>
      <c r="F626" s="24" t="s">
        <v>4996</v>
      </c>
      <c r="G626" s="24" t="s">
        <v>4997</v>
      </c>
      <c r="H626">
        <v>11008980</v>
      </c>
      <c r="I626" s="24" t="s">
        <v>6086</v>
      </c>
      <c r="J626" t="b">
        <v>0</v>
      </c>
    </row>
    <row r="627" spans="1:10" x14ac:dyDescent="0.2">
      <c r="A627">
        <v>1375</v>
      </c>
      <c r="B627">
        <v>4</v>
      </c>
      <c r="C627" s="116">
        <v>45126.516654398147</v>
      </c>
      <c r="D627">
        <v>9685</v>
      </c>
      <c r="E627" s="24" t="s">
        <v>6087</v>
      </c>
      <c r="F627" s="24" t="s">
        <v>2016</v>
      </c>
      <c r="G627" s="24" t="s">
        <v>2108</v>
      </c>
      <c r="H627">
        <v>9685</v>
      </c>
      <c r="I627" s="24" t="s">
        <v>6088</v>
      </c>
      <c r="J627" t="b">
        <v>0</v>
      </c>
    </row>
    <row r="628" spans="1:10" x14ac:dyDescent="0.2">
      <c r="A628">
        <v>1440</v>
      </c>
      <c r="B628">
        <v>4</v>
      </c>
      <c r="C628" s="116">
        <v>45126.516654548614</v>
      </c>
      <c r="D628">
        <v>9757</v>
      </c>
      <c r="E628" s="24" t="s">
        <v>6089</v>
      </c>
      <c r="F628" s="24" t="s">
        <v>914</v>
      </c>
      <c r="G628" s="24" t="s">
        <v>2109</v>
      </c>
      <c r="H628">
        <v>9757</v>
      </c>
      <c r="I628" s="24" t="s">
        <v>6090</v>
      </c>
      <c r="J628" t="b">
        <v>0</v>
      </c>
    </row>
    <row r="629" spans="1:10" x14ac:dyDescent="0.2">
      <c r="A629">
        <v>1398</v>
      </c>
      <c r="B629">
        <v>4</v>
      </c>
      <c r="C629" s="116">
        <v>45126.516655092593</v>
      </c>
      <c r="D629">
        <v>9709</v>
      </c>
      <c r="E629" s="24" t="s">
        <v>6089</v>
      </c>
      <c r="F629" s="24" t="s">
        <v>2111</v>
      </c>
      <c r="G629" s="24" t="s">
        <v>2110</v>
      </c>
      <c r="H629">
        <v>9709</v>
      </c>
      <c r="I629" s="24" t="s">
        <v>6091</v>
      </c>
      <c r="J629" t="b">
        <v>0</v>
      </c>
    </row>
    <row r="630" spans="1:10" x14ac:dyDescent="0.2">
      <c r="A630">
        <v>930</v>
      </c>
      <c r="B630">
        <v>4</v>
      </c>
      <c r="C630" s="116">
        <v>45126.516654942126</v>
      </c>
      <c r="D630">
        <v>9201</v>
      </c>
      <c r="E630" s="24" t="s">
        <v>6089</v>
      </c>
      <c r="F630" s="24" t="s">
        <v>2111</v>
      </c>
      <c r="G630" s="24" t="s">
        <v>2110</v>
      </c>
      <c r="H630">
        <v>9201</v>
      </c>
      <c r="I630" s="24" t="s">
        <v>6091</v>
      </c>
      <c r="J630" t="b">
        <v>0</v>
      </c>
    </row>
    <row r="631" spans="1:10" x14ac:dyDescent="0.2">
      <c r="A631">
        <v>1458</v>
      </c>
      <c r="B631">
        <v>4</v>
      </c>
      <c r="C631" s="116">
        <v>45126.51665528935</v>
      </c>
      <c r="D631">
        <v>9775</v>
      </c>
      <c r="E631" s="24" t="s">
        <v>6089</v>
      </c>
      <c r="F631" s="24" t="s">
        <v>2113</v>
      </c>
      <c r="G631" s="24" t="s">
        <v>2112</v>
      </c>
      <c r="H631">
        <v>9775</v>
      </c>
      <c r="I631" s="24" t="s">
        <v>6092</v>
      </c>
      <c r="J631" t="b">
        <v>0</v>
      </c>
    </row>
    <row r="632" spans="1:10" x14ac:dyDescent="0.2">
      <c r="A632">
        <v>1446</v>
      </c>
      <c r="B632">
        <v>4</v>
      </c>
      <c r="C632" s="116">
        <v>45126.516655474537</v>
      </c>
      <c r="D632">
        <v>9763</v>
      </c>
      <c r="E632" s="24" t="s">
        <v>6089</v>
      </c>
      <c r="F632" s="24" t="s">
        <v>1154</v>
      </c>
      <c r="G632" s="24" t="s">
        <v>2114</v>
      </c>
      <c r="H632">
        <v>9763</v>
      </c>
      <c r="I632" s="24" t="s">
        <v>6093</v>
      </c>
      <c r="J632" t="b">
        <v>0</v>
      </c>
    </row>
    <row r="633" spans="1:10" x14ac:dyDescent="0.2">
      <c r="A633">
        <v>1456</v>
      </c>
      <c r="B633">
        <v>4</v>
      </c>
      <c r="C633" s="116">
        <v>45126.516655636573</v>
      </c>
      <c r="D633">
        <v>9773</v>
      </c>
      <c r="E633" s="24" t="s">
        <v>6089</v>
      </c>
      <c r="F633" s="24" t="s">
        <v>2116</v>
      </c>
      <c r="G633" s="24" t="s">
        <v>2115</v>
      </c>
      <c r="H633">
        <v>9773</v>
      </c>
      <c r="I633" s="24" t="s">
        <v>6094</v>
      </c>
      <c r="J633" t="b">
        <v>0</v>
      </c>
    </row>
    <row r="634" spans="1:10" x14ac:dyDescent="0.2">
      <c r="A634">
        <v>1096</v>
      </c>
      <c r="B634">
        <v>4</v>
      </c>
      <c r="C634" s="116">
        <v>45126.516655821761</v>
      </c>
      <c r="D634">
        <v>9380</v>
      </c>
      <c r="E634" s="24" t="s">
        <v>6095</v>
      </c>
      <c r="F634" s="24" t="s">
        <v>2118</v>
      </c>
      <c r="G634" s="24" t="s">
        <v>2117</v>
      </c>
      <c r="H634">
        <v>9380</v>
      </c>
      <c r="I634" s="24" t="s">
        <v>6096</v>
      </c>
      <c r="J634" t="b">
        <v>0</v>
      </c>
    </row>
    <row r="635" spans="1:10" x14ac:dyDescent="0.2">
      <c r="A635">
        <v>1476</v>
      </c>
      <c r="B635">
        <v>4</v>
      </c>
      <c r="C635" s="116"/>
      <c r="D635">
        <v>9793</v>
      </c>
      <c r="E635" s="24" t="s">
        <v>6097</v>
      </c>
      <c r="F635" s="24" t="s">
        <v>1185</v>
      </c>
      <c r="G635" s="24" t="s">
        <v>2119</v>
      </c>
      <c r="H635">
        <v>9793</v>
      </c>
      <c r="I635" s="24" t="s">
        <v>374</v>
      </c>
      <c r="J635" t="b">
        <v>0</v>
      </c>
    </row>
    <row r="636" spans="1:10" x14ac:dyDescent="0.2">
      <c r="A636">
        <v>1070</v>
      </c>
      <c r="B636">
        <v>2</v>
      </c>
      <c r="C636" s="116">
        <v>45126.516656168984</v>
      </c>
      <c r="D636">
        <v>9347</v>
      </c>
      <c r="E636" s="24" t="s">
        <v>6098</v>
      </c>
      <c r="F636" s="24" t="s">
        <v>2124</v>
      </c>
      <c r="G636" s="24" t="s">
        <v>2123</v>
      </c>
      <c r="H636">
        <v>9347</v>
      </c>
      <c r="I636" s="24" t="s">
        <v>6099</v>
      </c>
      <c r="J636" t="b">
        <v>1</v>
      </c>
    </row>
    <row r="637" spans="1:10" x14ac:dyDescent="0.2">
      <c r="A637">
        <v>178</v>
      </c>
      <c r="B637">
        <v>4</v>
      </c>
      <c r="C637" s="116">
        <v>45126.51665636574</v>
      </c>
      <c r="D637">
        <v>1182</v>
      </c>
      <c r="E637" s="24" t="s">
        <v>6100</v>
      </c>
      <c r="F637" s="24" t="s">
        <v>2126</v>
      </c>
      <c r="G637" s="24" t="s">
        <v>2125</v>
      </c>
      <c r="H637">
        <v>1182</v>
      </c>
      <c r="I637" s="24" t="s">
        <v>6101</v>
      </c>
      <c r="J637" t="b">
        <v>0</v>
      </c>
    </row>
    <row r="638" spans="1:10" x14ac:dyDescent="0.2">
      <c r="A638">
        <v>601</v>
      </c>
      <c r="B638">
        <v>4</v>
      </c>
      <c r="C638" s="116">
        <v>45126.516656562497</v>
      </c>
      <c r="D638">
        <v>8799</v>
      </c>
      <c r="E638" s="24" t="s">
        <v>6102</v>
      </c>
      <c r="F638" s="24" t="s">
        <v>1254</v>
      </c>
      <c r="G638" s="24" t="s">
        <v>2127</v>
      </c>
      <c r="H638">
        <v>8799</v>
      </c>
      <c r="I638" s="24" t="s">
        <v>6103</v>
      </c>
      <c r="J638" t="b">
        <v>0</v>
      </c>
    </row>
    <row r="639" spans="1:10" x14ac:dyDescent="0.2">
      <c r="A639">
        <v>1749</v>
      </c>
      <c r="C639" s="116">
        <v>45126.51665690972</v>
      </c>
      <c r="D639">
        <v>1507</v>
      </c>
      <c r="E639" s="24" t="s">
        <v>1808</v>
      </c>
      <c r="F639" s="24" t="s">
        <v>2130</v>
      </c>
      <c r="G639" s="24" t="s">
        <v>2129</v>
      </c>
      <c r="H639">
        <v>1507</v>
      </c>
      <c r="I639" s="24" t="s">
        <v>6104</v>
      </c>
      <c r="J639" t="b">
        <v>0</v>
      </c>
    </row>
    <row r="640" spans="1:10" x14ac:dyDescent="0.2">
      <c r="A640">
        <v>264</v>
      </c>
      <c r="B640">
        <v>4</v>
      </c>
      <c r="C640" s="116">
        <v>45126.516657638887</v>
      </c>
      <c r="D640">
        <v>1274</v>
      </c>
      <c r="E640" s="24" t="s">
        <v>3938</v>
      </c>
      <c r="F640" s="24" t="s">
        <v>2134</v>
      </c>
      <c r="G640" s="24" t="s">
        <v>2133</v>
      </c>
      <c r="H640">
        <v>1274</v>
      </c>
      <c r="I640" s="24" t="s">
        <v>6105</v>
      </c>
      <c r="J640" t="b">
        <v>1</v>
      </c>
    </row>
    <row r="641" spans="1:10" x14ac:dyDescent="0.2">
      <c r="A641">
        <v>432</v>
      </c>
      <c r="B641">
        <v>4</v>
      </c>
      <c r="C641" s="116">
        <v>45126.516657986111</v>
      </c>
      <c r="D641">
        <v>2340</v>
      </c>
      <c r="E641" s="24" t="s">
        <v>6106</v>
      </c>
      <c r="F641" s="24" t="s">
        <v>2047</v>
      </c>
      <c r="G641" s="24" t="s">
        <v>2136</v>
      </c>
      <c r="H641">
        <v>2340</v>
      </c>
      <c r="I641" s="24" t="s">
        <v>6107</v>
      </c>
      <c r="J641" t="b">
        <v>0</v>
      </c>
    </row>
    <row r="642" spans="1:10" x14ac:dyDescent="0.2">
      <c r="A642">
        <v>1932</v>
      </c>
      <c r="C642" s="116">
        <v>45727</v>
      </c>
      <c r="D642">
        <v>1740</v>
      </c>
      <c r="E642" s="24" t="s">
        <v>4930</v>
      </c>
      <c r="F642" s="24" t="s">
        <v>5377</v>
      </c>
      <c r="G642" s="24" t="s">
        <v>6108</v>
      </c>
      <c r="H642">
        <v>1740</v>
      </c>
      <c r="I642" s="24" t="s">
        <v>6109</v>
      </c>
      <c r="J642" t="b">
        <v>0</v>
      </c>
    </row>
    <row r="643" spans="1:10" x14ac:dyDescent="0.2">
      <c r="A643">
        <v>338</v>
      </c>
      <c r="B643">
        <v>4</v>
      </c>
      <c r="C643" s="116">
        <v>45126.516658715278</v>
      </c>
      <c r="D643">
        <v>1351</v>
      </c>
      <c r="E643" s="24" t="s">
        <v>6110</v>
      </c>
      <c r="F643" s="24" t="s">
        <v>2144</v>
      </c>
      <c r="G643" s="24" t="s">
        <v>2143</v>
      </c>
      <c r="H643">
        <v>1351</v>
      </c>
      <c r="I643" s="24" t="s">
        <v>6111</v>
      </c>
      <c r="J643" t="b">
        <v>1</v>
      </c>
    </row>
    <row r="644" spans="1:10" x14ac:dyDescent="0.2">
      <c r="A644">
        <v>182</v>
      </c>
      <c r="B644">
        <v>4</v>
      </c>
      <c r="C644" s="116">
        <v>45126.516659062501</v>
      </c>
      <c r="D644">
        <v>1186</v>
      </c>
      <c r="E644" s="24" t="s">
        <v>6112</v>
      </c>
      <c r="F644" s="24" t="s">
        <v>2146</v>
      </c>
      <c r="G644" s="24" t="s">
        <v>2145</v>
      </c>
      <c r="H644">
        <v>1186</v>
      </c>
      <c r="I644" s="24" t="s">
        <v>6113</v>
      </c>
      <c r="J644" t="b">
        <v>0</v>
      </c>
    </row>
    <row r="645" spans="1:10" x14ac:dyDescent="0.2">
      <c r="A645">
        <v>328</v>
      </c>
      <c r="B645">
        <v>4</v>
      </c>
      <c r="C645" s="116">
        <v>45126.516659259258</v>
      </c>
      <c r="D645">
        <v>1340</v>
      </c>
      <c r="E645" s="24" t="s">
        <v>6114</v>
      </c>
      <c r="F645" s="24" t="s">
        <v>2144</v>
      </c>
      <c r="G645" s="24" t="s">
        <v>2147</v>
      </c>
      <c r="H645">
        <v>1340</v>
      </c>
      <c r="I645" s="24" t="s">
        <v>6115</v>
      </c>
      <c r="J645" t="b">
        <v>0</v>
      </c>
    </row>
    <row r="646" spans="1:10" x14ac:dyDescent="0.2">
      <c r="A646">
        <v>118</v>
      </c>
      <c r="B646">
        <v>4</v>
      </c>
      <c r="C646" s="116">
        <v>45126.516659456021</v>
      </c>
      <c r="D646">
        <v>1122</v>
      </c>
      <c r="E646" s="24" t="s">
        <v>6116</v>
      </c>
      <c r="F646" s="24" t="s">
        <v>1524</v>
      </c>
      <c r="G646" s="24" t="s">
        <v>2148</v>
      </c>
      <c r="H646">
        <v>1122</v>
      </c>
      <c r="I646" s="24" t="s">
        <v>6117</v>
      </c>
      <c r="J646" t="b">
        <v>0</v>
      </c>
    </row>
    <row r="647" spans="1:10" x14ac:dyDescent="0.2">
      <c r="A647">
        <v>1547</v>
      </c>
      <c r="B647">
        <v>4</v>
      </c>
      <c r="C647" s="116">
        <v>45126.516659803237</v>
      </c>
      <c r="D647">
        <v>9865</v>
      </c>
      <c r="E647" s="24" t="s">
        <v>6118</v>
      </c>
      <c r="F647" s="24" t="s">
        <v>2150</v>
      </c>
      <c r="G647" s="24" t="s">
        <v>2149</v>
      </c>
      <c r="H647">
        <v>9865</v>
      </c>
      <c r="I647" s="24" t="s">
        <v>6119</v>
      </c>
      <c r="J647" t="b">
        <v>0</v>
      </c>
    </row>
    <row r="648" spans="1:10" x14ac:dyDescent="0.2">
      <c r="A648">
        <v>2018</v>
      </c>
      <c r="C648" s="116">
        <v>45126.516659988425</v>
      </c>
      <c r="D648">
        <v>1942</v>
      </c>
      <c r="E648" s="24" t="s">
        <v>5000</v>
      </c>
      <c r="F648" s="24" t="s">
        <v>2152</v>
      </c>
      <c r="G648" s="24" t="s">
        <v>2151</v>
      </c>
      <c r="H648">
        <v>1942</v>
      </c>
      <c r="I648" s="24" t="s">
        <v>6120</v>
      </c>
      <c r="J648" t="b">
        <v>0</v>
      </c>
    </row>
    <row r="649" spans="1:10" x14ac:dyDescent="0.2">
      <c r="A649">
        <v>595</v>
      </c>
      <c r="B649">
        <v>4</v>
      </c>
      <c r="C649" s="116">
        <v>45126.516660729169</v>
      </c>
      <c r="D649">
        <v>8792</v>
      </c>
      <c r="E649" s="24" t="s">
        <v>6121</v>
      </c>
      <c r="F649" s="24" t="s">
        <v>2157</v>
      </c>
      <c r="G649" s="24" t="s">
        <v>2156</v>
      </c>
      <c r="H649">
        <v>8792</v>
      </c>
      <c r="I649" s="24" t="s">
        <v>6122</v>
      </c>
      <c r="J649" t="b">
        <v>0</v>
      </c>
    </row>
    <row r="650" spans="1:10" x14ac:dyDescent="0.2">
      <c r="A650">
        <v>2052</v>
      </c>
      <c r="C650" s="116">
        <v>44980</v>
      </c>
      <c r="D650">
        <v>1975</v>
      </c>
      <c r="E650" s="24" t="s">
        <v>6121</v>
      </c>
      <c r="F650" s="24" t="s">
        <v>1670</v>
      </c>
      <c r="G650" s="24" t="s">
        <v>6123</v>
      </c>
      <c r="H650">
        <v>1975</v>
      </c>
      <c r="I650" s="24" t="s">
        <v>6124</v>
      </c>
      <c r="J650" t="b">
        <v>0</v>
      </c>
    </row>
    <row r="651" spans="1:10" x14ac:dyDescent="0.2">
      <c r="A651">
        <v>1650</v>
      </c>
      <c r="B651">
        <v>4</v>
      </c>
      <c r="C651" s="116">
        <v>45126.516661076392</v>
      </c>
      <c r="D651">
        <v>9975</v>
      </c>
      <c r="E651" s="24" t="s">
        <v>6125</v>
      </c>
      <c r="F651" s="24" t="s">
        <v>2161</v>
      </c>
      <c r="G651" s="24" t="s">
        <v>2160</v>
      </c>
      <c r="H651">
        <v>9975</v>
      </c>
      <c r="I651" s="24" t="s">
        <v>6126</v>
      </c>
      <c r="J651" t="b">
        <v>0</v>
      </c>
    </row>
    <row r="652" spans="1:10" x14ac:dyDescent="0.2">
      <c r="A652">
        <v>1041</v>
      </c>
      <c r="B652">
        <v>4</v>
      </c>
      <c r="C652" s="116">
        <v>45126.516661261572</v>
      </c>
      <c r="D652">
        <v>9318</v>
      </c>
      <c r="E652" s="24" t="s">
        <v>6127</v>
      </c>
      <c r="F652" s="24" t="s">
        <v>1154</v>
      </c>
      <c r="G652" s="24" t="s">
        <v>2162</v>
      </c>
      <c r="H652">
        <v>9318</v>
      </c>
      <c r="I652" s="24" t="s">
        <v>6128</v>
      </c>
      <c r="J652" t="b">
        <v>0</v>
      </c>
    </row>
    <row r="653" spans="1:10" x14ac:dyDescent="0.2">
      <c r="A653">
        <v>226</v>
      </c>
      <c r="B653">
        <v>4</v>
      </c>
      <c r="C653" s="116">
        <v>45126.516661608795</v>
      </c>
      <c r="D653">
        <v>1235</v>
      </c>
      <c r="E653" s="24" t="s">
        <v>6127</v>
      </c>
      <c r="F653" s="24" t="s">
        <v>2164</v>
      </c>
      <c r="G653" s="24" t="s">
        <v>2163</v>
      </c>
      <c r="H653">
        <v>1235</v>
      </c>
      <c r="I653" s="24" t="s">
        <v>6129</v>
      </c>
      <c r="J653" t="b">
        <v>0</v>
      </c>
    </row>
    <row r="654" spans="1:10" x14ac:dyDescent="0.2">
      <c r="A654">
        <v>463</v>
      </c>
      <c r="B654">
        <v>4</v>
      </c>
      <c r="C654" s="116"/>
      <c r="D654">
        <v>2392</v>
      </c>
      <c r="E654" s="24" t="s">
        <v>2273</v>
      </c>
      <c r="F654" s="24" t="s">
        <v>924</v>
      </c>
      <c r="G654" s="24" t="s">
        <v>303</v>
      </c>
      <c r="H654">
        <v>2392</v>
      </c>
      <c r="I654" s="24" t="s">
        <v>6130</v>
      </c>
      <c r="J654" t="b">
        <v>0</v>
      </c>
    </row>
    <row r="655" spans="1:10" x14ac:dyDescent="0.2">
      <c r="A655">
        <v>1529</v>
      </c>
      <c r="B655">
        <v>11</v>
      </c>
      <c r="C655" s="116">
        <v>45126.65554753472</v>
      </c>
      <c r="D655">
        <v>9846</v>
      </c>
      <c r="E655" s="24" t="s">
        <v>6131</v>
      </c>
      <c r="F655" s="24" t="s">
        <v>2166</v>
      </c>
      <c r="G655" s="24" t="s">
        <v>2165</v>
      </c>
      <c r="H655">
        <v>9846</v>
      </c>
      <c r="I655" s="24" t="s">
        <v>6132</v>
      </c>
      <c r="J655" t="b">
        <v>0</v>
      </c>
    </row>
    <row r="656" spans="1:10" x14ac:dyDescent="0.2">
      <c r="A656">
        <v>1603</v>
      </c>
      <c r="B656">
        <v>4</v>
      </c>
      <c r="C656" s="116">
        <v>45126.655547719907</v>
      </c>
      <c r="D656">
        <v>9925</v>
      </c>
      <c r="E656" s="24" t="s">
        <v>6131</v>
      </c>
      <c r="F656" s="24" t="s">
        <v>2168</v>
      </c>
      <c r="G656" s="24" t="s">
        <v>2167</v>
      </c>
      <c r="H656">
        <v>9925</v>
      </c>
      <c r="I656" s="24" t="s">
        <v>6133</v>
      </c>
      <c r="J656" t="b">
        <v>0</v>
      </c>
    </row>
    <row r="657" spans="1:10" x14ac:dyDescent="0.2">
      <c r="A657">
        <v>880</v>
      </c>
      <c r="B657">
        <v>4</v>
      </c>
      <c r="C657" s="116">
        <v>45727</v>
      </c>
      <c r="D657">
        <v>9150</v>
      </c>
      <c r="E657" s="24" t="s">
        <v>6131</v>
      </c>
      <c r="F657" s="24" t="s">
        <v>6134</v>
      </c>
      <c r="G657" s="24" t="s">
        <v>6135</v>
      </c>
      <c r="H657">
        <v>9150</v>
      </c>
      <c r="I657" s="24" t="s">
        <v>6136</v>
      </c>
      <c r="J657" t="b">
        <v>0</v>
      </c>
    </row>
    <row r="658" spans="1:10" x14ac:dyDescent="0.2">
      <c r="A658">
        <v>192</v>
      </c>
      <c r="B658">
        <v>4</v>
      </c>
      <c r="C658" s="116">
        <v>45126.65554806713</v>
      </c>
      <c r="D658">
        <v>1196</v>
      </c>
      <c r="E658" s="24" t="s">
        <v>6131</v>
      </c>
      <c r="F658" s="24" t="s">
        <v>1031</v>
      </c>
      <c r="G658" s="24" t="s">
        <v>2170</v>
      </c>
      <c r="H658">
        <v>1196</v>
      </c>
      <c r="I658" s="24" t="s">
        <v>6137</v>
      </c>
      <c r="J658" t="b">
        <v>0</v>
      </c>
    </row>
    <row r="659" spans="1:10" x14ac:dyDescent="0.2">
      <c r="A659">
        <v>682</v>
      </c>
      <c r="B659">
        <v>4</v>
      </c>
      <c r="C659" s="116">
        <v>45126.655548263887</v>
      </c>
      <c r="D659">
        <v>8910</v>
      </c>
      <c r="E659" s="24" t="s">
        <v>6138</v>
      </c>
      <c r="F659" s="24" t="s">
        <v>1706</v>
      </c>
      <c r="G659" s="24" t="s">
        <v>2173</v>
      </c>
      <c r="H659">
        <v>8910</v>
      </c>
      <c r="I659" s="24" t="s">
        <v>6139</v>
      </c>
      <c r="J659" t="b">
        <v>0</v>
      </c>
    </row>
    <row r="660" spans="1:10" x14ac:dyDescent="0.2">
      <c r="A660">
        <v>1158</v>
      </c>
      <c r="B660">
        <v>4</v>
      </c>
      <c r="C660" s="116">
        <v>45126.655548460651</v>
      </c>
      <c r="D660">
        <v>9455</v>
      </c>
      <c r="E660" s="24" t="s">
        <v>6138</v>
      </c>
      <c r="F660" s="24" t="s">
        <v>2175</v>
      </c>
      <c r="G660" s="24" t="s">
        <v>2174</v>
      </c>
      <c r="H660">
        <v>9455</v>
      </c>
      <c r="I660" s="24" t="s">
        <v>6140</v>
      </c>
      <c r="J660" t="b">
        <v>0</v>
      </c>
    </row>
    <row r="661" spans="1:10" x14ac:dyDescent="0.2">
      <c r="A661">
        <v>302</v>
      </c>
      <c r="B661">
        <v>4</v>
      </c>
      <c r="C661" s="116">
        <v>45126.65554861111</v>
      </c>
      <c r="D661">
        <v>1312</v>
      </c>
      <c r="E661" s="24" t="s">
        <v>6141</v>
      </c>
      <c r="F661" s="24" t="s">
        <v>2177</v>
      </c>
      <c r="G661" s="24" t="s">
        <v>2176</v>
      </c>
      <c r="H661">
        <v>1312</v>
      </c>
      <c r="I661" s="24" t="s">
        <v>6142</v>
      </c>
      <c r="J661" t="b">
        <v>1</v>
      </c>
    </row>
    <row r="662" spans="1:10" x14ac:dyDescent="0.2">
      <c r="A662">
        <v>1764</v>
      </c>
      <c r="C662" s="116">
        <v>45126.655548993054</v>
      </c>
      <c r="D662">
        <v>1556</v>
      </c>
      <c r="E662" s="24" t="s">
        <v>6143</v>
      </c>
      <c r="F662" s="24" t="s">
        <v>2179</v>
      </c>
      <c r="G662" s="24" t="s">
        <v>2178</v>
      </c>
      <c r="H662">
        <v>1556</v>
      </c>
      <c r="I662" s="24" t="s">
        <v>6144</v>
      </c>
      <c r="J662" t="b">
        <v>0</v>
      </c>
    </row>
    <row r="663" spans="1:10" x14ac:dyDescent="0.2">
      <c r="A663">
        <v>1260</v>
      </c>
      <c r="B663">
        <v>4</v>
      </c>
      <c r="C663" s="116">
        <v>45126.655549340278</v>
      </c>
      <c r="D663">
        <v>9566</v>
      </c>
      <c r="E663" s="24" t="s">
        <v>3339</v>
      </c>
      <c r="F663" s="24" t="s">
        <v>1893</v>
      </c>
      <c r="G663" s="24" t="s">
        <v>2182</v>
      </c>
      <c r="H663">
        <v>9566</v>
      </c>
      <c r="I663" s="24" t="s">
        <v>6145</v>
      </c>
      <c r="J663" t="b">
        <v>0</v>
      </c>
    </row>
    <row r="664" spans="1:10" x14ac:dyDescent="0.2">
      <c r="A664">
        <v>1642</v>
      </c>
      <c r="B664">
        <v>3</v>
      </c>
      <c r="C664" s="116">
        <v>45726</v>
      </c>
      <c r="D664">
        <v>9967</v>
      </c>
      <c r="E664" s="24" t="s">
        <v>3339</v>
      </c>
      <c r="F664" s="24" t="s">
        <v>1187</v>
      </c>
      <c r="G664" s="24" t="s">
        <v>2184</v>
      </c>
      <c r="H664">
        <v>9967</v>
      </c>
      <c r="I664" s="24" t="s">
        <v>6146</v>
      </c>
      <c r="J664" t="b">
        <v>0</v>
      </c>
    </row>
    <row r="665" spans="1:10" x14ac:dyDescent="0.2">
      <c r="A665">
        <v>1657</v>
      </c>
      <c r="B665">
        <v>4</v>
      </c>
      <c r="C665" s="116">
        <v>45126.655549537034</v>
      </c>
      <c r="D665">
        <v>9982</v>
      </c>
      <c r="E665" s="24" t="s">
        <v>3339</v>
      </c>
      <c r="F665" s="24" t="s">
        <v>2186</v>
      </c>
      <c r="G665" s="24" t="s">
        <v>2185</v>
      </c>
      <c r="H665">
        <v>9982</v>
      </c>
      <c r="I665" s="24" t="s">
        <v>6147</v>
      </c>
      <c r="J665" t="b">
        <v>0</v>
      </c>
    </row>
    <row r="666" spans="1:10" x14ac:dyDescent="0.2">
      <c r="A666">
        <v>1355</v>
      </c>
      <c r="B666">
        <v>4</v>
      </c>
      <c r="C666" s="116">
        <v>45126.655550081021</v>
      </c>
      <c r="D666">
        <v>9665</v>
      </c>
      <c r="E666" s="24" t="s">
        <v>6148</v>
      </c>
      <c r="F666" s="24" t="s">
        <v>2192</v>
      </c>
      <c r="G666" s="24" t="s">
        <v>2191</v>
      </c>
      <c r="H666">
        <v>9665</v>
      </c>
      <c r="I666" s="24" t="s">
        <v>6149</v>
      </c>
      <c r="J666" t="b">
        <v>0</v>
      </c>
    </row>
    <row r="667" spans="1:10" x14ac:dyDescent="0.2">
      <c r="A667">
        <v>1933</v>
      </c>
      <c r="C667" s="116">
        <v>45126.65555023148</v>
      </c>
      <c r="D667">
        <v>1741</v>
      </c>
      <c r="E667" s="24" t="s">
        <v>6150</v>
      </c>
      <c r="F667" s="24" t="s">
        <v>998</v>
      </c>
      <c r="G667" s="24" t="s">
        <v>2193</v>
      </c>
      <c r="H667">
        <v>1741</v>
      </c>
      <c r="I667" s="24" t="s">
        <v>6151</v>
      </c>
      <c r="J667" t="b">
        <v>0</v>
      </c>
    </row>
    <row r="668" spans="1:10" x14ac:dyDescent="0.2">
      <c r="A668">
        <v>632</v>
      </c>
      <c r="B668">
        <v>4</v>
      </c>
      <c r="C668" s="116">
        <v>45126.655550428244</v>
      </c>
      <c r="D668">
        <v>8837</v>
      </c>
      <c r="E668" s="24" t="s">
        <v>6152</v>
      </c>
      <c r="F668" s="24" t="s">
        <v>915</v>
      </c>
      <c r="G668" s="24" t="s">
        <v>2194</v>
      </c>
      <c r="H668">
        <v>8837</v>
      </c>
      <c r="I668" s="24" t="s">
        <v>6153</v>
      </c>
      <c r="J668" t="b">
        <v>0</v>
      </c>
    </row>
    <row r="669" spans="1:10" x14ac:dyDescent="0.2">
      <c r="A669">
        <v>1138</v>
      </c>
      <c r="B669">
        <v>4</v>
      </c>
      <c r="C669" s="116">
        <v>45126.655550613425</v>
      </c>
      <c r="D669">
        <v>9428</v>
      </c>
      <c r="E669" s="24" t="s">
        <v>6154</v>
      </c>
      <c r="F669" s="24" t="s">
        <v>1084</v>
      </c>
      <c r="G669" s="24" t="s">
        <v>2195</v>
      </c>
      <c r="H669">
        <v>9428</v>
      </c>
      <c r="I669" s="24" t="s">
        <v>6155</v>
      </c>
      <c r="J669" t="b">
        <v>0</v>
      </c>
    </row>
    <row r="670" spans="1:10" x14ac:dyDescent="0.2">
      <c r="A670">
        <v>25</v>
      </c>
      <c r="B670">
        <v>4</v>
      </c>
      <c r="C670" s="116"/>
      <c r="D670">
        <v>1028</v>
      </c>
      <c r="E670" s="24" t="s">
        <v>6154</v>
      </c>
      <c r="F670" s="24" t="s">
        <v>906</v>
      </c>
      <c r="G670" s="24" t="s">
        <v>309</v>
      </c>
      <c r="H670">
        <v>1028</v>
      </c>
      <c r="I670" s="24" t="s">
        <v>744</v>
      </c>
      <c r="J670" t="b">
        <v>0</v>
      </c>
    </row>
    <row r="671" spans="1:10" x14ac:dyDescent="0.2">
      <c r="A671">
        <v>1237</v>
      </c>
      <c r="B671">
        <v>4</v>
      </c>
      <c r="C671" s="116">
        <v>45126.655550960648</v>
      </c>
      <c r="D671">
        <v>9543</v>
      </c>
      <c r="E671" s="24" t="s">
        <v>6156</v>
      </c>
      <c r="F671" s="24" t="s">
        <v>1031</v>
      </c>
      <c r="G671" s="24" t="s">
        <v>2198</v>
      </c>
      <c r="H671">
        <v>9543</v>
      </c>
      <c r="I671" s="24" t="s">
        <v>6157</v>
      </c>
      <c r="J671" t="b">
        <v>0</v>
      </c>
    </row>
    <row r="672" spans="1:10" x14ac:dyDescent="0.2">
      <c r="A672">
        <v>1473</v>
      </c>
      <c r="B672">
        <v>4</v>
      </c>
      <c r="C672" s="116">
        <v>45126.655551157404</v>
      </c>
      <c r="D672">
        <v>9790</v>
      </c>
      <c r="E672" s="24" t="s">
        <v>6156</v>
      </c>
      <c r="F672" s="24" t="s">
        <v>2200</v>
      </c>
      <c r="G672" s="24" t="s">
        <v>2199</v>
      </c>
      <c r="H672">
        <v>9790</v>
      </c>
      <c r="I672" s="24" t="s">
        <v>6158</v>
      </c>
      <c r="J672" t="b">
        <v>0</v>
      </c>
    </row>
    <row r="673" spans="1:10" x14ac:dyDescent="0.2">
      <c r="A673">
        <v>50</v>
      </c>
      <c r="B673">
        <v>4</v>
      </c>
      <c r="C673" s="116">
        <v>45126.655551354168</v>
      </c>
      <c r="D673">
        <v>1053</v>
      </c>
      <c r="E673" s="24" t="s">
        <v>6156</v>
      </c>
      <c r="F673" s="24" t="s">
        <v>2202</v>
      </c>
      <c r="G673" s="24" t="s">
        <v>2201</v>
      </c>
      <c r="H673">
        <v>1053</v>
      </c>
      <c r="I673" s="24" t="s">
        <v>6159</v>
      </c>
      <c r="J673" t="b">
        <v>0</v>
      </c>
    </row>
    <row r="674" spans="1:10" x14ac:dyDescent="0.2">
      <c r="A674">
        <v>2116</v>
      </c>
      <c r="C674" s="116"/>
      <c r="D674">
        <v>5018</v>
      </c>
      <c r="E674" s="24" t="s">
        <v>1653</v>
      </c>
      <c r="F674" s="24" t="s">
        <v>9400</v>
      </c>
      <c r="G674" s="24" t="s">
        <v>9401</v>
      </c>
      <c r="H674">
        <v>5018</v>
      </c>
      <c r="I674" s="24" t="s">
        <v>9402</v>
      </c>
      <c r="J674" t="b">
        <v>1</v>
      </c>
    </row>
    <row r="675" spans="1:10" x14ac:dyDescent="0.2">
      <c r="A675">
        <v>267</v>
      </c>
      <c r="B675">
        <v>4</v>
      </c>
      <c r="C675" s="116">
        <v>45126.655551886572</v>
      </c>
      <c r="D675">
        <v>1277</v>
      </c>
      <c r="E675" s="24" t="s">
        <v>6160</v>
      </c>
      <c r="F675" s="24" t="s">
        <v>1031</v>
      </c>
      <c r="G675" s="24" t="s">
        <v>2206</v>
      </c>
      <c r="H675">
        <v>1277</v>
      </c>
      <c r="I675" s="24" t="s">
        <v>6161</v>
      </c>
      <c r="J675" t="b">
        <v>1</v>
      </c>
    </row>
    <row r="676" spans="1:10" x14ac:dyDescent="0.2">
      <c r="A676">
        <v>2015</v>
      </c>
      <c r="C676" s="116">
        <v>45126.655552233795</v>
      </c>
      <c r="D676">
        <v>1817</v>
      </c>
      <c r="E676" s="24" t="s">
        <v>6162</v>
      </c>
      <c r="F676" s="24" t="s">
        <v>987</v>
      </c>
      <c r="G676" s="24" t="s">
        <v>2209</v>
      </c>
      <c r="H676">
        <v>1817</v>
      </c>
      <c r="I676" s="24" t="s">
        <v>6163</v>
      </c>
      <c r="J676" t="b">
        <v>0</v>
      </c>
    </row>
    <row r="677" spans="1:10" x14ac:dyDescent="0.2">
      <c r="A677">
        <v>613</v>
      </c>
      <c r="B677">
        <v>4</v>
      </c>
      <c r="C677" s="116">
        <v>45126.655553506942</v>
      </c>
      <c r="D677">
        <v>8815</v>
      </c>
      <c r="E677" s="24" t="s">
        <v>5001</v>
      </c>
      <c r="F677" s="24" t="s">
        <v>2211</v>
      </c>
      <c r="G677" s="24" t="s">
        <v>2210</v>
      </c>
      <c r="H677">
        <v>8815</v>
      </c>
      <c r="I677" s="24" t="s">
        <v>6164</v>
      </c>
      <c r="J677" t="b">
        <v>0</v>
      </c>
    </row>
    <row r="678" spans="1:10" x14ac:dyDescent="0.2">
      <c r="A678">
        <v>316</v>
      </c>
      <c r="B678">
        <v>4</v>
      </c>
      <c r="C678" s="116">
        <v>45126.655553854165</v>
      </c>
      <c r="D678">
        <v>1327</v>
      </c>
      <c r="E678" s="24" t="s">
        <v>5001</v>
      </c>
      <c r="F678" s="24" t="s">
        <v>2213</v>
      </c>
      <c r="G678" s="24" t="s">
        <v>2212</v>
      </c>
      <c r="H678">
        <v>1327</v>
      </c>
      <c r="I678" s="24" t="s">
        <v>6165</v>
      </c>
      <c r="J678" t="b">
        <v>1</v>
      </c>
    </row>
    <row r="679" spans="1:10" x14ac:dyDescent="0.2">
      <c r="A679">
        <v>421</v>
      </c>
      <c r="B679">
        <v>4</v>
      </c>
      <c r="C679" s="116">
        <v>45126.655554050929</v>
      </c>
      <c r="D679">
        <v>2228</v>
      </c>
      <c r="E679" s="24" t="s">
        <v>5001</v>
      </c>
      <c r="F679" s="24" t="s">
        <v>1126</v>
      </c>
      <c r="G679" s="24" t="s">
        <v>2214</v>
      </c>
      <c r="H679">
        <v>2228</v>
      </c>
      <c r="I679" s="24" t="s">
        <v>6166</v>
      </c>
      <c r="J679" t="b">
        <v>0</v>
      </c>
    </row>
    <row r="680" spans="1:10" x14ac:dyDescent="0.2">
      <c r="A680">
        <v>1465</v>
      </c>
      <c r="B680">
        <v>4</v>
      </c>
      <c r="C680" s="116">
        <v>45126.655554594909</v>
      </c>
      <c r="D680">
        <v>9782</v>
      </c>
      <c r="E680" s="24" t="s">
        <v>5001</v>
      </c>
      <c r="F680" s="24" t="s">
        <v>2218</v>
      </c>
      <c r="G680" s="24" t="s">
        <v>2217</v>
      </c>
      <c r="H680">
        <v>9782</v>
      </c>
      <c r="I680" s="24" t="s">
        <v>6167</v>
      </c>
      <c r="J680" t="b">
        <v>0</v>
      </c>
    </row>
    <row r="681" spans="1:10" x14ac:dyDescent="0.2">
      <c r="A681">
        <v>1648</v>
      </c>
      <c r="B681">
        <v>4</v>
      </c>
      <c r="C681" s="116">
        <v>45126.655554780089</v>
      </c>
      <c r="D681">
        <v>9973</v>
      </c>
      <c r="E681" s="24" t="s">
        <v>5001</v>
      </c>
      <c r="F681" s="24" t="s">
        <v>1179</v>
      </c>
      <c r="G681" s="24" t="s">
        <v>2219</v>
      </c>
      <c r="H681">
        <v>9973</v>
      </c>
      <c r="I681" s="24" t="s">
        <v>6168</v>
      </c>
      <c r="J681" t="b">
        <v>0</v>
      </c>
    </row>
    <row r="682" spans="1:10" x14ac:dyDescent="0.2">
      <c r="A682">
        <v>1039</v>
      </c>
      <c r="B682">
        <v>4</v>
      </c>
      <c r="C682" s="116">
        <v>45126.655554942132</v>
      </c>
      <c r="D682">
        <v>9315</v>
      </c>
      <c r="E682" s="24" t="s">
        <v>5001</v>
      </c>
      <c r="F682" s="24" t="s">
        <v>1010</v>
      </c>
      <c r="G682" s="24" t="s">
        <v>2220</v>
      </c>
      <c r="H682">
        <v>9315</v>
      </c>
      <c r="I682" s="24" t="s">
        <v>6169</v>
      </c>
      <c r="J682" t="b">
        <v>0</v>
      </c>
    </row>
    <row r="683" spans="1:10" x14ac:dyDescent="0.2">
      <c r="A683">
        <v>448</v>
      </c>
      <c r="B683">
        <v>4</v>
      </c>
      <c r="C683" s="116">
        <v>45126.655555324076</v>
      </c>
      <c r="D683">
        <v>2369</v>
      </c>
      <c r="E683" s="24" t="s">
        <v>5001</v>
      </c>
      <c r="F683" s="24" t="s">
        <v>2222</v>
      </c>
      <c r="G683" s="24" t="s">
        <v>2221</v>
      </c>
      <c r="H683">
        <v>2369</v>
      </c>
      <c r="I683" s="24" t="s">
        <v>6170</v>
      </c>
      <c r="J683" t="b">
        <v>0</v>
      </c>
    </row>
    <row r="684" spans="1:10" x14ac:dyDescent="0.2">
      <c r="A684">
        <v>1829</v>
      </c>
      <c r="C684" s="116">
        <v>45126.655555671299</v>
      </c>
      <c r="D684">
        <v>1636</v>
      </c>
      <c r="E684" s="24" t="s">
        <v>5001</v>
      </c>
      <c r="F684" s="24" t="s">
        <v>2224</v>
      </c>
      <c r="G684" s="24" t="s">
        <v>2223</v>
      </c>
      <c r="H684">
        <v>1636</v>
      </c>
      <c r="I684" s="24" t="s">
        <v>6171</v>
      </c>
      <c r="J684" t="b">
        <v>0</v>
      </c>
    </row>
    <row r="685" spans="1:10" x14ac:dyDescent="0.2">
      <c r="A685">
        <v>971</v>
      </c>
      <c r="B685">
        <v>11</v>
      </c>
      <c r="C685" s="116">
        <v>45126.655556018515</v>
      </c>
      <c r="D685">
        <v>9245</v>
      </c>
      <c r="E685" s="24" t="s">
        <v>5001</v>
      </c>
      <c r="F685" s="24" t="s">
        <v>2230</v>
      </c>
      <c r="G685" s="24" t="s">
        <v>2229</v>
      </c>
      <c r="H685">
        <v>9245</v>
      </c>
      <c r="I685" s="24" t="s">
        <v>6172</v>
      </c>
      <c r="J685" t="b">
        <v>0</v>
      </c>
    </row>
    <row r="686" spans="1:10" x14ac:dyDescent="0.2">
      <c r="A686">
        <v>719</v>
      </c>
      <c r="B686">
        <v>4</v>
      </c>
      <c r="C686" s="116">
        <v>45126.655556215279</v>
      </c>
      <c r="D686">
        <v>8957</v>
      </c>
      <c r="E686" s="24" t="s">
        <v>5001</v>
      </c>
      <c r="F686" s="24" t="s">
        <v>2232</v>
      </c>
      <c r="G686" s="24" t="s">
        <v>2231</v>
      </c>
      <c r="H686">
        <v>8957</v>
      </c>
      <c r="I686" s="24" t="s">
        <v>6173</v>
      </c>
      <c r="J686" t="b">
        <v>0</v>
      </c>
    </row>
    <row r="687" spans="1:10" x14ac:dyDescent="0.2">
      <c r="A687">
        <v>1164</v>
      </c>
      <c r="B687">
        <v>4</v>
      </c>
      <c r="C687" s="116">
        <v>45126.655556400467</v>
      </c>
      <c r="D687">
        <v>9461</v>
      </c>
      <c r="E687" s="24" t="s">
        <v>5001</v>
      </c>
      <c r="F687" s="24" t="s">
        <v>1421</v>
      </c>
      <c r="G687" s="24" t="s">
        <v>2233</v>
      </c>
      <c r="H687">
        <v>9461</v>
      </c>
      <c r="I687" s="24" t="s">
        <v>6174</v>
      </c>
      <c r="J687" t="b">
        <v>0</v>
      </c>
    </row>
    <row r="688" spans="1:10" x14ac:dyDescent="0.2">
      <c r="A688">
        <v>1511</v>
      </c>
      <c r="B688">
        <v>4</v>
      </c>
      <c r="C688" s="116">
        <v>45126.655552430559</v>
      </c>
      <c r="D688">
        <v>9828</v>
      </c>
      <c r="E688" s="24" t="s">
        <v>6175</v>
      </c>
      <c r="F688" s="24" t="s">
        <v>2235</v>
      </c>
      <c r="G688" s="24" t="s">
        <v>2234</v>
      </c>
      <c r="H688">
        <v>9828</v>
      </c>
      <c r="I688" s="24" t="s">
        <v>6176</v>
      </c>
      <c r="J688" t="b">
        <v>0</v>
      </c>
    </row>
    <row r="689" spans="1:10" x14ac:dyDescent="0.2">
      <c r="A689">
        <v>2034</v>
      </c>
      <c r="C689" s="116">
        <v>45124</v>
      </c>
      <c r="D689">
        <v>1947</v>
      </c>
      <c r="E689" s="24" t="s">
        <v>6175</v>
      </c>
      <c r="F689" s="24" t="s">
        <v>2237</v>
      </c>
      <c r="G689" s="24" t="s">
        <v>2236</v>
      </c>
      <c r="H689">
        <v>1947</v>
      </c>
      <c r="I689" s="24" t="s">
        <v>6177</v>
      </c>
      <c r="J689" t="b">
        <v>0</v>
      </c>
    </row>
    <row r="690" spans="1:10" x14ac:dyDescent="0.2">
      <c r="A690">
        <v>1409</v>
      </c>
      <c r="B690">
        <v>4</v>
      </c>
      <c r="C690" s="116"/>
      <c r="D690">
        <v>9722</v>
      </c>
      <c r="E690" s="24" t="s">
        <v>6175</v>
      </c>
      <c r="F690" s="24" t="s">
        <v>2238</v>
      </c>
      <c r="G690" s="24" t="s">
        <v>312</v>
      </c>
      <c r="H690">
        <v>9722</v>
      </c>
      <c r="I690" s="24" t="s">
        <v>350</v>
      </c>
      <c r="J690" t="b">
        <v>0</v>
      </c>
    </row>
    <row r="691" spans="1:10" x14ac:dyDescent="0.2">
      <c r="A691">
        <v>1385</v>
      </c>
      <c r="B691">
        <v>4</v>
      </c>
      <c r="C691" s="116">
        <v>45126.655552581018</v>
      </c>
      <c r="D691">
        <v>9696</v>
      </c>
      <c r="E691" s="24" t="s">
        <v>6175</v>
      </c>
      <c r="F691" s="24" t="s">
        <v>1242</v>
      </c>
      <c r="G691" s="24" t="s">
        <v>2239</v>
      </c>
      <c r="H691">
        <v>9696</v>
      </c>
      <c r="I691" s="24" t="s">
        <v>6178</v>
      </c>
      <c r="J691" t="b">
        <v>0</v>
      </c>
    </row>
    <row r="692" spans="1:10" x14ac:dyDescent="0.2">
      <c r="A692">
        <v>1059</v>
      </c>
      <c r="B692">
        <v>4</v>
      </c>
      <c r="C692" s="116">
        <v>45126.655552777775</v>
      </c>
      <c r="D692">
        <v>9336</v>
      </c>
      <c r="E692" s="24" t="s">
        <v>6175</v>
      </c>
      <c r="F692" s="24" t="s">
        <v>891</v>
      </c>
      <c r="G692" s="24" t="s">
        <v>2240</v>
      </c>
      <c r="H692">
        <v>9336</v>
      </c>
      <c r="I692" s="24" t="s">
        <v>6179</v>
      </c>
      <c r="J692" t="b">
        <v>0</v>
      </c>
    </row>
    <row r="693" spans="1:10" x14ac:dyDescent="0.2">
      <c r="A693">
        <v>720</v>
      </c>
      <c r="B693">
        <v>4</v>
      </c>
      <c r="C693" s="116">
        <v>45126.655552974538</v>
      </c>
      <c r="D693">
        <v>8958</v>
      </c>
      <c r="E693" s="24" t="s">
        <v>6175</v>
      </c>
      <c r="F693" s="24" t="s">
        <v>2242</v>
      </c>
      <c r="G693" s="24" t="s">
        <v>2241</v>
      </c>
      <c r="H693">
        <v>8958</v>
      </c>
      <c r="I693" s="24" t="s">
        <v>6180</v>
      </c>
      <c r="J693" t="b">
        <v>0</v>
      </c>
    </row>
    <row r="694" spans="1:10" x14ac:dyDescent="0.2">
      <c r="A694">
        <v>2096</v>
      </c>
      <c r="C694" s="116">
        <v>45639</v>
      </c>
      <c r="D694">
        <v>2490</v>
      </c>
      <c r="E694" s="24" t="s">
        <v>6181</v>
      </c>
      <c r="F694" s="24" t="s">
        <v>2244</v>
      </c>
      <c r="G694" s="24" t="s">
        <v>2243</v>
      </c>
      <c r="H694">
        <v>2490</v>
      </c>
      <c r="I694" s="24" t="s">
        <v>6182</v>
      </c>
      <c r="J694" t="b">
        <v>0</v>
      </c>
    </row>
    <row r="695" spans="1:10" x14ac:dyDescent="0.2">
      <c r="A695">
        <v>1520</v>
      </c>
      <c r="B695">
        <v>4</v>
      </c>
      <c r="C695" s="116">
        <v>45126.655555127312</v>
      </c>
      <c r="D695">
        <v>9837</v>
      </c>
      <c r="E695" s="24" t="s">
        <v>6183</v>
      </c>
      <c r="F695" s="24" t="s">
        <v>2246</v>
      </c>
      <c r="G695" s="24" t="s">
        <v>2245</v>
      </c>
      <c r="H695">
        <v>9837</v>
      </c>
      <c r="I695" s="24" t="s">
        <v>6184</v>
      </c>
      <c r="J695" t="b">
        <v>0</v>
      </c>
    </row>
    <row r="696" spans="1:10" x14ac:dyDescent="0.2">
      <c r="A696">
        <v>2002</v>
      </c>
      <c r="C696" s="116">
        <v>45126.655557488426</v>
      </c>
      <c r="D696">
        <v>1881</v>
      </c>
      <c r="E696" s="24" t="s">
        <v>6185</v>
      </c>
      <c r="F696" s="24" t="s">
        <v>6186</v>
      </c>
      <c r="G696" s="24" t="s">
        <v>6187</v>
      </c>
      <c r="H696">
        <v>1881</v>
      </c>
      <c r="I696" s="24" t="s">
        <v>6188</v>
      </c>
      <c r="J696" t="b">
        <v>0</v>
      </c>
    </row>
    <row r="697" spans="1:10" x14ac:dyDescent="0.2">
      <c r="A697">
        <v>775</v>
      </c>
      <c r="B697">
        <v>4</v>
      </c>
      <c r="C697" s="116">
        <v>45126.655557673614</v>
      </c>
      <c r="D697">
        <v>9023</v>
      </c>
      <c r="E697" s="24" t="s">
        <v>6189</v>
      </c>
      <c r="F697" s="24" t="s">
        <v>1130</v>
      </c>
      <c r="G697" s="24" t="s">
        <v>2256</v>
      </c>
      <c r="H697">
        <v>9023</v>
      </c>
      <c r="I697" s="24" t="s">
        <v>6190</v>
      </c>
      <c r="J697" t="b">
        <v>0</v>
      </c>
    </row>
    <row r="698" spans="1:10" x14ac:dyDescent="0.2">
      <c r="A698">
        <v>518</v>
      </c>
      <c r="B698">
        <v>2</v>
      </c>
      <c r="C698" s="116">
        <v>45126.655557835649</v>
      </c>
      <c r="D698">
        <v>8697</v>
      </c>
      <c r="E698" s="24" t="s">
        <v>6189</v>
      </c>
      <c r="F698" s="24" t="s">
        <v>1440</v>
      </c>
      <c r="G698" s="24" t="s">
        <v>2257</v>
      </c>
      <c r="H698">
        <v>8697</v>
      </c>
      <c r="I698" s="24" t="s">
        <v>6191</v>
      </c>
      <c r="J698" t="b">
        <v>1</v>
      </c>
    </row>
    <row r="699" spans="1:10" x14ac:dyDescent="0.2">
      <c r="A699">
        <v>1120</v>
      </c>
      <c r="B699">
        <v>11</v>
      </c>
      <c r="C699" s="116">
        <v>45126.655558217593</v>
      </c>
      <c r="D699">
        <v>9407</v>
      </c>
      <c r="E699" s="24" t="s">
        <v>6192</v>
      </c>
      <c r="F699" s="24" t="s">
        <v>1266</v>
      </c>
      <c r="G699" s="24" t="s">
        <v>2258</v>
      </c>
      <c r="H699">
        <v>9407</v>
      </c>
      <c r="I699" s="24" t="s">
        <v>6193</v>
      </c>
      <c r="J699" t="b">
        <v>0</v>
      </c>
    </row>
    <row r="700" spans="1:10" x14ac:dyDescent="0.2">
      <c r="A700">
        <v>1958</v>
      </c>
      <c r="C700" s="116">
        <v>45126.655558368053</v>
      </c>
      <c r="D700">
        <v>1772</v>
      </c>
      <c r="E700" s="24" t="s">
        <v>6194</v>
      </c>
      <c r="F700" s="24" t="s">
        <v>5004</v>
      </c>
      <c r="G700" s="24" t="s">
        <v>5003</v>
      </c>
      <c r="H700">
        <v>1772</v>
      </c>
      <c r="I700" s="24" t="s">
        <v>6195</v>
      </c>
      <c r="J700" t="b">
        <v>0</v>
      </c>
    </row>
    <row r="701" spans="1:10" x14ac:dyDescent="0.2">
      <c r="A701">
        <v>2054</v>
      </c>
      <c r="C701" s="116">
        <v>44953</v>
      </c>
      <c r="D701">
        <v>1977</v>
      </c>
      <c r="E701" s="24" t="s">
        <v>6196</v>
      </c>
      <c r="F701" s="24" t="s">
        <v>6197</v>
      </c>
      <c r="G701" s="24" t="s">
        <v>6198</v>
      </c>
      <c r="H701">
        <v>1977</v>
      </c>
      <c r="I701" s="24" t="s">
        <v>6199</v>
      </c>
      <c r="J701" t="b">
        <v>0</v>
      </c>
    </row>
    <row r="702" spans="1:10" x14ac:dyDescent="0.2">
      <c r="A702">
        <v>1505</v>
      </c>
      <c r="B702">
        <v>4</v>
      </c>
      <c r="C702" s="116">
        <v>45126.655558761573</v>
      </c>
      <c r="D702">
        <v>9822</v>
      </c>
      <c r="E702" s="24" t="s">
        <v>6200</v>
      </c>
      <c r="F702" s="24" t="s">
        <v>2260</v>
      </c>
      <c r="G702" s="24" t="s">
        <v>2259</v>
      </c>
      <c r="H702">
        <v>9822</v>
      </c>
      <c r="I702" s="24" t="s">
        <v>6201</v>
      </c>
      <c r="J702" t="b">
        <v>0</v>
      </c>
    </row>
    <row r="703" spans="1:10" x14ac:dyDescent="0.2">
      <c r="A703">
        <v>870</v>
      </c>
      <c r="B703">
        <v>4</v>
      </c>
      <c r="C703" s="116">
        <v>45126.65555891204</v>
      </c>
      <c r="D703">
        <v>9140</v>
      </c>
      <c r="E703" s="24" t="s">
        <v>6200</v>
      </c>
      <c r="F703" s="24" t="s">
        <v>2262</v>
      </c>
      <c r="G703" s="24" t="s">
        <v>2261</v>
      </c>
      <c r="H703">
        <v>9140</v>
      </c>
      <c r="I703" s="24" t="s">
        <v>6202</v>
      </c>
      <c r="J703" t="b">
        <v>0</v>
      </c>
    </row>
    <row r="704" spans="1:10" x14ac:dyDescent="0.2">
      <c r="A704">
        <v>123</v>
      </c>
      <c r="B704">
        <v>4</v>
      </c>
      <c r="C704" s="116">
        <v>45126.655559108796</v>
      </c>
      <c r="D704">
        <v>1127</v>
      </c>
      <c r="E704" s="24" t="s">
        <v>6203</v>
      </c>
      <c r="F704" s="24" t="s">
        <v>2265</v>
      </c>
      <c r="G704" s="24" t="s">
        <v>2264</v>
      </c>
      <c r="H704">
        <v>1127</v>
      </c>
      <c r="I704" s="24" t="s">
        <v>6204</v>
      </c>
      <c r="J704" t="b">
        <v>0</v>
      </c>
    </row>
    <row r="705" spans="1:10" x14ac:dyDescent="0.2">
      <c r="A705">
        <v>849</v>
      </c>
      <c r="B705">
        <v>4</v>
      </c>
      <c r="C705" s="116"/>
      <c r="D705">
        <v>9117</v>
      </c>
      <c r="E705" s="24" t="s">
        <v>6205</v>
      </c>
      <c r="F705" s="24" t="s">
        <v>2268</v>
      </c>
      <c r="G705" s="24" t="s">
        <v>319</v>
      </c>
      <c r="H705">
        <v>9117</v>
      </c>
      <c r="I705" s="24" t="s">
        <v>6206</v>
      </c>
      <c r="J705" t="b">
        <v>0</v>
      </c>
    </row>
    <row r="706" spans="1:10" x14ac:dyDescent="0.2">
      <c r="A706">
        <v>1332</v>
      </c>
      <c r="B706">
        <v>4</v>
      </c>
      <c r="C706" s="116">
        <v>45126.655559641207</v>
      </c>
      <c r="D706">
        <v>9642</v>
      </c>
      <c r="E706" s="24" t="s">
        <v>6207</v>
      </c>
      <c r="F706" s="24" t="s">
        <v>2273</v>
      </c>
      <c r="G706" s="24" t="s">
        <v>2272</v>
      </c>
      <c r="H706">
        <v>9642</v>
      </c>
      <c r="I706" s="24" t="s">
        <v>6208</v>
      </c>
      <c r="J706" t="b">
        <v>0</v>
      </c>
    </row>
    <row r="707" spans="1:10" x14ac:dyDescent="0.2">
      <c r="A707">
        <v>15</v>
      </c>
      <c r="B707">
        <v>4</v>
      </c>
      <c r="C707" s="116">
        <v>45126.655561805557</v>
      </c>
      <c r="D707">
        <v>1017</v>
      </c>
      <c r="E707" s="24" t="s">
        <v>6209</v>
      </c>
      <c r="F707" s="24" t="s">
        <v>2280</v>
      </c>
      <c r="G707" s="24" t="s">
        <v>2279</v>
      </c>
      <c r="H707">
        <v>1017</v>
      </c>
      <c r="I707" s="24" t="s">
        <v>6210</v>
      </c>
      <c r="J707" t="b">
        <v>0</v>
      </c>
    </row>
    <row r="708" spans="1:10" x14ac:dyDescent="0.2">
      <c r="A708">
        <v>698</v>
      </c>
      <c r="B708">
        <v>4</v>
      </c>
      <c r="C708" s="116">
        <v>45126.655569062503</v>
      </c>
      <c r="D708">
        <v>8931</v>
      </c>
      <c r="E708" s="24" t="s">
        <v>6211</v>
      </c>
      <c r="F708" s="24" t="s">
        <v>938</v>
      </c>
      <c r="G708" s="24" t="s">
        <v>2281</v>
      </c>
      <c r="H708">
        <v>8931</v>
      </c>
      <c r="I708" s="24" t="s">
        <v>6212</v>
      </c>
      <c r="J708" t="b">
        <v>0</v>
      </c>
    </row>
    <row r="709" spans="1:10" x14ac:dyDescent="0.2">
      <c r="A709">
        <v>1793</v>
      </c>
      <c r="C709" s="116">
        <v>45131.510328321761</v>
      </c>
      <c r="D709">
        <v>1590</v>
      </c>
      <c r="E709" s="24" t="s">
        <v>2032</v>
      </c>
      <c r="F709" s="24" t="s">
        <v>1022</v>
      </c>
      <c r="G709" s="24" t="s">
        <v>6213</v>
      </c>
      <c r="H709">
        <v>1590</v>
      </c>
      <c r="I709" s="24" t="s">
        <v>6214</v>
      </c>
      <c r="J709" t="b">
        <v>0</v>
      </c>
    </row>
    <row r="710" spans="1:10" x14ac:dyDescent="0.2">
      <c r="A710">
        <v>578</v>
      </c>
      <c r="B710">
        <v>4</v>
      </c>
      <c r="C710" s="116">
        <v>45126.655572685188</v>
      </c>
      <c r="D710">
        <v>8774</v>
      </c>
      <c r="E710" s="24" t="s">
        <v>6215</v>
      </c>
      <c r="F710" s="24" t="s">
        <v>2283</v>
      </c>
      <c r="G710" s="24" t="s">
        <v>2282</v>
      </c>
      <c r="H710">
        <v>8774</v>
      </c>
      <c r="I710" s="24" t="s">
        <v>6216</v>
      </c>
      <c r="J710" t="b">
        <v>0</v>
      </c>
    </row>
    <row r="711" spans="1:10" x14ac:dyDescent="0.2">
      <c r="A711">
        <v>842</v>
      </c>
      <c r="B711">
        <v>9</v>
      </c>
      <c r="C711" s="116">
        <v>45126.655572835647</v>
      </c>
      <c r="D711">
        <v>9109</v>
      </c>
      <c r="E711" s="24" t="s">
        <v>6215</v>
      </c>
      <c r="F711" s="24" t="s">
        <v>1231</v>
      </c>
      <c r="G711" s="24" t="s">
        <v>2284</v>
      </c>
      <c r="H711">
        <v>9109</v>
      </c>
      <c r="I711" s="24" t="s">
        <v>6217</v>
      </c>
      <c r="J711" t="b">
        <v>1</v>
      </c>
    </row>
    <row r="712" spans="1:10" x14ac:dyDescent="0.2">
      <c r="A712">
        <v>2014</v>
      </c>
      <c r="C712" s="116"/>
      <c r="D712">
        <v>1816</v>
      </c>
      <c r="E712" s="24" t="s">
        <v>6218</v>
      </c>
      <c r="F712" s="24" t="s">
        <v>1322</v>
      </c>
      <c r="G712" s="24" t="s">
        <v>321</v>
      </c>
      <c r="H712">
        <v>1816</v>
      </c>
      <c r="I712" s="24" t="s">
        <v>6219</v>
      </c>
      <c r="J712" t="b">
        <v>0</v>
      </c>
    </row>
    <row r="713" spans="1:10" x14ac:dyDescent="0.2">
      <c r="A713">
        <v>346</v>
      </c>
      <c r="B713">
        <v>4</v>
      </c>
      <c r="C713" s="116">
        <v>45126.655573761571</v>
      </c>
      <c r="D713">
        <v>1360</v>
      </c>
      <c r="E713" s="24" t="s">
        <v>6220</v>
      </c>
      <c r="F713" s="24" t="s">
        <v>6221</v>
      </c>
      <c r="G713" s="24" t="s">
        <v>6222</v>
      </c>
      <c r="H713">
        <v>1360</v>
      </c>
      <c r="I713" s="24" t="s">
        <v>6223</v>
      </c>
      <c r="J713" t="b">
        <v>0</v>
      </c>
    </row>
    <row r="714" spans="1:10" x14ac:dyDescent="0.2">
      <c r="A714">
        <v>1312</v>
      </c>
      <c r="B714">
        <v>4</v>
      </c>
      <c r="C714" s="116">
        <v>45126.655573958335</v>
      </c>
      <c r="D714">
        <v>9621</v>
      </c>
      <c r="E714" s="24" t="s">
        <v>6224</v>
      </c>
      <c r="F714" s="24" t="s">
        <v>1462</v>
      </c>
      <c r="G714" s="24" t="s">
        <v>2293</v>
      </c>
      <c r="H714">
        <v>9621</v>
      </c>
      <c r="I714" s="24" t="s">
        <v>6225</v>
      </c>
      <c r="J714" t="b">
        <v>0</v>
      </c>
    </row>
    <row r="715" spans="1:10" x14ac:dyDescent="0.2">
      <c r="A715">
        <v>662</v>
      </c>
      <c r="B715">
        <v>8</v>
      </c>
      <c r="C715" s="116"/>
      <c r="D715">
        <v>8878</v>
      </c>
      <c r="E715" s="24" t="s">
        <v>6224</v>
      </c>
      <c r="F715" s="24" t="s">
        <v>1378</v>
      </c>
      <c r="G715" s="24" t="s">
        <v>324</v>
      </c>
      <c r="H715">
        <v>8878</v>
      </c>
      <c r="I715" s="24" t="s">
        <v>522</v>
      </c>
      <c r="J715" t="b">
        <v>1</v>
      </c>
    </row>
    <row r="716" spans="1:10" x14ac:dyDescent="0.2">
      <c r="A716">
        <v>1080</v>
      </c>
      <c r="B716">
        <v>4</v>
      </c>
      <c r="C716" s="116">
        <v>45126.655574652781</v>
      </c>
      <c r="D716">
        <v>9358</v>
      </c>
      <c r="E716" s="24" t="s">
        <v>6226</v>
      </c>
      <c r="F716" s="24" t="s">
        <v>2299</v>
      </c>
      <c r="G716" s="24" t="s">
        <v>2298</v>
      </c>
      <c r="H716">
        <v>9358</v>
      </c>
      <c r="I716" s="24" t="s">
        <v>6227</v>
      </c>
      <c r="J716" t="b">
        <v>0</v>
      </c>
    </row>
    <row r="717" spans="1:10" x14ac:dyDescent="0.2">
      <c r="A717">
        <v>1249</v>
      </c>
      <c r="B717">
        <v>4</v>
      </c>
      <c r="C717" s="116">
        <v>45126.655575034725</v>
      </c>
      <c r="D717">
        <v>9555</v>
      </c>
      <c r="E717" s="24" t="s">
        <v>6228</v>
      </c>
      <c r="F717" s="24" t="s">
        <v>2303</v>
      </c>
      <c r="G717" s="24" t="s">
        <v>2302</v>
      </c>
      <c r="H717">
        <v>9555</v>
      </c>
      <c r="I717" s="24" t="s">
        <v>6229</v>
      </c>
      <c r="J717" t="b">
        <v>0</v>
      </c>
    </row>
    <row r="718" spans="1:10" x14ac:dyDescent="0.2">
      <c r="A718">
        <v>1706</v>
      </c>
      <c r="C718" s="116">
        <v>45131.503904247686</v>
      </c>
      <c r="D718">
        <v>1473</v>
      </c>
      <c r="E718" s="24" t="s">
        <v>4015</v>
      </c>
      <c r="F718" s="24" t="s">
        <v>6230</v>
      </c>
      <c r="G718" s="24" t="s">
        <v>6231</v>
      </c>
      <c r="H718">
        <v>1473</v>
      </c>
      <c r="I718" s="24" t="s">
        <v>6232</v>
      </c>
      <c r="J718" t="b">
        <v>0</v>
      </c>
    </row>
    <row r="719" spans="1:10" x14ac:dyDescent="0.2">
      <c r="A719">
        <v>405</v>
      </c>
      <c r="B719">
        <v>4</v>
      </c>
      <c r="C719" s="116">
        <v>45126.655575578705</v>
      </c>
      <c r="D719">
        <v>2172</v>
      </c>
      <c r="E719" s="24" t="s">
        <v>1185</v>
      </c>
      <c r="F719" s="24" t="s">
        <v>2305</v>
      </c>
      <c r="G719" s="24" t="s">
        <v>2304</v>
      </c>
      <c r="H719">
        <v>2172</v>
      </c>
      <c r="I719" s="24" t="s">
        <v>6233</v>
      </c>
      <c r="J719" t="b">
        <v>0</v>
      </c>
    </row>
    <row r="720" spans="1:10" x14ac:dyDescent="0.2">
      <c r="A720">
        <v>177</v>
      </c>
      <c r="B720">
        <v>4</v>
      </c>
      <c r="C720" s="116">
        <v>45126.655575729164</v>
      </c>
      <c r="D720">
        <v>1181</v>
      </c>
      <c r="E720" s="24" t="s">
        <v>6234</v>
      </c>
      <c r="F720" s="24" t="s">
        <v>2307</v>
      </c>
      <c r="G720" s="24" t="s">
        <v>2306</v>
      </c>
      <c r="H720">
        <v>1181</v>
      </c>
      <c r="I720" s="24" t="s">
        <v>6235</v>
      </c>
      <c r="J720" t="b">
        <v>0</v>
      </c>
    </row>
    <row r="721" spans="1:10" x14ac:dyDescent="0.2">
      <c r="A721">
        <v>1030</v>
      </c>
      <c r="B721">
        <v>4</v>
      </c>
      <c r="C721" s="116">
        <v>45126.655575925928</v>
      </c>
      <c r="D721">
        <v>9306</v>
      </c>
      <c r="E721" s="24" t="s">
        <v>6236</v>
      </c>
      <c r="F721" s="24" t="s">
        <v>1054</v>
      </c>
      <c r="G721" s="24" t="s">
        <v>2308</v>
      </c>
      <c r="H721">
        <v>9306</v>
      </c>
      <c r="I721" s="24" t="s">
        <v>6237</v>
      </c>
      <c r="J721" t="b">
        <v>0</v>
      </c>
    </row>
    <row r="722" spans="1:10" x14ac:dyDescent="0.2">
      <c r="A722">
        <v>573</v>
      </c>
      <c r="B722">
        <v>8</v>
      </c>
      <c r="C722" s="116"/>
      <c r="D722">
        <v>8769</v>
      </c>
      <c r="E722" s="24" t="s">
        <v>6236</v>
      </c>
      <c r="F722" s="24" t="s">
        <v>902</v>
      </c>
      <c r="G722" s="24" t="s">
        <v>328</v>
      </c>
      <c r="H722">
        <v>8769</v>
      </c>
      <c r="I722" s="24" t="s">
        <v>6238</v>
      </c>
      <c r="J722" t="b">
        <v>1</v>
      </c>
    </row>
    <row r="723" spans="1:10" x14ac:dyDescent="0.2">
      <c r="A723">
        <v>589</v>
      </c>
      <c r="B723">
        <v>4</v>
      </c>
      <c r="C723" s="116">
        <v>45126.655576469908</v>
      </c>
      <c r="D723">
        <v>8786</v>
      </c>
      <c r="E723" s="24" t="s">
        <v>6236</v>
      </c>
      <c r="F723" s="24" t="s">
        <v>2311</v>
      </c>
      <c r="G723" s="24" t="s">
        <v>2310</v>
      </c>
      <c r="H723">
        <v>8786</v>
      </c>
      <c r="I723" s="24" t="s">
        <v>6239</v>
      </c>
      <c r="J723" t="b">
        <v>0</v>
      </c>
    </row>
    <row r="724" spans="1:10" x14ac:dyDescent="0.2">
      <c r="A724">
        <v>726</v>
      </c>
      <c r="B724">
        <v>4</v>
      </c>
      <c r="C724" s="116">
        <v>45126.655576851852</v>
      </c>
      <c r="D724">
        <v>8964</v>
      </c>
      <c r="E724" s="24" t="s">
        <v>6240</v>
      </c>
      <c r="F724" s="24" t="s">
        <v>1378</v>
      </c>
      <c r="G724" s="24" t="s">
        <v>2313</v>
      </c>
      <c r="H724">
        <v>8964</v>
      </c>
      <c r="I724" s="24" t="s">
        <v>6241</v>
      </c>
      <c r="J724" t="b">
        <v>0</v>
      </c>
    </row>
    <row r="725" spans="1:10" x14ac:dyDescent="0.2">
      <c r="A725">
        <v>1333</v>
      </c>
      <c r="B725">
        <v>4</v>
      </c>
      <c r="C725" s="116">
        <v>45126.655576655096</v>
      </c>
      <c r="D725">
        <v>9643</v>
      </c>
      <c r="E725" s="24" t="s">
        <v>1698</v>
      </c>
      <c r="F725" s="24" t="s">
        <v>1378</v>
      </c>
      <c r="G725" s="24" t="s">
        <v>2314</v>
      </c>
      <c r="H725">
        <v>9643</v>
      </c>
      <c r="I725" s="24" t="s">
        <v>6242</v>
      </c>
      <c r="J725" t="b">
        <v>0</v>
      </c>
    </row>
    <row r="726" spans="1:10" x14ac:dyDescent="0.2">
      <c r="A726">
        <v>755</v>
      </c>
      <c r="B726">
        <v>11</v>
      </c>
      <c r="C726" s="116">
        <v>45162</v>
      </c>
      <c r="D726">
        <v>8999</v>
      </c>
      <c r="E726" s="24" t="s">
        <v>6243</v>
      </c>
      <c r="F726" s="24" t="s">
        <v>2320</v>
      </c>
      <c r="G726" s="24" t="s">
        <v>2319</v>
      </c>
      <c r="H726">
        <v>8999</v>
      </c>
      <c r="I726" s="24" t="s">
        <v>6244</v>
      </c>
      <c r="J726" t="b">
        <v>1</v>
      </c>
    </row>
    <row r="727" spans="1:10" x14ac:dyDescent="0.2">
      <c r="A727">
        <v>1742</v>
      </c>
      <c r="C727" s="116">
        <v>45162.728037303241</v>
      </c>
      <c r="D727">
        <v>11057631</v>
      </c>
      <c r="E727" s="24" t="s">
        <v>6243</v>
      </c>
      <c r="F727" s="24" t="s">
        <v>5007</v>
      </c>
      <c r="G727" s="24" t="s">
        <v>5006</v>
      </c>
      <c r="H727">
        <v>11057631</v>
      </c>
      <c r="I727" s="24" t="s">
        <v>6245</v>
      </c>
      <c r="J727" t="b">
        <v>0</v>
      </c>
    </row>
    <row r="728" spans="1:10" x14ac:dyDescent="0.2">
      <c r="A728">
        <v>592</v>
      </c>
      <c r="B728">
        <v>4</v>
      </c>
      <c r="C728" s="116">
        <v>45126.655577546298</v>
      </c>
      <c r="D728">
        <v>8789</v>
      </c>
      <c r="E728" s="24" t="s">
        <v>6246</v>
      </c>
      <c r="F728" s="24" t="s">
        <v>1378</v>
      </c>
      <c r="G728" s="24" t="s">
        <v>2321</v>
      </c>
      <c r="H728">
        <v>8789</v>
      </c>
      <c r="I728" s="24" t="s">
        <v>6247</v>
      </c>
      <c r="J728" t="b">
        <v>0</v>
      </c>
    </row>
    <row r="729" spans="1:10" x14ac:dyDescent="0.2">
      <c r="A729">
        <v>394</v>
      </c>
      <c r="B729">
        <v>8</v>
      </c>
      <c r="C729" s="116">
        <v>45726</v>
      </c>
      <c r="D729">
        <v>2135</v>
      </c>
      <c r="E729" s="24" t="s">
        <v>6248</v>
      </c>
      <c r="F729" s="24" t="s">
        <v>1511</v>
      </c>
      <c r="G729" s="24" t="s">
        <v>2324</v>
      </c>
      <c r="H729">
        <v>2135</v>
      </c>
      <c r="I729" s="24" t="s">
        <v>6249</v>
      </c>
      <c r="J729" t="b">
        <v>1</v>
      </c>
    </row>
    <row r="730" spans="1:10" x14ac:dyDescent="0.2">
      <c r="A730">
        <v>1108</v>
      </c>
      <c r="B730">
        <v>4</v>
      </c>
      <c r="C730" s="116">
        <v>45639</v>
      </c>
      <c r="D730">
        <v>9393</v>
      </c>
      <c r="E730" s="24" t="s">
        <v>6250</v>
      </c>
      <c r="F730" s="24" t="s">
        <v>2328</v>
      </c>
      <c r="G730" s="24" t="s">
        <v>2327</v>
      </c>
      <c r="H730">
        <v>9393</v>
      </c>
      <c r="I730" s="24" t="s">
        <v>6251</v>
      </c>
      <c r="J730" t="b">
        <v>0</v>
      </c>
    </row>
    <row r="731" spans="1:10" x14ac:dyDescent="0.2">
      <c r="A731">
        <v>1957</v>
      </c>
      <c r="C731" s="116">
        <v>45126.655577395832</v>
      </c>
      <c r="D731">
        <v>1771</v>
      </c>
      <c r="E731" s="24" t="s">
        <v>6252</v>
      </c>
      <c r="F731" s="24" t="s">
        <v>2168</v>
      </c>
      <c r="G731" s="24" t="s">
        <v>2329</v>
      </c>
      <c r="H731">
        <v>1771</v>
      </c>
      <c r="I731" s="24" t="s">
        <v>6253</v>
      </c>
      <c r="J731" t="b">
        <v>0</v>
      </c>
    </row>
    <row r="732" spans="1:10" x14ac:dyDescent="0.2">
      <c r="A732">
        <v>693</v>
      </c>
      <c r="B732">
        <v>9</v>
      </c>
      <c r="C732" s="116">
        <v>45126.655578090278</v>
      </c>
      <c r="D732">
        <v>8924</v>
      </c>
      <c r="E732" s="24" t="s">
        <v>6254</v>
      </c>
      <c r="F732" s="24" t="s">
        <v>2334</v>
      </c>
      <c r="G732" s="24" t="s">
        <v>2333</v>
      </c>
      <c r="H732">
        <v>8924</v>
      </c>
      <c r="I732" s="24" t="s">
        <v>6255</v>
      </c>
      <c r="J732" t="b">
        <v>1</v>
      </c>
    </row>
    <row r="733" spans="1:10" x14ac:dyDescent="0.2">
      <c r="A733">
        <v>594</v>
      </c>
      <c r="B733">
        <v>4</v>
      </c>
      <c r="C733" s="116">
        <v>45126.655578275466</v>
      </c>
      <c r="D733">
        <v>8791</v>
      </c>
      <c r="E733" s="24" t="s">
        <v>6256</v>
      </c>
      <c r="F733" s="24" t="s">
        <v>2336</v>
      </c>
      <c r="G733" s="24" t="s">
        <v>2335</v>
      </c>
      <c r="H733">
        <v>8791</v>
      </c>
      <c r="I733" s="24" t="s">
        <v>6257</v>
      </c>
      <c r="J733" t="b">
        <v>0</v>
      </c>
    </row>
    <row r="734" spans="1:10" x14ac:dyDescent="0.2">
      <c r="A734">
        <v>1558</v>
      </c>
      <c r="B734">
        <v>4</v>
      </c>
      <c r="C734" s="116">
        <v>45126.655578472222</v>
      </c>
      <c r="D734">
        <v>9877</v>
      </c>
      <c r="E734" s="24" t="s">
        <v>6258</v>
      </c>
      <c r="F734" s="24" t="s">
        <v>2338</v>
      </c>
      <c r="G734" s="24" t="s">
        <v>2337</v>
      </c>
      <c r="H734">
        <v>9877</v>
      </c>
      <c r="I734" s="24" t="s">
        <v>6259</v>
      </c>
      <c r="J734" t="b">
        <v>0</v>
      </c>
    </row>
    <row r="735" spans="1:10" x14ac:dyDescent="0.2">
      <c r="A735">
        <v>877</v>
      </c>
      <c r="B735">
        <v>4</v>
      </c>
      <c r="C735" s="116">
        <v>45126.655578622682</v>
      </c>
      <c r="D735">
        <v>9147</v>
      </c>
      <c r="E735" s="24" t="s">
        <v>6260</v>
      </c>
      <c r="F735" s="24" t="s">
        <v>2340</v>
      </c>
      <c r="G735" s="24" t="s">
        <v>2339</v>
      </c>
      <c r="H735">
        <v>9147</v>
      </c>
      <c r="I735" s="24" t="s">
        <v>6261</v>
      </c>
      <c r="J735" t="b">
        <v>0</v>
      </c>
    </row>
    <row r="736" spans="1:10" x14ac:dyDescent="0.2">
      <c r="A736">
        <v>1840</v>
      </c>
      <c r="C736" s="116">
        <v>45126.655579166669</v>
      </c>
      <c r="D736">
        <v>1647</v>
      </c>
      <c r="E736" s="24" t="s">
        <v>6262</v>
      </c>
      <c r="F736" s="24" t="s">
        <v>1513</v>
      </c>
      <c r="G736" s="24" t="s">
        <v>2343</v>
      </c>
      <c r="H736">
        <v>1647</v>
      </c>
      <c r="I736" s="24" t="s">
        <v>6263</v>
      </c>
      <c r="J736" t="b">
        <v>0</v>
      </c>
    </row>
    <row r="737" spans="1:10" x14ac:dyDescent="0.2">
      <c r="A737">
        <v>1944</v>
      </c>
      <c r="C737" s="116">
        <v>45126.655579895836</v>
      </c>
      <c r="D737">
        <v>1752</v>
      </c>
      <c r="E737" s="24" t="s">
        <v>6264</v>
      </c>
      <c r="F737" s="24" t="s">
        <v>2347</v>
      </c>
      <c r="G737" s="24" t="s">
        <v>2346</v>
      </c>
      <c r="H737">
        <v>1752</v>
      </c>
      <c r="I737" s="24" t="s">
        <v>6265</v>
      </c>
      <c r="J737" t="b">
        <v>0</v>
      </c>
    </row>
    <row r="738" spans="1:10" x14ac:dyDescent="0.2">
      <c r="A738">
        <v>471</v>
      </c>
      <c r="B738">
        <v>4</v>
      </c>
      <c r="C738" s="116">
        <v>45126.655581712963</v>
      </c>
      <c r="D738">
        <v>2405</v>
      </c>
      <c r="E738" s="24" t="s">
        <v>1764</v>
      </c>
      <c r="F738" s="24" t="s">
        <v>2349</v>
      </c>
      <c r="G738" s="24" t="s">
        <v>2348</v>
      </c>
      <c r="H738">
        <v>2405</v>
      </c>
      <c r="I738" s="24" t="s">
        <v>6266</v>
      </c>
      <c r="J738" t="b">
        <v>0</v>
      </c>
    </row>
    <row r="739" spans="1:10" x14ac:dyDescent="0.2">
      <c r="A739">
        <v>2016</v>
      </c>
      <c r="C739" s="116">
        <v>45726</v>
      </c>
      <c r="D739">
        <v>1808</v>
      </c>
      <c r="E739" s="24" t="s">
        <v>1090</v>
      </c>
      <c r="F739" s="24" t="s">
        <v>2351</v>
      </c>
      <c r="G739" s="24" t="s">
        <v>2350</v>
      </c>
      <c r="H739">
        <v>1808</v>
      </c>
      <c r="I739" s="24" t="s">
        <v>6267</v>
      </c>
      <c r="J739" t="b">
        <v>1</v>
      </c>
    </row>
    <row r="740" spans="1:10" x14ac:dyDescent="0.2">
      <c r="A740">
        <v>423</v>
      </c>
      <c r="B740">
        <v>4</v>
      </c>
      <c r="C740" s="116">
        <v>45126.655582638887</v>
      </c>
      <c r="D740">
        <v>2230</v>
      </c>
      <c r="E740" s="24" t="s">
        <v>1090</v>
      </c>
      <c r="F740" s="24" t="s">
        <v>2353</v>
      </c>
      <c r="G740" s="24" t="s">
        <v>2352</v>
      </c>
      <c r="H740">
        <v>2230</v>
      </c>
      <c r="I740" s="24" t="s">
        <v>6268</v>
      </c>
      <c r="J740" t="b">
        <v>0</v>
      </c>
    </row>
    <row r="741" spans="1:10" x14ac:dyDescent="0.2">
      <c r="A741">
        <v>1629</v>
      </c>
      <c r="B741">
        <v>4</v>
      </c>
      <c r="C741" s="116">
        <v>45126.65558515046</v>
      </c>
      <c r="D741">
        <v>9954</v>
      </c>
      <c r="E741" s="24" t="s">
        <v>6269</v>
      </c>
      <c r="F741" s="24" t="s">
        <v>2356</v>
      </c>
      <c r="G741" s="24" t="s">
        <v>2355</v>
      </c>
      <c r="H741">
        <v>9954</v>
      </c>
      <c r="I741" s="24" t="s">
        <v>6270</v>
      </c>
      <c r="J741" t="b">
        <v>0</v>
      </c>
    </row>
    <row r="742" spans="1:10" x14ac:dyDescent="0.2">
      <c r="A742">
        <v>1144</v>
      </c>
      <c r="B742">
        <v>2</v>
      </c>
      <c r="C742" s="116">
        <v>45126.655586608795</v>
      </c>
      <c r="D742">
        <v>9435</v>
      </c>
      <c r="E742" s="24" t="s">
        <v>2183</v>
      </c>
      <c r="F742" s="24" t="s">
        <v>2359</v>
      </c>
      <c r="G742" s="24" t="s">
        <v>2358</v>
      </c>
      <c r="H742">
        <v>9435</v>
      </c>
      <c r="I742" s="24" t="s">
        <v>6271</v>
      </c>
      <c r="J742" t="b">
        <v>1</v>
      </c>
    </row>
    <row r="743" spans="1:10" x14ac:dyDescent="0.2">
      <c r="A743">
        <v>358</v>
      </c>
      <c r="B743">
        <v>4</v>
      </c>
      <c r="C743" s="116">
        <v>45126.655587303241</v>
      </c>
      <c r="D743">
        <v>1373</v>
      </c>
      <c r="E743" s="24" t="s">
        <v>2183</v>
      </c>
      <c r="F743" s="24" t="s">
        <v>1733</v>
      </c>
      <c r="G743" s="24" t="s">
        <v>2360</v>
      </c>
      <c r="H743">
        <v>1373</v>
      </c>
      <c r="I743" s="24" t="s">
        <v>6272</v>
      </c>
      <c r="J743" t="b">
        <v>1</v>
      </c>
    </row>
    <row r="744" spans="1:10" x14ac:dyDescent="0.2">
      <c r="A744">
        <v>607</v>
      </c>
      <c r="B744">
        <v>8</v>
      </c>
      <c r="C744" s="116">
        <v>45726</v>
      </c>
      <c r="D744">
        <v>8807</v>
      </c>
      <c r="E744" s="24" t="s">
        <v>2183</v>
      </c>
      <c r="F744" s="24" t="s">
        <v>2362</v>
      </c>
      <c r="G744" s="24" t="s">
        <v>2361</v>
      </c>
      <c r="H744">
        <v>8807</v>
      </c>
      <c r="I744" s="24" t="s">
        <v>6273</v>
      </c>
      <c r="J744" t="b">
        <v>0</v>
      </c>
    </row>
    <row r="745" spans="1:10" x14ac:dyDescent="0.2">
      <c r="A745">
        <v>1068</v>
      </c>
      <c r="B745">
        <v>4</v>
      </c>
      <c r="C745" s="116">
        <v>45126.655588043985</v>
      </c>
      <c r="D745">
        <v>9345</v>
      </c>
      <c r="E745" s="24" t="s">
        <v>6274</v>
      </c>
      <c r="F745" s="24" t="s">
        <v>1455</v>
      </c>
      <c r="G745" s="24" t="s">
        <v>2363</v>
      </c>
      <c r="H745">
        <v>9345</v>
      </c>
      <c r="I745" s="24" t="s">
        <v>6275</v>
      </c>
      <c r="J745" t="b">
        <v>0</v>
      </c>
    </row>
    <row r="746" spans="1:10" x14ac:dyDescent="0.2">
      <c r="A746">
        <v>1497</v>
      </c>
      <c r="B746">
        <v>4</v>
      </c>
      <c r="C746" s="116">
        <v>45126.655588969908</v>
      </c>
      <c r="D746">
        <v>9814</v>
      </c>
      <c r="E746" s="24" t="s">
        <v>6276</v>
      </c>
      <c r="F746" s="24" t="s">
        <v>2365</v>
      </c>
      <c r="G746" s="24" t="s">
        <v>2364</v>
      </c>
      <c r="H746">
        <v>9814</v>
      </c>
      <c r="I746" s="24" t="s">
        <v>6277</v>
      </c>
      <c r="J746" t="b">
        <v>0</v>
      </c>
    </row>
    <row r="747" spans="1:10" x14ac:dyDescent="0.2">
      <c r="A747">
        <v>1799</v>
      </c>
      <c r="C747" s="116">
        <v>45126.655589664355</v>
      </c>
      <c r="D747">
        <v>1596</v>
      </c>
      <c r="E747" s="24" t="s">
        <v>6278</v>
      </c>
      <c r="F747" s="24" t="s">
        <v>2367</v>
      </c>
      <c r="G747" s="24" t="s">
        <v>2366</v>
      </c>
      <c r="H747">
        <v>1596</v>
      </c>
      <c r="I747" s="24" t="s">
        <v>6279</v>
      </c>
      <c r="J747" t="b">
        <v>0</v>
      </c>
    </row>
    <row r="748" spans="1:10" x14ac:dyDescent="0.2">
      <c r="A748">
        <v>1876</v>
      </c>
      <c r="B748">
        <v>4</v>
      </c>
      <c r="C748" s="116">
        <v>45126</v>
      </c>
      <c r="D748">
        <v>1672</v>
      </c>
      <c r="E748" s="24" t="s">
        <v>6280</v>
      </c>
      <c r="F748" s="24" t="s">
        <v>2369</v>
      </c>
      <c r="G748" s="24" t="s">
        <v>2368</v>
      </c>
      <c r="H748">
        <v>1672</v>
      </c>
      <c r="I748" s="24" t="s">
        <v>6281</v>
      </c>
      <c r="J748" t="b">
        <v>0</v>
      </c>
    </row>
    <row r="749" spans="1:10" x14ac:dyDescent="0.2">
      <c r="A749">
        <v>675</v>
      </c>
      <c r="B749">
        <v>3</v>
      </c>
      <c r="C749" s="116">
        <v>45639</v>
      </c>
      <c r="D749">
        <v>8898</v>
      </c>
      <c r="E749" s="24" t="s">
        <v>6280</v>
      </c>
      <c r="F749" s="24" t="s">
        <v>2371</v>
      </c>
      <c r="G749" s="24" t="s">
        <v>2370</v>
      </c>
      <c r="H749">
        <v>8898</v>
      </c>
      <c r="I749" s="24" t="s">
        <v>6282</v>
      </c>
      <c r="J749" t="b">
        <v>1</v>
      </c>
    </row>
    <row r="750" spans="1:10" x14ac:dyDescent="0.2">
      <c r="A750">
        <v>1790</v>
      </c>
      <c r="C750" s="116">
        <v>44917</v>
      </c>
      <c r="D750">
        <v>158599999</v>
      </c>
      <c r="E750" s="24" t="s">
        <v>6283</v>
      </c>
      <c r="F750" s="24" t="s">
        <v>5009</v>
      </c>
      <c r="G750" s="24" t="s">
        <v>5008</v>
      </c>
      <c r="H750">
        <v>158599999</v>
      </c>
      <c r="I750" s="24" t="s">
        <v>6284</v>
      </c>
      <c r="J750" t="b">
        <v>0</v>
      </c>
    </row>
    <row r="751" spans="1:10" x14ac:dyDescent="0.2">
      <c r="A751">
        <v>1768</v>
      </c>
      <c r="C751" s="116">
        <v>44917</v>
      </c>
      <c r="D751">
        <v>11008720</v>
      </c>
      <c r="E751" s="24" t="s">
        <v>6283</v>
      </c>
      <c r="F751" s="24" t="s">
        <v>5009</v>
      </c>
      <c r="G751" s="24" t="s">
        <v>5008</v>
      </c>
      <c r="H751">
        <v>11008720</v>
      </c>
      <c r="I751" s="24" t="s">
        <v>6284</v>
      </c>
      <c r="J751" t="b">
        <v>0</v>
      </c>
    </row>
    <row r="752" spans="1:10" x14ac:dyDescent="0.2">
      <c r="A752">
        <v>1769</v>
      </c>
      <c r="C752" s="116">
        <v>45124</v>
      </c>
      <c r="D752">
        <v>0</v>
      </c>
      <c r="E752" s="24" t="s">
        <v>6283</v>
      </c>
      <c r="F752" s="24" t="s">
        <v>5009</v>
      </c>
      <c r="G752" s="24" t="s">
        <v>5008</v>
      </c>
      <c r="H752">
        <v>0</v>
      </c>
      <c r="I752" s="24" t="s">
        <v>6284</v>
      </c>
      <c r="J752" t="b">
        <v>0</v>
      </c>
    </row>
    <row r="753" spans="1:10" x14ac:dyDescent="0.2">
      <c r="A753">
        <v>490</v>
      </c>
      <c r="B753">
        <v>4</v>
      </c>
      <c r="C753" s="116">
        <v>45126.655593090276</v>
      </c>
      <c r="D753">
        <v>4006</v>
      </c>
      <c r="E753" s="24" t="s">
        <v>1823</v>
      </c>
      <c r="F753" s="24" t="s">
        <v>906</v>
      </c>
      <c r="G753" s="24" t="s">
        <v>2376</v>
      </c>
      <c r="H753">
        <v>4006</v>
      </c>
      <c r="I753" s="24" t="s">
        <v>6285</v>
      </c>
      <c r="J753" t="b">
        <v>0</v>
      </c>
    </row>
    <row r="754" spans="1:10" x14ac:dyDescent="0.2">
      <c r="A754">
        <v>297</v>
      </c>
      <c r="B754">
        <v>4</v>
      </c>
      <c r="C754" s="116">
        <v>45126.655595636577</v>
      </c>
      <c r="D754">
        <v>1307</v>
      </c>
      <c r="E754" s="24" t="s">
        <v>2301</v>
      </c>
      <c r="F754" s="24" t="s">
        <v>2379</v>
      </c>
      <c r="G754" s="24" t="s">
        <v>2378</v>
      </c>
      <c r="H754">
        <v>1307</v>
      </c>
      <c r="I754" s="24" t="s">
        <v>6286</v>
      </c>
      <c r="J754" t="b">
        <v>0</v>
      </c>
    </row>
    <row r="755" spans="1:10" x14ac:dyDescent="0.2">
      <c r="A755">
        <v>2064</v>
      </c>
      <c r="C755" s="116">
        <v>44980</v>
      </c>
      <c r="D755">
        <v>1987</v>
      </c>
      <c r="E755" s="24" t="s">
        <v>6287</v>
      </c>
      <c r="F755" s="24" t="s">
        <v>987</v>
      </c>
      <c r="G755" s="24" t="s">
        <v>6288</v>
      </c>
      <c r="H755">
        <v>1987</v>
      </c>
      <c r="I755" s="24" t="s">
        <v>6289</v>
      </c>
      <c r="J755" t="b">
        <v>0</v>
      </c>
    </row>
    <row r="756" spans="1:10" x14ac:dyDescent="0.2">
      <c r="A756">
        <v>2003</v>
      </c>
      <c r="C756" s="116">
        <v>45126.655599999998</v>
      </c>
      <c r="D756">
        <v>1882</v>
      </c>
      <c r="E756" s="24" t="s">
        <v>6290</v>
      </c>
      <c r="F756" s="24" t="s">
        <v>2381</v>
      </c>
      <c r="G756" s="24" t="s">
        <v>2380</v>
      </c>
      <c r="H756">
        <v>1882</v>
      </c>
      <c r="I756" s="24" t="s">
        <v>6291</v>
      </c>
      <c r="J756" t="b">
        <v>0</v>
      </c>
    </row>
    <row r="757" spans="1:10" x14ac:dyDescent="0.2">
      <c r="A757">
        <v>893</v>
      </c>
      <c r="B757">
        <v>6</v>
      </c>
      <c r="C757" s="116">
        <v>45126.65560810185</v>
      </c>
      <c r="D757">
        <v>9164</v>
      </c>
      <c r="E757" s="24" t="s">
        <v>6292</v>
      </c>
      <c r="F757" s="24" t="s">
        <v>2299</v>
      </c>
      <c r="G757" s="24" t="s">
        <v>2384</v>
      </c>
      <c r="H757">
        <v>9164</v>
      </c>
      <c r="I757" s="24" t="s">
        <v>6293</v>
      </c>
      <c r="J757" t="b">
        <v>1</v>
      </c>
    </row>
    <row r="758" spans="1:10" x14ac:dyDescent="0.2">
      <c r="A758">
        <v>1637</v>
      </c>
      <c r="B758">
        <v>10</v>
      </c>
      <c r="C758" s="116">
        <v>45126.655608298614</v>
      </c>
      <c r="D758">
        <v>9962</v>
      </c>
      <c r="E758" s="24" t="s">
        <v>6294</v>
      </c>
      <c r="F758" s="24" t="s">
        <v>960</v>
      </c>
      <c r="G758" s="24" t="s">
        <v>2385</v>
      </c>
      <c r="H758">
        <v>9962</v>
      </c>
      <c r="I758" s="24" t="s">
        <v>6295</v>
      </c>
      <c r="J758" t="b">
        <v>1</v>
      </c>
    </row>
    <row r="759" spans="1:10" x14ac:dyDescent="0.2">
      <c r="A759">
        <v>545</v>
      </c>
      <c r="B759">
        <v>4</v>
      </c>
      <c r="C759" s="116"/>
      <c r="D759">
        <v>8738</v>
      </c>
      <c r="E759" s="24" t="s">
        <v>2614</v>
      </c>
      <c r="F759" s="24" t="s">
        <v>1823</v>
      </c>
      <c r="G759" s="24" t="s">
        <v>2387</v>
      </c>
      <c r="H759">
        <v>8738</v>
      </c>
      <c r="I759" s="24" t="s">
        <v>406</v>
      </c>
      <c r="J759" t="b">
        <v>0</v>
      </c>
    </row>
    <row r="760" spans="1:10" x14ac:dyDescent="0.2">
      <c r="A760">
        <v>1791</v>
      </c>
      <c r="C760" s="116">
        <v>45126.655608483794</v>
      </c>
      <c r="D760">
        <v>1586</v>
      </c>
      <c r="E760" s="24" t="s">
        <v>6296</v>
      </c>
      <c r="F760" s="24" t="s">
        <v>1524</v>
      </c>
      <c r="G760" s="24" t="s">
        <v>2388</v>
      </c>
      <c r="H760">
        <v>1586</v>
      </c>
      <c r="I760" s="24" t="s">
        <v>6297</v>
      </c>
      <c r="J760" t="b">
        <v>0</v>
      </c>
    </row>
    <row r="761" spans="1:10" x14ac:dyDescent="0.2">
      <c r="A761">
        <v>1773</v>
      </c>
      <c r="C761" s="116">
        <v>45126.655608680558</v>
      </c>
      <c r="D761">
        <v>1562</v>
      </c>
      <c r="E761" s="24" t="s">
        <v>6298</v>
      </c>
      <c r="F761" s="24" t="s">
        <v>1524</v>
      </c>
      <c r="G761" s="24" t="s">
        <v>2390</v>
      </c>
      <c r="H761">
        <v>1562</v>
      </c>
      <c r="I761" s="24" t="s">
        <v>6299</v>
      </c>
      <c r="J761" t="b">
        <v>0</v>
      </c>
    </row>
    <row r="762" spans="1:10" x14ac:dyDescent="0.2">
      <c r="A762">
        <v>1751</v>
      </c>
      <c r="C762" s="116">
        <v>45126.655608831017</v>
      </c>
      <c r="D762">
        <v>1509</v>
      </c>
      <c r="E762" s="24" t="s">
        <v>6300</v>
      </c>
      <c r="F762" s="24" t="s">
        <v>2392</v>
      </c>
      <c r="G762" s="24" t="s">
        <v>2391</v>
      </c>
      <c r="H762">
        <v>1509</v>
      </c>
      <c r="I762" s="24" t="s">
        <v>6301</v>
      </c>
      <c r="J762" t="b">
        <v>0</v>
      </c>
    </row>
    <row r="763" spans="1:10" x14ac:dyDescent="0.2">
      <c r="A763">
        <v>1136</v>
      </c>
      <c r="B763">
        <v>2</v>
      </c>
      <c r="C763" s="116">
        <v>45126.655609027781</v>
      </c>
      <c r="D763">
        <v>9426</v>
      </c>
      <c r="E763" s="24" t="s">
        <v>6300</v>
      </c>
      <c r="F763" s="24" t="s">
        <v>969</v>
      </c>
      <c r="G763" s="24" t="s">
        <v>2393</v>
      </c>
      <c r="H763">
        <v>9426</v>
      </c>
      <c r="I763" s="24" t="s">
        <v>6302</v>
      </c>
      <c r="J763" t="b">
        <v>1</v>
      </c>
    </row>
    <row r="764" spans="1:10" x14ac:dyDescent="0.2">
      <c r="A764">
        <v>487</v>
      </c>
      <c r="B764">
        <v>4</v>
      </c>
      <c r="C764" s="116">
        <v>45126.655609224537</v>
      </c>
      <c r="D764">
        <v>4003</v>
      </c>
      <c r="E764" s="24" t="s">
        <v>6303</v>
      </c>
      <c r="F764" s="24" t="s">
        <v>944</v>
      </c>
      <c r="G764" s="24" t="s">
        <v>2394</v>
      </c>
      <c r="H764">
        <v>4003</v>
      </c>
      <c r="I764" s="24" t="s">
        <v>6304</v>
      </c>
      <c r="J764" t="b">
        <v>0</v>
      </c>
    </row>
    <row r="765" spans="1:10" x14ac:dyDescent="0.2">
      <c r="A765">
        <v>1669</v>
      </c>
      <c r="B765">
        <v>4</v>
      </c>
      <c r="C765" s="116">
        <v>45126.655609374997</v>
      </c>
      <c r="D765">
        <v>9994</v>
      </c>
      <c r="E765" s="24" t="s">
        <v>6305</v>
      </c>
      <c r="F765" s="24" t="s">
        <v>2396</v>
      </c>
      <c r="G765" s="24" t="s">
        <v>2395</v>
      </c>
      <c r="H765">
        <v>9994</v>
      </c>
      <c r="I765" s="24" t="s">
        <v>6306</v>
      </c>
      <c r="J765" t="b">
        <v>1</v>
      </c>
    </row>
    <row r="766" spans="1:10" x14ac:dyDescent="0.2">
      <c r="A766">
        <v>1343</v>
      </c>
      <c r="B766">
        <v>3</v>
      </c>
      <c r="C766" s="116">
        <v>45126.655609918984</v>
      </c>
      <c r="D766">
        <v>9653</v>
      </c>
      <c r="E766" s="24" t="s">
        <v>2875</v>
      </c>
      <c r="F766" s="24" t="s">
        <v>6307</v>
      </c>
      <c r="G766" s="24" t="s">
        <v>6308</v>
      </c>
      <c r="H766">
        <v>9653</v>
      </c>
      <c r="I766" s="24" t="s">
        <v>6309</v>
      </c>
      <c r="J766" t="b">
        <v>0</v>
      </c>
    </row>
    <row r="767" spans="1:10" x14ac:dyDescent="0.2">
      <c r="A767">
        <v>1364</v>
      </c>
      <c r="B767">
        <v>4</v>
      </c>
      <c r="C767" s="116">
        <v>45126.655610104164</v>
      </c>
      <c r="D767">
        <v>9674</v>
      </c>
      <c r="E767" s="24" t="s">
        <v>6310</v>
      </c>
      <c r="F767" s="24" t="s">
        <v>2401</v>
      </c>
      <c r="G767" s="24" t="s">
        <v>2400</v>
      </c>
      <c r="H767">
        <v>9674</v>
      </c>
      <c r="I767" s="24" t="s">
        <v>6311</v>
      </c>
      <c r="J767" t="b">
        <v>0</v>
      </c>
    </row>
    <row r="768" spans="1:10" x14ac:dyDescent="0.2">
      <c r="A768">
        <v>2006</v>
      </c>
      <c r="C768" s="116">
        <v>45126.655610451387</v>
      </c>
      <c r="D768">
        <v>1885</v>
      </c>
      <c r="E768" s="24" t="s">
        <v>951</v>
      </c>
      <c r="F768" s="24" t="s">
        <v>1010</v>
      </c>
      <c r="G768" s="24" t="s">
        <v>2403</v>
      </c>
      <c r="H768">
        <v>1885</v>
      </c>
      <c r="I768" s="24" t="s">
        <v>6312</v>
      </c>
      <c r="J768" t="b">
        <v>0</v>
      </c>
    </row>
    <row r="769" spans="1:10" x14ac:dyDescent="0.2">
      <c r="A769">
        <v>992</v>
      </c>
      <c r="B769">
        <v>4</v>
      </c>
      <c r="C769" s="116">
        <v>45126.655610844908</v>
      </c>
      <c r="D769">
        <v>9267</v>
      </c>
      <c r="E769" s="24" t="s">
        <v>6313</v>
      </c>
      <c r="F769" s="24" t="s">
        <v>1378</v>
      </c>
      <c r="G769" s="24" t="s">
        <v>2405</v>
      </c>
      <c r="H769">
        <v>9267</v>
      </c>
      <c r="I769" s="24" t="s">
        <v>6314</v>
      </c>
      <c r="J769" t="b">
        <v>0</v>
      </c>
    </row>
    <row r="770" spans="1:10" x14ac:dyDescent="0.2">
      <c r="A770">
        <v>1518</v>
      </c>
      <c r="B770">
        <v>1</v>
      </c>
      <c r="C770" s="116">
        <v>45126.655610995367</v>
      </c>
      <c r="D770">
        <v>9835</v>
      </c>
      <c r="E770" s="24" t="s">
        <v>6315</v>
      </c>
      <c r="F770" s="24" t="s">
        <v>2407</v>
      </c>
      <c r="G770" s="24" t="s">
        <v>2406</v>
      </c>
      <c r="H770">
        <v>9835</v>
      </c>
      <c r="I770" s="24" t="s">
        <v>6316</v>
      </c>
      <c r="J770" t="b">
        <v>1</v>
      </c>
    </row>
    <row r="771" spans="1:10" x14ac:dyDescent="0.2">
      <c r="A771">
        <v>1521</v>
      </c>
      <c r="B771">
        <v>4</v>
      </c>
      <c r="C771" s="116">
        <v>45126.655611377311</v>
      </c>
      <c r="D771">
        <v>9838</v>
      </c>
      <c r="E771" s="24" t="s">
        <v>6317</v>
      </c>
      <c r="F771" s="24" t="s">
        <v>2412</v>
      </c>
      <c r="G771" s="24" t="s">
        <v>2411</v>
      </c>
      <c r="H771">
        <v>9838</v>
      </c>
      <c r="I771" s="24" t="s">
        <v>6318</v>
      </c>
      <c r="J771" t="b">
        <v>0</v>
      </c>
    </row>
    <row r="772" spans="1:10" x14ac:dyDescent="0.2">
      <c r="A772">
        <v>80</v>
      </c>
      <c r="B772">
        <v>4</v>
      </c>
      <c r="C772" s="116">
        <v>45126.655611724535</v>
      </c>
      <c r="D772">
        <v>1083</v>
      </c>
      <c r="E772" s="24" t="s">
        <v>6319</v>
      </c>
      <c r="F772" s="24" t="s">
        <v>2064</v>
      </c>
      <c r="G772" s="24" t="s">
        <v>2414</v>
      </c>
      <c r="H772">
        <v>1083</v>
      </c>
      <c r="I772" s="24" t="s">
        <v>6320</v>
      </c>
      <c r="J772" t="b">
        <v>0</v>
      </c>
    </row>
    <row r="773" spans="1:10" x14ac:dyDescent="0.2">
      <c r="A773">
        <v>1984</v>
      </c>
      <c r="C773" s="116">
        <v>45927.00217172454</v>
      </c>
      <c r="D773">
        <v>1797</v>
      </c>
      <c r="E773" s="24" t="s">
        <v>6321</v>
      </c>
      <c r="F773" s="24" t="s">
        <v>2415</v>
      </c>
      <c r="G773" s="24" t="s">
        <v>836</v>
      </c>
      <c r="H773">
        <v>1797</v>
      </c>
      <c r="I773" s="24" t="s">
        <v>739</v>
      </c>
      <c r="J773" t="b">
        <v>0</v>
      </c>
    </row>
    <row r="774" spans="1:10" x14ac:dyDescent="0.2">
      <c r="A774">
        <v>916</v>
      </c>
      <c r="B774">
        <v>4</v>
      </c>
      <c r="C774" s="116">
        <v>45126.655611921298</v>
      </c>
      <c r="D774">
        <v>9187</v>
      </c>
      <c r="E774" s="24" t="s">
        <v>6322</v>
      </c>
      <c r="F774" s="24" t="s">
        <v>2417</v>
      </c>
      <c r="G774" s="24" t="s">
        <v>2416</v>
      </c>
      <c r="H774">
        <v>9187</v>
      </c>
      <c r="I774" s="24" t="s">
        <v>6323</v>
      </c>
      <c r="J774" t="b">
        <v>0</v>
      </c>
    </row>
    <row r="775" spans="1:10" x14ac:dyDescent="0.2">
      <c r="A775">
        <v>1052</v>
      </c>
      <c r="B775">
        <v>4</v>
      </c>
      <c r="C775" s="116">
        <v>45126.655612268522</v>
      </c>
      <c r="D775">
        <v>9329</v>
      </c>
      <c r="E775" s="24" t="s">
        <v>6324</v>
      </c>
      <c r="F775" s="24" t="s">
        <v>2420</v>
      </c>
      <c r="G775" s="24" t="s">
        <v>2419</v>
      </c>
      <c r="H775">
        <v>9329</v>
      </c>
      <c r="I775" s="24" t="s">
        <v>6325</v>
      </c>
      <c r="J775" t="b">
        <v>0</v>
      </c>
    </row>
    <row r="776" spans="1:10" x14ac:dyDescent="0.2">
      <c r="A776">
        <v>1036</v>
      </c>
      <c r="B776">
        <v>4</v>
      </c>
      <c r="C776" s="116">
        <v>45126.655612812501</v>
      </c>
      <c r="D776">
        <v>9312</v>
      </c>
      <c r="E776" s="24" t="s">
        <v>6326</v>
      </c>
      <c r="F776" s="24" t="s">
        <v>2424</v>
      </c>
      <c r="G776" s="24" t="s">
        <v>2423</v>
      </c>
      <c r="H776">
        <v>9312</v>
      </c>
      <c r="I776" s="24" t="s">
        <v>6327</v>
      </c>
      <c r="J776" t="b">
        <v>0</v>
      </c>
    </row>
    <row r="777" spans="1:10" x14ac:dyDescent="0.2">
      <c r="A777">
        <v>1466</v>
      </c>
      <c r="B777">
        <v>11</v>
      </c>
      <c r="C777" s="116">
        <v>45126.655613194445</v>
      </c>
      <c r="D777">
        <v>9783</v>
      </c>
      <c r="E777" s="24" t="s">
        <v>6328</v>
      </c>
      <c r="F777" s="24" t="s">
        <v>2235</v>
      </c>
      <c r="G777" s="24" t="s">
        <v>2425</v>
      </c>
      <c r="H777">
        <v>9783</v>
      </c>
      <c r="I777" s="24" t="s">
        <v>6329</v>
      </c>
      <c r="J777" t="b">
        <v>0</v>
      </c>
    </row>
    <row r="778" spans="1:10" x14ac:dyDescent="0.2">
      <c r="A778">
        <v>68</v>
      </c>
      <c r="B778">
        <v>4</v>
      </c>
      <c r="C778" s="116"/>
      <c r="D778">
        <v>1071</v>
      </c>
      <c r="E778" s="24" t="s">
        <v>6330</v>
      </c>
      <c r="F778" s="24" t="s">
        <v>2426</v>
      </c>
      <c r="G778" s="24" t="s">
        <v>337</v>
      </c>
      <c r="H778">
        <v>1071</v>
      </c>
      <c r="I778" s="24" t="s">
        <v>647</v>
      </c>
      <c r="J778" t="b">
        <v>0</v>
      </c>
    </row>
    <row r="779" spans="1:10" x14ac:dyDescent="0.2">
      <c r="A779">
        <v>1427</v>
      </c>
      <c r="B779">
        <v>4</v>
      </c>
      <c r="C779" s="116">
        <v>45126.655613344905</v>
      </c>
      <c r="D779">
        <v>9744</v>
      </c>
      <c r="E779" s="24" t="s">
        <v>6331</v>
      </c>
      <c r="F779" s="24" t="s">
        <v>931</v>
      </c>
      <c r="G779" s="24" t="s">
        <v>2428</v>
      </c>
      <c r="H779">
        <v>9744</v>
      </c>
      <c r="I779" s="24" t="s">
        <v>6332</v>
      </c>
      <c r="J779" t="b">
        <v>0</v>
      </c>
    </row>
    <row r="780" spans="1:10" x14ac:dyDescent="0.2">
      <c r="A780">
        <v>172</v>
      </c>
      <c r="B780">
        <v>4</v>
      </c>
      <c r="C780" s="116">
        <v>45126.655613541669</v>
      </c>
      <c r="D780">
        <v>1176</v>
      </c>
      <c r="E780" s="24" t="s">
        <v>6333</v>
      </c>
      <c r="F780" s="24" t="s">
        <v>2430</v>
      </c>
      <c r="G780" s="24" t="s">
        <v>2429</v>
      </c>
      <c r="H780">
        <v>1176</v>
      </c>
      <c r="I780" s="24" t="s">
        <v>6334</v>
      </c>
      <c r="J780" t="b">
        <v>0</v>
      </c>
    </row>
    <row r="781" spans="1:10" x14ac:dyDescent="0.2">
      <c r="A781">
        <v>1651</v>
      </c>
      <c r="B781">
        <v>4</v>
      </c>
      <c r="C781" s="116">
        <v>45126.655613738425</v>
      </c>
      <c r="D781">
        <v>9976</v>
      </c>
      <c r="E781" s="24" t="s">
        <v>6335</v>
      </c>
      <c r="F781" s="24" t="s">
        <v>2434</v>
      </c>
      <c r="G781" s="24" t="s">
        <v>2433</v>
      </c>
      <c r="H781">
        <v>9976</v>
      </c>
      <c r="I781" s="24" t="s">
        <v>6336</v>
      </c>
      <c r="J781" t="b">
        <v>0</v>
      </c>
    </row>
    <row r="782" spans="1:10" x14ac:dyDescent="0.2">
      <c r="A782">
        <v>1099</v>
      </c>
      <c r="B782">
        <v>4</v>
      </c>
      <c r="C782" s="116">
        <v>45126.655614085648</v>
      </c>
      <c r="D782">
        <v>9383</v>
      </c>
      <c r="E782" s="24" t="s">
        <v>6337</v>
      </c>
      <c r="F782" s="24" t="s">
        <v>1314</v>
      </c>
      <c r="G782" s="24" t="s">
        <v>2435</v>
      </c>
      <c r="H782">
        <v>9383</v>
      </c>
      <c r="I782" s="24" t="s">
        <v>6338</v>
      </c>
      <c r="J782" t="b">
        <v>0</v>
      </c>
    </row>
    <row r="783" spans="1:10" x14ac:dyDescent="0.2">
      <c r="A783">
        <v>1856</v>
      </c>
      <c r="B783">
        <v>4</v>
      </c>
      <c r="C783" s="116">
        <v>45126</v>
      </c>
      <c r="D783">
        <v>8178</v>
      </c>
      <c r="E783" s="24" t="s">
        <v>6339</v>
      </c>
      <c r="F783" s="24" t="s">
        <v>2437</v>
      </c>
      <c r="G783" s="24" t="s">
        <v>2436</v>
      </c>
      <c r="H783">
        <v>8178</v>
      </c>
      <c r="I783" s="24" t="s">
        <v>6340</v>
      </c>
      <c r="J783" t="b">
        <v>0</v>
      </c>
    </row>
    <row r="784" spans="1:10" x14ac:dyDescent="0.2">
      <c r="A784">
        <v>379</v>
      </c>
      <c r="B784">
        <v>4</v>
      </c>
      <c r="C784" s="116"/>
      <c r="D784">
        <v>2031</v>
      </c>
      <c r="E784" s="24" t="s">
        <v>6339</v>
      </c>
      <c r="F784" s="24" t="s">
        <v>981</v>
      </c>
      <c r="G784" s="24" t="s">
        <v>339</v>
      </c>
      <c r="H784">
        <v>2031</v>
      </c>
      <c r="I784" s="24" t="s">
        <v>6341</v>
      </c>
      <c r="J784" t="b">
        <v>0</v>
      </c>
    </row>
    <row r="785" spans="1:10" x14ac:dyDescent="0.2">
      <c r="A785">
        <v>1294</v>
      </c>
      <c r="B785">
        <v>4</v>
      </c>
      <c r="C785" s="116">
        <v>45126.655614467592</v>
      </c>
      <c r="D785">
        <v>9602</v>
      </c>
      <c r="E785" s="24" t="s">
        <v>6342</v>
      </c>
      <c r="F785" s="24" t="s">
        <v>2439</v>
      </c>
      <c r="G785" s="24" t="s">
        <v>2438</v>
      </c>
      <c r="H785">
        <v>9602</v>
      </c>
      <c r="I785" s="24" t="s">
        <v>6343</v>
      </c>
      <c r="J785" t="b">
        <v>0</v>
      </c>
    </row>
    <row r="786" spans="1:10" x14ac:dyDescent="0.2">
      <c r="A786">
        <v>588</v>
      </c>
      <c r="B786">
        <v>4</v>
      </c>
      <c r="C786" s="116"/>
      <c r="D786">
        <v>8785</v>
      </c>
      <c r="E786" s="24" t="s">
        <v>6344</v>
      </c>
      <c r="F786" s="24" t="s">
        <v>965</v>
      </c>
      <c r="G786" s="24" t="s">
        <v>341</v>
      </c>
      <c r="H786">
        <v>8785</v>
      </c>
      <c r="I786" s="24" t="s">
        <v>547</v>
      </c>
      <c r="J786" t="b">
        <v>1</v>
      </c>
    </row>
    <row r="787" spans="1:10" x14ac:dyDescent="0.2">
      <c r="A787">
        <v>1730</v>
      </c>
      <c r="C787" s="116"/>
      <c r="D787">
        <v>11142192</v>
      </c>
      <c r="E787" s="24" t="s">
        <v>6344</v>
      </c>
      <c r="F787" s="24" t="s">
        <v>2444</v>
      </c>
      <c r="G787" s="24" t="s">
        <v>2443</v>
      </c>
      <c r="H787">
        <v>11142192</v>
      </c>
      <c r="I787" s="24" t="s">
        <v>6345</v>
      </c>
      <c r="J787" t="b">
        <v>0</v>
      </c>
    </row>
    <row r="788" spans="1:10" x14ac:dyDescent="0.2">
      <c r="A788">
        <v>272</v>
      </c>
      <c r="B788">
        <v>4</v>
      </c>
      <c r="C788" s="116">
        <v>45126.655614814816</v>
      </c>
      <c r="D788">
        <v>1282</v>
      </c>
      <c r="E788" s="24" t="s">
        <v>6346</v>
      </c>
      <c r="F788" s="24" t="s">
        <v>2446</v>
      </c>
      <c r="G788" s="24" t="s">
        <v>2445</v>
      </c>
      <c r="H788">
        <v>1282</v>
      </c>
      <c r="I788" s="24" t="s">
        <v>6347</v>
      </c>
      <c r="J788" t="b">
        <v>1</v>
      </c>
    </row>
    <row r="789" spans="1:10" x14ac:dyDescent="0.2">
      <c r="A789">
        <v>179</v>
      </c>
      <c r="B789">
        <v>4</v>
      </c>
      <c r="C789" s="116">
        <v>45126.655615011572</v>
      </c>
      <c r="D789">
        <v>1183</v>
      </c>
      <c r="E789" s="24" t="s">
        <v>6348</v>
      </c>
      <c r="F789" s="24" t="s">
        <v>2448</v>
      </c>
      <c r="G789" s="24" t="s">
        <v>2447</v>
      </c>
      <c r="H789">
        <v>1183</v>
      </c>
      <c r="I789" s="24" t="s">
        <v>6349</v>
      </c>
      <c r="J789" t="b">
        <v>0</v>
      </c>
    </row>
    <row r="790" spans="1:10" x14ac:dyDescent="0.2">
      <c r="A790">
        <v>1971</v>
      </c>
      <c r="C790" s="116">
        <v>45126.655615162039</v>
      </c>
      <c r="D790">
        <v>1783</v>
      </c>
      <c r="E790" s="24" t="s">
        <v>6350</v>
      </c>
      <c r="F790" s="24" t="s">
        <v>2450</v>
      </c>
      <c r="G790" s="24" t="s">
        <v>2449</v>
      </c>
      <c r="H790">
        <v>1783</v>
      </c>
      <c r="I790" s="24" t="s">
        <v>6351</v>
      </c>
      <c r="J790" t="b">
        <v>0</v>
      </c>
    </row>
    <row r="791" spans="1:10" x14ac:dyDescent="0.2">
      <c r="A791">
        <v>1750</v>
      </c>
      <c r="C791" s="116">
        <v>45126.655615358795</v>
      </c>
      <c r="D791">
        <v>1508</v>
      </c>
      <c r="E791" s="24" t="s">
        <v>6352</v>
      </c>
      <c r="F791" s="24" t="s">
        <v>1296</v>
      </c>
      <c r="G791" s="24" t="s">
        <v>2451</v>
      </c>
      <c r="H791">
        <v>1508</v>
      </c>
      <c r="I791" s="24" t="s">
        <v>6353</v>
      </c>
      <c r="J791" t="b">
        <v>0</v>
      </c>
    </row>
    <row r="792" spans="1:10" x14ac:dyDescent="0.2">
      <c r="A792">
        <v>1169</v>
      </c>
      <c r="B792">
        <v>4</v>
      </c>
      <c r="C792" s="116">
        <v>45126.655615543983</v>
      </c>
      <c r="D792">
        <v>9467</v>
      </c>
      <c r="E792" s="24" t="s">
        <v>6354</v>
      </c>
      <c r="F792" s="24" t="s">
        <v>1369</v>
      </c>
      <c r="G792" s="24" t="s">
        <v>2452</v>
      </c>
      <c r="H792">
        <v>9467</v>
      </c>
      <c r="I792" s="24" t="s">
        <v>6355</v>
      </c>
      <c r="J792" t="b">
        <v>0</v>
      </c>
    </row>
    <row r="793" spans="1:10" x14ac:dyDescent="0.2">
      <c r="A793">
        <v>364</v>
      </c>
      <c r="B793">
        <v>4</v>
      </c>
      <c r="C793" s="116">
        <v>45126.655615706019</v>
      </c>
      <c r="D793">
        <v>2003</v>
      </c>
      <c r="E793" s="24" t="s">
        <v>6354</v>
      </c>
      <c r="F793" s="24" t="s">
        <v>981</v>
      </c>
      <c r="G793" s="24" t="s">
        <v>344</v>
      </c>
      <c r="H793">
        <v>2003</v>
      </c>
      <c r="I793" s="24" t="s">
        <v>6356</v>
      </c>
      <c r="J793" t="b">
        <v>1</v>
      </c>
    </row>
    <row r="794" spans="1:10" x14ac:dyDescent="0.2">
      <c r="A794">
        <v>556</v>
      </c>
      <c r="B794">
        <v>4</v>
      </c>
      <c r="C794" s="116">
        <v>45126.655616087963</v>
      </c>
      <c r="D794">
        <v>8749</v>
      </c>
      <c r="E794" s="24" t="s">
        <v>6357</v>
      </c>
      <c r="F794" s="24" t="s">
        <v>2460</v>
      </c>
      <c r="G794" s="24" t="s">
        <v>2459</v>
      </c>
      <c r="H794">
        <v>8749</v>
      </c>
      <c r="I794" s="24" t="s">
        <v>6358</v>
      </c>
      <c r="J794" t="b">
        <v>0</v>
      </c>
    </row>
    <row r="795" spans="1:10" x14ac:dyDescent="0.2">
      <c r="A795">
        <v>566</v>
      </c>
      <c r="B795">
        <v>4</v>
      </c>
      <c r="C795" s="116">
        <v>45126.655616435186</v>
      </c>
      <c r="D795">
        <v>8760</v>
      </c>
      <c r="E795" s="24" t="s">
        <v>6357</v>
      </c>
      <c r="F795" s="24" t="s">
        <v>2462</v>
      </c>
      <c r="G795" s="24" t="s">
        <v>2461</v>
      </c>
      <c r="H795">
        <v>8760</v>
      </c>
      <c r="I795" s="24" t="s">
        <v>6359</v>
      </c>
      <c r="J795" t="b">
        <v>0</v>
      </c>
    </row>
    <row r="796" spans="1:10" x14ac:dyDescent="0.2">
      <c r="A796">
        <v>426</v>
      </c>
      <c r="B796">
        <v>4</v>
      </c>
      <c r="C796" s="116">
        <v>45126.655616631942</v>
      </c>
      <c r="D796">
        <v>2236</v>
      </c>
      <c r="E796" s="24" t="s">
        <v>6357</v>
      </c>
      <c r="F796" s="24" t="s">
        <v>2464</v>
      </c>
      <c r="G796" s="24" t="s">
        <v>2463</v>
      </c>
      <c r="H796">
        <v>2236</v>
      </c>
      <c r="I796" s="24" t="s">
        <v>6360</v>
      </c>
      <c r="J796" t="b">
        <v>1</v>
      </c>
    </row>
    <row r="797" spans="1:10" x14ac:dyDescent="0.2">
      <c r="A797">
        <v>436</v>
      </c>
      <c r="B797">
        <v>4</v>
      </c>
      <c r="C797" s="116">
        <v>45639</v>
      </c>
      <c r="D797">
        <v>2350</v>
      </c>
      <c r="E797" s="24" t="s">
        <v>6357</v>
      </c>
      <c r="F797" s="24" t="s">
        <v>2465</v>
      </c>
      <c r="G797" s="24" t="s">
        <v>801</v>
      </c>
      <c r="H797">
        <v>2350</v>
      </c>
      <c r="I797" s="24" t="s">
        <v>6361</v>
      </c>
      <c r="J797" t="b">
        <v>0</v>
      </c>
    </row>
    <row r="798" spans="1:10" x14ac:dyDescent="0.2">
      <c r="A798">
        <v>1891</v>
      </c>
      <c r="C798" s="116">
        <v>45699</v>
      </c>
      <c r="D798">
        <v>11057351</v>
      </c>
      <c r="E798" s="24" t="s">
        <v>6357</v>
      </c>
      <c r="F798" s="24" t="s">
        <v>5013</v>
      </c>
      <c r="G798" s="24" t="s">
        <v>5012</v>
      </c>
      <c r="H798">
        <v>11057351</v>
      </c>
      <c r="I798" s="24" t="s">
        <v>6362</v>
      </c>
      <c r="J798" t="b">
        <v>0</v>
      </c>
    </row>
    <row r="799" spans="1:10" x14ac:dyDescent="0.2">
      <c r="A799">
        <v>625</v>
      </c>
      <c r="B799">
        <v>4</v>
      </c>
      <c r="C799" s="116">
        <v>45126.655616782409</v>
      </c>
      <c r="D799">
        <v>8829</v>
      </c>
      <c r="E799" s="24" t="s">
        <v>6357</v>
      </c>
      <c r="F799" s="24" t="s">
        <v>2467</v>
      </c>
      <c r="G799" s="24" t="s">
        <v>2466</v>
      </c>
      <c r="H799">
        <v>8829</v>
      </c>
      <c r="I799" s="24" t="s">
        <v>6363</v>
      </c>
      <c r="J799" t="b">
        <v>0</v>
      </c>
    </row>
    <row r="800" spans="1:10" x14ac:dyDescent="0.2">
      <c r="A800">
        <v>637</v>
      </c>
      <c r="B800">
        <v>4</v>
      </c>
      <c r="C800" s="116">
        <v>45126.655616979166</v>
      </c>
      <c r="D800">
        <v>8842</v>
      </c>
      <c r="E800" s="24" t="s">
        <v>6357</v>
      </c>
      <c r="F800" s="24" t="s">
        <v>2467</v>
      </c>
      <c r="G800" s="24" t="s">
        <v>2466</v>
      </c>
      <c r="H800">
        <v>8842</v>
      </c>
      <c r="I800" s="24" t="s">
        <v>6363</v>
      </c>
      <c r="J800" t="b">
        <v>0</v>
      </c>
    </row>
    <row r="801" spans="1:10" x14ac:dyDescent="0.2">
      <c r="A801">
        <v>1916</v>
      </c>
      <c r="C801" s="116">
        <v>45126.65561736111</v>
      </c>
      <c r="D801">
        <v>1719</v>
      </c>
      <c r="E801" s="24" t="s">
        <v>6364</v>
      </c>
      <c r="F801" s="24" t="s">
        <v>1022</v>
      </c>
      <c r="G801" s="24" t="s">
        <v>2470</v>
      </c>
      <c r="H801">
        <v>1719</v>
      </c>
      <c r="I801" s="24" t="s">
        <v>6365</v>
      </c>
      <c r="J801" t="b">
        <v>0</v>
      </c>
    </row>
    <row r="802" spans="1:10" x14ac:dyDescent="0.2">
      <c r="A802">
        <v>1834</v>
      </c>
      <c r="C802" s="116">
        <v>45126.655617511577</v>
      </c>
      <c r="D802">
        <v>-1641</v>
      </c>
      <c r="E802" s="24" t="s">
        <v>6366</v>
      </c>
      <c r="F802" s="24" t="s">
        <v>5015</v>
      </c>
      <c r="G802" s="24" t="s">
        <v>5014</v>
      </c>
      <c r="H802">
        <v>-1641</v>
      </c>
      <c r="I802" s="24" t="s">
        <v>6367</v>
      </c>
      <c r="J802" t="b">
        <v>0</v>
      </c>
    </row>
    <row r="803" spans="1:10" x14ac:dyDescent="0.2">
      <c r="A803">
        <v>790</v>
      </c>
      <c r="B803">
        <v>4</v>
      </c>
      <c r="C803" s="116">
        <v>45126.655618055556</v>
      </c>
      <c r="D803">
        <v>9039</v>
      </c>
      <c r="E803" s="24" t="s">
        <v>6368</v>
      </c>
      <c r="F803" s="24" t="s">
        <v>1082</v>
      </c>
      <c r="G803" s="24" t="s">
        <v>2471</v>
      </c>
      <c r="H803">
        <v>9039</v>
      </c>
      <c r="I803" s="24" t="s">
        <v>6369</v>
      </c>
      <c r="J803" t="b">
        <v>0</v>
      </c>
    </row>
    <row r="804" spans="1:10" x14ac:dyDescent="0.2">
      <c r="A804">
        <v>1228</v>
      </c>
      <c r="B804">
        <v>4</v>
      </c>
      <c r="C804" s="116">
        <v>45126.655618252313</v>
      </c>
      <c r="D804">
        <v>9533</v>
      </c>
      <c r="E804" s="24" t="s">
        <v>6368</v>
      </c>
      <c r="F804" s="24" t="s">
        <v>1010</v>
      </c>
      <c r="G804" s="24" t="s">
        <v>2472</v>
      </c>
      <c r="H804">
        <v>9533</v>
      </c>
      <c r="I804" s="24" t="s">
        <v>6370</v>
      </c>
      <c r="J804" t="b">
        <v>0</v>
      </c>
    </row>
    <row r="805" spans="1:10" x14ac:dyDescent="0.2">
      <c r="A805">
        <v>2126</v>
      </c>
      <c r="C805" s="116"/>
      <c r="D805">
        <v>6030</v>
      </c>
      <c r="E805" s="24" t="s">
        <v>9534</v>
      </c>
      <c r="F805" s="24" t="s">
        <v>5885</v>
      </c>
      <c r="G805" s="24" t="s">
        <v>9529</v>
      </c>
      <c r="H805">
        <v>6030</v>
      </c>
      <c r="I805" s="24" t="s">
        <v>9535</v>
      </c>
      <c r="J805" t="b">
        <v>1</v>
      </c>
    </row>
    <row r="806" spans="1:10" x14ac:dyDescent="0.2">
      <c r="A806">
        <v>1807</v>
      </c>
      <c r="C806" s="116">
        <v>45126.655618784724</v>
      </c>
      <c r="D806">
        <v>1603</v>
      </c>
      <c r="E806" s="24" t="s">
        <v>6371</v>
      </c>
      <c r="F806" s="24" t="s">
        <v>1760</v>
      </c>
      <c r="G806" s="24" t="s">
        <v>2476</v>
      </c>
      <c r="H806">
        <v>1603</v>
      </c>
      <c r="I806" s="24" t="s">
        <v>6372</v>
      </c>
      <c r="J806" t="b">
        <v>0</v>
      </c>
    </row>
    <row r="807" spans="1:10" x14ac:dyDescent="0.2">
      <c r="A807">
        <v>1101</v>
      </c>
      <c r="B807">
        <v>4</v>
      </c>
      <c r="C807" s="116">
        <v>45126.655619328703</v>
      </c>
      <c r="D807">
        <v>9385</v>
      </c>
      <c r="E807" s="24" t="s">
        <v>6373</v>
      </c>
      <c r="F807" s="24" t="s">
        <v>2478</v>
      </c>
      <c r="G807" s="24" t="s">
        <v>2477</v>
      </c>
      <c r="H807">
        <v>9385</v>
      </c>
      <c r="I807" s="24" t="s">
        <v>6374</v>
      </c>
      <c r="J807" t="b">
        <v>0</v>
      </c>
    </row>
    <row r="808" spans="1:10" x14ac:dyDescent="0.2">
      <c r="A808">
        <v>968</v>
      </c>
      <c r="B808">
        <v>4</v>
      </c>
      <c r="C808" s="116">
        <v>45126.655619872683</v>
      </c>
      <c r="D808">
        <v>9241</v>
      </c>
      <c r="E808" s="24" t="s">
        <v>6375</v>
      </c>
      <c r="F808" s="24" t="s">
        <v>1357</v>
      </c>
      <c r="G808" s="24" t="s">
        <v>2481</v>
      </c>
      <c r="H808">
        <v>9241</v>
      </c>
      <c r="I808" s="24" t="s">
        <v>6376</v>
      </c>
      <c r="J808" t="b">
        <v>0</v>
      </c>
    </row>
    <row r="809" spans="1:10" x14ac:dyDescent="0.2">
      <c r="A809">
        <v>1383</v>
      </c>
      <c r="B809">
        <v>4</v>
      </c>
      <c r="C809" s="116">
        <v>45126.655620254627</v>
      </c>
      <c r="D809">
        <v>9694</v>
      </c>
      <c r="E809" s="24" t="s">
        <v>6377</v>
      </c>
      <c r="F809" s="24" t="s">
        <v>2483</v>
      </c>
      <c r="G809" s="24" t="s">
        <v>2482</v>
      </c>
      <c r="H809">
        <v>9694</v>
      </c>
      <c r="I809" s="24" t="s">
        <v>6378</v>
      </c>
      <c r="J809" t="b">
        <v>0</v>
      </c>
    </row>
    <row r="810" spans="1:10" x14ac:dyDescent="0.2">
      <c r="A810">
        <v>1156</v>
      </c>
      <c r="B810">
        <v>4</v>
      </c>
      <c r="C810" s="116">
        <v>45126.655620405094</v>
      </c>
      <c r="D810">
        <v>9452</v>
      </c>
      <c r="E810" s="24" t="s">
        <v>6379</v>
      </c>
      <c r="F810" s="24" t="s">
        <v>2485</v>
      </c>
      <c r="G810" s="24" t="s">
        <v>2484</v>
      </c>
      <c r="H810">
        <v>9452</v>
      </c>
      <c r="I810" s="24" t="s">
        <v>6380</v>
      </c>
      <c r="J810" t="b">
        <v>0</v>
      </c>
    </row>
    <row r="811" spans="1:10" x14ac:dyDescent="0.2">
      <c r="A811">
        <v>1051</v>
      </c>
      <c r="B811">
        <v>4</v>
      </c>
      <c r="C811" s="116">
        <v>45126.65562060185</v>
      </c>
      <c r="D811">
        <v>9328</v>
      </c>
      <c r="E811" s="24" t="s">
        <v>6379</v>
      </c>
      <c r="F811" s="24" t="s">
        <v>1068</v>
      </c>
      <c r="G811" s="24" t="s">
        <v>56</v>
      </c>
      <c r="H811">
        <v>9328</v>
      </c>
      <c r="I811" s="24" t="s">
        <v>6381</v>
      </c>
      <c r="J811" t="b">
        <v>0</v>
      </c>
    </row>
    <row r="812" spans="1:10" x14ac:dyDescent="0.2">
      <c r="A812">
        <v>534</v>
      </c>
      <c r="B812">
        <v>4</v>
      </c>
      <c r="C812" s="116">
        <v>45126.655620798614</v>
      </c>
      <c r="D812">
        <v>8721</v>
      </c>
      <c r="E812" s="24" t="s">
        <v>6379</v>
      </c>
      <c r="F812" s="24" t="s">
        <v>2487</v>
      </c>
      <c r="G812" s="24" t="s">
        <v>2486</v>
      </c>
      <c r="H812">
        <v>8721</v>
      </c>
      <c r="I812" s="24" t="s">
        <v>6382</v>
      </c>
      <c r="J812" t="b">
        <v>0</v>
      </c>
    </row>
    <row r="813" spans="1:10" x14ac:dyDescent="0.2">
      <c r="A813">
        <v>81</v>
      </c>
      <c r="B813">
        <v>4</v>
      </c>
      <c r="C813" s="116">
        <v>45126.655620949074</v>
      </c>
      <c r="D813">
        <v>1084</v>
      </c>
      <c r="E813" s="24" t="s">
        <v>6383</v>
      </c>
      <c r="F813" s="24" t="s">
        <v>944</v>
      </c>
      <c r="G813" s="24" t="s">
        <v>2489</v>
      </c>
      <c r="H813">
        <v>1084</v>
      </c>
      <c r="I813" s="24" t="s">
        <v>6384</v>
      </c>
      <c r="J813" t="b">
        <v>0</v>
      </c>
    </row>
    <row r="814" spans="1:10" x14ac:dyDescent="0.2">
      <c r="A814">
        <v>151</v>
      </c>
      <c r="B814">
        <v>4</v>
      </c>
      <c r="C814" s="116">
        <v>45126.655621331018</v>
      </c>
      <c r="D814">
        <v>1155</v>
      </c>
      <c r="E814" s="24" t="s">
        <v>6385</v>
      </c>
      <c r="F814" s="24" t="s">
        <v>1126</v>
      </c>
      <c r="G814" s="24" t="s">
        <v>2491</v>
      </c>
      <c r="H814">
        <v>1155</v>
      </c>
      <c r="I814" s="24" t="s">
        <v>6386</v>
      </c>
      <c r="J814" t="b">
        <v>0</v>
      </c>
    </row>
    <row r="815" spans="1:10" x14ac:dyDescent="0.2">
      <c r="A815">
        <v>1010</v>
      </c>
      <c r="B815">
        <v>4</v>
      </c>
      <c r="C815" s="116">
        <v>45639</v>
      </c>
      <c r="D815">
        <v>9286</v>
      </c>
      <c r="E815" s="24" t="s">
        <v>6387</v>
      </c>
      <c r="F815" s="24" t="s">
        <v>2494</v>
      </c>
      <c r="G815" s="24" t="s">
        <v>2493</v>
      </c>
      <c r="H815">
        <v>9286</v>
      </c>
      <c r="I815" s="24" t="s">
        <v>6388</v>
      </c>
      <c r="J815" t="b">
        <v>0</v>
      </c>
    </row>
    <row r="816" spans="1:10" x14ac:dyDescent="0.2">
      <c r="A816">
        <v>1515</v>
      </c>
      <c r="B816">
        <v>4</v>
      </c>
      <c r="C816" s="116">
        <v>45126.655621678241</v>
      </c>
      <c r="D816">
        <v>9832</v>
      </c>
      <c r="E816" s="24" t="s">
        <v>6389</v>
      </c>
      <c r="F816" s="24" t="s">
        <v>2496</v>
      </c>
      <c r="G816" s="24" t="s">
        <v>2495</v>
      </c>
      <c r="H816">
        <v>9832</v>
      </c>
      <c r="I816" s="24" t="s">
        <v>6390</v>
      </c>
      <c r="J816" t="b">
        <v>0</v>
      </c>
    </row>
    <row r="817" spans="1:10" x14ac:dyDescent="0.2">
      <c r="A817">
        <v>729</v>
      </c>
      <c r="B817">
        <v>4</v>
      </c>
      <c r="C817" s="116">
        <v>45126.655621874997</v>
      </c>
      <c r="D817">
        <v>8967</v>
      </c>
      <c r="E817" s="24" t="s">
        <v>6391</v>
      </c>
      <c r="F817" s="24" t="s">
        <v>1541</v>
      </c>
      <c r="G817" s="24" t="s">
        <v>2497</v>
      </c>
      <c r="H817">
        <v>8967</v>
      </c>
      <c r="I817" s="24" t="s">
        <v>6392</v>
      </c>
      <c r="J817" t="b">
        <v>0</v>
      </c>
    </row>
    <row r="818" spans="1:10" x14ac:dyDescent="0.2">
      <c r="A818">
        <v>157</v>
      </c>
      <c r="B818">
        <v>4</v>
      </c>
      <c r="C818" s="116">
        <v>45126.655622025464</v>
      </c>
      <c r="D818">
        <v>1161</v>
      </c>
      <c r="E818" s="24" t="s">
        <v>6391</v>
      </c>
      <c r="F818" s="24" t="s">
        <v>2499</v>
      </c>
      <c r="G818" s="24" t="s">
        <v>2498</v>
      </c>
      <c r="H818">
        <v>1161</v>
      </c>
      <c r="I818" s="24" t="s">
        <v>6393</v>
      </c>
      <c r="J818" t="b">
        <v>0</v>
      </c>
    </row>
    <row r="819" spans="1:10" x14ac:dyDescent="0.2">
      <c r="A819">
        <v>1195</v>
      </c>
      <c r="B819">
        <v>4</v>
      </c>
      <c r="C819" s="116">
        <v>45126.655622418984</v>
      </c>
      <c r="D819">
        <v>9500</v>
      </c>
      <c r="E819" s="24" t="s">
        <v>6394</v>
      </c>
      <c r="F819" s="24" t="s">
        <v>2238</v>
      </c>
      <c r="G819" s="24" t="s">
        <v>2500</v>
      </c>
      <c r="H819">
        <v>9500</v>
      </c>
      <c r="I819" s="24" t="s">
        <v>6395</v>
      </c>
      <c r="J819" t="b">
        <v>0</v>
      </c>
    </row>
    <row r="820" spans="1:10" x14ac:dyDescent="0.2">
      <c r="A820">
        <v>1420</v>
      </c>
      <c r="B820">
        <v>4</v>
      </c>
      <c r="C820" s="116">
        <v>45126.655622569444</v>
      </c>
      <c r="D820">
        <v>9735</v>
      </c>
      <c r="E820" s="24" t="s">
        <v>6396</v>
      </c>
      <c r="F820" s="24" t="s">
        <v>2238</v>
      </c>
      <c r="G820" s="24" t="s">
        <v>2501</v>
      </c>
      <c r="H820">
        <v>9735</v>
      </c>
      <c r="I820" s="24" t="s">
        <v>6397</v>
      </c>
      <c r="J820" t="b">
        <v>0</v>
      </c>
    </row>
    <row r="821" spans="1:10" x14ac:dyDescent="0.2">
      <c r="A821">
        <v>158</v>
      </c>
      <c r="B821">
        <v>4</v>
      </c>
      <c r="C821" s="116">
        <v>45131.51031056713</v>
      </c>
      <c r="D821">
        <v>1162</v>
      </c>
      <c r="E821" s="24" t="s">
        <v>1022</v>
      </c>
      <c r="F821" s="24" t="s">
        <v>1281</v>
      </c>
      <c r="G821" s="24" t="s">
        <v>2502</v>
      </c>
      <c r="H821">
        <v>1162</v>
      </c>
      <c r="I821" s="24" t="s">
        <v>6398</v>
      </c>
      <c r="J821" t="b">
        <v>0</v>
      </c>
    </row>
    <row r="822" spans="1:10" x14ac:dyDescent="0.2">
      <c r="A822">
        <v>2124</v>
      </c>
      <c r="C822" s="116"/>
      <c r="D822">
        <v>1823</v>
      </c>
      <c r="E822" s="24" t="s">
        <v>1022</v>
      </c>
      <c r="F822" s="24" t="s">
        <v>1064</v>
      </c>
      <c r="G822" s="24" t="s">
        <v>2505</v>
      </c>
      <c r="H822">
        <v>1823</v>
      </c>
      <c r="I822" s="24" t="s">
        <v>211</v>
      </c>
      <c r="J822" t="b">
        <v>1</v>
      </c>
    </row>
    <row r="823" spans="1:10" x14ac:dyDescent="0.2">
      <c r="A823">
        <v>441</v>
      </c>
      <c r="B823">
        <v>4</v>
      </c>
      <c r="C823" s="116">
        <v>45131.51032361111</v>
      </c>
      <c r="D823">
        <v>2358</v>
      </c>
      <c r="E823" s="24" t="s">
        <v>1022</v>
      </c>
      <c r="F823" s="24" t="s">
        <v>2507</v>
      </c>
      <c r="G823" s="24" t="s">
        <v>2506</v>
      </c>
      <c r="H823">
        <v>2358</v>
      </c>
      <c r="I823" s="24" t="s">
        <v>6399</v>
      </c>
      <c r="J823" t="b">
        <v>0</v>
      </c>
    </row>
    <row r="824" spans="1:10" x14ac:dyDescent="0.2">
      <c r="A824">
        <v>458</v>
      </c>
      <c r="B824">
        <v>4</v>
      </c>
      <c r="C824" s="116">
        <v>45639</v>
      </c>
      <c r="D824">
        <v>2386</v>
      </c>
      <c r="E824" s="24" t="s">
        <v>1022</v>
      </c>
      <c r="F824" s="24" t="s">
        <v>2512</v>
      </c>
      <c r="G824" s="24" t="s">
        <v>2511</v>
      </c>
      <c r="H824">
        <v>2386</v>
      </c>
      <c r="I824" s="24" t="s">
        <v>6400</v>
      </c>
      <c r="J824" t="b">
        <v>0</v>
      </c>
    </row>
    <row r="825" spans="1:10" x14ac:dyDescent="0.2">
      <c r="A825">
        <v>1168</v>
      </c>
      <c r="B825">
        <v>4</v>
      </c>
      <c r="C825" s="116">
        <v>45131.510326504627</v>
      </c>
      <c r="D825">
        <v>9466</v>
      </c>
      <c r="E825" s="24" t="s">
        <v>1022</v>
      </c>
      <c r="F825" s="24" t="s">
        <v>2518</v>
      </c>
      <c r="G825" s="24" t="s">
        <v>2517</v>
      </c>
      <c r="H825">
        <v>9466</v>
      </c>
      <c r="I825" s="24" t="s">
        <v>6401</v>
      </c>
      <c r="J825" t="b">
        <v>0</v>
      </c>
    </row>
    <row r="826" spans="1:10" x14ac:dyDescent="0.2">
      <c r="A826">
        <v>582</v>
      </c>
      <c r="B826">
        <v>4</v>
      </c>
      <c r="C826" s="116">
        <v>45131.510327581018</v>
      </c>
      <c r="D826">
        <v>8779</v>
      </c>
      <c r="E826" s="24" t="s">
        <v>1022</v>
      </c>
      <c r="F826" s="24" t="s">
        <v>2520</v>
      </c>
      <c r="G826" s="24" t="s">
        <v>2519</v>
      </c>
      <c r="H826">
        <v>8779</v>
      </c>
      <c r="I826" s="24" t="s">
        <v>6402</v>
      </c>
      <c r="J826" t="b">
        <v>1</v>
      </c>
    </row>
    <row r="827" spans="1:10" x14ac:dyDescent="0.2">
      <c r="A827">
        <v>2033</v>
      </c>
      <c r="C827" s="116"/>
      <c r="D827">
        <v>1946</v>
      </c>
      <c r="E827" s="24" t="s">
        <v>1022</v>
      </c>
      <c r="F827" s="24" t="s">
        <v>1090</v>
      </c>
      <c r="G827" s="24" t="s">
        <v>2522</v>
      </c>
      <c r="H827">
        <v>1946</v>
      </c>
      <c r="I827" s="24" t="s">
        <v>6403</v>
      </c>
      <c r="J827" t="b">
        <v>0</v>
      </c>
    </row>
    <row r="828" spans="1:10" x14ac:dyDescent="0.2">
      <c r="A828">
        <v>2049</v>
      </c>
      <c r="C828" s="116">
        <v>45455</v>
      </c>
      <c r="D828">
        <v>11142032</v>
      </c>
      <c r="E828" s="24" t="s">
        <v>1022</v>
      </c>
      <c r="F828" s="24" t="s">
        <v>6404</v>
      </c>
      <c r="G828" s="24" t="s">
        <v>6405</v>
      </c>
      <c r="H828">
        <v>11142032</v>
      </c>
      <c r="I828" s="24" t="s">
        <v>6406</v>
      </c>
      <c r="J828" t="b">
        <v>0</v>
      </c>
    </row>
    <row r="829" spans="1:10" x14ac:dyDescent="0.2">
      <c r="A829">
        <v>830</v>
      </c>
      <c r="B829">
        <v>4</v>
      </c>
      <c r="C829" s="116">
        <v>45131.510329050929</v>
      </c>
      <c r="D829">
        <v>9089</v>
      </c>
      <c r="E829" s="24" t="s">
        <v>1022</v>
      </c>
      <c r="F829" s="24" t="s">
        <v>1823</v>
      </c>
      <c r="G829" s="24" t="s">
        <v>2523</v>
      </c>
      <c r="H829">
        <v>9089</v>
      </c>
      <c r="I829" s="24" t="s">
        <v>6407</v>
      </c>
      <c r="J829" t="b">
        <v>0</v>
      </c>
    </row>
    <row r="830" spans="1:10" x14ac:dyDescent="0.2">
      <c r="A830">
        <v>1200</v>
      </c>
      <c r="B830">
        <v>4</v>
      </c>
      <c r="C830" s="116">
        <v>45131.510329398145</v>
      </c>
      <c r="D830">
        <v>9505</v>
      </c>
      <c r="E830" s="24" t="s">
        <v>1022</v>
      </c>
      <c r="F830" s="24" t="s">
        <v>2044</v>
      </c>
      <c r="G830" s="24" t="s">
        <v>2524</v>
      </c>
      <c r="H830">
        <v>9505</v>
      </c>
      <c r="I830" s="24" t="s">
        <v>6408</v>
      </c>
      <c r="J830" t="b">
        <v>0</v>
      </c>
    </row>
    <row r="831" spans="1:10" x14ac:dyDescent="0.2">
      <c r="A831">
        <v>420</v>
      </c>
      <c r="B831">
        <v>4</v>
      </c>
      <c r="C831" s="116">
        <v>45726</v>
      </c>
      <c r="D831">
        <v>2224</v>
      </c>
      <c r="E831" s="24" t="s">
        <v>1022</v>
      </c>
      <c r="F831" s="24" t="s">
        <v>891</v>
      </c>
      <c r="G831" s="24" t="s">
        <v>5018</v>
      </c>
      <c r="H831">
        <v>2224</v>
      </c>
      <c r="I831" s="24" t="s">
        <v>6409</v>
      </c>
      <c r="J831" t="b">
        <v>0</v>
      </c>
    </row>
    <row r="832" spans="1:10" x14ac:dyDescent="0.2">
      <c r="A832">
        <v>217</v>
      </c>
      <c r="B832">
        <v>4</v>
      </c>
      <c r="C832" s="116">
        <v>45131.510329942132</v>
      </c>
      <c r="D832">
        <v>1225</v>
      </c>
      <c r="E832" s="24" t="s">
        <v>1022</v>
      </c>
      <c r="F832" s="24" t="s">
        <v>2528</v>
      </c>
      <c r="G832" s="24" t="s">
        <v>2527</v>
      </c>
      <c r="H832">
        <v>1225</v>
      </c>
      <c r="I832" s="24" t="s">
        <v>6410</v>
      </c>
      <c r="J832" t="b">
        <v>0</v>
      </c>
    </row>
    <row r="833" spans="1:10" x14ac:dyDescent="0.2">
      <c r="A833">
        <v>218</v>
      </c>
      <c r="B833">
        <v>4</v>
      </c>
      <c r="C833" s="116">
        <v>45131.510330092591</v>
      </c>
      <c r="D833">
        <v>1226</v>
      </c>
      <c r="E833" s="24" t="s">
        <v>1022</v>
      </c>
      <c r="F833" s="24" t="s">
        <v>2528</v>
      </c>
      <c r="G833" s="24" t="s">
        <v>2527</v>
      </c>
      <c r="H833">
        <v>1226</v>
      </c>
      <c r="I833" s="24" t="s">
        <v>6410</v>
      </c>
      <c r="J833" t="b">
        <v>0</v>
      </c>
    </row>
    <row r="834" spans="1:10" x14ac:dyDescent="0.2">
      <c r="A834">
        <v>488</v>
      </c>
      <c r="B834">
        <v>4</v>
      </c>
      <c r="C834" s="116">
        <v>45131.510330289355</v>
      </c>
      <c r="D834">
        <v>4004</v>
      </c>
      <c r="E834" s="24" t="s">
        <v>1022</v>
      </c>
      <c r="F834" s="24" t="s">
        <v>2530</v>
      </c>
      <c r="G834" s="24" t="s">
        <v>2529</v>
      </c>
      <c r="H834">
        <v>4004</v>
      </c>
      <c r="I834" s="24" t="s">
        <v>6411</v>
      </c>
      <c r="J834" t="b">
        <v>0</v>
      </c>
    </row>
    <row r="835" spans="1:10" x14ac:dyDescent="0.2">
      <c r="A835">
        <v>562</v>
      </c>
      <c r="B835">
        <v>4</v>
      </c>
      <c r="C835" s="116">
        <v>45131.510330671299</v>
      </c>
      <c r="D835">
        <v>8755</v>
      </c>
      <c r="E835" s="24" t="s">
        <v>1022</v>
      </c>
      <c r="F835" s="24" t="s">
        <v>1068</v>
      </c>
      <c r="G835" s="24" t="s">
        <v>2531</v>
      </c>
      <c r="H835">
        <v>8755</v>
      </c>
      <c r="I835" s="24" t="s">
        <v>6412</v>
      </c>
      <c r="J835" t="b">
        <v>0</v>
      </c>
    </row>
    <row r="836" spans="1:10" x14ac:dyDescent="0.2">
      <c r="A836">
        <v>865</v>
      </c>
      <c r="B836">
        <v>4</v>
      </c>
      <c r="C836" s="116">
        <v>45131.510330821759</v>
      </c>
      <c r="D836">
        <v>9135</v>
      </c>
      <c r="E836" s="24" t="s">
        <v>1022</v>
      </c>
      <c r="F836" s="24" t="s">
        <v>2533</v>
      </c>
      <c r="G836" s="24" t="s">
        <v>2532</v>
      </c>
      <c r="H836">
        <v>9135</v>
      </c>
      <c r="I836" s="24" t="s">
        <v>6413</v>
      </c>
      <c r="J836" t="b">
        <v>0</v>
      </c>
    </row>
    <row r="837" spans="1:10" x14ac:dyDescent="0.2">
      <c r="A837">
        <v>1119</v>
      </c>
      <c r="B837">
        <v>4</v>
      </c>
      <c r="C837" s="116">
        <v>45131.510331018515</v>
      </c>
      <c r="D837">
        <v>9406</v>
      </c>
      <c r="E837" s="24" t="s">
        <v>1022</v>
      </c>
      <c r="F837" s="24" t="s">
        <v>2535</v>
      </c>
      <c r="G837" s="24" t="s">
        <v>2534</v>
      </c>
      <c r="H837">
        <v>9406</v>
      </c>
      <c r="I837" s="24" t="s">
        <v>6414</v>
      </c>
      <c r="J837" t="b">
        <v>0</v>
      </c>
    </row>
    <row r="838" spans="1:10" x14ac:dyDescent="0.2">
      <c r="A838">
        <v>568</v>
      </c>
      <c r="B838">
        <v>4</v>
      </c>
      <c r="C838" s="116">
        <v>45131.510331215279</v>
      </c>
      <c r="D838">
        <v>8763</v>
      </c>
      <c r="E838" s="24" t="s">
        <v>1022</v>
      </c>
      <c r="F838" s="24" t="s">
        <v>2539</v>
      </c>
      <c r="G838" s="24" t="s">
        <v>2538</v>
      </c>
      <c r="H838">
        <v>8763</v>
      </c>
      <c r="I838" s="24" t="s">
        <v>6415</v>
      </c>
      <c r="J838" t="b">
        <v>0</v>
      </c>
    </row>
    <row r="839" spans="1:10" x14ac:dyDescent="0.2">
      <c r="A839">
        <v>596</v>
      </c>
      <c r="B839">
        <v>4</v>
      </c>
      <c r="C839" s="116"/>
      <c r="D839">
        <v>8793</v>
      </c>
      <c r="E839" s="24" t="s">
        <v>1022</v>
      </c>
      <c r="F839" s="24" t="s">
        <v>956</v>
      </c>
      <c r="G839" s="24" t="s">
        <v>348</v>
      </c>
      <c r="H839">
        <v>8793</v>
      </c>
      <c r="I839" s="24" t="s">
        <v>6416</v>
      </c>
      <c r="J839" t="b">
        <v>0</v>
      </c>
    </row>
    <row r="840" spans="1:10" x14ac:dyDescent="0.2">
      <c r="A840">
        <v>1581</v>
      </c>
      <c r="B840">
        <v>1</v>
      </c>
      <c r="C840" s="116">
        <v>45131.510331365738</v>
      </c>
      <c r="D840">
        <v>9902</v>
      </c>
      <c r="E840" s="24" t="s">
        <v>1022</v>
      </c>
      <c r="F840" s="24" t="s">
        <v>2541</v>
      </c>
      <c r="G840" s="24" t="s">
        <v>2540</v>
      </c>
      <c r="H840">
        <v>9902</v>
      </c>
      <c r="I840" s="24" t="s">
        <v>6417</v>
      </c>
      <c r="J840" t="b">
        <v>1</v>
      </c>
    </row>
    <row r="841" spans="1:10" x14ac:dyDescent="0.2">
      <c r="A841">
        <v>1142</v>
      </c>
      <c r="B841">
        <v>4</v>
      </c>
      <c r="C841" s="116">
        <v>45131.510331747682</v>
      </c>
      <c r="D841">
        <v>9432</v>
      </c>
      <c r="E841" s="24" t="s">
        <v>1022</v>
      </c>
      <c r="F841" s="24" t="s">
        <v>2543</v>
      </c>
      <c r="G841" s="24" t="s">
        <v>2542</v>
      </c>
      <c r="H841">
        <v>9432</v>
      </c>
      <c r="I841" s="24" t="s">
        <v>6418</v>
      </c>
      <c r="J841" t="b">
        <v>0</v>
      </c>
    </row>
    <row r="842" spans="1:10" x14ac:dyDescent="0.2">
      <c r="A842">
        <v>500</v>
      </c>
      <c r="B842">
        <v>4</v>
      </c>
      <c r="C842" s="116"/>
      <c r="D842">
        <v>8192</v>
      </c>
      <c r="E842" s="24" t="s">
        <v>1022</v>
      </c>
      <c r="F842" s="24" t="s">
        <v>2545</v>
      </c>
      <c r="G842" s="24" t="s">
        <v>2544</v>
      </c>
      <c r="H842">
        <v>8192</v>
      </c>
      <c r="I842" s="24" t="s">
        <v>764</v>
      </c>
      <c r="J842" t="b">
        <v>0</v>
      </c>
    </row>
    <row r="843" spans="1:10" x14ac:dyDescent="0.2">
      <c r="A843">
        <v>1819</v>
      </c>
      <c r="C843" s="116">
        <v>45131.510332094906</v>
      </c>
      <c r="D843">
        <v>1616</v>
      </c>
      <c r="E843" s="24" t="s">
        <v>1022</v>
      </c>
      <c r="F843" s="24" t="s">
        <v>1039</v>
      </c>
      <c r="G843" s="24" t="s">
        <v>2546</v>
      </c>
      <c r="H843">
        <v>1616</v>
      </c>
      <c r="I843" s="24" t="s">
        <v>6419</v>
      </c>
      <c r="J843" t="b">
        <v>0</v>
      </c>
    </row>
    <row r="844" spans="1:10" x14ac:dyDescent="0.2">
      <c r="A844">
        <v>70</v>
      </c>
      <c r="B844">
        <v>4</v>
      </c>
      <c r="C844" s="116">
        <v>45131.510331944446</v>
      </c>
      <c r="D844">
        <v>1073</v>
      </c>
      <c r="E844" s="24" t="s">
        <v>1022</v>
      </c>
      <c r="F844" s="24" t="s">
        <v>1039</v>
      </c>
      <c r="G844" s="24" t="s">
        <v>2546</v>
      </c>
      <c r="H844">
        <v>1073</v>
      </c>
      <c r="I844" s="24" t="s">
        <v>6419</v>
      </c>
      <c r="J844" t="b">
        <v>0</v>
      </c>
    </row>
    <row r="845" spans="1:10" x14ac:dyDescent="0.2">
      <c r="A845">
        <v>2117</v>
      </c>
      <c r="C845" s="116"/>
      <c r="D845">
        <v>5019</v>
      </c>
      <c r="E845" s="24" t="s">
        <v>9403</v>
      </c>
      <c r="F845" s="24" t="s">
        <v>960</v>
      </c>
      <c r="G845" s="24" t="s">
        <v>9397</v>
      </c>
      <c r="H845">
        <v>5019</v>
      </c>
      <c r="I845" s="24" t="s">
        <v>9404</v>
      </c>
      <c r="J845" t="b">
        <v>1</v>
      </c>
    </row>
    <row r="846" spans="1:10" x14ac:dyDescent="0.2">
      <c r="A846">
        <v>2120</v>
      </c>
      <c r="C846" s="116"/>
      <c r="D846">
        <v>2638</v>
      </c>
      <c r="E846" s="24" t="s">
        <v>9403</v>
      </c>
      <c r="F846" s="24" t="s">
        <v>9385</v>
      </c>
      <c r="G846" s="24" t="s">
        <v>9380</v>
      </c>
      <c r="H846">
        <v>2638</v>
      </c>
      <c r="I846" s="24" t="s">
        <v>9414</v>
      </c>
      <c r="J846" t="b">
        <v>1</v>
      </c>
    </row>
    <row r="847" spans="1:10" x14ac:dyDescent="0.2">
      <c r="A847">
        <v>1044</v>
      </c>
      <c r="B847">
        <v>4</v>
      </c>
      <c r="C847" s="116">
        <v>45131.510332291669</v>
      </c>
      <c r="D847">
        <v>9321</v>
      </c>
      <c r="E847" s="24" t="s">
        <v>6420</v>
      </c>
      <c r="F847" s="24" t="s">
        <v>2548</v>
      </c>
      <c r="G847" s="24" t="s">
        <v>2547</v>
      </c>
      <c r="H847">
        <v>9321</v>
      </c>
      <c r="I847" s="24" t="s">
        <v>6421</v>
      </c>
      <c r="J847" t="b">
        <v>0</v>
      </c>
    </row>
    <row r="848" spans="1:10" x14ac:dyDescent="0.2">
      <c r="A848">
        <v>1685</v>
      </c>
      <c r="C848" s="116">
        <v>45131.510332488426</v>
      </c>
      <c r="D848">
        <v>1443</v>
      </c>
      <c r="E848" s="24" t="s">
        <v>6420</v>
      </c>
      <c r="F848" s="24" t="s">
        <v>2550</v>
      </c>
      <c r="G848" s="24" t="s">
        <v>2549</v>
      </c>
      <c r="H848">
        <v>1443</v>
      </c>
      <c r="I848" s="24" t="s">
        <v>6422</v>
      </c>
      <c r="J848" t="b">
        <v>0</v>
      </c>
    </row>
    <row r="849" spans="1:10" x14ac:dyDescent="0.2">
      <c r="A849">
        <v>1054</v>
      </c>
      <c r="B849">
        <v>9</v>
      </c>
      <c r="C849" s="116">
        <v>45131.510332638885</v>
      </c>
      <c r="D849">
        <v>9331</v>
      </c>
      <c r="E849" s="24" t="s">
        <v>6420</v>
      </c>
      <c r="F849" s="24" t="s">
        <v>2552</v>
      </c>
      <c r="G849" s="24" t="s">
        <v>2551</v>
      </c>
      <c r="H849">
        <v>9331</v>
      </c>
      <c r="I849" s="24" t="s">
        <v>6423</v>
      </c>
      <c r="J849" t="b">
        <v>1</v>
      </c>
    </row>
    <row r="850" spans="1:10" x14ac:dyDescent="0.2">
      <c r="A850">
        <v>962</v>
      </c>
      <c r="B850">
        <v>4</v>
      </c>
      <c r="C850" s="116">
        <v>45131.510332835649</v>
      </c>
      <c r="D850">
        <v>9235</v>
      </c>
      <c r="E850" s="24" t="s">
        <v>6424</v>
      </c>
      <c r="F850" s="24" t="s">
        <v>1033</v>
      </c>
      <c r="G850" s="24" t="s">
        <v>2553</v>
      </c>
      <c r="H850">
        <v>9235</v>
      </c>
      <c r="I850" s="24" t="s">
        <v>6425</v>
      </c>
      <c r="J850" t="b">
        <v>0</v>
      </c>
    </row>
    <row r="851" spans="1:10" x14ac:dyDescent="0.2">
      <c r="A851">
        <v>1425</v>
      </c>
      <c r="B851">
        <v>4</v>
      </c>
      <c r="C851" s="116">
        <v>45131.510332986109</v>
      </c>
      <c r="D851">
        <v>9742</v>
      </c>
      <c r="E851" s="24" t="s">
        <v>6426</v>
      </c>
      <c r="F851" s="24" t="s">
        <v>1440</v>
      </c>
      <c r="G851" s="24" t="s">
        <v>2554</v>
      </c>
      <c r="H851">
        <v>9742</v>
      </c>
      <c r="I851" s="24" t="s">
        <v>6427</v>
      </c>
      <c r="J851" t="b">
        <v>0</v>
      </c>
    </row>
    <row r="852" spans="1:10" x14ac:dyDescent="0.2">
      <c r="A852">
        <v>1557</v>
      </c>
      <c r="B852">
        <v>4</v>
      </c>
      <c r="C852" s="116">
        <v>45131.510333368053</v>
      </c>
      <c r="D852">
        <v>9876</v>
      </c>
      <c r="E852" s="24" t="s">
        <v>6428</v>
      </c>
      <c r="F852" s="24" t="s">
        <v>1254</v>
      </c>
      <c r="G852" s="24" t="s">
        <v>2557</v>
      </c>
      <c r="H852">
        <v>9876</v>
      </c>
      <c r="I852" s="24" t="s">
        <v>6429</v>
      </c>
      <c r="J852" t="b">
        <v>0</v>
      </c>
    </row>
    <row r="853" spans="1:10" x14ac:dyDescent="0.2">
      <c r="A853">
        <v>1548</v>
      </c>
      <c r="B853">
        <v>4</v>
      </c>
      <c r="C853" s="116">
        <v>45131.510333715276</v>
      </c>
      <c r="D853">
        <v>9866</v>
      </c>
      <c r="E853" s="24" t="s">
        <v>6430</v>
      </c>
      <c r="F853" s="24" t="s">
        <v>1743</v>
      </c>
      <c r="G853" s="24" t="s">
        <v>2559</v>
      </c>
      <c r="H853">
        <v>9866</v>
      </c>
      <c r="I853" s="24" t="s">
        <v>6431</v>
      </c>
      <c r="J853" t="b">
        <v>0</v>
      </c>
    </row>
    <row r="854" spans="1:10" x14ac:dyDescent="0.2">
      <c r="A854">
        <v>1544</v>
      </c>
      <c r="B854">
        <v>4</v>
      </c>
      <c r="C854" s="116">
        <v>45131.510333564816</v>
      </c>
      <c r="D854">
        <v>9862</v>
      </c>
      <c r="E854" s="24" t="s">
        <v>6430</v>
      </c>
      <c r="F854" s="24" t="s">
        <v>1743</v>
      </c>
      <c r="G854" s="24" t="s">
        <v>2559</v>
      </c>
      <c r="H854">
        <v>9862</v>
      </c>
      <c r="I854" s="24" t="s">
        <v>6431</v>
      </c>
      <c r="J854" t="b">
        <v>0</v>
      </c>
    </row>
    <row r="855" spans="1:10" x14ac:dyDescent="0.2">
      <c r="A855">
        <v>936</v>
      </c>
      <c r="B855">
        <v>11</v>
      </c>
      <c r="C855" s="116">
        <v>45131.51033391204</v>
      </c>
      <c r="D855">
        <v>9207</v>
      </c>
      <c r="E855" s="24" t="s">
        <v>6432</v>
      </c>
      <c r="F855" s="24" t="s">
        <v>1187</v>
      </c>
      <c r="G855" s="24" t="s">
        <v>2560</v>
      </c>
      <c r="H855">
        <v>9207</v>
      </c>
      <c r="I855" s="24" t="s">
        <v>6433</v>
      </c>
      <c r="J855" t="b">
        <v>0</v>
      </c>
    </row>
    <row r="856" spans="1:10" x14ac:dyDescent="0.2">
      <c r="A856">
        <v>497</v>
      </c>
      <c r="B856">
        <v>8</v>
      </c>
      <c r="C856" s="116"/>
      <c r="D856">
        <v>5004</v>
      </c>
      <c r="E856" s="24" t="s">
        <v>6434</v>
      </c>
      <c r="F856" s="24" t="s">
        <v>983</v>
      </c>
      <c r="G856" s="24" t="s">
        <v>352</v>
      </c>
      <c r="H856">
        <v>5004</v>
      </c>
      <c r="I856" s="24" t="s">
        <v>325</v>
      </c>
      <c r="J856" t="b">
        <v>1</v>
      </c>
    </row>
    <row r="857" spans="1:10" x14ac:dyDescent="0.2">
      <c r="A857">
        <v>266</v>
      </c>
      <c r="B857">
        <v>4</v>
      </c>
      <c r="C857" s="116">
        <v>45131.510334259263</v>
      </c>
      <c r="D857">
        <v>1276</v>
      </c>
      <c r="E857" s="24" t="s">
        <v>6434</v>
      </c>
      <c r="F857" s="24" t="s">
        <v>2562</v>
      </c>
      <c r="G857" s="24" t="s">
        <v>2561</v>
      </c>
      <c r="H857">
        <v>1276</v>
      </c>
      <c r="I857" s="24" t="s">
        <v>6435</v>
      </c>
      <c r="J857" t="b">
        <v>1</v>
      </c>
    </row>
    <row r="858" spans="1:10" x14ac:dyDescent="0.2">
      <c r="A858">
        <v>1457</v>
      </c>
      <c r="B858">
        <v>4</v>
      </c>
      <c r="C858" s="116">
        <v>45131.510334108796</v>
      </c>
      <c r="D858">
        <v>9774</v>
      </c>
      <c r="E858" s="24" t="s">
        <v>6436</v>
      </c>
      <c r="F858" s="24" t="s">
        <v>2113</v>
      </c>
      <c r="G858" s="24" t="s">
        <v>2563</v>
      </c>
      <c r="H858">
        <v>9774</v>
      </c>
      <c r="I858" s="24" t="s">
        <v>6437</v>
      </c>
      <c r="J858" t="b">
        <v>0</v>
      </c>
    </row>
    <row r="859" spans="1:10" x14ac:dyDescent="0.2">
      <c r="A859">
        <v>141</v>
      </c>
      <c r="B859">
        <v>4</v>
      </c>
      <c r="C859" s="116">
        <v>45131.510334456019</v>
      </c>
      <c r="D859">
        <v>1145</v>
      </c>
      <c r="E859" s="24" t="s">
        <v>6438</v>
      </c>
      <c r="F859" s="24" t="s">
        <v>2565</v>
      </c>
      <c r="G859" s="24" t="s">
        <v>2564</v>
      </c>
      <c r="H859">
        <v>1145</v>
      </c>
      <c r="I859" s="24" t="s">
        <v>6439</v>
      </c>
      <c r="J859" t="b">
        <v>0</v>
      </c>
    </row>
    <row r="860" spans="1:10" x14ac:dyDescent="0.2">
      <c r="A860">
        <v>1896</v>
      </c>
      <c r="C860" s="116">
        <v>45131.510334641207</v>
      </c>
      <c r="D860">
        <v>1699</v>
      </c>
      <c r="E860" s="24" t="s">
        <v>5019</v>
      </c>
      <c r="F860" s="24" t="s">
        <v>2118</v>
      </c>
      <c r="G860" s="24" t="s">
        <v>2566</v>
      </c>
      <c r="H860">
        <v>1699</v>
      </c>
      <c r="I860" s="24" t="s">
        <v>6440</v>
      </c>
      <c r="J860" t="b">
        <v>0</v>
      </c>
    </row>
    <row r="861" spans="1:10" x14ac:dyDescent="0.2">
      <c r="A861">
        <v>283</v>
      </c>
      <c r="B861">
        <v>4</v>
      </c>
      <c r="C861" s="116">
        <v>45131.510334837963</v>
      </c>
      <c r="D861">
        <v>1293</v>
      </c>
      <c r="E861" s="24" t="s">
        <v>6441</v>
      </c>
      <c r="F861" s="24" t="s">
        <v>2572</v>
      </c>
      <c r="G861" s="24" t="s">
        <v>2571</v>
      </c>
      <c r="H861">
        <v>1293</v>
      </c>
      <c r="I861" s="24" t="s">
        <v>6442</v>
      </c>
      <c r="J861" t="b">
        <v>0</v>
      </c>
    </row>
    <row r="862" spans="1:10" x14ac:dyDescent="0.2">
      <c r="A862">
        <v>1140</v>
      </c>
      <c r="B862">
        <v>4</v>
      </c>
      <c r="C862" s="116">
        <v>45131.510335729166</v>
      </c>
      <c r="D862">
        <v>9430</v>
      </c>
      <c r="E862" s="24" t="s">
        <v>5020</v>
      </c>
      <c r="F862" s="24" t="s">
        <v>2581</v>
      </c>
      <c r="G862" s="24" t="s">
        <v>2580</v>
      </c>
      <c r="H862">
        <v>9430</v>
      </c>
      <c r="I862" s="24" t="s">
        <v>6443</v>
      </c>
      <c r="J862" t="b">
        <v>0</v>
      </c>
    </row>
    <row r="863" spans="1:10" x14ac:dyDescent="0.2">
      <c r="A863">
        <v>1395</v>
      </c>
      <c r="B863">
        <v>4</v>
      </c>
      <c r="C863" s="116">
        <v>45131.510335879633</v>
      </c>
      <c r="D863">
        <v>9706</v>
      </c>
      <c r="E863" s="24" t="s">
        <v>5020</v>
      </c>
      <c r="F863" s="24" t="s">
        <v>2581</v>
      </c>
      <c r="G863" s="24" t="s">
        <v>2580</v>
      </c>
      <c r="H863">
        <v>9706</v>
      </c>
      <c r="I863" s="24" t="s">
        <v>6443</v>
      </c>
      <c r="J863" t="b">
        <v>0</v>
      </c>
    </row>
    <row r="864" spans="1:10" x14ac:dyDescent="0.2">
      <c r="A864">
        <v>2020</v>
      </c>
      <c r="C864" s="116">
        <v>45639</v>
      </c>
      <c r="D864">
        <v>1944</v>
      </c>
      <c r="E864" s="24" t="s">
        <v>5020</v>
      </c>
      <c r="F864" s="24" t="s">
        <v>960</v>
      </c>
      <c r="G864" s="24" t="s">
        <v>2582</v>
      </c>
      <c r="H864">
        <v>1944</v>
      </c>
      <c r="I864" s="24" t="s">
        <v>6444</v>
      </c>
      <c r="J864" t="b">
        <v>0</v>
      </c>
    </row>
    <row r="865" spans="1:10" x14ac:dyDescent="0.2">
      <c r="A865">
        <v>552</v>
      </c>
      <c r="B865">
        <v>4</v>
      </c>
      <c r="C865" s="116">
        <v>45131.51033607639</v>
      </c>
      <c r="D865">
        <v>8745</v>
      </c>
      <c r="E865" s="24" t="s">
        <v>5020</v>
      </c>
      <c r="F865" s="24" t="s">
        <v>2584</v>
      </c>
      <c r="G865" s="24" t="s">
        <v>2583</v>
      </c>
      <c r="H865">
        <v>8745</v>
      </c>
      <c r="I865" s="24" t="s">
        <v>6445</v>
      </c>
      <c r="J865" t="b">
        <v>0</v>
      </c>
    </row>
    <row r="866" spans="1:10" x14ac:dyDescent="0.2">
      <c r="A866">
        <v>175</v>
      </c>
      <c r="B866">
        <v>4</v>
      </c>
      <c r="C866" s="116">
        <v>45131.510336458334</v>
      </c>
      <c r="D866">
        <v>1179</v>
      </c>
      <c r="E866" s="24" t="s">
        <v>5020</v>
      </c>
      <c r="F866" s="24" t="s">
        <v>2586</v>
      </c>
      <c r="G866" s="24" t="s">
        <v>2585</v>
      </c>
      <c r="H866">
        <v>1179</v>
      </c>
      <c r="I866" s="24" t="s">
        <v>6446</v>
      </c>
      <c r="J866" t="b">
        <v>0</v>
      </c>
    </row>
    <row r="867" spans="1:10" x14ac:dyDescent="0.2">
      <c r="A867">
        <v>147</v>
      </c>
      <c r="B867">
        <v>4</v>
      </c>
      <c r="C867" s="116">
        <v>45131.510336608793</v>
      </c>
      <c r="D867">
        <v>1151</v>
      </c>
      <c r="E867" s="24" t="s">
        <v>5020</v>
      </c>
      <c r="F867" s="24" t="s">
        <v>1154</v>
      </c>
      <c r="G867" s="24" t="s">
        <v>2587</v>
      </c>
      <c r="H867">
        <v>1151</v>
      </c>
      <c r="I867" s="24" t="s">
        <v>6447</v>
      </c>
      <c r="J867" t="b">
        <v>0</v>
      </c>
    </row>
    <row r="868" spans="1:10" x14ac:dyDescent="0.2">
      <c r="A868">
        <v>1996</v>
      </c>
      <c r="C868" s="116">
        <v>45131.510336805557</v>
      </c>
      <c r="D868">
        <v>5009</v>
      </c>
      <c r="E868" s="24" t="s">
        <v>5020</v>
      </c>
      <c r="F868" s="24" t="s">
        <v>891</v>
      </c>
      <c r="G868" s="24" t="s">
        <v>2588</v>
      </c>
      <c r="H868">
        <v>5009</v>
      </c>
      <c r="I868" s="24" t="s">
        <v>6448</v>
      </c>
      <c r="J868" t="b">
        <v>0</v>
      </c>
    </row>
    <row r="869" spans="1:10" x14ac:dyDescent="0.2">
      <c r="A869">
        <v>65</v>
      </c>
      <c r="B869">
        <v>4</v>
      </c>
      <c r="C869" s="116">
        <v>45131.51033715278</v>
      </c>
      <c r="D869">
        <v>1068</v>
      </c>
      <c r="E869" s="24" t="s">
        <v>5020</v>
      </c>
      <c r="F869" s="24" t="s">
        <v>2528</v>
      </c>
      <c r="G869" s="24" t="s">
        <v>2589</v>
      </c>
      <c r="H869">
        <v>1068</v>
      </c>
      <c r="I869" s="24" t="s">
        <v>6449</v>
      </c>
      <c r="J869" t="b">
        <v>0</v>
      </c>
    </row>
    <row r="870" spans="1:10" x14ac:dyDescent="0.2">
      <c r="A870">
        <v>639</v>
      </c>
      <c r="B870">
        <v>4</v>
      </c>
      <c r="C870" s="116">
        <v>45131.510337534724</v>
      </c>
      <c r="D870">
        <v>8844</v>
      </c>
      <c r="E870" s="24" t="s">
        <v>5020</v>
      </c>
      <c r="F870" s="24" t="s">
        <v>1783</v>
      </c>
      <c r="G870" s="24" t="s">
        <v>2590</v>
      </c>
      <c r="H870">
        <v>8844</v>
      </c>
      <c r="I870" s="24" t="s">
        <v>6450</v>
      </c>
      <c r="J870" t="b">
        <v>0</v>
      </c>
    </row>
    <row r="871" spans="1:10" x14ac:dyDescent="0.2">
      <c r="A871">
        <v>1647</v>
      </c>
      <c r="B871">
        <v>4</v>
      </c>
      <c r="C871" s="116">
        <v>45131.510338275461</v>
      </c>
      <c r="D871">
        <v>9972</v>
      </c>
      <c r="E871" s="24" t="s">
        <v>5020</v>
      </c>
      <c r="F871" s="24" t="s">
        <v>2592</v>
      </c>
      <c r="G871" s="24" t="s">
        <v>2591</v>
      </c>
      <c r="H871">
        <v>9972</v>
      </c>
      <c r="I871" s="24" t="s">
        <v>6451</v>
      </c>
      <c r="J871" t="b">
        <v>0</v>
      </c>
    </row>
    <row r="872" spans="1:10" x14ac:dyDescent="0.2">
      <c r="A872">
        <v>2095</v>
      </c>
      <c r="C872" s="116">
        <v>45615</v>
      </c>
      <c r="D872">
        <v>2489</v>
      </c>
      <c r="E872" s="24" t="s">
        <v>5020</v>
      </c>
      <c r="F872" s="24" t="s">
        <v>6452</v>
      </c>
      <c r="G872" s="24" t="s">
        <v>6453</v>
      </c>
      <c r="H872">
        <v>2489</v>
      </c>
      <c r="I872" s="24" t="s">
        <v>6454</v>
      </c>
      <c r="J872" t="b">
        <v>0</v>
      </c>
    </row>
    <row r="873" spans="1:10" x14ac:dyDescent="0.2">
      <c r="A873">
        <v>2010</v>
      </c>
      <c r="C873" s="116">
        <v>45131.510339351851</v>
      </c>
      <c r="D873">
        <v>1889</v>
      </c>
      <c r="E873" s="24" t="s">
        <v>6455</v>
      </c>
      <c r="F873" s="24" t="s">
        <v>1823</v>
      </c>
      <c r="G873" s="24" t="s">
        <v>2595</v>
      </c>
      <c r="H873">
        <v>1889</v>
      </c>
      <c r="I873" s="24" t="s">
        <v>6456</v>
      </c>
      <c r="J873" t="b">
        <v>0</v>
      </c>
    </row>
    <row r="874" spans="1:10" x14ac:dyDescent="0.2">
      <c r="A874">
        <v>593</v>
      </c>
      <c r="B874">
        <v>8</v>
      </c>
      <c r="C874" s="116">
        <v>45726</v>
      </c>
      <c r="D874">
        <v>8790</v>
      </c>
      <c r="E874" s="24" t="s">
        <v>6455</v>
      </c>
      <c r="F874" s="24" t="s">
        <v>2600</v>
      </c>
      <c r="G874" s="24" t="s">
        <v>2599</v>
      </c>
      <c r="H874">
        <v>8790</v>
      </c>
      <c r="I874" s="24" t="s">
        <v>6457</v>
      </c>
      <c r="J874" t="b">
        <v>1</v>
      </c>
    </row>
    <row r="875" spans="1:10" x14ac:dyDescent="0.2">
      <c r="A875">
        <v>785</v>
      </c>
      <c r="B875">
        <v>4</v>
      </c>
      <c r="C875" s="116">
        <v>45131.510339895831</v>
      </c>
      <c r="D875">
        <v>9034</v>
      </c>
      <c r="E875" s="24" t="s">
        <v>6455</v>
      </c>
      <c r="F875" s="24" t="s">
        <v>2602</v>
      </c>
      <c r="G875" s="24" t="s">
        <v>2601</v>
      </c>
      <c r="H875">
        <v>9034</v>
      </c>
      <c r="I875" s="24" t="s">
        <v>6458</v>
      </c>
      <c r="J875" t="b">
        <v>0</v>
      </c>
    </row>
    <row r="876" spans="1:10" x14ac:dyDescent="0.2">
      <c r="A876">
        <v>699</v>
      </c>
      <c r="B876">
        <v>4</v>
      </c>
      <c r="C876" s="116">
        <v>45131.510340046298</v>
      </c>
      <c r="D876">
        <v>8932</v>
      </c>
      <c r="E876" s="24" t="s">
        <v>6455</v>
      </c>
      <c r="F876" s="24" t="s">
        <v>2604</v>
      </c>
      <c r="G876" s="24" t="s">
        <v>2603</v>
      </c>
      <c r="H876">
        <v>8932</v>
      </c>
      <c r="I876" s="24" t="s">
        <v>6459</v>
      </c>
      <c r="J876" t="b">
        <v>0</v>
      </c>
    </row>
    <row r="877" spans="1:10" x14ac:dyDescent="0.2">
      <c r="A877">
        <v>1990</v>
      </c>
      <c r="C877" s="116">
        <v>44932</v>
      </c>
      <c r="D877">
        <v>11009033</v>
      </c>
      <c r="E877" s="24" t="s">
        <v>6455</v>
      </c>
      <c r="F877" s="24" t="s">
        <v>6460</v>
      </c>
      <c r="G877" s="24" t="s">
        <v>6461</v>
      </c>
      <c r="H877">
        <v>11009033</v>
      </c>
      <c r="I877" s="24" t="s">
        <v>6462</v>
      </c>
      <c r="J877" t="b">
        <v>0</v>
      </c>
    </row>
    <row r="878" spans="1:10" x14ac:dyDescent="0.2">
      <c r="A878">
        <v>1606</v>
      </c>
      <c r="B878">
        <v>4</v>
      </c>
      <c r="C878" s="116">
        <v>45131.510340428242</v>
      </c>
      <c r="D878">
        <v>9928</v>
      </c>
      <c r="E878" s="24" t="s">
        <v>6455</v>
      </c>
      <c r="F878" s="24" t="s">
        <v>1440</v>
      </c>
      <c r="G878" s="24" t="s">
        <v>2605</v>
      </c>
      <c r="H878">
        <v>9928</v>
      </c>
      <c r="I878" s="24" t="s">
        <v>6463</v>
      </c>
      <c r="J878" t="b">
        <v>0</v>
      </c>
    </row>
    <row r="879" spans="1:10" x14ac:dyDescent="0.2">
      <c r="A879">
        <v>456</v>
      </c>
      <c r="B879">
        <v>4</v>
      </c>
      <c r="C879" s="116">
        <v>45131.510340624998</v>
      </c>
      <c r="D879">
        <v>2383</v>
      </c>
      <c r="E879" s="24" t="s">
        <v>6455</v>
      </c>
      <c r="F879" s="24" t="s">
        <v>2024</v>
      </c>
      <c r="G879" s="24" t="s">
        <v>2606</v>
      </c>
      <c r="H879">
        <v>2383</v>
      </c>
      <c r="I879" s="24" t="s">
        <v>6464</v>
      </c>
      <c r="J879" t="b">
        <v>0</v>
      </c>
    </row>
    <row r="880" spans="1:10" x14ac:dyDescent="0.2">
      <c r="A880">
        <v>475</v>
      </c>
      <c r="B880">
        <v>4</v>
      </c>
      <c r="C880" s="116">
        <v>45131.510340775465</v>
      </c>
      <c r="D880">
        <v>2941</v>
      </c>
      <c r="E880" s="24" t="s">
        <v>6455</v>
      </c>
      <c r="F880" s="24" t="s">
        <v>2608</v>
      </c>
      <c r="G880" s="24" t="s">
        <v>2607</v>
      </c>
      <c r="H880">
        <v>2941</v>
      </c>
      <c r="I880" s="24" t="s">
        <v>6465</v>
      </c>
      <c r="J880" t="b">
        <v>0</v>
      </c>
    </row>
    <row r="881" spans="1:10" x14ac:dyDescent="0.2">
      <c r="A881">
        <v>569</v>
      </c>
      <c r="B881">
        <v>4</v>
      </c>
      <c r="C881" s="116">
        <v>45131.510341168978</v>
      </c>
      <c r="D881">
        <v>8764</v>
      </c>
      <c r="E881" s="24" t="s">
        <v>6466</v>
      </c>
      <c r="F881" s="24" t="s">
        <v>2612</v>
      </c>
      <c r="G881" s="24" t="s">
        <v>2611</v>
      </c>
      <c r="H881">
        <v>8764</v>
      </c>
      <c r="I881" s="24" t="s">
        <v>6467</v>
      </c>
      <c r="J881" t="b">
        <v>0</v>
      </c>
    </row>
    <row r="882" spans="1:10" x14ac:dyDescent="0.2">
      <c r="A882">
        <v>1951</v>
      </c>
      <c r="C882" s="116">
        <v>45131.510341319445</v>
      </c>
      <c r="D882">
        <v>1760</v>
      </c>
      <c r="E882" s="24" t="s">
        <v>6468</v>
      </c>
      <c r="F882" s="24" t="s">
        <v>2614</v>
      </c>
      <c r="G882" s="24" t="s">
        <v>2613</v>
      </c>
      <c r="H882">
        <v>1760</v>
      </c>
      <c r="I882" s="24" t="s">
        <v>6469</v>
      </c>
      <c r="J882" t="b">
        <v>0</v>
      </c>
    </row>
    <row r="883" spans="1:10" x14ac:dyDescent="0.2">
      <c r="A883">
        <v>1970</v>
      </c>
      <c r="C883" s="116"/>
      <c r="D883">
        <v>1782</v>
      </c>
      <c r="E883" s="24" t="s">
        <v>6468</v>
      </c>
      <c r="F883" s="24" t="s">
        <v>1376</v>
      </c>
      <c r="G883" s="24" t="s">
        <v>2615</v>
      </c>
      <c r="H883">
        <v>1782</v>
      </c>
      <c r="I883" s="24" t="s">
        <v>6470</v>
      </c>
      <c r="J883" t="b">
        <v>0</v>
      </c>
    </row>
    <row r="884" spans="1:10" x14ac:dyDescent="0.2">
      <c r="A884">
        <v>1014</v>
      </c>
      <c r="B884">
        <v>4</v>
      </c>
      <c r="C884" s="116">
        <v>45131.510341666668</v>
      </c>
      <c r="D884">
        <v>9290</v>
      </c>
      <c r="E884" s="24" t="s">
        <v>6471</v>
      </c>
      <c r="F884" s="24" t="s">
        <v>1031</v>
      </c>
      <c r="G884" s="24" t="s">
        <v>2618</v>
      </c>
      <c r="H884">
        <v>9290</v>
      </c>
      <c r="I884" s="24" t="s">
        <v>6472</v>
      </c>
      <c r="J884" t="b">
        <v>0</v>
      </c>
    </row>
    <row r="885" spans="1:10" x14ac:dyDescent="0.2">
      <c r="A885">
        <v>1266</v>
      </c>
      <c r="B885">
        <v>4</v>
      </c>
      <c r="C885" s="116">
        <v>45131.510341516201</v>
      </c>
      <c r="D885">
        <v>9572</v>
      </c>
      <c r="E885" s="24" t="s">
        <v>6473</v>
      </c>
      <c r="F885" s="24" t="s">
        <v>1825</v>
      </c>
      <c r="G885" s="24" t="s">
        <v>2619</v>
      </c>
      <c r="H885">
        <v>9572</v>
      </c>
      <c r="I885" s="24" t="s">
        <v>6474</v>
      </c>
      <c r="J885" t="b">
        <v>0</v>
      </c>
    </row>
    <row r="886" spans="1:10" x14ac:dyDescent="0.2">
      <c r="A886">
        <v>908</v>
      </c>
      <c r="B886">
        <v>4</v>
      </c>
      <c r="C886" s="116">
        <v>45131.510341863424</v>
      </c>
      <c r="D886">
        <v>9179</v>
      </c>
      <c r="E886" s="24" t="s">
        <v>6475</v>
      </c>
      <c r="F886" s="24" t="s">
        <v>2621</v>
      </c>
      <c r="G886" s="24" t="s">
        <v>2620</v>
      </c>
      <c r="H886">
        <v>9179</v>
      </c>
      <c r="I886" s="24" t="s">
        <v>6476</v>
      </c>
      <c r="J886" t="b">
        <v>0</v>
      </c>
    </row>
    <row r="887" spans="1:10" x14ac:dyDescent="0.2">
      <c r="A887">
        <v>228</v>
      </c>
      <c r="B887">
        <v>4</v>
      </c>
      <c r="C887" s="116">
        <v>45131.510342245369</v>
      </c>
      <c r="D887">
        <v>1238</v>
      </c>
      <c r="E887" s="24" t="s">
        <v>6477</v>
      </c>
      <c r="F887" s="24" t="s">
        <v>2623</v>
      </c>
      <c r="G887" s="24" t="s">
        <v>2622</v>
      </c>
      <c r="H887">
        <v>1238</v>
      </c>
      <c r="I887" s="24" t="s">
        <v>6478</v>
      </c>
      <c r="J887" t="b">
        <v>0</v>
      </c>
    </row>
    <row r="888" spans="1:10" x14ac:dyDescent="0.2">
      <c r="A888">
        <v>1510</v>
      </c>
      <c r="B888">
        <v>4</v>
      </c>
      <c r="C888" s="116"/>
      <c r="D888">
        <v>9827</v>
      </c>
      <c r="E888" s="24" t="s">
        <v>6479</v>
      </c>
      <c r="F888" s="24" t="s">
        <v>2625</v>
      </c>
      <c r="G888" s="24" t="s">
        <v>2624</v>
      </c>
      <c r="H888">
        <v>9827</v>
      </c>
      <c r="I888" s="24" t="s">
        <v>6480</v>
      </c>
      <c r="J888" t="b">
        <v>0</v>
      </c>
    </row>
    <row r="889" spans="1:10" x14ac:dyDescent="0.2">
      <c r="A889">
        <v>1450</v>
      </c>
      <c r="B889">
        <v>4</v>
      </c>
      <c r="C889" s="116">
        <v>45131.510342789348</v>
      </c>
      <c r="D889">
        <v>9767</v>
      </c>
      <c r="E889" s="24" t="s">
        <v>6481</v>
      </c>
      <c r="F889" s="24" t="s">
        <v>948</v>
      </c>
      <c r="G889" s="24" t="s">
        <v>2631</v>
      </c>
      <c r="H889">
        <v>9767</v>
      </c>
      <c r="I889" s="24" t="s">
        <v>6482</v>
      </c>
      <c r="J889" t="b">
        <v>0</v>
      </c>
    </row>
    <row r="890" spans="1:10" x14ac:dyDescent="0.2">
      <c r="A890">
        <v>99</v>
      </c>
      <c r="B890">
        <v>4</v>
      </c>
      <c r="C890" s="116">
        <v>45131.510342939815</v>
      </c>
      <c r="D890">
        <v>1103</v>
      </c>
      <c r="E890" s="24" t="s">
        <v>6483</v>
      </c>
      <c r="F890" s="24" t="s">
        <v>1924</v>
      </c>
      <c r="G890" s="24" t="s">
        <v>2634</v>
      </c>
      <c r="H890">
        <v>1103</v>
      </c>
      <c r="I890" s="24" t="s">
        <v>6484</v>
      </c>
      <c r="J890" t="b">
        <v>0</v>
      </c>
    </row>
    <row r="891" spans="1:10" x14ac:dyDescent="0.2">
      <c r="A891">
        <v>2042</v>
      </c>
      <c r="C891" s="116">
        <v>45131.510343136571</v>
      </c>
      <c r="D891">
        <v>1955</v>
      </c>
      <c r="E891" s="24" t="s">
        <v>6485</v>
      </c>
      <c r="F891" s="24" t="s">
        <v>2636</v>
      </c>
      <c r="G891" s="24" t="s">
        <v>2635</v>
      </c>
      <c r="H891">
        <v>1955</v>
      </c>
      <c r="I891" s="24" t="s">
        <v>6486</v>
      </c>
      <c r="J891" t="b">
        <v>0</v>
      </c>
    </row>
    <row r="892" spans="1:10" x14ac:dyDescent="0.2">
      <c r="A892">
        <v>2063</v>
      </c>
      <c r="C892" s="116">
        <v>44950</v>
      </c>
      <c r="D892">
        <v>1986</v>
      </c>
      <c r="E892" s="24" t="s">
        <v>6487</v>
      </c>
      <c r="F892" s="24" t="s">
        <v>1830</v>
      </c>
      <c r="G892" s="24" t="s">
        <v>6488</v>
      </c>
      <c r="H892">
        <v>1986</v>
      </c>
      <c r="I892" s="24" t="s">
        <v>6489</v>
      </c>
      <c r="J892" t="b">
        <v>0</v>
      </c>
    </row>
    <row r="893" spans="1:10" x14ac:dyDescent="0.2">
      <c r="A893">
        <v>663</v>
      </c>
      <c r="B893">
        <v>4</v>
      </c>
      <c r="C893" s="116">
        <v>45131.510343321759</v>
      </c>
      <c r="D893">
        <v>8879</v>
      </c>
      <c r="E893" s="24" t="s">
        <v>6490</v>
      </c>
      <c r="F893" s="24" t="s">
        <v>981</v>
      </c>
      <c r="G893" s="24" t="s">
        <v>2637</v>
      </c>
      <c r="H893">
        <v>8879</v>
      </c>
      <c r="I893" s="24" t="s">
        <v>6491</v>
      </c>
      <c r="J893" t="b">
        <v>0</v>
      </c>
    </row>
    <row r="894" spans="1:10" x14ac:dyDescent="0.2">
      <c r="A894">
        <v>1875</v>
      </c>
      <c r="C894" s="116">
        <v>45131.510343668982</v>
      </c>
      <c r="D894">
        <v>1671</v>
      </c>
      <c r="E894" s="24" t="s">
        <v>6490</v>
      </c>
      <c r="F894" s="24" t="s">
        <v>2639</v>
      </c>
      <c r="G894" s="24" t="s">
        <v>2638</v>
      </c>
      <c r="H894">
        <v>1671</v>
      </c>
      <c r="I894" s="24" t="s">
        <v>6492</v>
      </c>
      <c r="J894" t="b">
        <v>0</v>
      </c>
    </row>
    <row r="895" spans="1:10" x14ac:dyDescent="0.2">
      <c r="A895">
        <v>932</v>
      </c>
      <c r="B895">
        <v>4</v>
      </c>
      <c r="C895" s="116">
        <v>45131.510343865739</v>
      </c>
      <c r="D895">
        <v>9203</v>
      </c>
      <c r="E895" s="24" t="s">
        <v>6493</v>
      </c>
      <c r="F895" s="24" t="s">
        <v>2642</v>
      </c>
      <c r="G895" s="24" t="s">
        <v>2641</v>
      </c>
      <c r="H895">
        <v>9203</v>
      </c>
      <c r="I895" s="24" t="s">
        <v>6494</v>
      </c>
      <c r="J895" t="b">
        <v>0</v>
      </c>
    </row>
    <row r="896" spans="1:10" x14ac:dyDescent="0.2">
      <c r="A896">
        <v>1316</v>
      </c>
      <c r="B896">
        <v>4</v>
      </c>
      <c r="C896" s="116">
        <v>45131.510344062503</v>
      </c>
      <c r="D896">
        <v>9625</v>
      </c>
      <c r="E896" s="24" t="s">
        <v>6493</v>
      </c>
      <c r="F896" s="24" t="s">
        <v>1314</v>
      </c>
      <c r="G896" s="24" t="s">
        <v>2643</v>
      </c>
      <c r="H896">
        <v>9625</v>
      </c>
      <c r="I896" s="24" t="s">
        <v>6495</v>
      </c>
      <c r="J896" t="b">
        <v>0</v>
      </c>
    </row>
    <row r="897" spans="1:10" x14ac:dyDescent="0.2">
      <c r="A897">
        <v>1320</v>
      </c>
      <c r="B897">
        <v>4</v>
      </c>
      <c r="C897" s="116">
        <v>45131.510344212962</v>
      </c>
      <c r="D897">
        <v>9629</v>
      </c>
      <c r="E897" s="24" t="s">
        <v>6493</v>
      </c>
      <c r="F897" s="24" t="s">
        <v>1314</v>
      </c>
      <c r="G897" s="24" t="s">
        <v>2643</v>
      </c>
      <c r="H897">
        <v>9629</v>
      </c>
      <c r="I897" s="24" t="s">
        <v>6495</v>
      </c>
      <c r="J897" t="b">
        <v>0</v>
      </c>
    </row>
    <row r="898" spans="1:10" x14ac:dyDescent="0.2">
      <c r="A898">
        <v>1362</v>
      </c>
      <c r="B898">
        <v>4</v>
      </c>
      <c r="C898" s="116">
        <v>45131.510344756942</v>
      </c>
      <c r="D898">
        <v>9672</v>
      </c>
      <c r="E898" s="24" t="s">
        <v>6496</v>
      </c>
      <c r="F898" s="24" t="s">
        <v>2401</v>
      </c>
      <c r="G898" s="24" t="s">
        <v>2644</v>
      </c>
      <c r="H898">
        <v>9672</v>
      </c>
      <c r="I898" s="24" t="s">
        <v>6497</v>
      </c>
      <c r="J898" t="b">
        <v>0</v>
      </c>
    </row>
    <row r="899" spans="1:10" x14ac:dyDescent="0.2">
      <c r="A899">
        <v>1444</v>
      </c>
      <c r="B899">
        <v>4</v>
      </c>
      <c r="C899" s="116">
        <v>45131.510344942129</v>
      </c>
      <c r="D899">
        <v>9761</v>
      </c>
      <c r="E899" s="24" t="s">
        <v>6498</v>
      </c>
      <c r="F899" s="24" t="s">
        <v>979</v>
      </c>
      <c r="G899" s="24" t="s">
        <v>2645</v>
      </c>
      <c r="H899">
        <v>9761</v>
      </c>
      <c r="I899" s="24" t="s">
        <v>6499</v>
      </c>
      <c r="J899" t="b">
        <v>0</v>
      </c>
    </row>
    <row r="900" spans="1:10" x14ac:dyDescent="0.2">
      <c r="A900">
        <v>1242</v>
      </c>
      <c r="B900">
        <v>4</v>
      </c>
      <c r="C900" s="116">
        <v>45131.510345289353</v>
      </c>
      <c r="D900">
        <v>9548</v>
      </c>
      <c r="E900" s="24" t="s">
        <v>6500</v>
      </c>
      <c r="F900" s="24" t="s">
        <v>1187</v>
      </c>
      <c r="G900" s="24" t="s">
        <v>5022</v>
      </c>
      <c r="H900">
        <v>9548</v>
      </c>
      <c r="I900" s="24" t="s">
        <v>6501</v>
      </c>
      <c r="J900" t="b">
        <v>0</v>
      </c>
    </row>
    <row r="901" spans="1:10" x14ac:dyDescent="0.2">
      <c r="A901">
        <v>910</v>
      </c>
      <c r="B901">
        <v>8</v>
      </c>
      <c r="C901" s="116">
        <v>44883</v>
      </c>
      <c r="D901">
        <v>9181</v>
      </c>
      <c r="E901" s="24" t="s">
        <v>6502</v>
      </c>
      <c r="F901" s="24" t="s">
        <v>1743</v>
      </c>
      <c r="G901" s="24" t="s">
        <v>2647</v>
      </c>
      <c r="H901">
        <v>9181</v>
      </c>
      <c r="I901" s="24" t="s">
        <v>6503</v>
      </c>
      <c r="J901" t="b">
        <v>1</v>
      </c>
    </row>
    <row r="902" spans="1:10" x14ac:dyDescent="0.2">
      <c r="A902">
        <v>690</v>
      </c>
      <c r="B902">
        <v>4</v>
      </c>
      <c r="C902" s="116">
        <v>45131.510346215277</v>
      </c>
      <c r="D902">
        <v>8920</v>
      </c>
      <c r="E902" s="24" t="s">
        <v>6502</v>
      </c>
      <c r="F902" s="24" t="s">
        <v>2649</v>
      </c>
      <c r="G902" s="24" t="s">
        <v>2648</v>
      </c>
      <c r="H902">
        <v>8920</v>
      </c>
      <c r="I902" s="24" t="s">
        <v>6504</v>
      </c>
      <c r="J902" t="b">
        <v>0</v>
      </c>
    </row>
    <row r="903" spans="1:10" x14ac:dyDescent="0.2">
      <c r="A903">
        <v>393</v>
      </c>
      <c r="B903">
        <v>4</v>
      </c>
      <c r="C903" s="116">
        <v>45131.51034641204</v>
      </c>
      <c r="D903">
        <v>2134</v>
      </c>
      <c r="E903" s="24" t="s">
        <v>6502</v>
      </c>
      <c r="F903" s="24" t="s">
        <v>1666</v>
      </c>
      <c r="G903" s="24" t="s">
        <v>2650</v>
      </c>
      <c r="H903">
        <v>2134</v>
      </c>
      <c r="I903" s="24" t="s">
        <v>6505</v>
      </c>
      <c r="J903" t="b">
        <v>0</v>
      </c>
    </row>
    <row r="904" spans="1:10" x14ac:dyDescent="0.2">
      <c r="A904">
        <v>221</v>
      </c>
      <c r="B904">
        <v>4</v>
      </c>
      <c r="C904" s="116">
        <v>45131.510347650466</v>
      </c>
      <c r="D904">
        <v>1229</v>
      </c>
      <c r="E904" s="24" t="s">
        <v>6502</v>
      </c>
      <c r="F904" s="24" t="s">
        <v>1902</v>
      </c>
      <c r="G904" s="24" t="s">
        <v>2651</v>
      </c>
      <c r="H904">
        <v>1229</v>
      </c>
      <c r="I904" s="24" t="s">
        <v>6506</v>
      </c>
      <c r="J904" t="b">
        <v>0</v>
      </c>
    </row>
    <row r="905" spans="1:10" x14ac:dyDescent="0.2">
      <c r="A905">
        <v>501</v>
      </c>
      <c r="B905">
        <v>4</v>
      </c>
      <c r="C905" s="116">
        <v>45131.510345486109</v>
      </c>
      <c r="D905">
        <v>8193</v>
      </c>
      <c r="E905" s="24" t="s">
        <v>6507</v>
      </c>
      <c r="F905" s="24" t="s">
        <v>1378</v>
      </c>
      <c r="G905" s="24" t="s">
        <v>2652</v>
      </c>
      <c r="H905">
        <v>8193</v>
      </c>
      <c r="I905" s="24" t="s">
        <v>6508</v>
      </c>
      <c r="J905" t="b">
        <v>0</v>
      </c>
    </row>
    <row r="906" spans="1:10" x14ac:dyDescent="0.2">
      <c r="A906">
        <v>1393</v>
      </c>
      <c r="B906">
        <v>4</v>
      </c>
      <c r="C906" s="116">
        <v>45131.510345682873</v>
      </c>
      <c r="D906">
        <v>9704</v>
      </c>
      <c r="E906" s="24" t="s">
        <v>6507</v>
      </c>
      <c r="F906" s="24" t="s">
        <v>1062</v>
      </c>
      <c r="G906" s="24" t="s">
        <v>2653</v>
      </c>
      <c r="H906">
        <v>9704</v>
      </c>
      <c r="I906" s="24" t="s">
        <v>6509</v>
      </c>
      <c r="J906" t="b">
        <v>0</v>
      </c>
    </row>
    <row r="907" spans="1:10" x14ac:dyDescent="0.2">
      <c r="A907">
        <v>342</v>
      </c>
      <c r="B907">
        <v>4</v>
      </c>
      <c r="C907" s="116">
        <v>45131.510346759256</v>
      </c>
      <c r="D907">
        <v>1355</v>
      </c>
      <c r="E907" s="24" t="s">
        <v>6510</v>
      </c>
      <c r="F907" s="24" t="s">
        <v>2657</v>
      </c>
      <c r="G907" s="24" t="s">
        <v>2656</v>
      </c>
      <c r="H907">
        <v>1355</v>
      </c>
      <c r="I907" s="24" t="s">
        <v>6511</v>
      </c>
      <c r="J907" t="b">
        <v>0</v>
      </c>
    </row>
    <row r="908" spans="1:10" x14ac:dyDescent="0.2">
      <c r="A908">
        <v>312</v>
      </c>
      <c r="B908">
        <v>4</v>
      </c>
      <c r="C908" s="116">
        <v>45131.51034695602</v>
      </c>
      <c r="D908">
        <v>1323</v>
      </c>
      <c r="E908" s="24" t="s">
        <v>6510</v>
      </c>
      <c r="F908" s="24" t="s">
        <v>1031</v>
      </c>
      <c r="G908" s="24" t="s">
        <v>2658</v>
      </c>
      <c r="H908">
        <v>1323</v>
      </c>
      <c r="I908" s="24" t="s">
        <v>6512</v>
      </c>
      <c r="J908" t="b">
        <v>1</v>
      </c>
    </row>
    <row r="909" spans="1:10" x14ac:dyDescent="0.2">
      <c r="A909">
        <v>431</v>
      </c>
      <c r="B909">
        <v>4</v>
      </c>
      <c r="C909" s="116"/>
      <c r="D909">
        <v>2338</v>
      </c>
      <c r="E909" s="24" t="s">
        <v>6510</v>
      </c>
      <c r="F909" s="24" t="s">
        <v>2660</v>
      </c>
      <c r="G909" s="24" t="s">
        <v>367</v>
      </c>
      <c r="H909">
        <v>2338</v>
      </c>
      <c r="I909" s="24" t="s">
        <v>6513</v>
      </c>
      <c r="J909" t="b">
        <v>0</v>
      </c>
    </row>
    <row r="910" spans="1:10" x14ac:dyDescent="0.2">
      <c r="A910">
        <v>341</v>
      </c>
      <c r="B910">
        <v>4</v>
      </c>
      <c r="C910" s="116">
        <v>45131.510347453703</v>
      </c>
      <c r="D910">
        <v>1354</v>
      </c>
      <c r="E910" s="24" t="s">
        <v>6510</v>
      </c>
      <c r="F910" s="24" t="s">
        <v>1971</v>
      </c>
      <c r="G910" s="24" t="s">
        <v>2661</v>
      </c>
      <c r="H910">
        <v>1354</v>
      </c>
      <c r="I910" s="24" t="s">
        <v>6514</v>
      </c>
      <c r="J910" t="b">
        <v>0</v>
      </c>
    </row>
    <row r="911" spans="1:10" x14ac:dyDescent="0.2">
      <c r="A911">
        <v>2037</v>
      </c>
      <c r="C911" s="116">
        <v>44967</v>
      </c>
      <c r="D911">
        <v>1950</v>
      </c>
      <c r="E911" s="24" t="s">
        <v>6510</v>
      </c>
      <c r="F911" s="24" t="s">
        <v>1988</v>
      </c>
      <c r="G911" s="24" t="s">
        <v>6515</v>
      </c>
      <c r="H911">
        <v>1950</v>
      </c>
      <c r="I911" s="24" t="s">
        <v>6516</v>
      </c>
      <c r="J911" t="b">
        <v>0</v>
      </c>
    </row>
    <row r="912" spans="1:10" x14ac:dyDescent="0.2">
      <c r="A912">
        <v>879</v>
      </c>
      <c r="B912">
        <v>4</v>
      </c>
      <c r="C912" s="116">
        <v>45131.510348032411</v>
      </c>
      <c r="D912">
        <v>9149</v>
      </c>
      <c r="E912" s="24" t="s">
        <v>6517</v>
      </c>
      <c r="F912" s="24" t="s">
        <v>1064</v>
      </c>
      <c r="G912" s="24" t="s">
        <v>2662</v>
      </c>
      <c r="H912">
        <v>9149</v>
      </c>
      <c r="I912" s="24" t="s">
        <v>6518</v>
      </c>
      <c r="J912" t="b">
        <v>0</v>
      </c>
    </row>
    <row r="913" spans="1:10" x14ac:dyDescent="0.2">
      <c r="A913">
        <v>384</v>
      </c>
      <c r="B913">
        <v>3</v>
      </c>
      <c r="C913" s="116">
        <v>45639</v>
      </c>
      <c r="D913">
        <v>2055</v>
      </c>
      <c r="E913" s="24" t="s">
        <v>6519</v>
      </c>
      <c r="F913" s="24" t="s">
        <v>2664</v>
      </c>
      <c r="G913" s="24" t="s">
        <v>2663</v>
      </c>
      <c r="H913">
        <v>2055</v>
      </c>
      <c r="I913" s="24" t="s">
        <v>6520</v>
      </c>
      <c r="J913" t="b">
        <v>1</v>
      </c>
    </row>
    <row r="914" spans="1:10" x14ac:dyDescent="0.2">
      <c r="A914">
        <v>274</v>
      </c>
      <c r="B914">
        <v>4</v>
      </c>
      <c r="C914" s="116">
        <v>45131.510354513892</v>
      </c>
      <c r="D914">
        <v>1284</v>
      </c>
      <c r="E914" s="24" t="s">
        <v>6519</v>
      </c>
      <c r="F914" s="24" t="s">
        <v>1126</v>
      </c>
      <c r="G914" s="24" t="s">
        <v>2665</v>
      </c>
      <c r="H914">
        <v>1284</v>
      </c>
      <c r="I914" s="24" t="s">
        <v>6521</v>
      </c>
      <c r="J914" t="b">
        <v>1</v>
      </c>
    </row>
    <row r="915" spans="1:10" x14ac:dyDescent="0.2">
      <c r="A915">
        <v>1038</v>
      </c>
      <c r="B915">
        <v>4</v>
      </c>
      <c r="C915" s="116">
        <v>45131.510361574074</v>
      </c>
      <c r="D915">
        <v>9314</v>
      </c>
      <c r="E915" s="24" t="s">
        <v>6519</v>
      </c>
      <c r="F915" s="24" t="s">
        <v>2668</v>
      </c>
      <c r="G915" s="24" t="s">
        <v>2667</v>
      </c>
      <c r="H915">
        <v>9314</v>
      </c>
      <c r="I915" s="24" t="s">
        <v>6522</v>
      </c>
      <c r="J915" t="b">
        <v>0</v>
      </c>
    </row>
    <row r="916" spans="1:10" x14ac:dyDescent="0.2">
      <c r="A916">
        <v>1582</v>
      </c>
      <c r="B916">
        <v>1</v>
      </c>
      <c r="C916" s="116">
        <v>45131.51036177083</v>
      </c>
      <c r="D916">
        <v>9903</v>
      </c>
      <c r="E916" s="24" t="s">
        <v>6523</v>
      </c>
      <c r="F916" s="24" t="s">
        <v>2676</v>
      </c>
      <c r="G916" s="24" t="s">
        <v>2675</v>
      </c>
      <c r="H916">
        <v>9903</v>
      </c>
      <c r="I916" s="24" t="s">
        <v>6524</v>
      </c>
      <c r="J916" t="b">
        <v>1</v>
      </c>
    </row>
    <row r="917" spans="1:10" x14ac:dyDescent="0.2">
      <c r="A917">
        <v>1780</v>
      </c>
      <c r="C917" s="116">
        <v>45131.510361921297</v>
      </c>
      <c r="D917">
        <v>1571</v>
      </c>
      <c r="E917" s="24" t="s">
        <v>6523</v>
      </c>
      <c r="F917" s="24" t="s">
        <v>2678</v>
      </c>
      <c r="G917" s="24" t="s">
        <v>2677</v>
      </c>
      <c r="H917">
        <v>1571</v>
      </c>
      <c r="I917" s="24" t="s">
        <v>6525</v>
      </c>
      <c r="J917" t="b">
        <v>0</v>
      </c>
    </row>
    <row r="918" spans="1:10" x14ac:dyDescent="0.2">
      <c r="A918">
        <v>1646</v>
      </c>
      <c r="B918">
        <v>4</v>
      </c>
      <c r="C918" s="116">
        <v>45131.510362118053</v>
      </c>
      <c r="D918">
        <v>9971</v>
      </c>
      <c r="E918" s="24" t="s">
        <v>6523</v>
      </c>
      <c r="F918" s="24" t="s">
        <v>2680</v>
      </c>
      <c r="G918" s="24" t="s">
        <v>2679</v>
      </c>
      <c r="H918">
        <v>9971</v>
      </c>
      <c r="I918" s="24" t="s">
        <v>6526</v>
      </c>
      <c r="J918" t="b">
        <v>0</v>
      </c>
    </row>
    <row r="919" spans="1:10" x14ac:dyDescent="0.2">
      <c r="A919">
        <v>1094</v>
      </c>
      <c r="B919">
        <v>4</v>
      </c>
      <c r="C919" s="116">
        <v>45131.510362303241</v>
      </c>
      <c r="D919">
        <v>9373</v>
      </c>
      <c r="E919" s="24" t="s">
        <v>6523</v>
      </c>
      <c r="F919" s="24" t="s">
        <v>1850</v>
      </c>
      <c r="G919" s="24" t="s">
        <v>2682</v>
      </c>
      <c r="H919">
        <v>9373</v>
      </c>
      <c r="I919" s="24" t="s">
        <v>6527</v>
      </c>
      <c r="J919" t="b">
        <v>0</v>
      </c>
    </row>
    <row r="920" spans="1:10" x14ac:dyDescent="0.2">
      <c r="A920">
        <v>16</v>
      </c>
      <c r="B920">
        <v>4</v>
      </c>
      <c r="C920" s="116"/>
      <c r="D920">
        <v>1018</v>
      </c>
      <c r="E920" s="24" t="s">
        <v>6523</v>
      </c>
      <c r="F920" s="24" t="s">
        <v>891</v>
      </c>
      <c r="G920" s="24" t="s">
        <v>375</v>
      </c>
      <c r="H920">
        <v>1018</v>
      </c>
      <c r="I920" s="24" t="s">
        <v>474</v>
      </c>
      <c r="J920" t="b">
        <v>0</v>
      </c>
    </row>
    <row r="921" spans="1:10" x14ac:dyDescent="0.2">
      <c r="A921">
        <v>770</v>
      </c>
      <c r="B921">
        <v>4</v>
      </c>
      <c r="C921" s="116">
        <v>45131.510362650464</v>
      </c>
      <c r="D921">
        <v>9017</v>
      </c>
      <c r="E921" s="24" t="s">
        <v>6523</v>
      </c>
      <c r="F921" s="24" t="s">
        <v>2687</v>
      </c>
      <c r="G921" s="24" t="s">
        <v>2686</v>
      </c>
      <c r="H921">
        <v>9017</v>
      </c>
      <c r="I921" s="24" t="s">
        <v>6528</v>
      </c>
      <c r="J921" t="b">
        <v>0</v>
      </c>
    </row>
    <row r="922" spans="1:10" x14ac:dyDescent="0.2">
      <c r="A922">
        <v>469</v>
      </c>
      <c r="B922">
        <v>4</v>
      </c>
      <c r="C922" s="116">
        <v>45131.510362847221</v>
      </c>
      <c r="D922">
        <v>2400</v>
      </c>
      <c r="E922" s="24" t="s">
        <v>6523</v>
      </c>
      <c r="F922" s="24" t="s">
        <v>1783</v>
      </c>
      <c r="G922" s="24" t="s">
        <v>2688</v>
      </c>
      <c r="H922">
        <v>2400</v>
      </c>
      <c r="I922" s="24" t="s">
        <v>6529</v>
      </c>
      <c r="J922" t="b">
        <v>0</v>
      </c>
    </row>
    <row r="923" spans="1:10" x14ac:dyDescent="0.2">
      <c r="A923">
        <v>528</v>
      </c>
      <c r="B923">
        <v>4</v>
      </c>
      <c r="C923" s="116">
        <v>45131.510363043984</v>
      </c>
      <c r="D923">
        <v>8714</v>
      </c>
      <c r="E923" s="24" t="s">
        <v>6523</v>
      </c>
      <c r="F923" s="24" t="s">
        <v>1783</v>
      </c>
      <c r="G923" s="24" t="s">
        <v>2688</v>
      </c>
      <c r="H923">
        <v>8714</v>
      </c>
      <c r="I923" s="24" t="s">
        <v>6529</v>
      </c>
      <c r="J923" t="b">
        <v>0</v>
      </c>
    </row>
    <row r="924" spans="1:10" x14ac:dyDescent="0.2">
      <c r="A924">
        <v>171</v>
      </c>
      <c r="B924">
        <v>3</v>
      </c>
      <c r="C924" s="116">
        <v>45131.510363194444</v>
      </c>
      <c r="D924">
        <v>1175</v>
      </c>
      <c r="E924" s="24" t="s">
        <v>6523</v>
      </c>
      <c r="F924" s="24" t="s">
        <v>969</v>
      </c>
      <c r="G924" s="24" t="s">
        <v>2689</v>
      </c>
      <c r="H924">
        <v>1175</v>
      </c>
      <c r="I924" s="24" t="s">
        <v>6530</v>
      </c>
      <c r="J924" t="b">
        <v>0</v>
      </c>
    </row>
    <row r="925" spans="1:10" x14ac:dyDescent="0.2">
      <c r="A925">
        <v>1759</v>
      </c>
      <c r="C925" s="116">
        <v>45131.510363923611</v>
      </c>
      <c r="D925">
        <v>1549</v>
      </c>
      <c r="E925" s="24" t="s">
        <v>6531</v>
      </c>
      <c r="F925" s="24" t="s">
        <v>1280</v>
      </c>
      <c r="G925" s="24" t="s">
        <v>2690</v>
      </c>
      <c r="H925">
        <v>1549</v>
      </c>
      <c r="I925" s="24" t="s">
        <v>6532</v>
      </c>
      <c r="J925" t="b">
        <v>0</v>
      </c>
    </row>
    <row r="926" spans="1:10" x14ac:dyDescent="0.2">
      <c r="A926">
        <v>754</v>
      </c>
      <c r="B926">
        <v>8</v>
      </c>
      <c r="C926" s="116"/>
      <c r="D926">
        <v>8998</v>
      </c>
      <c r="E926" s="24" t="s">
        <v>6533</v>
      </c>
      <c r="F926" s="24" t="s">
        <v>2691</v>
      </c>
      <c r="G926" s="24" t="s">
        <v>377</v>
      </c>
      <c r="H926">
        <v>8998</v>
      </c>
      <c r="I926" s="24" t="s">
        <v>311</v>
      </c>
      <c r="J926" t="b">
        <v>1</v>
      </c>
    </row>
    <row r="927" spans="1:10" x14ac:dyDescent="0.2">
      <c r="A927">
        <v>1102</v>
      </c>
      <c r="B927">
        <v>4</v>
      </c>
      <c r="C927" s="116">
        <v>45131.510363773152</v>
      </c>
      <c r="D927">
        <v>9386</v>
      </c>
      <c r="E927" s="24" t="s">
        <v>6533</v>
      </c>
      <c r="F927" s="24" t="s">
        <v>1031</v>
      </c>
      <c r="G927" s="24" t="s">
        <v>2694</v>
      </c>
      <c r="H927">
        <v>9386</v>
      </c>
      <c r="I927" s="24" t="s">
        <v>6534</v>
      </c>
      <c r="J927" t="b">
        <v>0</v>
      </c>
    </row>
    <row r="928" spans="1:10" x14ac:dyDescent="0.2">
      <c r="A928">
        <v>1885</v>
      </c>
      <c r="C928" s="116">
        <v>45131.510364317131</v>
      </c>
      <c r="D928">
        <v>1684</v>
      </c>
      <c r="E928" s="24" t="s">
        <v>6535</v>
      </c>
      <c r="F928" s="24" t="s">
        <v>2696</v>
      </c>
      <c r="G928" s="24" t="s">
        <v>2695</v>
      </c>
      <c r="H928">
        <v>1684</v>
      </c>
      <c r="I928" s="24" t="s">
        <v>6536</v>
      </c>
      <c r="J928" t="b">
        <v>0</v>
      </c>
    </row>
    <row r="929" spans="1:10" x14ac:dyDescent="0.2">
      <c r="A929">
        <v>367</v>
      </c>
      <c r="B929">
        <v>2</v>
      </c>
      <c r="C929" s="116">
        <v>45131.510364467591</v>
      </c>
      <c r="D929">
        <v>2007</v>
      </c>
      <c r="E929" s="24" t="s">
        <v>6537</v>
      </c>
      <c r="F929" s="24" t="s">
        <v>969</v>
      </c>
      <c r="G929" s="24" t="s">
        <v>2697</v>
      </c>
      <c r="H929">
        <v>2007</v>
      </c>
      <c r="I929" s="24" t="s">
        <v>6538</v>
      </c>
      <c r="J929" t="b">
        <v>1</v>
      </c>
    </row>
    <row r="930" spans="1:10" x14ac:dyDescent="0.2">
      <c r="A930">
        <v>1251</v>
      </c>
      <c r="B930">
        <v>4</v>
      </c>
      <c r="C930" s="116">
        <v>45131.510364664355</v>
      </c>
      <c r="D930">
        <v>9557</v>
      </c>
      <c r="E930" s="24" t="s">
        <v>6539</v>
      </c>
      <c r="F930" s="24" t="s">
        <v>2699</v>
      </c>
      <c r="G930" s="24" t="s">
        <v>2698</v>
      </c>
      <c r="H930">
        <v>9557</v>
      </c>
      <c r="I930" s="24" t="s">
        <v>6540</v>
      </c>
      <c r="J930" t="b">
        <v>0</v>
      </c>
    </row>
    <row r="931" spans="1:10" x14ac:dyDescent="0.2">
      <c r="A931">
        <v>243</v>
      </c>
      <c r="B931">
        <v>4</v>
      </c>
      <c r="C931" s="116">
        <v>45131.510364814814</v>
      </c>
      <c r="D931">
        <v>1253</v>
      </c>
      <c r="E931" s="24" t="s">
        <v>6539</v>
      </c>
      <c r="F931" s="24" t="s">
        <v>2701</v>
      </c>
      <c r="G931" s="24" t="s">
        <v>2700</v>
      </c>
      <c r="H931">
        <v>1253</v>
      </c>
      <c r="I931" s="24" t="s">
        <v>6541</v>
      </c>
      <c r="J931" t="b">
        <v>1</v>
      </c>
    </row>
    <row r="932" spans="1:10" x14ac:dyDescent="0.2">
      <c r="A932">
        <v>1660</v>
      </c>
      <c r="B932">
        <v>4</v>
      </c>
      <c r="C932" s="116">
        <v>45131.510365011571</v>
      </c>
      <c r="D932">
        <v>9985</v>
      </c>
      <c r="E932" s="24" t="s">
        <v>6539</v>
      </c>
      <c r="F932" s="24" t="s">
        <v>969</v>
      </c>
      <c r="G932" s="24" t="s">
        <v>2702</v>
      </c>
      <c r="H932">
        <v>9985</v>
      </c>
      <c r="I932" s="24" t="s">
        <v>6542</v>
      </c>
      <c r="J932" t="b">
        <v>0</v>
      </c>
    </row>
    <row r="933" spans="1:10" x14ac:dyDescent="0.2">
      <c r="A933">
        <v>1952</v>
      </c>
      <c r="C933" s="116">
        <v>45131.510365393522</v>
      </c>
      <c r="D933">
        <v>1761</v>
      </c>
      <c r="E933" s="24" t="s">
        <v>6543</v>
      </c>
      <c r="F933" s="24" t="s">
        <v>6544</v>
      </c>
      <c r="G933" s="24" t="s">
        <v>6545</v>
      </c>
      <c r="H933">
        <v>1761</v>
      </c>
      <c r="I933" s="24" t="s">
        <v>6546</v>
      </c>
      <c r="J933" t="b">
        <v>0</v>
      </c>
    </row>
    <row r="934" spans="1:10" x14ac:dyDescent="0.2">
      <c r="A934">
        <v>2071</v>
      </c>
      <c r="C934" s="116">
        <v>45052</v>
      </c>
      <c r="D934">
        <v>2419</v>
      </c>
      <c r="E934" s="24" t="s">
        <v>6543</v>
      </c>
      <c r="F934" s="24" t="s">
        <v>6547</v>
      </c>
      <c r="G934" s="24" t="s">
        <v>6548</v>
      </c>
      <c r="H934">
        <v>2419</v>
      </c>
      <c r="I934" s="24" t="s">
        <v>6549</v>
      </c>
      <c r="J934" t="b">
        <v>0</v>
      </c>
    </row>
    <row r="935" spans="1:10" x14ac:dyDescent="0.2">
      <c r="A935">
        <v>717</v>
      </c>
      <c r="B935">
        <v>4</v>
      </c>
      <c r="C935" s="116">
        <v>45726</v>
      </c>
      <c r="D935">
        <v>8955</v>
      </c>
      <c r="E935" s="24" t="s">
        <v>6550</v>
      </c>
      <c r="F935" s="24" t="s">
        <v>5026</v>
      </c>
      <c r="G935" s="24" t="s">
        <v>5025</v>
      </c>
      <c r="H935">
        <v>8955</v>
      </c>
      <c r="I935" s="24" t="s">
        <v>6551</v>
      </c>
      <c r="J935" t="b">
        <v>0</v>
      </c>
    </row>
    <row r="936" spans="1:10" x14ac:dyDescent="0.2">
      <c r="A936">
        <v>572</v>
      </c>
      <c r="B936">
        <v>4</v>
      </c>
      <c r="C936" s="116">
        <v>45131.510365543982</v>
      </c>
      <c r="D936">
        <v>8768</v>
      </c>
      <c r="E936" s="24" t="s">
        <v>6550</v>
      </c>
      <c r="F936" s="24" t="s">
        <v>2708</v>
      </c>
      <c r="G936" s="24" t="s">
        <v>2707</v>
      </c>
      <c r="H936">
        <v>8768</v>
      </c>
      <c r="I936" s="24" t="s">
        <v>6552</v>
      </c>
      <c r="J936" t="b">
        <v>0</v>
      </c>
    </row>
    <row r="937" spans="1:10" x14ac:dyDescent="0.2">
      <c r="A937">
        <v>696</v>
      </c>
      <c r="B937">
        <v>4</v>
      </c>
      <c r="C937" s="116">
        <v>45131.510365740738</v>
      </c>
      <c r="D937">
        <v>8929</v>
      </c>
      <c r="E937" s="24" t="s">
        <v>6550</v>
      </c>
      <c r="F937" s="24" t="s">
        <v>2708</v>
      </c>
      <c r="G937" s="24" t="s">
        <v>2707</v>
      </c>
      <c r="H937">
        <v>8929</v>
      </c>
      <c r="I937" s="24" t="s">
        <v>6552</v>
      </c>
      <c r="J937" t="b">
        <v>0</v>
      </c>
    </row>
    <row r="938" spans="1:10" x14ac:dyDescent="0.2">
      <c r="A938">
        <v>709</v>
      </c>
      <c r="B938">
        <v>4</v>
      </c>
      <c r="C938" s="116">
        <v>45131.510365937502</v>
      </c>
      <c r="D938">
        <v>8946</v>
      </c>
      <c r="E938" s="24" t="s">
        <v>6553</v>
      </c>
      <c r="F938" s="24" t="s">
        <v>2710</v>
      </c>
      <c r="G938" s="24" t="s">
        <v>2709</v>
      </c>
      <c r="H938">
        <v>8946</v>
      </c>
      <c r="I938" s="24" t="s">
        <v>6554</v>
      </c>
      <c r="J938" t="b">
        <v>0</v>
      </c>
    </row>
    <row r="939" spans="1:10" x14ac:dyDescent="0.2">
      <c r="A939">
        <v>767</v>
      </c>
      <c r="B939">
        <v>4</v>
      </c>
      <c r="C939" s="116">
        <v>45131.510366284725</v>
      </c>
      <c r="D939">
        <v>9012</v>
      </c>
      <c r="E939" s="24" t="s">
        <v>6555</v>
      </c>
      <c r="F939" s="24" t="s">
        <v>2716</v>
      </c>
      <c r="G939" s="24" t="s">
        <v>2715</v>
      </c>
      <c r="H939">
        <v>9012</v>
      </c>
      <c r="I939" s="24" t="s">
        <v>6556</v>
      </c>
      <c r="J939" t="b">
        <v>0</v>
      </c>
    </row>
    <row r="940" spans="1:10" x14ac:dyDescent="0.2">
      <c r="A940">
        <v>531</v>
      </c>
      <c r="B940">
        <v>4</v>
      </c>
      <c r="C940" s="116">
        <v>45131.510366469905</v>
      </c>
      <c r="D940">
        <v>8717</v>
      </c>
      <c r="E940" s="24" t="s">
        <v>6555</v>
      </c>
      <c r="F940" s="24" t="s">
        <v>893</v>
      </c>
      <c r="G940" s="24" t="s">
        <v>2717</v>
      </c>
      <c r="H940">
        <v>8717</v>
      </c>
      <c r="I940" s="24" t="s">
        <v>6557</v>
      </c>
      <c r="J940" t="b">
        <v>0</v>
      </c>
    </row>
    <row r="941" spans="1:10" x14ac:dyDescent="0.2">
      <c r="A941">
        <v>74</v>
      </c>
      <c r="B941">
        <v>4</v>
      </c>
      <c r="C941" s="116">
        <v>45131.510366666669</v>
      </c>
      <c r="D941">
        <v>1077</v>
      </c>
      <c r="E941" s="24" t="s">
        <v>6558</v>
      </c>
      <c r="F941" s="24" t="s">
        <v>1850</v>
      </c>
      <c r="G941" s="24" t="s">
        <v>2718</v>
      </c>
      <c r="H941">
        <v>1077</v>
      </c>
      <c r="I941" s="24" t="s">
        <v>6559</v>
      </c>
      <c r="J941" t="b">
        <v>0</v>
      </c>
    </row>
    <row r="942" spans="1:10" x14ac:dyDescent="0.2">
      <c r="A942">
        <v>1863</v>
      </c>
      <c r="B942">
        <v>4</v>
      </c>
      <c r="C942" s="116">
        <v>45131</v>
      </c>
      <c r="D942">
        <v>8185</v>
      </c>
      <c r="E942" s="24" t="s">
        <v>6560</v>
      </c>
      <c r="F942" s="24" t="s">
        <v>2720</v>
      </c>
      <c r="G942" s="24" t="s">
        <v>2719</v>
      </c>
      <c r="H942">
        <v>8185</v>
      </c>
      <c r="I942" s="24" t="s">
        <v>6561</v>
      </c>
      <c r="J942" t="b">
        <v>0</v>
      </c>
    </row>
    <row r="943" spans="1:10" x14ac:dyDescent="0.2">
      <c r="A943">
        <v>128</v>
      </c>
      <c r="B943">
        <v>4</v>
      </c>
      <c r="C943" s="116">
        <v>45131.510366817129</v>
      </c>
      <c r="D943">
        <v>1132</v>
      </c>
      <c r="E943" s="24" t="s">
        <v>5027</v>
      </c>
      <c r="F943" s="24" t="s">
        <v>975</v>
      </c>
      <c r="G943" s="24" t="s">
        <v>2721</v>
      </c>
      <c r="H943">
        <v>1132</v>
      </c>
      <c r="I943" s="24" t="s">
        <v>6562</v>
      </c>
      <c r="J943" t="b">
        <v>0</v>
      </c>
    </row>
    <row r="944" spans="1:10" x14ac:dyDescent="0.2">
      <c r="A944">
        <v>494</v>
      </c>
      <c r="B944">
        <v>6</v>
      </c>
      <c r="C944" s="116">
        <v>45131.510367013892</v>
      </c>
      <c r="D944">
        <v>5001</v>
      </c>
      <c r="E944" s="24" t="s">
        <v>5027</v>
      </c>
      <c r="F944" s="24" t="s">
        <v>2723</v>
      </c>
      <c r="G944" s="24" t="s">
        <v>2722</v>
      </c>
      <c r="H944">
        <v>5001</v>
      </c>
      <c r="I944" s="24" t="s">
        <v>6563</v>
      </c>
      <c r="J944" t="b">
        <v>1</v>
      </c>
    </row>
    <row r="945" spans="1:10" x14ac:dyDescent="0.2">
      <c r="A945">
        <v>442</v>
      </c>
      <c r="B945">
        <v>4</v>
      </c>
      <c r="C945" s="116">
        <v>45131.510367210649</v>
      </c>
      <c r="D945">
        <v>2360</v>
      </c>
      <c r="E945" s="24" t="s">
        <v>5027</v>
      </c>
      <c r="F945" s="24" t="s">
        <v>1343</v>
      </c>
      <c r="G945" s="24" t="s">
        <v>2724</v>
      </c>
      <c r="H945">
        <v>2360</v>
      </c>
      <c r="I945" s="24" t="s">
        <v>6564</v>
      </c>
      <c r="J945" t="b">
        <v>0</v>
      </c>
    </row>
    <row r="946" spans="1:10" x14ac:dyDescent="0.2">
      <c r="A946">
        <v>1265</v>
      </c>
      <c r="B946">
        <v>4</v>
      </c>
      <c r="C946" s="116">
        <v>45131.510367361108</v>
      </c>
      <c r="D946">
        <v>9571</v>
      </c>
      <c r="E946" s="24" t="s">
        <v>5027</v>
      </c>
      <c r="F946" s="24" t="s">
        <v>1154</v>
      </c>
      <c r="G946" s="24" t="s">
        <v>2725</v>
      </c>
      <c r="H946">
        <v>9571</v>
      </c>
      <c r="I946" s="24" t="s">
        <v>6565</v>
      </c>
      <c r="J946" t="b">
        <v>0</v>
      </c>
    </row>
    <row r="947" spans="1:10" x14ac:dyDescent="0.2">
      <c r="A947">
        <v>1273</v>
      </c>
      <c r="B947">
        <v>4</v>
      </c>
      <c r="C947" s="116">
        <v>45131.510370104166</v>
      </c>
      <c r="D947">
        <v>9581</v>
      </c>
      <c r="E947" s="24" t="s">
        <v>6566</v>
      </c>
      <c r="F947" s="24" t="s">
        <v>2735</v>
      </c>
      <c r="G947" s="24" t="s">
        <v>2734</v>
      </c>
      <c r="H947">
        <v>9581</v>
      </c>
      <c r="I947" s="24" t="s">
        <v>6567</v>
      </c>
      <c r="J947" t="b">
        <v>0</v>
      </c>
    </row>
    <row r="948" spans="1:10" x14ac:dyDescent="0.2">
      <c r="A948">
        <v>1043</v>
      </c>
      <c r="B948">
        <v>4</v>
      </c>
      <c r="C948" s="116">
        <v>45131.51037152778</v>
      </c>
      <c r="D948">
        <v>9320</v>
      </c>
      <c r="E948" s="24" t="s">
        <v>6568</v>
      </c>
      <c r="F948" s="24" t="s">
        <v>2739</v>
      </c>
      <c r="G948" s="24" t="s">
        <v>2738</v>
      </c>
      <c r="H948">
        <v>9320</v>
      </c>
      <c r="I948" s="24" t="s">
        <v>6569</v>
      </c>
      <c r="J948" t="b">
        <v>0</v>
      </c>
    </row>
    <row r="949" spans="1:10" x14ac:dyDescent="0.2">
      <c r="A949">
        <v>1449</v>
      </c>
      <c r="B949">
        <v>4</v>
      </c>
      <c r="C949" s="116">
        <v>45131.510372256947</v>
      </c>
      <c r="D949">
        <v>9766</v>
      </c>
      <c r="E949" s="24" t="s">
        <v>6570</v>
      </c>
      <c r="F949" s="24" t="s">
        <v>1378</v>
      </c>
      <c r="G949" s="24" t="s">
        <v>2740</v>
      </c>
      <c r="H949">
        <v>9766</v>
      </c>
      <c r="I949" s="24" t="s">
        <v>6571</v>
      </c>
      <c r="J949" t="b">
        <v>0</v>
      </c>
    </row>
    <row r="950" spans="1:10" x14ac:dyDescent="0.2">
      <c r="A950">
        <v>1500</v>
      </c>
      <c r="B950">
        <v>6</v>
      </c>
      <c r="C950" s="116">
        <v>45131.51037314815</v>
      </c>
      <c r="D950">
        <v>9817</v>
      </c>
      <c r="E950" s="24" t="s">
        <v>6572</v>
      </c>
      <c r="F950" s="24" t="s">
        <v>2205</v>
      </c>
      <c r="G950" s="24" t="s">
        <v>2741</v>
      </c>
      <c r="H950">
        <v>9817</v>
      </c>
      <c r="I950" s="24" t="s">
        <v>6573</v>
      </c>
      <c r="J950" t="b">
        <v>1</v>
      </c>
    </row>
    <row r="951" spans="1:10" x14ac:dyDescent="0.2">
      <c r="A951">
        <v>1677</v>
      </c>
      <c r="C951" s="116">
        <v>45131.510374074074</v>
      </c>
      <c r="D951">
        <v>5006</v>
      </c>
      <c r="E951" s="24" t="s">
        <v>6574</v>
      </c>
      <c r="F951" s="24" t="s">
        <v>891</v>
      </c>
      <c r="G951" s="24" t="s">
        <v>2742</v>
      </c>
      <c r="H951">
        <v>5006</v>
      </c>
      <c r="I951" s="24" t="s">
        <v>6575</v>
      </c>
      <c r="J951" t="b">
        <v>1</v>
      </c>
    </row>
    <row r="952" spans="1:10" x14ac:dyDescent="0.2">
      <c r="A952">
        <v>1668</v>
      </c>
      <c r="B952">
        <v>1</v>
      </c>
      <c r="C952" s="116">
        <v>45131.510376770835</v>
      </c>
      <c r="D952">
        <v>9993</v>
      </c>
      <c r="E952" s="24" t="s">
        <v>6574</v>
      </c>
      <c r="F952" s="24" t="s">
        <v>2746</v>
      </c>
      <c r="G952" s="24" t="s">
        <v>2745</v>
      </c>
      <c r="H952">
        <v>9993</v>
      </c>
      <c r="I952" s="24" t="s">
        <v>6576</v>
      </c>
      <c r="J952" t="b">
        <v>1</v>
      </c>
    </row>
    <row r="953" spans="1:10" x14ac:dyDescent="0.2">
      <c r="A953">
        <v>544</v>
      </c>
      <c r="B953">
        <v>4</v>
      </c>
      <c r="C953" s="116">
        <v>45131.510377858795</v>
      </c>
      <c r="D953">
        <v>8737</v>
      </c>
      <c r="E953" s="24" t="s">
        <v>6574</v>
      </c>
      <c r="F953" s="24" t="s">
        <v>1423</v>
      </c>
      <c r="G953" s="24" t="s">
        <v>2747</v>
      </c>
      <c r="H953">
        <v>8737</v>
      </c>
      <c r="I953" s="24" t="s">
        <v>6577</v>
      </c>
      <c r="J953" t="b">
        <v>0</v>
      </c>
    </row>
    <row r="954" spans="1:10" x14ac:dyDescent="0.2">
      <c r="A954">
        <v>852</v>
      </c>
      <c r="B954">
        <v>5</v>
      </c>
      <c r="C954" s="116">
        <v>45131.510374965277</v>
      </c>
      <c r="D954">
        <v>9120</v>
      </c>
      <c r="E954" s="24" t="s">
        <v>6578</v>
      </c>
      <c r="F954" s="24" t="s">
        <v>918</v>
      </c>
      <c r="G954" s="24" t="s">
        <v>2748</v>
      </c>
      <c r="H954">
        <v>9120</v>
      </c>
      <c r="I954" s="24" t="s">
        <v>6579</v>
      </c>
      <c r="J954" t="b">
        <v>1</v>
      </c>
    </row>
    <row r="955" spans="1:10" x14ac:dyDescent="0.2">
      <c r="A955">
        <v>1306</v>
      </c>
      <c r="B955">
        <v>4</v>
      </c>
      <c r="C955" s="116">
        <v>45131.510375497688</v>
      </c>
      <c r="D955">
        <v>9615</v>
      </c>
      <c r="E955" s="24" t="s">
        <v>6578</v>
      </c>
      <c r="F955" s="24" t="s">
        <v>1733</v>
      </c>
      <c r="G955" s="24" t="s">
        <v>2749</v>
      </c>
      <c r="H955">
        <v>9615</v>
      </c>
      <c r="I955" s="24" t="s">
        <v>6580</v>
      </c>
      <c r="J955" t="b">
        <v>0</v>
      </c>
    </row>
    <row r="956" spans="1:10" x14ac:dyDescent="0.2">
      <c r="A956">
        <v>450</v>
      </c>
      <c r="B956">
        <v>4</v>
      </c>
      <c r="C956" s="116">
        <v>45615</v>
      </c>
      <c r="D956">
        <v>2371</v>
      </c>
      <c r="E956" s="24" t="s">
        <v>6581</v>
      </c>
      <c r="F956" s="24" t="s">
        <v>2751</v>
      </c>
      <c r="G956" s="24" t="s">
        <v>2750</v>
      </c>
      <c r="H956">
        <v>2371</v>
      </c>
      <c r="I956" s="24" t="s">
        <v>6582</v>
      </c>
      <c r="J956" t="b">
        <v>0</v>
      </c>
    </row>
    <row r="957" spans="1:10" x14ac:dyDescent="0.2">
      <c r="A957">
        <v>409</v>
      </c>
      <c r="B957">
        <v>4</v>
      </c>
      <c r="C957" s="116"/>
      <c r="D957">
        <v>2188</v>
      </c>
      <c r="E957" s="24" t="s">
        <v>6583</v>
      </c>
      <c r="F957" s="24" t="s">
        <v>2755</v>
      </c>
      <c r="G957" s="24" t="s">
        <v>381</v>
      </c>
      <c r="H957">
        <v>2188</v>
      </c>
      <c r="I957" s="24" t="s">
        <v>6584</v>
      </c>
      <c r="J957" t="b">
        <v>0</v>
      </c>
    </row>
    <row r="958" spans="1:10" x14ac:dyDescent="0.2">
      <c r="A958">
        <v>1122</v>
      </c>
      <c r="B958">
        <v>4</v>
      </c>
      <c r="C958" s="116">
        <v>45131.510379664353</v>
      </c>
      <c r="D958">
        <v>9409</v>
      </c>
      <c r="E958" s="24" t="s">
        <v>6585</v>
      </c>
      <c r="F958" s="24" t="s">
        <v>887</v>
      </c>
      <c r="G958" s="24" t="s">
        <v>2756</v>
      </c>
      <c r="H958">
        <v>9409</v>
      </c>
      <c r="I958" s="24" t="s">
        <v>6586</v>
      </c>
      <c r="J958" t="b">
        <v>0</v>
      </c>
    </row>
    <row r="959" spans="1:10" x14ac:dyDescent="0.2">
      <c r="A959">
        <v>1873</v>
      </c>
      <c r="B959">
        <v>4</v>
      </c>
      <c r="C959" s="116">
        <v>45131</v>
      </c>
      <c r="D959">
        <v>1669</v>
      </c>
      <c r="E959" s="24" t="s">
        <v>6587</v>
      </c>
      <c r="F959" s="24" t="s">
        <v>6588</v>
      </c>
      <c r="G959" s="24" t="s">
        <v>6589</v>
      </c>
      <c r="H959">
        <v>1669</v>
      </c>
      <c r="I959" s="24" t="s">
        <v>6590</v>
      </c>
      <c r="J959" t="b">
        <v>0</v>
      </c>
    </row>
    <row r="960" spans="1:10" x14ac:dyDescent="0.2">
      <c r="A960">
        <v>758</v>
      </c>
      <c r="B960">
        <v>4</v>
      </c>
      <c r="C960" s="116">
        <v>45131.510386921298</v>
      </c>
      <c r="D960">
        <v>9002</v>
      </c>
      <c r="E960" s="24" t="s">
        <v>6587</v>
      </c>
      <c r="F960" s="24" t="s">
        <v>2764</v>
      </c>
      <c r="G960" s="24" t="s">
        <v>2761</v>
      </c>
      <c r="H960">
        <v>9002</v>
      </c>
      <c r="I960" s="24" t="s">
        <v>748</v>
      </c>
      <c r="J960" t="b">
        <v>0</v>
      </c>
    </row>
    <row r="961" spans="1:10" x14ac:dyDescent="0.2">
      <c r="A961">
        <v>1989</v>
      </c>
      <c r="C961" s="116">
        <v>45726</v>
      </c>
      <c r="D961">
        <v>1486</v>
      </c>
      <c r="E961" s="24" t="s">
        <v>6591</v>
      </c>
      <c r="F961" s="24" t="s">
        <v>2766</v>
      </c>
      <c r="G961" s="24" t="s">
        <v>2765</v>
      </c>
      <c r="H961">
        <v>1486</v>
      </c>
      <c r="I961" s="24" t="s">
        <v>366</v>
      </c>
      <c r="J961" t="b">
        <v>0</v>
      </c>
    </row>
    <row r="962" spans="1:10" x14ac:dyDescent="0.2">
      <c r="A962">
        <v>1022</v>
      </c>
      <c r="B962">
        <v>7</v>
      </c>
      <c r="C962" s="116">
        <v>45131.510394131947</v>
      </c>
      <c r="D962">
        <v>9298</v>
      </c>
      <c r="E962" s="24" t="s">
        <v>6592</v>
      </c>
      <c r="F962" s="24" t="s">
        <v>2768</v>
      </c>
      <c r="G962" s="24" t="s">
        <v>2767</v>
      </c>
      <c r="H962">
        <v>9298</v>
      </c>
      <c r="I962" s="24" t="s">
        <v>6593</v>
      </c>
      <c r="J962" t="b">
        <v>1</v>
      </c>
    </row>
    <row r="963" spans="1:10" x14ac:dyDescent="0.2">
      <c r="A963">
        <v>33</v>
      </c>
      <c r="B963">
        <v>4</v>
      </c>
      <c r="C963" s="116">
        <v>45131.51039614583</v>
      </c>
      <c r="D963">
        <v>1036</v>
      </c>
      <c r="E963" s="24" t="s">
        <v>6592</v>
      </c>
      <c r="F963" s="24" t="s">
        <v>948</v>
      </c>
      <c r="G963" s="24" t="s">
        <v>2769</v>
      </c>
      <c r="H963">
        <v>1036</v>
      </c>
      <c r="I963" s="24" t="s">
        <v>6594</v>
      </c>
      <c r="J963" t="b">
        <v>0</v>
      </c>
    </row>
    <row r="964" spans="1:10" x14ac:dyDescent="0.2">
      <c r="A964">
        <v>580</v>
      </c>
      <c r="B964">
        <v>4</v>
      </c>
      <c r="C964" s="116">
        <v>45131.510396296297</v>
      </c>
      <c r="D964">
        <v>8777</v>
      </c>
      <c r="E964" s="24" t="s">
        <v>6592</v>
      </c>
      <c r="F964" s="24" t="s">
        <v>2771</v>
      </c>
      <c r="G964" s="24" t="s">
        <v>2770</v>
      </c>
      <c r="H964">
        <v>8777</v>
      </c>
      <c r="I964" s="24" t="s">
        <v>6595</v>
      </c>
      <c r="J964" t="b">
        <v>0</v>
      </c>
    </row>
    <row r="965" spans="1:10" x14ac:dyDescent="0.2">
      <c r="A965">
        <v>229</v>
      </c>
      <c r="B965">
        <v>4</v>
      </c>
      <c r="C965" s="116">
        <v>45131.510397025464</v>
      </c>
      <c r="D965">
        <v>1239</v>
      </c>
      <c r="E965" s="24" t="s">
        <v>6592</v>
      </c>
      <c r="F965" s="24" t="s">
        <v>2773</v>
      </c>
      <c r="G965" s="24" t="s">
        <v>2772</v>
      </c>
      <c r="H965">
        <v>1239</v>
      </c>
      <c r="I965" s="24" t="s">
        <v>6596</v>
      </c>
      <c r="J965" t="b">
        <v>0</v>
      </c>
    </row>
    <row r="966" spans="1:10" x14ac:dyDescent="0.2">
      <c r="A966">
        <v>438</v>
      </c>
      <c r="B966">
        <v>4</v>
      </c>
      <c r="C966" s="116"/>
      <c r="D966">
        <v>2352</v>
      </c>
      <c r="E966" s="24" t="s">
        <v>6597</v>
      </c>
      <c r="F966" s="24" t="s">
        <v>2774</v>
      </c>
      <c r="G966" s="24" t="s">
        <v>389</v>
      </c>
      <c r="H966">
        <v>2352</v>
      </c>
      <c r="I966" s="24" t="s">
        <v>6598</v>
      </c>
      <c r="J966" t="b">
        <v>0</v>
      </c>
    </row>
    <row r="967" spans="1:10" x14ac:dyDescent="0.2">
      <c r="A967">
        <v>2119</v>
      </c>
      <c r="C967" s="116">
        <v>45997.001958877314</v>
      </c>
      <c r="D967">
        <v>5021</v>
      </c>
      <c r="E967" s="24" t="s">
        <v>6597</v>
      </c>
      <c r="F967" s="24" t="s">
        <v>9408</v>
      </c>
      <c r="G967" s="24" t="s">
        <v>9407</v>
      </c>
      <c r="H967">
        <v>5021</v>
      </c>
      <c r="I967" s="24" t="s">
        <v>9409</v>
      </c>
      <c r="J967" t="b">
        <v>1</v>
      </c>
    </row>
    <row r="968" spans="1:10" x14ac:dyDescent="0.2">
      <c r="A968">
        <v>1870</v>
      </c>
      <c r="B968">
        <v>4</v>
      </c>
      <c r="C968" s="116">
        <v>45131</v>
      </c>
      <c r="D968">
        <v>1666</v>
      </c>
      <c r="E968" s="24" t="s">
        <v>6599</v>
      </c>
      <c r="F968" s="24" t="s">
        <v>2047</v>
      </c>
      <c r="G968" s="24" t="s">
        <v>2775</v>
      </c>
      <c r="H968">
        <v>1666</v>
      </c>
      <c r="I968" s="24" t="s">
        <v>6600</v>
      </c>
      <c r="J968" t="b">
        <v>0</v>
      </c>
    </row>
    <row r="969" spans="1:10" x14ac:dyDescent="0.2">
      <c r="A969">
        <v>530</v>
      </c>
      <c r="B969">
        <v>4</v>
      </c>
      <c r="C969" s="116">
        <v>45131.51039722222</v>
      </c>
      <c r="D969">
        <v>8716</v>
      </c>
      <c r="E969" s="24" t="s">
        <v>6601</v>
      </c>
      <c r="F969" s="24" t="s">
        <v>2320</v>
      </c>
      <c r="G969" s="24" t="s">
        <v>2777</v>
      </c>
      <c r="H969">
        <v>8716</v>
      </c>
      <c r="I969" s="24" t="s">
        <v>6602</v>
      </c>
      <c r="J969" t="b">
        <v>0</v>
      </c>
    </row>
    <row r="970" spans="1:10" x14ac:dyDescent="0.2">
      <c r="A970">
        <v>357</v>
      </c>
      <c r="B970">
        <v>4</v>
      </c>
      <c r="C970" s="116">
        <v>45131.510397372687</v>
      </c>
      <c r="D970">
        <v>1372</v>
      </c>
      <c r="E970" s="24" t="s">
        <v>6601</v>
      </c>
      <c r="F970" s="24" t="s">
        <v>2779</v>
      </c>
      <c r="G970" s="24" t="s">
        <v>2778</v>
      </c>
      <c r="H970">
        <v>1372</v>
      </c>
      <c r="I970" s="24" t="s">
        <v>6603</v>
      </c>
      <c r="J970" t="b">
        <v>1</v>
      </c>
    </row>
    <row r="971" spans="1:10" x14ac:dyDescent="0.2">
      <c r="A971">
        <v>457</v>
      </c>
      <c r="B971">
        <v>4</v>
      </c>
      <c r="C971" s="116">
        <v>45131.510398113423</v>
      </c>
      <c r="D971">
        <v>2384</v>
      </c>
      <c r="E971" s="24" t="s">
        <v>5030</v>
      </c>
      <c r="F971" s="24" t="s">
        <v>2784</v>
      </c>
      <c r="G971" s="24" t="s">
        <v>2783</v>
      </c>
      <c r="H971">
        <v>2384</v>
      </c>
      <c r="I971" s="24" t="s">
        <v>6604</v>
      </c>
      <c r="J971" t="b">
        <v>0</v>
      </c>
    </row>
    <row r="972" spans="1:10" x14ac:dyDescent="0.2">
      <c r="A972">
        <v>1050</v>
      </c>
      <c r="B972">
        <v>4</v>
      </c>
      <c r="C972" s="116">
        <v>45818</v>
      </c>
      <c r="D972">
        <v>9327</v>
      </c>
      <c r="E972" s="24" t="s">
        <v>5030</v>
      </c>
      <c r="F972" s="24" t="s">
        <v>2785</v>
      </c>
      <c r="G972" s="24" t="s">
        <v>806</v>
      </c>
      <c r="H972">
        <v>9327</v>
      </c>
      <c r="I972" s="24" t="s">
        <v>207</v>
      </c>
      <c r="J972" t="b">
        <v>0</v>
      </c>
    </row>
    <row r="973" spans="1:10" x14ac:dyDescent="0.2">
      <c r="A973">
        <v>410</v>
      </c>
      <c r="B973">
        <v>4</v>
      </c>
      <c r="C973" s="116">
        <v>45131.510399189814</v>
      </c>
      <c r="D973">
        <v>2191</v>
      </c>
      <c r="E973" s="24" t="s">
        <v>5030</v>
      </c>
      <c r="F973" s="24" t="s">
        <v>981</v>
      </c>
      <c r="G973" s="24" t="s">
        <v>2788</v>
      </c>
      <c r="H973">
        <v>2191</v>
      </c>
      <c r="I973" s="24" t="s">
        <v>6605</v>
      </c>
      <c r="J973" t="b">
        <v>0</v>
      </c>
    </row>
    <row r="974" spans="1:10" x14ac:dyDescent="0.2">
      <c r="A974">
        <v>1948</v>
      </c>
      <c r="C974" s="116">
        <v>45131.51039938657</v>
      </c>
      <c r="D974">
        <v>1757</v>
      </c>
      <c r="E974" s="24" t="s">
        <v>5030</v>
      </c>
      <c r="F974" s="24" t="s">
        <v>987</v>
      </c>
      <c r="G974" s="24" t="s">
        <v>2789</v>
      </c>
      <c r="H974">
        <v>1757</v>
      </c>
      <c r="I974" s="24" t="s">
        <v>6606</v>
      </c>
      <c r="J974" t="b">
        <v>0</v>
      </c>
    </row>
    <row r="975" spans="1:10" x14ac:dyDescent="0.2">
      <c r="A975">
        <v>1781</v>
      </c>
      <c r="C975" s="116">
        <v>45726</v>
      </c>
      <c r="D975">
        <v>5969</v>
      </c>
      <c r="E975" s="24" t="s">
        <v>5030</v>
      </c>
      <c r="F975" s="24" t="s">
        <v>1378</v>
      </c>
      <c r="G975" s="24" t="s">
        <v>2790</v>
      </c>
      <c r="H975">
        <v>5969</v>
      </c>
      <c r="I975" s="24" t="s">
        <v>6607</v>
      </c>
      <c r="J975" t="b">
        <v>0</v>
      </c>
    </row>
    <row r="976" spans="1:10" x14ac:dyDescent="0.2">
      <c r="A976">
        <v>268</v>
      </c>
      <c r="B976">
        <v>4</v>
      </c>
      <c r="C976" s="116">
        <v>45131.510399918981</v>
      </c>
      <c r="D976">
        <v>1278</v>
      </c>
      <c r="E976" s="24" t="s">
        <v>5030</v>
      </c>
      <c r="F976" s="24" t="s">
        <v>2794</v>
      </c>
      <c r="G976" s="24" t="s">
        <v>2793</v>
      </c>
      <c r="H976">
        <v>1278</v>
      </c>
      <c r="I976" s="24" t="s">
        <v>6608</v>
      </c>
      <c r="J976" t="b">
        <v>0</v>
      </c>
    </row>
    <row r="977" spans="1:10" x14ac:dyDescent="0.2">
      <c r="A977">
        <v>1117</v>
      </c>
      <c r="B977">
        <v>4</v>
      </c>
      <c r="C977" s="116">
        <v>45131.510400115738</v>
      </c>
      <c r="D977">
        <v>9404</v>
      </c>
      <c r="E977" s="24" t="s">
        <v>5030</v>
      </c>
      <c r="F977" s="24" t="s">
        <v>2796</v>
      </c>
      <c r="G977" s="24" t="s">
        <v>2795</v>
      </c>
      <c r="H977">
        <v>9404</v>
      </c>
      <c r="I977" s="24" t="s">
        <v>6609</v>
      </c>
      <c r="J977" t="b">
        <v>0</v>
      </c>
    </row>
    <row r="978" spans="1:10" x14ac:dyDescent="0.2">
      <c r="A978">
        <v>445</v>
      </c>
      <c r="B978">
        <v>4</v>
      </c>
      <c r="C978" s="116">
        <v>45131.510400115738</v>
      </c>
      <c r="D978">
        <v>2364</v>
      </c>
      <c r="E978" s="24" t="s">
        <v>5030</v>
      </c>
      <c r="F978" s="24" t="s">
        <v>2798</v>
      </c>
      <c r="G978" s="24" t="s">
        <v>2797</v>
      </c>
      <c r="H978">
        <v>2364</v>
      </c>
      <c r="I978" s="24" t="s">
        <v>6610</v>
      </c>
      <c r="J978" t="b">
        <v>0</v>
      </c>
    </row>
    <row r="979" spans="1:10" x14ac:dyDescent="0.2">
      <c r="A979">
        <v>434</v>
      </c>
      <c r="B979">
        <v>2</v>
      </c>
      <c r="C979" s="116"/>
      <c r="D979">
        <v>2346</v>
      </c>
      <c r="E979" s="24" t="s">
        <v>5030</v>
      </c>
      <c r="F979" s="24" t="s">
        <v>2799</v>
      </c>
      <c r="G979" s="24" t="s">
        <v>391</v>
      </c>
      <c r="H979">
        <v>2346</v>
      </c>
      <c r="I979" s="24" t="s">
        <v>6611</v>
      </c>
      <c r="J979" t="b">
        <v>1</v>
      </c>
    </row>
    <row r="980" spans="1:10" x14ac:dyDescent="0.2">
      <c r="A980">
        <v>1723</v>
      </c>
      <c r="C980" s="116"/>
      <c r="D980">
        <v>11009149</v>
      </c>
      <c r="E980" s="24" t="s">
        <v>5030</v>
      </c>
      <c r="F980" s="24" t="s">
        <v>2801</v>
      </c>
      <c r="G980" s="24" t="s">
        <v>2800</v>
      </c>
      <c r="H980">
        <v>11009149</v>
      </c>
      <c r="I980" s="24" t="s">
        <v>6612</v>
      </c>
      <c r="J980" t="b">
        <v>0</v>
      </c>
    </row>
    <row r="981" spans="1:10" x14ac:dyDescent="0.2">
      <c r="A981">
        <v>2011</v>
      </c>
      <c r="C981" s="116">
        <v>45580</v>
      </c>
      <c r="D981">
        <v>1890</v>
      </c>
      <c r="E981" s="24" t="s">
        <v>5030</v>
      </c>
      <c r="F981" s="24" t="s">
        <v>1192</v>
      </c>
      <c r="G981" s="24" t="s">
        <v>2805</v>
      </c>
      <c r="H981">
        <v>1890</v>
      </c>
      <c r="I981" s="24" t="s">
        <v>6613</v>
      </c>
      <c r="J981" t="b">
        <v>1</v>
      </c>
    </row>
    <row r="982" spans="1:10" x14ac:dyDescent="0.2">
      <c r="A982">
        <v>1252</v>
      </c>
      <c r="B982">
        <v>4</v>
      </c>
      <c r="C982" s="116">
        <v>45131.510402083331</v>
      </c>
      <c r="D982">
        <v>9558</v>
      </c>
      <c r="E982" s="24" t="s">
        <v>5030</v>
      </c>
      <c r="F982" s="24" t="s">
        <v>2810</v>
      </c>
      <c r="G982" s="24" t="s">
        <v>2809</v>
      </c>
      <c r="H982">
        <v>9558</v>
      </c>
      <c r="I982" s="24" t="s">
        <v>6614</v>
      </c>
      <c r="J982" t="b">
        <v>0</v>
      </c>
    </row>
    <row r="983" spans="1:10" x14ac:dyDescent="0.2">
      <c r="A983">
        <v>1691</v>
      </c>
      <c r="C983" s="116"/>
      <c r="D983">
        <v>1436</v>
      </c>
      <c r="E983" s="24" t="s">
        <v>5030</v>
      </c>
      <c r="F983" s="24" t="s">
        <v>1380</v>
      </c>
      <c r="G983" s="24" t="s">
        <v>393</v>
      </c>
      <c r="H983">
        <v>1436</v>
      </c>
      <c r="I983" s="24" t="s">
        <v>726</v>
      </c>
      <c r="J983" t="b">
        <v>1</v>
      </c>
    </row>
    <row r="984" spans="1:10" x14ac:dyDescent="0.2">
      <c r="A984">
        <v>2110</v>
      </c>
      <c r="C984" s="116">
        <v>45690</v>
      </c>
      <c r="D984">
        <v>11142119</v>
      </c>
      <c r="E984" s="24" t="s">
        <v>5030</v>
      </c>
      <c r="F984" s="24" t="s">
        <v>6615</v>
      </c>
      <c r="G984" s="24" t="s">
        <v>6616</v>
      </c>
      <c r="H984">
        <v>11142119</v>
      </c>
      <c r="I984" s="24" t="s">
        <v>6617</v>
      </c>
      <c r="J984" t="b">
        <v>1</v>
      </c>
    </row>
    <row r="985" spans="1:10" x14ac:dyDescent="0.2">
      <c r="A985">
        <v>794</v>
      </c>
      <c r="B985">
        <v>4</v>
      </c>
      <c r="C985" s="116">
        <v>45131.510402280095</v>
      </c>
      <c r="D985">
        <v>9044</v>
      </c>
      <c r="E985" s="24" t="s">
        <v>5030</v>
      </c>
      <c r="F985" s="24" t="s">
        <v>906</v>
      </c>
      <c r="G985" s="24" t="s">
        <v>2811</v>
      </c>
      <c r="H985">
        <v>9044</v>
      </c>
      <c r="I985" s="24" t="s">
        <v>6618</v>
      </c>
      <c r="J985" t="b">
        <v>0</v>
      </c>
    </row>
    <row r="986" spans="1:10" x14ac:dyDescent="0.2">
      <c r="A986">
        <v>741</v>
      </c>
      <c r="B986">
        <v>4</v>
      </c>
      <c r="C986" s="116">
        <v>45131.510402465276</v>
      </c>
      <c r="D986">
        <v>8983</v>
      </c>
      <c r="E986" s="24" t="s">
        <v>5030</v>
      </c>
      <c r="F986" s="24" t="s">
        <v>1268</v>
      </c>
      <c r="G986" s="24" t="s">
        <v>2812</v>
      </c>
      <c r="H986">
        <v>8983</v>
      </c>
      <c r="I986" s="24" t="s">
        <v>6619</v>
      </c>
      <c r="J986" t="b">
        <v>0</v>
      </c>
    </row>
    <row r="987" spans="1:10" x14ac:dyDescent="0.2">
      <c r="A987">
        <v>800</v>
      </c>
      <c r="B987">
        <v>8</v>
      </c>
      <c r="C987" s="116"/>
      <c r="D987">
        <v>9050</v>
      </c>
      <c r="E987" s="24" t="s">
        <v>5030</v>
      </c>
      <c r="F987" s="24" t="s">
        <v>1423</v>
      </c>
      <c r="G987" s="24" t="s">
        <v>396</v>
      </c>
      <c r="H987">
        <v>9050</v>
      </c>
      <c r="I987" s="24" t="s">
        <v>6620</v>
      </c>
      <c r="J987" t="b">
        <v>1</v>
      </c>
    </row>
    <row r="988" spans="1:10" x14ac:dyDescent="0.2">
      <c r="A988">
        <v>844</v>
      </c>
      <c r="B988">
        <v>8</v>
      </c>
      <c r="C988" s="116">
        <v>45565</v>
      </c>
      <c r="D988">
        <v>9111</v>
      </c>
      <c r="E988" s="24" t="s">
        <v>5030</v>
      </c>
      <c r="F988" s="24" t="s">
        <v>2814</v>
      </c>
      <c r="G988" s="24" t="s">
        <v>2813</v>
      </c>
      <c r="H988">
        <v>9111</v>
      </c>
      <c r="I988" s="24" t="s">
        <v>6621</v>
      </c>
      <c r="J988" t="b">
        <v>1</v>
      </c>
    </row>
    <row r="989" spans="1:10" x14ac:dyDescent="0.2">
      <c r="A989">
        <v>1610</v>
      </c>
      <c r="B989">
        <v>4</v>
      </c>
      <c r="C989" s="116">
        <v>45131.510398495368</v>
      </c>
      <c r="D989">
        <v>9932</v>
      </c>
      <c r="E989" s="24" t="s">
        <v>6622</v>
      </c>
      <c r="F989" s="24" t="s">
        <v>2816</v>
      </c>
      <c r="G989" s="24" t="s">
        <v>2815</v>
      </c>
      <c r="H989">
        <v>9932</v>
      </c>
      <c r="I989" s="24" t="s">
        <v>6623</v>
      </c>
      <c r="J989" t="b">
        <v>0</v>
      </c>
    </row>
    <row r="990" spans="1:10" x14ac:dyDescent="0.2">
      <c r="A990">
        <v>1400</v>
      </c>
      <c r="B990">
        <v>4</v>
      </c>
      <c r="C990" s="116">
        <v>45131.510400462961</v>
      </c>
      <c r="D990">
        <v>9712</v>
      </c>
      <c r="E990" s="24" t="s">
        <v>6624</v>
      </c>
      <c r="F990" s="24" t="s">
        <v>2818</v>
      </c>
      <c r="G990" s="24" t="s">
        <v>2817</v>
      </c>
      <c r="H990">
        <v>9712</v>
      </c>
      <c r="I990" s="24" t="s">
        <v>6625</v>
      </c>
      <c r="J990" t="b">
        <v>0</v>
      </c>
    </row>
    <row r="991" spans="1:10" x14ac:dyDescent="0.2">
      <c r="A991">
        <v>1413</v>
      </c>
      <c r="B991">
        <v>4</v>
      </c>
      <c r="C991" s="116">
        <v>45131.510400659725</v>
      </c>
      <c r="D991">
        <v>9727</v>
      </c>
      <c r="E991" s="24" t="s">
        <v>6624</v>
      </c>
      <c r="F991" s="24" t="s">
        <v>2818</v>
      </c>
      <c r="G991" s="24" t="s">
        <v>2817</v>
      </c>
      <c r="H991">
        <v>9727</v>
      </c>
      <c r="I991" s="24" t="s">
        <v>6625</v>
      </c>
      <c r="J991" t="b">
        <v>0</v>
      </c>
    </row>
    <row r="992" spans="1:10" x14ac:dyDescent="0.2">
      <c r="A992">
        <v>1152</v>
      </c>
      <c r="B992">
        <v>4</v>
      </c>
      <c r="C992" s="116"/>
      <c r="D992">
        <v>9447</v>
      </c>
      <c r="E992" s="24" t="s">
        <v>6626</v>
      </c>
      <c r="F992" s="24" t="s">
        <v>2819</v>
      </c>
      <c r="G992" s="24" t="s">
        <v>398</v>
      </c>
      <c r="H992">
        <v>9447</v>
      </c>
      <c r="I992" s="24" t="s">
        <v>404</v>
      </c>
      <c r="J992" t="b">
        <v>0</v>
      </c>
    </row>
    <row r="993" spans="1:10" x14ac:dyDescent="0.2">
      <c r="A993">
        <v>1057</v>
      </c>
      <c r="B993">
        <v>4</v>
      </c>
      <c r="C993" s="116">
        <v>45131.510400810184</v>
      </c>
      <c r="D993">
        <v>9334</v>
      </c>
      <c r="E993" s="24" t="s">
        <v>5033</v>
      </c>
      <c r="F993" s="24" t="s">
        <v>2821</v>
      </c>
      <c r="G993" s="24" t="s">
        <v>2820</v>
      </c>
      <c r="H993">
        <v>9334</v>
      </c>
      <c r="I993" s="24" t="s">
        <v>6627</v>
      </c>
      <c r="J993" t="b">
        <v>0</v>
      </c>
    </row>
    <row r="994" spans="1:10" x14ac:dyDescent="0.2">
      <c r="A994">
        <v>724</v>
      </c>
      <c r="B994">
        <v>4</v>
      </c>
      <c r="C994" s="116">
        <v>45131.510401192128</v>
      </c>
      <c r="D994">
        <v>8962</v>
      </c>
      <c r="E994" s="24" t="s">
        <v>5033</v>
      </c>
      <c r="F994" s="24" t="s">
        <v>1783</v>
      </c>
      <c r="G994" s="24" t="s">
        <v>2824</v>
      </c>
      <c r="H994">
        <v>8962</v>
      </c>
      <c r="I994" s="24" t="s">
        <v>6628</v>
      </c>
      <c r="J994" t="b">
        <v>0</v>
      </c>
    </row>
    <row r="995" spans="1:10" x14ac:dyDescent="0.2">
      <c r="A995">
        <v>400</v>
      </c>
      <c r="B995">
        <v>4</v>
      </c>
      <c r="C995" s="116">
        <v>45131.510404629633</v>
      </c>
      <c r="D995">
        <v>2163</v>
      </c>
      <c r="E995" s="24" t="s">
        <v>6629</v>
      </c>
      <c r="F995" s="24" t="s">
        <v>2827</v>
      </c>
      <c r="G995" s="24" t="s">
        <v>2826</v>
      </c>
      <c r="H995">
        <v>2163</v>
      </c>
      <c r="I995" s="24" t="s">
        <v>6630</v>
      </c>
      <c r="J995" t="b">
        <v>0</v>
      </c>
    </row>
    <row r="996" spans="1:10" x14ac:dyDescent="0.2">
      <c r="A996">
        <v>538</v>
      </c>
      <c r="B996">
        <v>4</v>
      </c>
      <c r="C996" s="116">
        <v>45131.510404826389</v>
      </c>
      <c r="D996">
        <v>8725</v>
      </c>
      <c r="E996" s="24" t="s">
        <v>6629</v>
      </c>
      <c r="F996" s="24" t="s">
        <v>2829</v>
      </c>
      <c r="G996" s="24" t="s">
        <v>2828</v>
      </c>
      <c r="H996">
        <v>8725</v>
      </c>
      <c r="I996" s="24" t="s">
        <v>6631</v>
      </c>
      <c r="J996" t="b">
        <v>0</v>
      </c>
    </row>
    <row r="997" spans="1:10" x14ac:dyDescent="0.2">
      <c r="A997">
        <v>292</v>
      </c>
      <c r="B997">
        <v>4</v>
      </c>
      <c r="C997" s="116">
        <v>45131.510402627318</v>
      </c>
      <c r="D997">
        <v>1302</v>
      </c>
      <c r="E997" s="24" t="s">
        <v>6632</v>
      </c>
      <c r="F997" s="24" t="s">
        <v>2833</v>
      </c>
      <c r="G997" s="24" t="s">
        <v>2832</v>
      </c>
      <c r="H997">
        <v>1302</v>
      </c>
      <c r="I997" s="24" t="s">
        <v>6633</v>
      </c>
      <c r="J997" t="b">
        <v>1</v>
      </c>
    </row>
    <row r="998" spans="1:10" x14ac:dyDescent="0.2">
      <c r="A998">
        <v>1328</v>
      </c>
      <c r="B998">
        <v>4</v>
      </c>
      <c r="C998" s="116">
        <v>45131.510403009263</v>
      </c>
      <c r="D998">
        <v>9638</v>
      </c>
      <c r="E998" s="24" t="s">
        <v>6632</v>
      </c>
      <c r="F998" s="24" t="s">
        <v>2835</v>
      </c>
      <c r="G998" s="24" t="s">
        <v>2834</v>
      </c>
      <c r="H998">
        <v>9638</v>
      </c>
      <c r="I998" s="24" t="s">
        <v>6634</v>
      </c>
      <c r="J998" t="b">
        <v>0</v>
      </c>
    </row>
    <row r="999" spans="1:10" x14ac:dyDescent="0.2">
      <c r="A999">
        <v>1098</v>
      </c>
      <c r="B999">
        <v>4</v>
      </c>
      <c r="C999" s="116">
        <v>45131.510403356478</v>
      </c>
      <c r="D999">
        <v>9382</v>
      </c>
      <c r="E999" s="24" t="s">
        <v>6632</v>
      </c>
      <c r="F999" s="24" t="s">
        <v>2837</v>
      </c>
      <c r="G999" s="24" t="s">
        <v>2836</v>
      </c>
      <c r="H999">
        <v>9382</v>
      </c>
      <c r="I999" s="24" t="s">
        <v>6635</v>
      </c>
      <c r="J999" t="b">
        <v>0</v>
      </c>
    </row>
    <row r="1000" spans="1:10" x14ac:dyDescent="0.2">
      <c r="A1000">
        <v>1906</v>
      </c>
      <c r="C1000" s="116">
        <v>45131.510403553242</v>
      </c>
      <c r="D1000">
        <v>6004</v>
      </c>
      <c r="E1000" s="24" t="s">
        <v>6632</v>
      </c>
      <c r="F1000" s="24" t="s">
        <v>998</v>
      </c>
      <c r="G1000" s="24" t="s">
        <v>2838</v>
      </c>
      <c r="H1000">
        <v>6004</v>
      </c>
      <c r="I1000" s="24" t="s">
        <v>6636</v>
      </c>
      <c r="J1000" t="b">
        <v>0</v>
      </c>
    </row>
    <row r="1001" spans="1:10" x14ac:dyDescent="0.2">
      <c r="A1001">
        <v>927</v>
      </c>
      <c r="B1001">
        <v>4</v>
      </c>
      <c r="C1001" s="116">
        <v>45131.510403703702</v>
      </c>
      <c r="D1001">
        <v>9198</v>
      </c>
      <c r="E1001" s="24" t="s">
        <v>6632</v>
      </c>
      <c r="F1001" s="24" t="s">
        <v>2751</v>
      </c>
      <c r="G1001" s="24" t="s">
        <v>2839</v>
      </c>
      <c r="H1001">
        <v>9198</v>
      </c>
      <c r="I1001" s="24" t="s">
        <v>6637</v>
      </c>
      <c r="J1001" t="b">
        <v>0</v>
      </c>
    </row>
    <row r="1002" spans="1:10" x14ac:dyDescent="0.2">
      <c r="A1002">
        <v>2087</v>
      </c>
      <c r="C1002" s="116">
        <v>45639</v>
      </c>
      <c r="D1002">
        <v>2440</v>
      </c>
      <c r="E1002" s="24" t="s">
        <v>6638</v>
      </c>
      <c r="F1002" s="24" t="s">
        <v>2848</v>
      </c>
      <c r="G1002" s="24" t="s">
        <v>2847</v>
      </c>
      <c r="H1002">
        <v>2440</v>
      </c>
      <c r="I1002" s="24" t="s">
        <v>6639</v>
      </c>
      <c r="J1002" t="b">
        <v>0</v>
      </c>
    </row>
    <row r="1003" spans="1:10" x14ac:dyDescent="0.2">
      <c r="A1003">
        <v>2090</v>
      </c>
      <c r="C1003" s="116">
        <v>45639</v>
      </c>
      <c r="D1003">
        <v>2443</v>
      </c>
      <c r="E1003" s="24" t="s">
        <v>1025</v>
      </c>
      <c r="F1003" s="24" t="s">
        <v>981</v>
      </c>
      <c r="G1003" s="24" t="s">
        <v>2849</v>
      </c>
      <c r="H1003">
        <v>2443</v>
      </c>
      <c r="I1003" s="24" t="s">
        <v>6640</v>
      </c>
      <c r="J1003" t="b">
        <v>0</v>
      </c>
    </row>
    <row r="1004" spans="1:10" x14ac:dyDescent="0.2">
      <c r="A1004">
        <v>970</v>
      </c>
      <c r="B1004">
        <v>4</v>
      </c>
      <c r="C1004" s="116">
        <v>45131.510405358793</v>
      </c>
      <c r="D1004">
        <v>9244</v>
      </c>
      <c r="E1004" s="24" t="s">
        <v>1025</v>
      </c>
      <c r="F1004" s="24" t="s">
        <v>1423</v>
      </c>
      <c r="G1004" s="24" t="s">
        <v>2851</v>
      </c>
      <c r="H1004">
        <v>9244</v>
      </c>
      <c r="I1004" s="24" t="s">
        <v>6641</v>
      </c>
      <c r="J1004" t="b">
        <v>0</v>
      </c>
    </row>
    <row r="1005" spans="1:10" x14ac:dyDescent="0.2">
      <c r="A1005">
        <v>160</v>
      </c>
      <c r="B1005">
        <v>4</v>
      </c>
      <c r="C1005" s="116">
        <v>45131.51040590278</v>
      </c>
      <c r="D1005">
        <v>1164</v>
      </c>
      <c r="E1005" s="24" t="s">
        <v>6642</v>
      </c>
      <c r="F1005" s="24" t="s">
        <v>2854</v>
      </c>
      <c r="G1005" s="24" t="s">
        <v>2853</v>
      </c>
      <c r="H1005">
        <v>1164</v>
      </c>
      <c r="I1005" s="24" t="s">
        <v>6643</v>
      </c>
      <c r="J1005" t="b">
        <v>0</v>
      </c>
    </row>
    <row r="1006" spans="1:10" x14ac:dyDescent="0.2">
      <c r="A1006">
        <v>523</v>
      </c>
      <c r="B1006">
        <v>11</v>
      </c>
      <c r="C1006" s="116">
        <v>45131.510406250003</v>
      </c>
      <c r="D1006">
        <v>8707</v>
      </c>
      <c r="E1006" s="24" t="s">
        <v>6644</v>
      </c>
      <c r="F1006" s="24" t="s">
        <v>985</v>
      </c>
      <c r="G1006" s="24" t="s">
        <v>2857</v>
      </c>
      <c r="H1006">
        <v>8707</v>
      </c>
      <c r="I1006" s="24" t="s">
        <v>6645</v>
      </c>
      <c r="J1006" t="b">
        <v>1</v>
      </c>
    </row>
    <row r="1007" spans="1:10" x14ac:dyDescent="0.2">
      <c r="A1007">
        <v>1794</v>
      </c>
      <c r="C1007" s="116">
        <v>45131.510406597219</v>
      </c>
      <c r="D1007">
        <v>1591</v>
      </c>
      <c r="E1007" s="24" t="s">
        <v>6646</v>
      </c>
      <c r="F1007" s="24" t="s">
        <v>2860</v>
      </c>
      <c r="G1007" s="24" t="s">
        <v>2859</v>
      </c>
      <c r="H1007">
        <v>1591</v>
      </c>
      <c r="I1007" s="24" t="s">
        <v>6647</v>
      </c>
      <c r="J1007" t="b">
        <v>0</v>
      </c>
    </row>
    <row r="1008" spans="1:10" x14ac:dyDescent="0.2">
      <c r="A1008">
        <v>869</v>
      </c>
      <c r="B1008">
        <v>4</v>
      </c>
      <c r="C1008" s="116">
        <v>45131.510407175927</v>
      </c>
      <c r="D1008">
        <v>9139</v>
      </c>
      <c r="E1008" s="24" t="s">
        <v>2420</v>
      </c>
      <c r="F1008" s="24" t="s">
        <v>2866</v>
      </c>
      <c r="G1008" s="24" t="s">
        <v>2865</v>
      </c>
      <c r="H1008">
        <v>9139</v>
      </c>
      <c r="I1008" s="24" t="s">
        <v>6648</v>
      </c>
      <c r="J1008" t="b">
        <v>0</v>
      </c>
    </row>
    <row r="1009" spans="1:10" x14ac:dyDescent="0.2">
      <c r="A1009">
        <v>1954</v>
      </c>
      <c r="C1009" s="116"/>
      <c r="D1009">
        <v>1768</v>
      </c>
      <c r="E1009" s="24" t="s">
        <v>2420</v>
      </c>
      <c r="F1009" s="24" t="s">
        <v>2867</v>
      </c>
      <c r="G1009" s="24" t="s">
        <v>401</v>
      </c>
      <c r="H1009">
        <v>1768</v>
      </c>
      <c r="I1009" s="24" t="s">
        <v>356</v>
      </c>
      <c r="J1009" t="b">
        <v>0</v>
      </c>
    </row>
    <row r="1010" spans="1:10" x14ac:dyDescent="0.2">
      <c r="A1010">
        <v>1250</v>
      </c>
      <c r="B1010">
        <v>4</v>
      </c>
      <c r="C1010" s="116">
        <v>45131.51040752315</v>
      </c>
      <c r="D1010">
        <v>9556</v>
      </c>
      <c r="E1010" s="24" t="s">
        <v>2420</v>
      </c>
      <c r="F1010" s="24" t="s">
        <v>1264</v>
      </c>
      <c r="G1010" s="24" t="s">
        <v>2870</v>
      </c>
      <c r="H1010">
        <v>9556</v>
      </c>
      <c r="I1010" s="24" t="s">
        <v>6649</v>
      </c>
      <c r="J1010" t="b">
        <v>0</v>
      </c>
    </row>
    <row r="1011" spans="1:10" x14ac:dyDescent="0.2">
      <c r="A1011">
        <v>885</v>
      </c>
      <c r="B1011">
        <v>3</v>
      </c>
      <c r="C1011" s="116">
        <v>45131.510407719907</v>
      </c>
      <c r="D1011">
        <v>9155</v>
      </c>
      <c r="E1011" s="24" t="s">
        <v>2420</v>
      </c>
      <c r="F1011" s="24" t="s">
        <v>2872</v>
      </c>
      <c r="G1011" s="24" t="s">
        <v>2871</v>
      </c>
      <c r="H1011">
        <v>9155</v>
      </c>
      <c r="I1011" s="24" t="s">
        <v>6650</v>
      </c>
      <c r="J1011" t="b">
        <v>1</v>
      </c>
    </row>
    <row r="1012" spans="1:10" x14ac:dyDescent="0.2">
      <c r="A1012">
        <v>427</v>
      </c>
      <c r="B1012">
        <v>4</v>
      </c>
      <c r="C1012" s="116">
        <v>45131.510407870373</v>
      </c>
      <c r="D1012">
        <v>2240</v>
      </c>
      <c r="E1012" s="24" t="s">
        <v>2420</v>
      </c>
      <c r="F1012" s="24" t="s">
        <v>1867</v>
      </c>
      <c r="G1012" s="24" t="s">
        <v>2873</v>
      </c>
      <c r="H1012">
        <v>2240</v>
      </c>
      <c r="I1012" s="24" t="s">
        <v>6651</v>
      </c>
      <c r="J1012" t="b">
        <v>0</v>
      </c>
    </row>
    <row r="1013" spans="1:10" x14ac:dyDescent="0.2">
      <c r="A1013">
        <v>899</v>
      </c>
      <c r="B1013">
        <v>4</v>
      </c>
      <c r="C1013" s="116">
        <v>45131.510408252318</v>
      </c>
      <c r="D1013">
        <v>9170</v>
      </c>
      <c r="E1013" s="24" t="s">
        <v>2420</v>
      </c>
      <c r="F1013" s="24" t="s">
        <v>1867</v>
      </c>
      <c r="G1013" s="24" t="s">
        <v>2873</v>
      </c>
      <c r="H1013">
        <v>9170</v>
      </c>
      <c r="I1013" s="24" t="s">
        <v>6651</v>
      </c>
      <c r="J1013" t="b">
        <v>0</v>
      </c>
    </row>
    <row r="1014" spans="1:10" x14ac:dyDescent="0.2">
      <c r="A1014">
        <v>1523</v>
      </c>
      <c r="B1014">
        <v>3</v>
      </c>
      <c r="C1014" s="116">
        <v>45639</v>
      </c>
      <c r="D1014">
        <v>9840</v>
      </c>
      <c r="E1014" s="24" t="s">
        <v>2420</v>
      </c>
      <c r="F1014" s="24" t="s">
        <v>2875</v>
      </c>
      <c r="G1014" s="24" t="s">
        <v>2874</v>
      </c>
      <c r="H1014">
        <v>9840</v>
      </c>
      <c r="I1014" s="24" t="s">
        <v>6652</v>
      </c>
      <c r="J1014" t="b">
        <v>0</v>
      </c>
    </row>
    <row r="1015" spans="1:10" x14ac:dyDescent="0.2">
      <c r="A1015">
        <v>1028</v>
      </c>
      <c r="B1015">
        <v>4</v>
      </c>
      <c r="C1015" s="116">
        <v>45131.510408414353</v>
      </c>
      <c r="D1015">
        <v>9304</v>
      </c>
      <c r="E1015" s="24" t="s">
        <v>2420</v>
      </c>
      <c r="F1015" s="24" t="s">
        <v>2877</v>
      </c>
      <c r="G1015" s="24" t="s">
        <v>2876</v>
      </c>
      <c r="H1015">
        <v>9304</v>
      </c>
      <c r="I1015" s="24" t="s">
        <v>6653</v>
      </c>
      <c r="J1015" t="b">
        <v>0</v>
      </c>
    </row>
    <row r="1016" spans="1:10" x14ac:dyDescent="0.2">
      <c r="A1016">
        <v>763</v>
      </c>
      <c r="B1016">
        <v>4</v>
      </c>
      <c r="C1016" s="116">
        <v>45943.146694756942</v>
      </c>
      <c r="D1016">
        <v>9008</v>
      </c>
      <c r="E1016" s="24" t="s">
        <v>2420</v>
      </c>
      <c r="F1016" s="24" t="s">
        <v>2880</v>
      </c>
      <c r="G1016" s="24" t="s">
        <v>405</v>
      </c>
      <c r="H1016">
        <v>9008</v>
      </c>
      <c r="I1016" s="24" t="s">
        <v>6654</v>
      </c>
      <c r="J1016" t="b">
        <v>1</v>
      </c>
    </row>
    <row r="1017" spans="1:10" x14ac:dyDescent="0.2">
      <c r="A1017">
        <v>1308</v>
      </c>
      <c r="B1017">
        <v>4</v>
      </c>
      <c r="C1017" s="116">
        <v>45131.510408796297</v>
      </c>
      <c r="D1017">
        <v>9617</v>
      </c>
      <c r="E1017" s="24" t="s">
        <v>2420</v>
      </c>
      <c r="F1017" s="24" t="s">
        <v>2882</v>
      </c>
      <c r="G1017" s="24" t="s">
        <v>2881</v>
      </c>
      <c r="H1017">
        <v>9617</v>
      </c>
      <c r="I1017" s="24" t="s">
        <v>6655</v>
      </c>
      <c r="J1017" t="b">
        <v>0</v>
      </c>
    </row>
    <row r="1018" spans="1:10" x14ac:dyDescent="0.2">
      <c r="A1018">
        <v>964</v>
      </c>
      <c r="B1018">
        <v>3</v>
      </c>
      <c r="C1018" s="116"/>
      <c r="D1018">
        <v>1519</v>
      </c>
      <c r="E1018" s="24" t="s">
        <v>2420</v>
      </c>
      <c r="F1018" s="24" t="s">
        <v>2884</v>
      </c>
      <c r="G1018" s="24" t="s">
        <v>2883</v>
      </c>
      <c r="H1018">
        <v>1519</v>
      </c>
      <c r="I1018" s="24" t="s">
        <v>6656</v>
      </c>
      <c r="J1018" t="b">
        <v>1</v>
      </c>
    </row>
    <row r="1019" spans="1:10" x14ac:dyDescent="0.2">
      <c r="A1019">
        <v>867</v>
      </c>
      <c r="B1019">
        <v>11</v>
      </c>
      <c r="C1019" s="116">
        <v>45131.510408946757</v>
      </c>
      <c r="D1019">
        <v>9137</v>
      </c>
      <c r="E1019" s="24" t="s">
        <v>2420</v>
      </c>
      <c r="F1019" s="24" t="s">
        <v>2886</v>
      </c>
      <c r="G1019" s="24" t="s">
        <v>2885</v>
      </c>
      <c r="H1019">
        <v>9137</v>
      </c>
      <c r="I1019" s="24" t="s">
        <v>6657</v>
      </c>
      <c r="J1019" t="b">
        <v>0</v>
      </c>
    </row>
    <row r="1020" spans="1:10" x14ac:dyDescent="0.2">
      <c r="A1020">
        <v>891</v>
      </c>
      <c r="B1020">
        <v>4</v>
      </c>
      <c r="C1020" s="116"/>
      <c r="D1020">
        <v>9162</v>
      </c>
      <c r="E1020" s="24" t="s">
        <v>2420</v>
      </c>
      <c r="F1020" s="24" t="s">
        <v>1440</v>
      </c>
      <c r="G1020" s="24" t="s">
        <v>2887</v>
      </c>
      <c r="H1020">
        <v>9162</v>
      </c>
      <c r="I1020" s="24" t="s">
        <v>729</v>
      </c>
      <c r="J1020" t="b">
        <v>0</v>
      </c>
    </row>
    <row r="1021" spans="1:10" x14ac:dyDescent="0.2">
      <c r="A1021">
        <v>536</v>
      </c>
      <c r="B1021">
        <v>4</v>
      </c>
      <c r="C1021" s="116">
        <v>45639</v>
      </c>
      <c r="D1021">
        <v>8723</v>
      </c>
      <c r="E1021" s="24" t="s">
        <v>6658</v>
      </c>
      <c r="F1021" s="24" t="s">
        <v>2889</v>
      </c>
      <c r="G1021" s="24" t="s">
        <v>2888</v>
      </c>
      <c r="H1021">
        <v>8723</v>
      </c>
      <c r="I1021" s="24" t="s">
        <v>6659</v>
      </c>
      <c r="J1021" t="b">
        <v>0</v>
      </c>
    </row>
    <row r="1022" spans="1:10" x14ac:dyDescent="0.2">
      <c r="A1022">
        <v>2070</v>
      </c>
      <c r="C1022" s="116">
        <v>45639</v>
      </c>
      <c r="D1022">
        <v>2417</v>
      </c>
      <c r="E1022" s="24" t="s">
        <v>6658</v>
      </c>
      <c r="F1022" s="24" t="s">
        <v>2892</v>
      </c>
      <c r="G1022" s="24" t="s">
        <v>2891</v>
      </c>
      <c r="H1022">
        <v>2417</v>
      </c>
      <c r="I1022" s="24" t="s">
        <v>6660</v>
      </c>
      <c r="J1022" t="b">
        <v>0</v>
      </c>
    </row>
    <row r="1023" spans="1:10" x14ac:dyDescent="0.2">
      <c r="A1023">
        <v>939</v>
      </c>
      <c r="B1023">
        <v>4</v>
      </c>
      <c r="C1023" s="116">
        <v>45639</v>
      </c>
      <c r="D1023">
        <v>9211</v>
      </c>
      <c r="E1023" s="24" t="s">
        <v>6661</v>
      </c>
      <c r="F1023" s="24" t="s">
        <v>2895</v>
      </c>
      <c r="G1023" s="24" t="s">
        <v>2894</v>
      </c>
      <c r="H1023">
        <v>9211</v>
      </c>
      <c r="I1023" s="24" t="s">
        <v>6662</v>
      </c>
      <c r="J1023" t="b">
        <v>0</v>
      </c>
    </row>
    <row r="1024" spans="1:10" x14ac:dyDescent="0.2">
      <c r="A1024">
        <v>511</v>
      </c>
      <c r="B1024">
        <v>10</v>
      </c>
      <c r="C1024" s="116">
        <v>45639</v>
      </c>
      <c r="D1024">
        <v>8679</v>
      </c>
      <c r="E1024" s="24" t="s">
        <v>1316</v>
      </c>
      <c r="F1024" s="24" t="s">
        <v>2898</v>
      </c>
      <c r="G1024" s="24" t="s">
        <v>2897</v>
      </c>
      <c r="H1024">
        <v>8679</v>
      </c>
      <c r="I1024" s="24" t="s">
        <v>6663</v>
      </c>
      <c r="J1024" t="b">
        <v>1</v>
      </c>
    </row>
    <row r="1025" spans="1:10" x14ac:dyDescent="0.2">
      <c r="A1025">
        <v>1470</v>
      </c>
      <c r="B1025">
        <v>3</v>
      </c>
      <c r="C1025" s="116">
        <v>46110</v>
      </c>
      <c r="D1025">
        <v>9787</v>
      </c>
      <c r="E1025" s="24" t="s">
        <v>1316</v>
      </c>
      <c r="F1025" s="24" t="s">
        <v>2432</v>
      </c>
      <c r="G1025" s="24" t="s">
        <v>409</v>
      </c>
      <c r="H1025">
        <v>9787</v>
      </c>
      <c r="I1025" s="24" t="s">
        <v>6664</v>
      </c>
      <c r="J1025" t="b">
        <v>1</v>
      </c>
    </row>
    <row r="1026" spans="1:10" x14ac:dyDescent="0.2">
      <c r="A1026">
        <v>322</v>
      </c>
      <c r="B1026">
        <v>4</v>
      </c>
      <c r="C1026" s="116">
        <v>45639</v>
      </c>
      <c r="D1026">
        <v>1333</v>
      </c>
      <c r="E1026" s="24" t="s">
        <v>1316</v>
      </c>
      <c r="F1026" s="24" t="s">
        <v>1378</v>
      </c>
      <c r="G1026" s="24" t="s">
        <v>2901</v>
      </c>
      <c r="H1026">
        <v>1333</v>
      </c>
      <c r="I1026" s="24" t="s">
        <v>6665</v>
      </c>
      <c r="J1026" t="b">
        <v>0</v>
      </c>
    </row>
    <row r="1027" spans="1:10" x14ac:dyDescent="0.2">
      <c r="A1027">
        <v>114</v>
      </c>
      <c r="B1027">
        <v>4</v>
      </c>
      <c r="C1027" s="116">
        <v>45639</v>
      </c>
      <c r="D1027">
        <v>1118</v>
      </c>
      <c r="E1027" s="24" t="s">
        <v>1316</v>
      </c>
      <c r="F1027" s="24" t="s">
        <v>2903</v>
      </c>
      <c r="G1027" s="24" t="s">
        <v>2902</v>
      </c>
      <c r="H1027">
        <v>1118</v>
      </c>
      <c r="I1027" s="24" t="s">
        <v>6666</v>
      </c>
      <c r="J1027" t="b">
        <v>0</v>
      </c>
    </row>
    <row r="1028" spans="1:10" x14ac:dyDescent="0.2">
      <c r="A1028">
        <v>1700</v>
      </c>
      <c r="C1028" s="116">
        <v>45639</v>
      </c>
      <c r="D1028">
        <v>1461</v>
      </c>
      <c r="E1028" s="24" t="s">
        <v>1316</v>
      </c>
      <c r="F1028" s="24" t="s">
        <v>2907</v>
      </c>
      <c r="G1028" s="24" t="s">
        <v>2906</v>
      </c>
      <c r="H1028">
        <v>1461</v>
      </c>
      <c r="I1028" s="24" t="s">
        <v>6667</v>
      </c>
      <c r="J1028" t="b">
        <v>0</v>
      </c>
    </row>
    <row r="1029" spans="1:10" x14ac:dyDescent="0.2">
      <c r="A1029">
        <v>619</v>
      </c>
      <c r="B1029">
        <v>4</v>
      </c>
      <c r="C1029" s="116">
        <v>45639</v>
      </c>
      <c r="D1029">
        <v>8822</v>
      </c>
      <c r="E1029" s="24" t="s">
        <v>1316</v>
      </c>
      <c r="F1029" s="24" t="s">
        <v>1783</v>
      </c>
      <c r="G1029" s="24" t="s">
        <v>2908</v>
      </c>
      <c r="H1029">
        <v>8822</v>
      </c>
      <c r="I1029" s="24" t="s">
        <v>6668</v>
      </c>
      <c r="J1029" t="b">
        <v>0</v>
      </c>
    </row>
    <row r="1030" spans="1:10" x14ac:dyDescent="0.2">
      <c r="A1030">
        <v>1792</v>
      </c>
      <c r="C1030" s="116">
        <v>45639</v>
      </c>
      <c r="D1030">
        <v>1587</v>
      </c>
      <c r="E1030" s="24" t="s">
        <v>1316</v>
      </c>
      <c r="F1030" s="24" t="s">
        <v>2910</v>
      </c>
      <c r="G1030" s="24" t="s">
        <v>2909</v>
      </c>
      <c r="H1030">
        <v>1587</v>
      </c>
      <c r="I1030" s="24" t="s">
        <v>6669</v>
      </c>
      <c r="J1030" t="b">
        <v>0</v>
      </c>
    </row>
    <row r="1031" spans="1:10" x14ac:dyDescent="0.2">
      <c r="A1031">
        <v>415</v>
      </c>
      <c r="B1031">
        <v>4</v>
      </c>
      <c r="C1031" s="116">
        <v>45639</v>
      </c>
      <c r="D1031">
        <v>2211</v>
      </c>
      <c r="E1031" s="24" t="s">
        <v>1316</v>
      </c>
      <c r="F1031" s="24" t="s">
        <v>906</v>
      </c>
      <c r="G1031" s="24" t="s">
        <v>2911</v>
      </c>
      <c r="H1031">
        <v>2211</v>
      </c>
      <c r="I1031" s="24" t="s">
        <v>6670</v>
      </c>
      <c r="J1031" t="b">
        <v>0</v>
      </c>
    </row>
    <row r="1032" spans="1:10" x14ac:dyDescent="0.2">
      <c r="A1032">
        <v>252</v>
      </c>
      <c r="B1032">
        <v>4</v>
      </c>
      <c r="C1032" s="116">
        <v>45639</v>
      </c>
      <c r="D1032">
        <v>1262</v>
      </c>
      <c r="E1032" s="24" t="s">
        <v>1316</v>
      </c>
      <c r="F1032" s="24" t="s">
        <v>2367</v>
      </c>
      <c r="G1032" s="24" t="s">
        <v>2912</v>
      </c>
      <c r="H1032">
        <v>1262</v>
      </c>
      <c r="I1032" s="24" t="s">
        <v>6671</v>
      </c>
      <c r="J1032" t="b">
        <v>0</v>
      </c>
    </row>
    <row r="1033" spans="1:10" x14ac:dyDescent="0.2">
      <c r="A1033">
        <v>1076</v>
      </c>
      <c r="B1033">
        <v>4</v>
      </c>
      <c r="C1033" s="116"/>
      <c r="D1033">
        <v>9353</v>
      </c>
      <c r="E1033" s="24" t="s">
        <v>6672</v>
      </c>
      <c r="F1033" s="24" t="s">
        <v>965</v>
      </c>
      <c r="G1033" s="24" t="s">
        <v>2913</v>
      </c>
      <c r="H1033">
        <v>9353</v>
      </c>
      <c r="I1033" s="24" t="s">
        <v>549</v>
      </c>
      <c r="J1033" t="b">
        <v>0</v>
      </c>
    </row>
    <row r="1034" spans="1:10" x14ac:dyDescent="0.2">
      <c r="A1034">
        <v>1656</v>
      </c>
      <c r="B1034">
        <v>4</v>
      </c>
      <c r="C1034" s="116">
        <v>45131.375355358796</v>
      </c>
      <c r="D1034">
        <v>9981</v>
      </c>
      <c r="E1034" s="24" t="s">
        <v>6673</v>
      </c>
      <c r="F1034" s="24" t="s">
        <v>2915</v>
      </c>
      <c r="G1034" s="24" t="s">
        <v>2914</v>
      </c>
      <c r="H1034">
        <v>9981</v>
      </c>
      <c r="I1034" s="24" t="s">
        <v>6674</v>
      </c>
      <c r="J1034" t="b">
        <v>0</v>
      </c>
    </row>
    <row r="1035" spans="1:10" x14ac:dyDescent="0.2">
      <c r="A1035">
        <v>2038</v>
      </c>
      <c r="C1035" s="116">
        <v>45002</v>
      </c>
      <c r="D1035">
        <v>1951</v>
      </c>
      <c r="E1035" s="24" t="s">
        <v>6675</v>
      </c>
      <c r="F1035" s="24" t="s">
        <v>1182</v>
      </c>
      <c r="G1035" s="24" t="s">
        <v>6676</v>
      </c>
      <c r="H1035">
        <v>1951</v>
      </c>
      <c r="I1035" s="24" t="s">
        <v>6677</v>
      </c>
      <c r="J1035" t="b">
        <v>0</v>
      </c>
    </row>
    <row r="1036" spans="1:10" x14ac:dyDescent="0.2">
      <c r="A1036">
        <v>381</v>
      </c>
      <c r="B1036">
        <v>4</v>
      </c>
      <c r="C1036" s="116"/>
      <c r="D1036">
        <v>2045</v>
      </c>
      <c r="E1036" s="24" t="s">
        <v>6678</v>
      </c>
      <c r="F1036" s="24" t="s">
        <v>2918</v>
      </c>
      <c r="G1036" s="24" t="s">
        <v>411</v>
      </c>
      <c r="H1036">
        <v>2045</v>
      </c>
      <c r="I1036" s="24" t="s">
        <v>6679</v>
      </c>
      <c r="J1036" t="b">
        <v>0</v>
      </c>
    </row>
    <row r="1037" spans="1:10" x14ac:dyDescent="0.2">
      <c r="A1037">
        <v>1040</v>
      </c>
      <c r="B1037">
        <v>4</v>
      </c>
      <c r="C1037" s="116">
        <v>45131.375370567126</v>
      </c>
      <c r="D1037">
        <v>9317</v>
      </c>
      <c r="E1037" s="24" t="s">
        <v>6678</v>
      </c>
      <c r="F1037" s="24" t="s">
        <v>1440</v>
      </c>
      <c r="G1037" s="24" t="s">
        <v>2919</v>
      </c>
      <c r="H1037">
        <v>9317</v>
      </c>
      <c r="I1037" s="24" t="s">
        <v>6680</v>
      </c>
      <c r="J1037" t="b">
        <v>0</v>
      </c>
    </row>
    <row r="1038" spans="1:10" x14ac:dyDescent="0.2">
      <c r="A1038">
        <v>22</v>
      </c>
      <c r="B1038">
        <v>4</v>
      </c>
      <c r="C1038" s="116">
        <v>45131.375368020832</v>
      </c>
      <c r="D1038">
        <v>1025</v>
      </c>
      <c r="E1038" s="24" t="s">
        <v>6681</v>
      </c>
      <c r="F1038" s="24" t="s">
        <v>2340</v>
      </c>
      <c r="G1038" s="24" t="s">
        <v>2920</v>
      </c>
      <c r="H1038">
        <v>1025</v>
      </c>
      <c r="I1038" s="24" t="s">
        <v>6682</v>
      </c>
      <c r="J1038" t="b">
        <v>0</v>
      </c>
    </row>
    <row r="1039" spans="1:10" x14ac:dyDescent="0.2">
      <c r="A1039">
        <v>1443</v>
      </c>
      <c r="B1039">
        <v>4</v>
      </c>
      <c r="C1039" s="116">
        <v>45131.375369444446</v>
      </c>
      <c r="D1039">
        <v>9760</v>
      </c>
      <c r="E1039" s="24" t="s">
        <v>6683</v>
      </c>
      <c r="F1039" s="24" t="s">
        <v>1254</v>
      </c>
      <c r="G1039" s="24" t="s">
        <v>2921</v>
      </c>
      <c r="H1039">
        <v>9760</v>
      </c>
      <c r="I1039" s="24" t="s">
        <v>6684</v>
      </c>
      <c r="J1039" t="b">
        <v>0</v>
      </c>
    </row>
    <row r="1040" spans="1:10" x14ac:dyDescent="0.2">
      <c r="A1040">
        <v>233</v>
      </c>
      <c r="B1040">
        <v>4</v>
      </c>
      <c r="C1040" s="116">
        <v>45131.375371643517</v>
      </c>
      <c r="D1040">
        <v>1243</v>
      </c>
      <c r="E1040" s="24" t="s">
        <v>6685</v>
      </c>
      <c r="F1040" s="24" t="s">
        <v>2925</v>
      </c>
      <c r="G1040" s="24" t="s">
        <v>2924</v>
      </c>
      <c r="H1040">
        <v>1243</v>
      </c>
      <c r="I1040" s="24" t="s">
        <v>6686</v>
      </c>
      <c r="J1040" t="b">
        <v>0</v>
      </c>
    </row>
    <row r="1041" spans="1:10" x14ac:dyDescent="0.2">
      <c r="A1041">
        <v>1238</v>
      </c>
      <c r="B1041">
        <v>4</v>
      </c>
      <c r="C1041" s="116">
        <v>45131.375373807874</v>
      </c>
      <c r="D1041">
        <v>9544</v>
      </c>
      <c r="E1041" s="24" t="s">
        <v>6687</v>
      </c>
      <c r="F1041" s="24" t="s">
        <v>969</v>
      </c>
      <c r="G1041" s="24" t="s">
        <v>2932</v>
      </c>
      <c r="H1041">
        <v>9544</v>
      </c>
      <c r="I1041" s="24" t="s">
        <v>6688</v>
      </c>
      <c r="J1041" t="b">
        <v>0</v>
      </c>
    </row>
    <row r="1042" spans="1:10" x14ac:dyDescent="0.2">
      <c r="A1042">
        <v>1625</v>
      </c>
      <c r="B1042">
        <v>4</v>
      </c>
      <c r="C1042" s="116">
        <v>45131.375375810188</v>
      </c>
      <c r="D1042">
        <v>9949</v>
      </c>
      <c r="E1042" s="24" t="s">
        <v>6689</v>
      </c>
      <c r="F1042" s="24" t="s">
        <v>2936</v>
      </c>
      <c r="G1042" s="24" t="s">
        <v>2935</v>
      </c>
      <c r="H1042">
        <v>9949</v>
      </c>
      <c r="I1042" s="24" t="s">
        <v>6690</v>
      </c>
      <c r="J1042" t="b">
        <v>0</v>
      </c>
    </row>
    <row r="1043" spans="1:10" x14ac:dyDescent="0.2">
      <c r="A1043">
        <v>203</v>
      </c>
      <c r="B1043">
        <v>3</v>
      </c>
      <c r="C1043" s="116">
        <v>45131.375376886572</v>
      </c>
      <c r="D1043">
        <v>1208</v>
      </c>
      <c r="E1043" s="24" t="s">
        <v>6691</v>
      </c>
      <c r="F1043" s="24" t="s">
        <v>1182</v>
      </c>
      <c r="G1043" s="24" t="s">
        <v>2937</v>
      </c>
      <c r="H1043">
        <v>1208</v>
      </c>
      <c r="I1043" s="24" t="s">
        <v>6692</v>
      </c>
      <c r="J1043" t="b">
        <v>0</v>
      </c>
    </row>
    <row r="1044" spans="1:10" x14ac:dyDescent="0.2">
      <c r="A1044">
        <v>483</v>
      </c>
      <c r="B1044">
        <v>1</v>
      </c>
      <c r="C1044" s="116">
        <v>45131.375377974538</v>
      </c>
      <c r="D1044">
        <v>3004</v>
      </c>
      <c r="E1044" s="24" t="s">
        <v>6693</v>
      </c>
      <c r="F1044" s="24" t="s">
        <v>2939</v>
      </c>
      <c r="G1044" s="24" t="s">
        <v>2938</v>
      </c>
      <c r="H1044">
        <v>3004</v>
      </c>
      <c r="I1044" s="24" t="s">
        <v>6694</v>
      </c>
      <c r="J1044" t="b">
        <v>1</v>
      </c>
    </row>
    <row r="1045" spans="1:10" x14ac:dyDescent="0.2">
      <c r="A1045">
        <v>1527</v>
      </c>
      <c r="B1045">
        <v>4</v>
      </c>
      <c r="C1045" s="116">
        <v>45131.375379050929</v>
      </c>
      <c r="D1045">
        <v>9844</v>
      </c>
      <c r="E1045" s="24" t="s">
        <v>6695</v>
      </c>
      <c r="F1045" s="24" t="s">
        <v>2064</v>
      </c>
      <c r="G1045" s="24" t="s">
        <v>2940</v>
      </c>
      <c r="H1045">
        <v>9844</v>
      </c>
      <c r="I1045" s="24" t="s">
        <v>6696</v>
      </c>
      <c r="J1045" t="b">
        <v>0</v>
      </c>
    </row>
    <row r="1046" spans="1:10" x14ac:dyDescent="0.2">
      <c r="A1046">
        <v>135</v>
      </c>
      <c r="B1046">
        <v>4</v>
      </c>
      <c r="C1046" s="116">
        <v>45131.375381400459</v>
      </c>
      <c r="D1046">
        <v>1139</v>
      </c>
      <c r="E1046" s="24" t="s">
        <v>6697</v>
      </c>
      <c r="F1046" s="24" t="s">
        <v>2944</v>
      </c>
      <c r="G1046" s="24" t="s">
        <v>2943</v>
      </c>
      <c r="H1046">
        <v>1139</v>
      </c>
      <c r="I1046" s="24" t="s">
        <v>6698</v>
      </c>
      <c r="J1046" t="b">
        <v>0</v>
      </c>
    </row>
    <row r="1047" spans="1:10" x14ac:dyDescent="0.2">
      <c r="A1047">
        <v>2027</v>
      </c>
      <c r="C1047" s="116">
        <v>45131.375383368053</v>
      </c>
      <c r="D1047">
        <v>1833</v>
      </c>
      <c r="E1047" s="24" t="s">
        <v>6699</v>
      </c>
      <c r="F1047" s="24" t="s">
        <v>2835</v>
      </c>
      <c r="G1047" s="24" t="s">
        <v>2946</v>
      </c>
      <c r="H1047">
        <v>1833</v>
      </c>
      <c r="I1047" s="24" t="s">
        <v>6700</v>
      </c>
      <c r="J1047" t="b">
        <v>0</v>
      </c>
    </row>
    <row r="1048" spans="1:10" x14ac:dyDescent="0.2">
      <c r="A1048">
        <v>326</v>
      </c>
      <c r="B1048">
        <v>4</v>
      </c>
      <c r="C1048" s="116">
        <v>45131.375384293984</v>
      </c>
      <c r="D1048">
        <v>1337</v>
      </c>
      <c r="E1048" s="24" t="s">
        <v>6699</v>
      </c>
      <c r="F1048" s="24" t="s">
        <v>1343</v>
      </c>
      <c r="G1048" s="24" t="s">
        <v>2947</v>
      </c>
      <c r="H1048">
        <v>1337</v>
      </c>
      <c r="I1048" s="24" t="s">
        <v>6701</v>
      </c>
      <c r="J1048" t="b">
        <v>0</v>
      </c>
    </row>
    <row r="1049" spans="1:10" x14ac:dyDescent="0.2">
      <c r="A1049">
        <v>539</v>
      </c>
      <c r="B1049">
        <v>4</v>
      </c>
      <c r="C1049" s="116">
        <v>45131.375385567131</v>
      </c>
      <c r="D1049">
        <v>8726</v>
      </c>
      <c r="E1049" s="24" t="s">
        <v>6699</v>
      </c>
      <c r="F1049" s="24" t="s">
        <v>2949</v>
      </c>
      <c r="G1049" s="24" t="s">
        <v>2948</v>
      </c>
      <c r="H1049">
        <v>8726</v>
      </c>
      <c r="I1049" s="24" t="s">
        <v>6702</v>
      </c>
      <c r="J1049" t="b">
        <v>0</v>
      </c>
    </row>
    <row r="1050" spans="1:10" x14ac:dyDescent="0.2">
      <c r="A1050">
        <v>1960</v>
      </c>
      <c r="C1050" s="116">
        <v>45131.375386655091</v>
      </c>
      <c r="D1050">
        <v>1776</v>
      </c>
      <c r="E1050" s="24" t="s">
        <v>6699</v>
      </c>
      <c r="F1050" s="24" t="s">
        <v>2954</v>
      </c>
      <c r="G1050" s="24" t="s">
        <v>2953</v>
      </c>
      <c r="H1050">
        <v>1776</v>
      </c>
      <c r="I1050" s="24" t="s">
        <v>6703</v>
      </c>
      <c r="J1050" t="b">
        <v>1</v>
      </c>
    </row>
    <row r="1051" spans="1:10" x14ac:dyDescent="0.2">
      <c r="A1051">
        <v>1882</v>
      </c>
      <c r="B1051">
        <v>4</v>
      </c>
      <c r="C1051" s="116">
        <v>45131</v>
      </c>
      <c r="D1051">
        <v>1678</v>
      </c>
      <c r="E1051" s="24" t="s">
        <v>6704</v>
      </c>
      <c r="F1051" s="24" t="s">
        <v>1421</v>
      </c>
      <c r="G1051" s="24" t="s">
        <v>2958</v>
      </c>
      <c r="H1051">
        <v>1678</v>
      </c>
      <c r="I1051" s="24" t="s">
        <v>6705</v>
      </c>
      <c r="J1051" t="b">
        <v>0</v>
      </c>
    </row>
    <row r="1052" spans="1:10" x14ac:dyDescent="0.2">
      <c r="A1052">
        <v>1692</v>
      </c>
      <c r="C1052" s="116">
        <v>45131.375390972222</v>
      </c>
      <c r="D1052">
        <v>1435</v>
      </c>
      <c r="E1052" s="24" t="s">
        <v>6706</v>
      </c>
      <c r="F1052" s="24" t="s">
        <v>998</v>
      </c>
      <c r="G1052" s="24" t="s">
        <v>2960</v>
      </c>
      <c r="H1052">
        <v>1435</v>
      </c>
      <c r="I1052" s="24" t="s">
        <v>6707</v>
      </c>
      <c r="J1052" t="b">
        <v>0</v>
      </c>
    </row>
    <row r="1053" spans="1:10" x14ac:dyDescent="0.2">
      <c r="A1053">
        <v>949</v>
      </c>
      <c r="B1053">
        <v>4</v>
      </c>
      <c r="C1053" s="116">
        <v>45131.375393171293</v>
      </c>
      <c r="D1053">
        <v>9221</v>
      </c>
      <c r="E1053" s="24" t="s">
        <v>6708</v>
      </c>
      <c r="F1053" s="24" t="s">
        <v>1219</v>
      </c>
      <c r="G1053" s="24" t="s">
        <v>2963</v>
      </c>
      <c r="H1053">
        <v>9221</v>
      </c>
      <c r="I1053" s="24" t="s">
        <v>6709</v>
      </c>
      <c r="J1053" t="b">
        <v>0</v>
      </c>
    </row>
    <row r="1054" spans="1:10" x14ac:dyDescent="0.2">
      <c r="A1054">
        <v>894</v>
      </c>
      <c r="B1054">
        <v>4</v>
      </c>
      <c r="C1054" s="116">
        <v>45131.375404548613</v>
      </c>
      <c r="D1054">
        <v>9165</v>
      </c>
      <c r="E1054" s="24" t="s">
        <v>6710</v>
      </c>
      <c r="F1054" s="24" t="s">
        <v>2967</v>
      </c>
      <c r="G1054" s="24" t="s">
        <v>2966</v>
      </c>
      <c r="H1054">
        <v>9165</v>
      </c>
      <c r="I1054" s="24" t="s">
        <v>6711</v>
      </c>
      <c r="J1054" t="b">
        <v>0</v>
      </c>
    </row>
    <row r="1055" spans="1:10" x14ac:dyDescent="0.2">
      <c r="A1055">
        <v>1802</v>
      </c>
      <c r="C1055" s="116">
        <v>45131.375404745369</v>
      </c>
      <c r="D1055">
        <v>1599</v>
      </c>
      <c r="E1055" s="24" t="s">
        <v>6712</v>
      </c>
      <c r="F1055" s="24" t="s">
        <v>2448</v>
      </c>
      <c r="G1055" s="24" t="s">
        <v>2968</v>
      </c>
      <c r="H1055">
        <v>1599</v>
      </c>
      <c r="I1055" s="24" t="s">
        <v>6713</v>
      </c>
      <c r="J1055" t="b">
        <v>0</v>
      </c>
    </row>
    <row r="1056" spans="1:10" x14ac:dyDescent="0.2">
      <c r="A1056">
        <v>1666</v>
      </c>
      <c r="B1056">
        <v>4</v>
      </c>
      <c r="C1056" s="116">
        <v>45131.375404895836</v>
      </c>
      <c r="D1056">
        <v>9991</v>
      </c>
      <c r="E1056" s="24" t="s">
        <v>6714</v>
      </c>
      <c r="F1056" s="24" t="s">
        <v>2972</v>
      </c>
      <c r="G1056" s="24" t="s">
        <v>2971</v>
      </c>
      <c r="H1056">
        <v>9991</v>
      </c>
      <c r="I1056" s="24" t="s">
        <v>6715</v>
      </c>
      <c r="J1056" t="b">
        <v>0</v>
      </c>
    </row>
    <row r="1057" spans="1:10" x14ac:dyDescent="0.2">
      <c r="A1057">
        <v>1134</v>
      </c>
      <c r="B1057">
        <v>4</v>
      </c>
      <c r="C1057" s="116">
        <v>45131.375405289349</v>
      </c>
      <c r="D1057">
        <v>9424</v>
      </c>
      <c r="E1057" s="24" t="s">
        <v>6716</v>
      </c>
      <c r="F1057" s="24" t="s">
        <v>2976</v>
      </c>
      <c r="G1057" s="24" t="s">
        <v>2975</v>
      </c>
      <c r="H1057">
        <v>9424</v>
      </c>
      <c r="I1057" s="24" t="s">
        <v>6717</v>
      </c>
      <c r="J1057" t="b">
        <v>0</v>
      </c>
    </row>
    <row r="1058" spans="1:10" x14ac:dyDescent="0.2">
      <c r="A1058">
        <v>1428</v>
      </c>
      <c r="B1058">
        <v>4</v>
      </c>
      <c r="C1058" s="116"/>
      <c r="D1058">
        <v>9745</v>
      </c>
      <c r="E1058" s="24" t="s">
        <v>6716</v>
      </c>
      <c r="F1058" s="24" t="s">
        <v>1446</v>
      </c>
      <c r="G1058" s="24" t="s">
        <v>414</v>
      </c>
      <c r="H1058">
        <v>9745</v>
      </c>
      <c r="I1058" s="24" t="s">
        <v>722</v>
      </c>
      <c r="J1058" t="b">
        <v>0</v>
      </c>
    </row>
    <row r="1059" spans="1:10" x14ac:dyDescent="0.2">
      <c r="A1059">
        <v>976</v>
      </c>
      <c r="B1059">
        <v>4</v>
      </c>
      <c r="C1059" s="116">
        <v>45131.375405983796</v>
      </c>
      <c r="D1059">
        <v>9251</v>
      </c>
      <c r="E1059" s="24" t="s">
        <v>6718</v>
      </c>
      <c r="F1059" s="24" t="s">
        <v>2980</v>
      </c>
      <c r="G1059" s="24" t="s">
        <v>2979</v>
      </c>
      <c r="H1059">
        <v>9251</v>
      </c>
      <c r="I1059" s="24" t="s">
        <v>6719</v>
      </c>
      <c r="J1059" t="b">
        <v>0</v>
      </c>
    </row>
    <row r="1060" spans="1:10" x14ac:dyDescent="0.2">
      <c r="A1060">
        <v>165</v>
      </c>
      <c r="B1060">
        <v>4</v>
      </c>
      <c r="C1060" s="116">
        <v>45131.375406168983</v>
      </c>
      <c r="D1060">
        <v>1169</v>
      </c>
      <c r="E1060" s="24" t="s">
        <v>6720</v>
      </c>
      <c r="F1060" s="24" t="s">
        <v>2982</v>
      </c>
      <c r="G1060" s="24" t="s">
        <v>2981</v>
      </c>
      <c r="H1060">
        <v>1169</v>
      </c>
      <c r="I1060" s="24" t="s">
        <v>6721</v>
      </c>
      <c r="J1060" t="b">
        <v>0</v>
      </c>
    </row>
    <row r="1061" spans="1:10" x14ac:dyDescent="0.2">
      <c r="A1061">
        <v>638</v>
      </c>
      <c r="B1061">
        <v>4</v>
      </c>
      <c r="C1061" s="116"/>
      <c r="D1061">
        <v>8843</v>
      </c>
      <c r="E1061" s="24" t="s">
        <v>6722</v>
      </c>
      <c r="F1061" s="24" t="s">
        <v>1423</v>
      </c>
      <c r="G1061" s="24" t="s">
        <v>416</v>
      </c>
      <c r="H1061">
        <v>8843</v>
      </c>
      <c r="I1061" s="24" t="s">
        <v>777</v>
      </c>
      <c r="J1061" t="b">
        <v>1</v>
      </c>
    </row>
    <row r="1062" spans="1:10" x14ac:dyDescent="0.2">
      <c r="A1062">
        <v>1734</v>
      </c>
      <c r="C1062" s="116"/>
      <c r="D1062">
        <v>11074859</v>
      </c>
      <c r="E1062" s="24" t="s">
        <v>6722</v>
      </c>
      <c r="F1062" s="24" t="s">
        <v>2986</v>
      </c>
      <c r="G1062" s="24" t="s">
        <v>2985</v>
      </c>
      <c r="H1062">
        <v>11074859</v>
      </c>
      <c r="I1062" s="24" t="s">
        <v>6723</v>
      </c>
      <c r="J1062" t="b">
        <v>0</v>
      </c>
    </row>
    <row r="1063" spans="1:10" x14ac:dyDescent="0.2">
      <c r="A1063">
        <v>85</v>
      </c>
      <c r="B1063">
        <v>4</v>
      </c>
      <c r="C1063" s="116">
        <v>45131.37540636574</v>
      </c>
      <c r="D1063">
        <v>1088</v>
      </c>
      <c r="E1063" s="24" t="s">
        <v>6724</v>
      </c>
      <c r="F1063" s="24" t="s">
        <v>2340</v>
      </c>
      <c r="G1063" s="24" t="s">
        <v>2987</v>
      </c>
      <c r="H1063">
        <v>1088</v>
      </c>
      <c r="I1063" s="24" t="s">
        <v>6725</v>
      </c>
      <c r="J1063" t="b">
        <v>0</v>
      </c>
    </row>
    <row r="1064" spans="1:10" x14ac:dyDescent="0.2">
      <c r="A1064">
        <v>461</v>
      </c>
      <c r="B1064">
        <v>4</v>
      </c>
      <c r="C1064" s="116">
        <v>45131.375406516207</v>
      </c>
      <c r="D1064">
        <v>2389</v>
      </c>
      <c r="E1064" s="24" t="s">
        <v>6726</v>
      </c>
      <c r="F1064" s="24" t="s">
        <v>2280</v>
      </c>
      <c r="G1064" s="24" t="s">
        <v>2988</v>
      </c>
      <c r="H1064">
        <v>2389</v>
      </c>
      <c r="I1064" s="24" t="s">
        <v>6727</v>
      </c>
      <c r="J1064" t="b">
        <v>0</v>
      </c>
    </row>
    <row r="1065" spans="1:10" x14ac:dyDescent="0.2">
      <c r="A1065">
        <v>1259</v>
      </c>
      <c r="B1065">
        <v>4</v>
      </c>
      <c r="C1065" s="116">
        <v>45131.375406712963</v>
      </c>
      <c r="D1065">
        <v>9565</v>
      </c>
      <c r="E1065" s="24" t="s">
        <v>6728</v>
      </c>
      <c r="F1065" s="24" t="s">
        <v>891</v>
      </c>
      <c r="G1065" s="24" t="s">
        <v>2989</v>
      </c>
      <c r="H1065">
        <v>9565</v>
      </c>
      <c r="I1065" s="24" t="s">
        <v>6729</v>
      </c>
      <c r="J1065" t="b">
        <v>0</v>
      </c>
    </row>
    <row r="1066" spans="1:10" x14ac:dyDescent="0.2">
      <c r="A1066">
        <v>259</v>
      </c>
      <c r="B1066">
        <v>4</v>
      </c>
      <c r="C1066" s="116">
        <v>45131.375407256943</v>
      </c>
      <c r="D1066">
        <v>1269</v>
      </c>
      <c r="E1066" s="24" t="s">
        <v>6730</v>
      </c>
      <c r="F1066" s="24" t="s">
        <v>1509</v>
      </c>
      <c r="G1066" s="24" t="s">
        <v>2990</v>
      </c>
      <c r="H1066">
        <v>1269</v>
      </c>
      <c r="I1066" s="24" t="s">
        <v>6731</v>
      </c>
      <c r="J1066" t="b">
        <v>1</v>
      </c>
    </row>
    <row r="1067" spans="1:10" x14ac:dyDescent="0.2">
      <c r="A1067">
        <v>967</v>
      </c>
      <c r="B1067">
        <v>4</v>
      </c>
      <c r="C1067" s="116">
        <v>45131.37540744213</v>
      </c>
      <c r="D1067">
        <v>9240</v>
      </c>
      <c r="E1067" s="24" t="s">
        <v>6732</v>
      </c>
      <c r="F1067" s="24" t="s">
        <v>951</v>
      </c>
      <c r="G1067" s="24" t="s">
        <v>2992</v>
      </c>
      <c r="H1067">
        <v>9240</v>
      </c>
      <c r="I1067" s="24" t="s">
        <v>6733</v>
      </c>
      <c r="J1067" t="b">
        <v>0</v>
      </c>
    </row>
    <row r="1068" spans="1:10" x14ac:dyDescent="0.2">
      <c r="A1068">
        <v>1601</v>
      </c>
      <c r="B1068">
        <v>4</v>
      </c>
      <c r="C1068" s="116">
        <v>45131.375407638887</v>
      </c>
      <c r="D1068">
        <v>9923</v>
      </c>
      <c r="E1068" s="24" t="s">
        <v>6734</v>
      </c>
      <c r="F1068" s="24" t="s">
        <v>891</v>
      </c>
      <c r="G1068" s="24" t="s">
        <v>2994</v>
      </c>
      <c r="H1068">
        <v>9923</v>
      </c>
      <c r="I1068" s="24" t="s">
        <v>6735</v>
      </c>
      <c r="J1068" t="b">
        <v>0</v>
      </c>
    </row>
    <row r="1069" spans="1:10" x14ac:dyDescent="0.2">
      <c r="A1069">
        <v>1977</v>
      </c>
      <c r="C1069" s="116">
        <v>45131.375408182874</v>
      </c>
      <c r="D1069">
        <v>1789</v>
      </c>
      <c r="E1069" s="24" t="s">
        <v>6736</v>
      </c>
      <c r="F1069" s="24" t="s">
        <v>1078</v>
      </c>
      <c r="G1069" s="24" t="s">
        <v>2996</v>
      </c>
      <c r="H1069">
        <v>1789</v>
      </c>
      <c r="I1069" s="24" t="s">
        <v>6737</v>
      </c>
      <c r="J1069" t="b">
        <v>0</v>
      </c>
    </row>
    <row r="1070" spans="1:10" x14ac:dyDescent="0.2">
      <c r="A1070">
        <v>12</v>
      </c>
      <c r="B1070">
        <v>4</v>
      </c>
      <c r="C1070" s="116">
        <v>45131.375408333333</v>
      </c>
      <c r="D1070">
        <v>1013</v>
      </c>
      <c r="E1070" s="24" t="s">
        <v>6738</v>
      </c>
      <c r="F1070" s="24" t="s">
        <v>1706</v>
      </c>
      <c r="G1070" s="24" t="s">
        <v>2999</v>
      </c>
      <c r="H1070">
        <v>1013</v>
      </c>
      <c r="I1070" s="24" t="s">
        <v>6739</v>
      </c>
      <c r="J1070" t="b">
        <v>0</v>
      </c>
    </row>
    <row r="1071" spans="1:10" x14ac:dyDescent="0.2">
      <c r="A1071">
        <v>1777</v>
      </c>
      <c r="C1071" s="116">
        <v>45726</v>
      </c>
      <c r="D1071">
        <v>1568</v>
      </c>
      <c r="E1071" s="24" t="s">
        <v>6740</v>
      </c>
      <c r="F1071" s="24" t="s">
        <v>3006</v>
      </c>
      <c r="G1071" s="24" t="s">
        <v>3005</v>
      </c>
      <c r="H1071">
        <v>1568</v>
      </c>
      <c r="I1071" s="24" t="s">
        <v>6741</v>
      </c>
      <c r="J1071" t="b">
        <v>0</v>
      </c>
    </row>
    <row r="1072" spans="1:10" x14ac:dyDescent="0.2">
      <c r="A1072">
        <v>1107</v>
      </c>
      <c r="B1072">
        <v>4</v>
      </c>
      <c r="C1072" s="116">
        <v>45919.897325694445</v>
      </c>
      <c r="D1072">
        <v>9392</v>
      </c>
      <c r="E1072" s="24" t="s">
        <v>6742</v>
      </c>
      <c r="F1072" s="24" t="s">
        <v>3008</v>
      </c>
      <c r="G1072" s="24" t="s">
        <v>830</v>
      </c>
      <c r="H1072">
        <v>9392</v>
      </c>
      <c r="I1072" s="24" t="s">
        <v>427</v>
      </c>
      <c r="J1072" t="b">
        <v>0</v>
      </c>
    </row>
    <row r="1073" spans="1:10" x14ac:dyDescent="0.2">
      <c r="A1073">
        <v>784</v>
      </c>
      <c r="B1073">
        <v>4</v>
      </c>
      <c r="C1073" s="116">
        <v>45131.375409062501</v>
      </c>
      <c r="D1073">
        <v>9033</v>
      </c>
      <c r="E1073" s="24" t="s">
        <v>6743</v>
      </c>
      <c r="F1073" s="24" t="s">
        <v>1025</v>
      </c>
      <c r="G1073" s="24" t="s">
        <v>3010</v>
      </c>
      <c r="H1073">
        <v>9033</v>
      </c>
      <c r="I1073" s="24" t="s">
        <v>6744</v>
      </c>
      <c r="J1073" t="b">
        <v>0</v>
      </c>
    </row>
    <row r="1074" spans="1:10" x14ac:dyDescent="0.2">
      <c r="A1074">
        <v>1835</v>
      </c>
      <c r="C1074" s="116"/>
      <c r="D1074">
        <v>1543</v>
      </c>
      <c r="E1074" s="24" t="s">
        <v>6745</v>
      </c>
      <c r="F1074" s="24" t="s">
        <v>891</v>
      </c>
      <c r="G1074" s="24" t="s">
        <v>420</v>
      </c>
      <c r="H1074">
        <v>1543</v>
      </c>
      <c r="I1074" s="24" t="s">
        <v>476</v>
      </c>
      <c r="J1074" t="b">
        <v>0</v>
      </c>
    </row>
    <row r="1075" spans="1:10" x14ac:dyDescent="0.2">
      <c r="A1075">
        <v>1788</v>
      </c>
      <c r="C1075" s="116">
        <v>45131.37541015046</v>
      </c>
      <c r="D1075">
        <v>1583</v>
      </c>
      <c r="E1075" s="24" t="s">
        <v>6746</v>
      </c>
      <c r="F1075" s="24" t="s">
        <v>981</v>
      </c>
      <c r="G1075" s="24" t="s">
        <v>3014</v>
      </c>
      <c r="H1075">
        <v>1583</v>
      </c>
      <c r="I1075" s="24" t="s">
        <v>6747</v>
      </c>
      <c r="J1075" t="b">
        <v>0</v>
      </c>
    </row>
    <row r="1076" spans="1:10" x14ac:dyDescent="0.2">
      <c r="A1076">
        <v>1201</v>
      </c>
      <c r="B1076">
        <v>4</v>
      </c>
      <c r="C1076" s="116">
        <v>45131.375410335648</v>
      </c>
      <c r="D1076">
        <v>9506</v>
      </c>
      <c r="E1076" s="24" t="s">
        <v>6748</v>
      </c>
      <c r="F1076" s="24" t="s">
        <v>3016</v>
      </c>
      <c r="G1076" s="24" t="s">
        <v>3015</v>
      </c>
      <c r="H1076">
        <v>9506</v>
      </c>
      <c r="I1076" s="24" t="s">
        <v>6749</v>
      </c>
      <c r="J1076" t="b">
        <v>0</v>
      </c>
    </row>
    <row r="1077" spans="1:10" x14ac:dyDescent="0.2">
      <c r="A1077">
        <v>669</v>
      </c>
      <c r="B1077">
        <v>3</v>
      </c>
      <c r="C1077" s="116">
        <v>45131.375410532404</v>
      </c>
      <c r="D1077">
        <v>8887</v>
      </c>
      <c r="E1077" s="24" t="s">
        <v>6750</v>
      </c>
      <c r="F1077" s="24" t="s">
        <v>3023</v>
      </c>
      <c r="G1077" s="24" t="s">
        <v>3022</v>
      </c>
      <c r="H1077">
        <v>8887</v>
      </c>
      <c r="I1077" s="24" t="s">
        <v>6751</v>
      </c>
      <c r="J1077" t="b">
        <v>1</v>
      </c>
    </row>
    <row r="1078" spans="1:10" x14ac:dyDescent="0.2">
      <c r="A1078">
        <v>1673</v>
      </c>
      <c r="B1078">
        <v>1</v>
      </c>
      <c r="C1078" s="116">
        <v>45131.375410682871</v>
      </c>
      <c r="D1078">
        <v>9998</v>
      </c>
      <c r="E1078" s="24" t="s">
        <v>6752</v>
      </c>
      <c r="F1078" s="24" t="s">
        <v>3026</v>
      </c>
      <c r="G1078" s="24" t="s">
        <v>3025</v>
      </c>
      <c r="H1078">
        <v>9998</v>
      </c>
      <c r="I1078" s="24" t="s">
        <v>6753</v>
      </c>
      <c r="J1078" t="b">
        <v>1</v>
      </c>
    </row>
    <row r="1079" spans="1:10" x14ac:dyDescent="0.2">
      <c r="A1079">
        <v>119</v>
      </c>
      <c r="B1079">
        <v>4</v>
      </c>
      <c r="C1079" s="116">
        <v>45131.375410879627</v>
      </c>
      <c r="D1079">
        <v>1123</v>
      </c>
      <c r="E1079" s="24" t="s">
        <v>6754</v>
      </c>
      <c r="F1079" s="24" t="s">
        <v>3028</v>
      </c>
      <c r="G1079" s="24" t="s">
        <v>3027</v>
      </c>
      <c r="H1079">
        <v>1123</v>
      </c>
      <c r="I1079" s="24" t="s">
        <v>6755</v>
      </c>
      <c r="J1079" t="b">
        <v>0</v>
      </c>
    </row>
    <row r="1080" spans="1:10" x14ac:dyDescent="0.2">
      <c r="A1080">
        <v>828</v>
      </c>
      <c r="B1080">
        <v>11</v>
      </c>
      <c r="C1080" s="116">
        <v>45131.375411076391</v>
      </c>
      <c r="D1080">
        <v>9085</v>
      </c>
      <c r="E1080" s="24" t="s">
        <v>6756</v>
      </c>
      <c r="F1080" s="24" t="s">
        <v>2340</v>
      </c>
      <c r="G1080" s="24" t="s">
        <v>3029</v>
      </c>
      <c r="H1080">
        <v>9085</v>
      </c>
      <c r="I1080" s="24" t="s">
        <v>6757</v>
      </c>
      <c r="J1080" t="b">
        <v>0</v>
      </c>
    </row>
    <row r="1081" spans="1:10" x14ac:dyDescent="0.2">
      <c r="A1081">
        <v>125</v>
      </c>
      <c r="B1081">
        <v>4</v>
      </c>
      <c r="C1081" s="116">
        <v>45131.375411226851</v>
      </c>
      <c r="D1081">
        <v>1129</v>
      </c>
      <c r="E1081" s="24" t="s">
        <v>6758</v>
      </c>
      <c r="F1081" s="24" t="s">
        <v>3031</v>
      </c>
      <c r="G1081" s="24" t="s">
        <v>3030</v>
      </c>
      <c r="H1081">
        <v>1129</v>
      </c>
      <c r="I1081" s="24" t="s">
        <v>6759</v>
      </c>
      <c r="J1081" t="b">
        <v>0</v>
      </c>
    </row>
    <row r="1082" spans="1:10" x14ac:dyDescent="0.2">
      <c r="A1082">
        <v>2114</v>
      </c>
      <c r="C1082" s="116"/>
      <c r="D1082">
        <v>11074950</v>
      </c>
      <c r="E1082" s="24" t="s">
        <v>3320</v>
      </c>
      <c r="F1082" s="24" t="s">
        <v>3033</v>
      </c>
      <c r="G1082" s="24" t="s">
        <v>3032</v>
      </c>
      <c r="H1082">
        <v>11074950</v>
      </c>
      <c r="I1082" s="24" t="s">
        <v>6760</v>
      </c>
      <c r="J1082" t="b">
        <v>1</v>
      </c>
    </row>
    <row r="1083" spans="1:10" x14ac:dyDescent="0.2">
      <c r="A1083">
        <v>1299</v>
      </c>
      <c r="B1083">
        <v>5</v>
      </c>
      <c r="C1083" s="116"/>
      <c r="D1083">
        <v>9607</v>
      </c>
      <c r="E1083" s="24" t="s">
        <v>3320</v>
      </c>
      <c r="F1083" s="24" t="s">
        <v>3034</v>
      </c>
      <c r="G1083" s="24" t="s">
        <v>424</v>
      </c>
      <c r="H1083">
        <v>9607</v>
      </c>
      <c r="I1083" s="24" t="s">
        <v>6761</v>
      </c>
      <c r="J1083" t="b">
        <v>1</v>
      </c>
    </row>
    <row r="1084" spans="1:10" x14ac:dyDescent="0.2">
      <c r="A1084">
        <v>618</v>
      </c>
      <c r="B1084">
        <v>7</v>
      </c>
      <c r="C1084" s="116">
        <v>45131.375411423614</v>
      </c>
      <c r="D1084">
        <v>8821</v>
      </c>
      <c r="E1084" s="24" t="s">
        <v>3320</v>
      </c>
      <c r="F1084" s="24" t="s">
        <v>5039</v>
      </c>
      <c r="G1084" s="24" t="s">
        <v>5038</v>
      </c>
      <c r="H1084">
        <v>8821</v>
      </c>
      <c r="I1084" s="24" t="s">
        <v>6762</v>
      </c>
      <c r="J1084" t="b">
        <v>1</v>
      </c>
    </row>
    <row r="1085" spans="1:10" x14ac:dyDescent="0.2">
      <c r="A1085">
        <v>265</v>
      </c>
      <c r="B1085">
        <v>4</v>
      </c>
      <c r="C1085" s="116">
        <v>45131.37541177083</v>
      </c>
      <c r="D1085">
        <v>1275</v>
      </c>
      <c r="E1085" s="24" t="s">
        <v>3320</v>
      </c>
      <c r="F1085" s="24" t="s">
        <v>969</v>
      </c>
      <c r="G1085" s="24" t="s">
        <v>3035</v>
      </c>
      <c r="H1085">
        <v>1275</v>
      </c>
      <c r="I1085" s="24" t="s">
        <v>6763</v>
      </c>
      <c r="J1085" t="b">
        <v>1</v>
      </c>
    </row>
    <row r="1086" spans="1:10" x14ac:dyDescent="0.2">
      <c r="A1086">
        <v>1095</v>
      </c>
      <c r="B1086">
        <v>4</v>
      </c>
      <c r="C1086" s="116">
        <v>45131.375411956018</v>
      </c>
      <c r="D1086">
        <v>9374</v>
      </c>
      <c r="E1086" s="24" t="s">
        <v>6764</v>
      </c>
      <c r="F1086" s="24" t="s">
        <v>981</v>
      </c>
      <c r="G1086" s="24" t="s">
        <v>3036</v>
      </c>
      <c r="H1086">
        <v>9374</v>
      </c>
      <c r="I1086" s="24" t="s">
        <v>6765</v>
      </c>
      <c r="J1086" t="b">
        <v>0</v>
      </c>
    </row>
    <row r="1087" spans="1:10" x14ac:dyDescent="0.2">
      <c r="A1087">
        <v>781</v>
      </c>
      <c r="B1087">
        <v>4</v>
      </c>
      <c r="C1087" s="116">
        <v>45131.375412303241</v>
      </c>
      <c r="D1087">
        <v>9030</v>
      </c>
      <c r="E1087" s="24" t="s">
        <v>6766</v>
      </c>
      <c r="F1087" s="24" t="s">
        <v>2967</v>
      </c>
      <c r="G1087" s="24" t="s">
        <v>3037</v>
      </c>
      <c r="H1087">
        <v>9030</v>
      </c>
      <c r="I1087" s="24" t="s">
        <v>6767</v>
      </c>
      <c r="J1087" t="b">
        <v>0</v>
      </c>
    </row>
    <row r="1088" spans="1:10" x14ac:dyDescent="0.2">
      <c r="A1088">
        <v>779</v>
      </c>
      <c r="B1088">
        <v>4</v>
      </c>
      <c r="C1088" s="116">
        <v>45131.375412152775</v>
      </c>
      <c r="D1088">
        <v>9027</v>
      </c>
      <c r="E1088" s="24" t="s">
        <v>6766</v>
      </c>
      <c r="F1088" s="24" t="s">
        <v>2967</v>
      </c>
      <c r="G1088" s="24" t="s">
        <v>3037</v>
      </c>
      <c r="H1088">
        <v>9027</v>
      </c>
      <c r="I1088" s="24" t="s">
        <v>6767</v>
      </c>
      <c r="J1088" t="b">
        <v>0</v>
      </c>
    </row>
    <row r="1089" spans="1:10" x14ac:dyDescent="0.2">
      <c r="A1089">
        <v>104</v>
      </c>
      <c r="B1089">
        <v>4</v>
      </c>
      <c r="C1089" s="116">
        <v>45131.375412499998</v>
      </c>
      <c r="D1089">
        <v>1108</v>
      </c>
      <c r="E1089" s="24" t="s">
        <v>3286</v>
      </c>
      <c r="F1089" s="24" t="s">
        <v>2880</v>
      </c>
      <c r="G1089" s="24" t="s">
        <v>3039</v>
      </c>
      <c r="H1089">
        <v>1108</v>
      </c>
      <c r="I1089" s="24" t="s">
        <v>6768</v>
      </c>
      <c r="J1089" t="b">
        <v>0</v>
      </c>
    </row>
    <row r="1090" spans="1:10" x14ac:dyDescent="0.2">
      <c r="A1090">
        <v>868</v>
      </c>
      <c r="B1090">
        <v>4</v>
      </c>
      <c r="C1090" s="116">
        <v>45131.375412847221</v>
      </c>
      <c r="D1090">
        <v>9138</v>
      </c>
      <c r="E1090" s="24" t="s">
        <v>6769</v>
      </c>
      <c r="F1090" s="24" t="s">
        <v>1653</v>
      </c>
      <c r="G1090" s="24" t="s">
        <v>3042</v>
      </c>
      <c r="H1090">
        <v>9138</v>
      </c>
      <c r="I1090" s="24" t="s">
        <v>6770</v>
      </c>
      <c r="J1090" t="b">
        <v>0</v>
      </c>
    </row>
    <row r="1091" spans="1:10" x14ac:dyDescent="0.2">
      <c r="A1091">
        <v>1842</v>
      </c>
      <c r="C1091" s="116">
        <v>45726</v>
      </c>
      <c r="D1091">
        <v>5956474</v>
      </c>
      <c r="E1091" s="24" t="s">
        <v>6771</v>
      </c>
      <c r="F1091" s="24" t="s">
        <v>3065</v>
      </c>
      <c r="G1091" s="24" t="s">
        <v>6772</v>
      </c>
      <c r="H1091">
        <v>5956474</v>
      </c>
      <c r="I1091" s="24" t="s">
        <v>6773</v>
      </c>
      <c r="J1091" t="b">
        <v>0</v>
      </c>
    </row>
    <row r="1092" spans="1:10" x14ac:dyDescent="0.2">
      <c r="A1092">
        <v>1546</v>
      </c>
      <c r="B1092">
        <v>4</v>
      </c>
      <c r="C1092" s="116">
        <v>45131.375413043985</v>
      </c>
      <c r="D1092">
        <v>9864</v>
      </c>
      <c r="E1092" s="24" t="s">
        <v>6774</v>
      </c>
      <c r="F1092" s="24" t="s">
        <v>981</v>
      </c>
      <c r="G1092" s="24" t="s">
        <v>3043</v>
      </c>
      <c r="H1092">
        <v>9864</v>
      </c>
      <c r="I1092" s="24" t="s">
        <v>6775</v>
      </c>
      <c r="J1092" t="b">
        <v>0</v>
      </c>
    </row>
    <row r="1093" spans="1:10" x14ac:dyDescent="0.2">
      <c r="A1093">
        <v>1271</v>
      </c>
      <c r="B1093">
        <v>4</v>
      </c>
      <c r="C1093" s="116">
        <v>45131.375413043985</v>
      </c>
      <c r="D1093">
        <v>9578</v>
      </c>
      <c r="E1093" s="24" t="s">
        <v>6776</v>
      </c>
      <c r="F1093" s="24" t="s">
        <v>3045</v>
      </c>
      <c r="G1093" s="24" t="s">
        <v>3044</v>
      </c>
      <c r="H1093">
        <v>9578</v>
      </c>
      <c r="I1093" s="24" t="s">
        <v>6777</v>
      </c>
      <c r="J1093" t="b">
        <v>0</v>
      </c>
    </row>
    <row r="1094" spans="1:10" x14ac:dyDescent="0.2">
      <c r="A1094">
        <v>2083</v>
      </c>
      <c r="C1094" s="116">
        <v>45639</v>
      </c>
      <c r="D1094">
        <v>2429</v>
      </c>
      <c r="E1094" s="24" t="s">
        <v>5040</v>
      </c>
      <c r="F1094" s="24" t="s">
        <v>3048</v>
      </c>
      <c r="G1094" s="24" t="s">
        <v>3047</v>
      </c>
      <c r="H1094">
        <v>2429</v>
      </c>
      <c r="I1094" s="24" t="s">
        <v>6778</v>
      </c>
      <c r="J1094" t="b">
        <v>0</v>
      </c>
    </row>
    <row r="1095" spans="1:10" x14ac:dyDescent="0.2">
      <c r="A1095">
        <v>1865</v>
      </c>
      <c r="B1095">
        <v>4</v>
      </c>
      <c r="C1095" s="116">
        <v>45131</v>
      </c>
      <c r="D1095">
        <v>1661</v>
      </c>
      <c r="E1095" s="24" t="s">
        <v>6779</v>
      </c>
      <c r="F1095" s="24" t="s">
        <v>2036</v>
      </c>
      <c r="G1095" s="24" t="s">
        <v>6780</v>
      </c>
      <c r="H1095">
        <v>1661</v>
      </c>
      <c r="I1095" s="24" t="s">
        <v>6781</v>
      </c>
      <c r="J1095" t="b">
        <v>0</v>
      </c>
    </row>
    <row r="1096" spans="1:10" x14ac:dyDescent="0.2">
      <c r="A1096">
        <v>540</v>
      </c>
      <c r="B1096">
        <v>4</v>
      </c>
      <c r="C1096" s="116">
        <v>45131.375413576388</v>
      </c>
      <c r="D1096">
        <v>8731</v>
      </c>
      <c r="E1096" s="24" t="s">
        <v>6782</v>
      </c>
      <c r="F1096" s="24" t="s">
        <v>3052</v>
      </c>
      <c r="G1096" s="24" t="s">
        <v>3051</v>
      </c>
      <c r="H1096">
        <v>8731</v>
      </c>
      <c r="I1096" s="24" t="s">
        <v>6783</v>
      </c>
      <c r="J1096" t="b">
        <v>0</v>
      </c>
    </row>
    <row r="1097" spans="1:10" x14ac:dyDescent="0.2">
      <c r="A1097">
        <v>82</v>
      </c>
      <c r="B1097">
        <v>4</v>
      </c>
      <c r="C1097" s="116">
        <v>45131.375413773145</v>
      </c>
      <c r="D1097">
        <v>1085</v>
      </c>
      <c r="E1097" s="24" t="s">
        <v>6782</v>
      </c>
      <c r="F1097" s="24" t="s">
        <v>1423</v>
      </c>
      <c r="G1097" s="24" t="s">
        <v>3053</v>
      </c>
      <c r="H1097">
        <v>1085</v>
      </c>
      <c r="I1097" s="24" t="s">
        <v>6784</v>
      </c>
      <c r="J1097" t="b">
        <v>0</v>
      </c>
    </row>
    <row r="1098" spans="1:10" x14ac:dyDescent="0.2">
      <c r="A1098">
        <v>2105</v>
      </c>
      <c r="C1098" s="116">
        <v>45566</v>
      </c>
      <c r="D1098">
        <v>3035</v>
      </c>
      <c r="E1098" s="24" t="s">
        <v>5041</v>
      </c>
      <c r="F1098" s="24" t="s">
        <v>956</v>
      </c>
      <c r="G1098" s="24" t="s">
        <v>3054</v>
      </c>
      <c r="H1098">
        <v>3035</v>
      </c>
      <c r="I1098" s="24" t="s">
        <v>6785</v>
      </c>
      <c r="J1098" t="b">
        <v>0</v>
      </c>
    </row>
    <row r="1099" spans="1:10" x14ac:dyDescent="0.2">
      <c r="A1099">
        <v>323</v>
      </c>
      <c r="B1099">
        <v>4</v>
      </c>
      <c r="C1099" s="116">
        <v>45131.375413969909</v>
      </c>
      <c r="D1099">
        <v>1334</v>
      </c>
      <c r="E1099" s="24" t="s">
        <v>6786</v>
      </c>
      <c r="F1099" s="24" t="s">
        <v>891</v>
      </c>
      <c r="G1099" s="24" t="s">
        <v>3055</v>
      </c>
      <c r="H1099">
        <v>1334</v>
      </c>
      <c r="I1099" s="24" t="s">
        <v>6787</v>
      </c>
      <c r="J1099" t="b">
        <v>0</v>
      </c>
    </row>
    <row r="1100" spans="1:10" x14ac:dyDescent="0.2">
      <c r="A1100">
        <v>1653</v>
      </c>
      <c r="B1100">
        <v>4</v>
      </c>
      <c r="C1100" s="116">
        <v>45131.375414120368</v>
      </c>
      <c r="D1100">
        <v>9978</v>
      </c>
      <c r="E1100" s="24" t="s">
        <v>6788</v>
      </c>
      <c r="F1100" s="24" t="s">
        <v>3057</v>
      </c>
      <c r="G1100" s="24" t="s">
        <v>3056</v>
      </c>
      <c r="H1100">
        <v>9978</v>
      </c>
      <c r="I1100" s="24" t="s">
        <v>6789</v>
      </c>
      <c r="J1100" t="b">
        <v>0</v>
      </c>
    </row>
    <row r="1101" spans="1:10" x14ac:dyDescent="0.2">
      <c r="A1101">
        <v>1619</v>
      </c>
      <c r="B1101">
        <v>4</v>
      </c>
      <c r="C1101" s="116">
        <v>45639</v>
      </c>
      <c r="D1101">
        <v>9943</v>
      </c>
      <c r="E1101" s="24" t="s">
        <v>6790</v>
      </c>
      <c r="F1101" s="24" t="s">
        <v>3059</v>
      </c>
      <c r="G1101" s="24" t="s">
        <v>3058</v>
      </c>
      <c r="H1101">
        <v>9943</v>
      </c>
      <c r="I1101" s="24" t="s">
        <v>6791</v>
      </c>
      <c r="J1101" t="b">
        <v>0</v>
      </c>
    </row>
    <row r="1102" spans="1:10" x14ac:dyDescent="0.2">
      <c r="A1102">
        <v>985</v>
      </c>
      <c r="B1102">
        <v>4</v>
      </c>
      <c r="C1102" s="116">
        <v>45131.375414317132</v>
      </c>
      <c r="D1102">
        <v>9260</v>
      </c>
      <c r="E1102" s="24" t="s">
        <v>6790</v>
      </c>
      <c r="F1102" s="24" t="s">
        <v>3061</v>
      </c>
      <c r="G1102" s="24" t="s">
        <v>3060</v>
      </c>
      <c r="H1102">
        <v>9260</v>
      </c>
      <c r="I1102" s="24" t="s">
        <v>6792</v>
      </c>
      <c r="J1102" t="b">
        <v>0</v>
      </c>
    </row>
    <row r="1103" spans="1:10" x14ac:dyDescent="0.2">
      <c r="A1103">
        <v>835</v>
      </c>
      <c r="B1103">
        <v>4</v>
      </c>
      <c r="C1103" s="116">
        <v>45131.375414502312</v>
      </c>
      <c r="D1103">
        <v>9097</v>
      </c>
      <c r="E1103" s="24" t="s">
        <v>6793</v>
      </c>
      <c r="F1103" s="24" t="s">
        <v>3063</v>
      </c>
      <c r="G1103" s="24" t="s">
        <v>3062</v>
      </c>
      <c r="H1103">
        <v>9097</v>
      </c>
      <c r="I1103" s="24" t="s">
        <v>6794</v>
      </c>
      <c r="J1103" t="b">
        <v>0</v>
      </c>
    </row>
    <row r="1104" spans="1:10" x14ac:dyDescent="0.2">
      <c r="A1104">
        <v>40</v>
      </c>
      <c r="B1104">
        <v>4</v>
      </c>
      <c r="C1104" s="116">
        <v>45131.375414664355</v>
      </c>
      <c r="D1104">
        <v>1043</v>
      </c>
      <c r="E1104" s="24" t="s">
        <v>6790</v>
      </c>
      <c r="F1104" s="24" t="s">
        <v>3065</v>
      </c>
      <c r="G1104" s="24" t="s">
        <v>3064</v>
      </c>
      <c r="H1104">
        <v>1043</v>
      </c>
      <c r="I1104" s="24" t="s">
        <v>6795</v>
      </c>
      <c r="J1104" t="b">
        <v>0</v>
      </c>
    </row>
    <row r="1105" spans="1:10" x14ac:dyDescent="0.2">
      <c r="A1105">
        <v>1220</v>
      </c>
      <c r="B1105">
        <v>4</v>
      </c>
      <c r="C1105" s="116">
        <v>45131.375415046299</v>
      </c>
      <c r="D1105">
        <v>9525</v>
      </c>
      <c r="E1105" s="24" t="s">
        <v>6790</v>
      </c>
      <c r="F1105" s="24" t="s">
        <v>3069</v>
      </c>
      <c r="G1105" s="24" t="s">
        <v>3068</v>
      </c>
      <c r="H1105">
        <v>9525</v>
      </c>
      <c r="I1105" s="24" t="s">
        <v>6796</v>
      </c>
      <c r="J1105" t="b">
        <v>0</v>
      </c>
    </row>
    <row r="1106" spans="1:10" x14ac:dyDescent="0.2">
      <c r="A1106">
        <v>317</v>
      </c>
      <c r="B1106">
        <v>4</v>
      </c>
      <c r="C1106" s="116">
        <v>45131.375415196759</v>
      </c>
      <c r="D1106">
        <v>1328</v>
      </c>
      <c r="E1106" s="24" t="s">
        <v>6790</v>
      </c>
      <c r="F1106" s="24" t="s">
        <v>3071</v>
      </c>
      <c r="G1106" s="24" t="s">
        <v>3070</v>
      </c>
      <c r="H1106">
        <v>1328</v>
      </c>
      <c r="I1106" s="24" t="s">
        <v>6797</v>
      </c>
      <c r="J1106" t="b">
        <v>1</v>
      </c>
    </row>
    <row r="1107" spans="1:10" x14ac:dyDescent="0.2">
      <c r="A1107">
        <v>1883</v>
      </c>
      <c r="C1107" s="116">
        <v>45131.375415393515</v>
      </c>
      <c r="D1107">
        <v>1682</v>
      </c>
      <c r="E1107" s="24" t="s">
        <v>6790</v>
      </c>
      <c r="F1107" s="24" t="s">
        <v>3073</v>
      </c>
      <c r="G1107" s="24" t="s">
        <v>3072</v>
      </c>
      <c r="H1107">
        <v>1682</v>
      </c>
      <c r="I1107" s="24" t="s">
        <v>6798</v>
      </c>
      <c r="J1107" t="b">
        <v>0</v>
      </c>
    </row>
    <row r="1108" spans="1:10" x14ac:dyDescent="0.2">
      <c r="A1108">
        <v>1211</v>
      </c>
      <c r="B1108">
        <v>4</v>
      </c>
      <c r="C1108" s="116">
        <v>45131.375415590279</v>
      </c>
      <c r="D1108">
        <v>9516</v>
      </c>
      <c r="E1108" s="24" t="s">
        <v>6790</v>
      </c>
      <c r="F1108" s="24" t="s">
        <v>1568</v>
      </c>
      <c r="G1108" s="24" t="s">
        <v>3074</v>
      </c>
      <c r="H1108">
        <v>9516</v>
      </c>
      <c r="I1108" s="24" t="s">
        <v>6799</v>
      </c>
      <c r="J1108" t="b">
        <v>0</v>
      </c>
    </row>
    <row r="1109" spans="1:10" x14ac:dyDescent="0.2">
      <c r="A1109">
        <v>591</v>
      </c>
      <c r="B1109">
        <v>4</v>
      </c>
      <c r="C1109" s="116">
        <v>45131.375415740738</v>
      </c>
      <c r="D1109">
        <v>8788</v>
      </c>
      <c r="E1109" s="24" t="s">
        <v>6790</v>
      </c>
      <c r="F1109" s="24" t="s">
        <v>3076</v>
      </c>
      <c r="G1109" s="24" t="s">
        <v>3075</v>
      </c>
      <c r="H1109">
        <v>8788</v>
      </c>
      <c r="I1109" s="24" t="s">
        <v>6800</v>
      </c>
      <c r="J1109" t="b">
        <v>0</v>
      </c>
    </row>
    <row r="1110" spans="1:10" x14ac:dyDescent="0.2">
      <c r="A1110">
        <v>1937</v>
      </c>
      <c r="C1110" s="116">
        <v>45639</v>
      </c>
      <c r="D1110">
        <v>1756</v>
      </c>
      <c r="E1110" s="24" t="s">
        <v>6790</v>
      </c>
      <c r="F1110" s="24" t="s">
        <v>3078</v>
      </c>
      <c r="G1110" s="24" t="s">
        <v>3077</v>
      </c>
      <c r="H1110">
        <v>1756</v>
      </c>
      <c r="I1110" s="24" t="s">
        <v>6801</v>
      </c>
      <c r="J1110" t="b">
        <v>0</v>
      </c>
    </row>
    <row r="1111" spans="1:10" x14ac:dyDescent="0.2">
      <c r="A1111">
        <v>1285</v>
      </c>
      <c r="B1111">
        <v>4</v>
      </c>
      <c r="C1111" s="116">
        <v>45131.375415937502</v>
      </c>
      <c r="D1111">
        <v>9593</v>
      </c>
      <c r="E1111" s="24" t="s">
        <v>6790</v>
      </c>
      <c r="F1111" s="24" t="s">
        <v>956</v>
      </c>
      <c r="G1111" s="24" t="s">
        <v>3079</v>
      </c>
      <c r="H1111">
        <v>9593</v>
      </c>
      <c r="I1111" s="24" t="s">
        <v>6802</v>
      </c>
      <c r="J1111" t="b">
        <v>0</v>
      </c>
    </row>
    <row r="1112" spans="1:10" x14ac:dyDescent="0.2">
      <c r="A1112">
        <v>1414</v>
      </c>
      <c r="B1112">
        <v>4</v>
      </c>
      <c r="C1112" s="116">
        <v>45131.375416319446</v>
      </c>
      <c r="D1112">
        <v>9728</v>
      </c>
      <c r="E1112" s="24" t="s">
        <v>6790</v>
      </c>
      <c r="F1112" s="24" t="s">
        <v>3081</v>
      </c>
      <c r="G1112" s="24" t="s">
        <v>3080</v>
      </c>
      <c r="H1112">
        <v>9728</v>
      </c>
      <c r="I1112" s="24" t="s">
        <v>6803</v>
      </c>
      <c r="J1112" t="b">
        <v>0</v>
      </c>
    </row>
    <row r="1113" spans="1:10" x14ac:dyDescent="0.2">
      <c r="A1113">
        <v>1401</v>
      </c>
      <c r="B1113">
        <v>4</v>
      </c>
      <c r="C1113" s="116">
        <v>45131.375416122683</v>
      </c>
      <c r="D1113">
        <v>9713</v>
      </c>
      <c r="E1113" s="24" t="s">
        <v>6790</v>
      </c>
      <c r="F1113" s="24" t="s">
        <v>3081</v>
      </c>
      <c r="G1113" s="24" t="s">
        <v>3080</v>
      </c>
      <c r="H1113">
        <v>9713</v>
      </c>
      <c r="I1113" s="24" t="s">
        <v>6803</v>
      </c>
      <c r="J1113" t="b">
        <v>0</v>
      </c>
    </row>
    <row r="1114" spans="1:10" x14ac:dyDescent="0.2">
      <c r="A1114">
        <v>2118</v>
      </c>
      <c r="C1114" s="116"/>
      <c r="D1114">
        <v>5020</v>
      </c>
      <c r="E1114" s="24" t="s">
        <v>9405</v>
      </c>
      <c r="F1114" s="24" t="s">
        <v>9399</v>
      </c>
      <c r="G1114" s="24" t="s">
        <v>9398</v>
      </c>
      <c r="H1114">
        <v>5020</v>
      </c>
      <c r="I1114" s="24" t="s">
        <v>9406</v>
      </c>
      <c r="J1114" t="b">
        <v>1</v>
      </c>
    </row>
    <row r="1115" spans="1:10" x14ac:dyDescent="0.2">
      <c r="A1115">
        <v>2121</v>
      </c>
      <c r="C1115" s="116"/>
      <c r="D1115">
        <v>2639</v>
      </c>
      <c r="E1115" s="24" t="s">
        <v>9405</v>
      </c>
      <c r="F1115" s="24" t="s">
        <v>9386</v>
      </c>
      <c r="G1115" s="24" t="s">
        <v>9381</v>
      </c>
      <c r="H1115">
        <v>2639</v>
      </c>
      <c r="I1115" s="24" t="s">
        <v>9415</v>
      </c>
      <c r="J1115" t="b">
        <v>1</v>
      </c>
    </row>
    <row r="1116" spans="1:10" x14ac:dyDescent="0.2">
      <c r="A1116">
        <v>1763</v>
      </c>
      <c r="C1116" s="116">
        <v>45131.375416863426</v>
      </c>
      <c r="D1116">
        <v>1555</v>
      </c>
      <c r="E1116" s="24" t="s">
        <v>6804</v>
      </c>
      <c r="F1116" s="24" t="s">
        <v>1182</v>
      </c>
      <c r="G1116" s="24" t="s">
        <v>3085</v>
      </c>
      <c r="H1116">
        <v>1555</v>
      </c>
      <c r="I1116" s="24" t="s">
        <v>6805</v>
      </c>
      <c r="J1116" t="b">
        <v>0</v>
      </c>
    </row>
    <row r="1117" spans="1:10" x14ac:dyDescent="0.2">
      <c r="A1117">
        <v>52</v>
      </c>
      <c r="B1117">
        <v>4</v>
      </c>
      <c r="C1117" s="116">
        <v>45131.375417210649</v>
      </c>
      <c r="D1117">
        <v>1055</v>
      </c>
      <c r="E1117" s="24" t="s">
        <v>6806</v>
      </c>
      <c r="F1117" s="24" t="s">
        <v>960</v>
      </c>
      <c r="G1117" s="24" t="s">
        <v>3086</v>
      </c>
      <c r="H1117">
        <v>1055</v>
      </c>
      <c r="I1117" s="24" t="s">
        <v>6807</v>
      </c>
      <c r="J1117" t="b">
        <v>0</v>
      </c>
    </row>
    <row r="1118" spans="1:10" x14ac:dyDescent="0.2">
      <c r="A1118">
        <v>1031</v>
      </c>
      <c r="B1118">
        <v>4</v>
      </c>
      <c r="C1118" s="116">
        <v>45131.375417395837</v>
      </c>
      <c r="D1118">
        <v>9307</v>
      </c>
      <c r="E1118" s="24" t="s">
        <v>6808</v>
      </c>
      <c r="F1118" s="24" t="s">
        <v>1314</v>
      </c>
      <c r="G1118" s="24" t="s">
        <v>3089</v>
      </c>
      <c r="H1118">
        <v>9307</v>
      </c>
      <c r="I1118" s="24" t="s">
        <v>6809</v>
      </c>
      <c r="J1118" t="b">
        <v>0</v>
      </c>
    </row>
    <row r="1119" spans="1:10" x14ac:dyDescent="0.2">
      <c r="A1119">
        <v>989</v>
      </c>
      <c r="B1119">
        <v>4</v>
      </c>
      <c r="C1119" s="116">
        <v>45131.375417743053</v>
      </c>
      <c r="D1119">
        <v>9264</v>
      </c>
      <c r="E1119" s="24" t="s">
        <v>6810</v>
      </c>
      <c r="F1119" s="24" t="s">
        <v>1968</v>
      </c>
      <c r="G1119" s="24" t="s">
        <v>3090</v>
      </c>
      <c r="H1119">
        <v>9264</v>
      </c>
      <c r="I1119" s="24" t="s">
        <v>6811</v>
      </c>
      <c r="J1119" t="b">
        <v>0</v>
      </c>
    </row>
    <row r="1120" spans="1:10" x14ac:dyDescent="0.2">
      <c r="A1120">
        <v>58</v>
      </c>
      <c r="B1120">
        <v>4</v>
      </c>
      <c r="C1120" s="116">
        <v>45131.375417939817</v>
      </c>
      <c r="D1120">
        <v>1061</v>
      </c>
      <c r="E1120" s="24" t="s">
        <v>6810</v>
      </c>
      <c r="F1120" s="24" t="s">
        <v>1440</v>
      </c>
      <c r="G1120" s="24" t="s">
        <v>3091</v>
      </c>
      <c r="H1120">
        <v>1061</v>
      </c>
      <c r="I1120" s="24" t="s">
        <v>6812</v>
      </c>
      <c r="J1120" t="b">
        <v>0</v>
      </c>
    </row>
    <row r="1121" spans="1:10" x14ac:dyDescent="0.2">
      <c r="A1121">
        <v>1257</v>
      </c>
      <c r="B1121">
        <v>4</v>
      </c>
      <c r="C1121" s="116">
        <v>45131.375418090276</v>
      </c>
      <c r="D1121">
        <v>9563</v>
      </c>
      <c r="E1121" s="24" t="s">
        <v>6813</v>
      </c>
      <c r="F1121" s="24" t="s">
        <v>960</v>
      </c>
      <c r="G1121" s="24" t="s">
        <v>3092</v>
      </c>
      <c r="H1121">
        <v>9563</v>
      </c>
      <c r="I1121" s="24" t="s">
        <v>6814</v>
      </c>
      <c r="J1121" t="b">
        <v>0</v>
      </c>
    </row>
    <row r="1122" spans="1:10" x14ac:dyDescent="0.2">
      <c r="A1122">
        <v>773</v>
      </c>
      <c r="B1122">
        <v>9</v>
      </c>
      <c r="C1122" s="116">
        <v>45131.375418483796</v>
      </c>
      <c r="D1122">
        <v>9021</v>
      </c>
      <c r="E1122" s="24" t="s">
        <v>5042</v>
      </c>
      <c r="F1122" s="24" t="s">
        <v>3097</v>
      </c>
      <c r="G1122" s="24" t="s">
        <v>3096</v>
      </c>
      <c r="H1122">
        <v>9021</v>
      </c>
      <c r="I1122" s="24" t="s">
        <v>6815</v>
      </c>
      <c r="J1122" t="b">
        <v>1</v>
      </c>
    </row>
    <row r="1123" spans="1:10" x14ac:dyDescent="0.2">
      <c r="A1123">
        <v>185</v>
      </c>
      <c r="B1123">
        <v>4</v>
      </c>
      <c r="C1123" s="116">
        <v>45131.375418634256</v>
      </c>
      <c r="D1123">
        <v>1189</v>
      </c>
      <c r="E1123" s="24" t="s">
        <v>5042</v>
      </c>
      <c r="F1123" s="24" t="s">
        <v>1022</v>
      </c>
      <c r="G1123" s="24" t="s">
        <v>3098</v>
      </c>
      <c r="H1123">
        <v>1189</v>
      </c>
      <c r="I1123" s="24" t="s">
        <v>6816</v>
      </c>
      <c r="J1123" t="b">
        <v>0</v>
      </c>
    </row>
    <row r="1124" spans="1:10" x14ac:dyDescent="0.2">
      <c r="A1124">
        <v>374</v>
      </c>
      <c r="B1124">
        <v>4</v>
      </c>
      <c r="C1124" s="116">
        <v>45131.375419016207</v>
      </c>
      <c r="D1124">
        <v>2021</v>
      </c>
      <c r="E1124" s="24" t="s">
        <v>5042</v>
      </c>
      <c r="F1124" s="24" t="s">
        <v>3101</v>
      </c>
      <c r="G1124" s="24" t="s">
        <v>3100</v>
      </c>
      <c r="H1124">
        <v>2021</v>
      </c>
      <c r="I1124" s="24" t="s">
        <v>6817</v>
      </c>
      <c r="J1124" t="b">
        <v>1</v>
      </c>
    </row>
    <row r="1125" spans="1:10" x14ac:dyDescent="0.2">
      <c r="A1125">
        <v>1714</v>
      </c>
      <c r="C1125" s="116">
        <v>45131</v>
      </c>
      <c r="D1125">
        <v>1488</v>
      </c>
      <c r="E1125" s="24" t="s">
        <v>5042</v>
      </c>
      <c r="F1125" s="24" t="s">
        <v>5044</v>
      </c>
      <c r="G1125" s="24" t="s">
        <v>5043</v>
      </c>
      <c r="H1125">
        <v>1488</v>
      </c>
      <c r="I1125" s="24" t="s">
        <v>6818</v>
      </c>
      <c r="J1125" t="b">
        <v>0</v>
      </c>
    </row>
    <row r="1126" spans="1:10" x14ac:dyDescent="0.2">
      <c r="A1126">
        <v>250</v>
      </c>
      <c r="B1126">
        <v>4</v>
      </c>
      <c r="C1126" s="116">
        <v>45131.375419363423</v>
      </c>
      <c r="D1126">
        <v>1260</v>
      </c>
      <c r="E1126" s="24" t="s">
        <v>5042</v>
      </c>
      <c r="F1126" s="24" t="s">
        <v>1276</v>
      </c>
      <c r="G1126" s="24" t="s">
        <v>3104</v>
      </c>
      <c r="H1126">
        <v>1260</v>
      </c>
      <c r="I1126" s="24" t="s">
        <v>6819</v>
      </c>
      <c r="J1126" t="b">
        <v>1</v>
      </c>
    </row>
    <row r="1127" spans="1:10" x14ac:dyDescent="0.2">
      <c r="A1127">
        <v>1596</v>
      </c>
      <c r="B1127">
        <v>4</v>
      </c>
      <c r="C1127" s="116">
        <v>46076.223662766206</v>
      </c>
      <c r="D1127">
        <v>2519</v>
      </c>
      <c r="E1127" s="24" t="s">
        <v>5042</v>
      </c>
      <c r="F1127" s="24" t="s">
        <v>1378</v>
      </c>
      <c r="G1127" s="24" t="s">
        <v>433</v>
      </c>
      <c r="H1127">
        <v>2519</v>
      </c>
      <c r="I1127" s="24" t="s">
        <v>6820</v>
      </c>
      <c r="J1127" t="b">
        <v>0</v>
      </c>
    </row>
    <row r="1128" spans="1:10" x14ac:dyDescent="0.2">
      <c r="A1128">
        <v>651</v>
      </c>
      <c r="B1128">
        <v>3</v>
      </c>
      <c r="C1128" s="116">
        <v>45131.37541990741</v>
      </c>
      <c r="D1128">
        <v>8864</v>
      </c>
      <c r="E1128" s="24" t="s">
        <v>5042</v>
      </c>
      <c r="F1128" s="24" t="s">
        <v>3106</v>
      </c>
      <c r="G1128" s="24" t="s">
        <v>3105</v>
      </c>
      <c r="H1128">
        <v>8864</v>
      </c>
      <c r="I1128" s="24" t="s">
        <v>6821</v>
      </c>
      <c r="J1128" t="b">
        <v>1</v>
      </c>
    </row>
    <row r="1129" spans="1:10" x14ac:dyDescent="0.2">
      <c r="A1129">
        <v>744</v>
      </c>
      <c r="B1129">
        <v>4</v>
      </c>
      <c r="C1129" s="116">
        <v>45131.375421180557</v>
      </c>
      <c r="D1129">
        <v>8986</v>
      </c>
      <c r="E1129" s="24" t="s">
        <v>5042</v>
      </c>
      <c r="F1129" s="24" t="s">
        <v>3108</v>
      </c>
      <c r="G1129" s="24" t="s">
        <v>3107</v>
      </c>
      <c r="H1129">
        <v>8986</v>
      </c>
      <c r="I1129" s="24" t="s">
        <v>6822</v>
      </c>
      <c r="J1129" t="b">
        <v>0</v>
      </c>
    </row>
    <row r="1130" spans="1:10" x14ac:dyDescent="0.2">
      <c r="A1130">
        <v>2030</v>
      </c>
      <c r="C1130" s="116">
        <v>45639</v>
      </c>
      <c r="D1130">
        <v>1836</v>
      </c>
      <c r="E1130" s="24" t="s">
        <v>6823</v>
      </c>
      <c r="F1130" s="24" t="s">
        <v>3112</v>
      </c>
      <c r="G1130" s="24" t="s">
        <v>3111</v>
      </c>
      <c r="H1130">
        <v>1836</v>
      </c>
      <c r="I1130" s="24" t="s">
        <v>6824</v>
      </c>
      <c r="J1130" t="b">
        <v>0</v>
      </c>
    </row>
    <row r="1131" spans="1:10" x14ac:dyDescent="0.2">
      <c r="A1131">
        <v>1352</v>
      </c>
      <c r="B1131">
        <v>4</v>
      </c>
      <c r="C1131" s="116">
        <v>45131.375423877318</v>
      </c>
      <c r="D1131">
        <v>9662</v>
      </c>
      <c r="E1131" s="24" t="s">
        <v>6825</v>
      </c>
      <c r="F1131" s="24" t="s">
        <v>3114</v>
      </c>
      <c r="G1131" s="24" t="s">
        <v>3113</v>
      </c>
      <c r="H1131">
        <v>9662</v>
      </c>
      <c r="I1131" s="24" t="s">
        <v>6826</v>
      </c>
      <c r="J1131" t="b">
        <v>0</v>
      </c>
    </row>
    <row r="1132" spans="1:10" x14ac:dyDescent="0.2">
      <c r="A1132">
        <v>53</v>
      </c>
      <c r="B1132">
        <v>4</v>
      </c>
      <c r="C1132" s="116">
        <v>45131.375428784719</v>
      </c>
      <c r="D1132">
        <v>1056</v>
      </c>
      <c r="E1132" s="24" t="s">
        <v>6827</v>
      </c>
      <c r="F1132" s="24" t="s">
        <v>1830</v>
      </c>
      <c r="G1132" s="24" t="s">
        <v>3121</v>
      </c>
      <c r="H1132">
        <v>1056</v>
      </c>
      <c r="I1132" s="24" t="s">
        <v>6828</v>
      </c>
      <c r="J1132" t="b">
        <v>0</v>
      </c>
    </row>
    <row r="1133" spans="1:10" x14ac:dyDescent="0.2">
      <c r="A1133">
        <v>1315</v>
      </c>
      <c r="B1133">
        <v>4</v>
      </c>
      <c r="C1133" s="116">
        <v>45131.375446678241</v>
      </c>
      <c r="D1133">
        <v>9624</v>
      </c>
      <c r="E1133" s="24" t="s">
        <v>6829</v>
      </c>
      <c r="F1133" s="24" t="s">
        <v>1242</v>
      </c>
      <c r="G1133" s="24" t="s">
        <v>3125</v>
      </c>
      <c r="H1133">
        <v>9624</v>
      </c>
      <c r="I1133" s="24" t="s">
        <v>6830</v>
      </c>
      <c r="J1133" t="b">
        <v>0</v>
      </c>
    </row>
    <row r="1134" spans="1:10" x14ac:dyDescent="0.2">
      <c r="A1134">
        <v>1157</v>
      </c>
      <c r="B1134">
        <v>4</v>
      </c>
      <c r="C1134" s="116">
        <v>45131.375450115738</v>
      </c>
      <c r="D1134">
        <v>9453</v>
      </c>
      <c r="E1134" s="24" t="s">
        <v>6831</v>
      </c>
      <c r="F1134" s="24" t="s">
        <v>3127</v>
      </c>
      <c r="G1134" s="24" t="s">
        <v>3126</v>
      </c>
      <c r="H1134">
        <v>9453</v>
      </c>
      <c r="I1134" s="24" t="s">
        <v>6832</v>
      </c>
      <c r="J1134" t="b">
        <v>0</v>
      </c>
    </row>
    <row r="1135" spans="1:10" x14ac:dyDescent="0.2">
      <c r="A1135">
        <v>2036</v>
      </c>
      <c r="C1135" s="116">
        <v>44986</v>
      </c>
      <c r="D1135">
        <v>1949</v>
      </c>
      <c r="E1135" s="24" t="s">
        <v>6833</v>
      </c>
      <c r="F1135" s="24" t="s">
        <v>6834</v>
      </c>
      <c r="G1135" s="24" t="s">
        <v>6835</v>
      </c>
      <c r="H1135">
        <v>1949</v>
      </c>
      <c r="I1135" s="24" t="s">
        <v>6836</v>
      </c>
      <c r="J1135" t="b">
        <v>0</v>
      </c>
    </row>
    <row r="1136" spans="1:10" x14ac:dyDescent="0.2">
      <c r="A1136">
        <v>1429</v>
      </c>
      <c r="B1136">
        <v>4</v>
      </c>
      <c r="C1136" s="116">
        <v>45131.375455358793</v>
      </c>
      <c r="D1136">
        <v>9746</v>
      </c>
      <c r="E1136" s="24" t="s">
        <v>6837</v>
      </c>
      <c r="F1136" s="24" t="s">
        <v>3131</v>
      </c>
      <c r="G1136" s="24" t="s">
        <v>3130</v>
      </c>
      <c r="H1136">
        <v>9746</v>
      </c>
      <c r="I1136" s="24" t="s">
        <v>6838</v>
      </c>
      <c r="J1136" t="b">
        <v>0</v>
      </c>
    </row>
    <row r="1137" spans="1:10" x14ac:dyDescent="0.2">
      <c r="A1137">
        <v>366</v>
      </c>
      <c r="B1137">
        <v>4</v>
      </c>
      <c r="C1137" s="116"/>
      <c r="D1137">
        <v>2005</v>
      </c>
      <c r="E1137" s="24" t="s">
        <v>6839</v>
      </c>
      <c r="F1137" s="24" t="s">
        <v>3132</v>
      </c>
      <c r="G1137" s="24" t="s">
        <v>437</v>
      </c>
      <c r="H1137">
        <v>2005</v>
      </c>
      <c r="I1137" s="24" t="s">
        <v>6840</v>
      </c>
      <c r="J1137" t="b">
        <v>0</v>
      </c>
    </row>
    <row r="1138" spans="1:10" x14ac:dyDescent="0.2">
      <c r="A1138">
        <v>5</v>
      </c>
      <c r="B1138">
        <v>10</v>
      </c>
      <c r="C1138" s="116">
        <v>45131.375468020837</v>
      </c>
      <c r="D1138">
        <v>1001</v>
      </c>
      <c r="E1138" s="24" t="s">
        <v>6839</v>
      </c>
      <c r="F1138" s="24" t="s">
        <v>3133</v>
      </c>
      <c r="G1138" s="24" t="s">
        <v>439</v>
      </c>
      <c r="H1138">
        <v>1001</v>
      </c>
      <c r="I1138" s="24" t="s">
        <v>6841</v>
      </c>
      <c r="J1138" t="b">
        <v>1</v>
      </c>
    </row>
    <row r="1139" spans="1:10" x14ac:dyDescent="0.2">
      <c r="A1139">
        <v>519</v>
      </c>
      <c r="B1139">
        <v>4</v>
      </c>
      <c r="C1139" s="116">
        <v>45131.375475613429</v>
      </c>
      <c r="D1139">
        <v>8699</v>
      </c>
      <c r="E1139" s="24" t="s">
        <v>6839</v>
      </c>
      <c r="F1139" s="24" t="s">
        <v>1052</v>
      </c>
      <c r="G1139" s="24" t="s">
        <v>3134</v>
      </c>
      <c r="H1139">
        <v>8699</v>
      </c>
      <c r="I1139" s="24" t="s">
        <v>6842</v>
      </c>
      <c r="J1139" t="b">
        <v>1</v>
      </c>
    </row>
    <row r="1140" spans="1:10" x14ac:dyDescent="0.2">
      <c r="A1140">
        <v>32</v>
      </c>
      <c r="B1140">
        <v>4</v>
      </c>
      <c r="C1140" s="116">
        <v>45131.375479594906</v>
      </c>
      <c r="D1140">
        <v>1035</v>
      </c>
      <c r="E1140" s="24" t="s">
        <v>6839</v>
      </c>
      <c r="F1140" s="24" t="s">
        <v>2732</v>
      </c>
      <c r="G1140" s="24" t="s">
        <v>3135</v>
      </c>
      <c r="H1140">
        <v>1035</v>
      </c>
      <c r="I1140" s="24" t="s">
        <v>6843</v>
      </c>
      <c r="J1140" t="b">
        <v>0</v>
      </c>
    </row>
    <row r="1141" spans="1:10" x14ac:dyDescent="0.2">
      <c r="A1141">
        <v>1048</v>
      </c>
      <c r="B1141">
        <v>4</v>
      </c>
      <c r="C1141" s="116">
        <v>45131.375460266201</v>
      </c>
      <c r="D1141">
        <v>9325</v>
      </c>
      <c r="E1141" s="24" t="s">
        <v>6844</v>
      </c>
      <c r="F1141" s="24" t="s">
        <v>948</v>
      </c>
      <c r="G1141" s="24" t="s">
        <v>3136</v>
      </c>
      <c r="H1141">
        <v>9325</v>
      </c>
      <c r="I1141" s="24" t="s">
        <v>6845</v>
      </c>
      <c r="J1141" t="b">
        <v>0</v>
      </c>
    </row>
    <row r="1142" spans="1:10" x14ac:dyDescent="0.2">
      <c r="A1142">
        <v>152</v>
      </c>
      <c r="B1142">
        <v>4</v>
      </c>
      <c r="C1142" s="116">
        <v>45131.375461342592</v>
      </c>
      <c r="D1142">
        <v>1156</v>
      </c>
      <c r="E1142" s="24" t="s">
        <v>6844</v>
      </c>
      <c r="F1142" s="24" t="s">
        <v>3140</v>
      </c>
      <c r="G1142" s="24" t="s">
        <v>3139</v>
      </c>
      <c r="H1142">
        <v>1156</v>
      </c>
      <c r="I1142" s="24" t="s">
        <v>6846</v>
      </c>
      <c r="J1142" t="b">
        <v>0</v>
      </c>
    </row>
    <row r="1143" spans="1:10" x14ac:dyDescent="0.2">
      <c r="A1143">
        <v>1006</v>
      </c>
      <c r="B1143">
        <v>4</v>
      </c>
      <c r="C1143" s="116">
        <v>45131.375480868053</v>
      </c>
      <c r="D1143">
        <v>9282</v>
      </c>
      <c r="E1143" s="24" t="s">
        <v>6847</v>
      </c>
      <c r="F1143" s="24" t="s">
        <v>1913</v>
      </c>
      <c r="G1143" s="24" t="s">
        <v>3141</v>
      </c>
      <c r="H1143">
        <v>9282</v>
      </c>
      <c r="I1143" s="24" t="s">
        <v>6848</v>
      </c>
      <c r="J1143" t="b">
        <v>0</v>
      </c>
    </row>
    <row r="1144" spans="1:10" x14ac:dyDescent="0.2">
      <c r="A1144">
        <v>1439</v>
      </c>
      <c r="B1144">
        <v>3</v>
      </c>
      <c r="C1144" s="116">
        <v>45131.375481944444</v>
      </c>
      <c r="D1144">
        <v>9756</v>
      </c>
      <c r="E1144" s="24" t="s">
        <v>6849</v>
      </c>
      <c r="F1144" s="24" t="s">
        <v>3143</v>
      </c>
      <c r="G1144" s="24" t="s">
        <v>3142</v>
      </c>
      <c r="H1144">
        <v>9756</v>
      </c>
      <c r="I1144" s="24" t="s">
        <v>6850</v>
      </c>
      <c r="J1144" t="b">
        <v>0</v>
      </c>
    </row>
    <row r="1145" spans="1:10" x14ac:dyDescent="0.2">
      <c r="A1145">
        <v>1745</v>
      </c>
      <c r="C1145" s="116">
        <v>45131.504014004633</v>
      </c>
      <c r="D1145">
        <v>3006</v>
      </c>
      <c r="E1145" s="24" t="s">
        <v>4461</v>
      </c>
      <c r="F1145" s="24" t="s">
        <v>6851</v>
      </c>
      <c r="G1145" s="24" t="s">
        <v>6852</v>
      </c>
      <c r="H1145">
        <v>3006</v>
      </c>
      <c r="I1145" s="24" t="s">
        <v>6853</v>
      </c>
      <c r="J1145" t="b">
        <v>0</v>
      </c>
    </row>
    <row r="1146" spans="1:10" x14ac:dyDescent="0.2">
      <c r="A1146">
        <v>850</v>
      </c>
      <c r="B1146">
        <v>4</v>
      </c>
      <c r="C1146" s="116">
        <v>45131.375483217591</v>
      </c>
      <c r="D1146">
        <v>9118</v>
      </c>
      <c r="E1146" s="24" t="s">
        <v>6854</v>
      </c>
      <c r="F1146" s="24" t="s">
        <v>938</v>
      </c>
      <c r="G1146" s="24" t="s">
        <v>3144</v>
      </c>
      <c r="H1146">
        <v>9118</v>
      </c>
      <c r="I1146" s="24" t="s">
        <v>6855</v>
      </c>
      <c r="J1146" t="b">
        <v>0</v>
      </c>
    </row>
    <row r="1147" spans="1:10" x14ac:dyDescent="0.2">
      <c r="A1147">
        <v>69</v>
      </c>
      <c r="B1147">
        <v>4</v>
      </c>
      <c r="C1147" s="116">
        <v>45131.375484293982</v>
      </c>
      <c r="D1147">
        <v>1072</v>
      </c>
      <c r="E1147" s="24" t="s">
        <v>6854</v>
      </c>
      <c r="F1147" s="24" t="s">
        <v>3146</v>
      </c>
      <c r="G1147" s="24" t="s">
        <v>3145</v>
      </c>
      <c r="H1147">
        <v>1072</v>
      </c>
      <c r="I1147" s="24" t="s">
        <v>6856</v>
      </c>
      <c r="J1147" t="b">
        <v>0</v>
      </c>
    </row>
    <row r="1148" spans="1:10" x14ac:dyDescent="0.2">
      <c r="A1148">
        <v>944</v>
      </c>
      <c r="B1148">
        <v>4</v>
      </c>
      <c r="C1148" s="116">
        <v>45131.375485914352</v>
      </c>
      <c r="D1148">
        <v>9216</v>
      </c>
      <c r="E1148" s="24" t="s">
        <v>6854</v>
      </c>
      <c r="F1148" s="24" t="s">
        <v>3148</v>
      </c>
      <c r="G1148" s="24" t="s">
        <v>3147</v>
      </c>
      <c r="H1148">
        <v>9216</v>
      </c>
      <c r="I1148" s="24" t="s">
        <v>6857</v>
      </c>
      <c r="J1148" t="b">
        <v>0</v>
      </c>
    </row>
    <row r="1149" spans="1:10" x14ac:dyDescent="0.2">
      <c r="A1149">
        <v>584</v>
      </c>
      <c r="B1149">
        <v>4</v>
      </c>
      <c r="C1149" s="116">
        <v>45131.375487002311</v>
      </c>
      <c r="D1149">
        <v>8781</v>
      </c>
      <c r="E1149" s="24" t="s">
        <v>6854</v>
      </c>
      <c r="F1149" s="24" t="s">
        <v>3052</v>
      </c>
      <c r="G1149" s="24" t="s">
        <v>3149</v>
      </c>
      <c r="H1149">
        <v>8781</v>
      </c>
      <c r="I1149" s="24" t="s">
        <v>6858</v>
      </c>
      <c r="J1149" t="b">
        <v>0</v>
      </c>
    </row>
    <row r="1150" spans="1:10" x14ac:dyDescent="0.2">
      <c r="A1150">
        <v>646</v>
      </c>
      <c r="B1150">
        <v>4</v>
      </c>
      <c r="C1150" s="116">
        <v>45639</v>
      </c>
      <c r="D1150">
        <v>8858</v>
      </c>
      <c r="E1150" s="24" t="s">
        <v>6859</v>
      </c>
      <c r="F1150" s="24" t="s">
        <v>938</v>
      </c>
      <c r="G1150" s="24" t="s">
        <v>3150</v>
      </c>
      <c r="H1150">
        <v>8858</v>
      </c>
      <c r="I1150" s="24" t="s">
        <v>6860</v>
      </c>
      <c r="J1150" t="b">
        <v>0</v>
      </c>
    </row>
    <row r="1151" spans="1:10" x14ac:dyDescent="0.2">
      <c r="A1151">
        <v>305</v>
      </c>
      <c r="B1151">
        <v>4</v>
      </c>
      <c r="C1151" s="116">
        <v>45131.375488275466</v>
      </c>
      <c r="D1151">
        <v>1316</v>
      </c>
      <c r="E1151" s="24" t="s">
        <v>6861</v>
      </c>
      <c r="F1151" s="24" t="s">
        <v>3152</v>
      </c>
      <c r="G1151" s="24" t="s">
        <v>3151</v>
      </c>
      <c r="H1151">
        <v>1316</v>
      </c>
      <c r="I1151" s="24" t="s">
        <v>6862</v>
      </c>
      <c r="J1151" t="b">
        <v>1</v>
      </c>
    </row>
    <row r="1152" spans="1:10" x14ac:dyDescent="0.2">
      <c r="A1152">
        <v>1549</v>
      </c>
      <c r="B1152">
        <v>4</v>
      </c>
      <c r="C1152" s="116">
        <v>45131.375489201389</v>
      </c>
      <c r="D1152">
        <v>9867</v>
      </c>
      <c r="E1152" s="24" t="s">
        <v>6863</v>
      </c>
      <c r="F1152" s="24" t="s">
        <v>3154</v>
      </c>
      <c r="G1152" s="24" t="s">
        <v>3153</v>
      </c>
      <c r="H1152">
        <v>9867</v>
      </c>
      <c r="I1152" s="24" t="s">
        <v>6864</v>
      </c>
      <c r="J1152" t="b">
        <v>0</v>
      </c>
    </row>
    <row r="1153" spans="1:10" x14ac:dyDescent="0.2">
      <c r="A1153">
        <v>656</v>
      </c>
      <c r="B1153">
        <v>4</v>
      </c>
      <c r="C1153" s="116">
        <v>45727</v>
      </c>
      <c r="D1153">
        <v>8872</v>
      </c>
      <c r="E1153" s="24" t="s">
        <v>6865</v>
      </c>
      <c r="F1153" s="24" t="s">
        <v>965</v>
      </c>
      <c r="G1153" s="24" t="s">
        <v>6866</v>
      </c>
      <c r="H1153">
        <v>8872</v>
      </c>
      <c r="I1153" s="24" t="s">
        <v>6867</v>
      </c>
      <c r="J1153" t="b">
        <v>0</v>
      </c>
    </row>
    <row r="1154" spans="1:10" x14ac:dyDescent="0.2">
      <c r="A1154">
        <v>1245</v>
      </c>
      <c r="B1154">
        <v>3</v>
      </c>
      <c r="C1154" s="116">
        <v>45131.375491701387</v>
      </c>
      <c r="D1154">
        <v>9551</v>
      </c>
      <c r="E1154" s="24" t="s">
        <v>6868</v>
      </c>
      <c r="F1154" s="24" t="s">
        <v>3159</v>
      </c>
      <c r="G1154" s="24" t="s">
        <v>3158</v>
      </c>
      <c r="H1154">
        <v>9551</v>
      </c>
      <c r="I1154" s="24" t="s">
        <v>6869</v>
      </c>
      <c r="J1154" t="b">
        <v>1</v>
      </c>
    </row>
    <row r="1155" spans="1:10" x14ac:dyDescent="0.2">
      <c r="A1155">
        <v>1663</v>
      </c>
      <c r="B1155">
        <v>4</v>
      </c>
      <c r="C1155" s="116">
        <v>45131.375493518521</v>
      </c>
      <c r="D1155">
        <v>9988</v>
      </c>
      <c r="E1155" s="24" t="s">
        <v>6870</v>
      </c>
      <c r="F1155" s="24" t="s">
        <v>3161</v>
      </c>
      <c r="G1155" s="24" t="s">
        <v>3160</v>
      </c>
      <c r="H1155">
        <v>9988</v>
      </c>
      <c r="I1155" s="24" t="s">
        <v>6871</v>
      </c>
      <c r="J1155" t="b">
        <v>0</v>
      </c>
    </row>
    <row r="1156" spans="1:10" x14ac:dyDescent="0.2">
      <c r="A1156">
        <v>820</v>
      </c>
      <c r="B1156">
        <v>3</v>
      </c>
      <c r="C1156" s="116">
        <v>45131.375494594904</v>
      </c>
      <c r="D1156">
        <v>9075</v>
      </c>
      <c r="E1156" s="24" t="s">
        <v>6870</v>
      </c>
      <c r="F1156" s="24" t="s">
        <v>3163</v>
      </c>
      <c r="G1156" s="24" t="s">
        <v>3162</v>
      </c>
      <c r="H1156">
        <v>9075</v>
      </c>
      <c r="I1156" s="24" t="s">
        <v>6872</v>
      </c>
      <c r="J1156" t="b">
        <v>0</v>
      </c>
    </row>
    <row r="1157" spans="1:10" x14ac:dyDescent="0.2">
      <c r="A1157">
        <v>1391</v>
      </c>
      <c r="B1157">
        <v>4</v>
      </c>
      <c r="C1157" s="116">
        <v>45131.375495520835</v>
      </c>
      <c r="D1157">
        <v>9702</v>
      </c>
      <c r="E1157" s="24" t="s">
        <v>6873</v>
      </c>
      <c r="F1157" s="24" t="s">
        <v>3165</v>
      </c>
      <c r="G1157" s="24" t="s">
        <v>3164</v>
      </c>
      <c r="H1157">
        <v>9702</v>
      </c>
      <c r="I1157" s="24" t="s">
        <v>6874</v>
      </c>
      <c r="J1157" t="b">
        <v>0</v>
      </c>
    </row>
    <row r="1158" spans="1:10" x14ac:dyDescent="0.2">
      <c r="A1158">
        <v>1374</v>
      </c>
      <c r="B1158">
        <v>4</v>
      </c>
      <c r="C1158" s="116">
        <v>45131.375496215274</v>
      </c>
      <c r="D1158">
        <v>9684</v>
      </c>
      <c r="E1158" s="24" t="s">
        <v>6875</v>
      </c>
      <c r="F1158" s="24" t="s">
        <v>3127</v>
      </c>
      <c r="G1158" s="24" t="s">
        <v>3166</v>
      </c>
      <c r="H1158">
        <v>9684</v>
      </c>
      <c r="I1158" s="24" t="s">
        <v>6876</v>
      </c>
      <c r="J1158" t="b">
        <v>0</v>
      </c>
    </row>
    <row r="1159" spans="1:10" x14ac:dyDescent="0.2">
      <c r="A1159">
        <v>1940</v>
      </c>
      <c r="C1159" s="116"/>
      <c r="D1159">
        <v>1748</v>
      </c>
      <c r="E1159" s="24" t="s">
        <v>6875</v>
      </c>
      <c r="F1159" s="24" t="s">
        <v>6877</v>
      </c>
      <c r="G1159" s="24" t="s">
        <v>6878</v>
      </c>
      <c r="H1159">
        <v>1748</v>
      </c>
      <c r="I1159" s="24" t="s">
        <v>6879</v>
      </c>
      <c r="J1159" t="b">
        <v>0</v>
      </c>
    </row>
    <row r="1160" spans="1:10" x14ac:dyDescent="0.2">
      <c r="A1160">
        <v>766</v>
      </c>
      <c r="B1160">
        <v>4</v>
      </c>
      <c r="C1160" s="116">
        <v>45131.375497141205</v>
      </c>
      <c r="D1160">
        <v>9011</v>
      </c>
      <c r="E1160" s="24" t="s">
        <v>6875</v>
      </c>
      <c r="F1160" s="24" t="s">
        <v>3171</v>
      </c>
      <c r="G1160" s="24" t="s">
        <v>3170</v>
      </c>
      <c r="H1160">
        <v>9011</v>
      </c>
      <c r="I1160" s="24" t="s">
        <v>6880</v>
      </c>
      <c r="J1160" t="b">
        <v>0</v>
      </c>
    </row>
    <row r="1161" spans="1:10" x14ac:dyDescent="0.2">
      <c r="A1161">
        <v>489</v>
      </c>
      <c r="B1161">
        <v>4</v>
      </c>
      <c r="C1161" s="116">
        <v>45131.375497685185</v>
      </c>
      <c r="D1161">
        <v>4005</v>
      </c>
      <c r="E1161" s="24" t="s">
        <v>6881</v>
      </c>
      <c r="F1161" s="24" t="s">
        <v>1006</v>
      </c>
      <c r="G1161" s="24" t="s">
        <v>3172</v>
      </c>
      <c r="H1161">
        <v>4005</v>
      </c>
      <c r="I1161" s="24" t="s">
        <v>6882</v>
      </c>
      <c r="J1161" t="b">
        <v>0</v>
      </c>
    </row>
    <row r="1162" spans="1:10" x14ac:dyDescent="0.2">
      <c r="A1162">
        <v>829</v>
      </c>
      <c r="B1162">
        <v>4</v>
      </c>
      <c r="C1162" s="116">
        <v>45131.375498414352</v>
      </c>
      <c r="D1162">
        <v>9087</v>
      </c>
      <c r="E1162" s="24" t="s">
        <v>6883</v>
      </c>
      <c r="F1162" s="24" t="s">
        <v>3174</v>
      </c>
      <c r="G1162" s="24" t="s">
        <v>3173</v>
      </c>
      <c r="H1162">
        <v>9087</v>
      </c>
      <c r="I1162" s="24" t="s">
        <v>6884</v>
      </c>
      <c r="J1162" t="b">
        <v>0</v>
      </c>
    </row>
    <row r="1163" spans="1:10" x14ac:dyDescent="0.2">
      <c r="A1163">
        <v>1322</v>
      </c>
      <c r="B1163">
        <v>4</v>
      </c>
      <c r="C1163" s="116">
        <v>45131.375498761576</v>
      </c>
      <c r="D1163">
        <v>9631</v>
      </c>
      <c r="E1163" s="24" t="s">
        <v>5047</v>
      </c>
      <c r="F1163" s="24" t="s">
        <v>3176</v>
      </c>
      <c r="G1163" s="24" t="s">
        <v>444</v>
      </c>
      <c r="H1163">
        <v>9631</v>
      </c>
      <c r="I1163" s="24" t="s">
        <v>235</v>
      </c>
      <c r="J1163" t="b">
        <v>0</v>
      </c>
    </row>
    <row r="1164" spans="1:10" x14ac:dyDescent="0.2">
      <c r="A1164">
        <v>2035</v>
      </c>
      <c r="C1164" s="116">
        <v>44931</v>
      </c>
      <c r="D1164">
        <v>1948</v>
      </c>
      <c r="E1164" s="24" t="s">
        <v>5047</v>
      </c>
      <c r="F1164" s="24" t="s">
        <v>1426</v>
      </c>
      <c r="G1164" s="24" t="s">
        <v>6885</v>
      </c>
      <c r="H1164">
        <v>1948</v>
      </c>
      <c r="I1164" s="24" t="s">
        <v>6886</v>
      </c>
      <c r="J1164" t="b">
        <v>0</v>
      </c>
    </row>
    <row r="1165" spans="1:10" x14ac:dyDescent="0.2">
      <c r="A1165">
        <v>1776</v>
      </c>
      <c r="C1165" s="116">
        <v>45131.375498761576</v>
      </c>
      <c r="D1165">
        <v>1567</v>
      </c>
      <c r="E1165" s="24" t="s">
        <v>5047</v>
      </c>
      <c r="F1165" s="24" t="s">
        <v>1899</v>
      </c>
      <c r="G1165" s="24" t="s">
        <v>3177</v>
      </c>
      <c r="H1165">
        <v>1567</v>
      </c>
      <c r="I1165" s="24" t="s">
        <v>6887</v>
      </c>
      <c r="J1165" t="b">
        <v>0</v>
      </c>
    </row>
    <row r="1166" spans="1:10" x14ac:dyDescent="0.2">
      <c r="A1166">
        <v>874</v>
      </c>
      <c r="B1166">
        <v>11</v>
      </c>
      <c r="C1166" s="116">
        <v>45131.375498958332</v>
      </c>
      <c r="D1166">
        <v>9144</v>
      </c>
      <c r="E1166" s="24" t="s">
        <v>5047</v>
      </c>
      <c r="F1166" s="24" t="s">
        <v>3179</v>
      </c>
      <c r="G1166" s="24" t="s">
        <v>3178</v>
      </c>
      <c r="H1166">
        <v>9144</v>
      </c>
      <c r="I1166" s="24" t="s">
        <v>6888</v>
      </c>
      <c r="J1166" t="b">
        <v>0</v>
      </c>
    </row>
    <row r="1167" spans="1:10" x14ac:dyDescent="0.2">
      <c r="A1167">
        <v>1229</v>
      </c>
      <c r="B1167">
        <v>4</v>
      </c>
      <c r="C1167" s="116">
        <v>45131.375499305555</v>
      </c>
      <c r="D1167">
        <v>9534</v>
      </c>
      <c r="E1167" s="24" t="s">
        <v>5047</v>
      </c>
      <c r="F1167" s="24" t="s">
        <v>2972</v>
      </c>
      <c r="G1167" s="24" t="s">
        <v>3180</v>
      </c>
      <c r="H1167">
        <v>9534</v>
      </c>
      <c r="I1167" s="24" t="s">
        <v>6889</v>
      </c>
      <c r="J1167" t="b">
        <v>0</v>
      </c>
    </row>
    <row r="1168" spans="1:10" x14ac:dyDescent="0.2">
      <c r="A1168">
        <v>1615</v>
      </c>
      <c r="B1168">
        <v>4</v>
      </c>
      <c r="C1168" s="116">
        <v>45131.375499502312</v>
      </c>
      <c r="D1168">
        <v>9937</v>
      </c>
      <c r="E1168" s="24" t="s">
        <v>5047</v>
      </c>
      <c r="F1168" s="24" t="s">
        <v>3184</v>
      </c>
      <c r="G1168" s="24" t="s">
        <v>3183</v>
      </c>
      <c r="H1168">
        <v>9937</v>
      </c>
      <c r="I1168" s="24" t="s">
        <v>6890</v>
      </c>
      <c r="J1168" t="b">
        <v>0</v>
      </c>
    </row>
    <row r="1169" spans="1:10" x14ac:dyDescent="0.2">
      <c r="A1169">
        <v>419</v>
      </c>
      <c r="B1169">
        <v>4</v>
      </c>
      <c r="C1169" s="116"/>
      <c r="D1169">
        <v>2222</v>
      </c>
      <c r="E1169" s="24" t="s">
        <v>5047</v>
      </c>
      <c r="F1169" s="24" t="s">
        <v>3186</v>
      </c>
      <c r="G1169" s="24" t="s">
        <v>3185</v>
      </c>
      <c r="H1169">
        <v>2222</v>
      </c>
      <c r="I1169" s="24" t="s">
        <v>6891</v>
      </c>
      <c r="J1169" t="b">
        <v>0</v>
      </c>
    </row>
    <row r="1170" spans="1:10" x14ac:dyDescent="0.2">
      <c r="A1170">
        <v>1174</v>
      </c>
      <c r="B1170">
        <v>4</v>
      </c>
      <c r="C1170" s="116">
        <v>45131.387858449074</v>
      </c>
      <c r="D1170">
        <v>9474</v>
      </c>
      <c r="E1170" s="24" t="s">
        <v>6892</v>
      </c>
      <c r="F1170" s="24" t="s">
        <v>3188</v>
      </c>
      <c r="G1170" s="24" t="s">
        <v>3187</v>
      </c>
      <c r="H1170">
        <v>9474</v>
      </c>
      <c r="I1170" s="24" t="s">
        <v>6893</v>
      </c>
      <c r="J1170" t="b">
        <v>0</v>
      </c>
    </row>
    <row r="1171" spans="1:10" x14ac:dyDescent="0.2">
      <c r="A1171">
        <v>1066</v>
      </c>
      <c r="B1171">
        <v>4</v>
      </c>
      <c r="C1171" s="116">
        <v>45131.387858252318</v>
      </c>
      <c r="D1171">
        <v>9343</v>
      </c>
      <c r="E1171" s="24" t="s">
        <v>6892</v>
      </c>
      <c r="F1171" s="24" t="s">
        <v>3188</v>
      </c>
      <c r="G1171" s="24" t="s">
        <v>3187</v>
      </c>
      <c r="H1171">
        <v>9343</v>
      </c>
      <c r="I1171" s="24" t="s">
        <v>6893</v>
      </c>
      <c r="J1171" t="b">
        <v>0</v>
      </c>
    </row>
    <row r="1172" spans="1:10" x14ac:dyDescent="0.2">
      <c r="A1172">
        <v>1579</v>
      </c>
      <c r="B1172">
        <v>4</v>
      </c>
      <c r="C1172" s="116">
        <v>45131.387858599534</v>
      </c>
      <c r="D1172">
        <v>9900</v>
      </c>
      <c r="E1172" s="24" t="s">
        <v>6894</v>
      </c>
      <c r="F1172" s="24" t="s">
        <v>3190</v>
      </c>
      <c r="G1172" s="24" t="s">
        <v>3189</v>
      </c>
      <c r="H1172">
        <v>9900</v>
      </c>
      <c r="I1172" s="24" t="s">
        <v>6895</v>
      </c>
      <c r="J1172" t="b">
        <v>0</v>
      </c>
    </row>
    <row r="1173" spans="1:10" x14ac:dyDescent="0.2">
      <c r="A1173">
        <v>1063</v>
      </c>
      <c r="B1173">
        <v>4</v>
      </c>
      <c r="C1173" s="116">
        <v>45131.387858796297</v>
      </c>
      <c r="D1173">
        <v>9340</v>
      </c>
      <c r="E1173" s="24" t="s">
        <v>6896</v>
      </c>
      <c r="F1173" s="24" t="s">
        <v>3192</v>
      </c>
      <c r="G1173" s="24" t="s">
        <v>3191</v>
      </c>
      <c r="H1173">
        <v>9340</v>
      </c>
      <c r="I1173" s="24" t="s">
        <v>6897</v>
      </c>
      <c r="J1173" t="b">
        <v>0</v>
      </c>
    </row>
    <row r="1174" spans="1:10" x14ac:dyDescent="0.2">
      <c r="A1174">
        <v>291</v>
      </c>
      <c r="B1174">
        <v>4</v>
      </c>
      <c r="C1174" s="116">
        <v>45131.387858796297</v>
      </c>
      <c r="D1174">
        <v>1301</v>
      </c>
      <c r="E1174" s="24" t="s">
        <v>6898</v>
      </c>
      <c r="F1174" s="24" t="s">
        <v>1031</v>
      </c>
      <c r="G1174" s="24" t="s">
        <v>3193</v>
      </c>
      <c r="H1174">
        <v>1301</v>
      </c>
      <c r="I1174" s="24" t="s">
        <v>6899</v>
      </c>
      <c r="J1174" t="b">
        <v>1</v>
      </c>
    </row>
    <row r="1175" spans="1:10" x14ac:dyDescent="0.2">
      <c r="A1175">
        <v>1268</v>
      </c>
      <c r="B1175">
        <v>4</v>
      </c>
      <c r="C1175" s="116">
        <v>45131.387859340277</v>
      </c>
      <c r="D1175">
        <v>9574</v>
      </c>
      <c r="E1175" s="24" t="s">
        <v>6900</v>
      </c>
      <c r="F1175" s="24" t="s">
        <v>3198</v>
      </c>
      <c r="G1175" s="24" t="s">
        <v>3197</v>
      </c>
      <c r="H1175">
        <v>9574</v>
      </c>
      <c r="I1175" s="24" t="s">
        <v>6901</v>
      </c>
      <c r="J1175" t="b">
        <v>0</v>
      </c>
    </row>
    <row r="1176" spans="1:10" x14ac:dyDescent="0.2">
      <c r="A1176">
        <v>1592</v>
      </c>
      <c r="B1176">
        <v>4</v>
      </c>
      <c r="C1176" s="116">
        <v>45131.387859525465</v>
      </c>
      <c r="D1176">
        <v>9913</v>
      </c>
      <c r="E1176" s="24" t="s">
        <v>6902</v>
      </c>
      <c r="F1176" s="24" t="s">
        <v>969</v>
      </c>
      <c r="G1176" s="24" t="s">
        <v>3199</v>
      </c>
      <c r="H1176">
        <v>9913</v>
      </c>
      <c r="I1176" s="24" t="s">
        <v>6903</v>
      </c>
      <c r="J1176" t="b">
        <v>0</v>
      </c>
    </row>
    <row r="1177" spans="1:10" x14ac:dyDescent="0.2">
      <c r="A1177">
        <v>1459</v>
      </c>
      <c r="B1177">
        <v>4</v>
      </c>
      <c r="C1177" s="116">
        <v>45131.387859872688</v>
      </c>
      <c r="D1177">
        <v>9776</v>
      </c>
      <c r="E1177" s="24" t="s">
        <v>6904</v>
      </c>
      <c r="F1177" s="24" t="s">
        <v>3202</v>
      </c>
      <c r="G1177" s="24" t="s">
        <v>3201</v>
      </c>
      <c r="H1177">
        <v>9776</v>
      </c>
      <c r="I1177" s="24" t="s">
        <v>6905</v>
      </c>
      <c r="J1177" t="b">
        <v>0</v>
      </c>
    </row>
    <row r="1178" spans="1:10" x14ac:dyDescent="0.2">
      <c r="A1178">
        <v>1513</v>
      </c>
      <c r="B1178">
        <v>4</v>
      </c>
      <c r="C1178" s="116">
        <v>45131.387860069444</v>
      </c>
      <c r="D1178">
        <v>9830</v>
      </c>
      <c r="E1178" s="24" t="s">
        <v>6906</v>
      </c>
      <c r="F1178" s="24" t="s">
        <v>3204</v>
      </c>
      <c r="G1178" s="24" t="s">
        <v>3203</v>
      </c>
      <c r="H1178">
        <v>9830</v>
      </c>
      <c r="I1178" s="24" t="s">
        <v>6907</v>
      </c>
      <c r="J1178" t="b">
        <v>0</v>
      </c>
    </row>
    <row r="1179" spans="1:10" x14ac:dyDescent="0.2">
      <c r="A1179">
        <v>1148</v>
      </c>
      <c r="B1179">
        <v>4</v>
      </c>
      <c r="C1179" s="116">
        <v>45131.387860266201</v>
      </c>
      <c r="D1179">
        <v>9443</v>
      </c>
      <c r="E1179" s="24" t="s">
        <v>6908</v>
      </c>
      <c r="F1179" s="24" t="s">
        <v>3206</v>
      </c>
      <c r="G1179" s="24" t="s">
        <v>3205</v>
      </c>
      <c r="H1179">
        <v>9443</v>
      </c>
      <c r="I1179" s="24" t="s">
        <v>6909</v>
      </c>
      <c r="J1179" t="b">
        <v>0</v>
      </c>
    </row>
    <row r="1180" spans="1:10" x14ac:dyDescent="0.2">
      <c r="A1180">
        <v>72</v>
      </c>
      <c r="B1180">
        <v>4</v>
      </c>
      <c r="C1180" s="116">
        <v>45131.387860266201</v>
      </c>
      <c r="D1180">
        <v>1075</v>
      </c>
      <c r="E1180" s="24" t="s">
        <v>6910</v>
      </c>
      <c r="F1180" s="24" t="s">
        <v>1619</v>
      </c>
      <c r="G1180" s="24" t="s">
        <v>3207</v>
      </c>
      <c r="H1180">
        <v>1075</v>
      </c>
      <c r="I1180" s="24" t="s">
        <v>6911</v>
      </c>
      <c r="J1180" t="b">
        <v>0</v>
      </c>
    </row>
    <row r="1181" spans="1:10" x14ac:dyDescent="0.2">
      <c r="A1181">
        <v>1506</v>
      </c>
      <c r="B1181">
        <v>4</v>
      </c>
      <c r="C1181" s="116">
        <v>45131.387860613424</v>
      </c>
      <c r="D1181">
        <v>9823</v>
      </c>
      <c r="E1181" s="24" t="s">
        <v>6912</v>
      </c>
      <c r="F1181" s="24" t="s">
        <v>3209</v>
      </c>
      <c r="G1181" s="24" t="s">
        <v>3208</v>
      </c>
      <c r="H1181">
        <v>9823</v>
      </c>
      <c r="I1181" s="24" t="s">
        <v>6913</v>
      </c>
      <c r="J1181" t="b">
        <v>0</v>
      </c>
    </row>
    <row r="1182" spans="1:10" x14ac:dyDescent="0.2">
      <c r="A1182">
        <v>678</v>
      </c>
      <c r="B1182">
        <v>4</v>
      </c>
      <c r="C1182" s="116">
        <v>45131.387860798612</v>
      </c>
      <c r="D1182">
        <v>8904</v>
      </c>
      <c r="E1182" s="24" t="s">
        <v>6912</v>
      </c>
      <c r="F1182" s="24" t="s">
        <v>3023</v>
      </c>
      <c r="G1182" s="24" t="s">
        <v>3212</v>
      </c>
      <c r="H1182">
        <v>8904</v>
      </c>
      <c r="I1182" s="24" t="s">
        <v>6914</v>
      </c>
      <c r="J1182" t="b">
        <v>0</v>
      </c>
    </row>
    <row r="1183" spans="1:10" x14ac:dyDescent="0.2">
      <c r="A1183">
        <v>683</v>
      </c>
      <c r="B1183">
        <v>4</v>
      </c>
      <c r="C1183" s="116">
        <v>45131.387860960647</v>
      </c>
      <c r="D1183">
        <v>8912</v>
      </c>
      <c r="E1183" s="24" t="s">
        <v>6912</v>
      </c>
      <c r="F1183" s="24" t="s">
        <v>924</v>
      </c>
      <c r="G1183" s="24" t="s">
        <v>3213</v>
      </c>
      <c r="H1183">
        <v>8912</v>
      </c>
      <c r="I1183" s="24" t="s">
        <v>6915</v>
      </c>
      <c r="J1183" t="b">
        <v>0</v>
      </c>
    </row>
    <row r="1184" spans="1:10" x14ac:dyDescent="0.2">
      <c r="A1184">
        <v>856</v>
      </c>
      <c r="B1184">
        <v>4</v>
      </c>
      <c r="C1184" s="116">
        <v>45131.387861145835</v>
      </c>
      <c r="D1184">
        <v>9126</v>
      </c>
      <c r="E1184" s="24" t="s">
        <v>6916</v>
      </c>
      <c r="F1184" s="24" t="s">
        <v>3216</v>
      </c>
      <c r="G1184" s="24" t="s">
        <v>3215</v>
      </c>
      <c r="H1184">
        <v>9126</v>
      </c>
      <c r="I1184" s="24" t="s">
        <v>6917</v>
      </c>
      <c r="J1184" t="b">
        <v>0</v>
      </c>
    </row>
    <row r="1185" spans="1:10" x14ac:dyDescent="0.2">
      <c r="A1185">
        <v>387</v>
      </c>
      <c r="B1185">
        <v>4</v>
      </c>
      <c r="C1185" s="116">
        <v>45131.387861342591</v>
      </c>
      <c r="D1185">
        <v>2081</v>
      </c>
      <c r="E1185" s="24" t="s">
        <v>6918</v>
      </c>
      <c r="F1185" s="24" t="s">
        <v>1299</v>
      </c>
      <c r="G1185" s="24" t="s">
        <v>5049</v>
      </c>
      <c r="H1185">
        <v>2081</v>
      </c>
      <c r="I1185" s="24" t="s">
        <v>6919</v>
      </c>
      <c r="J1185" t="b">
        <v>0</v>
      </c>
    </row>
    <row r="1186" spans="1:10" x14ac:dyDescent="0.2">
      <c r="A1186">
        <v>1353</v>
      </c>
      <c r="B1186">
        <v>4</v>
      </c>
      <c r="C1186" s="116">
        <v>45131.387861689815</v>
      </c>
      <c r="D1186">
        <v>9663</v>
      </c>
      <c r="E1186" s="24" t="s">
        <v>6920</v>
      </c>
      <c r="F1186" s="24" t="s">
        <v>960</v>
      </c>
      <c r="G1186" s="24" t="s">
        <v>3220</v>
      </c>
      <c r="H1186">
        <v>9663</v>
      </c>
      <c r="I1186" s="24" t="s">
        <v>6921</v>
      </c>
      <c r="J1186" t="b">
        <v>0</v>
      </c>
    </row>
    <row r="1187" spans="1:10" x14ac:dyDescent="0.2">
      <c r="A1187">
        <v>1519</v>
      </c>
      <c r="B1187">
        <v>4</v>
      </c>
      <c r="C1187" s="116">
        <v>45131</v>
      </c>
      <c r="D1187">
        <v>9836</v>
      </c>
      <c r="E1187" s="24" t="s">
        <v>6922</v>
      </c>
      <c r="F1187" s="24" t="s">
        <v>914</v>
      </c>
      <c r="G1187" s="24" t="s">
        <v>3221</v>
      </c>
      <c r="H1187">
        <v>9836</v>
      </c>
      <c r="I1187" s="24" t="s">
        <v>6923</v>
      </c>
      <c r="J1187" t="b">
        <v>1</v>
      </c>
    </row>
    <row r="1188" spans="1:10" x14ac:dyDescent="0.2">
      <c r="A1188">
        <v>413</v>
      </c>
      <c r="B1188">
        <v>4</v>
      </c>
      <c r="C1188" s="116">
        <v>45131.387862037038</v>
      </c>
      <c r="D1188">
        <v>2204</v>
      </c>
      <c r="E1188" s="24" t="s">
        <v>5050</v>
      </c>
      <c r="F1188" s="24" t="s">
        <v>1823</v>
      </c>
      <c r="G1188" s="24" t="s">
        <v>3222</v>
      </c>
      <c r="H1188">
        <v>2204</v>
      </c>
      <c r="I1188" s="24" t="s">
        <v>6924</v>
      </c>
      <c r="J1188" t="b">
        <v>0</v>
      </c>
    </row>
    <row r="1189" spans="1:10" x14ac:dyDescent="0.2">
      <c r="A1189">
        <v>1604</v>
      </c>
      <c r="B1189">
        <v>4</v>
      </c>
      <c r="C1189" s="116">
        <v>45131.387862615738</v>
      </c>
      <c r="D1189">
        <v>9926</v>
      </c>
      <c r="E1189" s="24" t="s">
        <v>6925</v>
      </c>
      <c r="F1189" s="24" t="s">
        <v>3229</v>
      </c>
      <c r="G1189" s="24" t="s">
        <v>3228</v>
      </c>
      <c r="H1189">
        <v>9926</v>
      </c>
      <c r="I1189" s="24" t="s">
        <v>6926</v>
      </c>
      <c r="J1189" t="b">
        <v>0</v>
      </c>
    </row>
    <row r="1190" spans="1:10" x14ac:dyDescent="0.2">
      <c r="A1190">
        <v>1438</v>
      </c>
      <c r="B1190">
        <v>4</v>
      </c>
      <c r="C1190" s="116">
        <v>45131</v>
      </c>
      <c r="D1190">
        <v>9755</v>
      </c>
      <c r="E1190" s="24" t="s">
        <v>6927</v>
      </c>
      <c r="F1190" s="24" t="s">
        <v>3231</v>
      </c>
      <c r="G1190" s="24" t="s">
        <v>3230</v>
      </c>
      <c r="H1190">
        <v>9755</v>
      </c>
      <c r="I1190" s="24" t="s">
        <v>6928</v>
      </c>
      <c r="J1190" t="b">
        <v>1</v>
      </c>
    </row>
    <row r="1191" spans="1:10" x14ac:dyDescent="0.2">
      <c r="A1191">
        <v>1588</v>
      </c>
      <c r="B1191">
        <v>4</v>
      </c>
      <c r="C1191" s="116">
        <v>45131.387862962962</v>
      </c>
      <c r="D1191">
        <v>9909</v>
      </c>
      <c r="E1191" s="24" t="s">
        <v>6929</v>
      </c>
      <c r="F1191" s="24" t="s">
        <v>3233</v>
      </c>
      <c r="G1191" s="24" t="s">
        <v>3232</v>
      </c>
      <c r="H1191">
        <v>9909</v>
      </c>
      <c r="I1191" s="24" t="s">
        <v>6930</v>
      </c>
      <c r="J1191" t="b">
        <v>0</v>
      </c>
    </row>
    <row r="1192" spans="1:10" x14ac:dyDescent="0.2">
      <c r="A1192">
        <v>1067</v>
      </c>
      <c r="B1192">
        <v>4</v>
      </c>
      <c r="C1192" s="116">
        <v>45131.387863159725</v>
      </c>
      <c r="D1192">
        <v>9344</v>
      </c>
      <c r="E1192" s="24" t="s">
        <v>6931</v>
      </c>
      <c r="F1192" s="24" t="s">
        <v>1274</v>
      </c>
      <c r="G1192" s="24" t="s">
        <v>3234</v>
      </c>
      <c r="H1192">
        <v>9344</v>
      </c>
      <c r="I1192" s="24" t="s">
        <v>6932</v>
      </c>
      <c r="J1192" t="b">
        <v>0</v>
      </c>
    </row>
    <row r="1193" spans="1:10" x14ac:dyDescent="0.2">
      <c r="A1193">
        <v>1058</v>
      </c>
      <c r="B1193">
        <v>4</v>
      </c>
      <c r="C1193" s="116">
        <v>45131.387863310185</v>
      </c>
      <c r="D1193">
        <v>9335</v>
      </c>
      <c r="E1193" s="24" t="s">
        <v>6933</v>
      </c>
      <c r="F1193" s="24" t="s">
        <v>3236</v>
      </c>
      <c r="G1193" s="24" t="s">
        <v>3235</v>
      </c>
      <c r="H1193">
        <v>9335</v>
      </c>
      <c r="I1193" s="24" t="s">
        <v>6934</v>
      </c>
      <c r="J1193" t="b">
        <v>0</v>
      </c>
    </row>
    <row r="1194" spans="1:10" x14ac:dyDescent="0.2">
      <c r="A1194">
        <v>1193</v>
      </c>
      <c r="B1194">
        <v>4</v>
      </c>
      <c r="C1194" s="116">
        <v>45131.387863506941</v>
      </c>
      <c r="D1194">
        <v>9498</v>
      </c>
      <c r="E1194" s="24" t="s">
        <v>6935</v>
      </c>
      <c r="F1194" s="24" t="s">
        <v>1154</v>
      </c>
      <c r="G1194" s="24" t="s">
        <v>3237</v>
      </c>
      <c r="H1194">
        <v>9498</v>
      </c>
      <c r="I1194" s="24" t="s">
        <v>6936</v>
      </c>
      <c r="J1194" t="b">
        <v>0</v>
      </c>
    </row>
    <row r="1195" spans="1:10" x14ac:dyDescent="0.2">
      <c r="A1195">
        <v>153</v>
      </c>
      <c r="B1195">
        <v>4</v>
      </c>
      <c r="C1195" s="116">
        <v>45131.387863692129</v>
      </c>
      <c r="D1195">
        <v>1157</v>
      </c>
      <c r="E1195" s="24" t="s">
        <v>6935</v>
      </c>
      <c r="F1195" s="24" t="s">
        <v>891</v>
      </c>
      <c r="G1195" s="24" t="s">
        <v>3238</v>
      </c>
      <c r="H1195">
        <v>1157</v>
      </c>
      <c r="I1195" s="24" t="s">
        <v>6937</v>
      </c>
      <c r="J1195" t="b">
        <v>0</v>
      </c>
    </row>
    <row r="1196" spans="1:10" x14ac:dyDescent="0.2">
      <c r="A1196">
        <v>270</v>
      </c>
      <c r="B1196">
        <v>4</v>
      </c>
      <c r="C1196" s="116">
        <v>45131.387863854165</v>
      </c>
      <c r="D1196">
        <v>1280</v>
      </c>
      <c r="E1196" s="24" t="s">
        <v>6938</v>
      </c>
      <c r="F1196" s="24" t="s">
        <v>2273</v>
      </c>
      <c r="G1196" s="24" t="s">
        <v>3241</v>
      </c>
      <c r="H1196">
        <v>1280</v>
      </c>
      <c r="I1196" s="24" t="s">
        <v>6939</v>
      </c>
      <c r="J1196" t="b">
        <v>0</v>
      </c>
    </row>
    <row r="1197" spans="1:10" x14ac:dyDescent="0.2">
      <c r="A1197">
        <v>542</v>
      </c>
      <c r="B1197">
        <v>4</v>
      </c>
      <c r="C1197" s="116">
        <v>45131.387864039352</v>
      </c>
      <c r="D1197">
        <v>8733</v>
      </c>
      <c r="E1197" s="24" t="s">
        <v>6940</v>
      </c>
      <c r="F1197" s="24" t="s">
        <v>3243</v>
      </c>
      <c r="G1197" s="24" t="s">
        <v>3242</v>
      </c>
      <c r="H1197">
        <v>8733</v>
      </c>
      <c r="I1197" s="24" t="s">
        <v>6941</v>
      </c>
      <c r="J1197" t="b">
        <v>0</v>
      </c>
    </row>
    <row r="1198" spans="1:10" x14ac:dyDescent="0.2">
      <c r="A1198">
        <v>659</v>
      </c>
      <c r="B1198">
        <v>4</v>
      </c>
      <c r="C1198" s="116">
        <v>45131.387864236109</v>
      </c>
      <c r="D1198">
        <v>8875</v>
      </c>
      <c r="E1198" s="24" t="s">
        <v>6942</v>
      </c>
      <c r="F1198" s="24" t="s">
        <v>960</v>
      </c>
      <c r="G1198" s="24" t="s">
        <v>3244</v>
      </c>
      <c r="H1198">
        <v>8875</v>
      </c>
      <c r="I1198" s="24" t="s">
        <v>6943</v>
      </c>
      <c r="J1198" t="b">
        <v>0</v>
      </c>
    </row>
    <row r="1199" spans="1:10" x14ac:dyDescent="0.2">
      <c r="A1199">
        <v>671</v>
      </c>
      <c r="B1199">
        <v>4</v>
      </c>
      <c r="C1199" s="116">
        <v>45131.387864386576</v>
      </c>
      <c r="D1199">
        <v>8891</v>
      </c>
      <c r="E1199" s="24" t="s">
        <v>6942</v>
      </c>
      <c r="F1199" s="24" t="s">
        <v>960</v>
      </c>
      <c r="G1199" s="24" t="s">
        <v>3244</v>
      </c>
      <c r="H1199">
        <v>8891</v>
      </c>
      <c r="I1199" s="24" t="s">
        <v>6943</v>
      </c>
      <c r="J1199" t="b">
        <v>0</v>
      </c>
    </row>
    <row r="1200" spans="1:10" x14ac:dyDescent="0.2">
      <c r="A1200">
        <v>900</v>
      </c>
      <c r="B1200">
        <v>4</v>
      </c>
      <c r="C1200" s="116">
        <v>45131.387864583332</v>
      </c>
      <c r="D1200">
        <v>9171</v>
      </c>
      <c r="E1200" s="24" t="s">
        <v>6942</v>
      </c>
      <c r="F1200" s="24" t="s">
        <v>887</v>
      </c>
      <c r="G1200" s="24" t="s">
        <v>3245</v>
      </c>
      <c r="H1200">
        <v>9171</v>
      </c>
      <c r="I1200" s="24" t="s">
        <v>6944</v>
      </c>
      <c r="J1200" t="b">
        <v>0</v>
      </c>
    </row>
    <row r="1201" spans="1:10" x14ac:dyDescent="0.2">
      <c r="A1201">
        <v>1390</v>
      </c>
      <c r="B1201">
        <v>1</v>
      </c>
      <c r="C1201" s="116">
        <v>45131.387864780096</v>
      </c>
      <c r="D1201">
        <v>9701</v>
      </c>
      <c r="E1201" s="24" t="s">
        <v>6942</v>
      </c>
      <c r="F1201" s="24" t="s">
        <v>3247</v>
      </c>
      <c r="G1201" s="24" t="s">
        <v>3246</v>
      </c>
      <c r="H1201">
        <v>9701</v>
      </c>
      <c r="I1201" s="24" t="s">
        <v>6945</v>
      </c>
      <c r="J1201" t="b">
        <v>1</v>
      </c>
    </row>
    <row r="1202" spans="1:10" x14ac:dyDescent="0.2">
      <c r="A1202">
        <v>399</v>
      </c>
      <c r="B1202">
        <v>4</v>
      </c>
      <c r="C1202" s="116">
        <v>45131.387864930555</v>
      </c>
      <c r="D1202">
        <v>2155</v>
      </c>
      <c r="E1202" s="24" t="s">
        <v>6942</v>
      </c>
      <c r="F1202" s="24" t="s">
        <v>2487</v>
      </c>
      <c r="G1202" s="24" t="s">
        <v>3248</v>
      </c>
      <c r="H1202">
        <v>2155</v>
      </c>
      <c r="I1202" s="24" t="s">
        <v>6946</v>
      </c>
      <c r="J1202" t="b">
        <v>1</v>
      </c>
    </row>
    <row r="1203" spans="1:10" x14ac:dyDescent="0.2">
      <c r="A1203">
        <v>1740</v>
      </c>
      <c r="C1203" s="116">
        <v>44867</v>
      </c>
      <c r="D1203">
        <v>5876102</v>
      </c>
      <c r="E1203" s="24" t="s">
        <v>6942</v>
      </c>
      <c r="F1203" s="24" t="s">
        <v>5052</v>
      </c>
      <c r="G1203" s="24" t="s">
        <v>5051</v>
      </c>
      <c r="H1203">
        <v>5876102</v>
      </c>
      <c r="I1203" s="24" t="s">
        <v>6947</v>
      </c>
      <c r="J1203" t="b">
        <v>0</v>
      </c>
    </row>
    <row r="1204" spans="1:10" x14ac:dyDescent="0.2">
      <c r="A1204">
        <v>1857</v>
      </c>
      <c r="B1204">
        <v>4</v>
      </c>
      <c r="C1204" s="116">
        <v>45131</v>
      </c>
      <c r="D1204">
        <v>8179</v>
      </c>
      <c r="E1204" s="24" t="s">
        <v>6942</v>
      </c>
      <c r="F1204" s="24" t="s">
        <v>3250</v>
      </c>
      <c r="G1204" s="24" t="s">
        <v>3249</v>
      </c>
      <c r="H1204">
        <v>8179</v>
      </c>
      <c r="I1204" s="24" t="s">
        <v>6948</v>
      </c>
      <c r="J1204" t="b">
        <v>0</v>
      </c>
    </row>
    <row r="1205" spans="1:10" x14ac:dyDescent="0.2">
      <c r="A1205">
        <v>1417</v>
      </c>
      <c r="B1205">
        <v>4</v>
      </c>
      <c r="C1205" s="116">
        <v>45131.387865509256</v>
      </c>
      <c r="D1205">
        <v>9731</v>
      </c>
      <c r="E1205" s="24" t="s">
        <v>6949</v>
      </c>
      <c r="F1205" s="24" t="s">
        <v>3023</v>
      </c>
      <c r="G1205" s="24" t="s">
        <v>3251</v>
      </c>
      <c r="H1205">
        <v>9731</v>
      </c>
      <c r="I1205" s="24" t="s">
        <v>6950</v>
      </c>
      <c r="J1205" t="b">
        <v>0</v>
      </c>
    </row>
    <row r="1206" spans="1:10" x14ac:dyDescent="0.2">
      <c r="A1206">
        <v>1151</v>
      </c>
      <c r="B1206">
        <v>4</v>
      </c>
      <c r="C1206" s="116">
        <v>45131.387865312499</v>
      </c>
      <c r="D1206">
        <v>9446</v>
      </c>
      <c r="E1206" s="24" t="s">
        <v>6949</v>
      </c>
      <c r="F1206" s="24" t="s">
        <v>3023</v>
      </c>
      <c r="G1206" s="24" t="s">
        <v>3251</v>
      </c>
      <c r="H1206">
        <v>9446</v>
      </c>
      <c r="I1206" s="24" t="s">
        <v>6950</v>
      </c>
      <c r="J1206" t="b">
        <v>0</v>
      </c>
    </row>
    <row r="1207" spans="1:10" x14ac:dyDescent="0.2">
      <c r="A1207">
        <v>1664</v>
      </c>
      <c r="B1207">
        <v>4</v>
      </c>
      <c r="C1207" s="116">
        <v>45131.387865659723</v>
      </c>
      <c r="D1207">
        <v>9989</v>
      </c>
      <c r="E1207" s="24" t="s">
        <v>6951</v>
      </c>
      <c r="F1207" s="24" t="s">
        <v>931</v>
      </c>
      <c r="G1207" s="24" t="s">
        <v>3252</v>
      </c>
      <c r="H1207">
        <v>9989</v>
      </c>
      <c r="I1207" s="24" t="s">
        <v>6952</v>
      </c>
      <c r="J1207" t="b">
        <v>0</v>
      </c>
    </row>
    <row r="1208" spans="1:10" x14ac:dyDescent="0.2">
      <c r="A1208">
        <v>1680</v>
      </c>
      <c r="C1208" s="116">
        <v>45131.387865856479</v>
      </c>
      <c r="D1208">
        <v>1446</v>
      </c>
      <c r="E1208" s="24" t="s">
        <v>6953</v>
      </c>
      <c r="F1208" s="24" t="s">
        <v>1266</v>
      </c>
      <c r="G1208" s="24" t="s">
        <v>3253</v>
      </c>
      <c r="H1208">
        <v>1446</v>
      </c>
      <c r="I1208" s="24" t="s">
        <v>6954</v>
      </c>
      <c r="J1208" t="b">
        <v>0</v>
      </c>
    </row>
    <row r="1209" spans="1:10" x14ac:dyDescent="0.2">
      <c r="A1209">
        <v>782</v>
      </c>
      <c r="B1209">
        <v>4</v>
      </c>
      <c r="C1209" s="116">
        <v>45131.387866400466</v>
      </c>
      <c r="D1209">
        <v>9031</v>
      </c>
      <c r="E1209" s="24" t="s">
        <v>6955</v>
      </c>
      <c r="F1209" s="24" t="s">
        <v>3256</v>
      </c>
      <c r="G1209" s="24" t="s">
        <v>3255</v>
      </c>
      <c r="H1209">
        <v>9031</v>
      </c>
      <c r="I1209" s="24" t="s">
        <v>6956</v>
      </c>
      <c r="J1209" t="b">
        <v>0</v>
      </c>
    </row>
    <row r="1210" spans="1:10" x14ac:dyDescent="0.2">
      <c r="A1210">
        <v>11</v>
      </c>
      <c r="B1210">
        <v>4</v>
      </c>
      <c r="C1210" s="116">
        <v>45131.387866053243</v>
      </c>
      <c r="D1210">
        <v>1012</v>
      </c>
      <c r="E1210" s="24" t="s">
        <v>6957</v>
      </c>
      <c r="F1210" s="24" t="s">
        <v>1636</v>
      </c>
      <c r="G1210" s="24" t="s">
        <v>3257</v>
      </c>
      <c r="H1210">
        <v>1012</v>
      </c>
      <c r="I1210" s="24" t="s">
        <v>6958</v>
      </c>
      <c r="J1210" t="b">
        <v>0</v>
      </c>
    </row>
    <row r="1211" spans="1:10" x14ac:dyDescent="0.2">
      <c r="A1211">
        <v>350</v>
      </c>
      <c r="B1211">
        <v>4</v>
      </c>
      <c r="C1211" s="116">
        <v>45131.387866203702</v>
      </c>
      <c r="D1211">
        <v>1364</v>
      </c>
      <c r="E1211" s="24" t="s">
        <v>6959</v>
      </c>
      <c r="F1211" s="24" t="s">
        <v>1064</v>
      </c>
      <c r="G1211" s="24" t="s">
        <v>3258</v>
      </c>
      <c r="H1211">
        <v>1364</v>
      </c>
      <c r="I1211" s="24" t="s">
        <v>6960</v>
      </c>
      <c r="J1211" t="b">
        <v>0</v>
      </c>
    </row>
    <row r="1212" spans="1:10" x14ac:dyDescent="0.2">
      <c r="A1212">
        <v>79</v>
      </c>
      <c r="B1212">
        <v>4</v>
      </c>
      <c r="C1212" s="116">
        <v>45131.387866585646</v>
      </c>
      <c r="D1212">
        <v>1082</v>
      </c>
      <c r="E1212" s="24" t="s">
        <v>6961</v>
      </c>
      <c r="F1212" s="24" t="s">
        <v>1025</v>
      </c>
      <c r="G1212" s="24" t="s">
        <v>3259</v>
      </c>
      <c r="H1212">
        <v>1082</v>
      </c>
      <c r="I1212" s="24" t="s">
        <v>6962</v>
      </c>
      <c r="J1212" t="b">
        <v>0</v>
      </c>
    </row>
    <row r="1213" spans="1:10" x14ac:dyDescent="0.2">
      <c r="A1213">
        <v>144</v>
      </c>
      <c r="B1213">
        <v>4</v>
      </c>
      <c r="C1213" s="116">
        <v>45131.38786693287</v>
      </c>
      <c r="D1213">
        <v>1148</v>
      </c>
      <c r="E1213" s="24" t="s">
        <v>6963</v>
      </c>
      <c r="F1213" s="24" t="s">
        <v>2905</v>
      </c>
      <c r="G1213" s="24" t="s">
        <v>3263</v>
      </c>
      <c r="H1213">
        <v>1148</v>
      </c>
      <c r="I1213" s="24" t="s">
        <v>6964</v>
      </c>
      <c r="J1213" t="b">
        <v>0</v>
      </c>
    </row>
    <row r="1214" spans="1:10" x14ac:dyDescent="0.2">
      <c r="A1214">
        <v>687</v>
      </c>
      <c r="B1214">
        <v>4</v>
      </c>
      <c r="C1214" s="116">
        <v>45131.387867129626</v>
      </c>
      <c r="D1214">
        <v>8916</v>
      </c>
      <c r="E1214" s="24" t="s">
        <v>6965</v>
      </c>
      <c r="F1214" s="24" t="s">
        <v>2381</v>
      </c>
      <c r="G1214" s="24" t="s">
        <v>3265</v>
      </c>
      <c r="H1214">
        <v>8916</v>
      </c>
      <c r="I1214" s="24" t="s">
        <v>6966</v>
      </c>
      <c r="J1214" t="b">
        <v>0</v>
      </c>
    </row>
    <row r="1215" spans="1:10" x14ac:dyDescent="0.2">
      <c r="A1215">
        <v>115</v>
      </c>
      <c r="B1215">
        <v>4</v>
      </c>
      <c r="C1215" s="116">
        <v>45131.387867476849</v>
      </c>
      <c r="D1215">
        <v>1119</v>
      </c>
      <c r="E1215" s="24" t="s">
        <v>6967</v>
      </c>
      <c r="F1215" s="24" t="s">
        <v>981</v>
      </c>
      <c r="G1215" s="24" t="s">
        <v>3267</v>
      </c>
      <c r="H1215">
        <v>1119</v>
      </c>
      <c r="I1215" s="24" t="s">
        <v>6968</v>
      </c>
      <c r="J1215" t="b">
        <v>0</v>
      </c>
    </row>
    <row r="1216" spans="1:10" x14ac:dyDescent="0.2">
      <c r="A1216">
        <v>166</v>
      </c>
      <c r="B1216">
        <v>4</v>
      </c>
      <c r="C1216" s="116">
        <v>45131.387867673613</v>
      </c>
      <c r="D1216">
        <v>1170</v>
      </c>
      <c r="E1216" s="24" t="s">
        <v>6969</v>
      </c>
      <c r="F1216" s="24" t="s">
        <v>1743</v>
      </c>
      <c r="G1216" s="24" t="s">
        <v>3268</v>
      </c>
      <c r="H1216">
        <v>1170</v>
      </c>
      <c r="I1216" s="24" t="s">
        <v>6970</v>
      </c>
      <c r="J1216" t="b">
        <v>0</v>
      </c>
    </row>
    <row r="1217" spans="1:10" x14ac:dyDescent="0.2">
      <c r="A1217">
        <v>1508</v>
      </c>
      <c r="B1217">
        <v>4</v>
      </c>
      <c r="C1217" s="116">
        <v>45131.387867824073</v>
      </c>
      <c r="D1217">
        <v>9825</v>
      </c>
      <c r="E1217" s="24" t="s">
        <v>6969</v>
      </c>
      <c r="F1217" s="24" t="s">
        <v>3270</v>
      </c>
      <c r="G1217" s="24" t="s">
        <v>3269</v>
      </c>
      <c r="H1217">
        <v>9825</v>
      </c>
      <c r="I1217" s="24" t="s">
        <v>6971</v>
      </c>
      <c r="J1217" t="b">
        <v>0</v>
      </c>
    </row>
    <row r="1218" spans="1:10" x14ac:dyDescent="0.2">
      <c r="A1218">
        <v>1910</v>
      </c>
      <c r="C1218" s="116">
        <v>45315.837663310187</v>
      </c>
      <c r="D1218">
        <v>1704</v>
      </c>
      <c r="E1218" s="24" t="s">
        <v>6972</v>
      </c>
      <c r="F1218" s="24" t="s">
        <v>1022</v>
      </c>
      <c r="G1218" s="24" t="s">
        <v>5053</v>
      </c>
      <c r="H1218">
        <v>1704</v>
      </c>
      <c r="I1218" s="24" t="s">
        <v>6973</v>
      </c>
      <c r="J1218" t="b">
        <v>0</v>
      </c>
    </row>
    <row r="1219" spans="1:10" x14ac:dyDescent="0.2">
      <c r="A1219">
        <v>31</v>
      </c>
      <c r="B1219">
        <v>4</v>
      </c>
      <c r="C1219" s="116">
        <v>45131.387868206017</v>
      </c>
      <c r="D1219">
        <v>1034</v>
      </c>
      <c r="E1219" s="24" t="s">
        <v>6974</v>
      </c>
      <c r="F1219" s="24" t="s">
        <v>1430</v>
      </c>
      <c r="G1219" s="24" t="s">
        <v>3273</v>
      </c>
      <c r="H1219">
        <v>1034</v>
      </c>
      <c r="I1219" s="24" t="s">
        <v>6975</v>
      </c>
      <c r="J1219" t="b">
        <v>0</v>
      </c>
    </row>
    <row r="1220" spans="1:10" x14ac:dyDescent="0.2">
      <c r="A1220">
        <v>36</v>
      </c>
      <c r="B1220">
        <v>4</v>
      </c>
      <c r="C1220" s="116">
        <v>45131.38786840278</v>
      </c>
      <c r="D1220">
        <v>1039</v>
      </c>
      <c r="E1220" s="24" t="s">
        <v>6974</v>
      </c>
      <c r="F1220" s="24" t="s">
        <v>1509</v>
      </c>
      <c r="G1220" s="24" t="s">
        <v>3274</v>
      </c>
      <c r="H1220">
        <v>1039</v>
      </c>
      <c r="I1220" s="24" t="s">
        <v>6976</v>
      </c>
      <c r="J1220" t="b">
        <v>0</v>
      </c>
    </row>
    <row r="1221" spans="1:10" x14ac:dyDescent="0.2">
      <c r="A1221">
        <v>1436</v>
      </c>
      <c r="B1221">
        <v>4</v>
      </c>
      <c r="C1221" s="116">
        <v>45131.38786855324</v>
      </c>
      <c r="D1221">
        <v>9753</v>
      </c>
      <c r="E1221" s="24" t="s">
        <v>6974</v>
      </c>
      <c r="F1221" s="24" t="s">
        <v>1031</v>
      </c>
      <c r="G1221" s="24" t="s">
        <v>3275</v>
      </c>
      <c r="H1221">
        <v>9753</v>
      </c>
      <c r="I1221" s="24" t="s">
        <v>6977</v>
      </c>
      <c r="J1221" t="b">
        <v>0</v>
      </c>
    </row>
    <row r="1222" spans="1:10" x14ac:dyDescent="0.2">
      <c r="A1222">
        <v>922</v>
      </c>
      <c r="B1222">
        <v>4</v>
      </c>
      <c r="C1222" s="116">
        <v>45131.387868749996</v>
      </c>
      <c r="D1222">
        <v>9193</v>
      </c>
      <c r="E1222" s="24" t="s">
        <v>6974</v>
      </c>
      <c r="F1222" s="24" t="s">
        <v>1266</v>
      </c>
      <c r="G1222" s="24" t="s">
        <v>3276</v>
      </c>
      <c r="H1222">
        <v>9193</v>
      </c>
      <c r="I1222" s="24" t="s">
        <v>6978</v>
      </c>
      <c r="J1222" t="b">
        <v>0</v>
      </c>
    </row>
    <row r="1223" spans="1:10" x14ac:dyDescent="0.2">
      <c r="A1223">
        <v>832</v>
      </c>
      <c r="B1223">
        <v>4</v>
      </c>
      <c r="C1223" s="116">
        <v>45131.38786894676</v>
      </c>
      <c r="D1223">
        <v>9092</v>
      </c>
      <c r="E1223" s="24" t="s">
        <v>6974</v>
      </c>
      <c r="F1223" s="24" t="s">
        <v>956</v>
      </c>
      <c r="G1223" s="24" t="s">
        <v>3277</v>
      </c>
      <c r="H1223">
        <v>9092</v>
      </c>
      <c r="I1223" s="24" t="s">
        <v>6979</v>
      </c>
      <c r="J1223" t="b">
        <v>0</v>
      </c>
    </row>
    <row r="1224" spans="1:10" x14ac:dyDescent="0.2">
      <c r="A1224">
        <v>343</v>
      </c>
      <c r="B1224">
        <v>4</v>
      </c>
      <c r="C1224" s="116">
        <v>45131.38786909722</v>
      </c>
      <c r="D1224">
        <v>1357</v>
      </c>
      <c r="E1224" s="24" t="s">
        <v>6980</v>
      </c>
      <c r="F1224" s="24" t="s">
        <v>960</v>
      </c>
      <c r="G1224" s="24" t="s">
        <v>3280</v>
      </c>
      <c r="H1224">
        <v>1357</v>
      </c>
      <c r="I1224" s="24" t="s">
        <v>6981</v>
      </c>
      <c r="J1224" t="b">
        <v>0</v>
      </c>
    </row>
    <row r="1225" spans="1:10" x14ac:dyDescent="0.2">
      <c r="A1225">
        <v>313</v>
      </c>
      <c r="B1225">
        <v>4</v>
      </c>
      <c r="C1225" s="116">
        <v>45131.387869293983</v>
      </c>
      <c r="D1225">
        <v>1324</v>
      </c>
      <c r="E1225" s="24" t="s">
        <v>6982</v>
      </c>
      <c r="F1225" s="24" t="s">
        <v>3282</v>
      </c>
      <c r="G1225" s="24" t="s">
        <v>3281</v>
      </c>
      <c r="H1225">
        <v>1324</v>
      </c>
      <c r="I1225" s="24" t="s">
        <v>6983</v>
      </c>
      <c r="J1225" t="b">
        <v>1</v>
      </c>
    </row>
    <row r="1226" spans="1:10" x14ac:dyDescent="0.2">
      <c r="A1226">
        <v>1531</v>
      </c>
      <c r="B1226">
        <v>4</v>
      </c>
      <c r="C1226" s="116">
        <v>45131.387869641207</v>
      </c>
      <c r="D1226">
        <v>9848</v>
      </c>
      <c r="E1226" s="24" t="s">
        <v>6984</v>
      </c>
      <c r="F1226" s="24" t="s">
        <v>3286</v>
      </c>
      <c r="G1226" s="24" t="s">
        <v>3285</v>
      </c>
      <c r="H1226">
        <v>9848</v>
      </c>
      <c r="I1226" s="24" t="s">
        <v>6985</v>
      </c>
      <c r="J1226" t="b">
        <v>0</v>
      </c>
    </row>
    <row r="1227" spans="1:10" x14ac:dyDescent="0.2">
      <c r="A1227">
        <v>1323</v>
      </c>
      <c r="B1227">
        <v>4</v>
      </c>
      <c r="C1227" s="116">
        <v>45131.387869479164</v>
      </c>
      <c r="D1227">
        <v>9632</v>
      </c>
      <c r="E1227" s="24" t="s">
        <v>6986</v>
      </c>
      <c r="F1227" s="24" t="s">
        <v>3289</v>
      </c>
      <c r="G1227" s="24" t="s">
        <v>3288</v>
      </c>
      <c r="H1227">
        <v>9632</v>
      </c>
      <c r="I1227" s="24" t="s">
        <v>6987</v>
      </c>
      <c r="J1227" t="b">
        <v>0</v>
      </c>
    </row>
    <row r="1228" spans="1:10" x14ac:dyDescent="0.2">
      <c r="A1228">
        <v>1959</v>
      </c>
      <c r="C1228" s="116">
        <v>45131.387870023151</v>
      </c>
      <c r="D1228">
        <v>1773</v>
      </c>
      <c r="E1228" s="24" t="s">
        <v>6988</v>
      </c>
      <c r="F1228" s="24" t="s">
        <v>3291</v>
      </c>
      <c r="G1228" s="24" t="s">
        <v>3290</v>
      </c>
      <c r="H1228">
        <v>1773</v>
      </c>
      <c r="I1228" s="24" t="s">
        <v>6989</v>
      </c>
      <c r="J1228" t="b">
        <v>1</v>
      </c>
    </row>
    <row r="1229" spans="1:10" x14ac:dyDescent="0.2">
      <c r="A1229">
        <v>745</v>
      </c>
      <c r="B1229">
        <v>4</v>
      </c>
      <c r="C1229" s="116">
        <v>45131.38787017361</v>
      </c>
      <c r="D1229">
        <v>8987</v>
      </c>
      <c r="E1229" s="24" t="s">
        <v>6988</v>
      </c>
      <c r="F1229" s="24" t="s">
        <v>3293</v>
      </c>
      <c r="G1229" s="24" t="s">
        <v>3292</v>
      </c>
      <c r="H1229">
        <v>8987</v>
      </c>
      <c r="I1229" s="24" t="s">
        <v>6990</v>
      </c>
      <c r="J1229" t="b">
        <v>0</v>
      </c>
    </row>
    <row r="1230" spans="1:10" x14ac:dyDescent="0.2">
      <c r="A1230">
        <v>732</v>
      </c>
      <c r="B1230">
        <v>4</v>
      </c>
      <c r="C1230" s="116">
        <v>45131.387870370374</v>
      </c>
      <c r="D1230">
        <v>8971</v>
      </c>
      <c r="E1230" s="24" t="s">
        <v>6991</v>
      </c>
      <c r="F1230" s="24" t="s">
        <v>2067</v>
      </c>
      <c r="G1230" s="24" t="s">
        <v>3294</v>
      </c>
      <c r="H1230">
        <v>8971</v>
      </c>
      <c r="I1230" s="24" t="s">
        <v>6992</v>
      </c>
      <c r="J1230" t="b">
        <v>0</v>
      </c>
    </row>
    <row r="1231" spans="1:10" x14ac:dyDescent="0.2">
      <c r="A1231">
        <v>1130</v>
      </c>
      <c r="B1231">
        <v>4</v>
      </c>
      <c r="C1231" s="116">
        <v>45131.38787056713</v>
      </c>
      <c r="D1231">
        <v>9418</v>
      </c>
      <c r="E1231" s="24" t="s">
        <v>6993</v>
      </c>
      <c r="F1231" s="24" t="s">
        <v>960</v>
      </c>
      <c r="G1231" s="24" t="s">
        <v>3295</v>
      </c>
      <c r="H1231">
        <v>9418</v>
      </c>
      <c r="I1231" s="24" t="s">
        <v>6994</v>
      </c>
      <c r="J1231" t="b">
        <v>0</v>
      </c>
    </row>
    <row r="1232" spans="1:10" x14ac:dyDescent="0.2">
      <c r="A1232">
        <v>1613</v>
      </c>
      <c r="B1232">
        <v>4</v>
      </c>
      <c r="C1232" s="116">
        <v>45131.38787071759</v>
      </c>
      <c r="D1232">
        <v>9935</v>
      </c>
      <c r="E1232" s="24" t="s">
        <v>6995</v>
      </c>
      <c r="F1232" s="24" t="s">
        <v>1764</v>
      </c>
      <c r="G1232" s="24" t="s">
        <v>3297</v>
      </c>
      <c r="H1232">
        <v>9935</v>
      </c>
      <c r="I1232" s="24" t="s">
        <v>6996</v>
      </c>
      <c r="J1232" t="b">
        <v>0</v>
      </c>
    </row>
    <row r="1233" spans="1:10" x14ac:dyDescent="0.2">
      <c r="A1233">
        <v>923</v>
      </c>
      <c r="B1233">
        <v>4</v>
      </c>
      <c r="C1233" s="116">
        <v>45131.387871099534</v>
      </c>
      <c r="D1233">
        <v>9194</v>
      </c>
      <c r="E1233" s="24" t="s">
        <v>6997</v>
      </c>
      <c r="F1233" s="24" t="s">
        <v>3303</v>
      </c>
      <c r="G1233" s="24" t="s">
        <v>3302</v>
      </c>
      <c r="H1233">
        <v>9194</v>
      </c>
      <c r="I1233" s="24" t="s">
        <v>6998</v>
      </c>
      <c r="J1233" t="b">
        <v>0</v>
      </c>
    </row>
    <row r="1234" spans="1:10" x14ac:dyDescent="0.2">
      <c r="A1234">
        <v>1621</v>
      </c>
      <c r="B1234">
        <v>4</v>
      </c>
      <c r="C1234" s="116">
        <v>45875.759509525466</v>
      </c>
      <c r="D1234">
        <v>9945</v>
      </c>
      <c r="E1234" s="24" t="s">
        <v>6999</v>
      </c>
      <c r="F1234" s="24" t="s">
        <v>1190</v>
      </c>
      <c r="G1234" s="24" t="s">
        <v>818</v>
      </c>
      <c r="H1234">
        <v>9945</v>
      </c>
      <c r="I1234" s="24" t="s">
        <v>555</v>
      </c>
      <c r="J1234" t="b">
        <v>0</v>
      </c>
    </row>
    <row r="1235" spans="1:10" x14ac:dyDescent="0.2">
      <c r="A1235">
        <v>1488</v>
      </c>
      <c r="B1235">
        <v>4</v>
      </c>
      <c r="C1235" s="116">
        <v>45131.387871446757</v>
      </c>
      <c r="D1235">
        <v>9805</v>
      </c>
      <c r="E1235" s="24" t="s">
        <v>7000</v>
      </c>
      <c r="F1235" s="24" t="s">
        <v>1031</v>
      </c>
      <c r="G1235" s="24" t="s">
        <v>3306</v>
      </c>
      <c r="H1235">
        <v>9805</v>
      </c>
      <c r="I1235" s="24" t="s">
        <v>7001</v>
      </c>
      <c r="J1235" t="b">
        <v>0</v>
      </c>
    </row>
    <row r="1236" spans="1:10" x14ac:dyDescent="0.2">
      <c r="A1236">
        <v>1062</v>
      </c>
      <c r="B1236">
        <v>4</v>
      </c>
      <c r="C1236" s="116">
        <v>45131.387871840278</v>
      </c>
      <c r="D1236">
        <v>9339</v>
      </c>
      <c r="E1236" s="24" t="s">
        <v>1378</v>
      </c>
      <c r="F1236" s="24" t="s">
        <v>1031</v>
      </c>
      <c r="G1236" s="24" t="s">
        <v>3308</v>
      </c>
      <c r="H1236">
        <v>9339</v>
      </c>
      <c r="I1236" s="24" t="s">
        <v>7002</v>
      </c>
      <c r="J1236" t="b">
        <v>0</v>
      </c>
    </row>
    <row r="1237" spans="1:10" x14ac:dyDescent="0.2">
      <c r="A1237">
        <v>845</v>
      </c>
      <c r="B1237">
        <v>3</v>
      </c>
      <c r="C1237" s="116">
        <v>45131.387871990744</v>
      </c>
      <c r="D1237">
        <v>9112</v>
      </c>
      <c r="E1237" s="24" t="s">
        <v>1378</v>
      </c>
      <c r="F1237" s="24" t="s">
        <v>906</v>
      </c>
      <c r="G1237" s="24" t="s">
        <v>3309</v>
      </c>
      <c r="H1237">
        <v>9112</v>
      </c>
      <c r="I1237" s="24" t="s">
        <v>7003</v>
      </c>
      <c r="J1237" t="b">
        <v>1</v>
      </c>
    </row>
    <row r="1238" spans="1:10" x14ac:dyDescent="0.2">
      <c r="A1238">
        <v>998</v>
      </c>
      <c r="B1238">
        <v>4</v>
      </c>
      <c r="C1238" s="116">
        <v>45131.387872372688</v>
      </c>
      <c r="D1238">
        <v>9273</v>
      </c>
      <c r="E1238" s="24" t="s">
        <v>1378</v>
      </c>
      <c r="F1238" s="24" t="s">
        <v>3311</v>
      </c>
      <c r="G1238" s="24" t="s">
        <v>3310</v>
      </c>
      <c r="H1238">
        <v>9273</v>
      </c>
      <c r="I1238" s="24" t="s">
        <v>7004</v>
      </c>
      <c r="J1238" t="b">
        <v>0</v>
      </c>
    </row>
    <row r="1239" spans="1:10" x14ac:dyDescent="0.2">
      <c r="A1239">
        <v>649</v>
      </c>
      <c r="B1239">
        <v>3</v>
      </c>
      <c r="C1239" s="116">
        <v>45131.387873067128</v>
      </c>
      <c r="D1239">
        <v>8862</v>
      </c>
      <c r="E1239" s="24" t="s">
        <v>1378</v>
      </c>
      <c r="F1239" s="24" t="s">
        <v>1274</v>
      </c>
      <c r="G1239" s="24" t="s">
        <v>3312</v>
      </c>
      <c r="H1239">
        <v>8862</v>
      </c>
      <c r="I1239" s="24" t="s">
        <v>7005</v>
      </c>
      <c r="J1239" t="b">
        <v>1</v>
      </c>
    </row>
    <row r="1240" spans="1:10" x14ac:dyDescent="0.2">
      <c r="A1240">
        <v>1013</v>
      </c>
      <c r="B1240">
        <v>4</v>
      </c>
      <c r="C1240" s="116">
        <v>45131.387873263891</v>
      </c>
      <c r="D1240">
        <v>9289</v>
      </c>
      <c r="E1240" s="24" t="s">
        <v>7006</v>
      </c>
      <c r="F1240" s="24" t="s">
        <v>1160</v>
      </c>
      <c r="G1240" s="24" t="s">
        <v>3313</v>
      </c>
      <c r="H1240">
        <v>9289</v>
      </c>
      <c r="I1240" s="24" t="s">
        <v>7007</v>
      </c>
      <c r="J1240" t="b">
        <v>0</v>
      </c>
    </row>
    <row r="1241" spans="1:10" x14ac:dyDescent="0.2">
      <c r="A1241">
        <v>1231</v>
      </c>
      <c r="B1241">
        <v>4</v>
      </c>
      <c r="C1241" s="116">
        <v>45131.387873460648</v>
      </c>
      <c r="D1241">
        <v>9536</v>
      </c>
      <c r="E1241" s="24" t="s">
        <v>7008</v>
      </c>
      <c r="F1241" s="24" t="s">
        <v>960</v>
      </c>
      <c r="G1241" s="24" t="s">
        <v>3314</v>
      </c>
      <c r="H1241">
        <v>9536</v>
      </c>
      <c r="I1241" s="24" t="s">
        <v>7009</v>
      </c>
      <c r="J1241" t="b">
        <v>0</v>
      </c>
    </row>
    <row r="1242" spans="1:10" x14ac:dyDescent="0.2">
      <c r="A1242">
        <v>1208</v>
      </c>
      <c r="B1242">
        <v>4</v>
      </c>
      <c r="C1242" s="116">
        <v>45131.387873611115</v>
      </c>
      <c r="D1242">
        <v>9513</v>
      </c>
      <c r="E1242" s="24" t="s">
        <v>7010</v>
      </c>
      <c r="F1242" s="24" t="s">
        <v>3317</v>
      </c>
      <c r="G1242" s="24" t="s">
        <v>3316</v>
      </c>
      <c r="H1242">
        <v>9513</v>
      </c>
      <c r="I1242" s="24" t="s">
        <v>7011</v>
      </c>
      <c r="J1242" t="b">
        <v>0</v>
      </c>
    </row>
    <row r="1243" spans="1:10" x14ac:dyDescent="0.2">
      <c r="A1243">
        <v>1183</v>
      </c>
      <c r="B1243">
        <v>4</v>
      </c>
      <c r="C1243" s="116">
        <v>45131.387873807871</v>
      </c>
      <c r="D1243">
        <v>9488</v>
      </c>
      <c r="E1243" s="24" t="s">
        <v>7012</v>
      </c>
      <c r="F1243" s="24" t="s">
        <v>956</v>
      </c>
      <c r="G1243" s="24" t="s">
        <v>3318</v>
      </c>
      <c r="H1243">
        <v>9488</v>
      </c>
      <c r="I1243" s="24" t="s">
        <v>7013</v>
      </c>
      <c r="J1243" t="b">
        <v>0</v>
      </c>
    </row>
    <row r="1244" spans="1:10" x14ac:dyDescent="0.2">
      <c r="A1244">
        <v>579</v>
      </c>
      <c r="B1244">
        <v>4</v>
      </c>
      <c r="C1244" s="116">
        <v>45131.387873993059</v>
      </c>
      <c r="D1244">
        <v>8775</v>
      </c>
      <c r="E1244" s="24" t="s">
        <v>7014</v>
      </c>
      <c r="F1244" s="24" t="s">
        <v>3320</v>
      </c>
      <c r="G1244" s="24" t="s">
        <v>3319</v>
      </c>
      <c r="H1244">
        <v>8775</v>
      </c>
      <c r="I1244" s="24" t="s">
        <v>7015</v>
      </c>
      <c r="J1244" t="b">
        <v>0</v>
      </c>
    </row>
    <row r="1245" spans="1:10" x14ac:dyDescent="0.2">
      <c r="A1245">
        <v>17</v>
      </c>
      <c r="B1245">
        <v>4</v>
      </c>
      <c r="C1245" s="116">
        <v>45639</v>
      </c>
      <c r="D1245">
        <v>1020</v>
      </c>
      <c r="E1245" s="24" t="s">
        <v>7016</v>
      </c>
      <c r="F1245" s="24" t="s">
        <v>906</v>
      </c>
      <c r="G1245" s="24" t="s">
        <v>3321</v>
      </c>
      <c r="H1245">
        <v>1020</v>
      </c>
      <c r="I1245" s="24" t="s">
        <v>7017</v>
      </c>
      <c r="J1245" t="b">
        <v>0</v>
      </c>
    </row>
    <row r="1246" spans="1:10" x14ac:dyDescent="0.2">
      <c r="A1246">
        <v>87</v>
      </c>
      <c r="B1246">
        <v>4</v>
      </c>
      <c r="C1246" s="116">
        <v>45131.387873993059</v>
      </c>
      <c r="D1246">
        <v>1090</v>
      </c>
      <c r="E1246" s="24" t="s">
        <v>7018</v>
      </c>
      <c r="F1246" s="24" t="s">
        <v>3323</v>
      </c>
      <c r="G1246" s="24" t="s">
        <v>3322</v>
      </c>
      <c r="H1246">
        <v>1090</v>
      </c>
      <c r="I1246" s="24" t="s">
        <v>7019</v>
      </c>
      <c r="J1246" t="b">
        <v>0</v>
      </c>
    </row>
    <row r="1247" spans="1:10" x14ac:dyDescent="0.2">
      <c r="A1247">
        <v>816</v>
      </c>
      <c r="B1247">
        <v>4</v>
      </c>
      <c r="C1247" s="116">
        <v>45131.387874733795</v>
      </c>
      <c r="D1247">
        <v>9071</v>
      </c>
      <c r="E1247" s="24" t="s">
        <v>7020</v>
      </c>
      <c r="F1247" s="24" t="s">
        <v>1451</v>
      </c>
      <c r="G1247" s="24" t="s">
        <v>3326</v>
      </c>
      <c r="H1247">
        <v>9071</v>
      </c>
      <c r="I1247" s="24" t="s">
        <v>7021</v>
      </c>
      <c r="J1247" t="b">
        <v>0</v>
      </c>
    </row>
    <row r="1248" spans="1:10" x14ac:dyDescent="0.2">
      <c r="A1248">
        <v>727</v>
      </c>
      <c r="B1248">
        <v>4</v>
      </c>
      <c r="C1248" s="116">
        <v>45131.387874189815</v>
      </c>
      <c r="D1248">
        <v>8965</v>
      </c>
      <c r="E1248" s="24" t="s">
        <v>2739</v>
      </c>
      <c r="F1248" s="24" t="s">
        <v>944</v>
      </c>
      <c r="G1248" s="24" t="s">
        <v>3327</v>
      </c>
      <c r="H1248">
        <v>8965</v>
      </c>
      <c r="I1248" s="24" t="s">
        <v>7022</v>
      </c>
      <c r="J1248" t="b">
        <v>0</v>
      </c>
    </row>
    <row r="1249" spans="1:10" x14ac:dyDescent="0.2">
      <c r="A1249">
        <v>1056</v>
      </c>
      <c r="B1249">
        <v>4</v>
      </c>
      <c r="C1249" s="116">
        <v>45131.387874884262</v>
      </c>
      <c r="D1249">
        <v>9333</v>
      </c>
      <c r="E1249" s="24" t="s">
        <v>7023</v>
      </c>
      <c r="F1249" s="24" t="s">
        <v>3330</v>
      </c>
      <c r="G1249" s="24" t="s">
        <v>3329</v>
      </c>
      <c r="H1249">
        <v>9333</v>
      </c>
      <c r="I1249" s="24" t="s">
        <v>7024</v>
      </c>
      <c r="J1249" t="b">
        <v>0</v>
      </c>
    </row>
    <row r="1250" spans="1:10" x14ac:dyDescent="0.2">
      <c r="A1250">
        <v>327</v>
      </c>
      <c r="B1250">
        <v>4</v>
      </c>
      <c r="C1250" s="116">
        <v>45131.387878321759</v>
      </c>
      <c r="D1250">
        <v>1339</v>
      </c>
      <c r="E1250" s="24" t="s">
        <v>7025</v>
      </c>
      <c r="F1250" s="24" t="s">
        <v>2412</v>
      </c>
      <c r="G1250" s="24" t="s">
        <v>3331</v>
      </c>
      <c r="H1250">
        <v>1339</v>
      </c>
      <c r="I1250" s="24" t="s">
        <v>7026</v>
      </c>
      <c r="J1250" t="b">
        <v>0</v>
      </c>
    </row>
    <row r="1251" spans="1:10" x14ac:dyDescent="0.2">
      <c r="A1251">
        <v>1088</v>
      </c>
      <c r="B1251">
        <v>4</v>
      </c>
      <c r="C1251" s="116">
        <v>45131.387885381948</v>
      </c>
      <c r="D1251">
        <v>9366</v>
      </c>
      <c r="E1251" s="24" t="s">
        <v>7027</v>
      </c>
      <c r="F1251" s="24" t="s">
        <v>1068</v>
      </c>
      <c r="G1251" s="24" t="s">
        <v>3332</v>
      </c>
      <c r="H1251">
        <v>9366</v>
      </c>
      <c r="I1251" s="24" t="s">
        <v>7028</v>
      </c>
      <c r="J1251" t="b">
        <v>0</v>
      </c>
    </row>
    <row r="1252" spans="1:10" x14ac:dyDescent="0.2">
      <c r="A1252">
        <v>1597</v>
      </c>
      <c r="B1252">
        <v>4</v>
      </c>
      <c r="C1252" s="116">
        <v>45131.387887534722</v>
      </c>
      <c r="D1252">
        <v>9919</v>
      </c>
      <c r="E1252" s="24" t="s">
        <v>7029</v>
      </c>
      <c r="F1252" s="24" t="s">
        <v>1513</v>
      </c>
      <c r="G1252" s="24" t="s">
        <v>3333</v>
      </c>
      <c r="H1252">
        <v>9919</v>
      </c>
      <c r="I1252" s="24" t="s">
        <v>7030</v>
      </c>
      <c r="J1252" t="b">
        <v>0</v>
      </c>
    </row>
    <row r="1253" spans="1:10" x14ac:dyDescent="0.2">
      <c r="A1253">
        <v>18</v>
      </c>
      <c r="B1253">
        <v>4</v>
      </c>
      <c r="C1253" s="116">
        <v>45131.387887731478</v>
      </c>
      <c r="D1253">
        <v>1021</v>
      </c>
      <c r="E1253" s="24" t="s">
        <v>7031</v>
      </c>
      <c r="F1253" s="24" t="s">
        <v>1482</v>
      </c>
      <c r="G1253" s="24" t="s">
        <v>3334</v>
      </c>
      <c r="H1253">
        <v>1021</v>
      </c>
      <c r="I1253" s="24" t="s">
        <v>7032</v>
      </c>
      <c r="J1253" t="b">
        <v>1</v>
      </c>
    </row>
    <row r="1254" spans="1:10" x14ac:dyDescent="0.2">
      <c r="A1254">
        <v>1612</v>
      </c>
      <c r="B1254">
        <v>4</v>
      </c>
      <c r="C1254" s="116">
        <v>45131.387887928242</v>
      </c>
      <c r="D1254">
        <v>9934</v>
      </c>
      <c r="E1254" s="24" t="s">
        <v>7031</v>
      </c>
      <c r="F1254" s="24" t="s">
        <v>3337</v>
      </c>
      <c r="G1254" s="24" t="s">
        <v>3336</v>
      </c>
      <c r="H1254">
        <v>9934</v>
      </c>
      <c r="I1254" s="24" t="s">
        <v>7033</v>
      </c>
      <c r="J1254" t="b">
        <v>0</v>
      </c>
    </row>
    <row r="1255" spans="1:10" x14ac:dyDescent="0.2">
      <c r="A1255">
        <v>89</v>
      </c>
      <c r="B1255">
        <v>4</v>
      </c>
      <c r="C1255" s="116">
        <v>45131.387888078702</v>
      </c>
      <c r="D1255">
        <v>1092</v>
      </c>
      <c r="E1255" s="24" t="s">
        <v>1323</v>
      </c>
      <c r="F1255" s="24" t="s">
        <v>3339</v>
      </c>
      <c r="G1255" s="24" t="s">
        <v>3338</v>
      </c>
      <c r="H1255">
        <v>1092</v>
      </c>
      <c r="I1255" s="24" t="s">
        <v>7034</v>
      </c>
      <c r="J1255" t="b">
        <v>0</v>
      </c>
    </row>
    <row r="1256" spans="1:10" x14ac:dyDescent="0.2">
      <c r="A1256">
        <v>1696</v>
      </c>
      <c r="C1256" s="116">
        <v>45131.387888275465</v>
      </c>
      <c r="D1256">
        <v>1454</v>
      </c>
      <c r="E1256" s="24" t="s">
        <v>7035</v>
      </c>
      <c r="F1256" s="24" t="s">
        <v>1080</v>
      </c>
      <c r="G1256" s="24" t="s">
        <v>3340</v>
      </c>
      <c r="H1256">
        <v>1454</v>
      </c>
      <c r="I1256" s="24" t="s">
        <v>7036</v>
      </c>
      <c r="J1256" t="b">
        <v>0</v>
      </c>
    </row>
    <row r="1257" spans="1:10" x14ac:dyDescent="0.2">
      <c r="A1257">
        <v>1874</v>
      </c>
      <c r="B1257">
        <v>4</v>
      </c>
      <c r="C1257" s="116">
        <v>45131</v>
      </c>
      <c r="D1257">
        <v>1670</v>
      </c>
      <c r="E1257" s="24" t="s">
        <v>7035</v>
      </c>
      <c r="F1257" s="24" t="s">
        <v>1343</v>
      </c>
      <c r="G1257" s="24" t="s">
        <v>3341</v>
      </c>
      <c r="H1257">
        <v>1670</v>
      </c>
      <c r="I1257" s="24" t="s">
        <v>7037</v>
      </c>
      <c r="J1257" t="b">
        <v>0</v>
      </c>
    </row>
    <row r="1258" spans="1:10" x14ac:dyDescent="0.2">
      <c r="A1258">
        <v>195</v>
      </c>
      <c r="B1258">
        <v>4</v>
      </c>
      <c r="C1258" s="116">
        <v>45131.387888657409</v>
      </c>
      <c r="D1258">
        <v>1199</v>
      </c>
      <c r="E1258" s="24" t="s">
        <v>7035</v>
      </c>
      <c r="F1258" s="24" t="s">
        <v>1154</v>
      </c>
      <c r="G1258" s="24" t="s">
        <v>3342</v>
      </c>
      <c r="H1258">
        <v>1199</v>
      </c>
      <c r="I1258" s="24" t="s">
        <v>7038</v>
      </c>
      <c r="J1258" t="b">
        <v>0</v>
      </c>
    </row>
    <row r="1259" spans="1:10" x14ac:dyDescent="0.2">
      <c r="A1259">
        <v>1079</v>
      </c>
      <c r="B1259">
        <v>4</v>
      </c>
      <c r="C1259" s="116">
        <v>45131.387889004633</v>
      </c>
      <c r="D1259">
        <v>9357</v>
      </c>
      <c r="E1259" s="24" t="s">
        <v>7035</v>
      </c>
      <c r="F1259" s="24" t="s">
        <v>3052</v>
      </c>
      <c r="G1259" s="24" t="s">
        <v>3346</v>
      </c>
      <c r="H1259">
        <v>9357</v>
      </c>
      <c r="I1259" s="24" t="s">
        <v>7039</v>
      </c>
      <c r="J1259" t="b">
        <v>0</v>
      </c>
    </row>
    <row r="1260" spans="1:10" x14ac:dyDescent="0.2">
      <c r="A1260">
        <v>271</v>
      </c>
      <c r="B1260">
        <v>4</v>
      </c>
      <c r="C1260" s="116">
        <v>45131.387889201389</v>
      </c>
      <c r="D1260">
        <v>1281</v>
      </c>
      <c r="E1260" s="24" t="s">
        <v>7040</v>
      </c>
      <c r="F1260" s="24" t="s">
        <v>1743</v>
      </c>
      <c r="G1260" s="24" t="s">
        <v>3347</v>
      </c>
      <c r="H1260">
        <v>1281</v>
      </c>
      <c r="I1260" s="24" t="s">
        <v>7041</v>
      </c>
      <c r="J1260" t="b">
        <v>1</v>
      </c>
    </row>
    <row r="1261" spans="1:10" x14ac:dyDescent="0.2">
      <c r="A1261">
        <v>841</v>
      </c>
      <c r="B1261">
        <v>6</v>
      </c>
      <c r="C1261" s="116">
        <v>45131.387889351849</v>
      </c>
      <c r="D1261">
        <v>9107</v>
      </c>
      <c r="E1261" s="24" t="s">
        <v>7042</v>
      </c>
      <c r="F1261" s="24" t="s">
        <v>3349</v>
      </c>
      <c r="G1261" s="24" t="s">
        <v>3348</v>
      </c>
      <c r="H1261">
        <v>9107</v>
      </c>
      <c r="I1261" s="24" t="s">
        <v>7043</v>
      </c>
      <c r="J1261" t="b">
        <v>1</v>
      </c>
    </row>
    <row r="1262" spans="1:10" x14ac:dyDescent="0.2">
      <c r="A1262">
        <v>1595</v>
      </c>
      <c r="B1262">
        <v>4</v>
      </c>
      <c r="C1262" s="116">
        <v>45131.387889548612</v>
      </c>
      <c r="D1262">
        <v>9917</v>
      </c>
      <c r="E1262" s="24" t="s">
        <v>2016</v>
      </c>
      <c r="F1262" s="24" t="s">
        <v>3353</v>
      </c>
      <c r="G1262" s="24" t="s">
        <v>3352</v>
      </c>
      <c r="H1262">
        <v>9917</v>
      </c>
      <c r="I1262" s="24" t="s">
        <v>7044</v>
      </c>
      <c r="J1262" t="b">
        <v>0</v>
      </c>
    </row>
    <row r="1263" spans="1:10" x14ac:dyDescent="0.2">
      <c r="A1263">
        <v>59</v>
      </c>
      <c r="B1263">
        <v>4</v>
      </c>
      <c r="C1263" s="116">
        <v>45131.387889548612</v>
      </c>
      <c r="D1263">
        <v>1062</v>
      </c>
      <c r="E1263" s="24" t="s">
        <v>7045</v>
      </c>
      <c r="F1263" s="24" t="s">
        <v>3355</v>
      </c>
      <c r="G1263" s="24" t="s">
        <v>3354</v>
      </c>
      <c r="H1263">
        <v>1062</v>
      </c>
      <c r="I1263" s="24" t="s">
        <v>7046</v>
      </c>
      <c r="J1263" t="b">
        <v>0</v>
      </c>
    </row>
    <row r="1264" spans="1:10" x14ac:dyDescent="0.2">
      <c r="A1264">
        <v>590</v>
      </c>
      <c r="B1264">
        <v>4</v>
      </c>
      <c r="C1264" s="116">
        <v>45131.387889733793</v>
      </c>
      <c r="D1264">
        <v>8787</v>
      </c>
      <c r="E1264" s="24" t="s">
        <v>7047</v>
      </c>
      <c r="F1264" s="24" t="s">
        <v>3357</v>
      </c>
      <c r="G1264" s="24" t="s">
        <v>3356</v>
      </c>
      <c r="H1264">
        <v>8787</v>
      </c>
      <c r="I1264" s="24" t="s">
        <v>7048</v>
      </c>
      <c r="J1264" t="b">
        <v>0</v>
      </c>
    </row>
    <row r="1265" spans="1:10" x14ac:dyDescent="0.2">
      <c r="A1265">
        <v>1586</v>
      </c>
      <c r="B1265">
        <v>4</v>
      </c>
      <c r="C1265" s="116">
        <v>45131.387889895836</v>
      </c>
      <c r="D1265">
        <v>9907</v>
      </c>
      <c r="E1265" s="24" t="s">
        <v>7049</v>
      </c>
      <c r="F1265" s="24" t="s">
        <v>960</v>
      </c>
      <c r="G1265" s="24" t="s">
        <v>3358</v>
      </c>
      <c r="H1265">
        <v>9907</v>
      </c>
      <c r="I1265" s="24" t="s">
        <v>7050</v>
      </c>
      <c r="J1265" t="b">
        <v>0</v>
      </c>
    </row>
    <row r="1266" spans="1:10" x14ac:dyDescent="0.2">
      <c r="A1266">
        <v>598</v>
      </c>
      <c r="B1266">
        <v>4</v>
      </c>
      <c r="C1266" s="116">
        <v>45131.387890081016</v>
      </c>
      <c r="D1266">
        <v>8795</v>
      </c>
      <c r="E1266" s="24" t="s">
        <v>7049</v>
      </c>
      <c r="F1266" s="24" t="s">
        <v>1988</v>
      </c>
      <c r="G1266" s="24" t="s">
        <v>3359</v>
      </c>
      <c r="H1266">
        <v>8795</v>
      </c>
      <c r="I1266" s="24" t="s">
        <v>7051</v>
      </c>
      <c r="J1266" t="b">
        <v>0</v>
      </c>
    </row>
    <row r="1267" spans="1:10" x14ac:dyDescent="0.2">
      <c r="A1267">
        <v>451</v>
      </c>
      <c r="B1267">
        <v>4</v>
      </c>
      <c r="C1267" s="116">
        <v>45131.387890428239</v>
      </c>
      <c r="D1267">
        <v>2372</v>
      </c>
      <c r="E1267" s="24" t="s">
        <v>7052</v>
      </c>
      <c r="F1267" s="24" t="s">
        <v>2024</v>
      </c>
      <c r="G1267" s="24" t="s">
        <v>3362</v>
      </c>
      <c r="H1267">
        <v>2372</v>
      </c>
      <c r="I1267" s="24" t="s">
        <v>7053</v>
      </c>
      <c r="J1267" t="b">
        <v>0</v>
      </c>
    </row>
    <row r="1268" spans="1:10" x14ac:dyDescent="0.2">
      <c r="A1268">
        <v>517</v>
      </c>
      <c r="B1268">
        <v>2</v>
      </c>
      <c r="C1268" s="116">
        <v>45131.387890821759</v>
      </c>
      <c r="D1268">
        <v>8695</v>
      </c>
      <c r="E1268" s="24" t="s">
        <v>7054</v>
      </c>
      <c r="F1268" s="24" t="s">
        <v>3364</v>
      </c>
      <c r="G1268" s="24" t="s">
        <v>3363</v>
      </c>
      <c r="H1268">
        <v>8695</v>
      </c>
      <c r="I1268" s="24" t="s">
        <v>7055</v>
      </c>
      <c r="J1268" t="b">
        <v>1</v>
      </c>
    </row>
    <row r="1269" spans="1:10" x14ac:dyDescent="0.2">
      <c r="A1269">
        <v>882</v>
      </c>
      <c r="B1269">
        <v>4</v>
      </c>
      <c r="C1269" s="116">
        <v>45131.387890821759</v>
      </c>
      <c r="D1269">
        <v>9152</v>
      </c>
      <c r="E1269" s="24" t="s">
        <v>7054</v>
      </c>
      <c r="F1269" s="24" t="s">
        <v>891</v>
      </c>
      <c r="G1269" s="24" t="s">
        <v>3365</v>
      </c>
      <c r="H1269">
        <v>9152</v>
      </c>
      <c r="I1269" s="24" t="s">
        <v>7056</v>
      </c>
      <c r="J1269" t="b">
        <v>0</v>
      </c>
    </row>
    <row r="1270" spans="1:10" x14ac:dyDescent="0.2">
      <c r="A1270">
        <v>911</v>
      </c>
      <c r="B1270">
        <v>3</v>
      </c>
      <c r="C1270" s="116"/>
      <c r="D1270">
        <v>9182</v>
      </c>
      <c r="E1270" s="24" t="s">
        <v>1190</v>
      </c>
      <c r="F1270" s="24" t="s">
        <v>1378</v>
      </c>
      <c r="G1270" s="24" t="s">
        <v>450</v>
      </c>
      <c r="H1270">
        <v>9182</v>
      </c>
      <c r="I1270" s="24" t="s">
        <v>527</v>
      </c>
      <c r="J1270" t="b">
        <v>1</v>
      </c>
    </row>
    <row r="1271" spans="1:10" x14ac:dyDescent="0.2">
      <c r="A1271">
        <v>484</v>
      </c>
      <c r="B1271">
        <v>5</v>
      </c>
      <c r="C1271" s="116">
        <v>45131.387890972219</v>
      </c>
      <c r="D1271">
        <v>3333</v>
      </c>
      <c r="E1271" s="24" t="s">
        <v>7057</v>
      </c>
      <c r="F1271" s="24" t="s">
        <v>3368</v>
      </c>
      <c r="G1271" s="24" t="s">
        <v>3367</v>
      </c>
      <c r="H1271">
        <v>3333</v>
      </c>
      <c r="I1271" s="24" t="s">
        <v>7058</v>
      </c>
      <c r="J1271" t="b">
        <v>1</v>
      </c>
    </row>
    <row r="1272" spans="1:10" x14ac:dyDescent="0.2">
      <c r="A1272">
        <v>189</v>
      </c>
      <c r="B1272">
        <v>4</v>
      </c>
      <c r="C1272" s="116"/>
      <c r="D1272">
        <v>1193</v>
      </c>
      <c r="E1272" s="24" t="s">
        <v>7059</v>
      </c>
      <c r="F1272" s="24" t="s">
        <v>1212</v>
      </c>
      <c r="G1272" s="24" t="s">
        <v>3369</v>
      </c>
      <c r="H1272">
        <v>1193</v>
      </c>
      <c r="I1272" s="24" t="s">
        <v>280</v>
      </c>
      <c r="J1272" t="b">
        <v>0</v>
      </c>
    </row>
    <row r="1273" spans="1:10" x14ac:dyDescent="0.2">
      <c r="A1273">
        <v>1309</v>
      </c>
      <c r="B1273">
        <v>4</v>
      </c>
      <c r="C1273" s="116">
        <v>45131.38789135417</v>
      </c>
      <c r="D1273">
        <v>9618</v>
      </c>
      <c r="E1273" s="24" t="s">
        <v>7059</v>
      </c>
      <c r="F1273" s="24" t="s">
        <v>906</v>
      </c>
      <c r="G1273" s="24" t="s">
        <v>3370</v>
      </c>
      <c r="H1273">
        <v>9618</v>
      </c>
      <c r="I1273" s="24" t="s">
        <v>7060</v>
      </c>
      <c r="J1273" t="b">
        <v>0</v>
      </c>
    </row>
    <row r="1274" spans="1:10" x14ac:dyDescent="0.2">
      <c r="A1274">
        <v>1032</v>
      </c>
      <c r="B1274">
        <v>4</v>
      </c>
      <c r="C1274" s="116">
        <v>45131.38789135417</v>
      </c>
      <c r="D1274">
        <v>9308</v>
      </c>
      <c r="E1274" s="24" t="s">
        <v>7059</v>
      </c>
      <c r="F1274" s="24" t="s">
        <v>3372</v>
      </c>
      <c r="G1274" s="24" t="s">
        <v>3371</v>
      </c>
      <c r="H1274">
        <v>9308</v>
      </c>
      <c r="I1274" s="24" t="s">
        <v>7061</v>
      </c>
      <c r="J1274" t="b">
        <v>0</v>
      </c>
    </row>
    <row r="1275" spans="1:10" x14ac:dyDescent="0.2">
      <c r="A1275">
        <v>920</v>
      </c>
      <c r="B1275">
        <v>4</v>
      </c>
      <c r="C1275" s="116">
        <v>45131.387891168983</v>
      </c>
      <c r="D1275">
        <v>9191</v>
      </c>
      <c r="E1275" s="24" t="s">
        <v>7062</v>
      </c>
      <c r="F1275" s="24" t="s">
        <v>3374</v>
      </c>
      <c r="G1275" s="24" t="s">
        <v>3373</v>
      </c>
      <c r="H1275">
        <v>9191</v>
      </c>
      <c r="I1275" s="24" t="s">
        <v>7063</v>
      </c>
      <c r="J1275" t="b">
        <v>0</v>
      </c>
    </row>
    <row r="1276" spans="1:10" x14ac:dyDescent="0.2">
      <c r="A1276">
        <v>827</v>
      </c>
      <c r="B1276">
        <v>11</v>
      </c>
      <c r="C1276" s="116">
        <v>45131.387891701386</v>
      </c>
      <c r="D1276">
        <v>9084</v>
      </c>
      <c r="E1276" s="24" t="s">
        <v>7064</v>
      </c>
      <c r="F1276" s="24" t="s">
        <v>3378</v>
      </c>
      <c r="G1276" s="24" t="s">
        <v>3377</v>
      </c>
      <c r="H1276">
        <v>9084</v>
      </c>
      <c r="I1276" s="24" t="s">
        <v>7065</v>
      </c>
      <c r="J1276" t="b">
        <v>0</v>
      </c>
    </row>
    <row r="1277" spans="1:10" x14ac:dyDescent="0.2">
      <c r="A1277">
        <v>1878</v>
      </c>
      <c r="B1277">
        <v>4</v>
      </c>
      <c r="C1277" s="116">
        <v>45131</v>
      </c>
      <c r="D1277">
        <v>1674</v>
      </c>
      <c r="E1277" s="24" t="s">
        <v>7066</v>
      </c>
      <c r="F1277" s="24" t="s">
        <v>2732</v>
      </c>
      <c r="G1277" s="24" t="s">
        <v>3379</v>
      </c>
      <c r="H1277">
        <v>1674</v>
      </c>
      <c r="I1277" s="24" t="s">
        <v>7067</v>
      </c>
      <c r="J1277" t="b">
        <v>0</v>
      </c>
    </row>
    <row r="1278" spans="1:10" x14ac:dyDescent="0.2">
      <c r="A1278">
        <v>14</v>
      </c>
      <c r="B1278">
        <v>4</v>
      </c>
      <c r="C1278" s="116">
        <v>45131.387892974541</v>
      </c>
      <c r="D1278">
        <v>1016</v>
      </c>
      <c r="E1278" s="24" t="s">
        <v>7068</v>
      </c>
      <c r="F1278" s="24" t="s">
        <v>951</v>
      </c>
      <c r="G1278" s="24" t="s">
        <v>3382</v>
      </c>
      <c r="H1278">
        <v>1016</v>
      </c>
      <c r="I1278" s="24" t="s">
        <v>7069</v>
      </c>
      <c r="J1278" t="b">
        <v>0</v>
      </c>
    </row>
    <row r="1279" spans="1:10" x14ac:dyDescent="0.2">
      <c r="A1279">
        <v>351</v>
      </c>
      <c r="B1279">
        <v>4</v>
      </c>
      <c r="C1279" s="116">
        <v>45131.387894247688</v>
      </c>
      <c r="D1279">
        <v>1365</v>
      </c>
      <c r="E1279" s="24" t="s">
        <v>7070</v>
      </c>
      <c r="F1279" s="24" t="s">
        <v>3384</v>
      </c>
      <c r="G1279" s="24" t="s">
        <v>3383</v>
      </c>
      <c r="H1279">
        <v>1365</v>
      </c>
      <c r="I1279" s="24" t="s">
        <v>7071</v>
      </c>
      <c r="J1279" t="b">
        <v>1</v>
      </c>
    </row>
    <row r="1280" spans="1:10" x14ac:dyDescent="0.2">
      <c r="A1280">
        <v>1310</v>
      </c>
      <c r="B1280">
        <v>4</v>
      </c>
      <c r="C1280" s="116">
        <v>45131.387895138891</v>
      </c>
      <c r="D1280">
        <v>9619</v>
      </c>
      <c r="E1280" s="24" t="s">
        <v>7072</v>
      </c>
      <c r="F1280" s="24" t="s">
        <v>3386</v>
      </c>
      <c r="G1280" s="24" t="s">
        <v>3385</v>
      </c>
      <c r="H1280">
        <v>9619</v>
      </c>
      <c r="I1280" s="24" t="s">
        <v>7073</v>
      </c>
      <c r="J1280" t="b">
        <v>1</v>
      </c>
    </row>
    <row r="1281" spans="1:10" x14ac:dyDescent="0.2">
      <c r="A1281">
        <v>1091</v>
      </c>
      <c r="B1281">
        <v>3</v>
      </c>
      <c r="C1281" s="116"/>
      <c r="D1281">
        <v>9370</v>
      </c>
      <c r="E1281" s="24" t="s">
        <v>7074</v>
      </c>
      <c r="F1281" s="24" t="s">
        <v>1126</v>
      </c>
      <c r="G1281" s="24" t="s">
        <v>3388</v>
      </c>
      <c r="H1281">
        <v>9370</v>
      </c>
      <c r="I1281" s="24" t="s">
        <v>7075</v>
      </c>
      <c r="J1281" t="b">
        <v>1</v>
      </c>
    </row>
    <row r="1282" spans="1:10" x14ac:dyDescent="0.2">
      <c r="A1282">
        <v>2050</v>
      </c>
      <c r="C1282" s="116"/>
      <c r="D1282">
        <v>1973</v>
      </c>
      <c r="E1282" s="24" t="s">
        <v>7076</v>
      </c>
      <c r="F1282" s="24" t="s">
        <v>3389</v>
      </c>
      <c r="G1282" s="24" t="s">
        <v>452</v>
      </c>
      <c r="H1282">
        <v>1973</v>
      </c>
      <c r="I1282" s="24" t="s">
        <v>7077</v>
      </c>
      <c r="J1282" t="b">
        <v>0</v>
      </c>
    </row>
    <row r="1283" spans="1:10" x14ac:dyDescent="0.2">
      <c r="A1283">
        <v>2051</v>
      </c>
      <c r="C1283" s="116"/>
      <c r="D1283">
        <v>11253047</v>
      </c>
      <c r="E1283" s="24" t="s">
        <v>7076</v>
      </c>
      <c r="F1283" s="24" t="s">
        <v>3391</v>
      </c>
      <c r="G1283" s="24" t="s">
        <v>3390</v>
      </c>
      <c r="H1283">
        <v>11253047</v>
      </c>
      <c r="I1283" s="24" t="s">
        <v>7078</v>
      </c>
      <c r="J1283" t="b">
        <v>1</v>
      </c>
    </row>
    <row r="1284" spans="1:10" x14ac:dyDescent="0.2">
      <c r="A1284">
        <v>554</v>
      </c>
      <c r="B1284">
        <v>4</v>
      </c>
      <c r="C1284" s="116">
        <v>45131.387896064814</v>
      </c>
      <c r="D1284">
        <v>8747</v>
      </c>
      <c r="E1284" s="24" t="s">
        <v>1753</v>
      </c>
      <c r="F1284" s="24" t="s">
        <v>1346</v>
      </c>
      <c r="G1284" s="24" t="s">
        <v>3392</v>
      </c>
      <c r="H1284">
        <v>8747</v>
      </c>
      <c r="I1284" s="24" t="s">
        <v>7079</v>
      </c>
      <c r="J1284" t="b">
        <v>0</v>
      </c>
    </row>
    <row r="1285" spans="1:10" x14ac:dyDescent="0.2">
      <c r="A1285">
        <v>705</v>
      </c>
      <c r="B1285">
        <v>4</v>
      </c>
      <c r="C1285" s="116">
        <v>45131.387896759261</v>
      </c>
      <c r="D1285">
        <v>8940</v>
      </c>
      <c r="E1285" s="24" t="s">
        <v>7080</v>
      </c>
      <c r="F1285" s="24" t="s">
        <v>1823</v>
      </c>
      <c r="G1285" s="24" t="s">
        <v>3393</v>
      </c>
      <c r="H1285">
        <v>8940</v>
      </c>
      <c r="I1285" s="24" t="s">
        <v>7081</v>
      </c>
      <c r="J1285" t="b">
        <v>0</v>
      </c>
    </row>
    <row r="1286" spans="1:10" x14ac:dyDescent="0.2">
      <c r="A1286">
        <v>1334</v>
      </c>
      <c r="B1286">
        <v>4</v>
      </c>
      <c r="C1286" s="116">
        <v>45131.387898958332</v>
      </c>
      <c r="D1286">
        <v>9644</v>
      </c>
      <c r="E1286" s="24" t="s">
        <v>7082</v>
      </c>
      <c r="F1286" s="24" t="s">
        <v>3395</v>
      </c>
      <c r="G1286" s="24" t="s">
        <v>3394</v>
      </c>
      <c r="H1286">
        <v>9644</v>
      </c>
      <c r="I1286" s="24" t="s">
        <v>7083</v>
      </c>
      <c r="J1286" t="b">
        <v>0</v>
      </c>
    </row>
    <row r="1287" spans="1:10" x14ac:dyDescent="0.2">
      <c r="A1287">
        <v>1593</v>
      </c>
      <c r="B1287">
        <v>4</v>
      </c>
      <c r="C1287" s="116">
        <v>45131.387897685185</v>
      </c>
      <c r="D1287">
        <v>9914</v>
      </c>
      <c r="E1287" s="24" t="s">
        <v>7084</v>
      </c>
      <c r="F1287" s="24" t="s">
        <v>3317</v>
      </c>
      <c r="G1287" s="24" t="s">
        <v>3396</v>
      </c>
      <c r="H1287">
        <v>9914</v>
      </c>
      <c r="I1287" s="24" t="s">
        <v>7085</v>
      </c>
      <c r="J1287" t="b">
        <v>0</v>
      </c>
    </row>
    <row r="1288" spans="1:10" x14ac:dyDescent="0.2">
      <c r="A1288">
        <v>1816</v>
      </c>
      <c r="C1288" s="116">
        <v>45131.387900034722</v>
      </c>
      <c r="D1288">
        <v>1612</v>
      </c>
      <c r="E1288" s="24" t="s">
        <v>7086</v>
      </c>
      <c r="F1288" s="24" t="s">
        <v>1881</v>
      </c>
      <c r="G1288" s="24" t="s">
        <v>3398</v>
      </c>
      <c r="H1288">
        <v>1612</v>
      </c>
      <c r="I1288" s="24" t="s">
        <v>7087</v>
      </c>
      <c r="J1288" t="b">
        <v>0</v>
      </c>
    </row>
    <row r="1289" spans="1:10" x14ac:dyDescent="0.2">
      <c r="A1289">
        <v>1562</v>
      </c>
      <c r="B1289">
        <v>4</v>
      </c>
      <c r="C1289" s="116">
        <v>45131.387900775466</v>
      </c>
      <c r="D1289">
        <v>9881</v>
      </c>
      <c r="E1289" s="24" t="s">
        <v>7088</v>
      </c>
      <c r="F1289" s="24" t="s">
        <v>3400</v>
      </c>
      <c r="G1289" s="24" t="s">
        <v>3399</v>
      </c>
      <c r="H1289">
        <v>9881</v>
      </c>
      <c r="I1289" s="24" t="s">
        <v>7089</v>
      </c>
      <c r="J1289" t="b">
        <v>0</v>
      </c>
    </row>
    <row r="1290" spans="1:10" x14ac:dyDescent="0.2">
      <c r="A1290">
        <v>444</v>
      </c>
      <c r="B1290">
        <v>2</v>
      </c>
      <c r="C1290" s="116"/>
      <c r="D1290">
        <v>2362</v>
      </c>
      <c r="E1290" s="24" t="s">
        <v>7090</v>
      </c>
      <c r="F1290" s="24" t="s">
        <v>969</v>
      </c>
      <c r="G1290" s="24" t="s">
        <v>456</v>
      </c>
      <c r="H1290">
        <v>2362</v>
      </c>
      <c r="I1290" s="24" t="s">
        <v>766</v>
      </c>
      <c r="J1290" t="b">
        <v>1</v>
      </c>
    </row>
    <row r="1291" spans="1:10" x14ac:dyDescent="0.2">
      <c r="A1291">
        <v>2043</v>
      </c>
      <c r="C1291" s="116"/>
      <c r="D1291">
        <v>5842673</v>
      </c>
      <c r="E1291" s="24" t="s">
        <v>7090</v>
      </c>
      <c r="F1291" s="24" t="s">
        <v>3402</v>
      </c>
      <c r="G1291" s="24" t="s">
        <v>3401</v>
      </c>
      <c r="H1291">
        <v>5842673</v>
      </c>
      <c r="I1291" s="24" t="s">
        <v>7091</v>
      </c>
      <c r="J1291" t="b">
        <v>0</v>
      </c>
    </row>
    <row r="1292" spans="1:10" x14ac:dyDescent="0.2">
      <c r="A1292">
        <v>406</v>
      </c>
      <c r="B1292">
        <v>4</v>
      </c>
      <c r="C1292" s="116">
        <v>45131.387901307869</v>
      </c>
      <c r="D1292">
        <v>2175</v>
      </c>
      <c r="E1292" s="24" t="s">
        <v>7092</v>
      </c>
      <c r="F1292" s="24" t="s">
        <v>969</v>
      </c>
      <c r="G1292" s="24" t="s">
        <v>3405</v>
      </c>
      <c r="H1292">
        <v>2175</v>
      </c>
      <c r="I1292" s="24" t="s">
        <v>7093</v>
      </c>
      <c r="J1292" t="b">
        <v>0</v>
      </c>
    </row>
    <row r="1293" spans="1:10" x14ac:dyDescent="0.2">
      <c r="A1293">
        <v>1904</v>
      </c>
      <c r="C1293" s="116">
        <v>45131.387902002316</v>
      </c>
      <c r="D1293">
        <v>1712</v>
      </c>
      <c r="E1293" s="24" t="s">
        <v>7094</v>
      </c>
      <c r="F1293" s="24" t="s">
        <v>3407</v>
      </c>
      <c r="G1293" s="24" t="s">
        <v>3406</v>
      </c>
      <c r="H1293">
        <v>1712</v>
      </c>
      <c r="I1293" s="24" t="s">
        <v>7095</v>
      </c>
      <c r="J1293" t="b">
        <v>0</v>
      </c>
    </row>
    <row r="1294" spans="1:10" x14ac:dyDescent="0.2">
      <c r="A1294">
        <v>2115</v>
      </c>
      <c r="B1294">
        <v>4</v>
      </c>
      <c r="C1294" s="116"/>
      <c r="D1294">
        <v>2548</v>
      </c>
      <c r="E1294" s="24" t="s">
        <v>7096</v>
      </c>
      <c r="F1294" s="24" t="s">
        <v>1357</v>
      </c>
      <c r="G1294" s="24" t="s">
        <v>460</v>
      </c>
      <c r="H1294">
        <v>2548</v>
      </c>
      <c r="I1294" s="24" t="s">
        <v>9393</v>
      </c>
      <c r="J1294" t="b">
        <v>0</v>
      </c>
    </row>
    <row r="1295" spans="1:10" x14ac:dyDescent="0.2">
      <c r="A1295">
        <v>574</v>
      </c>
      <c r="B1295">
        <v>4</v>
      </c>
      <c r="C1295" s="116">
        <v>45131.387902743052</v>
      </c>
      <c r="D1295">
        <v>8770</v>
      </c>
      <c r="E1295" s="24" t="s">
        <v>7096</v>
      </c>
      <c r="F1295" s="24" t="s">
        <v>1830</v>
      </c>
      <c r="G1295" s="24" t="s">
        <v>3411</v>
      </c>
      <c r="H1295">
        <v>8770</v>
      </c>
      <c r="I1295" s="24" t="s">
        <v>7097</v>
      </c>
      <c r="J1295" t="b">
        <v>0</v>
      </c>
    </row>
    <row r="1296" spans="1:10" x14ac:dyDescent="0.2">
      <c r="A1296">
        <v>466</v>
      </c>
      <c r="B1296">
        <v>5</v>
      </c>
      <c r="C1296" s="116"/>
      <c r="D1296">
        <v>2397</v>
      </c>
      <c r="E1296" s="24" t="s">
        <v>7098</v>
      </c>
      <c r="F1296" s="24" t="s">
        <v>3414</v>
      </c>
      <c r="G1296" s="24" t="s">
        <v>462</v>
      </c>
      <c r="H1296">
        <v>2397</v>
      </c>
      <c r="I1296" s="24" t="s">
        <v>7099</v>
      </c>
      <c r="J1296" t="b">
        <v>1</v>
      </c>
    </row>
    <row r="1297" spans="1:10" x14ac:dyDescent="0.2">
      <c r="A1297">
        <v>1995</v>
      </c>
      <c r="C1297" s="116">
        <v>45131.387903819443</v>
      </c>
      <c r="D1297">
        <v>1873</v>
      </c>
      <c r="E1297" s="24" t="s">
        <v>7100</v>
      </c>
      <c r="F1297" s="24" t="s">
        <v>3416</v>
      </c>
      <c r="G1297" s="24" t="s">
        <v>3415</v>
      </c>
      <c r="H1297">
        <v>1873</v>
      </c>
      <c r="I1297" s="24" t="s">
        <v>7101</v>
      </c>
      <c r="J1297" t="b">
        <v>0</v>
      </c>
    </row>
    <row r="1298" spans="1:10" x14ac:dyDescent="0.2">
      <c r="A1298">
        <v>1124</v>
      </c>
      <c r="B1298">
        <v>4</v>
      </c>
      <c r="C1298" s="116">
        <v>45131.387904895833</v>
      </c>
      <c r="D1298">
        <v>9411</v>
      </c>
      <c r="E1298" s="24" t="s">
        <v>7102</v>
      </c>
      <c r="F1298" s="24" t="s">
        <v>1753</v>
      </c>
      <c r="G1298" s="24" t="s">
        <v>3417</v>
      </c>
      <c r="H1298">
        <v>9411</v>
      </c>
      <c r="I1298" s="24" t="s">
        <v>7103</v>
      </c>
      <c r="J1298" t="b">
        <v>0</v>
      </c>
    </row>
    <row r="1299" spans="1:10" x14ac:dyDescent="0.2">
      <c r="A1299">
        <v>1199</v>
      </c>
      <c r="B1299">
        <v>4</v>
      </c>
      <c r="C1299" s="116">
        <v>45131.387906018521</v>
      </c>
      <c r="D1299">
        <v>9504</v>
      </c>
      <c r="E1299" s="24" t="s">
        <v>7104</v>
      </c>
      <c r="F1299" s="24" t="s">
        <v>1462</v>
      </c>
      <c r="G1299" s="24" t="s">
        <v>3418</v>
      </c>
      <c r="H1299">
        <v>9504</v>
      </c>
      <c r="I1299" s="24" t="s">
        <v>7105</v>
      </c>
      <c r="J1299" t="b">
        <v>0</v>
      </c>
    </row>
    <row r="1300" spans="1:10" x14ac:dyDescent="0.2">
      <c r="A1300">
        <v>1163</v>
      </c>
      <c r="B1300">
        <v>4</v>
      </c>
      <c r="C1300" s="116">
        <v>45131.387910682868</v>
      </c>
      <c r="D1300">
        <v>9460</v>
      </c>
      <c r="E1300" s="24" t="s">
        <v>7106</v>
      </c>
      <c r="F1300" s="24" t="s">
        <v>2875</v>
      </c>
      <c r="G1300" s="24" t="s">
        <v>3419</v>
      </c>
      <c r="H1300">
        <v>9460</v>
      </c>
      <c r="I1300" s="24" t="s">
        <v>7107</v>
      </c>
      <c r="J1300" t="b">
        <v>0</v>
      </c>
    </row>
    <row r="1301" spans="1:10" x14ac:dyDescent="0.2">
      <c r="A1301">
        <v>915</v>
      </c>
      <c r="B1301">
        <v>4</v>
      </c>
      <c r="C1301" s="116">
        <v>45131.387922256945</v>
      </c>
      <c r="D1301">
        <v>9186</v>
      </c>
      <c r="E1301" s="24" t="s">
        <v>7106</v>
      </c>
      <c r="F1301" s="24" t="s">
        <v>3421</v>
      </c>
      <c r="G1301" s="24" t="s">
        <v>3420</v>
      </c>
      <c r="H1301">
        <v>9186</v>
      </c>
      <c r="I1301" s="24" t="s">
        <v>7108</v>
      </c>
      <c r="J1301" t="b">
        <v>0</v>
      </c>
    </row>
    <row r="1302" spans="1:10" x14ac:dyDescent="0.2">
      <c r="A1302">
        <v>2060</v>
      </c>
      <c r="C1302" s="116">
        <v>45131.387908530094</v>
      </c>
      <c r="D1302">
        <v>1983</v>
      </c>
      <c r="E1302" s="24" t="s">
        <v>7109</v>
      </c>
      <c r="F1302" s="24" t="s">
        <v>2496</v>
      </c>
      <c r="G1302" s="24" t="s">
        <v>3422</v>
      </c>
      <c r="H1302">
        <v>1983</v>
      </c>
      <c r="I1302" s="24" t="s">
        <v>7110</v>
      </c>
      <c r="J1302" t="b">
        <v>0</v>
      </c>
    </row>
    <row r="1303" spans="1:10" x14ac:dyDescent="0.2">
      <c r="A1303">
        <v>1085</v>
      </c>
      <c r="B1303">
        <v>4</v>
      </c>
      <c r="C1303" s="116">
        <v>45131.387909606485</v>
      </c>
      <c r="D1303">
        <v>9363</v>
      </c>
      <c r="E1303" s="24" t="s">
        <v>7109</v>
      </c>
      <c r="F1303" s="24" t="s">
        <v>956</v>
      </c>
      <c r="G1303" s="24" t="s">
        <v>3423</v>
      </c>
      <c r="H1303">
        <v>9363</v>
      </c>
      <c r="I1303" s="24" t="s">
        <v>7111</v>
      </c>
      <c r="J1303" t="b">
        <v>0</v>
      </c>
    </row>
    <row r="1304" spans="1:10" x14ac:dyDescent="0.2">
      <c r="A1304">
        <v>1628</v>
      </c>
      <c r="B1304">
        <v>4</v>
      </c>
      <c r="C1304" s="116"/>
      <c r="D1304">
        <v>9953</v>
      </c>
      <c r="E1304" s="24" t="s">
        <v>7112</v>
      </c>
      <c r="F1304" s="24" t="s">
        <v>1154</v>
      </c>
      <c r="G1304" s="24" t="s">
        <v>3424</v>
      </c>
      <c r="H1304">
        <v>9953</v>
      </c>
      <c r="I1304" s="24" t="s">
        <v>415</v>
      </c>
      <c r="J1304" t="b">
        <v>0</v>
      </c>
    </row>
    <row r="1305" spans="1:10" x14ac:dyDescent="0.2">
      <c r="A1305">
        <v>1708</v>
      </c>
      <c r="C1305" s="116">
        <v>45131.387907256947</v>
      </c>
      <c r="D1305">
        <v>1475</v>
      </c>
      <c r="E1305" s="24" t="s">
        <v>7113</v>
      </c>
      <c r="F1305" s="24" t="s">
        <v>1867</v>
      </c>
      <c r="G1305" s="24" t="s">
        <v>7114</v>
      </c>
      <c r="H1305">
        <v>1475</v>
      </c>
      <c r="I1305" s="24" t="s">
        <v>7115</v>
      </c>
      <c r="J1305" t="b">
        <v>0</v>
      </c>
    </row>
    <row r="1306" spans="1:10" x14ac:dyDescent="0.2">
      <c r="A1306">
        <v>391</v>
      </c>
      <c r="B1306">
        <v>4</v>
      </c>
      <c r="C1306" s="116"/>
      <c r="D1306">
        <v>2126</v>
      </c>
      <c r="E1306" s="24" t="s">
        <v>7116</v>
      </c>
      <c r="F1306" s="24" t="s">
        <v>3426</v>
      </c>
      <c r="G1306" s="24" t="s">
        <v>464</v>
      </c>
      <c r="H1306">
        <v>2126</v>
      </c>
      <c r="I1306" s="24" t="s">
        <v>7117</v>
      </c>
      <c r="J1306" t="b">
        <v>0</v>
      </c>
    </row>
    <row r="1307" spans="1:10" x14ac:dyDescent="0.2">
      <c r="A1307">
        <v>220</v>
      </c>
      <c r="B1307">
        <v>4</v>
      </c>
      <c r="C1307" s="116">
        <v>45131.387925000003</v>
      </c>
      <c r="D1307">
        <v>1228</v>
      </c>
      <c r="E1307" s="24" t="s">
        <v>7118</v>
      </c>
      <c r="F1307" s="24" t="s">
        <v>998</v>
      </c>
      <c r="G1307" s="24" t="s">
        <v>40</v>
      </c>
      <c r="H1307">
        <v>1228</v>
      </c>
      <c r="I1307" s="24" t="s">
        <v>7119</v>
      </c>
      <c r="J1307" t="b">
        <v>0</v>
      </c>
    </row>
    <row r="1308" spans="1:10" x14ac:dyDescent="0.2">
      <c r="A1308">
        <v>608</v>
      </c>
      <c r="B1308">
        <v>4</v>
      </c>
      <c r="C1308" s="116">
        <v>45131.387925543982</v>
      </c>
      <c r="D1308">
        <v>8808</v>
      </c>
      <c r="E1308" s="24" t="s">
        <v>7118</v>
      </c>
      <c r="F1308" s="24" t="s">
        <v>998</v>
      </c>
      <c r="G1308" s="24" t="s">
        <v>40</v>
      </c>
      <c r="H1308">
        <v>8808</v>
      </c>
      <c r="I1308" s="24" t="s">
        <v>7119</v>
      </c>
      <c r="J1308" t="b">
        <v>0</v>
      </c>
    </row>
    <row r="1309" spans="1:10" x14ac:dyDescent="0.2">
      <c r="A1309">
        <v>1389</v>
      </c>
      <c r="B1309">
        <v>4</v>
      </c>
      <c r="C1309" s="116">
        <v>45131.387926423609</v>
      </c>
      <c r="D1309">
        <v>9700</v>
      </c>
      <c r="E1309" s="24" t="s">
        <v>7118</v>
      </c>
      <c r="F1309" s="24" t="s">
        <v>3429</v>
      </c>
      <c r="G1309" s="24" t="s">
        <v>3428</v>
      </c>
      <c r="H1309">
        <v>9700</v>
      </c>
      <c r="I1309" s="24" t="s">
        <v>7120</v>
      </c>
      <c r="J1309" t="b">
        <v>0</v>
      </c>
    </row>
    <row r="1310" spans="1:10" x14ac:dyDescent="0.2">
      <c r="A1310">
        <v>807</v>
      </c>
      <c r="B1310">
        <v>4</v>
      </c>
      <c r="C1310" s="116">
        <v>45131.387927511576</v>
      </c>
      <c r="D1310">
        <v>9059</v>
      </c>
      <c r="E1310" s="24" t="s">
        <v>7118</v>
      </c>
      <c r="F1310" s="24" t="s">
        <v>1280</v>
      </c>
      <c r="G1310" s="24" t="s">
        <v>3430</v>
      </c>
      <c r="H1310">
        <v>9059</v>
      </c>
      <c r="I1310" s="24" t="s">
        <v>7121</v>
      </c>
      <c r="J1310" t="b">
        <v>0</v>
      </c>
    </row>
    <row r="1311" spans="1:10" x14ac:dyDescent="0.2">
      <c r="A1311">
        <v>718</v>
      </c>
      <c r="B1311">
        <v>4</v>
      </c>
      <c r="C1311" s="116">
        <v>45131.387928240743</v>
      </c>
      <c r="D1311">
        <v>8956</v>
      </c>
      <c r="E1311" s="24" t="s">
        <v>7118</v>
      </c>
      <c r="F1311" s="24" t="s">
        <v>3432</v>
      </c>
      <c r="G1311" s="24" t="s">
        <v>3431</v>
      </c>
      <c r="H1311">
        <v>8956</v>
      </c>
      <c r="I1311" s="24" t="s">
        <v>7122</v>
      </c>
      <c r="J1311" t="b">
        <v>0</v>
      </c>
    </row>
    <row r="1312" spans="1:10" x14ac:dyDescent="0.2">
      <c r="A1312">
        <v>1570</v>
      </c>
      <c r="B1312">
        <v>4</v>
      </c>
      <c r="C1312" s="116">
        <v>45131.387928969911</v>
      </c>
      <c r="D1312">
        <v>9890</v>
      </c>
      <c r="E1312" s="24" t="s">
        <v>7118</v>
      </c>
      <c r="F1312" s="24" t="s">
        <v>2732</v>
      </c>
      <c r="G1312" s="24" t="s">
        <v>3433</v>
      </c>
      <c r="H1312">
        <v>9890</v>
      </c>
      <c r="I1312" s="24" t="s">
        <v>7123</v>
      </c>
      <c r="J1312" t="b">
        <v>0</v>
      </c>
    </row>
    <row r="1313" spans="1:10" x14ac:dyDescent="0.2">
      <c r="A1313">
        <v>799</v>
      </c>
      <c r="B1313">
        <v>4</v>
      </c>
      <c r="C1313" s="116">
        <v>45131.387930405093</v>
      </c>
      <c r="D1313">
        <v>9049</v>
      </c>
      <c r="E1313" s="24" t="s">
        <v>7118</v>
      </c>
      <c r="F1313" s="24" t="s">
        <v>3317</v>
      </c>
      <c r="G1313" s="24" t="s">
        <v>3434</v>
      </c>
      <c r="H1313">
        <v>9049</v>
      </c>
      <c r="I1313" s="24" t="s">
        <v>7124</v>
      </c>
      <c r="J1313" t="b">
        <v>0</v>
      </c>
    </row>
    <row r="1314" spans="1:10" x14ac:dyDescent="0.2">
      <c r="A1314">
        <v>1851</v>
      </c>
      <c r="B1314">
        <v>4</v>
      </c>
      <c r="C1314" s="116"/>
      <c r="D1314">
        <v>8173</v>
      </c>
      <c r="E1314" s="24" t="s">
        <v>7118</v>
      </c>
      <c r="F1314" s="24" t="s">
        <v>1113</v>
      </c>
      <c r="G1314" s="24" t="s">
        <v>3435</v>
      </c>
      <c r="H1314">
        <v>8173</v>
      </c>
      <c r="I1314" s="24" t="s">
        <v>723</v>
      </c>
      <c r="J1314" t="b">
        <v>0</v>
      </c>
    </row>
    <row r="1315" spans="1:10" x14ac:dyDescent="0.2">
      <c r="A1315">
        <v>281</v>
      </c>
      <c r="B1315">
        <v>4</v>
      </c>
      <c r="C1315" s="116">
        <v>45131.387931863428</v>
      </c>
      <c r="D1315">
        <v>1291</v>
      </c>
      <c r="E1315" s="24" t="s">
        <v>7125</v>
      </c>
      <c r="F1315" s="24" t="s">
        <v>3438</v>
      </c>
      <c r="G1315" s="24" t="s">
        <v>3437</v>
      </c>
      <c r="H1315">
        <v>1291</v>
      </c>
      <c r="I1315" s="24" t="s">
        <v>7126</v>
      </c>
      <c r="J1315" t="b">
        <v>0</v>
      </c>
    </row>
    <row r="1316" spans="1:10" x14ac:dyDescent="0.2">
      <c r="A1316">
        <v>888</v>
      </c>
      <c r="B1316">
        <v>4</v>
      </c>
      <c r="C1316" s="116">
        <v>45131.387932951387</v>
      </c>
      <c r="D1316">
        <v>9158</v>
      </c>
      <c r="E1316" s="24" t="s">
        <v>7127</v>
      </c>
      <c r="F1316" s="24" t="s">
        <v>981</v>
      </c>
      <c r="G1316" s="24" t="s">
        <v>3443</v>
      </c>
      <c r="H1316">
        <v>9158</v>
      </c>
      <c r="I1316" s="24" t="s">
        <v>7128</v>
      </c>
      <c r="J1316" t="b">
        <v>0</v>
      </c>
    </row>
    <row r="1317" spans="1:10" x14ac:dyDescent="0.2">
      <c r="A1317">
        <v>1097</v>
      </c>
      <c r="B1317">
        <v>4</v>
      </c>
      <c r="C1317" s="116">
        <v>45131.387933298611</v>
      </c>
      <c r="D1317">
        <v>9381</v>
      </c>
      <c r="E1317" s="24" t="s">
        <v>7127</v>
      </c>
      <c r="F1317" s="24" t="s">
        <v>3445</v>
      </c>
      <c r="G1317" s="24" t="s">
        <v>3444</v>
      </c>
      <c r="H1317">
        <v>9381</v>
      </c>
      <c r="I1317" s="24" t="s">
        <v>7129</v>
      </c>
      <c r="J1317" t="b">
        <v>0</v>
      </c>
    </row>
    <row r="1318" spans="1:10" x14ac:dyDescent="0.2">
      <c r="A1318">
        <v>1453</v>
      </c>
      <c r="B1318">
        <v>4</v>
      </c>
      <c r="C1318" s="116">
        <v>45131.387933483798</v>
      </c>
      <c r="D1318">
        <v>9770</v>
      </c>
      <c r="E1318" s="24" t="s">
        <v>7127</v>
      </c>
      <c r="F1318" s="24" t="s">
        <v>3447</v>
      </c>
      <c r="G1318" s="24" t="s">
        <v>3446</v>
      </c>
      <c r="H1318">
        <v>9770</v>
      </c>
      <c r="I1318" s="24" t="s">
        <v>7130</v>
      </c>
      <c r="J1318" t="b">
        <v>0</v>
      </c>
    </row>
    <row r="1319" spans="1:10" x14ac:dyDescent="0.2">
      <c r="A1319">
        <v>1137</v>
      </c>
      <c r="B1319">
        <v>6</v>
      </c>
      <c r="C1319" s="116">
        <v>45131.387934027778</v>
      </c>
      <c r="D1319">
        <v>9427</v>
      </c>
      <c r="E1319" s="24" t="s">
        <v>7131</v>
      </c>
      <c r="F1319" s="24" t="s">
        <v>3450</v>
      </c>
      <c r="G1319" s="24" t="s">
        <v>3449</v>
      </c>
      <c r="H1319">
        <v>9427</v>
      </c>
      <c r="I1319" s="24" t="s">
        <v>7132</v>
      </c>
      <c r="J1319" t="b">
        <v>1</v>
      </c>
    </row>
    <row r="1320" spans="1:10" x14ac:dyDescent="0.2">
      <c r="A1320">
        <v>1758</v>
      </c>
      <c r="C1320" s="116">
        <v>45131.387934375001</v>
      </c>
      <c r="D1320">
        <v>1526</v>
      </c>
      <c r="E1320" s="24" t="s">
        <v>7133</v>
      </c>
      <c r="F1320" s="24" t="s">
        <v>3455</v>
      </c>
      <c r="G1320" s="24" t="s">
        <v>3454</v>
      </c>
      <c r="H1320">
        <v>1526</v>
      </c>
      <c r="I1320" s="24" t="s">
        <v>7134</v>
      </c>
      <c r="J1320" t="b">
        <v>0</v>
      </c>
    </row>
    <row r="1321" spans="1:10" x14ac:dyDescent="0.2">
      <c r="A1321">
        <v>919</v>
      </c>
      <c r="B1321">
        <v>4</v>
      </c>
      <c r="C1321" s="116">
        <v>45131.387934571758</v>
      </c>
      <c r="D1321">
        <v>9190</v>
      </c>
      <c r="E1321" s="24" t="s">
        <v>7135</v>
      </c>
      <c r="F1321" s="24" t="s">
        <v>960</v>
      </c>
      <c r="G1321" s="24" t="s">
        <v>3456</v>
      </c>
      <c r="H1321">
        <v>9190</v>
      </c>
      <c r="I1321" s="24" t="s">
        <v>7136</v>
      </c>
      <c r="J1321" t="b">
        <v>0</v>
      </c>
    </row>
    <row r="1322" spans="1:10" x14ac:dyDescent="0.2">
      <c r="A1322">
        <v>881</v>
      </c>
      <c r="B1322">
        <v>4</v>
      </c>
      <c r="C1322" s="116">
        <v>45131.387934756945</v>
      </c>
      <c r="D1322">
        <v>9151</v>
      </c>
      <c r="E1322" s="24" t="s">
        <v>7135</v>
      </c>
      <c r="F1322" s="24" t="s">
        <v>3458</v>
      </c>
      <c r="G1322" s="24" t="s">
        <v>3457</v>
      </c>
      <c r="H1322">
        <v>9151</v>
      </c>
      <c r="I1322" s="24" t="s">
        <v>7137</v>
      </c>
      <c r="J1322" t="b">
        <v>0</v>
      </c>
    </row>
    <row r="1323" spans="1:10" x14ac:dyDescent="0.2">
      <c r="A1323">
        <v>1275</v>
      </c>
      <c r="B1323">
        <v>1</v>
      </c>
      <c r="C1323" s="116">
        <v>45131.387934953702</v>
      </c>
      <c r="D1323">
        <v>9583</v>
      </c>
      <c r="E1323" s="24" t="s">
        <v>7135</v>
      </c>
      <c r="F1323" s="24" t="s">
        <v>3461</v>
      </c>
      <c r="G1323" s="24" t="s">
        <v>3460</v>
      </c>
      <c r="H1323">
        <v>9583</v>
      </c>
      <c r="I1323" s="24" t="s">
        <v>7138</v>
      </c>
      <c r="J1323" t="b">
        <v>1</v>
      </c>
    </row>
    <row r="1324" spans="1:10" x14ac:dyDescent="0.2">
      <c r="A1324">
        <v>1235</v>
      </c>
      <c r="B1324">
        <v>4</v>
      </c>
      <c r="C1324" s="116"/>
      <c r="D1324">
        <v>9541</v>
      </c>
      <c r="E1324" s="24" t="s">
        <v>7139</v>
      </c>
      <c r="F1324" s="24" t="s">
        <v>3467</v>
      </c>
      <c r="G1324" s="24" t="s">
        <v>467</v>
      </c>
      <c r="H1324">
        <v>9541</v>
      </c>
      <c r="I1324" s="24" t="s">
        <v>225</v>
      </c>
      <c r="J1324" t="b">
        <v>0</v>
      </c>
    </row>
    <row r="1325" spans="1:10" x14ac:dyDescent="0.2">
      <c r="A1325">
        <v>1053</v>
      </c>
      <c r="B1325">
        <v>4</v>
      </c>
      <c r="C1325" s="116">
        <v>45131.387936724539</v>
      </c>
      <c r="D1325">
        <v>9330</v>
      </c>
      <c r="E1325" s="24" t="s">
        <v>7139</v>
      </c>
      <c r="F1325" s="24" t="s">
        <v>1568</v>
      </c>
      <c r="G1325" s="24" t="s">
        <v>3476</v>
      </c>
      <c r="H1325">
        <v>9330</v>
      </c>
      <c r="I1325" s="24" t="s">
        <v>7140</v>
      </c>
      <c r="J1325" t="b">
        <v>0</v>
      </c>
    </row>
    <row r="1326" spans="1:10" x14ac:dyDescent="0.2">
      <c r="A1326">
        <v>407</v>
      </c>
      <c r="B1326">
        <v>4</v>
      </c>
      <c r="C1326" s="116">
        <v>45131.387936724539</v>
      </c>
      <c r="D1326">
        <v>2176</v>
      </c>
      <c r="E1326" s="24" t="s">
        <v>7139</v>
      </c>
      <c r="F1326" s="24" t="s">
        <v>956</v>
      </c>
      <c r="G1326" s="24" t="s">
        <v>3477</v>
      </c>
      <c r="H1326">
        <v>2176</v>
      </c>
      <c r="I1326" s="24" t="s">
        <v>7141</v>
      </c>
      <c r="J1326" t="b">
        <v>0</v>
      </c>
    </row>
    <row r="1327" spans="1:10" x14ac:dyDescent="0.2">
      <c r="A1327">
        <v>156</v>
      </c>
      <c r="B1327">
        <v>4</v>
      </c>
      <c r="C1327" s="116">
        <v>45131.387937268519</v>
      </c>
      <c r="D1327">
        <v>1160</v>
      </c>
      <c r="E1327" s="24" t="s">
        <v>7139</v>
      </c>
      <c r="F1327" s="24" t="s">
        <v>3479</v>
      </c>
      <c r="G1327" s="24" t="s">
        <v>3478</v>
      </c>
      <c r="H1327">
        <v>1160</v>
      </c>
      <c r="I1327" s="24" t="s">
        <v>7142</v>
      </c>
      <c r="J1327" t="b">
        <v>0</v>
      </c>
    </row>
    <row r="1328" spans="1:10" x14ac:dyDescent="0.2">
      <c r="A1328">
        <v>148</v>
      </c>
      <c r="B1328">
        <v>4</v>
      </c>
      <c r="C1328" s="116">
        <v>45131.387936192128</v>
      </c>
      <c r="D1328">
        <v>1152</v>
      </c>
      <c r="E1328" s="24" t="s">
        <v>7143</v>
      </c>
      <c r="F1328" s="24" t="s">
        <v>1753</v>
      </c>
      <c r="G1328" s="24" t="s">
        <v>3482</v>
      </c>
      <c r="H1328">
        <v>1152</v>
      </c>
      <c r="I1328" s="24" t="s">
        <v>7144</v>
      </c>
      <c r="J1328" t="b">
        <v>0</v>
      </c>
    </row>
    <row r="1329" spans="1:10" x14ac:dyDescent="0.2">
      <c r="A1329">
        <v>184</v>
      </c>
      <c r="B1329">
        <v>4</v>
      </c>
      <c r="C1329" s="116">
        <v>45131.387936377316</v>
      </c>
      <c r="D1329">
        <v>1188</v>
      </c>
      <c r="E1329" s="24" t="s">
        <v>7145</v>
      </c>
      <c r="F1329" s="24" t="s">
        <v>1380</v>
      </c>
      <c r="G1329" s="24" t="s">
        <v>3483</v>
      </c>
      <c r="H1329">
        <v>1188</v>
      </c>
      <c r="I1329" s="24" t="s">
        <v>7146</v>
      </c>
      <c r="J1329" t="b">
        <v>0</v>
      </c>
    </row>
    <row r="1330" spans="1:10" x14ac:dyDescent="0.2">
      <c r="A1330">
        <v>1386</v>
      </c>
      <c r="B1330">
        <v>4</v>
      </c>
      <c r="C1330" s="116">
        <v>45131.387937847219</v>
      </c>
      <c r="D1330">
        <v>9697</v>
      </c>
      <c r="E1330" s="24" t="s">
        <v>7147</v>
      </c>
      <c r="F1330" s="24" t="s">
        <v>3487</v>
      </c>
      <c r="G1330" s="24" t="s">
        <v>3486</v>
      </c>
      <c r="H1330">
        <v>9697</v>
      </c>
      <c r="I1330" s="24" t="s">
        <v>7148</v>
      </c>
      <c r="J1330" t="b">
        <v>0</v>
      </c>
    </row>
    <row r="1331" spans="1:10" x14ac:dyDescent="0.2">
      <c r="A1331">
        <v>1987</v>
      </c>
      <c r="C1331" s="116">
        <v>45131.387937997686</v>
      </c>
      <c r="D1331">
        <v>1800</v>
      </c>
      <c r="E1331" s="24" t="s">
        <v>7149</v>
      </c>
      <c r="F1331" s="24" t="s">
        <v>3489</v>
      </c>
      <c r="G1331" s="24" t="s">
        <v>3488</v>
      </c>
      <c r="H1331">
        <v>1800</v>
      </c>
      <c r="I1331" s="24" t="s">
        <v>7150</v>
      </c>
      <c r="J1331" t="b">
        <v>0</v>
      </c>
    </row>
    <row r="1332" spans="1:10" x14ac:dyDescent="0.2">
      <c r="A1332">
        <v>890</v>
      </c>
      <c r="B1332">
        <v>4</v>
      </c>
      <c r="C1332" s="116">
        <v>45131.387938194443</v>
      </c>
      <c r="D1332">
        <v>9161</v>
      </c>
      <c r="E1332" s="24" t="s">
        <v>7151</v>
      </c>
      <c r="F1332" s="24" t="s">
        <v>3048</v>
      </c>
      <c r="G1332" s="24" t="s">
        <v>3490</v>
      </c>
      <c r="H1332">
        <v>9161</v>
      </c>
      <c r="I1332" s="24" t="s">
        <v>7152</v>
      </c>
      <c r="J1332" t="b">
        <v>0</v>
      </c>
    </row>
    <row r="1333" spans="1:10" x14ac:dyDescent="0.2">
      <c r="A1333">
        <v>772</v>
      </c>
      <c r="B1333">
        <v>4</v>
      </c>
      <c r="C1333" s="116">
        <v>45131.387938391206</v>
      </c>
      <c r="D1333">
        <v>9019</v>
      </c>
      <c r="E1333" s="24" t="s">
        <v>7151</v>
      </c>
      <c r="F1333" s="24" t="s">
        <v>3492</v>
      </c>
      <c r="G1333" s="24" t="s">
        <v>3491</v>
      </c>
      <c r="H1333">
        <v>9019</v>
      </c>
      <c r="I1333" s="24" t="s">
        <v>7153</v>
      </c>
      <c r="J1333" t="b">
        <v>0</v>
      </c>
    </row>
    <row r="1334" spans="1:10" x14ac:dyDescent="0.2">
      <c r="A1334">
        <v>44</v>
      </c>
      <c r="B1334">
        <v>4</v>
      </c>
      <c r="C1334" s="116">
        <v>45131.387938541666</v>
      </c>
      <c r="D1334">
        <v>1047</v>
      </c>
      <c r="E1334" s="24" t="s">
        <v>7151</v>
      </c>
      <c r="F1334" s="24" t="s">
        <v>2192</v>
      </c>
      <c r="G1334" s="24" t="s">
        <v>3493</v>
      </c>
      <c r="H1334">
        <v>1047</v>
      </c>
      <c r="I1334" s="24" t="s">
        <v>7154</v>
      </c>
      <c r="J1334" t="b">
        <v>0</v>
      </c>
    </row>
    <row r="1335" spans="1:10" x14ac:dyDescent="0.2">
      <c r="A1335">
        <v>100</v>
      </c>
      <c r="B1335">
        <v>4</v>
      </c>
      <c r="C1335" s="116">
        <v>45131.387938391206</v>
      </c>
      <c r="D1335">
        <v>1104</v>
      </c>
      <c r="E1335" s="24" t="s">
        <v>7155</v>
      </c>
      <c r="F1335" s="24" t="s">
        <v>969</v>
      </c>
      <c r="G1335" s="24" t="s">
        <v>3495</v>
      </c>
      <c r="H1335">
        <v>1104</v>
      </c>
      <c r="I1335" s="24" t="s">
        <v>7156</v>
      </c>
      <c r="J1335" t="b">
        <v>0</v>
      </c>
    </row>
    <row r="1336" spans="1:10" x14ac:dyDescent="0.2">
      <c r="A1336">
        <v>629</v>
      </c>
      <c r="B1336">
        <v>4</v>
      </c>
      <c r="C1336" s="116">
        <v>45131.38793873843</v>
      </c>
      <c r="D1336">
        <v>8834</v>
      </c>
      <c r="E1336" s="24" t="s">
        <v>7157</v>
      </c>
      <c r="F1336" s="24" t="s">
        <v>3337</v>
      </c>
      <c r="G1336" s="24" t="s">
        <v>3496</v>
      </c>
      <c r="H1336">
        <v>8834</v>
      </c>
      <c r="I1336" s="24" t="s">
        <v>7158</v>
      </c>
      <c r="J1336" t="b">
        <v>0</v>
      </c>
    </row>
    <row r="1337" spans="1:10" x14ac:dyDescent="0.2">
      <c r="A1337">
        <v>507</v>
      </c>
      <c r="B1337">
        <v>6</v>
      </c>
      <c r="C1337" s="116">
        <v>45131.38793892361</v>
      </c>
      <c r="D1337">
        <v>8655</v>
      </c>
      <c r="E1337" s="24" t="s">
        <v>7159</v>
      </c>
      <c r="F1337" s="24" t="s">
        <v>3498</v>
      </c>
      <c r="G1337" s="24" t="s">
        <v>3497</v>
      </c>
      <c r="H1337">
        <v>8655</v>
      </c>
      <c r="I1337" s="24" t="s">
        <v>7160</v>
      </c>
      <c r="J1337" t="b">
        <v>1</v>
      </c>
    </row>
    <row r="1338" spans="1:10" x14ac:dyDescent="0.2">
      <c r="A1338">
        <v>769</v>
      </c>
      <c r="B1338">
        <v>4</v>
      </c>
      <c r="C1338" s="116">
        <v>45131.387939085645</v>
      </c>
      <c r="D1338">
        <v>9016</v>
      </c>
      <c r="E1338" s="24" t="s">
        <v>7161</v>
      </c>
      <c r="F1338" s="24" t="s">
        <v>3500</v>
      </c>
      <c r="G1338" s="24" t="s">
        <v>3499</v>
      </c>
      <c r="H1338">
        <v>9016</v>
      </c>
      <c r="I1338" s="24" t="s">
        <v>7162</v>
      </c>
      <c r="J1338" t="b">
        <v>0</v>
      </c>
    </row>
    <row r="1339" spans="1:10" x14ac:dyDescent="0.2">
      <c r="A1339">
        <v>2082</v>
      </c>
      <c r="C1339" s="116">
        <v>45639</v>
      </c>
      <c r="D1339">
        <v>2428</v>
      </c>
      <c r="E1339" s="24" t="s">
        <v>5059</v>
      </c>
      <c r="F1339" s="24" t="s">
        <v>2818</v>
      </c>
      <c r="G1339" s="24" t="s">
        <v>3501</v>
      </c>
      <c r="H1339">
        <v>2428</v>
      </c>
      <c r="I1339" s="24" t="s">
        <v>7163</v>
      </c>
      <c r="J1339" t="b">
        <v>0</v>
      </c>
    </row>
    <row r="1340" spans="1:10" x14ac:dyDescent="0.2">
      <c r="A1340">
        <v>1418</v>
      </c>
      <c r="B1340">
        <v>4</v>
      </c>
      <c r="C1340" s="116">
        <v>45131.38793946759</v>
      </c>
      <c r="D1340">
        <v>9732</v>
      </c>
      <c r="E1340" s="24" t="s">
        <v>5059</v>
      </c>
      <c r="F1340" s="24" t="s">
        <v>2309</v>
      </c>
      <c r="G1340" s="24" t="s">
        <v>3502</v>
      </c>
      <c r="H1340">
        <v>9732</v>
      </c>
      <c r="I1340" s="24" t="s">
        <v>7164</v>
      </c>
      <c r="J1340" t="b">
        <v>0</v>
      </c>
    </row>
    <row r="1341" spans="1:10" x14ac:dyDescent="0.2">
      <c r="A1341">
        <v>1178</v>
      </c>
      <c r="B1341">
        <v>4</v>
      </c>
      <c r="C1341" s="116">
        <v>45131.387939270833</v>
      </c>
      <c r="D1341">
        <v>9480</v>
      </c>
      <c r="E1341" s="24" t="s">
        <v>5059</v>
      </c>
      <c r="F1341" s="24" t="s">
        <v>2309</v>
      </c>
      <c r="G1341" s="24" t="s">
        <v>3502</v>
      </c>
      <c r="H1341">
        <v>9480</v>
      </c>
      <c r="I1341" s="24" t="s">
        <v>7164</v>
      </c>
      <c r="J1341" t="b">
        <v>0</v>
      </c>
    </row>
    <row r="1342" spans="1:10" x14ac:dyDescent="0.2">
      <c r="A1342">
        <v>1754</v>
      </c>
      <c r="C1342" s="116">
        <v>45131.38793946759</v>
      </c>
      <c r="D1342">
        <v>1514</v>
      </c>
      <c r="E1342" s="24" t="s">
        <v>5059</v>
      </c>
      <c r="F1342" s="24" t="s">
        <v>987</v>
      </c>
      <c r="G1342" s="24" t="s">
        <v>3503</v>
      </c>
      <c r="H1342">
        <v>1514</v>
      </c>
      <c r="I1342" s="24" t="s">
        <v>7165</v>
      </c>
      <c r="J1342" t="b">
        <v>0</v>
      </c>
    </row>
    <row r="1343" spans="1:10" x14ac:dyDescent="0.2">
      <c r="A1343">
        <v>26</v>
      </c>
      <c r="B1343">
        <v>4</v>
      </c>
      <c r="C1343" s="116">
        <v>45131.387939618056</v>
      </c>
      <c r="D1343">
        <v>1029</v>
      </c>
      <c r="E1343" s="24" t="s">
        <v>5059</v>
      </c>
      <c r="F1343" s="24" t="s">
        <v>1266</v>
      </c>
      <c r="G1343" s="24" t="s">
        <v>3505</v>
      </c>
      <c r="H1343">
        <v>1029</v>
      </c>
      <c r="I1343" s="24" t="s">
        <v>7166</v>
      </c>
      <c r="J1343" t="b">
        <v>0</v>
      </c>
    </row>
    <row r="1344" spans="1:10" x14ac:dyDescent="0.2">
      <c r="A1344">
        <v>122</v>
      </c>
      <c r="B1344">
        <v>4</v>
      </c>
      <c r="C1344" s="116">
        <v>45131.387939814813</v>
      </c>
      <c r="D1344">
        <v>1126</v>
      </c>
      <c r="E1344" s="24" t="s">
        <v>5059</v>
      </c>
      <c r="F1344" s="24" t="s">
        <v>1068</v>
      </c>
      <c r="G1344" s="24" t="s">
        <v>3506</v>
      </c>
      <c r="H1344">
        <v>1126</v>
      </c>
      <c r="I1344" s="24" t="s">
        <v>7167</v>
      </c>
      <c r="J1344" t="b">
        <v>0</v>
      </c>
    </row>
    <row r="1345" spans="1:10" x14ac:dyDescent="0.2">
      <c r="A1345">
        <v>1908</v>
      </c>
      <c r="C1345" s="116">
        <v>45131.387940011577</v>
      </c>
      <c r="D1345">
        <v>1714</v>
      </c>
      <c r="E1345" s="24" t="s">
        <v>5059</v>
      </c>
      <c r="F1345" s="24" t="s">
        <v>3508</v>
      </c>
      <c r="G1345" s="24" t="s">
        <v>3507</v>
      </c>
      <c r="H1345">
        <v>1714</v>
      </c>
      <c r="I1345" s="24" t="s">
        <v>7168</v>
      </c>
      <c r="J1345" t="b">
        <v>0</v>
      </c>
    </row>
    <row r="1346" spans="1:10" x14ac:dyDescent="0.2">
      <c r="A1346">
        <v>96</v>
      </c>
      <c r="B1346">
        <v>4</v>
      </c>
      <c r="C1346" s="116">
        <v>45131.3879403588</v>
      </c>
      <c r="D1346">
        <v>1099</v>
      </c>
      <c r="E1346" s="24" t="s">
        <v>1830</v>
      </c>
      <c r="F1346" s="24" t="s">
        <v>1619</v>
      </c>
      <c r="G1346" s="24" t="s">
        <v>3511</v>
      </c>
      <c r="H1346">
        <v>1099</v>
      </c>
      <c r="I1346" s="24" t="s">
        <v>7169</v>
      </c>
      <c r="J1346" t="b">
        <v>0</v>
      </c>
    </row>
    <row r="1347" spans="1:10" x14ac:dyDescent="0.2">
      <c r="A1347">
        <v>889</v>
      </c>
      <c r="B1347">
        <v>4</v>
      </c>
      <c r="C1347" s="116">
        <v>45131.38794054398</v>
      </c>
      <c r="D1347">
        <v>9160</v>
      </c>
      <c r="E1347" s="24" t="s">
        <v>7170</v>
      </c>
      <c r="F1347" s="24" t="s">
        <v>891</v>
      </c>
      <c r="G1347" s="24" t="s">
        <v>3512</v>
      </c>
      <c r="H1347">
        <v>9160</v>
      </c>
      <c r="I1347" s="24" t="s">
        <v>7171</v>
      </c>
      <c r="J1347" t="b">
        <v>0</v>
      </c>
    </row>
    <row r="1348" spans="1:10" x14ac:dyDescent="0.2">
      <c r="A1348">
        <v>1145</v>
      </c>
      <c r="B1348">
        <v>4</v>
      </c>
      <c r="C1348" s="116">
        <v>45131.387940740744</v>
      </c>
      <c r="D1348">
        <v>9437</v>
      </c>
      <c r="E1348" s="24" t="s">
        <v>7172</v>
      </c>
      <c r="F1348" s="24" t="s">
        <v>3517</v>
      </c>
      <c r="G1348" s="24" t="s">
        <v>3516</v>
      </c>
      <c r="H1348">
        <v>9437</v>
      </c>
      <c r="I1348" s="24" t="s">
        <v>7173</v>
      </c>
      <c r="J1348" t="b">
        <v>0</v>
      </c>
    </row>
    <row r="1349" spans="1:10" x14ac:dyDescent="0.2">
      <c r="A1349">
        <v>2067</v>
      </c>
      <c r="C1349" s="116">
        <v>45639</v>
      </c>
      <c r="D1349">
        <v>1777</v>
      </c>
      <c r="E1349" s="24" t="s">
        <v>7174</v>
      </c>
      <c r="F1349" s="24" t="s">
        <v>3520</v>
      </c>
      <c r="G1349" s="24" t="s">
        <v>3519</v>
      </c>
      <c r="H1349">
        <v>1777</v>
      </c>
      <c r="I1349" s="24" t="s">
        <v>7175</v>
      </c>
      <c r="J1349" t="b">
        <v>0</v>
      </c>
    </row>
    <row r="1350" spans="1:10" x14ac:dyDescent="0.2">
      <c r="A1350">
        <v>369</v>
      </c>
      <c r="B1350">
        <v>8</v>
      </c>
      <c r="C1350" s="116">
        <v>45726</v>
      </c>
      <c r="D1350">
        <v>2009</v>
      </c>
      <c r="E1350" s="24" t="s">
        <v>4788</v>
      </c>
      <c r="F1350" s="24" t="s">
        <v>3529</v>
      </c>
      <c r="G1350" s="24" t="s">
        <v>3528</v>
      </c>
      <c r="H1350">
        <v>2009</v>
      </c>
      <c r="I1350" s="24" t="s">
        <v>7176</v>
      </c>
      <c r="J1350" t="b">
        <v>1</v>
      </c>
    </row>
    <row r="1351" spans="1:10" x14ac:dyDescent="0.2">
      <c r="A1351">
        <v>1633</v>
      </c>
      <c r="B1351">
        <v>4</v>
      </c>
      <c r="C1351" s="116">
        <v>45131.387943784721</v>
      </c>
      <c r="D1351">
        <v>9958</v>
      </c>
      <c r="E1351" s="24" t="s">
        <v>4788</v>
      </c>
      <c r="F1351" s="24" t="s">
        <v>3531</v>
      </c>
      <c r="G1351" s="24" t="s">
        <v>3530</v>
      </c>
      <c r="H1351">
        <v>9958</v>
      </c>
      <c r="I1351" s="24" t="s">
        <v>7177</v>
      </c>
      <c r="J1351" t="b">
        <v>0</v>
      </c>
    </row>
    <row r="1352" spans="1:10" x14ac:dyDescent="0.2">
      <c r="A1352">
        <v>624</v>
      </c>
      <c r="B1352">
        <v>4</v>
      </c>
      <c r="C1352" s="116">
        <v>45131.387943784721</v>
      </c>
      <c r="D1352">
        <v>8827</v>
      </c>
      <c r="E1352" s="24" t="s">
        <v>4788</v>
      </c>
      <c r="F1352" s="24" t="s">
        <v>1378</v>
      </c>
      <c r="G1352" s="24" t="s">
        <v>3532</v>
      </c>
      <c r="H1352">
        <v>8827</v>
      </c>
      <c r="I1352" s="24" t="s">
        <v>7178</v>
      </c>
      <c r="J1352" t="b">
        <v>0</v>
      </c>
    </row>
    <row r="1353" spans="1:10" x14ac:dyDescent="0.2">
      <c r="A1353">
        <v>1072</v>
      </c>
      <c r="B1353">
        <v>4</v>
      </c>
      <c r="C1353" s="116">
        <v>45131.387941817127</v>
      </c>
      <c r="D1353">
        <v>9349</v>
      </c>
      <c r="E1353" s="24" t="s">
        <v>6046</v>
      </c>
      <c r="F1353" s="24" t="s">
        <v>2714</v>
      </c>
      <c r="G1353" s="24" t="s">
        <v>3536</v>
      </c>
      <c r="H1353">
        <v>9349</v>
      </c>
      <c r="I1353" s="24" t="s">
        <v>7179</v>
      </c>
      <c r="J1353" t="b">
        <v>0</v>
      </c>
    </row>
    <row r="1354" spans="1:10" x14ac:dyDescent="0.2">
      <c r="A1354">
        <v>402</v>
      </c>
      <c r="B1354">
        <v>4</v>
      </c>
      <c r="C1354" s="116">
        <v>45131.38794197917</v>
      </c>
      <c r="D1354">
        <v>2167</v>
      </c>
      <c r="E1354" s="24" t="s">
        <v>6046</v>
      </c>
      <c r="F1354" s="24" t="s">
        <v>3538</v>
      </c>
      <c r="G1354" s="24" t="s">
        <v>3537</v>
      </c>
      <c r="H1354">
        <v>2167</v>
      </c>
      <c r="I1354" s="24" t="s">
        <v>7180</v>
      </c>
      <c r="J1354" t="b">
        <v>1</v>
      </c>
    </row>
    <row r="1355" spans="1:10" x14ac:dyDescent="0.2">
      <c r="A1355">
        <v>1725</v>
      </c>
      <c r="C1355" s="116">
        <v>44867</v>
      </c>
      <c r="D1355">
        <v>5947083</v>
      </c>
      <c r="E1355" s="24" t="s">
        <v>6046</v>
      </c>
      <c r="F1355" s="24" t="s">
        <v>7181</v>
      </c>
      <c r="G1355" s="24" t="s">
        <v>7182</v>
      </c>
      <c r="H1355">
        <v>5947083</v>
      </c>
      <c r="I1355" s="24" t="s">
        <v>7183</v>
      </c>
      <c r="J1355" t="b">
        <v>0</v>
      </c>
    </row>
    <row r="1356" spans="1:10" x14ac:dyDescent="0.2">
      <c r="A1356">
        <v>430</v>
      </c>
      <c r="B1356">
        <v>4</v>
      </c>
      <c r="C1356" s="116"/>
      <c r="D1356">
        <v>2245</v>
      </c>
      <c r="E1356" s="24" t="s">
        <v>6046</v>
      </c>
      <c r="F1356" s="24" t="s">
        <v>2280</v>
      </c>
      <c r="G1356" s="24" t="s">
        <v>473</v>
      </c>
      <c r="H1356">
        <v>2245</v>
      </c>
      <c r="I1356" s="24" t="s">
        <v>7184</v>
      </c>
      <c r="J1356" t="b">
        <v>0</v>
      </c>
    </row>
    <row r="1357" spans="1:10" x14ac:dyDescent="0.2">
      <c r="A1357">
        <v>1927</v>
      </c>
      <c r="C1357" s="116">
        <v>45455</v>
      </c>
      <c r="D1357">
        <v>5659148</v>
      </c>
      <c r="E1357" s="24" t="s">
        <v>6046</v>
      </c>
      <c r="F1357" s="24" t="s">
        <v>5064</v>
      </c>
      <c r="G1357" s="24" t="s">
        <v>5063</v>
      </c>
      <c r="H1357">
        <v>5659148</v>
      </c>
      <c r="I1357" s="24" t="s">
        <v>7185</v>
      </c>
      <c r="J1357" t="b">
        <v>0</v>
      </c>
    </row>
    <row r="1358" spans="1:10" x14ac:dyDescent="0.2">
      <c r="A1358">
        <v>1024</v>
      </c>
      <c r="B1358">
        <v>8</v>
      </c>
      <c r="C1358" s="116">
        <v>45726</v>
      </c>
      <c r="D1358">
        <v>9300</v>
      </c>
      <c r="E1358" s="24" t="s">
        <v>6046</v>
      </c>
      <c r="F1358" s="24" t="s">
        <v>3540</v>
      </c>
      <c r="G1358" s="24" t="s">
        <v>3539</v>
      </c>
      <c r="H1358">
        <v>9300</v>
      </c>
      <c r="I1358" s="24" t="s">
        <v>7186</v>
      </c>
      <c r="J1358" t="b">
        <v>1</v>
      </c>
    </row>
    <row r="1359" spans="1:10" x14ac:dyDescent="0.2">
      <c r="A1359">
        <v>1331</v>
      </c>
      <c r="B1359">
        <v>4</v>
      </c>
      <c r="C1359" s="116">
        <v>45131</v>
      </c>
      <c r="D1359">
        <v>9641</v>
      </c>
      <c r="E1359" s="24" t="s">
        <v>6046</v>
      </c>
      <c r="F1359" s="24" t="s">
        <v>3542</v>
      </c>
      <c r="G1359" s="24" t="s">
        <v>3541</v>
      </c>
      <c r="H1359">
        <v>9641</v>
      </c>
      <c r="I1359" s="24" t="s">
        <v>7187</v>
      </c>
      <c r="J1359" t="b">
        <v>1</v>
      </c>
    </row>
    <row r="1360" spans="1:10" x14ac:dyDescent="0.2">
      <c r="A1360">
        <v>388</v>
      </c>
      <c r="B1360">
        <v>4</v>
      </c>
      <c r="C1360" s="116"/>
      <c r="D1360">
        <v>2084</v>
      </c>
      <c r="E1360" s="24" t="s">
        <v>6046</v>
      </c>
      <c r="F1360" s="24" t="s">
        <v>3544</v>
      </c>
      <c r="G1360" s="24" t="s">
        <v>3543</v>
      </c>
      <c r="H1360">
        <v>2084</v>
      </c>
      <c r="I1360" s="24" t="s">
        <v>7188</v>
      </c>
      <c r="J1360" t="b">
        <v>0</v>
      </c>
    </row>
    <row r="1361" spans="1:10" x14ac:dyDescent="0.2">
      <c r="A1361">
        <v>1061</v>
      </c>
      <c r="B1361">
        <v>4</v>
      </c>
      <c r="C1361" s="116">
        <v>45131.387942361114</v>
      </c>
      <c r="D1361">
        <v>9338</v>
      </c>
      <c r="E1361" s="24" t="s">
        <v>6046</v>
      </c>
      <c r="F1361" s="24" t="s">
        <v>2192</v>
      </c>
      <c r="G1361" s="24" t="s">
        <v>3545</v>
      </c>
      <c r="H1361">
        <v>9338</v>
      </c>
      <c r="I1361" s="24" t="s">
        <v>7189</v>
      </c>
      <c r="J1361" t="b">
        <v>0</v>
      </c>
    </row>
    <row r="1362" spans="1:10" x14ac:dyDescent="0.2">
      <c r="A1362">
        <v>197</v>
      </c>
      <c r="B1362">
        <v>4</v>
      </c>
      <c r="C1362" s="116">
        <v>45131.50407584491</v>
      </c>
      <c r="D1362">
        <v>1201</v>
      </c>
      <c r="E1362" s="24" t="s">
        <v>6046</v>
      </c>
      <c r="F1362" s="24" t="s">
        <v>2915</v>
      </c>
      <c r="G1362" s="24" t="s">
        <v>7190</v>
      </c>
      <c r="H1362">
        <v>1201</v>
      </c>
      <c r="I1362" s="24" t="s">
        <v>7191</v>
      </c>
      <c r="J1362" t="b">
        <v>0</v>
      </c>
    </row>
    <row r="1363" spans="1:10" x14ac:dyDescent="0.2">
      <c r="A1363">
        <v>1667</v>
      </c>
      <c r="B1363">
        <v>4</v>
      </c>
      <c r="C1363" s="116">
        <v>45131.38794270833</v>
      </c>
      <c r="D1363">
        <v>9992</v>
      </c>
      <c r="E1363" s="24" t="s">
        <v>6046</v>
      </c>
      <c r="F1363" s="24" t="s">
        <v>3549</v>
      </c>
      <c r="G1363" s="24" t="s">
        <v>3548</v>
      </c>
      <c r="H1363">
        <v>9992</v>
      </c>
      <c r="I1363" s="24" t="s">
        <v>7192</v>
      </c>
      <c r="J1363" t="b">
        <v>0</v>
      </c>
    </row>
    <row r="1364" spans="1:10" x14ac:dyDescent="0.2">
      <c r="A1364">
        <v>834</v>
      </c>
      <c r="B1364">
        <v>4</v>
      </c>
      <c r="C1364" s="116">
        <v>45131.387942905094</v>
      </c>
      <c r="D1364">
        <v>9096</v>
      </c>
      <c r="E1364" s="24" t="s">
        <v>6046</v>
      </c>
      <c r="F1364" s="24" t="s">
        <v>3551</v>
      </c>
      <c r="G1364" s="24" t="s">
        <v>3550</v>
      </c>
      <c r="H1364">
        <v>9096</v>
      </c>
      <c r="I1364" s="24" t="s">
        <v>7193</v>
      </c>
      <c r="J1364" t="b">
        <v>0</v>
      </c>
    </row>
    <row r="1365" spans="1:10" x14ac:dyDescent="0.2">
      <c r="A1365">
        <v>1686</v>
      </c>
      <c r="C1365" s="116">
        <v>45131.387943055553</v>
      </c>
      <c r="D1365">
        <v>1440</v>
      </c>
      <c r="E1365" s="24" t="s">
        <v>6046</v>
      </c>
      <c r="F1365" s="24" t="s">
        <v>1160</v>
      </c>
      <c r="G1365" s="24" t="s">
        <v>3552</v>
      </c>
      <c r="H1365">
        <v>1440</v>
      </c>
      <c r="I1365" s="24" t="s">
        <v>7194</v>
      </c>
      <c r="J1365" t="b">
        <v>0</v>
      </c>
    </row>
    <row r="1366" spans="1:10" x14ac:dyDescent="0.2">
      <c r="A1366">
        <v>485</v>
      </c>
      <c r="B1366">
        <v>4</v>
      </c>
      <c r="C1366" s="116">
        <v>45131.387943055553</v>
      </c>
      <c r="D1366">
        <v>4001</v>
      </c>
      <c r="E1366" s="24" t="s">
        <v>6046</v>
      </c>
      <c r="F1366" s="24" t="s">
        <v>3554</v>
      </c>
      <c r="G1366" s="24" t="s">
        <v>3553</v>
      </c>
      <c r="H1366">
        <v>4001</v>
      </c>
      <c r="I1366" s="24" t="s">
        <v>7195</v>
      </c>
      <c r="J1366" t="b">
        <v>0</v>
      </c>
    </row>
    <row r="1367" spans="1:10" x14ac:dyDescent="0.2">
      <c r="A1367">
        <v>1093</v>
      </c>
      <c r="B1367">
        <v>4</v>
      </c>
      <c r="C1367" s="116">
        <v>45131.387943252317</v>
      </c>
      <c r="D1367">
        <v>9372</v>
      </c>
      <c r="E1367" s="24" t="s">
        <v>6046</v>
      </c>
      <c r="F1367" s="24" t="s">
        <v>3556</v>
      </c>
      <c r="G1367" s="24" t="s">
        <v>3555</v>
      </c>
      <c r="H1367">
        <v>9372</v>
      </c>
      <c r="I1367" s="24" t="s">
        <v>7196</v>
      </c>
      <c r="J1367" t="b">
        <v>0</v>
      </c>
    </row>
    <row r="1368" spans="1:10" x14ac:dyDescent="0.2">
      <c r="A1368">
        <v>1972</v>
      </c>
      <c r="C1368" s="116">
        <v>45131.387943437498</v>
      </c>
      <c r="D1368">
        <v>1784</v>
      </c>
      <c r="E1368" s="24" t="s">
        <v>6046</v>
      </c>
      <c r="F1368" s="24" t="s">
        <v>1423</v>
      </c>
      <c r="G1368" s="24" t="s">
        <v>3557</v>
      </c>
      <c r="H1368">
        <v>1784</v>
      </c>
      <c r="I1368" s="24" t="s">
        <v>7197</v>
      </c>
      <c r="J1368" t="b">
        <v>0</v>
      </c>
    </row>
    <row r="1369" spans="1:10" x14ac:dyDescent="0.2">
      <c r="A1369">
        <v>600</v>
      </c>
      <c r="B1369">
        <v>4</v>
      </c>
      <c r="C1369" s="116">
        <v>45131.387943634261</v>
      </c>
      <c r="D1369">
        <v>8797</v>
      </c>
      <c r="E1369" s="24" t="s">
        <v>7198</v>
      </c>
      <c r="F1369" s="24" t="s">
        <v>3559</v>
      </c>
      <c r="G1369" s="24" t="s">
        <v>3558</v>
      </c>
      <c r="H1369">
        <v>8797</v>
      </c>
      <c r="I1369" s="24" t="s">
        <v>7199</v>
      </c>
      <c r="J1369" t="b">
        <v>0</v>
      </c>
    </row>
    <row r="1370" spans="1:10" x14ac:dyDescent="0.2">
      <c r="A1370">
        <v>1347</v>
      </c>
      <c r="B1370">
        <v>11</v>
      </c>
      <c r="C1370" s="116">
        <v>45131.387944178241</v>
      </c>
      <c r="D1370">
        <v>9657</v>
      </c>
      <c r="E1370" s="24" t="s">
        <v>7200</v>
      </c>
      <c r="F1370" s="24" t="s">
        <v>3492</v>
      </c>
      <c r="G1370" s="24" t="s">
        <v>3560</v>
      </c>
      <c r="H1370">
        <v>9657</v>
      </c>
      <c r="I1370" s="24" t="s">
        <v>7201</v>
      </c>
      <c r="J1370" t="b">
        <v>0</v>
      </c>
    </row>
    <row r="1371" spans="1:10" x14ac:dyDescent="0.2">
      <c r="A1371">
        <v>1313</v>
      </c>
      <c r="B1371">
        <v>4</v>
      </c>
      <c r="C1371" s="116">
        <v>45131.387943981485</v>
      </c>
      <c r="D1371">
        <v>9622</v>
      </c>
      <c r="E1371" s="24" t="s">
        <v>7200</v>
      </c>
      <c r="F1371" s="24" t="s">
        <v>3492</v>
      </c>
      <c r="G1371" s="24" t="s">
        <v>3560</v>
      </c>
      <c r="H1371">
        <v>9622</v>
      </c>
      <c r="I1371" s="24" t="s">
        <v>7201</v>
      </c>
      <c r="J1371" t="b">
        <v>0</v>
      </c>
    </row>
    <row r="1372" spans="1:10" x14ac:dyDescent="0.2">
      <c r="A1372">
        <v>2053</v>
      </c>
      <c r="C1372" s="116">
        <v>45411</v>
      </c>
      <c r="D1372">
        <v>1976</v>
      </c>
      <c r="E1372" s="24" t="s">
        <v>7200</v>
      </c>
      <c r="F1372" s="24" t="s">
        <v>7202</v>
      </c>
      <c r="G1372" s="24" t="s">
        <v>7203</v>
      </c>
      <c r="H1372">
        <v>1976</v>
      </c>
      <c r="I1372" s="24" t="s">
        <v>7204</v>
      </c>
      <c r="J1372" t="b">
        <v>0</v>
      </c>
    </row>
    <row r="1373" spans="1:10" x14ac:dyDescent="0.2">
      <c r="A1373">
        <v>1081</v>
      </c>
      <c r="B1373">
        <v>4</v>
      </c>
      <c r="C1373" s="116">
        <v>45131.387944328701</v>
      </c>
      <c r="D1373">
        <v>9359</v>
      </c>
      <c r="E1373" s="24" t="s">
        <v>7200</v>
      </c>
      <c r="F1373" s="24" t="s">
        <v>2299</v>
      </c>
      <c r="G1373" s="24" t="s">
        <v>3561</v>
      </c>
      <c r="H1373">
        <v>9359</v>
      </c>
      <c r="I1373" s="24" t="s">
        <v>7205</v>
      </c>
      <c r="J1373" t="b">
        <v>0</v>
      </c>
    </row>
    <row r="1374" spans="1:10" x14ac:dyDescent="0.2">
      <c r="A1374">
        <v>1533</v>
      </c>
      <c r="B1374">
        <v>4</v>
      </c>
      <c r="C1374" s="116">
        <v>45131.387944525464</v>
      </c>
      <c r="D1374">
        <v>9851</v>
      </c>
      <c r="E1374" s="24" t="s">
        <v>7200</v>
      </c>
      <c r="F1374" s="24" t="s">
        <v>2146</v>
      </c>
      <c r="G1374" s="24" t="s">
        <v>3562</v>
      </c>
      <c r="H1374">
        <v>9851</v>
      </c>
      <c r="I1374" s="24" t="s">
        <v>7206</v>
      </c>
      <c r="J1374" t="b">
        <v>0</v>
      </c>
    </row>
    <row r="1375" spans="1:10" x14ac:dyDescent="0.2">
      <c r="A1375">
        <v>969</v>
      </c>
      <c r="B1375">
        <v>4</v>
      </c>
      <c r="C1375" s="116">
        <v>45639</v>
      </c>
      <c r="D1375">
        <v>9242</v>
      </c>
      <c r="E1375" s="24" t="s">
        <v>7200</v>
      </c>
      <c r="F1375" s="24" t="s">
        <v>1440</v>
      </c>
      <c r="G1375" s="24" t="s">
        <v>3563</v>
      </c>
      <c r="H1375">
        <v>9242</v>
      </c>
      <c r="I1375" s="24" t="s">
        <v>7207</v>
      </c>
      <c r="J1375" t="b">
        <v>0</v>
      </c>
    </row>
    <row r="1376" spans="1:10" x14ac:dyDescent="0.2">
      <c r="A1376">
        <v>1244</v>
      </c>
      <c r="B1376">
        <v>4</v>
      </c>
      <c r="C1376" s="116">
        <v>45131.387944525464</v>
      </c>
      <c r="D1376">
        <v>9550</v>
      </c>
      <c r="E1376" s="24" t="s">
        <v>7208</v>
      </c>
      <c r="F1376" s="24" t="s">
        <v>1054</v>
      </c>
      <c r="G1376" s="24" t="s">
        <v>3566</v>
      </c>
      <c r="H1376">
        <v>9550</v>
      </c>
      <c r="I1376" s="24" t="s">
        <v>7209</v>
      </c>
      <c r="J1376" t="b">
        <v>0</v>
      </c>
    </row>
    <row r="1377" spans="1:10" x14ac:dyDescent="0.2">
      <c r="A1377">
        <v>1569</v>
      </c>
      <c r="B1377">
        <v>4</v>
      </c>
      <c r="C1377" s="116">
        <v>45699</v>
      </c>
      <c r="D1377">
        <v>9889</v>
      </c>
      <c r="E1377" s="24" t="s">
        <v>1058</v>
      </c>
      <c r="F1377" s="24" t="s">
        <v>3567</v>
      </c>
      <c r="G1377" s="24" t="s">
        <v>475</v>
      </c>
      <c r="H1377">
        <v>9889</v>
      </c>
      <c r="I1377" s="24" t="s">
        <v>707</v>
      </c>
      <c r="J1377" t="b">
        <v>1</v>
      </c>
    </row>
    <row r="1378" spans="1:10" x14ac:dyDescent="0.2">
      <c r="A1378">
        <v>823</v>
      </c>
      <c r="B1378">
        <v>4</v>
      </c>
      <c r="C1378" s="116">
        <v>45131.387945057868</v>
      </c>
      <c r="D1378">
        <v>9079</v>
      </c>
      <c r="E1378" s="24" t="s">
        <v>2192</v>
      </c>
      <c r="F1378" s="24" t="s">
        <v>938</v>
      </c>
      <c r="G1378" s="24" t="s">
        <v>3568</v>
      </c>
      <c r="H1378">
        <v>9079</v>
      </c>
      <c r="I1378" s="24" t="s">
        <v>7210</v>
      </c>
      <c r="J1378" t="b">
        <v>0</v>
      </c>
    </row>
    <row r="1379" spans="1:10" x14ac:dyDescent="0.2">
      <c r="A1379">
        <v>1340</v>
      </c>
      <c r="B1379">
        <v>4</v>
      </c>
      <c r="C1379" s="116">
        <v>45131.387945057868</v>
      </c>
      <c r="D1379">
        <v>9650</v>
      </c>
      <c r="E1379" s="24" t="s">
        <v>2192</v>
      </c>
      <c r="F1379" s="24" t="s">
        <v>906</v>
      </c>
      <c r="G1379" s="24" t="s">
        <v>3569</v>
      </c>
      <c r="H1379">
        <v>9650</v>
      </c>
      <c r="I1379" s="24" t="s">
        <v>7211</v>
      </c>
      <c r="J1379" t="b">
        <v>0</v>
      </c>
    </row>
    <row r="1380" spans="1:10" x14ac:dyDescent="0.2">
      <c r="A1380">
        <v>711</v>
      </c>
      <c r="B1380">
        <v>4</v>
      </c>
      <c r="C1380" s="116">
        <v>45131.387945405091</v>
      </c>
      <c r="D1380">
        <v>8949</v>
      </c>
      <c r="E1380" s="24" t="s">
        <v>7212</v>
      </c>
      <c r="F1380" s="24" t="s">
        <v>960</v>
      </c>
      <c r="G1380" s="24" t="s">
        <v>3571</v>
      </c>
      <c r="H1380">
        <v>8949</v>
      </c>
      <c r="I1380" s="24" t="s">
        <v>7213</v>
      </c>
      <c r="J1380" t="b">
        <v>0</v>
      </c>
    </row>
    <row r="1381" spans="1:10" x14ac:dyDescent="0.2">
      <c r="A1381">
        <v>1454</v>
      </c>
      <c r="B1381">
        <v>4</v>
      </c>
      <c r="C1381" s="116">
        <v>45131.387945601855</v>
      </c>
      <c r="D1381">
        <v>9771</v>
      </c>
      <c r="E1381" s="24" t="s">
        <v>7214</v>
      </c>
      <c r="F1381" s="24" t="s">
        <v>981</v>
      </c>
      <c r="G1381" s="24" t="s">
        <v>3574</v>
      </c>
      <c r="H1381">
        <v>9771</v>
      </c>
      <c r="I1381" s="24" t="s">
        <v>7215</v>
      </c>
      <c r="J1381" t="b">
        <v>0</v>
      </c>
    </row>
    <row r="1382" spans="1:10" x14ac:dyDescent="0.2">
      <c r="A1382">
        <v>437</v>
      </c>
      <c r="B1382">
        <v>4</v>
      </c>
      <c r="C1382" s="116"/>
      <c r="D1382">
        <v>2351</v>
      </c>
      <c r="E1382" s="24" t="s">
        <v>7216</v>
      </c>
      <c r="F1382" s="24" t="s">
        <v>3575</v>
      </c>
      <c r="G1382" s="24" t="s">
        <v>478</v>
      </c>
      <c r="H1382">
        <v>2351</v>
      </c>
      <c r="I1382" s="24" t="s">
        <v>7217</v>
      </c>
      <c r="J1382" t="b">
        <v>1</v>
      </c>
    </row>
    <row r="1383" spans="1:10" x14ac:dyDescent="0.2">
      <c r="A1383">
        <v>1720</v>
      </c>
      <c r="C1383" s="116"/>
      <c r="D1383">
        <v>11009081</v>
      </c>
      <c r="E1383" s="24" t="s">
        <v>7216</v>
      </c>
      <c r="F1383" s="24" t="s">
        <v>3577</v>
      </c>
      <c r="G1383" s="24" t="s">
        <v>3576</v>
      </c>
      <c r="H1383">
        <v>11009081</v>
      </c>
      <c r="I1383" s="24" t="s">
        <v>7218</v>
      </c>
      <c r="J1383" t="b">
        <v>0</v>
      </c>
    </row>
    <row r="1384" spans="1:10" x14ac:dyDescent="0.2">
      <c r="A1384">
        <v>1756</v>
      </c>
      <c r="C1384" s="116">
        <v>44868</v>
      </c>
      <c r="D1384">
        <v>5963581</v>
      </c>
      <c r="E1384" s="24" t="s">
        <v>7216</v>
      </c>
      <c r="F1384" s="24" t="s">
        <v>3577</v>
      </c>
      <c r="G1384" s="24" t="s">
        <v>3576</v>
      </c>
      <c r="H1384">
        <v>5963581</v>
      </c>
      <c r="I1384" s="24" t="s">
        <v>7218</v>
      </c>
      <c r="J1384" t="b">
        <v>0</v>
      </c>
    </row>
    <row r="1385" spans="1:10" x14ac:dyDescent="0.2">
      <c r="A1385">
        <v>1223</v>
      </c>
      <c r="B1385">
        <v>4</v>
      </c>
      <c r="C1385" s="116">
        <v>45131.387945798611</v>
      </c>
      <c r="D1385">
        <v>9528</v>
      </c>
      <c r="E1385" s="24" t="s">
        <v>7219</v>
      </c>
      <c r="F1385" s="24" t="s">
        <v>3579</v>
      </c>
      <c r="G1385" s="24" t="s">
        <v>3578</v>
      </c>
      <c r="H1385">
        <v>9528</v>
      </c>
      <c r="I1385" s="24" t="s">
        <v>7220</v>
      </c>
      <c r="J1385" t="b">
        <v>0</v>
      </c>
    </row>
    <row r="1386" spans="1:10" x14ac:dyDescent="0.2">
      <c r="A1386">
        <v>1755</v>
      </c>
      <c r="C1386" s="116">
        <v>45131.387945949071</v>
      </c>
      <c r="D1386">
        <v>1516</v>
      </c>
      <c r="E1386" s="24" t="s">
        <v>7221</v>
      </c>
      <c r="F1386" s="24" t="s">
        <v>2166</v>
      </c>
      <c r="G1386" s="24" t="s">
        <v>3580</v>
      </c>
      <c r="H1386">
        <v>1516</v>
      </c>
      <c r="I1386" s="24" t="s">
        <v>7222</v>
      </c>
      <c r="J1386" t="b">
        <v>1</v>
      </c>
    </row>
    <row r="1387" spans="1:10" x14ac:dyDescent="0.2">
      <c r="A1387">
        <v>1280</v>
      </c>
      <c r="B1387">
        <v>4</v>
      </c>
      <c r="C1387" s="116">
        <v>45131.387946331015</v>
      </c>
      <c r="D1387">
        <v>9588</v>
      </c>
      <c r="E1387" s="24" t="s">
        <v>5067</v>
      </c>
      <c r="F1387" s="24" t="s">
        <v>1814</v>
      </c>
      <c r="G1387" s="24" t="s">
        <v>3583</v>
      </c>
      <c r="H1387">
        <v>9588</v>
      </c>
      <c r="I1387" s="24" t="s">
        <v>7223</v>
      </c>
      <c r="J1387" t="b">
        <v>0</v>
      </c>
    </row>
    <row r="1388" spans="1:10" x14ac:dyDescent="0.2">
      <c r="A1388">
        <v>1071</v>
      </c>
      <c r="B1388">
        <v>4</v>
      </c>
      <c r="C1388" s="116"/>
      <c r="D1388">
        <v>9348</v>
      </c>
      <c r="E1388" s="24" t="s">
        <v>5067</v>
      </c>
      <c r="F1388" s="24" t="s">
        <v>3584</v>
      </c>
      <c r="G1388" s="24" t="s">
        <v>480</v>
      </c>
      <c r="H1388">
        <v>9348</v>
      </c>
      <c r="I1388" s="24" t="s">
        <v>380</v>
      </c>
      <c r="J1388" t="b">
        <v>0</v>
      </c>
    </row>
    <row r="1389" spans="1:10" x14ac:dyDescent="0.2">
      <c r="A1389">
        <v>1253</v>
      </c>
      <c r="B1389">
        <v>5</v>
      </c>
      <c r="C1389" s="116">
        <v>45131.387946527779</v>
      </c>
      <c r="D1389">
        <v>9559</v>
      </c>
      <c r="E1389" s="24" t="s">
        <v>5067</v>
      </c>
      <c r="F1389" s="24" t="s">
        <v>1248</v>
      </c>
      <c r="G1389" s="24" t="s">
        <v>3585</v>
      </c>
      <c r="H1389">
        <v>9559</v>
      </c>
      <c r="I1389" s="24" t="s">
        <v>7224</v>
      </c>
      <c r="J1389" t="b">
        <v>1</v>
      </c>
    </row>
    <row r="1390" spans="1:10" x14ac:dyDescent="0.2">
      <c r="A1390">
        <v>771</v>
      </c>
      <c r="B1390">
        <v>2</v>
      </c>
      <c r="C1390" s="116">
        <v>45639</v>
      </c>
      <c r="D1390">
        <v>9018</v>
      </c>
      <c r="E1390" s="24" t="s">
        <v>5067</v>
      </c>
      <c r="F1390" s="24" t="s">
        <v>1113</v>
      </c>
      <c r="G1390" s="24" t="s">
        <v>3586</v>
      </c>
      <c r="H1390">
        <v>9018</v>
      </c>
      <c r="I1390" s="24" t="s">
        <v>7225</v>
      </c>
      <c r="J1390" t="b">
        <v>1</v>
      </c>
    </row>
    <row r="1391" spans="1:10" x14ac:dyDescent="0.2">
      <c r="A1391">
        <v>1938</v>
      </c>
      <c r="C1391" s="116">
        <v>45559</v>
      </c>
      <c r="D1391">
        <v>11074583</v>
      </c>
      <c r="E1391" s="24" t="s">
        <v>5067</v>
      </c>
      <c r="F1391" s="24" t="s">
        <v>1115</v>
      </c>
      <c r="G1391" s="24" t="s">
        <v>3587</v>
      </c>
      <c r="H1391">
        <v>11074583</v>
      </c>
      <c r="I1391" s="24" t="s">
        <v>7226</v>
      </c>
      <c r="J1391" t="b">
        <v>0</v>
      </c>
    </row>
    <row r="1392" spans="1:10" x14ac:dyDescent="0.2">
      <c r="A1392">
        <v>1560</v>
      </c>
      <c r="B1392">
        <v>4</v>
      </c>
      <c r="C1392" s="116">
        <v>45131.387946875002</v>
      </c>
      <c r="D1392">
        <v>9879</v>
      </c>
      <c r="E1392" s="24" t="s">
        <v>7227</v>
      </c>
      <c r="F1392" s="24" t="s">
        <v>3589</v>
      </c>
      <c r="G1392" s="24" t="s">
        <v>3588</v>
      </c>
      <c r="H1392">
        <v>9879</v>
      </c>
      <c r="I1392" s="24" t="s">
        <v>7228</v>
      </c>
      <c r="J1392" t="b">
        <v>0</v>
      </c>
    </row>
    <row r="1393" spans="1:10" x14ac:dyDescent="0.2">
      <c r="A1393">
        <v>1090</v>
      </c>
      <c r="B1393">
        <v>4</v>
      </c>
      <c r="C1393" s="116">
        <v>45131.387950312499</v>
      </c>
      <c r="D1393">
        <v>9369</v>
      </c>
      <c r="E1393" s="24" t="s">
        <v>7229</v>
      </c>
      <c r="F1393" s="24" t="s">
        <v>906</v>
      </c>
      <c r="G1393" s="24" t="s">
        <v>3590</v>
      </c>
      <c r="H1393">
        <v>9369</v>
      </c>
      <c r="I1393" s="24" t="s">
        <v>7230</v>
      </c>
      <c r="J1393" t="b">
        <v>0</v>
      </c>
    </row>
    <row r="1394" spans="1:10" x14ac:dyDescent="0.2">
      <c r="A1394">
        <v>219</v>
      </c>
      <c r="B1394">
        <v>4</v>
      </c>
      <c r="C1394" s="116">
        <v>45727</v>
      </c>
      <c r="D1394">
        <v>1227</v>
      </c>
      <c r="E1394" s="24" t="s">
        <v>3146</v>
      </c>
      <c r="F1394" s="24" t="s">
        <v>1378</v>
      </c>
      <c r="G1394" s="24" t="s">
        <v>3591</v>
      </c>
      <c r="H1394">
        <v>1227</v>
      </c>
      <c r="I1394" s="24" t="s">
        <v>529</v>
      </c>
      <c r="J1394" t="b">
        <v>0</v>
      </c>
    </row>
    <row r="1395" spans="1:10" x14ac:dyDescent="0.2">
      <c r="A1395">
        <v>186</v>
      </c>
      <c r="B1395">
        <v>4</v>
      </c>
      <c r="C1395" s="116"/>
      <c r="D1395">
        <v>1190</v>
      </c>
      <c r="E1395" s="24" t="s">
        <v>3146</v>
      </c>
      <c r="F1395" s="24" t="s">
        <v>1378</v>
      </c>
      <c r="G1395" s="24" t="s">
        <v>3591</v>
      </c>
      <c r="H1395">
        <v>1190</v>
      </c>
      <c r="I1395" s="24" t="s">
        <v>529</v>
      </c>
      <c r="J1395" t="b">
        <v>0</v>
      </c>
    </row>
    <row r="1396" spans="1:10" x14ac:dyDescent="0.2">
      <c r="A1396">
        <v>349</v>
      </c>
      <c r="B1396">
        <v>4</v>
      </c>
      <c r="C1396" s="116"/>
      <c r="D1396">
        <v>1363</v>
      </c>
      <c r="E1396" s="24" t="s">
        <v>7231</v>
      </c>
      <c r="F1396" s="24" t="s">
        <v>1299</v>
      </c>
      <c r="G1396" s="24" t="s">
        <v>3593</v>
      </c>
      <c r="H1396">
        <v>1363</v>
      </c>
      <c r="I1396" s="24" t="s">
        <v>7232</v>
      </c>
      <c r="J1396" t="b">
        <v>0</v>
      </c>
    </row>
    <row r="1397" spans="1:10" x14ac:dyDescent="0.2">
      <c r="A1397">
        <v>952</v>
      </c>
      <c r="B1397">
        <v>4</v>
      </c>
      <c r="C1397" s="116">
        <v>45131.387956631945</v>
      </c>
      <c r="D1397">
        <v>9224</v>
      </c>
      <c r="E1397" s="24" t="s">
        <v>7233</v>
      </c>
      <c r="F1397" s="24" t="s">
        <v>1219</v>
      </c>
      <c r="G1397" s="24" t="s">
        <v>3594</v>
      </c>
      <c r="H1397">
        <v>9224</v>
      </c>
      <c r="I1397" s="24" t="s">
        <v>7234</v>
      </c>
      <c r="J1397" t="b">
        <v>0</v>
      </c>
    </row>
    <row r="1398" spans="1:10" x14ac:dyDescent="0.2">
      <c r="A1398">
        <v>337</v>
      </c>
      <c r="B1398">
        <v>4</v>
      </c>
      <c r="C1398" s="116">
        <v>45131.387960416665</v>
      </c>
      <c r="D1398">
        <v>1350</v>
      </c>
      <c r="E1398" s="24" t="s">
        <v>7235</v>
      </c>
      <c r="F1398" s="24" t="s">
        <v>1999</v>
      </c>
      <c r="G1398" s="24" t="s">
        <v>3595</v>
      </c>
      <c r="H1398">
        <v>1350</v>
      </c>
      <c r="I1398" s="24" t="s">
        <v>7236</v>
      </c>
      <c r="J1398" t="b">
        <v>1</v>
      </c>
    </row>
    <row r="1399" spans="1:10" x14ac:dyDescent="0.2">
      <c r="A1399">
        <v>1149</v>
      </c>
      <c r="B1399">
        <v>4</v>
      </c>
      <c r="C1399" s="116">
        <v>45131.38796226852</v>
      </c>
      <c r="D1399">
        <v>9444</v>
      </c>
      <c r="E1399" s="24" t="s">
        <v>7237</v>
      </c>
      <c r="F1399" s="24" t="s">
        <v>3597</v>
      </c>
      <c r="G1399" s="24" t="s">
        <v>3596</v>
      </c>
      <c r="H1399">
        <v>9444</v>
      </c>
      <c r="I1399" s="24" t="s">
        <v>7238</v>
      </c>
      <c r="J1399" t="b">
        <v>0</v>
      </c>
    </row>
    <row r="1400" spans="1:10" x14ac:dyDescent="0.2">
      <c r="A1400">
        <v>1382</v>
      </c>
      <c r="B1400">
        <v>4</v>
      </c>
      <c r="C1400" s="116">
        <v>45131.387962766203</v>
      </c>
      <c r="D1400">
        <v>9692</v>
      </c>
      <c r="E1400" s="24" t="s">
        <v>7239</v>
      </c>
      <c r="F1400" s="24" t="s">
        <v>1119</v>
      </c>
      <c r="G1400" s="24" t="s">
        <v>3598</v>
      </c>
      <c r="H1400">
        <v>9692</v>
      </c>
      <c r="I1400" s="24" t="s">
        <v>7240</v>
      </c>
      <c r="J1400" t="b">
        <v>0</v>
      </c>
    </row>
    <row r="1401" spans="1:10" x14ac:dyDescent="0.2">
      <c r="A1401">
        <v>493</v>
      </c>
      <c r="B1401">
        <v>5</v>
      </c>
      <c r="C1401" s="116">
        <v>45131</v>
      </c>
      <c r="D1401">
        <v>5000</v>
      </c>
      <c r="E1401" s="24" t="s">
        <v>5068</v>
      </c>
      <c r="F1401" s="24" t="s">
        <v>5070</v>
      </c>
      <c r="G1401" s="24" t="s">
        <v>5069</v>
      </c>
      <c r="H1401">
        <v>5000</v>
      </c>
      <c r="I1401" s="24" t="s">
        <v>7241</v>
      </c>
      <c r="J1401" t="b">
        <v>1</v>
      </c>
    </row>
    <row r="1402" spans="1:10" x14ac:dyDescent="0.2">
      <c r="A1402">
        <v>1719</v>
      </c>
      <c r="C1402" s="116">
        <v>44868</v>
      </c>
      <c r="D1402">
        <v>5876125</v>
      </c>
      <c r="E1402" s="24" t="s">
        <v>5068</v>
      </c>
      <c r="F1402" s="24" t="s">
        <v>7242</v>
      </c>
      <c r="G1402" s="24" t="s">
        <v>7243</v>
      </c>
      <c r="H1402">
        <v>5876125</v>
      </c>
      <c r="I1402" s="24" t="s">
        <v>7244</v>
      </c>
      <c r="J1402" t="b">
        <v>1</v>
      </c>
    </row>
    <row r="1403" spans="1:10" x14ac:dyDescent="0.2">
      <c r="A1403">
        <v>833</v>
      </c>
      <c r="B1403">
        <v>9</v>
      </c>
      <c r="C1403" s="116">
        <v>45131.387967673611</v>
      </c>
      <c r="D1403">
        <v>9093</v>
      </c>
      <c r="E1403" s="24" t="s">
        <v>5068</v>
      </c>
      <c r="F1403" s="24" t="s">
        <v>3601</v>
      </c>
      <c r="G1403" s="24" t="s">
        <v>3600</v>
      </c>
      <c r="H1403">
        <v>9093</v>
      </c>
      <c r="I1403" s="24" t="s">
        <v>7245</v>
      </c>
      <c r="J1403" t="b">
        <v>1</v>
      </c>
    </row>
    <row r="1404" spans="1:10" x14ac:dyDescent="0.2">
      <c r="A1404">
        <v>190</v>
      </c>
      <c r="B1404">
        <v>4</v>
      </c>
      <c r="C1404" s="116"/>
      <c r="D1404">
        <v>1194</v>
      </c>
      <c r="E1404" s="24" t="s">
        <v>5068</v>
      </c>
      <c r="F1404" s="24" t="s">
        <v>3607</v>
      </c>
      <c r="G1404" s="24" t="s">
        <v>3606</v>
      </c>
      <c r="H1404">
        <v>1194</v>
      </c>
      <c r="I1404" s="24" t="s">
        <v>7246</v>
      </c>
      <c r="J1404" t="b">
        <v>0</v>
      </c>
    </row>
    <row r="1405" spans="1:10" x14ac:dyDescent="0.2">
      <c r="A1405">
        <v>1999</v>
      </c>
      <c r="C1405" s="116">
        <v>45131.387970567128</v>
      </c>
      <c r="D1405">
        <v>1878</v>
      </c>
      <c r="E1405" s="24" t="s">
        <v>5068</v>
      </c>
      <c r="F1405" s="24" t="s">
        <v>3610</v>
      </c>
      <c r="G1405" s="24" t="s">
        <v>3609</v>
      </c>
      <c r="H1405">
        <v>1878</v>
      </c>
      <c r="I1405" s="24" t="s">
        <v>7247</v>
      </c>
      <c r="J1405" t="b">
        <v>0</v>
      </c>
    </row>
    <row r="1406" spans="1:10" x14ac:dyDescent="0.2">
      <c r="A1406">
        <v>1203</v>
      </c>
      <c r="B1406">
        <v>4</v>
      </c>
      <c r="C1406" s="116">
        <v>45131.387971099539</v>
      </c>
      <c r="D1406">
        <v>9508</v>
      </c>
      <c r="E1406" s="24" t="s">
        <v>5068</v>
      </c>
      <c r="F1406" s="24" t="s">
        <v>2238</v>
      </c>
      <c r="G1406" s="24" t="s">
        <v>3611</v>
      </c>
      <c r="H1406">
        <v>9508</v>
      </c>
      <c r="I1406" s="24" t="s">
        <v>7248</v>
      </c>
      <c r="J1406" t="b">
        <v>0</v>
      </c>
    </row>
    <row r="1407" spans="1:10" x14ac:dyDescent="0.2">
      <c r="A1407">
        <v>623</v>
      </c>
      <c r="B1407">
        <v>5</v>
      </c>
      <c r="C1407" s="116"/>
      <c r="D1407">
        <v>8826</v>
      </c>
      <c r="E1407" s="24" t="s">
        <v>5068</v>
      </c>
      <c r="F1407" s="24" t="s">
        <v>3614</v>
      </c>
      <c r="G1407" s="24" t="s">
        <v>484</v>
      </c>
      <c r="H1407">
        <v>8826</v>
      </c>
      <c r="I1407" s="24" t="s">
        <v>7249</v>
      </c>
      <c r="J1407" t="b">
        <v>1</v>
      </c>
    </row>
    <row r="1408" spans="1:10" x14ac:dyDescent="0.2">
      <c r="A1408">
        <v>126</v>
      </c>
      <c r="B1408">
        <v>4</v>
      </c>
      <c r="C1408" s="116">
        <v>45131.387972569442</v>
      </c>
      <c r="D1408">
        <v>1130</v>
      </c>
      <c r="E1408" s="24" t="s">
        <v>5068</v>
      </c>
      <c r="F1408" s="24" t="s">
        <v>3616</v>
      </c>
      <c r="G1408" s="24" t="s">
        <v>3615</v>
      </c>
      <c r="H1408">
        <v>1130</v>
      </c>
      <c r="I1408" s="24" t="s">
        <v>7250</v>
      </c>
      <c r="J1408" t="b">
        <v>0</v>
      </c>
    </row>
    <row r="1409" spans="1:10" x14ac:dyDescent="0.2">
      <c r="A1409">
        <v>188</v>
      </c>
      <c r="B1409">
        <v>4</v>
      </c>
      <c r="C1409" s="116">
        <v>45131.387974189813</v>
      </c>
      <c r="D1409">
        <v>1192</v>
      </c>
      <c r="E1409" s="24" t="s">
        <v>5068</v>
      </c>
      <c r="F1409" s="24" t="s">
        <v>3618</v>
      </c>
      <c r="G1409" s="24" t="s">
        <v>3617</v>
      </c>
      <c r="H1409">
        <v>1192</v>
      </c>
      <c r="I1409" s="24" t="s">
        <v>7251</v>
      </c>
      <c r="J1409" t="b">
        <v>0</v>
      </c>
    </row>
    <row r="1410" spans="1:10" x14ac:dyDescent="0.2">
      <c r="A1410">
        <v>1325</v>
      </c>
      <c r="B1410">
        <v>4</v>
      </c>
      <c r="C1410" s="116">
        <v>45131.387975266203</v>
      </c>
      <c r="D1410">
        <v>9634</v>
      </c>
      <c r="E1410" s="24" t="s">
        <v>5068</v>
      </c>
      <c r="F1410" s="24" t="s">
        <v>3620</v>
      </c>
      <c r="G1410" s="24" t="s">
        <v>3619</v>
      </c>
      <c r="H1410">
        <v>9634</v>
      </c>
      <c r="I1410" s="24" t="s">
        <v>7252</v>
      </c>
      <c r="J1410" t="b">
        <v>0</v>
      </c>
    </row>
    <row r="1411" spans="1:10" x14ac:dyDescent="0.2">
      <c r="A1411">
        <v>1712</v>
      </c>
      <c r="C1411" s="116">
        <v>46062.087445370373</v>
      </c>
      <c r="D1411">
        <v>1479</v>
      </c>
      <c r="E1411" s="24" t="s">
        <v>5068</v>
      </c>
      <c r="F1411" s="24" t="s">
        <v>3621</v>
      </c>
      <c r="G1411" s="24" t="s">
        <v>108</v>
      </c>
      <c r="H1411">
        <v>1479</v>
      </c>
      <c r="I1411" s="24" t="s">
        <v>7253</v>
      </c>
      <c r="J1411" t="b">
        <v>1</v>
      </c>
    </row>
    <row r="1412" spans="1:10" x14ac:dyDescent="0.2">
      <c r="A1412">
        <v>1812</v>
      </c>
      <c r="C1412" s="116">
        <v>45131.38797635417</v>
      </c>
      <c r="D1412">
        <v>1609</v>
      </c>
      <c r="E1412" s="24" t="s">
        <v>5068</v>
      </c>
      <c r="F1412" s="24" t="s">
        <v>1022</v>
      </c>
      <c r="G1412" s="24" t="s">
        <v>3622</v>
      </c>
      <c r="H1412">
        <v>1609</v>
      </c>
      <c r="I1412" s="24" t="s">
        <v>7254</v>
      </c>
      <c r="J1412" t="b">
        <v>0</v>
      </c>
    </row>
    <row r="1413" spans="1:10" x14ac:dyDescent="0.2">
      <c r="A1413">
        <v>512</v>
      </c>
      <c r="B1413">
        <v>6</v>
      </c>
      <c r="C1413" s="116">
        <v>45131.38797653935</v>
      </c>
      <c r="D1413">
        <v>8680</v>
      </c>
      <c r="E1413" s="24" t="s">
        <v>5068</v>
      </c>
      <c r="F1413" s="24" t="s">
        <v>3101</v>
      </c>
      <c r="G1413" s="24" t="s">
        <v>3623</v>
      </c>
      <c r="H1413">
        <v>8680</v>
      </c>
      <c r="I1413" s="24" t="s">
        <v>7255</v>
      </c>
      <c r="J1413" t="b">
        <v>1</v>
      </c>
    </row>
    <row r="1414" spans="1:10" x14ac:dyDescent="0.2">
      <c r="A1414">
        <v>626</v>
      </c>
      <c r="B1414">
        <v>4</v>
      </c>
      <c r="C1414" s="116">
        <v>45131.387976701386</v>
      </c>
      <c r="D1414">
        <v>8830</v>
      </c>
      <c r="E1414" s="24" t="s">
        <v>5068</v>
      </c>
      <c r="F1414" s="24" t="s">
        <v>938</v>
      </c>
      <c r="G1414" s="24" t="s">
        <v>3624</v>
      </c>
      <c r="H1414">
        <v>8830</v>
      </c>
      <c r="I1414" s="24" t="s">
        <v>7256</v>
      </c>
      <c r="J1414" t="b">
        <v>0</v>
      </c>
    </row>
    <row r="1415" spans="1:10" x14ac:dyDescent="0.2">
      <c r="A1415">
        <v>46</v>
      </c>
      <c r="B1415">
        <v>4</v>
      </c>
      <c r="C1415" s="116">
        <v>45131.387976886574</v>
      </c>
      <c r="D1415">
        <v>1049</v>
      </c>
      <c r="E1415" s="24" t="s">
        <v>5068</v>
      </c>
      <c r="F1415" s="24" t="s">
        <v>1378</v>
      </c>
      <c r="G1415" s="24" t="s">
        <v>3627</v>
      </c>
      <c r="H1415">
        <v>1049</v>
      </c>
      <c r="I1415" s="24" t="s">
        <v>7257</v>
      </c>
      <c r="J1415" t="b">
        <v>0</v>
      </c>
    </row>
    <row r="1416" spans="1:10" x14ac:dyDescent="0.2">
      <c r="A1416">
        <v>960</v>
      </c>
      <c r="B1416">
        <v>4</v>
      </c>
      <c r="C1416" s="116">
        <v>45131.38797708333</v>
      </c>
      <c r="D1416">
        <v>9232</v>
      </c>
      <c r="E1416" s="24" t="s">
        <v>5068</v>
      </c>
      <c r="F1416" s="24" t="s">
        <v>2792</v>
      </c>
      <c r="G1416" s="24" t="s">
        <v>3628</v>
      </c>
      <c r="H1416">
        <v>9232</v>
      </c>
      <c r="I1416" s="24" t="s">
        <v>7258</v>
      </c>
      <c r="J1416" t="b">
        <v>0</v>
      </c>
    </row>
    <row r="1417" spans="1:10" x14ac:dyDescent="0.2">
      <c r="A1417">
        <v>2000</v>
      </c>
      <c r="C1417" s="116">
        <v>45726</v>
      </c>
      <c r="D1417">
        <v>1879</v>
      </c>
      <c r="E1417" s="24" t="s">
        <v>5068</v>
      </c>
      <c r="F1417" s="24" t="s">
        <v>2016</v>
      </c>
      <c r="G1417" s="24" t="s">
        <v>5071</v>
      </c>
      <c r="H1417">
        <v>1879</v>
      </c>
      <c r="I1417" s="24" t="s">
        <v>7259</v>
      </c>
      <c r="J1417" t="b">
        <v>0</v>
      </c>
    </row>
    <row r="1418" spans="1:10" x14ac:dyDescent="0.2">
      <c r="A1418">
        <v>127</v>
      </c>
      <c r="B1418">
        <v>4</v>
      </c>
      <c r="C1418" s="116">
        <v>45131.387977233797</v>
      </c>
      <c r="D1418">
        <v>1131</v>
      </c>
      <c r="E1418" s="24" t="s">
        <v>5068</v>
      </c>
      <c r="F1418" s="24" t="s">
        <v>3630</v>
      </c>
      <c r="G1418" s="24" t="s">
        <v>3629</v>
      </c>
      <c r="H1418">
        <v>1131</v>
      </c>
      <c r="I1418" s="24" t="s">
        <v>7260</v>
      </c>
      <c r="J1418" t="b">
        <v>0</v>
      </c>
    </row>
    <row r="1419" spans="1:10" x14ac:dyDescent="0.2">
      <c r="A1419">
        <v>1405</v>
      </c>
      <c r="B1419">
        <v>4</v>
      </c>
      <c r="C1419" s="116">
        <v>45131.387977430553</v>
      </c>
      <c r="D1419">
        <v>9717</v>
      </c>
      <c r="E1419" s="24" t="s">
        <v>5068</v>
      </c>
      <c r="F1419" s="24" t="s">
        <v>1549</v>
      </c>
      <c r="G1419" s="24" t="s">
        <v>3631</v>
      </c>
      <c r="H1419">
        <v>9717</v>
      </c>
      <c r="I1419" s="24" t="s">
        <v>7261</v>
      </c>
      <c r="J1419" t="b">
        <v>0</v>
      </c>
    </row>
    <row r="1420" spans="1:10" x14ac:dyDescent="0.2">
      <c r="A1420">
        <v>29</v>
      </c>
      <c r="B1420">
        <v>4</v>
      </c>
      <c r="C1420" s="116">
        <v>45131.387977627317</v>
      </c>
      <c r="D1420">
        <v>1032</v>
      </c>
      <c r="E1420" s="24" t="s">
        <v>5068</v>
      </c>
      <c r="F1420" s="24" t="s">
        <v>3635</v>
      </c>
      <c r="G1420" s="24" t="s">
        <v>3634</v>
      </c>
      <c r="H1420">
        <v>1032</v>
      </c>
      <c r="I1420" s="24" t="s">
        <v>7262</v>
      </c>
      <c r="J1420" t="b">
        <v>0</v>
      </c>
    </row>
    <row r="1421" spans="1:10" x14ac:dyDescent="0.2">
      <c r="A1421">
        <v>961</v>
      </c>
      <c r="B1421">
        <v>11</v>
      </c>
      <c r="C1421" s="116">
        <v>45131.387977777777</v>
      </c>
      <c r="D1421">
        <v>9233</v>
      </c>
      <c r="E1421" s="24" t="s">
        <v>5068</v>
      </c>
      <c r="F1421" s="24" t="s">
        <v>3639</v>
      </c>
      <c r="G1421" s="24" t="s">
        <v>3638</v>
      </c>
      <c r="H1421">
        <v>9233</v>
      </c>
      <c r="I1421" s="24" t="s">
        <v>7263</v>
      </c>
      <c r="J1421" t="b">
        <v>0</v>
      </c>
    </row>
    <row r="1422" spans="1:10" x14ac:dyDescent="0.2">
      <c r="A1422">
        <v>1111</v>
      </c>
      <c r="B1422">
        <v>4</v>
      </c>
      <c r="C1422" s="116">
        <v>45131.387978159721</v>
      </c>
      <c r="D1422">
        <v>9398</v>
      </c>
      <c r="E1422" s="24" t="s">
        <v>5068</v>
      </c>
      <c r="F1422" s="24" t="s">
        <v>3641</v>
      </c>
      <c r="G1422" s="24" t="s">
        <v>3640</v>
      </c>
      <c r="H1422">
        <v>9398</v>
      </c>
      <c r="I1422" s="24" t="s">
        <v>7264</v>
      </c>
      <c r="J1422" t="b">
        <v>0</v>
      </c>
    </row>
    <row r="1423" spans="1:10" x14ac:dyDescent="0.2">
      <c r="A1423">
        <v>837</v>
      </c>
      <c r="B1423">
        <v>4</v>
      </c>
      <c r="C1423" s="116">
        <v>45131.387978159721</v>
      </c>
      <c r="D1423">
        <v>9100</v>
      </c>
      <c r="E1423" s="24" t="s">
        <v>5068</v>
      </c>
      <c r="F1423" s="24" t="s">
        <v>1568</v>
      </c>
      <c r="G1423" s="24" t="s">
        <v>3642</v>
      </c>
      <c r="H1423">
        <v>9100</v>
      </c>
      <c r="I1423" s="24" t="s">
        <v>7265</v>
      </c>
      <c r="J1423" t="b">
        <v>0</v>
      </c>
    </row>
    <row r="1424" spans="1:10" x14ac:dyDescent="0.2">
      <c r="A1424">
        <v>521</v>
      </c>
      <c r="B1424">
        <v>8</v>
      </c>
      <c r="C1424" s="116"/>
      <c r="D1424">
        <v>8703</v>
      </c>
      <c r="E1424" s="24" t="s">
        <v>5068</v>
      </c>
      <c r="F1424" s="24" t="s">
        <v>3643</v>
      </c>
      <c r="G1424" s="24" t="s">
        <v>489</v>
      </c>
      <c r="H1424">
        <v>8703</v>
      </c>
      <c r="I1424" s="24" t="s">
        <v>7266</v>
      </c>
      <c r="J1424" t="b">
        <v>1</v>
      </c>
    </row>
    <row r="1425" spans="1:10" x14ac:dyDescent="0.2">
      <c r="A1425">
        <v>1339</v>
      </c>
      <c r="B1425">
        <v>10</v>
      </c>
      <c r="C1425" s="116">
        <v>45639</v>
      </c>
      <c r="D1425">
        <v>9649</v>
      </c>
      <c r="E1425" s="24" t="s">
        <v>5068</v>
      </c>
      <c r="F1425" s="24" t="s">
        <v>3645</v>
      </c>
      <c r="G1425" s="24" t="s">
        <v>3644</v>
      </c>
      <c r="H1425">
        <v>9649</v>
      </c>
      <c r="I1425" s="24" t="s">
        <v>7267</v>
      </c>
      <c r="J1425" t="b">
        <v>1</v>
      </c>
    </row>
    <row r="1426" spans="1:10" x14ac:dyDescent="0.2">
      <c r="A1426">
        <v>1363</v>
      </c>
      <c r="B1426">
        <v>4</v>
      </c>
      <c r="C1426" s="116">
        <v>44939</v>
      </c>
      <c r="D1426">
        <v>9673</v>
      </c>
      <c r="E1426" s="24" t="s">
        <v>5068</v>
      </c>
      <c r="F1426" s="24" t="s">
        <v>1440</v>
      </c>
      <c r="G1426" s="24" t="s">
        <v>7268</v>
      </c>
      <c r="H1426">
        <v>9673</v>
      </c>
      <c r="I1426" s="24" t="s">
        <v>7269</v>
      </c>
      <c r="J1426" t="b">
        <v>0</v>
      </c>
    </row>
    <row r="1427" spans="1:10" x14ac:dyDescent="0.2">
      <c r="A1427">
        <v>1065</v>
      </c>
      <c r="B1427">
        <v>4</v>
      </c>
      <c r="C1427" s="116">
        <v>45131.467069363425</v>
      </c>
      <c r="D1427">
        <v>9342</v>
      </c>
      <c r="E1427" s="24" t="s">
        <v>5068</v>
      </c>
      <c r="F1427" s="24" t="s">
        <v>3647</v>
      </c>
      <c r="G1427" s="24" t="s">
        <v>3646</v>
      </c>
      <c r="H1427">
        <v>9342</v>
      </c>
      <c r="I1427" s="24" t="s">
        <v>7270</v>
      </c>
      <c r="J1427" t="b">
        <v>0</v>
      </c>
    </row>
    <row r="1428" spans="1:10" x14ac:dyDescent="0.2">
      <c r="A1428">
        <v>382</v>
      </c>
      <c r="B1428">
        <v>4</v>
      </c>
      <c r="C1428" s="116">
        <v>45131.467070983796</v>
      </c>
      <c r="D1428">
        <v>2046</v>
      </c>
      <c r="E1428" s="24" t="s">
        <v>5068</v>
      </c>
      <c r="F1428" s="24" t="s">
        <v>2202</v>
      </c>
      <c r="G1428" s="24" t="s">
        <v>3648</v>
      </c>
      <c r="H1428">
        <v>2046</v>
      </c>
      <c r="I1428" s="24" t="s">
        <v>7271</v>
      </c>
      <c r="J1428" t="b">
        <v>0</v>
      </c>
    </row>
    <row r="1429" spans="1:10" x14ac:dyDescent="0.2">
      <c r="A1429">
        <v>1988</v>
      </c>
      <c r="C1429" s="116">
        <v>45131.467072453706</v>
      </c>
      <c r="D1429">
        <v>1801</v>
      </c>
      <c r="E1429" s="24" t="s">
        <v>7272</v>
      </c>
      <c r="F1429" s="24" t="s">
        <v>3610</v>
      </c>
      <c r="G1429" s="24" t="s">
        <v>3650</v>
      </c>
      <c r="H1429">
        <v>1801</v>
      </c>
      <c r="I1429" s="24" t="s">
        <v>7273</v>
      </c>
      <c r="J1429" t="b">
        <v>0</v>
      </c>
    </row>
    <row r="1430" spans="1:10" x14ac:dyDescent="0.2">
      <c r="A1430">
        <v>1584</v>
      </c>
      <c r="B1430">
        <v>4</v>
      </c>
      <c r="C1430" s="116">
        <v>45131.467073148146</v>
      </c>
      <c r="D1430">
        <v>9905</v>
      </c>
      <c r="E1430" s="24" t="s">
        <v>7274</v>
      </c>
      <c r="F1430" s="24" t="s">
        <v>3652</v>
      </c>
      <c r="G1430" s="24" t="s">
        <v>3651</v>
      </c>
      <c r="H1430">
        <v>9905</v>
      </c>
      <c r="I1430" s="24" t="s">
        <v>7275</v>
      </c>
      <c r="J1430" t="b">
        <v>0</v>
      </c>
    </row>
    <row r="1431" spans="1:10" x14ac:dyDescent="0.2">
      <c r="A1431">
        <v>1023</v>
      </c>
      <c r="B1431">
        <v>1</v>
      </c>
      <c r="C1431" s="116">
        <v>45131.467073877313</v>
      </c>
      <c r="D1431">
        <v>9299</v>
      </c>
      <c r="E1431" s="24" t="s">
        <v>7274</v>
      </c>
      <c r="F1431" s="24" t="s">
        <v>3654</v>
      </c>
      <c r="G1431" s="24" t="s">
        <v>3653</v>
      </c>
      <c r="H1431">
        <v>9299</v>
      </c>
      <c r="I1431" s="24" t="s">
        <v>7276</v>
      </c>
      <c r="J1431" t="b">
        <v>1</v>
      </c>
    </row>
    <row r="1432" spans="1:10" x14ac:dyDescent="0.2">
      <c r="A1432">
        <v>377</v>
      </c>
      <c r="B1432">
        <v>4</v>
      </c>
      <c r="C1432" s="116"/>
      <c r="D1432">
        <v>2026</v>
      </c>
      <c r="E1432" s="24" t="s">
        <v>7277</v>
      </c>
      <c r="F1432" s="24" t="s">
        <v>1482</v>
      </c>
      <c r="G1432" s="24" t="s">
        <v>491</v>
      </c>
      <c r="H1432">
        <v>2026</v>
      </c>
      <c r="I1432" s="24" t="s">
        <v>7278</v>
      </c>
      <c r="J1432" t="b">
        <v>0</v>
      </c>
    </row>
    <row r="1433" spans="1:10" x14ac:dyDescent="0.2">
      <c r="A1433">
        <v>334</v>
      </c>
      <c r="B1433">
        <v>4</v>
      </c>
      <c r="C1433" s="116">
        <v>45131.467075891203</v>
      </c>
      <c r="D1433">
        <v>1346</v>
      </c>
      <c r="E1433" s="24" t="s">
        <v>7277</v>
      </c>
      <c r="F1433" s="24" t="s">
        <v>3658</v>
      </c>
      <c r="G1433" s="24" t="s">
        <v>3657</v>
      </c>
      <c r="H1433">
        <v>1346</v>
      </c>
      <c r="I1433" s="24" t="s">
        <v>7279</v>
      </c>
      <c r="J1433" t="b">
        <v>1</v>
      </c>
    </row>
    <row r="1434" spans="1:10" x14ac:dyDescent="0.2">
      <c r="A1434">
        <v>1477</v>
      </c>
      <c r="B1434">
        <v>4</v>
      </c>
      <c r="C1434" s="116">
        <v>45131.467078587964</v>
      </c>
      <c r="D1434">
        <v>9794</v>
      </c>
      <c r="E1434" s="24" t="s">
        <v>7280</v>
      </c>
      <c r="F1434" s="24" t="s">
        <v>3664</v>
      </c>
      <c r="G1434" s="24" t="s">
        <v>3663</v>
      </c>
      <c r="H1434">
        <v>9794</v>
      </c>
      <c r="I1434" s="24" t="s">
        <v>7281</v>
      </c>
      <c r="J1434" t="b">
        <v>0</v>
      </c>
    </row>
    <row r="1435" spans="1:10" x14ac:dyDescent="0.2">
      <c r="A1435">
        <v>54</v>
      </c>
      <c r="B1435">
        <v>4</v>
      </c>
      <c r="C1435" s="116">
        <v>45131.467079664355</v>
      </c>
      <c r="D1435">
        <v>1057</v>
      </c>
      <c r="E1435" s="24" t="s">
        <v>7282</v>
      </c>
      <c r="F1435" s="24" t="s">
        <v>969</v>
      </c>
      <c r="G1435" s="24" t="s">
        <v>3665</v>
      </c>
      <c r="H1435">
        <v>1057</v>
      </c>
      <c r="I1435" s="24" t="s">
        <v>7283</v>
      </c>
      <c r="J1435" t="b">
        <v>0</v>
      </c>
    </row>
    <row r="1436" spans="1:10" x14ac:dyDescent="0.2">
      <c r="A1436">
        <v>1770</v>
      </c>
      <c r="C1436" s="116">
        <v>44867</v>
      </c>
      <c r="D1436">
        <v>5709670</v>
      </c>
      <c r="E1436" s="24" t="s">
        <v>7284</v>
      </c>
      <c r="F1436" s="24" t="s">
        <v>7285</v>
      </c>
      <c r="G1436" s="24" t="s">
        <v>7286</v>
      </c>
      <c r="H1436">
        <v>5709670</v>
      </c>
      <c r="I1436" s="24" t="s">
        <v>7287</v>
      </c>
      <c r="J1436" t="b">
        <v>0</v>
      </c>
    </row>
    <row r="1437" spans="1:10" x14ac:dyDescent="0.2">
      <c r="A1437">
        <v>1180</v>
      </c>
      <c r="B1437">
        <v>3</v>
      </c>
      <c r="C1437" s="116">
        <v>45131.467081828705</v>
      </c>
      <c r="D1437">
        <v>9482</v>
      </c>
      <c r="E1437" s="24" t="s">
        <v>7284</v>
      </c>
      <c r="F1437" s="24" t="s">
        <v>3442</v>
      </c>
      <c r="G1437" s="24" t="s">
        <v>3669</v>
      </c>
      <c r="H1437">
        <v>9482</v>
      </c>
      <c r="I1437" s="24" t="s">
        <v>7288</v>
      </c>
      <c r="J1437" t="b">
        <v>1</v>
      </c>
    </row>
    <row r="1438" spans="1:10" x14ac:dyDescent="0.2">
      <c r="A1438">
        <v>959</v>
      </c>
      <c r="B1438">
        <v>4</v>
      </c>
      <c r="C1438" s="116">
        <v>45131.467085648146</v>
      </c>
      <c r="D1438">
        <v>9231</v>
      </c>
      <c r="E1438" s="24" t="s">
        <v>7289</v>
      </c>
      <c r="F1438" s="24" t="s">
        <v>1187</v>
      </c>
      <c r="G1438" s="24" t="s">
        <v>3670</v>
      </c>
      <c r="H1438">
        <v>9231</v>
      </c>
      <c r="I1438" s="24" t="s">
        <v>7290</v>
      </c>
      <c r="J1438" t="b">
        <v>0</v>
      </c>
    </row>
    <row r="1439" spans="1:10" x14ac:dyDescent="0.2">
      <c r="A1439">
        <v>1920</v>
      </c>
      <c r="C1439" s="116">
        <v>45716</v>
      </c>
      <c r="D1439">
        <v>1690</v>
      </c>
      <c r="E1439" s="24" t="s">
        <v>7291</v>
      </c>
      <c r="F1439" s="24" t="s">
        <v>2320</v>
      </c>
      <c r="G1439" s="24" t="s">
        <v>3672</v>
      </c>
      <c r="H1439">
        <v>1690</v>
      </c>
      <c r="I1439" s="24" t="s">
        <v>7292</v>
      </c>
      <c r="J1439" t="b">
        <v>0</v>
      </c>
    </row>
    <row r="1440" spans="1:10" x14ac:dyDescent="0.2">
      <c r="A1440">
        <v>1919</v>
      </c>
      <c r="C1440" s="116">
        <v>44868</v>
      </c>
      <c r="D1440">
        <v>11008911</v>
      </c>
      <c r="E1440" s="24" t="s">
        <v>7291</v>
      </c>
      <c r="F1440" s="24" t="s">
        <v>5007</v>
      </c>
      <c r="G1440" s="24" t="s">
        <v>5074</v>
      </c>
      <c r="H1440">
        <v>11008911</v>
      </c>
      <c r="I1440" s="24" t="s">
        <v>7293</v>
      </c>
      <c r="J1440" t="b">
        <v>0</v>
      </c>
    </row>
    <row r="1441" spans="1:10" x14ac:dyDescent="0.2">
      <c r="A1441">
        <v>372</v>
      </c>
      <c r="B1441">
        <v>2</v>
      </c>
      <c r="C1441" s="116">
        <v>45131.467092708335</v>
      </c>
      <c r="D1441">
        <v>2017</v>
      </c>
      <c r="E1441" s="24" t="s">
        <v>7294</v>
      </c>
      <c r="F1441" s="24" t="s">
        <v>3676</v>
      </c>
      <c r="G1441" s="24" t="s">
        <v>3675</v>
      </c>
      <c r="H1441">
        <v>2017</v>
      </c>
      <c r="I1441" s="24" t="s">
        <v>7295</v>
      </c>
      <c r="J1441" t="b">
        <v>1</v>
      </c>
    </row>
    <row r="1442" spans="1:10" x14ac:dyDescent="0.2">
      <c r="A1442">
        <v>1748</v>
      </c>
      <c r="C1442" s="116">
        <v>45131.467096493056</v>
      </c>
      <c r="D1442">
        <v>5659233</v>
      </c>
      <c r="E1442" s="24" t="s">
        <v>7294</v>
      </c>
      <c r="F1442" s="24" t="s">
        <v>5076</v>
      </c>
      <c r="G1442" s="24" t="s">
        <v>5075</v>
      </c>
      <c r="H1442">
        <v>5659233</v>
      </c>
      <c r="I1442" s="24" t="s">
        <v>7296</v>
      </c>
      <c r="J1442" t="b">
        <v>0</v>
      </c>
    </row>
    <row r="1443" spans="1:10" x14ac:dyDescent="0.2">
      <c r="A1443">
        <v>496</v>
      </c>
      <c r="B1443">
        <v>7</v>
      </c>
      <c r="C1443" s="116">
        <v>45726</v>
      </c>
      <c r="D1443">
        <v>5003</v>
      </c>
      <c r="E1443" s="24" t="s">
        <v>7294</v>
      </c>
      <c r="F1443" s="24" t="s">
        <v>3678</v>
      </c>
      <c r="G1443" s="24" t="s">
        <v>3677</v>
      </c>
      <c r="H1443">
        <v>5003</v>
      </c>
      <c r="I1443" s="24" t="s">
        <v>7297</v>
      </c>
      <c r="J1443" t="b">
        <v>1</v>
      </c>
    </row>
    <row r="1444" spans="1:10" x14ac:dyDescent="0.2">
      <c r="A1444">
        <v>363</v>
      </c>
      <c r="B1444">
        <v>4</v>
      </c>
      <c r="C1444" s="116">
        <v>45603</v>
      </c>
      <c r="D1444">
        <v>2002</v>
      </c>
      <c r="E1444" s="24" t="s">
        <v>7294</v>
      </c>
      <c r="F1444" s="24" t="s">
        <v>3680</v>
      </c>
      <c r="G1444" s="24" t="s">
        <v>3679</v>
      </c>
      <c r="H1444">
        <v>2002</v>
      </c>
      <c r="I1444" s="24" t="s">
        <v>7298</v>
      </c>
      <c r="J1444" t="b">
        <v>1</v>
      </c>
    </row>
    <row r="1445" spans="1:10" x14ac:dyDescent="0.2">
      <c r="A1445">
        <v>1721</v>
      </c>
      <c r="C1445" s="116">
        <v>45603</v>
      </c>
      <c r="D1445">
        <v>5659213</v>
      </c>
      <c r="E1445" s="24" t="s">
        <v>7294</v>
      </c>
      <c r="F1445" s="24" t="s">
        <v>5078</v>
      </c>
      <c r="G1445" s="24" t="s">
        <v>5077</v>
      </c>
      <c r="H1445">
        <v>5659213</v>
      </c>
      <c r="I1445" s="24" t="s">
        <v>7299</v>
      </c>
      <c r="J1445" t="b">
        <v>0</v>
      </c>
    </row>
    <row r="1446" spans="1:10" x14ac:dyDescent="0.2">
      <c r="A1446">
        <v>506</v>
      </c>
      <c r="B1446">
        <v>10</v>
      </c>
      <c r="C1446" s="116">
        <v>45131.467096875</v>
      </c>
      <c r="D1446">
        <v>8653</v>
      </c>
      <c r="E1446" s="24" t="s">
        <v>7294</v>
      </c>
      <c r="F1446" s="24" t="s">
        <v>3683</v>
      </c>
      <c r="G1446" s="24" t="s">
        <v>3682</v>
      </c>
      <c r="H1446">
        <v>8653</v>
      </c>
      <c r="I1446" s="24" t="s">
        <v>7300</v>
      </c>
      <c r="J1446" t="b">
        <v>1</v>
      </c>
    </row>
    <row r="1447" spans="1:10" x14ac:dyDescent="0.2">
      <c r="A1447">
        <v>231</v>
      </c>
      <c r="B1447">
        <v>3</v>
      </c>
      <c r="C1447" s="116">
        <v>46110</v>
      </c>
      <c r="D1447">
        <v>1241</v>
      </c>
      <c r="E1447" s="24" t="s">
        <v>7294</v>
      </c>
      <c r="F1447" s="24" t="s">
        <v>3686</v>
      </c>
      <c r="G1447" s="24" t="s">
        <v>493</v>
      </c>
      <c r="H1447">
        <v>1241</v>
      </c>
      <c r="I1447" s="24" t="s">
        <v>737</v>
      </c>
      <c r="J1447" t="b">
        <v>0</v>
      </c>
    </row>
    <row r="1448" spans="1:10" x14ac:dyDescent="0.2">
      <c r="A1448">
        <v>1618</v>
      </c>
      <c r="B1448">
        <v>4</v>
      </c>
      <c r="C1448" s="116">
        <v>45131.467097222223</v>
      </c>
      <c r="D1448">
        <v>9942</v>
      </c>
      <c r="E1448" s="24" t="s">
        <v>7294</v>
      </c>
      <c r="F1448" s="24" t="s">
        <v>2202</v>
      </c>
      <c r="G1448" s="24" t="s">
        <v>3687</v>
      </c>
      <c r="H1448">
        <v>9942</v>
      </c>
      <c r="I1448" s="24" t="s">
        <v>7301</v>
      </c>
      <c r="J1448" t="b">
        <v>0</v>
      </c>
    </row>
    <row r="1449" spans="1:10" x14ac:dyDescent="0.2">
      <c r="A1449">
        <v>1644</v>
      </c>
      <c r="B1449">
        <v>4</v>
      </c>
      <c r="C1449" s="116">
        <v>45131.467097222223</v>
      </c>
      <c r="D1449">
        <v>9969</v>
      </c>
      <c r="E1449" s="24" t="s">
        <v>7294</v>
      </c>
      <c r="F1449" s="24" t="s">
        <v>1039</v>
      </c>
      <c r="G1449" s="24" t="s">
        <v>3688</v>
      </c>
      <c r="H1449">
        <v>9969</v>
      </c>
      <c r="I1449" s="24" t="s">
        <v>7302</v>
      </c>
      <c r="J1449" t="b">
        <v>0</v>
      </c>
    </row>
    <row r="1450" spans="1:10" x14ac:dyDescent="0.2">
      <c r="A1450">
        <v>1361</v>
      </c>
      <c r="B1450">
        <v>4</v>
      </c>
      <c r="C1450" s="116">
        <v>45131.467097418979</v>
      </c>
      <c r="D1450">
        <v>9671</v>
      </c>
      <c r="E1450" s="24" t="s">
        <v>7303</v>
      </c>
      <c r="F1450" s="24" t="s">
        <v>3690</v>
      </c>
      <c r="G1450" s="24" t="s">
        <v>3689</v>
      </c>
      <c r="H1450">
        <v>9671</v>
      </c>
      <c r="I1450" s="24" t="s">
        <v>7304</v>
      </c>
      <c r="J1450" t="b">
        <v>0</v>
      </c>
    </row>
    <row r="1451" spans="1:10" x14ac:dyDescent="0.2">
      <c r="A1451">
        <v>1441</v>
      </c>
      <c r="B1451">
        <v>3</v>
      </c>
      <c r="C1451" s="116">
        <v>45131.467097569446</v>
      </c>
      <c r="D1451">
        <v>9758</v>
      </c>
      <c r="E1451" s="24" t="s">
        <v>7305</v>
      </c>
      <c r="F1451" s="24" t="s">
        <v>3696</v>
      </c>
      <c r="G1451" s="24" t="s">
        <v>3695</v>
      </c>
      <c r="H1451">
        <v>9758</v>
      </c>
      <c r="I1451" s="24" t="s">
        <v>7306</v>
      </c>
      <c r="J1451" t="b">
        <v>0</v>
      </c>
    </row>
    <row r="1452" spans="1:10" x14ac:dyDescent="0.2">
      <c r="A1452">
        <v>149</v>
      </c>
      <c r="B1452">
        <v>4</v>
      </c>
      <c r="C1452" s="116">
        <v>45131.46709795139</v>
      </c>
      <c r="D1452">
        <v>1153</v>
      </c>
      <c r="E1452" s="24" t="s">
        <v>7307</v>
      </c>
      <c r="F1452" s="24" t="s">
        <v>3700</v>
      </c>
      <c r="G1452" s="24" t="s">
        <v>3699</v>
      </c>
      <c r="H1452">
        <v>1153</v>
      </c>
      <c r="I1452" s="24" t="s">
        <v>7308</v>
      </c>
      <c r="J1452" t="b">
        <v>0</v>
      </c>
    </row>
    <row r="1453" spans="1:10" x14ac:dyDescent="0.2">
      <c r="A1453">
        <v>1498</v>
      </c>
      <c r="B1453">
        <v>4</v>
      </c>
      <c r="C1453" s="116">
        <v>45131.467098113426</v>
      </c>
      <c r="D1453">
        <v>9815</v>
      </c>
      <c r="E1453" s="24" t="s">
        <v>7309</v>
      </c>
      <c r="F1453" s="24" t="s">
        <v>1066</v>
      </c>
      <c r="G1453" s="24" t="s">
        <v>3701</v>
      </c>
      <c r="H1453">
        <v>9815</v>
      </c>
      <c r="I1453" s="24" t="s">
        <v>7310</v>
      </c>
      <c r="J1453" t="b">
        <v>0</v>
      </c>
    </row>
    <row r="1454" spans="1:10" x14ac:dyDescent="0.2">
      <c r="A1454">
        <v>1283</v>
      </c>
      <c r="B1454">
        <v>4</v>
      </c>
      <c r="C1454" s="116">
        <v>45131.467098113426</v>
      </c>
      <c r="D1454">
        <v>9591</v>
      </c>
      <c r="E1454" s="24" t="s">
        <v>1451</v>
      </c>
      <c r="F1454" s="24" t="s">
        <v>3057</v>
      </c>
      <c r="G1454" s="24" t="s">
        <v>3704</v>
      </c>
      <c r="H1454">
        <v>9591</v>
      </c>
      <c r="I1454" s="24" t="s">
        <v>7311</v>
      </c>
      <c r="J1454" t="b">
        <v>0</v>
      </c>
    </row>
    <row r="1455" spans="1:10" x14ac:dyDescent="0.2">
      <c r="A1455">
        <v>443</v>
      </c>
      <c r="B1455">
        <v>4</v>
      </c>
      <c r="C1455" s="116">
        <v>45131.46709849537</v>
      </c>
      <c r="D1455">
        <v>2361</v>
      </c>
      <c r="E1455" s="24" t="s">
        <v>1451</v>
      </c>
      <c r="F1455" s="24" t="s">
        <v>956</v>
      </c>
      <c r="G1455" s="24" t="s">
        <v>3705</v>
      </c>
      <c r="H1455">
        <v>2361</v>
      </c>
      <c r="I1455" s="24" t="s">
        <v>7312</v>
      </c>
      <c r="J1455" t="b">
        <v>0</v>
      </c>
    </row>
    <row r="1456" spans="1:10" x14ac:dyDescent="0.2">
      <c r="A1456">
        <v>1867</v>
      </c>
      <c r="B1456">
        <v>4</v>
      </c>
      <c r="C1456" s="116">
        <v>45131</v>
      </c>
      <c r="D1456">
        <v>1663</v>
      </c>
      <c r="E1456" s="24" t="s">
        <v>7313</v>
      </c>
      <c r="F1456" s="24" t="s">
        <v>887</v>
      </c>
      <c r="G1456" s="24" t="s">
        <v>3707</v>
      </c>
      <c r="H1456">
        <v>1663</v>
      </c>
      <c r="I1456" s="24" t="s">
        <v>7314</v>
      </c>
      <c r="J1456" t="b">
        <v>0</v>
      </c>
    </row>
    <row r="1457" spans="1:10" x14ac:dyDescent="0.2">
      <c r="A1457">
        <v>454</v>
      </c>
      <c r="B1457">
        <v>4</v>
      </c>
      <c r="C1457" s="116">
        <v>45131.467098645837</v>
      </c>
      <c r="D1457">
        <v>2377</v>
      </c>
      <c r="E1457" s="24" t="s">
        <v>7315</v>
      </c>
      <c r="F1457" s="24" t="s">
        <v>3709</v>
      </c>
      <c r="G1457" s="24" t="s">
        <v>3708</v>
      </c>
      <c r="H1457">
        <v>2377</v>
      </c>
      <c r="I1457" s="24" t="s">
        <v>7316</v>
      </c>
      <c r="J1457" t="b">
        <v>0</v>
      </c>
    </row>
    <row r="1458" spans="1:10" x14ac:dyDescent="0.2">
      <c r="A1458">
        <v>1539</v>
      </c>
      <c r="B1458">
        <v>4</v>
      </c>
      <c r="C1458" s="116">
        <v>45776</v>
      </c>
      <c r="D1458">
        <v>9857</v>
      </c>
      <c r="E1458" s="24" t="s">
        <v>3976</v>
      </c>
      <c r="F1458" s="24" t="s">
        <v>3713</v>
      </c>
      <c r="G1458" s="24" t="s">
        <v>3712</v>
      </c>
      <c r="H1458">
        <v>9857</v>
      </c>
      <c r="I1458" s="24" t="s">
        <v>7317</v>
      </c>
      <c r="J1458" t="b">
        <v>0</v>
      </c>
    </row>
    <row r="1459" spans="1:10" x14ac:dyDescent="0.2">
      <c r="A1459">
        <v>1941</v>
      </c>
      <c r="C1459" s="116">
        <v>45131.467099189817</v>
      </c>
      <c r="D1459">
        <v>1749</v>
      </c>
      <c r="E1459" s="24" t="s">
        <v>7318</v>
      </c>
      <c r="F1459" s="24" t="s">
        <v>1440</v>
      </c>
      <c r="G1459" s="24" t="s">
        <v>3714</v>
      </c>
      <c r="H1459">
        <v>1749</v>
      </c>
      <c r="I1459" s="24" t="s">
        <v>7319</v>
      </c>
      <c r="J1459" t="b">
        <v>0</v>
      </c>
    </row>
    <row r="1460" spans="1:10" x14ac:dyDescent="0.2">
      <c r="A1460">
        <v>1196</v>
      </c>
      <c r="B1460">
        <v>4</v>
      </c>
      <c r="C1460" s="116">
        <v>45131.467099386573</v>
      </c>
      <c r="D1460">
        <v>9501</v>
      </c>
      <c r="E1460" s="24" t="s">
        <v>7320</v>
      </c>
      <c r="F1460" s="24" t="s">
        <v>1619</v>
      </c>
      <c r="G1460" s="24" t="s">
        <v>3715</v>
      </c>
      <c r="H1460">
        <v>9501</v>
      </c>
      <c r="I1460" s="24" t="s">
        <v>7321</v>
      </c>
      <c r="J1460" t="b">
        <v>0</v>
      </c>
    </row>
    <row r="1461" spans="1:10" x14ac:dyDescent="0.2">
      <c r="A1461">
        <v>1900</v>
      </c>
      <c r="C1461" s="116">
        <v>45131.467099386573</v>
      </c>
      <c r="D1461">
        <v>1561</v>
      </c>
      <c r="E1461" s="24" t="s">
        <v>7322</v>
      </c>
      <c r="F1461" s="24" t="s">
        <v>1877</v>
      </c>
      <c r="G1461" s="24" t="s">
        <v>3718</v>
      </c>
      <c r="H1461">
        <v>1561</v>
      </c>
      <c r="I1461" s="24" t="s">
        <v>7323</v>
      </c>
      <c r="J1461" t="b">
        <v>0</v>
      </c>
    </row>
    <row r="1462" spans="1:10" x14ac:dyDescent="0.2">
      <c r="A1462">
        <v>479</v>
      </c>
      <c r="B1462">
        <v>4</v>
      </c>
      <c r="C1462" s="116">
        <v>45131.467099571761</v>
      </c>
      <c r="D1462">
        <v>3000</v>
      </c>
      <c r="E1462" s="24" t="s">
        <v>7324</v>
      </c>
      <c r="F1462" s="24" t="s">
        <v>3724</v>
      </c>
      <c r="G1462" s="24" t="s">
        <v>3723</v>
      </c>
      <c r="H1462">
        <v>3000</v>
      </c>
      <c r="I1462" s="24" t="s">
        <v>7325</v>
      </c>
      <c r="J1462" t="b">
        <v>0</v>
      </c>
    </row>
    <row r="1463" spans="1:10" x14ac:dyDescent="0.2">
      <c r="A1463">
        <v>155</v>
      </c>
      <c r="B1463">
        <v>4</v>
      </c>
      <c r="C1463" s="116">
        <v>45131.467099768517</v>
      </c>
      <c r="D1463">
        <v>1159</v>
      </c>
      <c r="E1463" s="24" t="s">
        <v>7324</v>
      </c>
      <c r="F1463" s="24" t="s">
        <v>3726</v>
      </c>
      <c r="G1463" s="24" t="s">
        <v>3725</v>
      </c>
      <c r="H1463">
        <v>1159</v>
      </c>
      <c r="I1463" s="24" t="s">
        <v>7326</v>
      </c>
      <c r="J1463" t="b">
        <v>0</v>
      </c>
    </row>
    <row r="1464" spans="1:10" x14ac:dyDescent="0.2">
      <c r="A1464">
        <v>66</v>
      </c>
      <c r="B1464">
        <v>4</v>
      </c>
      <c r="C1464" s="116">
        <v>45131.467099918984</v>
      </c>
      <c r="D1464">
        <v>1069</v>
      </c>
      <c r="E1464" s="24" t="s">
        <v>7327</v>
      </c>
      <c r="F1464" s="24" t="s">
        <v>3400</v>
      </c>
      <c r="G1464" s="24" t="s">
        <v>3727</v>
      </c>
      <c r="H1464">
        <v>1069</v>
      </c>
      <c r="I1464" s="24" t="s">
        <v>7328</v>
      </c>
      <c r="J1464" t="b">
        <v>0</v>
      </c>
    </row>
    <row r="1465" spans="1:10" x14ac:dyDescent="0.2">
      <c r="A1465">
        <v>1202</v>
      </c>
      <c r="B1465">
        <v>4</v>
      </c>
      <c r="C1465" s="116">
        <v>45131.467100312497</v>
      </c>
      <c r="D1465">
        <v>9507</v>
      </c>
      <c r="E1465" s="24" t="s">
        <v>1513</v>
      </c>
      <c r="F1465" s="24" t="s">
        <v>1287</v>
      </c>
      <c r="G1465" s="24" t="s">
        <v>3729</v>
      </c>
      <c r="H1465">
        <v>9507</v>
      </c>
      <c r="I1465" s="24" t="s">
        <v>7329</v>
      </c>
      <c r="J1465" t="b">
        <v>0</v>
      </c>
    </row>
    <row r="1466" spans="1:10" x14ac:dyDescent="0.2">
      <c r="A1466">
        <v>1481</v>
      </c>
      <c r="B1466">
        <v>4</v>
      </c>
      <c r="C1466" s="116">
        <v>45131.46710065972</v>
      </c>
      <c r="D1466">
        <v>9798</v>
      </c>
      <c r="E1466" s="24" t="s">
        <v>1781</v>
      </c>
      <c r="F1466" s="24" t="s">
        <v>3731</v>
      </c>
      <c r="G1466" s="24" t="s">
        <v>3730</v>
      </c>
      <c r="H1466">
        <v>9798</v>
      </c>
      <c r="I1466" s="24" t="s">
        <v>7330</v>
      </c>
      <c r="J1466" t="b">
        <v>0</v>
      </c>
    </row>
    <row r="1467" spans="1:10" x14ac:dyDescent="0.2">
      <c r="A1467">
        <v>1478</v>
      </c>
      <c r="B1467">
        <v>4</v>
      </c>
      <c r="C1467" s="116">
        <v>45131.467100462964</v>
      </c>
      <c r="D1467">
        <v>9795</v>
      </c>
      <c r="E1467" s="24" t="s">
        <v>1781</v>
      </c>
      <c r="F1467" s="24" t="s">
        <v>3731</v>
      </c>
      <c r="G1467" s="24" t="s">
        <v>3730</v>
      </c>
      <c r="H1467">
        <v>9795</v>
      </c>
      <c r="I1467" s="24" t="s">
        <v>7330</v>
      </c>
      <c r="J1467" t="b">
        <v>0</v>
      </c>
    </row>
    <row r="1468" spans="1:10" x14ac:dyDescent="0.2">
      <c r="A1468">
        <v>1329</v>
      </c>
      <c r="B1468">
        <v>4</v>
      </c>
      <c r="C1468" s="116">
        <v>45131.467100844908</v>
      </c>
      <c r="D1468">
        <v>9639</v>
      </c>
      <c r="E1468" s="24" t="s">
        <v>7331</v>
      </c>
      <c r="F1468" s="24" t="s">
        <v>1078</v>
      </c>
      <c r="G1468" s="24" t="s">
        <v>3732</v>
      </c>
      <c r="H1468">
        <v>9639</v>
      </c>
      <c r="I1468" s="24" t="s">
        <v>7332</v>
      </c>
      <c r="J1468" t="b">
        <v>0</v>
      </c>
    </row>
    <row r="1469" spans="1:10" x14ac:dyDescent="0.2">
      <c r="A1469">
        <v>34</v>
      </c>
      <c r="B1469">
        <v>4</v>
      </c>
      <c r="C1469" s="116"/>
      <c r="D1469">
        <v>1037</v>
      </c>
      <c r="E1469" s="24" t="s">
        <v>7333</v>
      </c>
      <c r="F1469" s="24" t="s">
        <v>3734</v>
      </c>
      <c r="G1469" s="24" t="s">
        <v>503</v>
      </c>
      <c r="H1469">
        <v>1037</v>
      </c>
      <c r="I1469" s="24" t="s">
        <v>668</v>
      </c>
      <c r="J1469" t="b">
        <v>1</v>
      </c>
    </row>
    <row r="1470" spans="1:10" x14ac:dyDescent="0.2">
      <c r="A1470">
        <v>1624</v>
      </c>
      <c r="B1470">
        <v>4</v>
      </c>
      <c r="C1470" s="116">
        <v>45131.467101192131</v>
      </c>
      <c r="D1470">
        <v>9948</v>
      </c>
      <c r="E1470" s="24" t="s">
        <v>7334</v>
      </c>
      <c r="F1470" s="24" t="s">
        <v>3736</v>
      </c>
      <c r="G1470" s="24" t="s">
        <v>3735</v>
      </c>
      <c r="H1470">
        <v>9948</v>
      </c>
      <c r="I1470" s="24" t="s">
        <v>7335</v>
      </c>
      <c r="J1470" t="b">
        <v>0</v>
      </c>
    </row>
    <row r="1471" spans="1:10" x14ac:dyDescent="0.2">
      <c r="A1471">
        <v>1772</v>
      </c>
      <c r="C1471" s="116">
        <v>45104</v>
      </c>
      <c r="D1471">
        <v>1530</v>
      </c>
      <c r="E1471" s="24" t="s">
        <v>7336</v>
      </c>
      <c r="F1471" s="24" t="s">
        <v>969</v>
      </c>
      <c r="G1471" s="24" t="s">
        <v>5079</v>
      </c>
      <c r="H1471">
        <v>1530</v>
      </c>
      <c r="I1471" s="24" t="s">
        <v>7337</v>
      </c>
      <c r="J1471" t="b">
        <v>0</v>
      </c>
    </row>
    <row r="1472" spans="1:10" x14ac:dyDescent="0.2">
      <c r="A1472">
        <v>1110</v>
      </c>
      <c r="B1472">
        <v>4</v>
      </c>
      <c r="C1472" s="116">
        <v>45131.467101388887</v>
      </c>
      <c r="D1472">
        <v>9397</v>
      </c>
      <c r="E1472" s="24" t="s">
        <v>7338</v>
      </c>
      <c r="F1472" s="24" t="s">
        <v>1440</v>
      </c>
      <c r="G1472" s="24" t="s">
        <v>3737</v>
      </c>
      <c r="H1472">
        <v>9397</v>
      </c>
      <c r="I1472" s="24" t="s">
        <v>7339</v>
      </c>
      <c r="J1472" t="b">
        <v>0</v>
      </c>
    </row>
    <row r="1473" spans="1:10" x14ac:dyDescent="0.2">
      <c r="A1473">
        <v>1831</v>
      </c>
      <c r="C1473" s="116">
        <v>45131.467101539354</v>
      </c>
      <c r="D1473">
        <v>1638</v>
      </c>
      <c r="E1473" s="24" t="s">
        <v>7340</v>
      </c>
      <c r="F1473" s="24" t="s">
        <v>3739</v>
      </c>
      <c r="G1473" s="24" t="s">
        <v>3738</v>
      </c>
      <c r="H1473">
        <v>1638</v>
      </c>
      <c r="I1473" s="24" t="s">
        <v>7341</v>
      </c>
      <c r="J1473" t="b">
        <v>0</v>
      </c>
    </row>
    <row r="1474" spans="1:10" x14ac:dyDescent="0.2">
      <c r="A1474">
        <v>1860</v>
      </c>
      <c r="B1474">
        <v>4</v>
      </c>
      <c r="C1474" s="116">
        <v>45131</v>
      </c>
      <c r="D1474">
        <v>8181</v>
      </c>
      <c r="E1474" s="24" t="s">
        <v>7342</v>
      </c>
      <c r="F1474" s="24" t="s">
        <v>944</v>
      </c>
      <c r="G1474" s="24" t="s">
        <v>3740</v>
      </c>
      <c r="H1474">
        <v>8181</v>
      </c>
      <c r="I1474" s="24" t="s">
        <v>7343</v>
      </c>
      <c r="J1474" t="b">
        <v>0</v>
      </c>
    </row>
    <row r="1475" spans="1:10" x14ac:dyDescent="0.2">
      <c r="A1475">
        <v>2068</v>
      </c>
      <c r="C1475" s="116"/>
      <c r="D1475">
        <v>2415</v>
      </c>
      <c r="E1475" s="24" t="s">
        <v>7344</v>
      </c>
      <c r="F1475" s="24" t="s">
        <v>2205</v>
      </c>
      <c r="G1475" s="24" t="s">
        <v>507</v>
      </c>
      <c r="H1475">
        <v>2415</v>
      </c>
      <c r="I1475" s="24" t="s">
        <v>782</v>
      </c>
      <c r="J1475" t="b">
        <v>0</v>
      </c>
    </row>
    <row r="1476" spans="1:10" x14ac:dyDescent="0.2">
      <c r="A1476">
        <v>209</v>
      </c>
      <c r="B1476">
        <v>4</v>
      </c>
      <c r="C1476" s="116">
        <v>45131.467101736111</v>
      </c>
      <c r="D1476">
        <v>1214</v>
      </c>
      <c r="E1476" s="24" t="s">
        <v>7345</v>
      </c>
      <c r="F1476" s="24" t="s">
        <v>3742</v>
      </c>
      <c r="G1476" s="24" t="s">
        <v>3741</v>
      </c>
      <c r="H1476">
        <v>1214</v>
      </c>
      <c r="I1476" s="24" t="s">
        <v>7346</v>
      </c>
      <c r="J1476" t="b">
        <v>0</v>
      </c>
    </row>
    <row r="1477" spans="1:10" x14ac:dyDescent="0.2">
      <c r="A1477">
        <v>2106</v>
      </c>
      <c r="C1477" s="116"/>
      <c r="D1477">
        <v>3036</v>
      </c>
      <c r="E1477" s="24" t="s">
        <v>7347</v>
      </c>
      <c r="F1477" s="24" t="s">
        <v>3744</v>
      </c>
      <c r="G1477" s="24" t="s">
        <v>3743</v>
      </c>
      <c r="H1477">
        <v>3036</v>
      </c>
      <c r="I1477" s="24" t="s">
        <v>7348</v>
      </c>
      <c r="J1477" t="b">
        <v>0</v>
      </c>
    </row>
    <row r="1478" spans="1:10" x14ac:dyDescent="0.2">
      <c r="A1478">
        <v>1528</v>
      </c>
      <c r="B1478">
        <v>4</v>
      </c>
      <c r="C1478" s="116">
        <v>45131.467101932867</v>
      </c>
      <c r="D1478">
        <v>9845</v>
      </c>
      <c r="E1478" s="24" t="s">
        <v>7349</v>
      </c>
      <c r="F1478" s="24" t="s">
        <v>2064</v>
      </c>
      <c r="G1478" s="24" t="s">
        <v>3745</v>
      </c>
      <c r="H1478">
        <v>9845</v>
      </c>
      <c r="I1478" s="24" t="s">
        <v>7350</v>
      </c>
      <c r="J1478" t="b">
        <v>0</v>
      </c>
    </row>
    <row r="1479" spans="1:10" x14ac:dyDescent="0.2">
      <c r="A1479">
        <v>478</v>
      </c>
      <c r="B1479">
        <v>4</v>
      </c>
      <c r="C1479" s="116">
        <v>45131.467102465278</v>
      </c>
      <c r="D1479">
        <v>2944</v>
      </c>
      <c r="E1479" s="24" t="s">
        <v>7351</v>
      </c>
      <c r="F1479" s="24" t="s">
        <v>3749</v>
      </c>
      <c r="G1479" s="24" t="s">
        <v>3748</v>
      </c>
      <c r="H1479">
        <v>2944</v>
      </c>
      <c r="I1479" s="24" t="s">
        <v>7352</v>
      </c>
      <c r="J1479" t="b">
        <v>0</v>
      </c>
    </row>
    <row r="1480" spans="1:10" x14ac:dyDescent="0.2">
      <c r="A1480">
        <v>977</v>
      </c>
      <c r="B1480">
        <v>4</v>
      </c>
      <c r="C1480" s="116">
        <v>45131.467102465278</v>
      </c>
      <c r="D1480">
        <v>9252</v>
      </c>
      <c r="E1480" s="24" t="s">
        <v>7351</v>
      </c>
      <c r="F1480" s="24" t="s">
        <v>3749</v>
      </c>
      <c r="G1480" s="24" t="s">
        <v>3748</v>
      </c>
      <c r="H1480">
        <v>9252</v>
      </c>
      <c r="I1480" s="24" t="s">
        <v>7352</v>
      </c>
      <c r="J1480" t="b">
        <v>0</v>
      </c>
    </row>
    <row r="1481" spans="1:10" x14ac:dyDescent="0.2">
      <c r="A1481">
        <v>2055</v>
      </c>
      <c r="C1481" s="116">
        <v>45125</v>
      </c>
      <c r="D1481">
        <v>1978</v>
      </c>
      <c r="E1481" s="24" t="s">
        <v>7353</v>
      </c>
      <c r="F1481" s="24" t="s">
        <v>2064</v>
      </c>
      <c r="G1481" s="24" t="s">
        <v>3750</v>
      </c>
      <c r="H1481">
        <v>1978</v>
      </c>
      <c r="I1481" s="24" t="s">
        <v>195</v>
      </c>
      <c r="J1481" t="b">
        <v>0</v>
      </c>
    </row>
    <row r="1482" spans="1:10" x14ac:dyDescent="0.2">
      <c r="A1482">
        <v>1073</v>
      </c>
      <c r="B1482">
        <v>4</v>
      </c>
      <c r="C1482" s="116">
        <v>45131.467102662034</v>
      </c>
      <c r="D1482">
        <v>9350</v>
      </c>
      <c r="E1482" s="24" t="s">
        <v>7354</v>
      </c>
      <c r="F1482" s="24" t="s">
        <v>1039</v>
      </c>
      <c r="G1482" s="24" t="s">
        <v>3751</v>
      </c>
      <c r="H1482">
        <v>9350</v>
      </c>
      <c r="I1482" s="24" t="s">
        <v>7355</v>
      </c>
      <c r="J1482" t="b">
        <v>0</v>
      </c>
    </row>
    <row r="1483" spans="1:10" x14ac:dyDescent="0.2">
      <c r="A1483">
        <v>288</v>
      </c>
      <c r="B1483">
        <v>4</v>
      </c>
      <c r="C1483" s="116">
        <v>45131.467102812501</v>
      </c>
      <c r="D1483">
        <v>1298</v>
      </c>
      <c r="E1483" s="24" t="s">
        <v>7356</v>
      </c>
      <c r="F1483" s="24" t="s">
        <v>960</v>
      </c>
      <c r="G1483" s="24" t="s">
        <v>3752</v>
      </c>
      <c r="H1483">
        <v>1298</v>
      </c>
      <c r="I1483" s="24" t="s">
        <v>7357</v>
      </c>
      <c r="J1483" t="b">
        <v>0</v>
      </c>
    </row>
    <row r="1484" spans="1:10" x14ac:dyDescent="0.2">
      <c r="A1484">
        <v>533</v>
      </c>
      <c r="B1484">
        <v>4</v>
      </c>
      <c r="C1484" s="116">
        <v>45131.467103206021</v>
      </c>
      <c r="D1484">
        <v>8719</v>
      </c>
      <c r="E1484" s="24" t="s">
        <v>7358</v>
      </c>
      <c r="F1484" s="24" t="s">
        <v>2882</v>
      </c>
      <c r="G1484" s="24" t="s">
        <v>3755</v>
      </c>
      <c r="H1484">
        <v>8719</v>
      </c>
      <c r="I1484" s="24" t="s">
        <v>7359</v>
      </c>
      <c r="J1484" t="b">
        <v>0</v>
      </c>
    </row>
    <row r="1485" spans="1:10" x14ac:dyDescent="0.2">
      <c r="A1485">
        <v>1489</v>
      </c>
      <c r="B1485">
        <v>4</v>
      </c>
      <c r="C1485" s="116">
        <v>45131.467103356481</v>
      </c>
      <c r="D1485">
        <v>9806</v>
      </c>
      <c r="E1485" s="24" t="s">
        <v>7360</v>
      </c>
      <c r="F1485" s="24" t="s">
        <v>1619</v>
      </c>
      <c r="G1485" s="24" t="s">
        <v>3756</v>
      </c>
      <c r="H1485">
        <v>9806</v>
      </c>
      <c r="I1485" s="24" t="s">
        <v>7361</v>
      </c>
      <c r="J1485" t="b">
        <v>0</v>
      </c>
    </row>
    <row r="1486" spans="1:10" x14ac:dyDescent="0.2">
      <c r="A1486">
        <v>242</v>
      </c>
      <c r="B1486">
        <v>4</v>
      </c>
      <c r="C1486" s="116">
        <v>45131.467103553237</v>
      </c>
      <c r="D1486">
        <v>1252</v>
      </c>
      <c r="E1486" s="24" t="s">
        <v>7362</v>
      </c>
      <c r="F1486" s="24" t="s">
        <v>3758</v>
      </c>
      <c r="G1486" s="24" t="s">
        <v>3757</v>
      </c>
      <c r="H1486">
        <v>1252</v>
      </c>
      <c r="I1486" s="24" t="s">
        <v>7363</v>
      </c>
      <c r="J1486" t="b">
        <v>1</v>
      </c>
    </row>
    <row r="1487" spans="1:10" x14ac:dyDescent="0.2">
      <c r="A1487">
        <v>836</v>
      </c>
      <c r="B1487">
        <v>4</v>
      </c>
      <c r="C1487" s="116">
        <v>45131.467103738425</v>
      </c>
      <c r="D1487">
        <v>9099</v>
      </c>
      <c r="E1487" s="24" t="s">
        <v>7364</v>
      </c>
      <c r="F1487" s="24" t="s">
        <v>960</v>
      </c>
      <c r="G1487" s="24" t="s">
        <v>3759</v>
      </c>
      <c r="H1487">
        <v>9099</v>
      </c>
      <c r="I1487" s="24" t="s">
        <v>7365</v>
      </c>
      <c r="J1487" t="b">
        <v>0</v>
      </c>
    </row>
    <row r="1488" spans="1:10" x14ac:dyDescent="0.2">
      <c r="A1488">
        <v>1639</v>
      </c>
      <c r="B1488">
        <v>10</v>
      </c>
      <c r="C1488" s="116">
        <v>45131.467103935189</v>
      </c>
      <c r="D1488">
        <v>9964</v>
      </c>
      <c r="E1488" s="24" t="s">
        <v>7366</v>
      </c>
      <c r="F1488" s="24" t="s">
        <v>3761</v>
      </c>
      <c r="G1488" s="24" t="s">
        <v>3760</v>
      </c>
      <c r="H1488">
        <v>9964</v>
      </c>
      <c r="I1488" s="24" t="s">
        <v>7367</v>
      </c>
      <c r="J1488" t="b">
        <v>1</v>
      </c>
    </row>
    <row r="1489" spans="1:10" x14ac:dyDescent="0.2">
      <c r="A1489">
        <v>635</v>
      </c>
      <c r="B1489">
        <v>4</v>
      </c>
      <c r="C1489" s="116">
        <v>45131.467104085648</v>
      </c>
      <c r="D1489">
        <v>8840</v>
      </c>
      <c r="E1489" s="24" t="s">
        <v>7368</v>
      </c>
      <c r="F1489" s="24" t="s">
        <v>1906</v>
      </c>
      <c r="G1489" s="24" t="s">
        <v>3762</v>
      </c>
      <c r="H1489">
        <v>8840</v>
      </c>
      <c r="I1489" s="24" t="s">
        <v>7369</v>
      </c>
      <c r="J1489" t="b">
        <v>0</v>
      </c>
    </row>
    <row r="1490" spans="1:10" x14ac:dyDescent="0.2">
      <c r="A1490">
        <v>1000</v>
      </c>
      <c r="B1490">
        <v>4</v>
      </c>
      <c r="C1490" s="116">
        <v>45131.467104432872</v>
      </c>
      <c r="D1490">
        <v>9275</v>
      </c>
      <c r="E1490" s="24" t="s">
        <v>7368</v>
      </c>
      <c r="F1490" s="24" t="s">
        <v>3764</v>
      </c>
      <c r="G1490" s="24" t="s">
        <v>3763</v>
      </c>
      <c r="H1490">
        <v>9275</v>
      </c>
      <c r="I1490" s="24" t="s">
        <v>7370</v>
      </c>
      <c r="J1490" t="b">
        <v>0</v>
      </c>
    </row>
    <row r="1491" spans="1:10" x14ac:dyDescent="0.2">
      <c r="A1491">
        <v>1246</v>
      </c>
      <c r="B1491">
        <v>4</v>
      </c>
      <c r="C1491" s="116">
        <v>45131.467104629628</v>
      </c>
      <c r="D1491">
        <v>9552</v>
      </c>
      <c r="E1491" s="24" t="s">
        <v>7371</v>
      </c>
      <c r="F1491" s="24" t="s">
        <v>1363</v>
      </c>
      <c r="G1491" s="24" t="s">
        <v>3767</v>
      </c>
      <c r="H1491">
        <v>9552</v>
      </c>
      <c r="I1491" s="24" t="s">
        <v>7372</v>
      </c>
      <c r="J1491" t="b">
        <v>0</v>
      </c>
    </row>
    <row r="1492" spans="1:10" x14ac:dyDescent="0.2">
      <c r="A1492">
        <v>1796</v>
      </c>
      <c r="C1492" s="116"/>
      <c r="D1492">
        <v>1593</v>
      </c>
      <c r="E1492" s="24" t="s">
        <v>5080</v>
      </c>
      <c r="F1492" s="24" t="s">
        <v>908</v>
      </c>
      <c r="G1492" s="24" t="s">
        <v>3770</v>
      </c>
      <c r="H1492">
        <v>1593</v>
      </c>
      <c r="I1492" s="24" t="s">
        <v>289</v>
      </c>
      <c r="J1492" t="b">
        <v>0</v>
      </c>
    </row>
    <row r="1493" spans="1:10" x14ac:dyDescent="0.2">
      <c r="A1493">
        <v>325</v>
      </c>
      <c r="B1493">
        <v>4</v>
      </c>
      <c r="C1493" s="116"/>
      <c r="D1493">
        <v>1336</v>
      </c>
      <c r="E1493" s="24" t="s">
        <v>5080</v>
      </c>
      <c r="F1493" s="24" t="s">
        <v>3771</v>
      </c>
      <c r="G1493" s="24" t="s">
        <v>509</v>
      </c>
      <c r="H1493">
        <v>1336</v>
      </c>
      <c r="I1493" s="24" t="s">
        <v>343</v>
      </c>
      <c r="J1493" t="b">
        <v>0</v>
      </c>
    </row>
    <row r="1494" spans="1:10" x14ac:dyDescent="0.2">
      <c r="A1494">
        <v>300</v>
      </c>
      <c r="B1494">
        <v>4</v>
      </c>
      <c r="C1494" s="116">
        <v>45131.467106099539</v>
      </c>
      <c r="D1494">
        <v>1310</v>
      </c>
      <c r="E1494" s="24" t="s">
        <v>5080</v>
      </c>
      <c r="F1494" s="24" t="s">
        <v>931</v>
      </c>
      <c r="G1494" s="24" t="s">
        <v>3774</v>
      </c>
      <c r="H1494">
        <v>1310</v>
      </c>
      <c r="I1494" s="24" t="s">
        <v>7373</v>
      </c>
      <c r="J1494" t="b">
        <v>1</v>
      </c>
    </row>
    <row r="1495" spans="1:10" x14ac:dyDescent="0.2">
      <c r="A1495">
        <v>1785</v>
      </c>
      <c r="C1495" s="116">
        <v>45131.467106446762</v>
      </c>
      <c r="D1495">
        <v>1577</v>
      </c>
      <c r="E1495" s="24" t="s">
        <v>5080</v>
      </c>
      <c r="F1495" s="24" t="s">
        <v>3776</v>
      </c>
      <c r="G1495" s="24" t="s">
        <v>3775</v>
      </c>
      <c r="H1495">
        <v>1577</v>
      </c>
      <c r="I1495" s="24" t="s">
        <v>7374</v>
      </c>
      <c r="J1495" t="b">
        <v>0</v>
      </c>
    </row>
    <row r="1496" spans="1:10" x14ac:dyDescent="0.2">
      <c r="A1496">
        <v>2074</v>
      </c>
      <c r="C1496" s="116">
        <v>45639</v>
      </c>
      <c r="D1496">
        <v>2423</v>
      </c>
      <c r="E1496" s="24" t="s">
        <v>5080</v>
      </c>
      <c r="F1496" s="24" t="s">
        <v>891</v>
      </c>
      <c r="G1496" s="24" t="s">
        <v>3777</v>
      </c>
      <c r="H1496">
        <v>2423</v>
      </c>
      <c r="I1496" s="24" t="s">
        <v>7375</v>
      </c>
      <c r="J1496" t="b">
        <v>0</v>
      </c>
    </row>
    <row r="1497" spans="1:10" x14ac:dyDescent="0.2">
      <c r="A1497">
        <v>86</v>
      </c>
      <c r="B1497">
        <v>4</v>
      </c>
      <c r="C1497" s="116">
        <v>45131.467105173608</v>
      </c>
      <c r="D1497">
        <v>1089</v>
      </c>
      <c r="E1497" s="24" t="s">
        <v>7376</v>
      </c>
      <c r="F1497" s="24" t="s">
        <v>1743</v>
      </c>
      <c r="G1497" s="24" t="s">
        <v>3779</v>
      </c>
      <c r="H1497">
        <v>1089</v>
      </c>
      <c r="I1497" s="24" t="s">
        <v>7377</v>
      </c>
      <c r="J1497" t="b">
        <v>0</v>
      </c>
    </row>
    <row r="1498" spans="1:10" x14ac:dyDescent="0.2">
      <c r="A1498">
        <v>49</v>
      </c>
      <c r="B1498">
        <v>4</v>
      </c>
      <c r="C1498" s="116">
        <v>45131.467105358795</v>
      </c>
      <c r="D1498">
        <v>1052</v>
      </c>
      <c r="E1498" s="24" t="s">
        <v>7376</v>
      </c>
      <c r="F1498" s="24" t="s">
        <v>3781</v>
      </c>
      <c r="G1498" s="24" t="s">
        <v>3780</v>
      </c>
      <c r="H1498">
        <v>1052</v>
      </c>
      <c r="I1498" s="24" t="s">
        <v>7378</v>
      </c>
      <c r="J1498" t="b">
        <v>0</v>
      </c>
    </row>
    <row r="1499" spans="1:10" x14ac:dyDescent="0.2">
      <c r="A1499">
        <v>1387</v>
      </c>
      <c r="B1499">
        <v>3</v>
      </c>
      <c r="C1499" s="116">
        <v>45131.467105706019</v>
      </c>
      <c r="D1499">
        <v>9698</v>
      </c>
      <c r="E1499" s="24" t="s">
        <v>7376</v>
      </c>
      <c r="F1499" s="24" t="s">
        <v>2205</v>
      </c>
      <c r="G1499" s="24" t="s">
        <v>3782</v>
      </c>
      <c r="H1499">
        <v>9698</v>
      </c>
      <c r="I1499" s="24" t="s">
        <v>7379</v>
      </c>
      <c r="J1499" t="b">
        <v>0</v>
      </c>
    </row>
    <row r="1500" spans="1:10" x14ac:dyDescent="0.2">
      <c r="A1500">
        <v>1442</v>
      </c>
      <c r="B1500">
        <v>3</v>
      </c>
      <c r="C1500" s="116">
        <v>45131.467105902775</v>
      </c>
      <c r="D1500">
        <v>9759</v>
      </c>
      <c r="E1500" s="24" t="s">
        <v>7376</v>
      </c>
      <c r="F1500" s="24" t="s">
        <v>2205</v>
      </c>
      <c r="G1500" s="24" t="s">
        <v>3782</v>
      </c>
      <c r="H1500">
        <v>9759</v>
      </c>
      <c r="I1500" s="24" t="s">
        <v>7379</v>
      </c>
      <c r="J1500" t="b">
        <v>0</v>
      </c>
    </row>
    <row r="1501" spans="1:10" x14ac:dyDescent="0.2">
      <c r="A1501">
        <v>1307</v>
      </c>
      <c r="B1501">
        <v>4</v>
      </c>
      <c r="C1501" s="116">
        <v>45131.467106793978</v>
      </c>
      <c r="D1501">
        <v>9616</v>
      </c>
      <c r="E1501" s="24" t="s">
        <v>7380</v>
      </c>
      <c r="F1501" s="24" t="s">
        <v>3785</v>
      </c>
      <c r="G1501" s="24" t="s">
        <v>3784</v>
      </c>
      <c r="H1501">
        <v>9616</v>
      </c>
      <c r="I1501" s="24" t="s">
        <v>7381</v>
      </c>
      <c r="J1501" t="b">
        <v>0</v>
      </c>
    </row>
    <row r="1502" spans="1:10" x14ac:dyDescent="0.2">
      <c r="A1502">
        <v>1556</v>
      </c>
      <c r="B1502">
        <v>4</v>
      </c>
      <c r="C1502" s="116">
        <v>45131.467107175929</v>
      </c>
      <c r="D1502">
        <v>9875</v>
      </c>
      <c r="E1502" s="24" t="s">
        <v>7382</v>
      </c>
      <c r="F1502" s="24" t="s">
        <v>1328</v>
      </c>
      <c r="G1502" s="24" t="s">
        <v>3790</v>
      </c>
      <c r="H1502">
        <v>9875</v>
      </c>
      <c r="I1502" s="24" t="s">
        <v>7383</v>
      </c>
      <c r="J1502" t="b">
        <v>0</v>
      </c>
    </row>
    <row r="1503" spans="1:10" x14ac:dyDescent="0.2">
      <c r="A1503">
        <v>558</v>
      </c>
      <c r="B1503">
        <v>4</v>
      </c>
      <c r="C1503" s="116">
        <v>45131.467107719909</v>
      </c>
      <c r="D1503">
        <v>8751</v>
      </c>
      <c r="E1503" s="24" t="s">
        <v>7384</v>
      </c>
      <c r="F1503" s="24" t="s">
        <v>906</v>
      </c>
      <c r="G1503" s="24" t="s">
        <v>3793</v>
      </c>
      <c r="H1503">
        <v>8751</v>
      </c>
      <c r="I1503" s="24" t="s">
        <v>7385</v>
      </c>
      <c r="J1503" t="b">
        <v>0</v>
      </c>
    </row>
    <row r="1504" spans="1:10" x14ac:dyDescent="0.2">
      <c r="A1504">
        <v>1104</v>
      </c>
      <c r="B1504">
        <v>4</v>
      </c>
      <c r="C1504" s="116">
        <v>45131.467107870369</v>
      </c>
      <c r="D1504">
        <v>9388</v>
      </c>
      <c r="E1504" s="24" t="s">
        <v>7386</v>
      </c>
      <c r="F1504" s="24" t="s">
        <v>1423</v>
      </c>
      <c r="G1504" s="24" t="s">
        <v>3794</v>
      </c>
      <c r="H1504">
        <v>9388</v>
      </c>
      <c r="I1504" s="24" t="s">
        <v>7387</v>
      </c>
      <c r="J1504" t="b">
        <v>0</v>
      </c>
    </row>
    <row r="1505" spans="1:10" x14ac:dyDescent="0.2">
      <c r="A1505">
        <v>2122</v>
      </c>
      <c r="C1505" s="116"/>
      <c r="D1505">
        <v>6028</v>
      </c>
      <c r="E1505" s="24" t="s">
        <v>3131</v>
      </c>
      <c r="F1505" s="24" t="s">
        <v>3795</v>
      </c>
      <c r="G1505" s="24" t="s">
        <v>514</v>
      </c>
      <c r="H1505">
        <v>6028</v>
      </c>
      <c r="I1505" s="24" t="s">
        <v>603</v>
      </c>
      <c r="J1505" t="b">
        <v>1</v>
      </c>
    </row>
    <row r="1506" spans="1:10" x14ac:dyDescent="0.2">
      <c r="A1506">
        <v>605</v>
      </c>
      <c r="B1506">
        <v>4</v>
      </c>
      <c r="C1506" s="116">
        <v>45131.467108067132</v>
      </c>
      <c r="D1506">
        <v>8805</v>
      </c>
      <c r="E1506" s="24" t="s">
        <v>3131</v>
      </c>
      <c r="F1506" s="24" t="s">
        <v>3797</v>
      </c>
      <c r="G1506" s="24" t="s">
        <v>3796</v>
      </c>
      <c r="H1506">
        <v>8805</v>
      </c>
      <c r="I1506" s="24" t="s">
        <v>7388</v>
      </c>
      <c r="J1506" t="b">
        <v>0</v>
      </c>
    </row>
    <row r="1507" spans="1:10" x14ac:dyDescent="0.2">
      <c r="A1507">
        <v>284</v>
      </c>
      <c r="B1507">
        <v>4</v>
      </c>
      <c r="C1507" s="116">
        <v>45131.467108449076</v>
      </c>
      <c r="D1507">
        <v>1294</v>
      </c>
      <c r="E1507" s="24" t="s">
        <v>3131</v>
      </c>
      <c r="F1507" s="24" t="s">
        <v>1039</v>
      </c>
      <c r="G1507" s="24" t="s">
        <v>3798</v>
      </c>
      <c r="H1507">
        <v>1294</v>
      </c>
      <c r="I1507" s="24" t="s">
        <v>7389</v>
      </c>
      <c r="J1507" t="b">
        <v>1</v>
      </c>
    </row>
    <row r="1508" spans="1:10" x14ac:dyDescent="0.2">
      <c r="A1508">
        <v>824</v>
      </c>
      <c r="B1508">
        <v>4</v>
      </c>
      <c r="C1508" s="116">
        <v>45131.467108599536</v>
      </c>
      <c r="D1508">
        <v>9080</v>
      </c>
      <c r="E1508" s="24" t="s">
        <v>7390</v>
      </c>
      <c r="F1508" s="24" t="s">
        <v>2458</v>
      </c>
      <c r="G1508" s="24" t="s">
        <v>3799</v>
      </c>
      <c r="H1508">
        <v>9080</v>
      </c>
      <c r="I1508" s="24" t="s">
        <v>7391</v>
      </c>
      <c r="J1508" t="b">
        <v>0</v>
      </c>
    </row>
    <row r="1509" spans="1:10" x14ac:dyDescent="0.2">
      <c r="A1509">
        <v>661</v>
      </c>
      <c r="B1509">
        <v>4</v>
      </c>
      <c r="C1509" s="116">
        <v>45131.467109340279</v>
      </c>
      <c r="D1509">
        <v>8877</v>
      </c>
      <c r="E1509" s="24" t="s">
        <v>7392</v>
      </c>
      <c r="F1509" s="24" t="s">
        <v>3806</v>
      </c>
      <c r="G1509" s="24" t="s">
        <v>3805</v>
      </c>
      <c r="H1509">
        <v>8877</v>
      </c>
      <c r="I1509" s="24" t="s">
        <v>7393</v>
      </c>
      <c r="J1509" t="b">
        <v>0</v>
      </c>
    </row>
    <row r="1510" spans="1:10" x14ac:dyDescent="0.2">
      <c r="A1510">
        <v>665</v>
      </c>
      <c r="B1510">
        <v>4</v>
      </c>
      <c r="C1510" s="116">
        <v>45131.46710952546</v>
      </c>
      <c r="D1510">
        <v>8881</v>
      </c>
      <c r="E1510" s="24" t="s">
        <v>7392</v>
      </c>
      <c r="F1510" s="24" t="s">
        <v>3808</v>
      </c>
      <c r="G1510" s="24" t="s">
        <v>3807</v>
      </c>
      <c r="H1510">
        <v>8881</v>
      </c>
      <c r="I1510" s="24" t="s">
        <v>7394</v>
      </c>
      <c r="J1510" t="b">
        <v>0</v>
      </c>
    </row>
    <row r="1511" spans="1:10" x14ac:dyDescent="0.2">
      <c r="A1511">
        <v>212</v>
      </c>
      <c r="B1511">
        <v>4</v>
      </c>
      <c r="C1511" s="116">
        <v>45131.467109687503</v>
      </c>
      <c r="D1511">
        <v>1220</v>
      </c>
      <c r="E1511" s="24" t="s">
        <v>7395</v>
      </c>
      <c r="F1511" s="24" t="s">
        <v>1877</v>
      </c>
      <c r="G1511" s="24" t="s">
        <v>3811</v>
      </c>
      <c r="H1511">
        <v>1220</v>
      </c>
      <c r="I1511" s="24" t="s">
        <v>7396</v>
      </c>
      <c r="J1511" t="b">
        <v>0</v>
      </c>
    </row>
    <row r="1512" spans="1:10" x14ac:dyDescent="0.2">
      <c r="A1512">
        <v>567</v>
      </c>
      <c r="B1512">
        <v>4</v>
      </c>
      <c r="C1512" s="116">
        <v>45131.467109872683</v>
      </c>
      <c r="D1512">
        <v>8761</v>
      </c>
      <c r="E1512" s="24" t="s">
        <v>7395</v>
      </c>
      <c r="F1512" s="24" t="s">
        <v>3813</v>
      </c>
      <c r="G1512" s="24" t="s">
        <v>3812</v>
      </c>
      <c r="H1512">
        <v>8761</v>
      </c>
      <c r="I1512" s="24" t="s">
        <v>7397</v>
      </c>
      <c r="J1512" t="b">
        <v>0</v>
      </c>
    </row>
    <row r="1513" spans="1:10" x14ac:dyDescent="0.2">
      <c r="A1513">
        <v>1590</v>
      </c>
      <c r="B1513">
        <v>4</v>
      </c>
      <c r="C1513" s="116">
        <v>45131.467110069447</v>
      </c>
      <c r="D1513">
        <v>9911</v>
      </c>
      <c r="E1513" s="24" t="s">
        <v>7398</v>
      </c>
      <c r="F1513" s="24" t="s">
        <v>3815</v>
      </c>
      <c r="G1513" s="24" t="s">
        <v>3814</v>
      </c>
      <c r="H1513">
        <v>9911</v>
      </c>
      <c r="I1513" s="24" t="s">
        <v>7399</v>
      </c>
      <c r="J1513" t="b">
        <v>0</v>
      </c>
    </row>
    <row r="1514" spans="1:10" x14ac:dyDescent="0.2">
      <c r="A1514">
        <v>1139</v>
      </c>
      <c r="B1514">
        <v>4</v>
      </c>
      <c r="C1514" s="116">
        <v>45131.467110219906</v>
      </c>
      <c r="D1514">
        <v>9429</v>
      </c>
      <c r="E1514" s="24" t="s">
        <v>7398</v>
      </c>
      <c r="F1514" s="24" t="s">
        <v>3817</v>
      </c>
      <c r="G1514" s="24" t="s">
        <v>3816</v>
      </c>
      <c r="H1514">
        <v>9429</v>
      </c>
      <c r="I1514" s="24" t="s">
        <v>7400</v>
      </c>
      <c r="J1514" t="b">
        <v>0</v>
      </c>
    </row>
    <row r="1515" spans="1:10" x14ac:dyDescent="0.2">
      <c r="A1515">
        <v>1236</v>
      </c>
      <c r="B1515">
        <v>4</v>
      </c>
      <c r="C1515" s="116">
        <v>45131.46711041667</v>
      </c>
      <c r="D1515">
        <v>9542</v>
      </c>
      <c r="E1515" s="24" t="s">
        <v>7398</v>
      </c>
      <c r="F1515" s="24" t="s">
        <v>3819</v>
      </c>
      <c r="G1515" s="24" t="s">
        <v>3818</v>
      </c>
      <c r="H1515">
        <v>9542</v>
      </c>
      <c r="I1515" s="24" t="s">
        <v>7401</v>
      </c>
      <c r="J1515" t="b">
        <v>0</v>
      </c>
    </row>
    <row r="1516" spans="1:10" x14ac:dyDescent="0.2">
      <c r="A1516">
        <v>1421</v>
      </c>
      <c r="B1516">
        <v>4</v>
      </c>
      <c r="C1516" s="116">
        <v>45131.467110613426</v>
      </c>
      <c r="D1516">
        <v>9736</v>
      </c>
      <c r="E1516" s="24" t="s">
        <v>7398</v>
      </c>
      <c r="F1516" s="24" t="s">
        <v>3821</v>
      </c>
      <c r="G1516" s="24" t="s">
        <v>3820</v>
      </c>
      <c r="H1516">
        <v>9736</v>
      </c>
      <c r="I1516" s="24" t="s">
        <v>7402</v>
      </c>
      <c r="J1516" t="b">
        <v>0</v>
      </c>
    </row>
    <row r="1517" spans="1:10" x14ac:dyDescent="0.2">
      <c r="A1517">
        <v>1683</v>
      </c>
      <c r="C1517" s="116">
        <v>45131.467110763886</v>
      </c>
      <c r="D1517">
        <v>1449</v>
      </c>
      <c r="E1517" s="24" t="s">
        <v>7403</v>
      </c>
      <c r="F1517" s="24" t="s">
        <v>3823</v>
      </c>
      <c r="G1517" s="24" t="s">
        <v>3822</v>
      </c>
      <c r="H1517">
        <v>1449</v>
      </c>
      <c r="I1517" s="24" t="s">
        <v>7404</v>
      </c>
      <c r="J1517" t="b">
        <v>0</v>
      </c>
    </row>
    <row r="1518" spans="1:10" x14ac:dyDescent="0.2">
      <c r="A1518">
        <v>1887</v>
      </c>
      <c r="C1518" s="116">
        <v>45793</v>
      </c>
      <c r="D1518">
        <v>1688</v>
      </c>
      <c r="E1518" s="24" t="s">
        <v>7405</v>
      </c>
      <c r="F1518" s="24" t="s">
        <v>1287</v>
      </c>
      <c r="G1518" s="24" t="s">
        <v>803</v>
      </c>
      <c r="H1518">
        <v>1688</v>
      </c>
      <c r="I1518" s="24" t="s">
        <v>400</v>
      </c>
      <c r="J1518" t="b">
        <v>0</v>
      </c>
    </row>
    <row r="1519" spans="1:10" x14ac:dyDescent="0.2">
      <c r="A1519">
        <v>1605</v>
      </c>
      <c r="B1519">
        <v>4</v>
      </c>
      <c r="C1519" s="116">
        <v>45131.46711096065</v>
      </c>
      <c r="D1519">
        <v>9927</v>
      </c>
      <c r="E1519" s="24" t="s">
        <v>7406</v>
      </c>
      <c r="F1519" s="24" t="s">
        <v>1482</v>
      </c>
      <c r="G1519" s="24" t="s">
        <v>3824</v>
      </c>
      <c r="H1519">
        <v>9927</v>
      </c>
      <c r="I1519" s="24" t="s">
        <v>7407</v>
      </c>
      <c r="J1519" t="b">
        <v>0</v>
      </c>
    </row>
    <row r="1520" spans="1:10" x14ac:dyDescent="0.2">
      <c r="A1520">
        <v>1982</v>
      </c>
      <c r="C1520" s="116">
        <v>45131.467111342594</v>
      </c>
      <c r="D1520">
        <v>1795</v>
      </c>
      <c r="E1520" s="24" t="s">
        <v>7408</v>
      </c>
      <c r="F1520" s="24" t="s">
        <v>1935</v>
      </c>
      <c r="G1520" s="24" t="s">
        <v>7409</v>
      </c>
      <c r="H1520">
        <v>1795</v>
      </c>
      <c r="I1520" s="24" t="s">
        <v>7410</v>
      </c>
      <c r="J1520" t="b">
        <v>0</v>
      </c>
    </row>
    <row r="1521" spans="1:10" x14ac:dyDescent="0.2">
      <c r="A1521">
        <v>1830</v>
      </c>
      <c r="C1521" s="116">
        <v>45131.467111493053</v>
      </c>
      <c r="D1521">
        <v>1637</v>
      </c>
      <c r="E1521" s="24" t="s">
        <v>7411</v>
      </c>
      <c r="F1521" s="24" t="s">
        <v>987</v>
      </c>
      <c r="G1521" s="24" t="s">
        <v>3826</v>
      </c>
      <c r="H1521">
        <v>1637</v>
      </c>
      <c r="I1521" s="24" t="s">
        <v>7412</v>
      </c>
      <c r="J1521" t="b">
        <v>0</v>
      </c>
    </row>
    <row r="1522" spans="1:10" x14ac:dyDescent="0.2">
      <c r="A1522">
        <v>1225</v>
      </c>
      <c r="B1522">
        <v>4</v>
      </c>
      <c r="C1522" s="116"/>
      <c r="D1522">
        <v>9530</v>
      </c>
      <c r="E1522" s="24" t="s">
        <v>7413</v>
      </c>
      <c r="F1522" s="24" t="s">
        <v>3827</v>
      </c>
      <c r="G1522" s="24" t="s">
        <v>519</v>
      </c>
      <c r="H1522">
        <v>9530</v>
      </c>
      <c r="I1522" s="24" t="s">
        <v>760</v>
      </c>
      <c r="J1522" t="b">
        <v>0</v>
      </c>
    </row>
    <row r="1523" spans="1:10" x14ac:dyDescent="0.2">
      <c r="A1523">
        <v>958</v>
      </c>
      <c r="B1523">
        <v>4</v>
      </c>
      <c r="C1523" s="116">
        <v>45131.467111886574</v>
      </c>
      <c r="D1523">
        <v>9230</v>
      </c>
      <c r="E1523" s="24" t="s">
        <v>7414</v>
      </c>
      <c r="F1523" s="24" t="s">
        <v>1423</v>
      </c>
      <c r="G1523" s="24" t="s">
        <v>3828</v>
      </c>
      <c r="H1523">
        <v>9230</v>
      </c>
      <c r="I1523" s="24" t="s">
        <v>7415</v>
      </c>
      <c r="J1523" t="b">
        <v>0</v>
      </c>
    </row>
    <row r="1524" spans="1:10" x14ac:dyDescent="0.2">
      <c r="A1524">
        <v>620</v>
      </c>
      <c r="B1524">
        <v>4</v>
      </c>
      <c r="C1524" s="116">
        <v>45131.467111689817</v>
      </c>
      <c r="D1524">
        <v>8823</v>
      </c>
      <c r="E1524" s="24" t="s">
        <v>7414</v>
      </c>
      <c r="F1524" s="24" t="s">
        <v>1423</v>
      </c>
      <c r="G1524" s="24" t="s">
        <v>3828</v>
      </c>
      <c r="H1524">
        <v>8823</v>
      </c>
      <c r="I1524" s="24" t="s">
        <v>7415</v>
      </c>
      <c r="J1524" t="b">
        <v>0</v>
      </c>
    </row>
    <row r="1525" spans="1:10" x14ac:dyDescent="0.2">
      <c r="A1525">
        <v>1327</v>
      </c>
      <c r="B1525">
        <v>4</v>
      </c>
      <c r="C1525" s="116">
        <v>45131.46711203704</v>
      </c>
      <c r="D1525">
        <v>9637</v>
      </c>
      <c r="E1525" s="24" t="s">
        <v>7416</v>
      </c>
      <c r="F1525" s="24" t="s">
        <v>3830</v>
      </c>
      <c r="G1525" s="24" t="s">
        <v>3829</v>
      </c>
      <c r="H1525">
        <v>9637</v>
      </c>
      <c r="I1525" s="24" t="s">
        <v>7417</v>
      </c>
      <c r="J1525" t="b">
        <v>0</v>
      </c>
    </row>
    <row r="1526" spans="1:10" x14ac:dyDescent="0.2">
      <c r="A1526">
        <v>2009</v>
      </c>
      <c r="C1526" s="116">
        <v>45131.467112233797</v>
      </c>
      <c r="D1526">
        <v>1888</v>
      </c>
      <c r="E1526" s="24" t="s">
        <v>7418</v>
      </c>
      <c r="F1526" s="24" t="s">
        <v>1156</v>
      </c>
      <c r="G1526" s="24" t="s">
        <v>3831</v>
      </c>
      <c r="H1526">
        <v>1888</v>
      </c>
      <c r="I1526" s="24" t="s">
        <v>7419</v>
      </c>
      <c r="J1526" t="b">
        <v>0</v>
      </c>
    </row>
    <row r="1527" spans="1:10" x14ac:dyDescent="0.2">
      <c r="A1527">
        <v>1936</v>
      </c>
      <c r="B1527">
        <v>1</v>
      </c>
      <c r="C1527" s="116">
        <v>45131.467112418984</v>
      </c>
      <c r="D1527">
        <v>1725</v>
      </c>
      <c r="E1527" s="24" t="s">
        <v>7420</v>
      </c>
      <c r="F1527" s="24" t="s">
        <v>3833</v>
      </c>
      <c r="G1527" s="24" t="s">
        <v>3832</v>
      </c>
      <c r="H1527">
        <v>1725</v>
      </c>
      <c r="I1527" s="24" t="s">
        <v>7421</v>
      </c>
      <c r="J1527" t="b">
        <v>1</v>
      </c>
    </row>
    <row r="1528" spans="1:10" x14ac:dyDescent="0.2">
      <c r="A1528">
        <v>1852</v>
      </c>
      <c r="B1528">
        <v>4</v>
      </c>
      <c r="C1528" s="116"/>
      <c r="D1528">
        <v>8174</v>
      </c>
      <c r="E1528" s="24" t="s">
        <v>7420</v>
      </c>
      <c r="F1528" s="24" t="s">
        <v>3835</v>
      </c>
      <c r="G1528" s="24" t="s">
        <v>3834</v>
      </c>
      <c r="H1528">
        <v>8174</v>
      </c>
      <c r="I1528" s="24" t="s">
        <v>625</v>
      </c>
      <c r="J1528" t="b">
        <v>0</v>
      </c>
    </row>
    <row r="1529" spans="1:10" x14ac:dyDescent="0.2">
      <c r="A1529">
        <v>990</v>
      </c>
      <c r="B1529">
        <v>4</v>
      </c>
      <c r="C1529" s="116">
        <v>45131.467112962964</v>
      </c>
      <c r="D1529">
        <v>9265</v>
      </c>
      <c r="E1529" s="24" t="s">
        <v>7422</v>
      </c>
      <c r="F1529" s="24" t="s">
        <v>906</v>
      </c>
      <c r="G1529" s="24" t="s">
        <v>3840</v>
      </c>
      <c r="H1529">
        <v>9265</v>
      </c>
      <c r="I1529" s="24" t="s">
        <v>7423</v>
      </c>
      <c r="J1529" t="b">
        <v>0</v>
      </c>
    </row>
    <row r="1530" spans="1:10" x14ac:dyDescent="0.2">
      <c r="A1530">
        <v>1884</v>
      </c>
      <c r="C1530" s="116">
        <v>45131.467113310187</v>
      </c>
      <c r="D1530">
        <v>1683</v>
      </c>
      <c r="E1530" s="24" t="s">
        <v>7424</v>
      </c>
      <c r="F1530" s="24" t="s">
        <v>1893</v>
      </c>
      <c r="G1530" s="24" t="s">
        <v>3843</v>
      </c>
      <c r="H1530">
        <v>1683</v>
      </c>
      <c r="I1530" s="24" t="s">
        <v>7425</v>
      </c>
      <c r="J1530" t="b">
        <v>0</v>
      </c>
    </row>
    <row r="1531" spans="1:10" x14ac:dyDescent="0.2">
      <c r="A1531">
        <v>1</v>
      </c>
      <c r="C1531" s="116"/>
      <c r="D1531">
        <v>1005</v>
      </c>
      <c r="E1531" s="24" t="s">
        <v>7426</v>
      </c>
      <c r="F1531" s="24" t="s">
        <v>5084</v>
      </c>
      <c r="G1531" s="24" t="s">
        <v>5083</v>
      </c>
      <c r="H1531">
        <v>1005</v>
      </c>
      <c r="I1531" s="24" t="s">
        <v>9508</v>
      </c>
      <c r="J1531" t="b">
        <v>1</v>
      </c>
    </row>
    <row r="1532" spans="1:10" x14ac:dyDescent="0.2">
      <c r="A1532">
        <v>1786</v>
      </c>
      <c r="C1532" s="116">
        <v>45131.467113854167</v>
      </c>
      <c r="D1532">
        <v>1581</v>
      </c>
      <c r="E1532" s="24" t="s">
        <v>7427</v>
      </c>
      <c r="F1532" s="24" t="s">
        <v>3850</v>
      </c>
      <c r="G1532" s="24" t="s">
        <v>3849</v>
      </c>
      <c r="H1532">
        <v>1581</v>
      </c>
      <c r="I1532" s="24" t="s">
        <v>7428</v>
      </c>
      <c r="J1532" t="b">
        <v>0</v>
      </c>
    </row>
    <row r="1533" spans="1:10" x14ac:dyDescent="0.2">
      <c r="A1533">
        <v>417</v>
      </c>
      <c r="B1533">
        <v>4</v>
      </c>
      <c r="C1533" s="116">
        <v>45131.467114236111</v>
      </c>
      <c r="D1533">
        <v>2218</v>
      </c>
      <c r="E1533" s="24" t="s">
        <v>7429</v>
      </c>
      <c r="F1533" s="24" t="s">
        <v>2078</v>
      </c>
      <c r="G1533" s="24" t="s">
        <v>3852</v>
      </c>
      <c r="H1533">
        <v>2218</v>
      </c>
      <c r="I1533" s="24" t="s">
        <v>7430</v>
      </c>
      <c r="J1533" t="b">
        <v>0</v>
      </c>
    </row>
    <row r="1534" spans="1:10" x14ac:dyDescent="0.2">
      <c r="A1534">
        <v>655</v>
      </c>
      <c r="B1534">
        <v>4</v>
      </c>
      <c r="C1534" s="116">
        <v>45875.759509525466</v>
      </c>
      <c r="D1534">
        <v>8869</v>
      </c>
      <c r="E1534" s="24" t="s">
        <v>7431</v>
      </c>
      <c r="F1534" s="24" t="s">
        <v>1058</v>
      </c>
      <c r="G1534" s="24" t="s">
        <v>820</v>
      </c>
      <c r="H1534">
        <v>8869</v>
      </c>
      <c r="I1534" s="24" t="s">
        <v>7432</v>
      </c>
      <c r="J1534" t="b">
        <v>0</v>
      </c>
    </row>
    <row r="1535" spans="1:10" x14ac:dyDescent="0.2">
      <c r="A1535">
        <v>1007</v>
      </c>
      <c r="B1535">
        <v>4</v>
      </c>
      <c r="C1535" s="116">
        <v>45131.467114780091</v>
      </c>
      <c r="D1535">
        <v>9283</v>
      </c>
      <c r="E1535" s="24" t="s">
        <v>5408</v>
      </c>
      <c r="F1535" s="24" t="s">
        <v>1781</v>
      </c>
      <c r="G1535" s="24" t="s">
        <v>3856</v>
      </c>
      <c r="H1535">
        <v>9283</v>
      </c>
      <c r="I1535" s="24" t="s">
        <v>7433</v>
      </c>
      <c r="J1535" t="b">
        <v>0</v>
      </c>
    </row>
    <row r="1536" spans="1:10" x14ac:dyDescent="0.2">
      <c r="A1536">
        <v>1373</v>
      </c>
      <c r="B1536">
        <v>4</v>
      </c>
      <c r="C1536" s="116">
        <v>45131.467115127314</v>
      </c>
      <c r="D1536">
        <v>9683</v>
      </c>
      <c r="E1536" s="24" t="s">
        <v>7434</v>
      </c>
      <c r="F1536" s="24" t="s">
        <v>2957</v>
      </c>
      <c r="G1536" s="24" t="s">
        <v>3858</v>
      </c>
      <c r="H1536">
        <v>9683</v>
      </c>
      <c r="I1536" s="24" t="s">
        <v>7435</v>
      </c>
      <c r="J1536" t="b">
        <v>0</v>
      </c>
    </row>
    <row r="1537" spans="1:10" x14ac:dyDescent="0.2">
      <c r="A1537">
        <v>1191</v>
      </c>
      <c r="B1537">
        <v>4</v>
      </c>
      <c r="C1537" s="116">
        <v>45131.467115474537</v>
      </c>
      <c r="D1537">
        <v>9496</v>
      </c>
      <c r="E1537" s="24" t="s">
        <v>7436</v>
      </c>
      <c r="F1537" s="24" t="s">
        <v>3861</v>
      </c>
      <c r="G1537" s="24" t="s">
        <v>3860</v>
      </c>
      <c r="H1537">
        <v>9496</v>
      </c>
      <c r="I1537" s="24" t="s">
        <v>7437</v>
      </c>
      <c r="J1537" t="b">
        <v>0</v>
      </c>
    </row>
    <row r="1538" spans="1:10" x14ac:dyDescent="0.2">
      <c r="A1538">
        <v>1433</v>
      </c>
      <c r="B1538">
        <v>4</v>
      </c>
      <c r="C1538" s="116">
        <v>45131.467115659725</v>
      </c>
      <c r="D1538">
        <v>9750</v>
      </c>
      <c r="E1538" s="24" t="s">
        <v>7436</v>
      </c>
      <c r="F1538" s="24" t="s">
        <v>3861</v>
      </c>
      <c r="G1538" s="24" t="s">
        <v>3860</v>
      </c>
      <c r="H1538">
        <v>9750</v>
      </c>
      <c r="I1538" s="24" t="s">
        <v>7437</v>
      </c>
      <c r="J1538" t="b">
        <v>0</v>
      </c>
    </row>
    <row r="1539" spans="1:10" x14ac:dyDescent="0.2">
      <c r="A1539">
        <v>2131</v>
      </c>
      <c r="C1539" s="116"/>
      <c r="D1539">
        <v>1014</v>
      </c>
      <c r="E1539" s="24" t="s">
        <v>7436</v>
      </c>
      <c r="F1539" s="24" t="s">
        <v>3480</v>
      </c>
      <c r="G1539" s="24" t="s">
        <v>9634</v>
      </c>
      <c r="H1539">
        <v>1014</v>
      </c>
      <c r="I1539" s="24" t="s">
        <v>9635</v>
      </c>
      <c r="J1539" t="b">
        <v>1</v>
      </c>
    </row>
    <row r="1540" spans="1:10" x14ac:dyDescent="0.2">
      <c r="A1540">
        <v>247</v>
      </c>
      <c r="B1540">
        <v>4</v>
      </c>
      <c r="C1540" s="116">
        <v>45131.467115856482</v>
      </c>
      <c r="D1540">
        <v>1257</v>
      </c>
      <c r="E1540" s="24" t="s">
        <v>7438</v>
      </c>
      <c r="F1540" s="24" t="s">
        <v>1082</v>
      </c>
      <c r="G1540" s="24" t="s">
        <v>3864</v>
      </c>
      <c r="H1540">
        <v>1257</v>
      </c>
      <c r="I1540" s="24" t="s">
        <v>7439</v>
      </c>
      <c r="J1540" t="b">
        <v>1</v>
      </c>
    </row>
    <row r="1541" spans="1:10" x14ac:dyDescent="0.2">
      <c r="A1541">
        <v>742</v>
      </c>
      <c r="B1541">
        <v>4</v>
      </c>
      <c r="C1541" s="116">
        <v>45131.467116006941</v>
      </c>
      <c r="D1541">
        <v>8984</v>
      </c>
      <c r="E1541" s="24" t="s">
        <v>7440</v>
      </c>
      <c r="F1541" s="24" t="s">
        <v>998</v>
      </c>
      <c r="G1541" s="24" t="s">
        <v>3865</v>
      </c>
      <c r="H1541">
        <v>8984</v>
      </c>
      <c r="I1541" s="24" t="s">
        <v>7441</v>
      </c>
      <c r="J1541" t="b">
        <v>0</v>
      </c>
    </row>
    <row r="1542" spans="1:10" x14ac:dyDescent="0.2">
      <c r="A1542">
        <v>1676</v>
      </c>
      <c r="C1542" s="116"/>
      <c r="D1542">
        <v>242424</v>
      </c>
      <c r="E1542" s="24" t="s">
        <v>7442</v>
      </c>
      <c r="F1542" s="24" t="s">
        <v>7443</v>
      </c>
      <c r="G1542" s="24" t="s">
        <v>7444</v>
      </c>
      <c r="H1542">
        <v>242424</v>
      </c>
      <c r="I1542" s="24" t="s">
        <v>7445</v>
      </c>
      <c r="J1542" t="b">
        <v>1</v>
      </c>
    </row>
    <row r="1543" spans="1:10" x14ac:dyDescent="0.2">
      <c r="A1543">
        <v>700</v>
      </c>
      <c r="B1543">
        <v>6</v>
      </c>
      <c r="C1543" s="116">
        <v>45131.467116550928</v>
      </c>
      <c r="D1543">
        <v>8933</v>
      </c>
      <c r="E1543" s="24" t="s">
        <v>7446</v>
      </c>
      <c r="F1543" s="24" t="s">
        <v>1006</v>
      </c>
      <c r="G1543" s="24" t="s">
        <v>3866</v>
      </c>
      <c r="H1543">
        <v>8933</v>
      </c>
      <c r="I1543" s="24" t="s">
        <v>7447</v>
      </c>
      <c r="J1543" t="b">
        <v>1</v>
      </c>
    </row>
    <row r="1544" spans="1:10" x14ac:dyDescent="0.2">
      <c r="A1544">
        <v>1821</v>
      </c>
      <c r="C1544" s="116">
        <v>45131.467116203705</v>
      </c>
      <c r="D1544">
        <v>1618</v>
      </c>
      <c r="E1544" s="24" t="s">
        <v>7448</v>
      </c>
      <c r="F1544" s="24" t="s">
        <v>960</v>
      </c>
      <c r="G1544" s="24" t="s">
        <v>3867</v>
      </c>
      <c r="H1544">
        <v>1618</v>
      </c>
      <c r="I1544" s="24" t="s">
        <v>7449</v>
      </c>
      <c r="J1544" t="b">
        <v>1</v>
      </c>
    </row>
    <row r="1545" spans="1:10" x14ac:dyDescent="0.2">
      <c r="A1545">
        <v>1710</v>
      </c>
      <c r="C1545" s="116">
        <v>45131.467116400461</v>
      </c>
      <c r="D1545">
        <v>1477</v>
      </c>
      <c r="E1545" s="24" t="s">
        <v>7448</v>
      </c>
      <c r="F1545" s="24" t="s">
        <v>3869</v>
      </c>
      <c r="G1545" s="24" t="s">
        <v>3868</v>
      </c>
      <c r="H1545">
        <v>1477</v>
      </c>
      <c r="I1545" s="24" t="s">
        <v>7450</v>
      </c>
      <c r="J1545" t="b">
        <v>0</v>
      </c>
    </row>
    <row r="1546" spans="1:10" x14ac:dyDescent="0.2">
      <c r="A1546">
        <v>331</v>
      </c>
      <c r="B1546">
        <v>4</v>
      </c>
      <c r="C1546" s="116">
        <v>45131.467116747684</v>
      </c>
      <c r="D1546">
        <v>1343</v>
      </c>
      <c r="E1546" s="24" t="s">
        <v>4759</v>
      </c>
      <c r="F1546" s="24" t="s">
        <v>1423</v>
      </c>
      <c r="G1546" s="24" t="s">
        <v>3870</v>
      </c>
      <c r="H1546">
        <v>1343</v>
      </c>
      <c r="I1546" s="24" t="s">
        <v>7451</v>
      </c>
      <c r="J1546" t="b">
        <v>0</v>
      </c>
    </row>
    <row r="1547" spans="1:10" x14ac:dyDescent="0.2">
      <c r="A1547">
        <v>13</v>
      </c>
      <c r="B1547">
        <v>4</v>
      </c>
      <c r="C1547" s="116">
        <v>45131.467116932872</v>
      </c>
      <c r="D1547">
        <v>1015</v>
      </c>
      <c r="E1547" s="24" t="s">
        <v>7452</v>
      </c>
      <c r="F1547" s="24" t="s">
        <v>906</v>
      </c>
      <c r="G1547" s="24" t="s">
        <v>3871</v>
      </c>
      <c r="H1547">
        <v>1015</v>
      </c>
      <c r="I1547" s="24" t="s">
        <v>7453</v>
      </c>
      <c r="J1547" t="b">
        <v>0</v>
      </c>
    </row>
    <row r="1548" spans="1:10" x14ac:dyDescent="0.2">
      <c r="A1548">
        <v>1432</v>
      </c>
      <c r="B1548">
        <v>4</v>
      </c>
      <c r="C1548" s="116">
        <v>45131.467117129629</v>
      </c>
      <c r="D1548">
        <v>9749</v>
      </c>
      <c r="E1548" s="24" t="s">
        <v>7452</v>
      </c>
      <c r="F1548" s="24" t="s">
        <v>1423</v>
      </c>
      <c r="G1548" s="24" t="s">
        <v>3872</v>
      </c>
      <c r="H1548">
        <v>9749</v>
      </c>
      <c r="I1548" s="24" t="s">
        <v>7454</v>
      </c>
      <c r="J1548" t="b">
        <v>0</v>
      </c>
    </row>
    <row r="1549" spans="1:10" x14ac:dyDescent="0.2">
      <c r="A1549">
        <v>750</v>
      </c>
      <c r="B1549">
        <v>4</v>
      </c>
      <c r="C1549" s="116">
        <v>45131.467117280095</v>
      </c>
      <c r="D1549">
        <v>8993</v>
      </c>
      <c r="E1549" s="24" t="s">
        <v>7455</v>
      </c>
      <c r="F1549" s="24" t="s">
        <v>1677</v>
      </c>
      <c r="G1549" s="24" t="s">
        <v>3873</v>
      </c>
      <c r="H1549">
        <v>8993</v>
      </c>
      <c r="I1549" s="24" t="s">
        <v>7456</v>
      </c>
      <c r="J1549" t="b">
        <v>0</v>
      </c>
    </row>
    <row r="1550" spans="1:10" x14ac:dyDescent="0.2">
      <c r="A1550">
        <v>97</v>
      </c>
      <c r="B1550">
        <v>4</v>
      </c>
      <c r="C1550" s="116">
        <v>45131.467117673608</v>
      </c>
      <c r="D1550">
        <v>1101</v>
      </c>
      <c r="E1550" s="24" t="s">
        <v>7457</v>
      </c>
      <c r="F1550" s="24" t="s">
        <v>3877</v>
      </c>
      <c r="G1550" s="24" t="s">
        <v>3876</v>
      </c>
      <c r="H1550">
        <v>1101</v>
      </c>
      <c r="I1550" s="24" t="s">
        <v>7458</v>
      </c>
      <c r="J1550" t="b">
        <v>0</v>
      </c>
    </row>
    <row r="1551" spans="1:10" x14ac:dyDescent="0.2">
      <c r="A1551">
        <v>1455</v>
      </c>
      <c r="B1551">
        <v>4</v>
      </c>
      <c r="C1551" s="116">
        <v>45131.467117824075</v>
      </c>
      <c r="D1551">
        <v>9772</v>
      </c>
      <c r="E1551" s="24" t="s">
        <v>2669</v>
      </c>
      <c r="F1551" s="24" t="s">
        <v>1126</v>
      </c>
      <c r="G1551" s="24" t="s">
        <v>3878</v>
      </c>
      <c r="H1551">
        <v>9772</v>
      </c>
      <c r="I1551" s="24" t="s">
        <v>7459</v>
      </c>
      <c r="J1551" t="b">
        <v>0</v>
      </c>
    </row>
    <row r="1552" spans="1:10" x14ac:dyDescent="0.2">
      <c r="A1552">
        <v>684</v>
      </c>
      <c r="B1552">
        <v>4</v>
      </c>
      <c r="C1552" s="116"/>
      <c r="D1552">
        <v>8913</v>
      </c>
      <c r="E1552" s="24" t="s">
        <v>2669</v>
      </c>
      <c r="F1552" s="24" t="s">
        <v>1234</v>
      </c>
      <c r="G1552" s="24" t="s">
        <v>3879</v>
      </c>
      <c r="H1552">
        <v>8913</v>
      </c>
      <c r="I1552" s="24" t="s">
        <v>347</v>
      </c>
      <c r="J1552" t="b">
        <v>0</v>
      </c>
    </row>
    <row r="1553" spans="1:10" x14ac:dyDescent="0.2">
      <c r="A1553">
        <v>560</v>
      </c>
      <c r="B1553">
        <v>8</v>
      </c>
      <c r="C1553" s="116"/>
      <c r="D1553">
        <v>8753</v>
      </c>
      <c r="E1553" s="24" t="s">
        <v>2669</v>
      </c>
      <c r="F1553" s="24" t="s">
        <v>3880</v>
      </c>
      <c r="G1553" s="24" t="s">
        <v>521</v>
      </c>
      <c r="H1553">
        <v>8753</v>
      </c>
      <c r="I1553" s="24" t="s">
        <v>386</v>
      </c>
      <c r="J1553" t="b">
        <v>1</v>
      </c>
    </row>
    <row r="1554" spans="1:10" x14ac:dyDescent="0.2">
      <c r="A1554">
        <v>1577</v>
      </c>
      <c r="B1554">
        <v>4</v>
      </c>
      <c r="C1554" s="116">
        <v>45131.518806793982</v>
      </c>
      <c r="D1554">
        <v>9898</v>
      </c>
      <c r="E1554" s="24" t="s">
        <v>2669</v>
      </c>
      <c r="F1554" s="24" t="s">
        <v>3882</v>
      </c>
      <c r="G1554" s="24" t="s">
        <v>3881</v>
      </c>
      <c r="H1554">
        <v>9898</v>
      </c>
      <c r="I1554" s="24" t="s">
        <v>7460</v>
      </c>
      <c r="J1554" t="b">
        <v>0</v>
      </c>
    </row>
    <row r="1555" spans="1:10" x14ac:dyDescent="0.2">
      <c r="A1555">
        <v>1132</v>
      </c>
      <c r="B1555">
        <v>4</v>
      </c>
      <c r="C1555" s="116">
        <v>45131.518806979169</v>
      </c>
      <c r="D1555">
        <v>9420</v>
      </c>
      <c r="E1555" s="24" t="s">
        <v>2669</v>
      </c>
      <c r="F1555" s="24" t="s">
        <v>1804</v>
      </c>
      <c r="G1555" s="24" t="s">
        <v>3883</v>
      </c>
      <c r="H1555">
        <v>9420</v>
      </c>
      <c r="I1555" s="24" t="s">
        <v>7461</v>
      </c>
      <c r="J1555" t="b">
        <v>0</v>
      </c>
    </row>
    <row r="1556" spans="1:10" x14ac:dyDescent="0.2">
      <c r="A1556">
        <v>1408</v>
      </c>
      <c r="B1556">
        <v>4</v>
      </c>
      <c r="C1556" s="116">
        <v>45131.518807326385</v>
      </c>
      <c r="D1556">
        <v>9721</v>
      </c>
      <c r="E1556" s="24" t="s">
        <v>2669</v>
      </c>
      <c r="F1556" s="24" t="s">
        <v>1804</v>
      </c>
      <c r="G1556" s="24" t="s">
        <v>3883</v>
      </c>
      <c r="H1556">
        <v>9721</v>
      </c>
      <c r="I1556" s="24" t="s">
        <v>7461</v>
      </c>
      <c r="J1556" t="b">
        <v>0</v>
      </c>
    </row>
    <row r="1557" spans="1:10" x14ac:dyDescent="0.2">
      <c r="A1557">
        <v>1165</v>
      </c>
      <c r="B1557">
        <v>4</v>
      </c>
      <c r="C1557" s="116">
        <v>45131.518807719905</v>
      </c>
      <c r="D1557">
        <v>9463</v>
      </c>
      <c r="E1557" s="24" t="s">
        <v>2669</v>
      </c>
      <c r="F1557" s="24" t="s">
        <v>3885</v>
      </c>
      <c r="G1557" s="24" t="s">
        <v>3884</v>
      </c>
      <c r="H1557">
        <v>9463</v>
      </c>
      <c r="I1557" s="24" t="s">
        <v>7462</v>
      </c>
      <c r="J1557" t="b">
        <v>0</v>
      </c>
    </row>
    <row r="1558" spans="1:10" x14ac:dyDescent="0.2">
      <c r="A1558">
        <v>988</v>
      </c>
      <c r="B1558">
        <v>4</v>
      </c>
      <c r="C1558" s="116">
        <v>45131.518808796296</v>
      </c>
      <c r="D1558">
        <v>9263</v>
      </c>
      <c r="E1558" s="24" t="s">
        <v>7463</v>
      </c>
      <c r="F1558" s="24" t="s">
        <v>908</v>
      </c>
      <c r="G1558" s="24" t="s">
        <v>3889</v>
      </c>
      <c r="H1558">
        <v>9263</v>
      </c>
      <c r="I1558" s="24" t="s">
        <v>7464</v>
      </c>
      <c r="J1558" t="b">
        <v>0</v>
      </c>
    </row>
    <row r="1559" spans="1:10" x14ac:dyDescent="0.2">
      <c r="A1559">
        <v>522</v>
      </c>
      <c r="B1559">
        <v>8</v>
      </c>
      <c r="C1559" s="116"/>
      <c r="D1559">
        <v>8704</v>
      </c>
      <c r="E1559" s="24" t="s">
        <v>7465</v>
      </c>
      <c r="F1559" s="24" t="s">
        <v>3894</v>
      </c>
      <c r="G1559" s="24" t="s">
        <v>3893</v>
      </c>
      <c r="H1559">
        <v>8704</v>
      </c>
      <c r="I1559" s="24" t="s">
        <v>641</v>
      </c>
      <c r="J1559" t="b">
        <v>1</v>
      </c>
    </row>
    <row r="1560" spans="1:10" x14ac:dyDescent="0.2">
      <c r="A1560">
        <v>117</v>
      </c>
      <c r="B1560">
        <v>4</v>
      </c>
      <c r="C1560" s="116">
        <v>45131.518809143519</v>
      </c>
      <c r="D1560">
        <v>1121</v>
      </c>
      <c r="E1560" s="24" t="s">
        <v>7465</v>
      </c>
      <c r="F1560" s="24" t="s">
        <v>3896</v>
      </c>
      <c r="G1560" s="24" t="s">
        <v>3895</v>
      </c>
      <c r="H1560">
        <v>1121</v>
      </c>
      <c r="I1560" s="24" t="s">
        <v>7466</v>
      </c>
      <c r="J1560" t="b">
        <v>0</v>
      </c>
    </row>
    <row r="1561" spans="1:10" x14ac:dyDescent="0.2">
      <c r="A1561">
        <v>918</v>
      </c>
      <c r="B1561">
        <v>3</v>
      </c>
      <c r="C1561" s="116">
        <v>45131.518809525463</v>
      </c>
      <c r="D1561">
        <v>9189</v>
      </c>
      <c r="E1561" s="24" t="s">
        <v>7465</v>
      </c>
      <c r="F1561" s="24" t="s">
        <v>3229</v>
      </c>
      <c r="G1561" s="24" t="s">
        <v>3897</v>
      </c>
      <c r="H1561">
        <v>9189</v>
      </c>
      <c r="I1561" s="24" t="s">
        <v>7467</v>
      </c>
      <c r="J1561" t="b">
        <v>0</v>
      </c>
    </row>
    <row r="1562" spans="1:10" x14ac:dyDescent="0.2">
      <c r="A1562">
        <v>1187</v>
      </c>
      <c r="B1562">
        <v>4</v>
      </c>
      <c r="C1562" s="116">
        <v>45131.518809687499</v>
      </c>
      <c r="D1562">
        <v>9492</v>
      </c>
      <c r="E1562" s="24" t="s">
        <v>7465</v>
      </c>
      <c r="F1562" s="24" t="s">
        <v>3899</v>
      </c>
      <c r="G1562" s="24" t="s">
        <v>3898</v>
      </c>
      <c r="H1562">
        <v>9492</v>
      </c>
      <c r="I1562" s="24" t="s">
        <v>7468</v>
      </c>
      <c r="J1562" t="b">
        <v>0</v>
      </c>
    </row>
    <row r="1563" spans="1:10" x14ac:dyDescent="0.2">
      <c r="A1563">
        <v>564</v>
      </c>
      <c r="B1563">
        <v>4</v>
      </c>
      <c r="C1563" s="116">
        <v>45131.518810069443</v>
      </c>
      <c r="D1563">
        <v>8757</v>
      </c>
      <c r="E1563" s="24" t="s">
        <v>7465</v>
      </c>
      <c r="F1563" s="24" t="s">
        <v>3901</v>
      </c>
      <c r="G1563" s="24" t="s">
        <v>3900</v>
      </c>
      <c r="H1563">
        <v>8757</v>
      </c>
      <c r="I1563" s="24" t="s">
        <v>7469</v>
      </c>
      <c r="J1563" t="b">
        <v>0</v>
      </c>
    </row>
    <row r="1564" spans="1:10" x14ac:dyDescent="0.2">
      <c r="A1564">
        <v>2023</v>
      </c>
      <c r="C1564" s="116">
        <v>45639</v>
      </c>
      <c r="D1564">
        <v>1930</v>
      </c>
      <c r="E1564" s="24" t="s">
        <v>7470</v>
      </c>
      <c r="F1564" s="24" t="s">
        <v>1509</v>
      </c>
      <c r="G1564" s="24" t="s">
        <v>3902</v>
      </c>
      <c r="H1564">
        <v>1930</v>
      </c>
      <c r="I1564" s="24" t="s">
        <v>7471</v>
      </c>
      <c r="J1564" t="b">
        <v>0</v>
      </c>
    </row>
    <row r="1565" spans="1:10" x14ac:dyDescent="0.2">
      <c r="A1565">
        <v>793</v>
      </c>
      <c r="B1565">
        <v>4</v>
      </c>
      <c r="C1565" s="116">
        <v>45639</v>
      </c>
      <c r="D1565">
        <v>9043</v>
      </c>
      <c r="E1565" s="24" t="s">
        <v>7472</v>
      </c>
      <c r="F1565" s="24" t="s">
        <v>965</v>
      </c>
      <c r="G1565" s="24" t="s">
        <v>3907</v>
      </c>
      <c r="H1565">
        <v>9043</v>
      </c>
      <c r="I1565" s="24" t="s">
        <v>7473</v>
      </c>
      <c r="J1565" t="b">
        <v>0</v>
      </c>
    </row>
    <row r="1566" spans="1:10" x14ac:dyDescent="0.2">
      <c r="A1566">
        <v>2022</v>
      </c>
      <c r="C1566" s="116"/>
      <c r="D1566">
        <v>1941</v>
      </c>
      <c r="E1566" s="24" t="s">
        <v>7472</v>
      </c>
      <c r="F1566" s="24" t="s">
        <v>1423</v>
      </c>
      <c r="G1566" s="24" t="s">
        <v>523</v>
      </c>
      <c r="H1566">
        <v>1941</v>
      </c>
      <c r="I1566" s="24" t="s">
        <v>778</v>
      </c>
      <c r="J1566" t="b">
        <v>0</v>
      </c>
    </row>
    <row r="1567" spans="1:10" x14ac:dyDescent="0.2">
      <c r="A1567">
        <v>840</v>
      </c>
      <c r="B1567">
        <v>4</v>
      </c>
      <c r="C1567" s="116">
        <v>45131.519129432869</v>
      </c>
      <c r="D1567">
        <v>9104</v>
      </c>
      <c r="E1567" s="24" t="s">
        <v>7474</v>
      </c>
      <c r="F1567" s="24" t="s">
        <v>3911</v>
      </c>
      <c r="G1567" s="24" t="s">
        <v>3910</v>
      </c>
      <c r="H1567">
        <v>9104</v>
      </c>
      <c r="I1567" s="24" t="s">
        <v>7475</v>
      </c>
      <c r="J1567" t="b">
        <v>0</v>
      </c>
    </row>
    <row r="1568" spans="1:10" x14ac:dyDescent="0.2">
      <c r="A1568">
        <v>843</v>
      </c>
      <c r="C1568" s="116">
        <v>45131.519129629633</v>
      </c>
      <c r="D1568">
        <v>9110</v>
      </c>
      <c r="E1568" s="24" t="s">
        <v>7476</v>
      </c>
      <c r="F1568" s="24" t="s">
        <v>5086</v>
      </c>
      <c r="G1568" s="24" t="s">
        <v>5085</v>
      </c>
      <c r="H1568">
        <v>9110</v>
      </c>
      <c r="I1568" s="24" t="s">
        <v>7477</v>
      </c>
      <c r="J1568" t="b">
        <v>0</v>
      </c>
    </row>
    <row r="1569" spans="1:10" x14ac:dyDescent="0.2">
      <c r="A1569">
        <v>495</v>
      </c>
      <c r="B1569">
        <v>4</v>
      </c>
      <c r="C1569" s="116">
        <v>45131.519129976848</v>
      </c>
      <c r="D1569">
        <v>5002</v>
      </c>
      <c r="E1569" s="24" t="s">
        <v>7474</v>
      </c>
      <c r="F1569" s="24" t="s">
        <v>5088</v>
      </c>
      <c r="G1569" s="24" t="s">
        <v>5087</v>
      </c>
      <c r="H1569">
        <v>5002</v>
      </c>
      <c r="I1569" s="24" t="s">
        <v>7478</v>
      </c>
      <c r="J1569" t="b">
        <v>1</v>
      </c>
    </row>
    <row r="1570" spans="1:10" x14ac:dyDescent="0.2">
      <c r="A1570">
        <v>1078</v>
      </c>
      <c r="B1570">
        <v>4</v>
      </c>
      <c r="C1570" s="116">
        <v>45131.519130173612</v>
      </c>
      <c r="D1570">
        <v>9356</v>
      </c>
      <c r="E1570" s="24" t="s">
        <v>1062</v>
      </c>
      <c r="F1570" s="24" t="s">
        <v>3918</v>
      </c>
      <c r="G1570" s="24" t="s">
        <v>3917</v>
      </c>
      <c r="H1570">
        <v>9356</v>
      </c>
      <c r="I1570" s="24" t="s">
        <v>7479</v>
      </c>
      <c r="J1570" t="b">
        <v>0</v>
      </c>
    </row>
    <row r="1571" spans="1:10" x14ac:dyDescent="0.2">
      <c r="A1571">
        <v>1412</v>
      </c>
      <c r="B1571">
        <v>4</v>
      </c>
      <c r="C1571" s="116">
        <v>45997.001958877314</v>
      </c>
      <c r="D1571">
        <v>9726</v>
      </c>
      <c r="E1571" s="24" t="s">
        <v>7480</v>
      </c>
      <c r="F1571" s="24" t="s">
        <v>1378</v>
      </c>
      <c r="G1571" s="24" t="s">
        <v>3919</v>
      </c>
      <c r="H1571">
        <v>9726</v>
      </c>
      <c r="I1571" s="24" t="s">
        <v>531</v>
      </c>
      <c r="J1571" t="b">
        <v>0</v>
      </c>
    </row>
    <row r="1572" spans="1:10" x14ac:dyDescent="0.2">
      <c r="A1572">
        <v>1123</v>
      </c>
      <c r="B1572">
        <v>4</v>
      </c>
      <c r="C1572" s="116">
        <v>45620</v>
      </c>
      <c r="D1572">
        <v>9410</v>
      </c>
      <c r="E1572" s="24" t="s">
        <v>7480</v>
      </c>
      <c r="F1572" s="24" t="s">
        <v>7481</v>
      </c>
      <c r="G1572" s="24" t="s">
        <v>7482</v>
      </c>
      <c r="H1572">
        <v>9410</v>
      </c>
      <c r="I1572" s="24" t="s">
        <v>7483</v>
      </c>
      <c r="J1572" t="b">
        <v>0</v>
      </c>
    </row>
    <row r="1573" spans="1:10" x14ac:dyDescent="0.2">
      <c r="A1573">
        <v>1924</v>
      </c>
      <c r="C1573" s="116">
        <v>45885</v>
      </c>
      <c r="D1573">
        <v>11057538</v>
      </c>
      <c r="E1573" s="24" t="s">
        <v>7480</v>
      </c>
      <c r="F1573" s="24" t="s">
        <v>4864</v>
      </c>
      <c r="G1573" s="24" t="s">
        <v>7484</v>
      </c>
      <c r="H1573">
        <v>11057538</v>
      </c>
      <c r="I1573" s="24" t="s">
        <v>7485</v>
      </c>
      <c r="J1573" t="b">
        <v>0</v>
      </c>
    </row>
    <row r="1574" spans="1:10" x14ac:dyDescent="0.2">
      <c r="A1574">
        <v>647</v>
      </c>
      <c r="B1574">
        <v>11</v>
      </c>
      <c r="C1574" s="116">
        <v>45726</v>
      </c>
      <c r="D1574">
        <v>8860</v>
      </c>
      <c r="E1574" s="24" t="s">
        <v>7486</v>
      </c>
      <c r="F1574" s="24" t="s">
        <v>906</v>
      </c>
      <c r="G1574" s="24" t="s">
        <v>3920</v>
      </c>
      <c r="H1574">
        <v>8860</v>
      </c>
      <c r="I1574" s="24" t="s">
        <v>7487</v>
      </c>
      <c r="J1574" t="b">
        <v>1</v>
      </c>
    </row>
    <row r="1575" spans="1:10" x14ac:dyDescent="0.2">
      <c r="A1575">
        <v>610</v>
      </c>
      <c r="B1575">
        <v>4</v>
      </c>
      <c r="C1575" s="116">
        <v>45131.503873298614</v>
      </c>
      <c r="D1575">
        <v>8811</v>
      </c>
      <c r="E1575" s="24" t="s">
        <v>7488</v>
      </c>
      <c r="F1575" s="24" t="s">
        <v>1378</v>
      </c>
      <c r="G1575" s="24" t="s">
        <v>3921</v>
      </c>
      <c r="H1575">
        <v>8811</v>
      </c>
      <c r="I1575" s="24" t="s">
        <v>7489</v>
      </c>
      <c r="J1575" t="b">
        <v>0</v>
      </c>
    </row>
    <row r="1576" spans="1:10" x14ac:dyDescent="0.2">
      <c r="A1576">
        <v>2112</v>
      </c>
      <c r="C1576" s="116"/>
      <c r="D1576">
        <v>1641</v>
      </c>
      <c r="E1576" s="24" t="s">
        <v>7490</v>
      </c>
      <c r="F1576" s="24" t="s">
        <v>3922</v>
      </c>
      <c r="G1576" s="24" t="s">
        <v>525</v>
      </c>
      <c r="H1576">
        <v>1641</v>
      </c>
      <c r="I1576" s="24" t="s">
        <v>7491</v>
      </c>
      <c r="J1576" t="b">
        <v>1</v>
      </c>
    </row>
    <row r="1577" spans="1:10" x14ac:dyDescent="0.2">
      <c r="A1577">
        <v>1224</v>
      </c>
      <c r="B1577">
        <v>4</v>
      </c>
      <c r="C1577" s="116">
        <v>45131.503876585652</v>
      </c>
      <c r="D1577">
        <v>9529</v>
      </c>
      <c r="E1577" s="24" t="s">
        <v>7492</v>
      </c>
      <c r="F1577" s="24" t="s">
        <v>914</v>
      </c>
      <c r="G1577" s="24" t="s">
        <v>3923</v>
      </c>
      <c r="H1577">
        <v>9529</v>
      </c>
      <c r="I1577" s="24" t="s">
        <v>7493</v>
      </c>
      <c r="J1577" t="b">
        <v>0</v>
      </c>
    </row>
    <row r="1578" spans="1:10" x14ac:dyDescent="0.2">
      <c r="A1578">
        <v>565</v>
      </c>
      <c r="B1578">
        <v>4</v>
      </c>
      <c r="C1578" s="116">
        <v>45131.503880011573</v>
      </c>
      <c r="D1578">
        <v>8759</v>
      </c>
      <c r="E1578" s="24" t="s">
        <v>7492</v>
      </c>
      <c r="F1578" s="24" t="s">
        <v>3925</v>
      </c>
      <c r="G1578" s="24" t="s">
        <v>3924</v>
      </c>
      <c r="H1578">
        <v>8759</v>
      </c>
      <c r="I1578" s="24" t="s">
        <v>7494</v>
      </c>
      <c r="J1578" t="b">
        <v>0</v>
      </c>
    </row>
    <row r="1579" spans="1:10" x14ac:dyDescent="0.2">
      <c r="A1579">
        <v>447</v>
      </c>
      <c r="B1579">
        <v>4</v>
      </c>
      <c r="C1579" s="116">
        <v>45131.503882175923</v>
      </c>
      <c r="D1579">
        <v>2367</v>
      </c>
      <c r="E1579" s="24" t="s">
        <v>7495</v>
      </c>
      <c r="F1579" s="24" t="s">
        <v>2280</v>
      </c>
      <c r="G1579" s="24" t="s">
        <v>3926</v>
      </c>
      <c r="H1579">
        <v>2367</v>
      </c>
      <c r="I1579" s="24" t="s">
        <v>7496</v>
      </c>
      <c r="J1579" t="b">
        <v>0</v>
      </c>
    </row>
    <row r="1580" spans="1:10" x14ac:dyDescent="0.2">
      <c r="A1580">
        <v>814</v>
      </c>
      <c r="B1580">
        <v>4</v>
      </c>
      <c r="C1580" s="116">
        <v>45131.503883252313</v>
      </c>
      <c r="D1580">
        <v>9068</v>
      </c>
      <c r="E1580" s="24" t="s">
        <v>7495</v>
      </c>
      <c r="F1580" s="24" t="s">
        <v>1619</v>
      </c>
      <c r="G1580" s="24" t="s">
        <v>3927</v>
      </c>
      <c r="H1580">
        <v>9068</v>
      </c>
      <c r="I1580" s="24" t="s">
        <v>7497</v>
      </c>
      <c r="J1580" t="b">
        <v>0</v>
      </c>
    </row>
    <row r="1581" spans="1:10" x14ac:dyDescent="0.2">
      <c r="A1581">
        <v>2076</v>
      </c>
      <c r="C1581" s="116">
        <v>45639</v>
      </c>
      <c r="D1581">
        <v>2425</v>
      </c>
      <c r="E1581" s="24" t="s">
        <v>7495</v>
      </c>
      <c r="F1581" s="24" t="s">
        <v>891</v>
      </c>
      <c r="G1581" s="24" t="s">
        <v>3928</v>
      </c>
      <c r="H1581">
        <v>2425</v>
      </c>
      <c r="I1581" s="24" t="s">
        <v>7498</v>
      </c>
      <c r="J1581" t="b">
        <v>0</v>
      </c>
    </row>
    <row r="1582" spans="1:10" x14ac:dyDescent="0.2">
      <c r="A1582">
        <v>1082</v>
      </c>
      <c r="B1582">
        <v>4</v>
      </c>
      <c r="C1582" s="116">
        <v>45131.503893946756</v>
      </c>
      <c r="D1582">
        <v>9360</v>
      </c>
      <c r="E1582" s="24" t="s">
        <v>7495</v>
      </c>
      <c r="F1582" s="24" t="s">
        <v>2494</v>
      </c>
      <c r="G1582" s="24" t="s">
        <v>3931</v>
      </c>
      <c r="H1582">
        <v>9360</v>
      </c>
      <c r="I1582" s="24" t="s">
        <v>7499</v>
      </c>
      <c r="J1582" t="b">
        <v>0</v>
      </c>
    </row>
    <row r="1583" spans="1:10" x14ac:dyDescent="0.2">
      <c r="A1583">
        <v>2089</v>
      </c>
      <c r="C1583" s="116">
        <v>45639</v>
      </c>
      <c r="D1583">
        <v>2442</v>
      </c>
      <c r="E1583" s="24" t="s">
        <v>7495</v>
      </c>
      <c r="F1583" s="24" t="s">
        <v>969</v>
      </c>
      <c r="G1583" s="24" t="s">
        <v>3932</v>
      </c>
      <c r="H1583">
        <v>2442</v>
      </c>
      <c r="I1583" s="24" t="s">
        <v>7500</v>
      </c>
      <c r="J1583" t="b">
        <v>0</v>
      </c>
    </row>
    <row r="1584" spans="1:10" x14ac:dyDescent="0.2">
      <c r="A1584">
        <v>666</v>
      </c>
      <c r="B1584">
        <v>4</v>
      </c>
      <c r="C1584" s="116">
        <v>45131.503895717593</v>
      </c>
      <c r="D1584">
        <v>8882</v>
      </c>
      <c r="E1584" s="24" t="s">
        <v>7501</v>
      </c>
      <c r="F1584" s="24" t="s">
        <v>1378</v>
      </c>
      <c r="G1584" s="24" t="s">
        <v>3933</v>
      </c>
      <c r="H1584">
        <v>8882</v>
      </c>
      <c r="I1584" s="24" t="s">
        <v>7502</v>
      </c>
      <c r="J1584" t="b">
        <v>0</v>
      </c>
    </row>
    <row r="1585" spans="1:10" x14ac:dyDescent="0.2">
      <c r="A1585">
        <v>194</v>
      </c>
      <c r="B1585">
        <v>4</v>
      </c>
      <c r="C1585" s="116">
        <v>45131.503895914349</v>
      </c>
      <c r="D1585">
        <v>1198</v>
      </c>
      <c r="E1585" s="24" t="s">
        <v>7503</v>
      </c>
      <c r="F1585" s="24" t="s">
        <v>1423</v>
      </c>
      <c r="G1585" s="24" t="s">
        <v>3934</v>
      </c>
      <c r="H1585">
        <v>1198</v>
      </c>
      <c r="I1585" s="24" t="s">
        <v>7504</v>
      </c>
      <c r="J1585" t="b">
        <v>0</v>
      </c>
    </row>
    <row r="1586" spans="1:10" x14ac:dyDescent="0.2">
      <c r="A1586">
        <v>1154</v>
      </c>
      <c r="B1586">
        <v>4</v>
      </c>
      <c r="C1586" s="116">
        <v>45131.503896099537</v>
      </c>
      <c r="D1586">
        <v>9450</v>
      </c>
      <c r="E1586" s="24" t="s">
        <v>7505</v>
      </c>
      <c r="F1586" s="24" t="s">
        <v>3819</v>
      </c>
      <c r="G1586" s="24" t="s">
        <v>3935</v>
      </c>
      <c r="H1586">
        <v>9450</v>
      </c>
      <c r="I1586" s="24" t="s">
        <v>7506</v>
      </c>
      <c r="J1586" t="b">
        <v>0</v>
      </c>
    </row>
    <row r="1587" spans="1:10" x14ac:dyDescent="0.2">
      <c r="A1587">
        <v>1555</v>
      </c>
      <c r="B1587">
        <v>4</v>
      </c>
      <c r="C1587" s="116">
        <v>45131.503896296294</v>
      </c>
      <c r="D1587">
        <v>9874</v>
      </c>
      <c r="E1587" s="24" t="s">
        <v>7507</v>
      </c>
      <c r="F1587" s="24" t="s">
        <v>3938</v>
      </c>
      <c r="G1587" s="24" t="s">
        <v>3937</v>
      </c>
      <c r="H1587">
        <v>9874</v>
      </c>
      <c r="I1587" s="24" t="s">
        <v>7508</v>
      </c>
      <c r="J1587" t="b">
        <v>0</v>
      </c>
    </row>
    <row r="1588" spans="1:10" x14ac:dyDescent="0.2">
      <c r="A1588">
        <v>1135</v>
      </c>
      <c r="B1588">
        <v>4</v>
      </c>
      <c r="C1588" s="116">
        <v>45131.50389644676</v>
      </c>
      <c r="D1588">
        <v>9425</v>
      </c>
      <c r="E1588" s="24" t="s">
        <v>7507</v>
      </c>
      <c r="F1588" s="24" t="s">
        <v>3940</v>
      </c>
      <c r="G1588" s="24" t="s">
        <v>3939</v>
      </c>
      <c r="H1588">
        <v>9425</v>
      </c>
      <c r="I1588" s="24" t="s">
        <v>7509</v>
      </c>
      <c r="J1588" t="b">
        <v>0</v>
      </c>
    </row>
    <row r="1589" spans="1:10" x14ac:dyDescent="0.2">
      <c r="A1589">
        <v>1365</v>
      </c>
      <c r="B1589">
        <v>3</v>
      </c>
      <c r="C1589" s="116">
        <v>45131.503896643517</v>
      </c>
      <c r="D1589">
        <v>9675</v>
      </c>
      <c r="E1589" s="24" t="s">
        <v>7510</v>
      </c>
      <c r="F1589" s="24" t="s">
        <v>3943</v>
      </c>
      <c r="G1589" s="24" t="s">
        <v>3942</v>
      </c>
      <c r="H1589">
        <v>9675</v>
      </c>
      <c r="I1589" s="24" t="s">
        <v>7511</v>
      </c>
      <c r="J1589" t="b">
        <v>0</v>
      </c>
    </row>
    <row r="1590" spans="1:10" x14ac:dyDescent="0.2">
      <c r="A1590">
        <v>1492</v>
      </c>
      <c r="B1590">
        <v>4</v>
      </c>
      <c r="C1590" s="116">
        <v>45131.503896840281</v>
      </c>
      <c r="D1590">
        <v>9809</v>
      </c>
      <c r="E1590" s="24" t="s">
        <v>7512</v>
      </c>
      <c r="F1590" s="24" t="s">
        <v>1031</v>
      </c>
      <c r="G1590" s="24" t="s">
        <v>3944</v>
      </c>
      <c r="H1590">
        <v>9809</v>
      </c>
      <c r="I1590" s="24" t="s">
        <v>7513</v>
      </c>
      <c r="J1590" t="b">
        <v>0</v>
      </c>
    </row>
    <row r="1591" spans="1:10" x14ac:dyDescent="0.2">
      <c r="A1591">
        <v>1707</v>
      </c>
      <c r="C1591" s="116">
        <v>45126.462057719909</v>
      </c>
      <c r="D1591">
        <v>1474</v>
      </c>
      <c r="E1591" s="24" t="s">
        <v>1852</v>
      </c>
      <c r="F1591" s="24" t="s">
        <v>7514</v>
      </c>
      <c r="G1591" s="24" t="s">
        <v>7515</v>
      </c>
      <c r="H1591">
        <v>1474</v>
      </c>
      <c r="I1591" s="24" t="s">
        <v>7516</v>
      </c>
      <c r="J1591" t="b">
        <v>0</v>
      </c>
    </row>
    <row r="1592" spans="1:10" x14ac:dyDescent="0.2">
      <c r="A1592">
        <v>19</v>
      </c>
      <c r="B1592">
        <v>4</v>
      </c>
      <c r="C1592" s="116"/>
      <c r="D1592">
        <v>1022</v>
      </c>
      <c r="E1592" s="24" t="s">
        <v>7517</v>
      </c>
      <c r="F1592" s="24" t="s">
        <v>1798</v>
      </c>
      <c r="G1592" s="24" t="s">
        <v>530</v>
      </c>
      <c r="H1592">
        <v>1022</v>
      </c>
      <c r="I1592" s="24" t="s">
        <v>627</v>
      </c>
      <c r="J1592" t="b">
        <v>1</v>
      </c>
    </row>
    <row r="1593" spans="1:10" x14ac:dyDescent="0.2">
      <c r="A1593">
        <v>2125</v>
      </c>
      <c r="C1593" s="116"/>
      <c r="D1593">
        <v>11227766</v>
      </c>
      <c r="E1593" s="24" t="s">
        <v>7517</v>
      </c>
      <c r="F1593" s="24" t="s">
        <v>9536</v>
      </c>
      <c r="G1593" s="24" t="s">
        <v>9537</v>
      </c>
      <c r="H1593">
        <v>11227766</v>
      </c>
      <c r="I1593" s="24" t="s">
        <v>9538</v>
      </c>
      <c r="J1593" t="b">
        <v>1</v>
      </c>
    </row>
    <row r="1594" spans="1:10" x14ac:dyDescent="0.2">
      <c r="A1594">
        <v>1205</v>
      </c>
      <c r="B1594">
        <v>11</v>
      </c>
      <c r="C1594" s="116">
        <v>45131.50389753472</v>
      </c>
      <c r="D1594">
        <v>9510</v>
      </c>
      <c r="E1594" s="24" t="s">
        <v>7518</v>
      </c>
      <c r="F1594" s="24" t="s">
        <v>3950</v>
      </c>
      <c r="G1594" s="24" t="s">
        <v>3949</v>
      </c>
      <c r="H1594">
        <v>9510</v>
      </c>
      <c r="I1594" s="24" t="s">
        <v>7519</v>
      </c>
      <c r="J1594" t="b">
        <v>0</v>
      </c>
    </row>
    <row r="1595" spans="1:10" x14ac:dyDescent="0.2">
      <c r="A1595">
        <v>1348</v>
      </c>
      <c r="B1595">
        <v>3</v>
      </c>
      <c r="C1595" s="116">
        <v>45131.503897719907</v>
      </c>
      <c r="D1595">
        <v>9658</v>
      </c>
      <c r="E1595" s="24" t="s">
        <v>7520</v>
      </c>
      <c r="F1595" s="24" t="s">
        <v>3952</v>
      </c>
      <c r="G1595" s="24" t="s">
        <v>3951</v>
      </c>
      <c r="H1595">
        <v>9658</v>
      </c>
      <c r="I1595" s="24" t="s">
        <v>7521</v>
      </c>
      <c r="J1595" t="b">
        <v>0</v>
      </c>
    </row>
    <row r="1596" spans="1:10" x14ac:dyDescent="0.2">
      <c r="A1596">
        <v>1997</v>
      </c>
      <c r="C1596" s="116">
        <v>45131.503897916664</v>
      </c>
      <c r="D1596">
        <v>1874</v>
      </c>
      <c r="E1596" s="24" t="s">
        <v>7522</v>
      </c>
      <c r="F1596" s="24" t="s">
        <v>944</v>
      </c>
      <c r="G1596" s="24" t="s">
        <v>3955</v>
      </c>
      <c r="H1596">
        <v>1874</v>
      </c>
      <c r="I1596" s="24" t="s">
        <v>7523</v>
      </c>
      <c r="J1596" t="b">
        <v>0</v>
      </c>
    </row>
    <row r="1597" spans="1:10" x14ac:dyDescent="0.2">
      <c r="A1597">
        <v>862</v>
      </c>
      <c r="B1597">
        <v>4</v>
      </c>
      <c r="C1597" s="116">
        <v>45131.50389861111</v>
      </c>
      <c r="D1597">
        <v>9132</v>
      </c>
      <c r="E1597" s="24" t="s">
        <v>7524</v>
      </c>
      <c r="F1597" s="24" t="s">
        <v>2623</v>
      </c>
      <c r="G1597" s="24" t="s">
        <v>3960</v>
      </c>
      <c r="H1597">
        <v>9132</v>
      </c>
      <c r="I1597" s="24" t="s">
        <v>7525</v>
      </c>
      <c r="J1597" t="b">
        <v>0</v>
      </c>
    </row>
    <row r="1598" spans="1:10" x14ac:dyDescent="0.2">
      <c r="A1598">
        <v>77</v>
      </c>
      <c r="B1598">
        <v>4</v>
      </c>
      <c r="C1598" s="116">
        <v>45131.503898993054</v>
      </c>
      <c r="D1598">
        <v>1080</v>
      </c>
      <c r="E1598" s="24" t="s">
        <v>7526</v>
      </c>
      <c r="F1598" s="24" t="s">
        <v>1924</v>
      </c>
      <c r="G1598" s="24" t="s">
        <v>3962</v>
      </c>
      <c r="H1598">
        <v>1080</v>
      </c>
      <c r="I1598" s="24" t="s">
        <v>7527</v>
      </c>
      <c r="J1598" t="b">
        <v>0</v>
      </c>
    </row>
    <row r="1599" spans="1:10" x14ac:dyDescent="0.2">
      <c r="A1599">
        <v>2032</v>
      </c>
      <c r="C1599" s="116">
        <v>45639</v>
      </c>
      <c r="D1599">
        <v>1532</v>
      </c>
      <c r="E1599" s="24" t="s">
        <v>7528</v>
      </c>
      <c r="F1599" s="24" t="s">
        <v>3381</v>
      </c>
      <c r="G1599" s="24" t="s">
        <v>3963</v>
      </c>
      <c r="H1599">
        <v>1532</v>
      </c>
      <c r="I1599" s="24" t="s">
        <v>7529</v>
      </c>
      <c r="J1599" t="b">
        <v>0</v>
      </c>
    </row>
    <row r="1600" spans="1:10" x14ac:dyDescent="0.2">
      <c r="A1600">
        <v>1566</v>
      </c>
      <c r="B1600">
        <v>4</v>
      </c>
      <c r="C1600" s="116">
        <v>45131.503899340278</v>
      </c>
      <c r="D1600">
        <v>9885</v>
      </c>
      <c r="E1600" s="24" t="s">
        <v>7530</v>
      </c>
      <c r="F1600" s="24" t="s">
        <v>3967</v>
      </c>
      <c r="G1600" s="24" t="s">
        <v>3966</v>
      </c>
      <c r="H1600">
        <v>9885</v>
      </c>
      <c r="I1600" s="24" t="s">
        <v>7531</v>
      </c>
      <c r="J1600" t="b">
        <v>0</v>
      </c>
    </row>
    <row r="1601" spans="1:10" x14ac:dyDescent="0.2">
      <c r="A1601">
        <v>1289</v>
      </c>
      <c r="B1601">
        <v>4</v>
      </c>
      <c r="C1601" s="116">
        <v>45131.503900081021</v>
      </c>
      <c r="D1601">
        <v>9597</v>
      </c>
      <c r="E1601" s="24" t="s">
        <v>7532</v>
      </c>
      <c r="F1601" s="24" t="s">
        <v>2732</v>
      </c>
      <c r="G1601" s="24" t="s">
        <v>3974</v>
      </c>
      <c r="H1601">
        <v>9597</v>
      </c>
      <c r="I1601" s="24" t="s">
        <v>7533</v>
      </c>
      <c r="J1601" t="b">
        <v>0</v>
      </c>
    </row>
    <row r="1602" spans="1:10" x14ac:dyDescent="0.2">
      <c r="A1602">
        <v>1524</v>
      </c>
      <c r="B1602">
        <v>3</v>
      </c>
      <c r="C1602" s="116">
        <v>45131.503900266202</v>
      </c>
      <c r="D1602">
        <v>9841</v>
      </c>
      <c r="E1602" s="24" t="s">
        <v>7534</v>
      </c>
      <c r="F1602" s="24" t="s">
        <v>3976</v>
      </c>
      <c r="G1602" s="24" t="s">
        <v>3975</v>
      </c>
      <c r="H1602">
        <v>9841</v>
      </c>
      <c r="I1602" s="24" t="s">
        <v>7535</v>
      </c>
      <c r="J1602" t="b">
        <v>0</v>
      </c>
    </row>
    <row r="1603" spans="1:10" x14ac:dyDescent="0.2">
      <c r="A1603">
        <v>1905</v>
      </c>
      <c r="C1603" s="116">
        <v>45131.503900428244</v>
      </c>
      <c r="D1603">
        <v>6003</v>
      </c>
      <c r="E1603" s="24" t="s">
        <v>7536</v>
      </c>
      <c r="F1603" s="24" t="s">
        <v>924</v>
      </c>
      <c r="G1603" s="24" t="s">
        <v>3977</v>
      </c>
      <c r="H1603">
        <v>6003</v>
      </c>
      <c r="I1603" s="24" t="s">
        <v>7537</v>
      </c>
      <c r="J1603" t="b">
        <v>0</v>
      </c>
    </row>
    <row r="1604" spans="1:10" x14ac:dyDescent="0.2">
      <c r="A1604">
        <v>1493</v>
      </c>
      <c r="B1604">
        <v>4</v>
      </c>
      <c r="C1604" s="116">
        <v>45131.503900810188</v>
      </c>
      <c r="D1604">
        <v>9810</v>
      </c>
      <c r="E1604" s="24" t="s">
        <v>7538</v>
      </c>
      <c r="F1604" s="24" t="s">
        <v>1451</v>
      </c>
      <c r="G1604" s="24" t="s">
        <v>3978</v>
      </c>
      <c r="H1604">
        <v>9810</v>
      </c>
      <c r="I1604" s="24" t="s">
        <v>7539</v>
      </c>
      <c r="J1604" t="b">
        <v>0</v>
      </c>
    </row>
    <row r="1605" spans="1:10" x14ac:dyDescent="0.2">
      <c r="A1605">
        <v>145</v>
      </c>
      <c r="B1605">
        <v>4</v>
      </c>
      <c r="C1605" s="116">
        <v>45131.503900613425</v>
      </c>
      <c r="D1605">
        <v>1149</v>
      </c>
      <c r="E1605" s="24" t="s">
        <v>7540</v>
      </c>
      <c r="F1605" s="24" t="s">
        <v>3980</v>
      </c>
      <c r="G1605" s="24" t="s">
        <v>3979</v>
      </c>
      <c r="H1605">
        <v>1149</v>
      </c>
      <c r="I1605" s="24" t="s">
        <v>7541</v>
      </c>
      <c r="J1605" t="b">
        <v>0</v>
      </c>
    </row>
    <row r="1606" spans="1:10" x14ac:dyDescent="0.2">
      <c r="A1606">
        <v>2066</v>
      </c>
      <c r="C1606" s="116"/>
      <c r="D1606">
        <v>1838</v>
      </c>
      <c r="E1606" s="24" t="s">
        <v>7542</v>
      </c>
      <c r="F1606" s="24" t="s">
        <v>3981</v>
      </c>
      <c r="G1606" s="24" t="s">
        <v>533</v>
      </c>
      <c r="H1606">
        <v>1838</v>
      </c>
      <c r="I1606" s="24" t="s">
        <v>7543</v>
      </c>
      <c r="J1606" t="b">
        <v>1</v>
      </c>
    </row>
    <row r="1607" spans="1:10" x14ac:dyDescent="0.2">
      <c r="A1607">
        <v>248</v>
      </c>
      <c r="B1607">
        <v>4</v>
      </c>
      <c r="C1607" s="116">
        <v>45131.503900960648</v>
      </c>
      <c r="D1607">
        <v>1258</v>
      </c>
      <c r="E1607" s="24" t="s">
        <v>7544</v>
      </c>
      <c r="F1607" s="24" t="s">
        <v>1825</v>
      </c>
      <c r="G1607" s="24" t="s">
        <v>3982</v>
      </c>
      <c r="H1607">
        <v>1258</v>
      </c>
      <c r="I1607" s="24" t="s">
        <v>7545</v>
      </c>
      <c r="J1607" t="b">
        <v>1</v>
      </c>
    </row>
    <row r="1608" spans="1:10" x14ac:dyDescent="0.2">
      <c r="A1608">
        <v>1942</v>
      </c>
      <c r="C1608" s="116">
        <v>45131.503901157404</v>
      </c>
      <c r="D1608">
        <v>1750</v>
      </c>
      <c r="E1608" s="24" t="s">
        <v>7544</v>
      </c>
      <c r="F1608" s="24" t="s">
        <v>1904</v>
      </c>
      <c r="G1608" s="24" t="s">
        <v>3983</v>
      </c>
      <c r="H1608">
        <v>1750</v>
      </c>
      <c r="I1608" s="24" t="s">
        <v>7546</v>
      </c>
      <c r="J1608" t="b">
        <v>0</v>
      </c>
    </row>
    <row r="1609" spans="1:10" x14ac:dyDescent="0.2">
      <c r="A1609">
        <v>301</v>
      </c>
      <c r="B1609">
        <v>4</v>
      </c>
      <c r="C1609" s="116">
        <v>45131.503901354168</v>
      </c>
      <c r="D1609">
        <v>1311</v>
      </c>
      <c r="E1609" s="24" t="s">
        <v>7544</v>
      </c>
      <c r="F1609" s="24" t="s">
        <v>3190</v>
      </c>
      <c r="G1609" s="24" t="s">
        <v>3984</v>
      </c>
      <c r="H1609">
        <v>1311</v>
      </c>
      <c r="I1609" s="24" t="s">
        <v>7547</v>
      </c>
      <c r="J1609" t="b">
        <v>1</v>
      </c>
    </row>
    <row r="1610" spans="1:10" x14ac:dyDescent="0.2">
      <c r="A1610">
        <v>1407</v>
      </c>
      <c r="B1610">
        <v>4</v>
      </c>
      <c r="C1610" s="116">
        <v>45131.503901504628</v>
      </c>
      <c r="D1610">
        <v>9720</v>
      </c>
      <c r="E1610" s="24" t="s">
        <v>7548</v>
      </c>
      <c r="F1610" s="24" t="s">
        <v>1287</v>
      </c>
      <c r="G1610" s="24" t="s">
        <v>3985</v>
      </c>
      <c r="H1610">
        <v>9720</v>
      </c>
      <c r="I1610" s="24" t="s">
        <v>7549</v>
      </c>
      <c r="J1610" t="b">
        <v>0</v>
      </c>
    </row>
    <row r="1611" spans="1:10" x14ac:dyDescent="0.2">
      <c r="A1611">
        <v>1116</v>
      </c>
      <c r="B1611">
        <v>4</v>
      </c>
      <c r="C1611" s="116">
        <v>45131.503901701391</v>
      </c>
      <c r="D1611">
        <v>9403</v>
      </c>
      <c r="E1611" s="24" t="s">
        <v>7548</v>
      </c>
      <c r="F1611" s="24" t="s">
        <v>3987</v>
      </c>
      <c r="G1611" s="24" t="s">
        <v>3986</v>
      </c>
      <c r="H1611">
        <v>9403</v>
      </c>
      <c r="I1611" s="24" t="s">
        <v>7550</v>
      </c>
      <c r="J1611" t="b">
        <v>0</v>
      </c>
    </row>
    <row r="1612" spans="1:10" x14ac:dyDescent="0.2">
      <c r="A1612">
        <v>740</v>
      </c>
      <c r="B1612">
        <v>4</v>
      </c>
      <c r="C1612" s="116">
        <v>45131.503902083336</v>
      </c>
      <c r="D1612">
        <v>8982</v>
      </c>
      <c r="E1612" s="24" t="s">
        <v>7551</v>
      </c>
      <c r="F1612" s="24" t="s">
        <v>3990</v>
      </c>
      <c r="G1612" s="24" t="s">
        <v>3989</v>
      </c>
      <c r="H1612">
        <v>8982</v>
      </c>
      <c r="I1612" s="24" t="s">
        <v>7552</v>
      </c>
      <c r="J1612" t="b">
        <v>0</v>
      </c>
    </row>
    <row r="1613" spans="1:10" x14ac:dyDescent="0.2">
      <c r="A1613">
        <v>390</v>
      </c>
      <c r="B1613">
        <v>4</v>
      </c>
      <c r="C1613" s="116">
        <v>45131.503902430559</v>
      </c>
      <c r="D1613">
        <v>2116</v>
      </c>
      <c r="E1613" s="24" t="s">
        <v>7551</v>
      </c>
      <c r="F1613" s="24" t="s">
        <v>1022</v>
      </c>
      <c r="G1613" s="24" t="s">
        <v>3993</v>
      </c>
      <c r="H1613">
        <v>2116</v>
      </c>
      <c r="I1613" s="24" t="s">
        <v>7553</v>
      </c>
      <c r="J1613" t="b">
        <v>0</v>
      </c>
    </row>
    <row r="1614" spans="1:10" x14ac:dyDescent="0.2">
      <c r="A1614">
        <v>710</v>
      </c>
      <c r="B1614">
        <v>4</v>
      </c>
      <c r="C1614" s="116">
        <v>45131.503902627315</v>
      </c>
      <c r="D1614">
        <v>8947</v>
      </c>
      <c r="E1614" s="24" t="s">
        <v>7554</v>
      </c>
      <c r="F1614" s="24" t="s">
        <v>3995</v>
      </c>
      <c r="G1614" s="24" t="s">
        <v>3994</v>
      </c>
      <c r="H1614">
        <v>8947</v>
      </c>
      <c r="I1614" s="24" t="s">
        <v>7555</v>
      </c>
      <c r="J1614" t="b">
        <v>0</v>
      </c>
    </row>
    <row r="1615" spans="1:10" x14ac:dyDescent="0.2">
      <c r="A1615">
        <v>246</v>
      </c>
      <c r="B1615">
        <v>4</v>
      </c>
      <c r="C1615" s="116">
        <v>45131.503902974539</v>
      </c>
      <c r="D1615">
        <v>1256</v>
      </c>
      <c r="E1615" s="24" t="s">
        <v>2134</v>
      </c>
      <c r="F1615" s="24" t="s">
        <v>1440</v>
      </c>
      <c r="G1615" s="24" t="s">
        <v>3996</v>
      </c>
      <c r="H1615">
        <v>1256</v>
      </c>
      <c r="I1615" s="24" t="s">
        <v>7556</v>
      </c>
      <c r="J1615" t="b">
        <v>1</v>
      </c>
    </row>
    <row r="1616" spans="1:10" x14ac:dyDescent="0.2">
      <c r="A1616">
        <v>1993</v>
      </c>
      <c r="C1616" s="116"/>
      <c r="D1616">
        <v>1871</v>
      </c>
      <c r="E1616" s="24" t="s">
        <v>7557</v>
      </c>
      <c r="F1616" s="24" t="s">
        <v>1264</v>
      </c>
      <c r="G1616" s="24" t="s">
        <v>536</v>
      </c>
      <c r="H1616">
        <v>1871</v>
      </c>
      <c r="I1616" s="24" t="s">
        <v>419</v>
      </c>
      <c r="J1616" t="b">
        <v>0</v>
      </c>
    </row>
    <row r="1617" spans="1:10" x14ac:dyDescent="0.2">
      <c r="A1617">
        <v>2108</v>
      </c>
      <c r="C1617" s="116"/>
      <c r="D1617">
        <v>11227708</v>
      </c>
      <c r="E1617" s="24" t="s">
        <v>7557</v>
      </c>
      <c r="F1617" s="24" t="s">
        <v>3998</v>
      </c>
      <c r="G1617" s="24" t="s">
        <v>3997</v>
      </c>
      <c r="H1617">
        <v>11227708</v>
      </c>
      <c r="I1617" s="24" t="s">
        <v>7558</v>
      </c>
      <c r="J1617" t="b">
        <v>1</v>
      </c>
    </row>
    <row r="1618" spans="1:10" x14ac:dyDescent="0.2">
      <c r="A1618">
        <v>150</v>
      </c>
      <c r="B1618">
        <v>4</v>
      </c>
      <c r="C1618" s="116">
        <v>45131.503903159719</v>
      </c>
      <c r="D1618">
        <v>1154</v>
      </c>
      <c r="E1618" s="24" t="s">
        <v>7559</v>
      </c>
      <c r="F1618" s="24" t="s">
        <v>4001</v>
      </c>
      <c r="G1618" s="24" t="s">
        <v>4000</v>
      </c>
      <c r="H1618">
        <v>1154</v>
      </c>
      <c r="I1618" s="24" t="s">
        <v>7560</v>
      </c>
      <c r="J1618" t="b">
        <v>0</v>
      </c>
    </row>
    <row r="1619" spans="1:10" x14ac:dyDescent="0.2">
      <c r="A1619">
        <v>1853</v>
      </c>
      <c r="B1619">
        <v>4</v>
      </c>
      <c r="C1619" s="116">
        <v>45131.503903506942</v>
      </c>
      <c r="D1619">
        <v>8175</v>
      </c>
      <c r="E1619" s="24" t="s">
        <v>7561</v>
      </c>
      <c r="F1619" s="24" t="s">
        <v>4005</v>
      </c>
      <c r="G1619" s="24" t="s">
        <v>4004</v>
      </c>
      <c r="H1619">
        <v>8175</v>
      </c>
      <c r="I1619" s="24" t="s">
        <v>7562</v>
      </c>
      <c r="J1619" t="b">
        <v>0</v>
      </c>
    </row>
    <row r="1620" spans="1:10" x14ac:dyDescent="0.2">
      <c r="A1620">
        <v>73</v>
      </c>
      <c r="B1620">
        <v>4</v>
      </c>
      <c r="C1620" s="116">
        <v>45131.503903703706</v>
      </c>
      <c r="D1620">
        <v>1076</v>
      </c>
      <c r="E1620" s="24" t="s">
        <v>7563</v>
      </c>
      <c r="F1620" s="24" t="s">
        <v>3008</v>
      </c>
      <c r="G1620" s="24" t="s">
        <v>4006</v>
      </c>
      <c r="H1620">
        <v>1076</v>
      </c>
      <c r="I1620" s="24" t="s">
        <v>7564</v>
      </c>
      <c r="J1620" t="b">
        <v>0</v>
      </c>
    </row>
    <row r="1621" spans="1:10" x14ac:dyDescent="0.2">
      <c r="A1621">
        <v>1118</v>
      </c>
      <c r="B1621">
        <v>4</v>
      </c>
      <c r="C1621" s="116">
        <v>45131.503903854165</v>
      </c>
      <c r="D1621">
        <v>9405</v>
      </c>
      <c r="E1621" s="24" t="s">
        <v>7565</v>
      </c>
      <c r="F1621" s="24" t="s">
        <v>967</v>
      </c>
      <c r="G1621" s="24" t="s">
        <v>4007</v>
      </c>
      <c r="H1621">
        <v>9405</v>
      </c>
      <c r="I1621" s="24" t="s">
        <v>7566</v>
      </c>
      <c r="J1621" t="b">
        <v>0</v>
      </c>
    </row>
    <row r="1622" spans="1:10" x14ac:dyDescent="0.2">
      <c r="A1622">
        <v>617</v>
      </c>
      <c r="B1622">
        <v>8</v>
      </c>
      <c r="C1622" s="116">
        <v>45726</v>
      </c>
      <c r="D1622">
        <v>8820</v>
      </c>
      <c r="E1622" s="24" t="s">
        <v>7567</v>
      </c>
      <c r="F1622" s="24" t="s">
        <v>4010</v>
      </c>
      <c r="G1622" s="24" t="s">
        <v>4009</v>
      </c>
      <c r="H1622">
        <v>8820</v>
      </c>
      <c r="I1622" s="24" t="s">
        <v>7568</v>
      </c>
      <c r="J1622" t="b">
        <v>1</v>
      </c>
    </row>
    <row r="1623" spans="1:10" x14ac:dyDescent="0.2">
      <c r="A1623">
        <v>941</v>
      </c>
      <c r="B1623">
        <v>4</v>
      </c>
      <c r="C1623" s="116">
        <v>45131.503904594909</v>
      </c>
      <c r="D1623">
        <v>9213</v>
      </c>
      <c r="E1623" s="24" t="s">
        <v>7569</v>
      </c>
      <c r="F1623" s="24" t="s">
        <v>4017</v>
      </c>
      <c r="G1623" s="24" t="s">
        <v>4016</v>
      </c>
      <c r="H1623">
        <v>9213</v>
      </c>
      <c r="I1623" s="24" t="s">
        <v>7570</v>
      </c>
      <c r="J1623" t="b">
        <v>0</v>
      </c>
    </row>
    <row r="1624" spans="1:10" x14ac:dyDescent="0.2">
      <c r="A1624">
        <v>315</v>
      </c>
      <c r="B1624">
        <v>4</v>
      </c>
      <c r="C1624" s="116">
        <v>45131.503904780089</v>
      </c>
      <c r="D1624">
        <v>1326</v>
      </c>
      <c r="E1624" s="24" t="s">
        <v>7569</v>
      </c>
      <c r="F1624" s="24" t="s">
        <v>960</v>
      </c>
      <c r="G1624" s="24" t="s">
        <v>4018</v>
      </c>
      <c r="H1624">
        <v>1326</v>
      </c>
      <c r="I1624" s="24" t="s">
        <v>7571</v>
      </c>
      <c r="J1624" t="b">
        <v>1</v>
      </c>
    </row>
    <row r="1625" spans="1:10" x14ac:dyDescent="0.2">
      <c r="A1625">
        <v>921</v>
      </c>
      <c r="B1625">
        <v>4</v>
      </c>
      <c r="C1625" s="116">
        <v>45131.503904976853</v>
      </c>
      <c r="D1625">
        <v>9192</v>
      </c>
      <c r="E1625" s="24" t="s">
        <v>7569</v>
      </c>
      <c r="F1625" s="24" t="s">
        <v>948</v>
      </c>
      <c r="G1625" s="24" t="s">
        <v>4019</v>
      </c>
      <c r="H1625">
        <v>9192</v>
      </c>
      <c r="I1625" s="24" t="s">
        <v>7572</v>
      </c>
      <c r="J1625" t="b">
        <v>0</v>
      </c>
    </row>
    <row r="1626" spans="1:10" x14ac:dyDescent="0.2">
      <c r="A1626">
        <v>975</v>
      </c>
      <c r="B1626">
        <v>4</v>
      </c>
      <c r="C1626" s="116">
        <v>45131.503905127312</v>
      </c>
      <c r="D1626">
        <v>9250</v>
      </c>
      <c r="E1626" s="24" t="s">
        <v>7573</v>
      </c>
      <c r="F1626" s="24" t="s">
        <v>7574</v>
      </c>
      <c r="G1626" s="24" t="s">
        <v>4020</v>
      </c>
      <c r="H1626">
        <v>9250</v>
      </c>
      <c r="I1626" s="24" t="s">
        <v>7575</v>
      </c>
      <c r="J1626" t="b">
        <v>0</v>
      </c>
    </row>
    <row r="1627" spans="1:10" x14ac:dyDescent="0.2">
      <c r="A1627">
        <v>1354</v>
      </c>
      <c r="B1627">
        <v>4</v>
      </c>
      <c r="C1627" s="116">
        <v>45131.503905324076</v>
      </c>
      <c r="D1627">
        <v>9664</v>
      </c>
      <c r="E1627" s="24" t="s">
        <v>7569</v>
      </c>
      <c r="F1627" s="24" t="s">
        <v>891</v>
      </c>
      <c r="G1627" s="24" t="s">
        <v>4022</v>
      </c>
      <c r="H1627">
        <v>9664</v>
      </c>
      <c r="I1627" s="24" t="s">
        <v>7576</v>
      </c>
      <c r="J1627" t="b">
        <v>0</v>
      </c>
    </row>
    <row r="1628" spans="1:10" x14ac:dyDescent="0.2">
      <c r="A1628">
        <v>884</v>
      </c>
      <c r="B1628">
        <v>4</v>
      </c>
      <c r="C1628" s="116">
        <v>45131.503905671299</v>
      </c>
      <c r="D1628">
        <v>9154</v>
      </c>
      <c r="E1628" s="24" t="s">
        <v>7569</v>
      </c>
      <c r="F1628" s="24" t="s">
        <v>4026</v>
      </c>
      <c r="G1628" s="24" t="s">
        <v>4025</v>
      </c>
      <c r="H1628">
        <v>9154</v>
      </c>
      <c r="I1628" s="24" t="s">
        <v>7577</v>
      </c>
      <c r="J1628" t="b">
        <v>0</v>
      </c>
    </row>
    <row r="1629" spans="1:10" x14ac:dyDescent="0.2">
      <c r="A1629">
        <v>2059</v>
      </c>
      <c r="C1629" s="116">
        <v>44960</v>
      </c>
      <c r="D1629">
        <v>1982</v>
      </c>
      <c r="E1629" s="24" t="s">
        <v>7569</v>
      </c>
      <c r="F1629" s="24" t="s">
        <v>2179</v>
      </c>
      <c r="G1629" s="24" t="s">
        <v>7578</v>
      </c>
      <c r="H1629">
        <v>1982</v>
      </c>
      <c r="I1629" s="24" t="s">
        <v>7579</v>
      </c>
      <c r="J1629" t="b">
        <v>0</v>
      </c>
    </row>
    <row r="1630" spans="1:10" x14ac:dyDescent="0.2">
      <c r="A1630">
        <v>1282</v>
      </c>
      <c r="B1630">
        <v>4</v>
      </c>
      <c r="C1630" s="116">
        <v>45131.503905868056</v>
      </c>
      <c r="D1630">
        <v>9590</v>
      </c>
      <c r="E1630" s="24" t="s">
        <v>7580</v>
      </c>
      <c r="F1630" s="24" t="s">
        <v>4028</v>
      </c>
      <c r="G1630" s="24" t="s">
        <v>4027</v>
      </c>
      <c r="H1630">
        <v>9590</v>
      </c>
      <c r="I1630" s="24" t="s">
        <v>7581</v>
      </c>
      <c r="J1630" t="b">
        <v>0</v>
      </c>
    </row>
    <row r="1631" spans="1:10" x14ac:dyDescent="0.2">
      <c r="A1631">
        <v>1767</v>
      </c>
      <c r="C1631" s="116">
        <v>45565</v>
      </c>
      <c r="D1631">
        <v>1553</v>
      </c>
      <c r="E1631" s="24" t="s">
        <v>7582</v>
      </c>
      <c r="F1631" s="24" t="s">
        <v>4031</v>
      </c>
      <c r="G1631" s="24" t="s">
        <v>4030</v>
      </c>
      <c r="H1631">
        <v>1553</v>
      </c>
      <c r="I1631" s="24" t="s">
        <v>7583</v>
      </c>
      <c r="J1631" t="b">
        <v>1</v>
      </c>
    </row>
    <row r="1632" spans="1:10" x14ac:dyDescent="0.2">
      <c r="A1632">
        <v>1396</v>
      </c>
      <c r="B1632">
        <v>4</v>
      </c>
      <c r="C1632" s="116">
        <v>45131.503906215279</v>
      </c>
      <c r="D1632">
        <v>9707</v>
      </c>
      <c r="E1632" s="24" t="s">
        <v>7584</v>
      </c>
      <c r="F1632" s="24" t="s">
        <v>975</v>
      </c>
      <c r="G1632" s="24" t="s">
        <v>542</v>
      </c>
      <c r="H1632">
        <v>9707</v>
      </c>
      <c r="I1632" s="24" t="s">
        <v>223</v>
      </c>
      <c r="J1632" t="b">
        <v>0</v>
      </c>
    </row>
    <row r="1633" spans="1:10" x14ac:dyDescent="0.2">
      <c r="A1633">
        <v>1939</v>
      </c>
      <c r="C1633" s="116">
        <v>45131.503906747683</v>
      </c>
      <c r="D1633">
        <v>1747</v>
      </c>
      <c r="E1633" s="24" t="s">
        <v>7584</v>
      </c>
      <c r="F1633" s="24" t="s">
        <v>7585</v>
      </c>
      <c r="G1633" s="24" t="s">
        <v>7586</v>
      </c>
      <c r="H1633">
        <v>1747</v>
      </c>
      <c r="I1633" s="24" t="s">
        <v>7587</v>
      </c>
      <c r="J1633" t="b">
        <v>0</v>
      </c>
    </row>
    <row r="1634" spans="1:10" x14ac:dyDescent="0.2">
      <c r="A1634">
        <v>428</v>
      </c>
      <c r="B1634">
        <v>4</v>
      </c>
      <c r="C1634" s="116">
        <v>45131.503907141203</v>
      </c>
      <c r="D1634">
        <v>2241</v>
      </c>
      <c r="E1634" s="24" t="s">
        <v>7588</v>
      </c>
      <c r="F1634" s="24" t="s">
        <v>4035</v>
      </c>
      <c r="G1634" s="24" t="s">
        <v>4034</v>
      </c>
      <c r="H1634">
        <v>2241</v>
      </c>
      <c r="I1634" s="24" t="s">
        <v>7589</v>
      </c>
      <c r="J1634" t="b">
        <v>0</v>
      </c>
    </row>
    <row r="1635" spans="1:10" x14ac:dyDescent="0.2">
      <c r="A1635">
        <v>411</v>
      </c>
      <c r="B1635">
        <v>2</v>
      </c>
      <c r="C1635" s="116"/>
      <c r="D1635">
        <v>2193</v>
      </c>
      <c r="E1635" s="24" t="s">
        <v>7590</v>
      </c>
      <c r="F1635" s="24" t="s">
        <v>1480</v>
      </c>
      <c r="G1635" s="24" t="s">
        <v>546</v>
      </c>
      <c r="H1635">
        <v>2193</v>
      </c>
      <c r="I1635" s="24" t="s">
        <v>261</v>
      </c>
      <c r="J1635" t="b">
        <v>1</v>
      </c>
    </row>
    <row r="1636" spans="1:10" x14ac:dyDescent="0.2">
      <c r="A1636">
        <v>2044</v>
      </c>
      <c r="C1636" s="116"/>
      <c r="D1636">
        <v>5956470</v>
      </c>
      <c r="E1636" s="24" t="s">
        <v>7590</v>
      </c>
      <c r="F1636" s="24" t="s">
        <v>4037</v>
      </c>
      <c r="G1636" s="24" t="s">
        <v>4036</v>
      </c>
      <c r="H1636">
        <v>5956470</v>
      </c>
      <c r="I1636" s="24" t="s">
        <v>7591</v>
      </c>
      <c r="J1636" t="b">
        <v>0</v>
      </c>
    </row>
    <row r="1637" spans="1:10" x14ac:dyDescent="0.2">
      <c r="A1637">
        <v>1189</v>
      </c>
      <c r="B1637">
        <v>4</v>
      </c>
      <c r="C1637" s="116">
        <v>45131.50390802083</v>
      </c>
      <c r="D1637">
        <v>9494</v>
      </c>
      <c r="E1637" s="24" t="s">
        <v>7592</v>
      </c>
      <c r="F1637" s="24" t="s">
        <v>4042</v>
      </c>
      <c r="G1637" s="24" t="s">
        <v>4041</v>
      </c>
      <c r="H1637">
        <v>9494</v>
      </c>
      <c r="I1637" s="24" t="s">
        <v>7593</v>
      </c>
      <c r="J1637" t="b">
        <v>0</v>
      </c>
    </row>
    <row r="1638" spans="1:10" x14ac:dyDescent="0.2">
      <c r="A1638">
        <v>261</v>
      </c>
      <c r="B1638">
        <v>4</v>
      </c>
      <c r="C1638" s="116">
        <v>45131.503907488426</v>
      </c>
      <c r="D1638">
        <v>1271</v>
      </c>
      <c r="E1638" s="24" t="s">
        <v>7594</v>
      </c>
      <c r="F1638" s="24" t="s">
        <v>2369</v>
      </c>
      <c r="G1638" s="24" t="s">
        <v>4043</v>
      </c>
      <c r="H1638">
        <v>1271</v>
      </c>
      <c r="I1638" s="24" t="s">
        <v>7595</v>
      </c>
      <c r="J1638" t="b">
        <v>1</v>
      </c>
    </row>
    <row r="1639" spans="1:10" x14ac:dyDescent="0.2">
      <c r="A1639">
        <v>1817</v>
      </c>
      <c r="C1639" s="116">
        <v>45131.50390787037</v>
      </c>
      <c r="D1639">
        <v>1614</v>
      </c>
      <c r="E1639" s="24" t="s">
        <v>7594</v>
      </c>
      <c r="F1639" s="24" t="s">
        <v>2186</v>
      </c>
      <c r="G1639" s="24" t="s">
        <v>4046</v>
      </c>
      <c r="H1639">
        <v>1614</v>
      </c>
      <c r="I1639" s="24" t="s">
        <v>7596</v>
      </c>
      <c r="J1639" t="b">
        <v>0</v>
      </c>
    </row>
    <row r="1640" spans="1:10" x14ac:dyDescent="0.2">
      <c r="A1640">
        <v>256</v>
      </c>
      <c r="B1640">
        <v>4</v>
      </c>
      <c r="C1640" s="116">
        <v>45131.503908217594</v>
      </c>
      <c r="D1640">
        <v>1266</v>
      </c>
      <c r="E1640" s="24" t="s">
        <v>7597</v>
      </c>
      <c r="F1640" s="24" t="s">
        <v>2623</v>
      </c>
      <c r="G1640" s="24" t="s">
        <v>4049</v>
      </c>
      <c r="H1640">
        <v>1266</v>
      </c>
      <c r="I1640" s="24" t="s">
        <v>7598</v>
      </c>
      <c r="J1640" t="b">
        <v>0</v>
      </c>
    </row>
    <row r="1641" spans="1:10" x14ac:dyDescent="0.2">
      <c r="A1641">
        <v>503</v>
      </c>
      <c r="B1641">
        <v>3</v>
      </c>
      <c r="C1641" s="116">
        <v>45131.503908564817</v>
      </c>
      <c r="D1641">
        <v>8650</v>
      </c>
      <c r="E1641" s="24" t="s">
        <v>7597</v>
      </c>
      <c r="F1641" s="24" t="s">
        <v>4053</v>
      </c>
      <c r="G1641" s="24" t="s">
        <v>4052</v>
      </c>
      <c r="H1641">
        <v>8650</v>
      </c>
      <c r="I1641" s="24" t="s">
        <v>7599</v>
      </c>
      <c r="J1641" t="b">
        <v>1</v>
      </c>
    </row>
    <row r="1642" spans="1:10" x14ac:dyDescent="0.2">
      <c r="A1642">
        <v>205</v>
      </c>
      <c r="B1642">
        <v>4</v>
      </c>
      <c r="C1642" s="116">
        <v>45131.503908761573</v>
      </c>
      <c r="D1642">
        <v>1210</v>
      </c>
      <c r="E1642" s="24" t="s">
        <v>7600</v>
      </c>
      <c r="F1642" s="24" t="s">
        <v>1380</v>
      </c>
      <c r="G1642" s="24" t="s">
        <v>4054</v>
      </c>
      <c r="H1642">
        <v>1210</v>
      </c>
      <c r="I1642" s="24" t="s">
        <v>7601</v>
      </c>
      <c r="J1642" t="b">
        <v>0</v>
      </c>
    </row>
    <row r="1643" spans="1:10" x14ac:dyDescent="0.2">
      <c r="A1643">
        <v>520</v>
      </c>
      <c r="B1643">
        <v>8</v>
      </c>
      <c r="C1643" s="116">
        <v>45726</v>
      </c>
      <c r="D1643">
        <v>8701</v>
      </c>
      <c r="E1643" s="24" t="s">
        <v>7602</v>
      </c>
      <c r="F1643" s="24" t="s">
        <v>892</v>
      </c>
      <c r="G1643" s="24" t="s">
        <v>4056</v>
      </c>
      <c r="H1643">
        <v>8701</v>
      </c>
      <c r="I1643" s="24" t="s">
        <v>7603</v>
      </c>
      <c r="J1643" t="b">
        <v>1</v>
      </c>
    </row>
    <row r="1644" spans="1:10" x14ac:dyDescent="0.2">
      <c r="A1644">
        <v>571</v>
      </c>
      <c r="B1644">
        <v>4</v>
      </c>
      <c r="C1644" s="116">
        <v>45131.503909293984</v>
      </c>
      <c r="D1644">
        <v>8767</v>
      </c>
      <c r="E1644" s="24" t="s">
        <v>4531</v>
      </c>
      <c r="F1644" s="24" t="s">
        <v>4060</v>
      </c>
      <c r="G1644" s="24" t="s">
        <v>4059</v>
      </c>
      <c r="H1644">
        <v>8767</v>
      </c>
      <c r="I1644" s="24" t="s">
        <v>7604</v>
      </c>
      <c r="J1644" t="b">
        <v>0</v>
      </c>
    </row>
    <row r="1645" spans="1:10" x14ac:dyDescent="0.2">
      <c r="A1645">
        <v>1855</v>
      </c>
      <c r="B1645">
        <v>4</v>
      </c>
      <c r="C1645" s="116"/>
      <c r="D1645">
        <v>8177</v>
      </c>
      <c r="E1645" s="24" t="s">
        <v>4531</v>
      </c>
      <c r="F1645" s="24" t="s">
        <v>1668</v>
      </c>
      <c r="G1645" s="24" t="s">
        <v>548</v>
      </c>
      <c r="H1645">
        <v>8177</v>
      </c>
      <c r="I1645" s="24" t="s">
        <v>334</v>
      </c>
      <c r="J1645" t="b">
        <v>0</v>
      </c>
    </row>
    <row r="1646" spans="1:10" x14ac:dyDescent="0.2">
      <c r="A1646">
        <v>1485</v>
      </c>
      <c r="B1646">
        <v>4</v>
      </c>
      <c r="C1646" s="116">
        <v>45131.503909490741</v>
      </c>
      <c r="D1646">
        <v>9802</v>
      </c>
      <c r="E1646" s="24" t="s">
        <v>4531</v>
      </c>
      <c r="F1646" s="24" t="s">
        <v>2280</v>
      </c>
      <c r="G1646" s="24" t="s">
        <v>4061</v>
      </c>
      <c r="H1646">
        <v>9802</v>
      </c>
      <c r="I1646" s="24" t="s">
        <v>7605</v>
      </c>
      <c r="J1646" t="b">
        <v>0</v>
      </c>
    </row>
    <row r="1647" spans="1:10" x14ac:dyDescent="0.2">
      <c r="A1647">
        <v>476</v>
      </c>
      <c r="B1647">
        <v>4</v>
      </c>
      <c r="C1647" s="116">
        <v>45131.5039096412</v>
      </c>
      <c r="D1647">
        <v>2942</v>
      </c>
      <c r="E1647" s="24" t="s">
        <v>4531</v>
      </c>
      <c r="F1647" s="24" t="s">
        <v>1507</v>
      </c>
      <c r="G1647" s="24" t="s">
        <v>4062</v>
      </c>
      <c r="H1647">
        <v>2942</v>
      </c>
      <c r="I1647" s="24" t="s">
        <v>7606</v>
      </c>
      <c r="J1647" t="b">
        <v>0</v>
      </c>
    </row>
    <row r="1648" spans="1:10" x14ac:dyDescent="0.2">
      <c r="A1648">
        <v>254</v>
      </c>
      <c r="B1648">
        <v>4</v>
      </c>
      <c r="C1648" s="116">
        <v>45131.503909837964</v>
      </c>
      <c r="D1648">
        <v>1264</v>
      </c>
      <c r="E1648" s="24" t="s">
        <v>4531</v>
      </c>
      <c r="F1648" s="24" t="s">
        <v>4064</v>
      </c>
      <c r="G1648" s="24" t="s">
        <v>4063</v>
      </c>
      <c r="H1648">
        <v>1264</v>
      </c>
      <c r="I1648" s="24" t="s">
        <v>7607</v>
      </c>
      <c r="J1648" t="b">
        <v>0</v>
      </c>
    </row>
    <row r="1649" spans="1:10" x14ac:dyDescent="0.2">
      <c r="A1649">
        <v>855</v>
      </c>
      <c r="B1649">
        <v>4</v>
      </c>
      <c r="C1649" s="116">
        <v>45131.503910185187</v>
      </c>
      <c r="D1649">
        <v>9124</v>
      </c>
      <c r="E1649" s="24" t="s">
        <v>4531</v>
      </c>
      <c r="F1649" s="24" t="s">
        <v>4067</v>
      </c>
      <c r="G1649" s="24" t="s">
        <v>4066</v>
      </c>
      <c r="H1649">
        <v>9124</v>
      </c>
      <c r="I1649" s="24" t="s">
        <v>7608</v>
      </c>
      <c r="J1649" t="b">
        <v>0</v>
      </c>
    </row>
    <row r="1650" spans="1:10" x14ac:dyDescent="0.2">
      <c r="A1650">
        <v>508</v>
      </c>
      <c r="B1650">
        <v>1</v>
      </c>
      <c r="C1650" s="116"/>
      <c r="D1650">
        <v>8656</v>
      </c>
      <c r="E1650" s="24" t="s">
        <v>4531</v>
      </c>
      <c r="F1650" s="24" t="s">
        <v>1160</v>
      </c>
      <c r="G1650" s="24" t="s">
        <v>552</v>
      </c>
      <c r="H1650">
        <v>8656</v>
      </c>
      <c r="I1650" s="24" t="s">
        <v>694</v>
      </c>
      <c r="J1650" t="b">
        <v>1</v>
      </c>
    </row>
    <row r="1651" spans="1:10" x14ac:dyDescent="0.2">
      <c r="A1651">
        <v>468</v>
      </c>
      <c r="B1651">
        <v>4</v>
      </c>
      <c r="C1651" s="116"/>
      <c r="D1651">
        <v>2399</v>
      </c>
      <c r="E1651" s="24" t="s">
        <v>4531</v>
      </c>
      <c r="F1651" s="24" t="s">
        <v>956</v>
      </c>
      <c r="G1651" s="24" t="s">
        <v>4068</v>
      </c>
      <c r="H1651">
        <v>2399</v>
      </c>
      <c r="I1651" s="24" t="s">
        <v>715</v>
      </c>
      <c r="J1651" t="b">
        <v>1</v>
      </c>
    </row>
    <row r="1652" spans="1:10" x14ac:dyDescent="0.2">
      <c r="A1652">
        <v>1727</v>
      </c>
      <c r="C1652" s="116">
        <v>45885</v>
      </c>
      <c r="D1652">
        <v>5659199</v>
      </c>
      <c r="E1652" s="24" t="s">
        <v>4531</v>
      </c>
      <c r="F1652" s="24" t="s">
        <v>4070</v>
      </c>
      <c r="G1652" s="24" t="s">
        <v>4069</v>
      </c>
      <c r="H1652">
        <v>5659199</v>
      </c>
      <c r="I1652" s="24" t="s">
        <v>7609</v>
      </c>
      <c r="J1652" t="b">
        <v>0</v>
      </c>
    </row>
    <row r="1653" spans="1:10" x14ac:dyDescent="0.2">
      <c r="A1653">
        <v>991</v>
      </c>
      <c r="B1653">
        <v>4</v>
      </c>
      <c r="C1653" s="116">
        <v>45131.503910567131</v>
      </c>
      <c r="D1653">
        <v>9266</v>
      </c>
      <c r="E1653" s="24" t="s">
        <v>7610</v>
      </c>
      <c r="F1653" s="24" t="s">
        <v>906</v>
      </c>
      <c r="G1653" s="24" t="s">
        <v>4072</v>
      </c>
      <c r="H1653">
        <v>9266</v>
      </c>
      <c r="I1653" s="24" t="s">
        <v>7611</v>
      </c>
      <c r="J1653" t="b">
        <v>0</v>
      </c>
    </row>
    <row r="1654" spans="1:10" x14ac:dyDescent="0.2">
      <c r="A1654">
        <v>425</v>
      </c>
      <c r="B1654">
        <v>4</v>
      </c>
      <c r="C1654" s="116">
        <v>45131.503910763888</v>
      </c>
      <c r="D1654">
        <v>2232</v>
      </c>
      <c r="E1654" s="24" t="s">
        <v>7612</v>
      </c>
      <c r="F1654" s="24" t="s">
        <v>4074</v>
      </c>
      <c r="G1654" s="24" t="s">
        <v>4073</v>
      </c>
      <c r="H1654">
        <v>2232</v>
      </c>
      <c r="I1654" s="24" t="s">
        <v>7613</v>
      </c>
      <c r="J1654" t="b">
        <v>0</v>
      </c>
    </row>
    <row r="1655" spans="1:10" x14ac:dyDescent="0.2">
      <c r="A1655">
        <v>1826</v>
      </c>
      <c r="C1655" s="116">
        <v>45131.503911111111</v>
      </c>
      <c r="D1655">
        <v>1631</v>
      </c>
      <c r="E1655" s="24" t="s">
        <v>7614</v>
      </c>
      <c r="F1655" s="24" t="s">
        <v>1935</v>
      </c>
      <c r="G1655" s="24" t="s">
        <v>4075</v>
      </c>
      <c r="H1655">
        <v>1631</v>
      </c>
      <c r="I1655" s="24" t="s">
        <v>7615</v>
      </c>
      <c r="J1655" t="b">
        <v>0</v>
      </c>
    </row>
    <row r="1656" spans="1:10" x14ac:dyDescent="0.2">
      <c r="A1656">
        <v>1064</v>
      </c>
      <c r="B1656">
        <v>4</v>
      </c>
      <c r="C1656" s="116">
        <v>45131.503911840278</v>
      </c>
      <c r="D1656">
        <v>9341</v>
      </c>
      <c r="E1656" s="24" t="s">
        <v>7614</v>
      </c>
      <c r="F1656" s="24" t="s">
        <v>948</v>
      </c>
      <c r="G1656" s="24" t="s">
        <v>4078</v>
      </c>
      <c r="H1656">
        <v>9341</v>
      </c>
      <c r="I1656" s="24" t="s">
        <v>7616</v>
      </c>
      <c r="J1656" t="b">
        <v>0</v>
      </c>
    </row>
    <row r="1657" spans="1:10" x14ac:dyDescent="0.2">
      <c r="A1657">
        <v>1503</v>
      </c>
      <c r="B1657">
        <v>4</v>
      </c>
      <c r="C1657" s="116">
        <v>45131.503912002314</v>
      </c>
      <c r="D1657">
        <v>9820</v>
      </c>
      <c r="E1657" s="24" t="s">
        <v>7614</v>
      </c>
      <c r="F1657" s="24" t="s">
        <v>1231</v>
      </c>
      <c r="G1657" s="24" t="s">
        <v>4081</v>
      </c>
      <c r="H1657">
        <v>9820</v>
      </c>
      <c r="I1657" s="24" t="s">
        <v>7617</v>
      </c>
      <c r="J1657" t="b">
        <v>0</v>
      </c>
    </row>
    <row r="1658" spans="1:10" x14ac:dyDescent="0.2">
      <c r="A1658">
        <v>1608</v>
      </c>
      <c r="B1658">
        <v>4</v>
      </c>
      <c r="C1658" s="116">
        <v>45131</v>
      </c>
      <c r="D1658">
        <v>9930</v>
      </c>
      <c r="E1658" s="24" t="s">
        <v>7614</v>
      </c>
      <c r="F1658" s="24" t="s">
        <v>1137</v>
      </c>
      <c r="G1658" s="24" t="s">
        <v>4082</v>
      </c>
      <c r="H1658">
        <v>9930</v>
      </c>
      <c r="I1658" s="24" t="s">
        <v>7618</v>
      </c>
      <c r="J1658" t="b">
        <v>1</v>
      </c>
    </row>
    <row r="1659" spans="1:10" x14ac:dyDescent="0.2">
      <c r="A1659">
        <v>1378</v>
      </c>
      <c r="B1659">
        <v>4</v>
      </c>
      <c r="C1659" s="116">
        <v>45131.503912534725</v>
      </c>
      <c r="D1659">
        <v>9688</v>
      </c>
      <c r="E1659" s="24" t="s">
        <v>7614</v>
      </c>
      <c r="F1659" s="24" t="s">
        <v>4086</v>
      </c>
      <c r="G1659" s="24" t="s">
        <v>4085</v>
      </c>
      <c r="H1659">
        <v>9688</v>
      </c>
      <c r="I1659" s="24" t="s">
        <v>7619</v>
      </c>
      <c r="J1659" t="b">
        <v>0</v>
      </c>
    </row>
    <row r="1660" spans="1:10" x14ac:dyDescent="0.2">
      <c r="A1660">
        <v>1561</v>
      </c>
      <c r="B1660">
        <v>4</v>
      </c>
      <c r="C1660" s="116">
        <v>45131.503912731481</v>
      </c>
      <c r="D1660">
        <v>9880</v>
      </c>
      <c r="E1660" s="24" t="s">
        <v>7614</v>
      </c>
      <c r="F1660" s="24" t="s">
        <v>4090</v>
      </c>
      <c r="G1660" s="24" t="s">
        <v>4089</v>
      </c>
      <c r="H1660">
        <v>9880</v>
      </c>
      <c r="I1660" s="24" t="s">
        <v>7620</v>
      </c>
      <c r="J1660" t="b">
        <v>0</v>
      </c>
    </row>
    <row r="1661" spans="1:10" x14ac:dyDescent="0.2">
      <c r="A1661">
        <v>121</v>
      </c>
      <c r="B1661">
        <v>4</v>
      </c>
      <c r="C1661" s="116">
        <v>45131.503912928238</v>
      </c>
      <c r="D1661">
        <v>1125</v>
      </c>
      <c r="E1661" s="24" t="s">
        <v>7614</v>
      </c>
      <c r="F1661" s="24" t="s">
        <v>951</v>
      </c>
      <c r="G1661" s="24" t="s">
        <v>4091</v>
      </c>
      <c r="H1661">
        <v>1125</v>
      </c>
      <c r="I1661" s="24" t="s">
        <v>7621</v>
      </c>
      <c r="J1661" t="b">
        <v>0</v>
      </c>
    </row>
    <row r="1662" spans="1:10" x14ac:dyDescent="0.2">
      <c r="A1662">
        <v>1709</v>
      </c>
      <c r="C1662" s="116">
        <v>45131.503913078704</v>
      </c>
      <c r="D1662">
        <v>1476</v>
      </c>
      <c r="E1662" s="24" t="s">
        <v>7614</v>
      </c>
      <c r="F1662" s="24" t="s">
        <v>981</v>
      </c>
      <c r="G1662" s="24" t="s">
        <v>4092</v>
      </c>
      <c r="H1662">
        <v>1476</v>
      </c>
      <c r="I1662" s="24" t="s">
        <v>7622</v>
      </c>
      <c r="J1662" t="b">
        <v>0</v>
      </c>
    </row>
    <row r="1663" spans="1:10" x14ac:dyDescent="0.2">
      <c r="A1663">
        <v>826</v>
      </c>
      <c r="B1663">
        <v>4</v>
      </c>
      <c r="C1663" s="116">
        <v>45131.503913460649</v>
      </c>
      <c r="D1663">
        <v>9083</v>
      </c>
      <c r="E1663" s="24" t="s">
        <v>7614</v>
      </c>
      <c r="F1663" s="24" t="s">
        <v>4094</v>
      </c>
      <c r="G1663" s="24" t="s">
        <v>4093</v>
      </c>
      <c r="H1663">
        <v>9083</v>
      </c>
      <c r="I1663" s="24" t="s">
        <v>7623</v>
      </c>
      <c r="J1663" t="b">
        <v>0</v>
      </c>
    </row>
    <row r="1664" spans="1:10" x14ac:dyDescent="0.2">
      <c r="A1664">
        <v>551</v>
      </c>
      <c r="B1664">
        <v>4</v>
      </c>
      <c r="C1664" s="116"/>
      <c r="D1664">
        <v>8744</v>
      </c>
      <c r="E1664" s="24" t="s">
        <v>7614</v>
      </c>
      <c r="F1664" s="24" t="s">
        <v>1378</v>
      </c>
      <c r="G1664" s="24" t="s">
        <v>4095</v>
      </c>
      <c r="H1664">
        <v>8744</v>
      </c>
      <c r="I1664" s="24" t="s">
        <v>532</v>
      </c>
      <c r="J1664" t="b">
        <v>0</v>
      </c>
    </row>
    <row r="1665" spans="1:10" x14ac:dyDescent="0.2">
      <c r="A1665">
        <v>570</v>
      </c>
      <c r="B1665">
        <v>4</v>
      </c>
      <c r="C1665" s="116">
        <v>45131.503913657405</v>
      </c>
      <c r="D1665">
        <v>8766</v>
      </c>
      <c r="E1665" s="24" t="s">
        <v>7614</v>
      </c>
      <c r="F1665" s="24" t="s">
        <v>4097</v>
      </c>
      <c r="G1665" s="24" t="s">
        <v>4096</v>
      </c>
      <c r="H1665">
        <v>8766</v>
      </c>
      <c r="I1665" s="24" t="s">
        <v>7624</v>
      </c>
      <c r="J1665" t="b">
        <v>0</v>
      </c>
    </row>
    <row r="1666" spans="1:10" x14ac:dyDescent="0.2">
      <c r="A1666">
        <v>386</v>
      </c>
      <c r="B1666">
        <v>2</v>
      </c>
      <c r="C1666" s="116">
        <v>45131.503913807872</v>
      </c>
      <c r="D1666">
        <v>2078</v>
      </c>
      <c r="E1666" s="24" t="s">
        <v>7614</v>
      </c>
      <c r="F1666" s="24" t="s">
        <v>4099</v>
      </c>
      <c r="G1666" s="24" t="s">
        <v>4098</v>
      </c>
      <c r="H1666">
        <v>2078</v>
      </c>
      <c r="I1666" s="24" t="s">
        <v>7625</v>
      </c>
      <c r="J1666" t="b">
        <v>1</v>
      </c>
    </row>
    <row r="1667" spans="1:10" x14ac:dyDescent="0.2">
      <c r="A1667">
        <v>527</v>
      </c>
      <c r="B1667">
        <v>11</v>
      </c>
      <c r="C1667" s="116">
        <v>45131.503914004628</v>
      </c>
      <c r="D1667">
        <v>8713</v>
      </c>
      <c r="E1667" s="24" t="s">
        <v>7614</v>
      </c>
      <c r="F1667" s="24" t="s">
        <v>3633</v>
      </c>
      <c r="G1667" s="24" t="s">
        <v>557</v>
      </c>
      <c r="H1667">
        <v>8713</v>
      </c>
      <c r="I1667" s="24" t="s">
        <v>592</v>
      </c>
      <c r="J1667" t="b">
        <v>1</v>
      </c>
    </row>
    <row r="1668" spans="1:10" x14ac:dyDescent="0.2">
      <c r="A1668">
        <v>329</v>
      </c>
      <c r="B1668">
        <v>4</v>
      </c>
      <c r="C1668" s="116">
        <v>45131.503914201392</v>
      </c>
      <c r="D1668">
        <v>1341</v>
      </c>
      <c r="E1668" s="24" t="s">
        <v>7614</v>
      </c>
      <c r="F1668" s="24" t="s">
        <v>4101</v>
      </c>
      <c r="G1668" s="24" t="s">
        <v>4100</v>
      </c>
      <c r="H1668">
        <v>1341</v>
      </c>
      <c r="I1668" s="24" t="s">
        <v>7626</v>
      </c>
      <c r="J1668" t="b">
        <v>0</v>
      </c>
    </row>
    <row r="1669" spans="1:10" x14ac:dyDescent="0.2">
      <c r="A1669">
        <v>403</v>
      </c>
      <c r="B1669">
        <v>4</v>
      </c>
      <c r="C1669" s="116">
        <v>45131.503914351852</v>
      </c>
      <c r="D1669">
        <v>2168</v>
      </c>
      <c r="E1669" s="24" t="s">
        <v>7614</v>
      </c>
      <c r="F1669" s="24" t="s">
        <v>4103</v>
      </c>
      <c r="G1669" s="24" t="s">
        <v>4102</v>
      </c>
      <c r="H1669">
        <v>2168</v>
      </c>
      <c r="I1669" s="24" t="s">
        <v>7627</v>
      </c>
      <c r="J1669" t="b">
        <v>0</v>
      </c>
    </row>
    <row r="1670" spans="1:10" x14ac:dyDescent="0.2">
      <c r="A1670">
        <v>1850</v>
      </c>
      <c r="B1670">
        <v>4</v>
      </c>
      <c r="C1670" s="116">
        <v>45131.503914548608</v>
      </c>
      <c r="D1670">
        <v>8172</v>
      </c>
      <c r="E1670" s="24" t="s">
        <v>7614</v>
      </c>
      <c r="F1670" s="24" t="s">
        <v>2164</v>
      </c>
      <c r="G1670" s="24" t="s">
        <v>4104</v>
      </c>
      <c r="H1670">
        <v>8172</v>
      </c>
      <c r="I1670" s="24" t="s">
        <v>7628</v>
      </c>
      <c r="J1670" t="b">
        <v>0</v>
      </c>
    </row>
    <row r="1671" spans="1:10" x14ac:dyDescent="0.2">
      <c r="A1671">
        <v>516</v>
      </c>
      <c r="B1671">
        <v>2</v>
      </c>
      <c r="C1671" s="116">
        <v>45131.503914733796</v>
      </c>
      <c r="D1671">
        <v>8694</v>
      </c>
      <c r="E1671" s="24" t="s">
        <v>7614</v>
      </c>
      <c r="F1671" s="24" t="s">
        <v>4106</v>
      </c>
      <c r="G1671" s="24" t="s">
        <v>4105</v>
      </c>
      <c r="H1671">
        <v>8694</v>
      </c>
      <c r="I1671" s="24" t="s">
        <v>7629</v>
      </c>
      <c r="J1671" t="b">
        <v>1</v>
      </c>
    </row>
    <row r="1672" spans="1:10" x14ac:dyDescent="0.2">
      <c r="A1672">
        <v>1243</v>
      </c>
      <c r="B1672">
        <v>4</v>
      </c>
      <c r="C1672" s="116">
        <v>45131.503915081019</v>
      </c>
      <c r="D1672">
        <v>9549</v>
      </c>
      <c r="E1672" s="24" t="s">
        <v>7614</v>
      </c>
      <c r="F1672" s="24" t="s">
        <v>4108</v>
      </c>
      <c r="G1672" s="24" t="s">
        <v>4107</v>
      </c>
      <c r="H1672">
        <v>9549</v>
      </c>
      <c r="I1672" s="24" t="s">
        <v>7630</v>
      </c>
      <c r="J1672" t="b">
        <v>0</v>
      </c>
    </row>
    <row r="1673" spans="1:10" x14ac:dyDescent="0.2">
      <c r="A1673">
        <v>181</v>
      </c>
      <c r="B1673">
        <v>4</v>
      </c>
      <c r="C1673" s="116">
        <v>45131.503915277775</v>
      </c>
      <c r="D1673">
        <v>1185</v>
      </c>
      <c r="E1673" s="24" t="s">
        <v>7614</v>
      </c>
      <c r="F1673" s="24" t="s">
        <v>1068</v>
      </c>
      <c r="G1673" s="24" t="s">
        <v>4109</v>
      </c>
      <c r="H1673">
        <v>1185</v>
      </c>
      <c r="I1673" s="24" t="s">
        <v>7631</v>
      </c>
      <c r="J1673" t="b">
        <v>0</v>
      </c>
    </row>
    <row r="1674" spans="1:10" x14ac:dyDescent="0.2">
      <c r="A1674">
        <v>1623</v>
      </c>
      <c r="B1674">
        <v>4</v>
      </c>
      <c r="C1674" s="116">
        <v>45131.503915428242</v>
      </c>
      <c r="D1674">
        <v>9947</v>
      </c>
      <c r="E1674" s="24" t="s">
        <v>7614</v>
      </c>
      <c r="F1674" s="24" t="s">
        <v>2732</v>
      </c>
      <c r="G1674" s="24" t="s">
        <v>4110</v>
      </c>
      <c r="H1674">
        <v>9947</v>
      </c>
      <c r="I1674" s="24" t="s">
        <v>7632</v>
      </c>
      <c r="J1674" t="b">
        <v>0</v>
      </c>
    </row>
    <row r="1675" spans="1:10" x14ac:dyDescent="0.2">
      <c r="A1675">
        <v>811</v>
      </c>
      <c r="B1675">
        <v>4</v>
      </c>
      <c r="C1675" s="116">
        <v>45131.503916168978</v>
      </c>
      <c r="D1675">
        <v>9064</v>
      </c>
      <c r="E1675" s="24" t="s">
        <v>7614</v>
      </c>
      <c r="F1675" s="24" t="s">
        <v>2602</v>
      </c>
      <c r="G1675" s="24" t="s">
        <v>4113</v>
      </c>
      <c r="H1675">
        <v>9064</v>
      </c>
      <c r="I1675" s="24" t="s">
        <v>7633</v>
      </c>
      <c r="J1675" t="b">
        <v>0</v>
      </c>
    </row>
    <row r="1676" spans="1:10" x14ac:dyDescent="0.2">
      <c r="A1676">
        <v>791</v>
      </c>
      <c r="B1676">
        <v>4</v>
      </c>
      <c r="C1676" s="116">
        <v>45131.503915972222</v>
      </c>
      <c r="D1676">
        <v>9041</v>
      </c>
      <c r="E1676" s="24" t="s">
        <v>7614</v>
      </c>
      <c r="F1676" s="24" t="s">
        <v>2602</v>
      </c>
      <c r="G1676" s="24" t="s">
        <v>4113</v>
      </c>
      <c r="H1676">
        <v>9041</v>
      </c>
      <c r="I1676" s="24" t="s">
        <v>7633</v>
      </c>
      <c r="J1676" t="b">
        <v>0</v>
      </c>
    </row>
    <row r="1677" spans="1:10" x14ac:dyDescent="0.2">
      <c r="A1677">
        <v>973</v>
      </c>
      <c r="B1677">
        <v>4</v>
      </c>
      <c r="C1677" s="116">
        <v>45131.503916550922</v>
      </c>
      <c r="D1677">
        <v>9248</v>
      </c>
      <c r="E1677" s="24" t="s">
        <v>7614</v>
      </c>
      <c r="F1677" s="24" t="s">
        <v>1254</v>
      </c>
      <c r="G1677" s="24" t="s">
        <v>4116</v>
      </c>
      <c r="H1677">
        <v>9248</v>
      </c>
      <c r="I1677" s="24" t="s">
        <v>7634</v>
      </c>
      <c r="J1677" t="b">
        <v>0</v>
      </c>
    </row>
    <row r="1678" spans="1:10" x14ac:dyDescent="0.2">
      <c r="A1678">
        <v>559</v>
      </c>
      <c r="B1678">
        <v>4</v>
      </c>
      <c r="C1678" s="116">
        <v>45131.503916701389</v>
      </c>
      <c r="D1678">
        <v>8752</v>
      </c>
      <c r="E1678" s="24" t="s">
        <v>7614</v>
      </c>
      <c r="F1678" s="24" t="s">
        <v>1423</v>
      </c>
      <c r="G1678" s="24" t="s">
        <v>4117</v>
      </c>
      <c r="H1678">
        <v>8752</v>
      </c>
      <c r="I1678" s="24" t="s">
        <v>7635</v>
      </c>
      <c r="J1678" t="b">
        <v>0</v>
      </c>
    </row>
    <row r="1679" spans="1:10" x14ac:dyDescent="0.2">
      <c r="A1679">
        <v>167</v>
      </c>
      <c r="B1679">
        <v>4</v>
      </c>
      <c r="C1679" s="116">
        <v>45131.503917094909</v>
      </c>
      <c r="D1679">
        <v>1171</v>
      </c>
      <c r="E1679" s="24" t="s">
        <v>7636</v>
      </c>
      <c r="F1679" s="24" t="s">
        <v>2577</v>
      </c>
      <c r="G1679" s="24" t="s">
        <v>4121</v>
      </c>
      <c r="H1679">
        <v>1171</v>
      </c>
      <c r="I1679" s="24" t="s">
        <v>7637</v>
      </c>
      <c r="J1679" t="b">
        <v>0</v>
      </c>
    </row>
    <row r="1680" spans="1:10" x14ac:dyDescent="0.2">
      <c r="A1680">
        <v>1005</v>
      </c>
      <c r="B1680">
        <v>4</v>
      </c>
      <c r="C1680" s="116"/>
      <c r="D1680">
        <v>9281</v>
      </c>
      <c r="E1680" s="24" t="s">
        <v>7636</v>
      </c>
      <c r="F1680" s="24" t="s">
        <v>1119</v>
      </c>
      <c r="G1680" s="24" t="s">
        <v>4122</v>
      </c>
      <c r="H1680">
        <v>9281</v>
      </c>
      <c r="I1680" s="24" t="s">
        <v>7638</v>
      </c>
      <c r="J1680" t="b">
        <v>0</v>
      </c>
    </row>
    <row r="1681" spans="1:10" x14ac:dyDescent="0.2">
      <c r="A1681">
        <v>1552</v>
      </c>
      <c r="B1681">
        <v>4</v>
      </c>
      <c r="C1681" s="116">
        <v>45131.503917627313</v>
      </c>
      <c r="D1681">
        <v>9871</v>
      </c>
      <c r="E1681" s="24" t="s">
        <v>7639</v>
      </c>
      <c r="F1681" s="24" t="s">
        <v>2021</v>
      </c>
      <c r="G1681" s="24" t="s">
        <v>4126</v>
      </c>
      <c r="H1681">
        <v>9871</v>
      </c>
      <c r="I1681" s="24" t="s">
        <v>7640</v>
      </c>
      <c r="J1681" t="b">
        <v>0</v>
      </c>
    </row>
    <row r="1682" spans="1:10" x14ac:dyDescent="0.2">
      <c r="A1682">
        <v>1274</v>
      </c>
      <c r="B1682">
        <v>4</v>
      </c>
      <c r="C1682" s="116">
        <v>45131.503917789349</v>
      </c>
      <c r="D1682">
        <v>9582</v>
      </c>
      <c r="E1682" s="24" t="s">
        <v>7639</v>
      </c>
      <c r="F1682" s="24" t="s">
        <v>3231</v>
      </c>
      <c r="G1682" s="24" t="s">
        <v>4127</v>
      </c>
      <c r="H1682">
        <v>9582</v>
      </c>
      <c r="I1682" s="24" t="s">
        <v>7641</v>
      </c>
      <c r="J1682" t="b">
        <v>0</v>
      </c>
    </row>
    <row r="1683" spans="1:10" x14ac:dyDescent="0.2">
      <c r="A1683">
        <v>1003</v>
      </c>
      <c r="B1683">
        <v>4</v>
      </c>
      <c r="C1683" s="116">
        <v>45131.503918171293</v>
      </c>
      <c r="D1683">
        <v>9279</v>
      </c>
      <c r="E1683" s="24" t="s">
        <v>7642</v>
      </c>
      <c r="F1683" s="24" t="s">
        <v>4130</v>
      </c>
      <c r="G1683" s="24" t="s">
        <v>4129</v>
      </c>
      <c r="H1683">
        <v>9279</v>
      </c>
      <c r="I1683" s="24" t="s">
        <v>7643</v>
      </c>
      <c r="J1683" t="b">
        <v>0</v>
      </c>
    </row>
    <row r="1684" spans="1:10" x14ac:dyDescent="0.2">
      <c r="A1684">
        <v>24</v>
      </c>
      <c r="B1684">
        <v>4</v>
      </c>
      <c r="C1684" s="116">
        <v>45131.50391832176</v>
      </c>
      <c r="D1684">
        <v>1027</v>
      </c>
      <c r="E1684" s="24" t="s">
        <v>7642</v>
      </c>
      <c r="F1684" s="24" t="s">
        <v>4132</v>
      </c>
      <c r="G1684" s="24" t="s">
        <v>4131</v>
      </c>
      <c r="H1684">
        <v>1027</v>
      </c>
      <c r="I1684" s="24" t="s">
        <v>7644</v>
      </c>
      <c r="J1684" t="b">
        <v>0</v>
      </c>
    </row>
    <row r="1685" spans="1:10" x14ac:dyDescent="0.2">
      <c r="A1685">
        <v>1915</v>
      </c>
      <c r="C1685" s="116">
        <v>45131.503918518516</v>
      </c>
      <c r="D1685">
        <v>1713</v>
      </c>
      <c r="E1685" s="24" t="s">
        <v>7642</v>
      </c>
      <c r="F1685" s="24" t="s">
        <v>1000</v>
      </c>
      <c r="G1685" s="24" t="s">
        <v>4133</v>
      </c>
      <c r="H1685">
        <v>1713</v>
      </c>
      <c r="I1685" s="24" t="s">
        <v>7645</v>
      </c>
      <c r="J1685" t="b">
        <v>0</v>
      </c>
    </row>
    <row r="1686" spans="1:10" x14ac:dyDescent="0.2">
      <c r="A1686">
        <v>2123</v>
      </c>
      <c r="C1686" s="116"/>
      <c r="D1686">
        <v>6029</v>
      </c>
      <c r="E1686" s="24" t="s">
        <v>7642</v>
      </c>
      <c r="F1686" s="24" t="s">
        <v>1154</v>
      </c>
      <c r="G1686" s="24" t="s">
        <v>9481</v>
      </c>
      <c r="H1686">
        <v>6029</v>
      </c>
      <c r="I1686" s="24" t="s">
        <v>9482</v>
      </c>
      <c r="J1686" t="b">
        <v>1</v>
      </c>
    </row>
    <row r="1687" spans="1:10" x14ac:dyDescent="0.2">
      <c r="A1687">
        <v>1287</v>
      </c>
      <c r="B1687">
        <v>1</v>
      </c>
      <c r="C1687" s="116">
        <v>45131.503921215277</v>
      </c>
      <c r="D1687">
        <v>9595</v>
      </c>
      <c r="E1687" s="24" t="s">
        <v>7646</v>
      </c>
      <c r="F1687" s="24" t="s">
        <v>1376</v>
      </c>
      <c r="G1687" s="24" t="s">
        <v>4134</v>
      </c>
      <c r="H1687">
        <v>9595</v>
      </c>
      <c r="I1687" s="24" t="s">
        <v>7647</v>
      </c>
      <c r="J1687" t="b">
        <v>1</v>
      </c>
    </row>
    <row r="1688" spans="1:10" x14ac:dyDescent="0.2">
      <c r="A1688">
        <v>2127</v>
      </c>
      <c r="C1688" s="116"/>
      <c r="D1688">
        <v>2667</v>
      </c>
      <c r="E1688" s="24" t="s">
        <v>7648</v>
      </c>
      <c r="F1688" s="24" t="s">
        <v>2669</v>
      </c>
      <c r="G1688" s="24" t="s">
        <v>9573</v>
      </c>
      <c r="H1688">
        <v>2667</v>
      </c>
      <c r="I1688" s="24" t="s">
        <v>9614</v>
      </c>
      <c r="J1688" t="b">
        <v>1</v>
      </c>
    </row>
    <row r="1689" spans="1:10" x14ac:dyDescent="0.2">
      <c r="A1689">
        <v>57</v>
      </c>
      <c r="B1689">
        <v>4</v>
      </c>
      <c r="C1689" s="116">
        <v>45131.503928472222</v>
      </c>
      <c r="D1689">
        <v>1060</v>
      </c>
      <c r="E1689" s="24" t="s">
        <v>7648</v>
      </c>
      <c r="F1689" s="24" t="s">
        <v>1254</v>
      </c>
      <c r="G1689" s="24" t="s">
        <v>4135</v>
      </c>
      <c r="H1689">
        <v>1060</v>
      </c>
      <c r="I1689" s="24" t="s">
        <v>7649</v>
      </c>
      <c r="J1689" t="b">
        <v>0</v>
      </c>
    </row>
    <row r="1690" spans="1:10" x14ac:dyDescent="0.2">
      <c r="A1690">
        <v>513</v>
      </c>
      <c r="B1690">
        <v>1</v>
      </c>
      <c r="C1690" s="116">
        <v>45131.50393298611</v>
      </c>
      <c r="D1690">
        <v>8684</v>
      </c>
      <c r="E1690" s="24" t="s">
        <v>7650</v>
      </c>
      <c r="F1690" s="24" t="s">
        <v>2728</v>
      </c>
      <c r="G1690" s="24" t="s">
        <v>4136</v>
      </c>
      <c r="H1690">
        <v>8684</v>
      </c>
      <c r="I1690" s="24" t="s">
        <v>7651</v>
      </c>
      <c r="J1690" t="b">
        <v>1</v>
      </c>
    </row>
    <row r="1691" spans="1:10" x14ac:dyDescent="0.2">
      <c r="A1691">
        <v>1779</v>
      </c>
      <c r="C1691" s="116">
        <v>45131.503935335648</v>
      </c>
      <c r="D1691">
        <v>1570</v>
      </c>
      <c r="E1691" s="24" t="s">
        <v>7652</v>
      </c>
      <c r="F1691" s="24" t="s">
        <v>951</v>
      </c>
      <c r="G1691" s="24" t="s">
        <v>4139</v>
      </c>
      <c r="H1691">
        <v>1570</v>
      </c>
      <c r="I1691" s="24" t="s">
        <v>7653</v>
      </c>
      <c r="J1691" t="b">
        <v>0</v>
      </c>
    </row>
    <row r="1692" spans="1:10" x14ac:dyDescent="0.2">
      <c r="A1692">
        <v>914</v>
      </c>
      <c r="B1692">
        <v>4</v>
      </c>
      <c r="C1692" s="116">
        <v>45131.503936608795</v>
      </c>
      <c r="D1692">
        <v>9185</v>
      </c>
      <c r="E1692" s="24" t="s">
        <v>7654</v>
      </c>
      <c r="F1692" s="24" t="s">
        <v>1378</v>
      </c>
      <c r="G1692" s="24" t="s">
        <v>4140</v>
      </c>
      <c r="H1692">
        <v>9185</v>
      </c>
      <c r="I1692" s="24" t="s">
        <v>7655</v>
      </c>
      <c r="J1692" t="b">
        <v>0</v>
      </c>
    </row>
    <row r="1693" spans="1:10" x14ac:dyDescent="0.2">
      <c r="A1693">
        <v>825</v>
      </c>
      <c r="B1693">
        <v>8</v>
      </c>
      <c r="C1693" s="116">
        <v>45131.503944212964</v>
      </c>
      <c r="D1693">
        <v>9082</v>
      </c>
      <c r="E1693" s="24" t="s">
        <v>7656</v>
      </c>
      <c r="F1693" s="24" t="s">
        <v>4145</v>
      </c>
      <c r="G1693" s="24" t="s">
        <v>4144</v>
      </c>
      <c r="H1693">
        <v>9082</v>
      </c>
      <c r="I1693" s="24" t="s">
        <v>7657</v>
      </c>
      <c r="J1693" t="b">
        <v>1</v>
      </c>
    </row>
    <row r="1694" spans="1:10" x14ac:dyDescent="0.2">
      <c r="A1694">
        <v>429</v>
      </c>
      <c r="B1694">
        <v>3</v>
      </c>
      <c r="C1694" s="116"/>
      <c r="D1694">
        <v>2242</v>
      </c>
      <c r="E1694" s="24" t="s">
        <v>7656</v>
      </c>
      <c r="F1694" s="24" t="s">
        <v>2320</v>
      </c>
      <c r="G1694" s="24" t="s">
        <v>560</v>
      </c>
      <c r="H1694">
        <v>2242</v>
      </c>
      <c r="I1694" s="24" t="s">
        <v>7658</v>
      </c>
      <c r="J1694" t="b">
        <v>0</v>
      </c>
    </row>
    <row r="1695" spans="1:10" x14ac:dyDescent="0.2">
      <c r="A1695">
        <v>901</v>
      </c>
      <c r="B1695">
        <v>4</v>
      </c>
      <c r="C1695" s="116">
        <v>45131.503938229165</v>
      </c>
      <c r="D1695">
        <v>9172</v>
      </c>
      <c r="E1695" s="24" t="s">
        <v>5092</v>
      </c>
      <c r="F1695" s="24" t="s">
        <v>917</v>
      </c>
      <c r="G1695" s="24" t="s">
        <v>4146</v>
      </c>
      <c r="H1695">
        <v>9172</v>
      </c>
      <c r="I1695" s="24" t="s">
        <v>7659</v>
      </c>
      <c r="J1695" t="b">
        <v>0</v>
      </c>
    </row>
    <row r="1696" spans="1:10" x14ac:dyDescent="0.2">
      <c r="A1696">
        <v>1641</v>
      </c>
      <c r="B1696">
        <v>3</v>
      </c>
      <c r="C1696" s="116">
        <v>45131.503940590279</v>
      </c>
      <c r="D1696">
        <v>9966</v>
      </c>
      <c r="E1696" s="24" t="s">
        <v>5092</v>
      </c>
      <c r="F1696" s="24" t="s">
        <v>956</v>
      </c>
      <c r="G1696" s="24" t="s">
        <v>4148</v>
      </c>
      <c r="H1696">
        <v>9966</v>
      </c>
      <c r="I1696" s="24" t="s">
        <v>7660</v>
      </c>
      <c r="J1696" t="b">
        <v>1</v>
      </c>
    </row>
    <row r="1697" spans="1:10" x14ac:dyDescent="0.2">
      <c r="A1697">
        <v>137</v>
      </c>
      <c r="B1697">
        <v>4</v>
      </c>
      <c r="C1697" s="116">
        <v>45131.503942013886</v>
      </c>
      <c r="D1697">
        <v>1141</v>
      </c>
      <c r="E1697" s="24" t="s">
        <v>7661</v>
      </c>
      <c r="F1697" s="24" t="s">
        <v>4150</v>
      </c>
      <c r="G1697" s="24" t="s">
        <v>4149</v>
      </c>
      <c r="H1697">
        <v>1141</v>
      </c>
      <c r="I1697" s="24" t="s">
        <v>7662</v>
      </c>
      <c r="J1697" t="b">
        <v>0</v>
      </c>
    </row>
    <row r="1698" spans="1:10" x14ac:dyDescent="0.2">
      <c r="A1698">
        <v>1248</v>
      </c>
      <c r="B1698">
        <v>4</v>
      </c>
      <c r="C1698" s="116">
        <v>45131.503944756943</v>
      </c>
      <c r="D1698">
        <v>9554</v>
      </c>
      <c r="E1698" s="24" t="s">
        <v>7663</v>
      </c>
      <c r="F1698" s="24" t="s">
        <v>1421</v>
      </c>
      <c r="G1698" s="24" t="s">
        <v>4152</v>
      </c>
      <c r="H1698">
        <v>9554</v>
      </c>
      <c r="I1698" s="24" t="s">
        <v>7664</v>
      </c>
      <c r="J1698" t="b">
        <v>0</v>
      </c>
    </row>
    <row r="1699" spans="1:10" x14ac:dyDescent="0.2">
      <c r="A1699">
        <v>633</v>
      </c>
      <c r="B1699">
        <v>4</v>
      </c>
      <c r="C1699" s="116">
        <v>45131.50394490741</v>
      </c>
      <c r="D1699">
        <v>8838</v>
      </c>
      <c r="E1699" s="24" t="s">
        <v>7665</v>
      </c>
      <c r="F1699" s="24" t="s">
        <v>4154</v>
      </c>
      <c r="G1699" s="24" t="s">
        <v>4153</v>
      </c>
      <c r="H1699">
        <v>8838</v>
      </c>
      <c r="I1699" s="24" t="s">
        <v>7666</v>
      </c>
      <c r="J1699" t="b">
        <v>0</v>
      </c>
    </row>
    <row r="1700" spans="1:10" x14ac:dyDescent="0.2">
      <c r="A1700">
        <v>597</v>
      </c>
      <c r="B1700">
        <v>2</v>
      </c>
      <c r="C1700" s="116">
        <v>45131.503945289354</v>
      </c>
      <c r="D1700">
        <v>8794</v>
      </c>
      <c r="E1700" s="24" t="s">
        <v>7667</v>
      </c>
      <c r="F1700" s="24" t="s">
        <v>4158</v>
      </c>
      <c r="G1700" s="24" t="s">
        <v>4157</v>
      </c>
      <c r="H1700">
        <v>8794</v>
      </c>
      <c r="I1700" s="24" t="s">
        <v>7668</v>
      </c>
      <c r="J1700" t="b">
        <v>1</v>
      </c>
    </row>
    <row r="1701" spans="1:10" x14ac:dyDescent="0.2">
      <c r="A1701">
        <v>452</v>
      </c>
      <c r="B1701">
        <v>4</v>
      </c>
      <c r="C1701" s="116"/>
      <c r="D1701">
        <v>2374</v>
      </c>
      <c r="E1701" s="24" t="s">
        <v>7669</v>
      </c>
      <c r="F1701" s="24" t="s">
        <v>1052</v>
      </c>
      <c r="G1701" s="24" t="s">
        <v>564</v>
      </c>
      <c r="H1701">
        <v>2374</v>
      </c>
      <c r="I1701" s="24" t="s">
        <v>7670</v>
      </c>
      <c r="J1701" t="b">
        <v>1</v>
      </c>
    </row>
    <row r="1702" spans="1:10" x14ac:dyDescent="0.2">
      <c r="A1702">
        <v>2104</v>
      </c>
      <c r="C1702" s="116"/>
      <c r="D1702">
        <v>11290524</v>
      </c>
      <c r="E1702" s="24" t="s">
        <v>7669</v>
      </c>
      <c r="F1702" s="24" t="s">
        <v>4160</v>
      </c>
      <c r="G1702" s="24" t="s">
        <v>4159</v>
      </c>
      <c r="H1702">
        <v>11290524</v>
      </c>
      <c r="I1702" s="24" t="s">
        <v>7671</v>
      </c>
      <c r="J1702" t="b">
        <v>1</v>
      </c>
    </row>
    <row r="1703" spans="1:10" x14ac:dyDescent="0.2">
      <c r="A1703">
        <v>1956</v>
      </c>
      <c r="C1703" s="116">
        <v>45131.503945833334</v>
      </c>
      <c r="D1703">
        <v>1770</v>
      </c>
      <c r="E1703" s="24" t="s">
        <v>7672</v>
      </c>
      <c r="F1703" s="24" t="s">
        <v>4164</v>
      </c>
      <c r="G1703" s="24" t="s">
        <v>4163</v>
      </c>
      <c r="H1703">
        <v>1770</v>
      </c>
      <c r="I1703" s="24" t="s">
        <v>7673</v>
      </c>
      <c r="J1703" t="b">
        <v>0</v>
      </c>
    </row>
    <row r="1704" spans="1:10" x14ac:dyDescent="0.2">
      <c r="A1704">
        <v>913</v>
      </c>
      <c r="B1704">
        <v>4</v>
      </c>
      <c r="C1704" s="116">
        <v>45131.50394603009</v>
      </c>
      <c r="D1704">
        <v>9184</v>
      </c>
      <c r="E1704" s="24" t="s">
        <v>3551</v>
      </c>
      <c r="F1704" s="24" t="s">
        <v>1440</v>
      </c>
      <c r="G1704" s="24" t="s">
        <v>4165</v>
      </c>
      <c r="H1704">
        <v>9184</v>
      </c>
      <c r="I1704" s="24" t="s">
        <v>7674</v>
      </c>
      <c r="J1704" t="b">
        <v>0</v>
      </c>
    </row>
    <row r="1705" spans="1:10" x14ac:dyDescent="0.2">
      <c r="A1705">
        <v>294</v>
      </c>
      <c r="B1705">
        <v>4</v>
      </c>
      <c r="C1705" s="116">
        <v>45131.503946377314</v>
      </c>
      <c r="D1705">
        <v>1304</v>
      </c>
      <c r="E1705" s="24" t="s">
        <v>7675</v>
      </c>
      <c r="F1705" s="24" t="s">
        <v>1355</v>
      </c>
      <c r="G1705" s="24" t="s">
        <v>4166</v>
      </c>
      <c r="H1705">
        <v>1304</v>
      </c>
      <c r="I1705" s="24" t="s">
        <v>7676</v>
      </c>
      <c r="J1705" t="b">
        <v>1</v>
      </c>
    </row>
    <row r="1706" spans="1:10" x14ac:dyDescent="0.2">
      <c r="A1706">
        <v>1784</v>
      </c>
      <c r="C1706" s="116">
        <v>45131.375441631943</v>
      </c>
      <c r="D1706">
        <v>1576</v>
      </c>
      <c r="E1706" s="24" t="s">
        <v>2299</v>
      </c>
      <c r="F1706" s="24" t="s">
        <v>7677</v>
      </c>
      <c r="G1706" s="24" t="s">
        <v>7678</v>
      </c>
      <c r="H1706">
        <v>1576</v>
      </c>
      <c r="I1706" s="24" t="s">
        <v>7679</v>
      </c>
      <c r="J1706" t="b">
        <v>0</v>
      </c>
    </row>
    <row r="1707" spans="1:10" x14ac:dyDescent="0.2">
      <c r="A1707">
        <v>395</v>
      </c>
      <c r="B1707">
        <v>4</v>
      </c>
      <c r="C1707" s="116">
        <v>45131.503947106481</v>
      </c>
      <c r="D1707">
        <v>2139</v>
      </c>
      <c r="E1707" s="24" t="s">
        <v>7680</v>
      </c>
      <c r="F1707" s="24" t="s">
        <v>4169</v>
      </c>
      <c r="G1707" s="24" t="s">
        <v>4168</v>
      </c>
      <c r="H1707">
        <v>2139</v>
      </c>
      <c r="I1707" s="24" t="s">
        <v>7681</v>
      </c>
      <c r="J1707" t="b">
        <v>0</v>
      </c>
    </row>
    <row r="1708" spans="1:10" x14ac:dyDescent="0.2">
      <c r="A1708">
        <v>904</v>
      </c>
      <c r="B1708">
        <v>1</v>
      </c>
      <c r="C1708" s="116"/>
      <c r="D1708">
        <v>9175</v>
      </c>
      <c r="E1708" s="24" t="s">
        <v>7680</v>
      </c>
      <c r="F1708" s="24" t="s">
        <v>4171</v>
      </c>
      <c r="G1708" s="24" t="s">
        <v>4170</v>
      </c>
      <c r="H1708">
        <v>9175</v>
      </c>
      <c r="I1708" s="24" t="s">
        <v>7682</v>
      </c>
      <c r="J1708" t="b">
        <v>1</v>
      </c>
    </row>
    <row r="1709" spans="1:10" x14ac:dyDescent="0.2">
      <c r="A1709">
        <v>1037</v>
      </c>
      <c r="B1709">
        <v>4</v>
      </c>
      <c r="C1709" s="116">
        <v>45131.503946909725</v>
      </c>
      <c r="D1709">
        <v>9313</v>
      </c>
      <c r="E1709" s="24" t="s">
        <v>7683</v>
      </c>
      <c r="F1709" s="24" t="s">
        <v>1126</v>
      </c>
      <c r="G1709" s="24" t="s">
        <v>4172</v>
      </c>
      <c r="H1709">
        <v>9313</v>
      </c>
      <c r="I1709" s="24" t="s">
        <v>7684</v>
      </c>
      <c r="J1709" t="b">
        <v>0</v>
      </c>
    </row>
    <row r="1710" spans="1:10" x14ac:dyDescent="0.2">
      <c r="A1710">
        <v>383</v>
      </c>
      <c r="B1710">
        <v>4</v>
      </c>
      <c r="C1710" s="116">
        <v>45131.503947256948</v>
      </c>
      <c r="D1710">
        <v>2049</v>
      </c>
      <c r="E1710" s="24" t="s">
        <v>7685</v>
      </c>
      <c r="F1710" s="24" t="s">
        <v>892</v>
      </c>
      <c r="G1710" s="24" t="s">
        <v>4173</v>
      </c>
      <c r="H1710">
        <v>2049</v>
      </c>
      <c r="I1710" s="24" t="s">
        <v>7686</v>
      </c>
      <c r="J1710" t="b">
        <v>0</v>
      </c>
    </row>
    <row r="1711" spans="1:10" x14ac:dyDescent="0.2">
      <c r="A1711">
        <v>876</v>
      </c>
      <c r="B1711">
        <v>4</v>
      </c>
      <c r="C1711" s="116">
        <v>45131.503947453704</v>
      </c>
      <c r="D1711">
        <v>9146</v>
      </c>
      <c r="E1711" s="24" t="s">
        <v>7687</v>
      </c>
      <c r="F1711" s="24" t="s">
        <v>4175</v>
      </c>
      <c r="G1711" s="24" t="s">
        <v>4174</v>
      </c>
      <c r="H1711">
        <v>9146</v>
      </c>
      <c r="I1711" s="24" t="s">
        <v>7688</v>
      </c>
      <c r="J1711" t="b">
        <v>0</v>
      </c>
    </row>
    <row r="1712" spans="1:10" x14ac:dyDescent="0.2">
      <c r="A1712">
        <v>1765</v>
      </c>
      <c r="C1712" s="116">
        <v>45131.503947650461</v>
      </c>
      <c r="D1712">
        <v>1557</v>
      </c>
      <c r="E1712" s="24" t="s">
        <v>7689</v>
      </c>
      <c r="F1712" s="24" t="s">
        <v>4177</v>
      </c>
      <c r="G1712" s="24" t="s">
        <v>4176</v>
      </c>
      <c r="H1712">
        <v>1557</v>
      </c>
      <c r="I1712" s="24" t="s">
        <v>7690</v>
      </c>
      <c r="J1712" t="b">
        <v>0</v>
      </c>
    </row>
    <row r="1713" spans="1:10" x14ac:dyDescent="0.2">
      <c r="A1713">
        <v>449</v>
      </c>
      <c r="B1713">
        <v>4</v>
      </c>
      <c r="C1713" s="116">
        <v>45131.503947997684</v>
      </c>
      <c r="D1713">
        <v>2370</v>
      </c>
      <c r="E1713" s="24" t="s">
        <v>7691</v>
      </c>
      <c r="F1713" s="24" t="s">
        <v>4181</v>
      </c>
      <c r="G1713" s="24" t="s">
        <v>4180</v>
      </c>
      <c r="H1713">
        <v>2370</v>
      </c>
      <c r="I1713" s="24" t="s">
        <v>7692</v>
      </c>
      <c r="J1713" t="b">
        <v>0</v>
      </c>
    </row>
    <row r="1714" spans="1:10" x14ac:dyDescent="0.2">
      <c r="A1714">
        <v>1818</v>
      </c>
      <c r="C1714" s="116">
        <v>45131.503948379628</v>
      </c>
      <c r="D1714">
        <v>1615</v>
      </c>
      <c r="E1714" s="24" t="s">
        <v>7691</v>
      </c>
      <c r="F1714" s="24" t="s">
        <v>4183</v>
      </c>
      <c r="G1714" s="24" t="s">
        <v>4182</v>
      </c>
      <c r="H1714">
        <v>1615</v>
      </c>
      <c r="I1714" s="24" t="s">
        <v>7693</v>
      </c>
      <c r="J1714" t="b">
        <v>0</v>
      </c>
    </row>
    <row r="1715" spans="1:10" x14ac:dyDescent="0.2">
      <c r="A1715">
        <v>555</v>
      </c>
      <c r="B1715">
        <v>8</v>
      </c>
      <c r="C1715" s="116">
        <v>45726</v>
      </c>
      <c r="D1715">
        <v>8748</v>
      </c>
      <c r="E1715" s="24" t="s">
        <v>7691</v>
      </c>
      <c r="F1715" s="24" t="s">
        <v>4185</v>
      </c>
      <c r="G1715" s="24" t="s">
        <v>4184</v>
      </c>
      <c r="H1715">
        <v>8748</v>
      </c>
      <c r="I1715" s="24" t="s">
        <v>7694</v>
      </c>
      <c r="J1715" t="b">
        <v>1</v>
      </c>
    </row>
    <row r="1716" spans="1:10" x14ac:dyDescent="0.2">
      <c r="A1716">
        <v>529</v>
      </c>
      <c r="B1716">
        <v>4</v>
      </c>
      <c r="C1716" s="116">
        <v>45565</v>
      </c>
      <c r="D1716">
        <v>8715</v>
      </c>
      <c r="E1716" s="24" t="s">
        <v>7691</v>
      </c>
      <c r="F1716" s="24" t="s">
        <v>1154</v>
      </c>
      <c r="G1716" s="24" t="s">
        <v>4186</v>
      </c>
      <c r="H1716">
        <v>8715</v>
      </c>
      <c r="I1716" s="24" t="s">
        <v>7695</v>
      </c>
      <c r="J1716" t="b">
        <v>0</v>
      </c>
    </row>
    <row r="1717" spans="1:10" x14ac:dyDescent="0.2">
      <c r="A1717">
        <v>654</v>
      </c>
      <c r="B1717">
        <v>6</v>
      </c>
      <c r="C1717" s="116">
        <v>45131.503948530095</v>
      </c>
      <c r="D1717">
        <v>8868</v>
      </c>
      <c r="E1717" s="24" t="s">
        <v>7691</v>
      </c>
      <c r="F1717" s="24" t="s">
        <v>1033</v>
      </c>
      <c r="G1717" s="24" t="s">
        <v>4187</v>
      </c>
      <c r="H1717">
        <v>8868</v>
      </c>
      <c r="I1717" s="24" t="s">
        <v>7696</v>
      </c>
      <c r="J1717" t="b">
        <v>1</v>
      </c>
    </row>
    <row r="1718" spans="1:10" x14ac:dyDescent="0.2">
      <c r="A1718">
        <v>1269</v>
      </c>
      <c r="B1718">
        <v>2</v>
      </c>
      <c r="C1718" s="116"/>
      <c r="D1718">
        <v>9576</v>
      </c>
      <c r="E1718" s="24" t="s">
        <v>7691</v>
      </c>
      <c r="F1718" s="24" t="s">
        <v>4190</v>
      </c>
      <c r="G1718" s="24" t="s">
        <v>567</v>
      </c>
      <c r="H1718">
        <v>9576</v>
      </c>
      <c r="I1718" s="24" t="s">
        <v>7697</v>
      </c>
      <c r="J1718" t="b">
        <v>1</v>
      </c>
    </row>
    <row r="1719" spans="1:10" x14ac:dyDescent="0.2">
      <c r="A1719">
        <v>585</v>
      </c>
      <c r="B1719">
        <v>4</v>
      </c>
      <c r="C1719" s="116">
        <v>45565</v>
      </c>
      <c r="D1719">
        <v>8782</v>
      </c>
      <c r="E1719" s="24" t="s">
        <v>7691</v>
      </c>
      <c r="F1719" s="24" t="s">
        <v>4192</v>
      </c>
      <c r="G1719" s="24" t="s">
        <v>4191</v>
      </c>
      <c r="H1719">
        <v>8782</v>
      </c>
      <c r="I1719" s="24" t="s">
        <v>7698</v>
      </c>
      <c r="J1719" t="b">
        <v>1</v>
      </c>
    </row>
    <row r="1720" spans="1:10" x14ac:dyDescent="0.2">
      <c r="A1720">
        <v>1738</v>
      </c>
      <c r="C1720" s="116">
        <v>45559</v>
      </c>
      <c r="D1720">
        <v>5963575</v>
      </c>
      <c r="E1720" s="24" t="s">
        <v>7691</v>
      </c>
      <c r="F1720" s="24" t="s">
        <v>5095</v>
      </c>
      <c r="G1720" s="24" t="s">
        <v>5094</v>
      </c>
      <c r="H1720">
        <v>5963575</v>
      </c>
      <c r="I1720" s="24" t="s">
        <v>7699</v>
      </c>
      <c r="J1720" t="b">
        <v>0</v>
      </c>
    </row>
    <row r="1721" spans="1:10" x14ac:dyDescent="0.2">
      <c r="A1721">
        <v>1778</v>
      </c>
      <c r="C1721" s="116">
        <v>45131.503949456019</v>
      </c>
      <c r="D1721">
        <v>1569</v>
      </c>
      <c r="E1721" s="24" t="s">
        <v>7700</v>
      </c>
      <c r="F1721" s="24" t="s">
        <v>4195</v>
      </c>
      <c r="G1721" s="24" t="s">
        <v>4194</v>
      </c>
      <c r="H1721">
        <v>1569</v>
      </c>
      <c r="I1721" s="24" t="s">
        <v>7701</v>
      </c>
      <c r="J1721" t="b">
        <v>0</v>
      </c>
    </row>
    <row r="1722" spans="1:10" x14ac:dyDescent="0.2">
      <c r="A1722">
        <v>2081</v>
      </c>
      <c r="C1722" s="116"/>
      <c r="D1722">
        <v>2427</v>
      </c>
      <c r="E1722" s="24" t="s">
        <v>7702</v>
      </c>
      <c r="F1722" s="24" t="s">
        <v>1397</v>
      </c>
      <c r="G1722" s="24" t="s">
        <v>569</v>
      </c>
      <c r="H1722">
        <v>2427</v>
      </c>
      <c r="I1722" s="24" t="s">
        <v>208</v>
      </c>
      <c r="J1722" t="b">
        <v>0</v>
      </c>
    </row>
    <row r="1723" spans="1:10" x14ac:dyDescent="0.2">
      <c r="A1723">
        <v>1017</v>
      </c>
      <c r="B1723">
        <v>4</v>
      </c>
      <c r="C1723" s="116">
        <v>45131.503949803242</v>
      </c>
      <c r="D1723">
        <v>9293</v>
      </c>
      <c r="E1723" s="24" t="s">
        <v>7702</v>
      </c>
      <c r="F1723" s="24" t="s">
        <v>962</v>
      </c>
      <c r="G1723" s="24" t="s">
        <v>4197</v>
      </c>
      <c r="H1723">
        <v>9293</v>
      </c>
      <c r="I1723" s="24" t="s">
        <v>7703</v>
      </c>
      <c r="J1723" t="b">
        <v>0</v>
      </c>
    </row>
    <row r="1724" spans="1:10" x14ac:dyDescent="0.2">
      <c r="A1724">
        <v>1898</v>
      </c>
      <c r="C1724" s="116">
        <v>45131.503949999998</v>
      </c>
      <c r="D1724">
        <v>1701</v>
      </c>
      <c r="E1724" s="24" t="s">
        <v>7704</v>
      </c>
      <c r="F1724" s="24" t="s">
        <v>2085</v>
      </c>
      <c r="G1724" s="24" t="s">
        <v>4198</v>
      </c>
      <c r="H1724">
        <v>1701</v>
      </c>
      <c r="I1724" s="24" t="s">
        <v>7705</v>
      </c>
      <c r="J1724" t="b">
        <v>0</v>
      </c>
    </row>
    <row r="1725" spans="1:10" x14ac:dyDescent="0.2">
      <c r="A1725">
        <v>1016</v>
      </c>
      <c r="B1725">
        <v>4</v>
      </c>
      <c r="C1725" s="116"/>
      <c r="D1725">
        <v>9292</v>
      </c>
      <c r="E1725" s="24" t="s">
        <v>3736</v>
      </c>
      <c r="F1725" s="24" t="s">
        <v>4200</v>
      </c>
      <c r="G1725" s="24" t="s">
        <v>4199</v>
      </c>
      <c r="H1725">
        <v>9292</v>
      </c>
      <c r="I1725" s="24" t="s">
        <v>197</v>
      </c>
      <c r="J1725" t="b">
        <v>0</v>
      </c>
    </row>
    <row r="1726" spans="1:10" x14ac:dyDescent="0.2">
      <c r="A1726">
        <v>993</v>
      </c>
      <c r="B1726">
        <v>4</v>
      </c>
      <c r="C1726" s="116"/>
      <c r="D1726">
        <v>9268</v>
      </c>
      <c r="E1726" s="24" t="s">
        <v>7706</v>
      </c>
      <c r="F1726" s="24" t="s">
        <v>4203</v>
      </c>
      <c r="G1726" s="24" t="s">
        <v>4202</v>
      </c>
      <c r="H1726">
        <v>9268</v>
      </c>
      <c r="I1726" s="24" t="s">
        <v>750</v>
      </c>
      <c r="J1726" t="b">
        <v>0</v>
      </c>
    </row>
    <row r="1727" spans="1:10" x14ac:dyDescent="0.2">
      <c r="A1727">
        <v>546</v>
      </c>
      <c r="B1727">
        <v>4</v>
      </c>
      <c r="C1727" s="116">
        <v>45131.503951273146</v>
      </c>
      <c r="D1727">
        <v>8739</v>
      </c>
      <c r="E1727" s="24" t="s">
        <v>7707</v>
      </c>
      <c r="F1727" s="24" t="s">
        <v>4205</v>
      </c>
      <c r="G1727" s="24" t="s">
        <v>4204</v>
      </c>
      <c r="H1727">
        <v>8739</v>
      </c>
      <c r="I1727" s="24" t="s">
        <v>7708</v>
      </c>
      <c r="J1727" t="b">
        <v>0</v>
      </c>
    </row>
    <row r="1728" spans="1:10" x14ac:dyDescent="0.2">
      <c r="A1728">
        <v>948</v>
      </c>
      <c r="B1728">
        <v>2</v>
      </c>
      <c r="C1728" s="116">
        <v>45131.503951967592</v>
      </c>
      <c r="D1728">
        <v>9220</v>
      </c>
      <c r="E1728" s="24" t="s">
        <v>7707</v>
      </c>
      <c r="F1728" s="24" t="s">
        <v>4208</v>
      </c>
      <c r="G1728" s="24" t="s">
        <v>4207</v>
      </c>
      <c r="H1728">
        <v>9220</v>
      </c>
      <c r="I1728" s="24" t="s">
        <v>7709</v>
      </c>
      <c r="J1728" t="b">
        <v>1</v>
      </c>
    </row>
    <row r="1729" spans="1:10" x14ac:dyDescent="0.2">
      <c r="A1729">
        <v>352</v>
      </c>
      <c r="B1729">
        <v>4</v>
      </c>
      <c r="C1729" s="116"/>
      <c r="D1729">
        <v>1366</v>
      </c>
      <c r="E1729" s="24" t="s">
        <v>7710</v>
      </c>
      <c r="F1729" s="24" t="s">
        <v>1397</v>
      </c>
      <c r="G1729" s="24" t="s">
        <v>573</v>
      </c>
      <c r="H1729">
        <v>1366</v>
      </c>
      <c r="I1729" s="24" t="s">
        <v>7711</v>
      </c>
      <c r="J1729" t="b">
        <v>1</v>
      </c>
    </row>
    <row r="1730" spans="1:10" x14ac:dyDescent="0.2">
      <c r="A1730">
        <v>1575</v>
      </c>
      <c r="B1730">
        <v>4</v>
      </c>
      <c r="C1730" s="116">
        <v>45131.503950347222</v>
      </c>
      <c r="D1730">
        <v>9895</v>
      </c>
      <c r="E1730" s="24" t="s">
        <v>7710</v>
      </c>
      <c r="F1730" s="24" t="s">
        <v>4211</v>
      </c>
      <c r="G1730" s="24" t="s">
        <v>4210</v>
      </c>
      <c r="H1730">
        <v>9895</v>
      </c>
      <c r="I1730" s="24" t="s">
        <v>7712</v>
      </c>
      <c r="J1730" t="b">
        <v>0</v>
      </c>
    </row>
    <row r="1731" spans="1:10" x14ac:dyDescent="0.2">
      <c r="A1731">
        <v>612</v>
      </c>
      <c r="B1731">
        <v>4</v>
      </c>
      <c r="C1731" s="116">
        <v>45131.503950543978</v>
      </c>
      <c r="D1731">
        <v>8814</v>
      </c>
      <c r="E1731" s="24" t="s">
        <v>7710</v>
      </c>
      <c r="F1731" s="24" t="s">
        <v>4213</v>
      </c>
      <c r="G1731" s="24" t="s">
        <v>4212</v>
      </c>
      <c r="H1731">
        <v>8814</v>
      </c>
      <c r="I1731" s="24" t="s">
        <v>7713</v>
      </c>
      <c r="J1731" t="b">
        <v>0</v>
      </c>
    </row>
    <row r="1732" spans="1:10" x14ac:dyDescent="0.2">
      <c r="A1732">
        <v>1403</v>
      </c>
      <c r="B1732">
        <v>4</v>
      </c>
      <c r="C1732" s="116">
        <v>45131.503950694445</v>
      </c>
      <c r="D1732">
        <v>9715</v>
      </c>
      <c r="E1732" s="24" t="s">
        <v>7710</v>
      </c>
      <c r="F1732" s="24" t="s">
        <v>4215</v>
      </c>
      <c r="G1732" s="24" t="s">
        <v>4214</v>
      </c>
      <c r="H1732">
        <v>9715</v>
      </c>
      <c r="I1732" s="24" t="s">
        <v>7714</v>
      </c>
      <c r="J1732" t="b">
        <v>0</v>
      </c>
    </row>
    <row r="1733" spans="1:10" x14ac:dyDescent="0.2">
      <c r="A1733">
        <v>1430</v>
      </c>
      <c r="B1733">
        <v>4</v>
      </c>
      <c r="C1733" s="116">
        <v>45131.503950891201</v>
      </c>
      <c r="D1733">
        <v>9747</v>
      </c>
      <c r="E1733" s="24" t="s">
        <v>7710</v>
      </c>
      <c r="F1733" s="24" t="s">
        <v>4217</v>
      </c>
      <c r="G1733" s="24" t="s">
        <v>4216</v>
      </c>
      <c r="H1733">
        <v>9747</v>
      </c>
      <c r="I1733" s="24" t="s">
        <v>7715</v>
      </c>
      <c r="J1733" t="b">
        <v>0</v>
      </c>
    </row>
    <row r="1734" spans="1:10" x14ac:dyDescent="0.2">
      <c r="A1734">
        <v>857</v>
      </c>
      <c r="B1734">
        <v>4</v>
      </c>
      <c r="C1734" s="116">
        <v>45131.503951076389</v>
      </c>
      <c r="D1734">
        <v>9127</v>
      </c>
      <c r="E1734" s="24" t="s">
        <v>7716</v>
      </c>
      <c r="F1734" s="24" t="s">
        <v>4219</v>
      </c>
      <c r="G1734" s="24" t="s">
        <v>4218</v>
      </c>
      <c r="H1734">
        <v>9127</v>
      </c>
      <c r="I1734" s="24" t="s">
        <v>7717</v>
      </c>
      <c r="J1734" t="b">
        <v>0</v>
      </c>
    </row>
    <row r="1735" spans="1:10" x14ac:dyDescent="0.2">
      <c r="A1735">
        <v>1175</v>
      </c>
      <c r="B1735">
        <v>2</v>
      </c>
      <c r="C1735" s="116">
        <v>45131.503951620369</v>
      </c>
      <c r="D1735">
        <v>9475</v>
      </c>
      <c r="E1735" s="24" t="s">
        <v>4846</v>
      </c>
      <c r="F1735" s="24" t="s">
        <v>4221</v>
      </c>
      <c r="G1735" s="24" t="s">
        <v>4220</v>
      </c>
      <c r="H1735">
        <v>9475</v>
      </c>
      <c r="I1735" s="24" t="s">
        <v>7718</v>
      </c>
      <c r="J1735" t="b">
        <v>1</v>
      </c>
    </row>
    <row r="1736" spans="1:10" x14ac:dyDescent="0.2">
      <c r="A1736">
        <v>206</v>
      </c>
      <c r="B1736">
        <v>4</v>
      </c>
      <c r="C1736" s="116">
        <v>45131.503952349536</v>
      </c>
      <c r="D1736">
        <v>1211</v>
      </c>
      <c r="E1736" s="24" t="s">
        <v>7719</v>
      </c>
      <c r="F1736" s="24" t="s">
        <v>4223</v>
      </c>
      <c r="G1736" s="24" t="s">
        <v>4222</v>
      </c>
      <c r="H1736">
        <v>1211</v>
      </c>
      <c r="I1736" s="24" t="s">
        <v>7720</v>
      </c>
      <c r="J1736" t="b">
        <v>0</v>
      </c>
    </row>
    <row r="1737" spans="1:10" x14ac:dyDescent="0.2">
      <c r="A1737">
        <v>120</v>
      </c>
      <c r="B1737">
        <v>4</v>
      </c>
      <c r="C1737" s="116">
        <v>45131.503952511572</v>
      </c>
      <c r="D1737">
        <v>1124</v>
      </c>
      <c r="E1737" s="24" t="s">
        <v>3078</v>
      </c>
      <c r="F1737" s="24" t="s">
        <v>4226</v>
      </c>
      <c r="G1737" s="24" t="s">
        <v>4225</v>
      </c>
      <c r="H1737">
        <v>1124</v>
      </c>
      <c r="I1737" s="24" t="s">
        <v>7721</v>
      </c>
      <c r="J1737" t="b">
        <v>0</v>
      </c>
    </row>
    <row r="1738" spans="1:10" x14ac:dyDescent="0.2">
      <c r="A1738">
        <v>1572</v>
      </c>
      <c r="B1738">
        <v>4</v>
      </c>
      <c r="C1738" s="116">
        <v>45131.503952696759</v>
      </c>
      <c r="D1738">
        <v>9892</v>
      </c>
      <c r="E1738" s="24" t="s">
        <v>3078</v>
      </c>
      <c r="F1738" s="24" t="s">
        <v>2186</v>
      </c>
      <c r="G1738" s="24" t="s">
        <v>4227</v>
      </c>
      <c r="H1738">
        <v>9892</v>
      </c>
      <c r="I1738" s="24" t="s">
        <v>7722</v>
      </c>
      <c r="J1738" t="b">
        <v>0</v>
      </c>
    </row>
    <row r="1739" spans="1:10" x14ac:dyDescent="0.2">
      <c r="A1739">
        <v>563</v>
      </c>
      <c r="B1739">
        <v>4</v>
      </c>
      <c r="C1739" s="116">
        <v>45131.503953043983</v>
      </c>
      <c r="D1739">
        <v>8756</v>
      </c>
      <c r="E1739" s="24" t="s">
        <v>3078</v>
      </c>
      <c r="F1739" s="24" t="s">
        <v>3901</v>
      </c>
      <c r="G1739" s="24" t="s">
        <v>4229</v>
      </c>
      <c r="H1739">
        <v>8756</v>
      </c>
      <c r="I1739" s="24" t="s">
        <v>7723</v>
      </c>
      <c r="J1739" t="b">
        <v>0</v>
      </c>
    </row>
    <row r="1740" spans="1:10" x14ac:dyDescent="0.2">
      <c r="A1740">
        <v>1121</v>
      </c>
      <c r="B1740">
        <v>11</v>
      </c>
      <c r="C1740" s="116">
        <v>45131.503953587962</v>
      </c>
      <c r="D1740">
        <v>9408</v>
      </c>
      <c r="E1740" s="24" t="s">
        <v>7724</v>
      </c>
      <c r="F1740" s="24" t="s">
        <v>1266</v>
      </c>
      <c r="G1740" s="24" t="s">
        <v>4236</v>
      </c>
      <c r="H1740">
        <v>9408</v>
      </c>
      <c r="I1740" s="24" t="s">
        <v>7725</v>
      </c>
      <c r="J1740" t="b">
        <v>0</v>
      </c>
    </row>
    <row r="1741" spans="1:10" x14ac:dyDescent="0.2">
      <c r="A1741">
        <v>1811</v>
      </c>
      <c r="C1741" s="116">
        <v>45131.503957754627</v>
      </c>
      <c r="D1741">
        <v>1605</v>
      </c>
      <c r="E1741" s="24" t="s">
        <v>7726</v>
      </c>
      <c r="F1741" s="24" t="s">
        <v>7727</v>
      </c>
      <c r="G1741" s="24" t="s">
        <v>7728</v>
      </c>
      <c r="H1741">
        <v>1605</v>
      </c>
      <c r="I1741" s="24" t="s">
        <v>7729</v>
      </c>
      <c r="J1741" t="b">
        <v>0</v>
      </c>
    </row>
    <row r="1742" spans="1:10" x14ac:dyDescent="0.2">
      <c r="A1742">
        <v>1662</v>
      </c>
      <c r="B1742">
        <v>6</v>
      </c>
      <c r="C1742" s="116">
        <v>45131.503953969906</v>
      </c>
      <c r="D1742">
        <v>9987</v>
      </c>
      <c r="E1742" s="24" t="s">
        <v>7730</v>
      </c>
      <c r="F1742" s="24" t="s">
        <v>2889</v>
      </c>
      <c r="G1742" s="24" t="s">
        <v>4240</v>
      </c>
      <c r="H1742">
        <v>9987</v>
      </c>
      <c r="I1742" s="24" t="s">
        <v>7731</v>
      </c>
      <c r="J1742" t="b">
        <v>1</v>
      </c>
    </row>
    <row r="1743" spans="1:10" x14ac:dyDescent="0.2">
      <c r="A1743">
        <v>1670</v>
      </c>
      <c r="B1743">
        <v>4</v>
      </c>
      <c r="C1743" s="116">
        <v>45131.50395431713</v>
      </c>
      <c r="D1743">
        <v>9995</v>
      </c>
      <c r="E1743" s="24" t="s">
        <v>7730</v>
      </c>
      <c r="F1743" s="24" t="s">
        <v>993</v>
      </c>
      <c r="G1743" s="24" t="s">
        <v>4243</v>
      </c>
      <c r="H1743">
        <v>9995</v>
      </c>
      <c r="I1743" s="24" t="s">
        <v>7732</v>
      </c>
      <c r="J1743" t="b">
        <v>0</v>
      </c>
    </row>
    <row r="1744" spans="1:10" x14ac:dyDescent="0.2">
      <c r="A1744">
        <v>91</v>
      </c>
      <c r="B1744">
        <v>4</v>
      </c>
      <c r="C1744" s="116">
        <v>45131.503964618052</v>
      </c>
      <c r="D1744">
        <v>1094</v>
      </c>
      <c r="E1744" s="24" t="s">
        <v>7733</v>
      </c>
      <c r="F1744" s="24" t="s">
        <v>4017</v>
      </c>
      <c r="G1744" s="24" t="s">
        <v>4244</v>
      </c>
      <c r="H1744">
        <v>1094</v>
      </c>
      <c r="I1744" s="24" t="s">
        <v>7734</v>
      </c>
      <c r="J1744" t="b">
        <v>0</v>
      </c>
    </row>
    <row r="1745" spans="1:10" x14ac:dyDescent="0.2">
      <c r="A1745">
        <v>204</v>
      </c>
      <c r="B1745">
        <v>4</v>
      </c>
      <c r="C1745" s="116">
        <v>45131.503967013887</v>
      </c>
      <c r="D1745">
        <v>1209</v>
      </c>
      <c r="E1745" s="24" t="s">
        <v>7735</v>
      </c>
      <c r="F1745" s="24" t="s">
        <v>2475</v>
      </c>
      <c r="G1745" s="24" t="s">
        <v>4245</v>
      </c>
      <c r="H1745">
        <v>1209</v>
      </c>
      <c r="I1745" s="24" t="s">
        <v>7736</v>
      </c>
      <c r="J1745" t="b">
        <v>0</v>
      </c>
    </row>
    <row r="1746" spans="1:10" x14ac:dyDescent="0.2">
      <c r="A1746">
        <v>848</v>
      </c>
      <c r="B1746">
        <v>4</v>
      </c>
      <c r="C1746" s="116">
        <v>45131.503967164354</v>
      </c>
      <c r="D1746">
        <v>9116</v>
      </c>
      <c r="E1746" s="24" t="s">
        <v>7737</v>
      </c>
      <c r="F1746" s="24" t="s">
        <v>1378</v>
      </c>
      <c r="G1746" s="24" t="s">
        <v>4246</v>
      </c>
      <c r="H1746">
        <v>9116</v>
      </c>
      <c r="I1746" s="24" t="s">
        <v>7738</v>
      </c>
      <c r="J1746" t="b">
        <v>0</v>
      </c>
    </row>
    <row r="1747" spans="1:10" x14ac:dyDescent="0.2">
      <c r="A1747">
        <v>621</v>
      </c>
      <c r="B1747">
        <v>4</v>
      </c>
      <c r="C1747" s="116">
        <v>45131.503967511577</v>
      </c>
      <c r="D1747">
        <v>8824</v>
      </c>
      <c r="E1747" s="24" t="s">
        <v>3233</v>
      </c>
      <c r="F1747" s="24" t="s">
        <v>1113</v>
      </c>
      <c r="G1747" s="24" t="s">
        <v>4247</v>
      </c>
      <c r="H1747">
        <v>8824</v>
      </c>
      <c r="I1747" s="24" t="s">
        <v>7739</v>
      </c>
      <c r="J1747" t="b">
        <v>0</v>
      </c>
    </row>
    <row r="1748" spans="1:10" x14ac:dyDescent="0.2">
      <c r="A1748">
        <v>1726</v>
      </c>
      <c r="C1748" s="116">
        <v>44868</v>
      </c>
      <c r="D1748">
        <v>5763730</v>
      </c>
      <c r="E1748" s="24" t="s">
        <v>1160</v>
      </c>
      <c r="F1748" s="24" t="s">
        <v>5103</v>
      </c>
      <c r="G1748" s="24" t="s">
        <v>5102</v>
      </c>
      <c r="H1748">
        <v>5763730</v>
      </c>
      <c r="I1748" s="24" t="s">
        <v>7740</v>
      </c>
      <c r="J1748" t="b">
        <v>0</v>
      </c>
    </row>
    <row r="1749" spans="1:10" x14ac:dyDescent="0.2">
      <c r="A1749">
        <v>408</v>
      </c>
      <c r="B1749">
        <v>4</v>
      </c>
      <c r="C1749" s="116">
        <v>45895.93850621528</v>
      </c>
      <c r="D1749">
        <v>2185</v>
      </c>
      <c r="E1749" s="24" t="s">
        <v>1160</v>
      </c>
      <c r="F1749" s="24" t="s">
        <v>4248</v>
      </c>
      <c r="G1749" s="24" t="s">
        <v>825</v>
      </c>
      <c r="H1749">
        <v>2185</v>
      </c>
      <c r="I1749" s="24" t="s">
        <v>7741</v>
      </c>
      <c r="J1749" t="b">
        <v>1</v>
      </c>
    </row>
    <row r="1750" spans="1:10" x14ac:dyDescent="0.2">
      <c r="A1750">
        <v>1844</v>
      </c>
      <c r="C1750" s="116">
        <v>45895.93850621528</v>
      </c>
      <c r="D1750">
        <v>11135309</v>
      </c>
      <c r="E1750" s="24" t="s">
        <v>1160</v>
      </c>
      <c r="F1750" s="24" t="s">
        <v>4249</v>
      </c>
      <c r="G1750" s="24" t="s">
        <v>827</v>
      </c>
      <c r="H1750">
        <v>11135309</v>
      </c>
      <c r="I1750" s="24" t="s">
        <v>7742</v>
      </c>
      <c r="J1750" t="b">
        <v>0</v>
      </c>
    </row>
    <row r="1751" spans="1:10" x14ac:dyDescent="0.2">
      <c r="A1751">
        <v>1617</v>
      </c>
      <c r="B1751">
        <v>5</v>
      </c>
      <c r="C1751" s="116">
        <v>45131.503967708333</v>
      </c>
      <c r="D1751">
        <v>9939</v>
      </c>
      <c r="E1751" s="24" t="s">
        <v>1160</v>
      </c>
      <c r="F1751" s="24" t="s">
        <v>4251</v>
      </c>
      <c r="G1751" s="24" t="s">
        <v>4250</v>
      </c>
      <c r="H1751">
        <v>9939</v>
      </c>
      <c r="I1751" s="24" t="s">
        <v>7743</v>
      </c>
      <c r="J1751" t="b">
        <v>1</v>
      </c>
    </row>
    <row r="1752" spans="1:10" x14ac:dyDescent="0.2">
      <c r="A1752">
        <v>1580</v>
      </c>
      <c r="B1752">
        <v>1</v>
      </c>
      <c r="C1752" s="116">
        <v>45131.50396790509</v>
      </c>
      <c r="D1752">
        <v>9901</v>
      </c>
      <c r="E1752" s="24" t="s">
        <v>1160</v>
      </c>
      <c r="F1752" s="24" t="s">
        <v>4253</v>
      </c>
      <c r="G1752" s="24" t="s">
        <v>4252</v>
      </c>
      <c r="H1752">
        <v>9901</v>
      </c>
      <c r="I1752" s="24" t="s">
        <v>7744</v>
      </c>
      <c r="J1752" t="b">
        <v>1</v>
      </c>
    </row>
    <row r="1753" spans="1:10" x14ac:dyDescent="0.2">
      <c r="A1753">
        <v>439</v>
      </c>
      <c r="B1753">
        <v>4</v>
      </c>
      <c r="C1753" s="116">
        <v>45131.503968252313</v>
      </c>
      <c r="D1753">
        <v>2353</v>
      </c>
      <c r="E1753" s="24" t="s">
        <v>1160</v>
      </c>
      <c r="F1753" s="24" t="s">
        <v>4255</v>
      </c>
      <c r="G1753" s="24" t="s">
        <v>4254</v>
      </c>
      <c r="H1753">
        <v>2353</v>
      </c>
      <c r="I1753" s="24" t="s">
        <v>7745</v>
      </c>
      <c r="J1753" t="b">
        <v>0</v>
      </c>
    </row>
    <row r="1754" spans="1:10" x14ac:dyDescent="0.2">
      <c r="A1754">
        <v>1296</v>
      </c>
      <c r="B1754">
        <v>4</v>
      </c>
      <c r="C1754" s="116">
        <v>45131.503968437501</v>
      </c>
      <c r="D1754">
        <v>9604</v>
      </c>
      <c r="E1754" s="24" t="s">
        <v>1160</v>
      </c>
      <c r="F1754" s="24" t="s">
        <v>1380</v>
      </c>
      <c r="G1754" s="24" t="s">
        <v>4256</v>
      </c>
      <c r="H1754">
        <v>9604</v>
      </c>
      <c r="I1754" s="24" t="s">
        <v>7746</v>
      </c>
      <c r="J1754" t="b">
        <v>0</v>
      </c>
    </row>
    <row r="1755" spans="1:10" x14ac:dyDescent="0.2">
      <c r="A1755">
        <v>371</v>
      </c>
      <c r="B1755">
        <v>4</v>
      </c>
      <c r="C1755" s="116"/>
      <c r="D1755">
        <v>2016</v>
      </c>
      <c r="E1755" s="24" t="s">
        <v>7747</v>
      </c>
      <c r="F1755" s="24" t="s">
        <v>4257</v>
      </c>
      <c r="G1755" s="24" t="s">
        <v>577</v>
      </c>
      <c r="H1755">
        <v>2016</v>
      </c>
      <c r="I1755" s="24" t="s">
        <v>667</v>
      </c>
      <c r="J1755" t="b">
        <v>1</v>
      </c>
    </row>
    <row r="1756" spans="1:10" x14ac:dyDescent="0.2">
      <c r="A1756">
        <v>1736</v>
      </c>
      <c r="C1756" s="116"/>
      <c r="D1756">
        <v>5963605</v>
      </c>
      <c r="E1756" s="24" t="s">
        <v>7747</v>
      </c>
      <c r="F1756" s="24" t="s">
        <v>4259</v>
      </c>
      <c r="G1756" s="24" t="s">
        <v>4258</v>
      </c>
      <c r="H1756">
        <v>5963605</v>
      </c>
      <c r="I1756" s="24" t="s">
        <v>7748</v>
      </c>
      <c r="J1756" t="b">
        <v>1</v>
      </c>
    </row>
    <row r="1757" spans="1:10" x14ac:dyDescent="0.2">
      <c r="A1757">
        <v>627</v>
      </c>
      <c r="B1757">
        <v>4</v>
      </c>
      <c r="C1757" s="116">
        <v>45131.50396898148</v>
      </c>
      <c r="D1757">
        <v>8831</v>
      </c>
      <c r="E1757" s="24" t="s">
        <v>7749</v>
      </c>
      <c r="F1757" s="24" t="s">
        <v>4263</v>
      </c>
      <c r="G1757" s="24" t="s">
        <v>4262</v>
      </c>
      <c r="H1757">
        <v>8831</v>
      </c>
      <c r="I1757" s="24" t="s">
        <v>7750</v>
      </c>
      <c r="J1757" t="b">
        <v>0</v>
      </c>
    </row>
    <row r="1758" spans="1:10" x14ac:dyDescent="0.2">
      <c r="A1758">
        <v>636</v>
      </c>
      <c r="B1758">
        <v>4</v>
      </c>
      <c r="C1758" s="116">
        <v>45131.503969178244</v>
      </c>
      <c r="D1758">
        <v>8841</v>
      </c>
      <c r="E1758" s="24" t="s">
        <v>7749</v>
      </c>
      <c r="F1758" s="24" t="s">
        <v>4263</v>
      </c>
      <c r="G1758" s="24" t="s">
        <v>4262</v>
      </c>
      <c r="H1758">
        <v>8841</v>
      </c>
      <c r="I1758" s="24" t="s">
        <v>7750</v>
      </c>
      <c r="J1758" t="b">
        <v>0</v>
      </c>
    </row>
    <row r="1759" spans="1:10" x14ac:dyDescent="0.2">
      <c r="A1759">
        <v>1319</v>
      </c>
      <c r="B1759">
        <v>4</v>
      </c>
      <c r="C1759" s="116">
        <v>45131.375361493054</v>
      </c>
      <c r="D1759">
        <v>9628</v>
      </c>
      <c r="E1759" s="24" t="s">
        <v>7749</v>
      </c>
      <c r="F1759" s="24" t="s">
        <v>7751</v>
      </c>
      <c r="G1759" s="24" t="s">
        <v>7752</v>
      </c>
      <c r="H1759">
        <v>9628</v>
      </c>
      <c r="I1759" s="24" t="s">
        <v>7753</v>
      </c>
      <c r="J1759" t="b">
        <v>0</v>
      </c>
    </row>
    <row r="1760" spans="1:10" x14ac:dyDescent="0.2">
      <c r="A1760">
        <v>1146</v>
      </c>
      <c r="B1760">
        <v>4</v>
      </c>
      <c r="C1760" s="116">
        <v>45131.503969710648</v>
      </c>
      <c r="D1760">
        <v>9439</v>
      </c>
      <c r="E1760" s="24" t="s">
        <v>7749</v>
      </c>
      <c r="F1760" s="24" t="s">
        <v>1160</v>
      </c>
      <c r="G1760" s="24" t="s">
        <v>4267</v>
      </c>
      <c r="H1760">
        <v>9439</v>
      </c>
      <c r="I1760" s="24" t="s">
        <v>7754</v>
      </c>
      <c r="J1760" t="b">
        <v>0</v>
      </c>
    </row>
    <row r="1761" spans="1:10" x14ac:dyDescent="0.2">
      <c r="A1761">
        <v>207</v>
      </c>
      <c r="B1761">
        <v>4</v>
      </c>
      <c r="C1761" s="116">
        <v>45131.503969907404</v>
      </c>
      <c r="D1761">
        <v>1212</v>
      </c>
      <c r="E1761" s="24" t="s">
        <v>7749</v>
      </c>
      <c r="F1761" s="24" t="s">
        <v>956</v>
      </c>
      <c r="G1761" s="24" t="s">
        <v>4268</v>
      </c>
      <c r="H1761">
        <v>1212</v>
      </c>
      <c r="I1761" s="24" t="s">
        <v>7755</v>
      </c>
      <c r="J1761" t="b">
        <v>0</v>
      </c>
    </row>
    <row r="1762" spans="1:10" x14ac:dyDescent="0.2">
      <c r="A1762">
        <v>404</v>
      </c>
      <c r="B1762">
        <v>4</v>
      </c>
      <c r="C1762" s="116"/>
      <c r="D1762">
        <v>2171</v>
      </c>
      <c r="E1762" s="24" t="s">
        <v>7749</v>
      </c>
      <c r="F1762" s="24" t="s">
        <v>1440</v>
      </c>
      <c r="G1762" s="24" t="s">
        <v>4269</v>
      </c>
      <c r="H1762">
        <v>2171</v>
      </c>
      <c r="I1762" s="24" t="s">
        <v>730</v>
      </c>
      <c r="J1762" t="b">
        <v>0</v>
      </c>
    </row>
    <row r="1763" spans="1:10" x14ac:dyDescent="0.2">
      <c r="A1763">
        <v>353</v>
      </c>
      <c r="B1763">
        <v>4</v>
      </c>
      <c r="C1763" s="116">
        <v>45131.503970057871</v>
      </c>
      <c r="D1763">
        <v>1367</v>
      </c>
      <c r="E1763" s="24" t="s">
        <v>7756</v>
      </c>
      <c r="F1763" s="24" t="s">
        <v>4273</v>
      </c>
      <c r="G1763" s="24" t="s">
        <v>4272</v>
      </c>
      <c r="H1763">
        <v>1367</v>
      </c>
      <c r="I1763" s="24" t="s">
        <v>7757</v>
      </c>
      <c r="J1763" t="b">
        <v>1</v>
      </c>
    </row>
    <row r="1764" spans="1:10" x14ac:dyDescent="0.2">
      <c r="A1764">
        <v>752</v>
      </c>
      <c r="B1764">
        <v>4</v>
      </c>
      <c r="C1764" s="116">
        <v>45131.503970405094</v>
      </c>
      <c r="D1764">
        <v>8995</v>
      </c>
      <c r="E1764" s="24" t="s">
        <v>7758</v>
      </c>
      <c r="F1764" s="24" t="s">
        <v>1031</v>
      </c>
      <c r="G1764" s="24" t="s">
        <v>4274</v>
      </c>
      <c r="H1764">
        <v>8995</v>
      </c>
      <c r="I1764" s="24" t="s">
        <v>7759</v>
      </c>
      <c r="J1764" t="b">
        <v>0</v>
      </c>
    </row>
    <row r="1765" spans="1:10" x14ac:dyDescent="0.2">
      <c r="A1765">
        <v>1270</v>
      </c>
      <c r="B1765">
        <v>4</v>
      </c>
      <c r="C1765" s="116">
        <v>45131.503970798614</v>
      </c>
      <c r="D1765">
        <v>9577</v>
      </c>
      <c r="E1765" s="24" t="s">
        <v>7760</v>
      </c>
      <c r="F1765" s="24" t="s">
        <v>2001</v>
      </c>
      <c r="G1765" s="24" t="s">
        <v>4275</v>
      </c>
      <c r="H1765">
        <v>9577</v>
      </c>
      <c r="I1765" s="24" t="s">
        <v>7761</v>
      </c>
      <c r="J1765" t="b">
        <v>0</v>
      </c>
    </row>
    <row r="1766" spans="1:10" x14ac:dyDescent="0.2">
      <c r="A1766">
        <v>336</v>
      </c>
      <c r="B1766">
        <v>4</v>
      </c>
      <c r="C1766" s="116">
        <v>45131.503970949074</v>
      </c>
      <c r="D1766">
        <v>1349</v>
      </c>
      <c r="E1766" s="24" t="s">
        <v>7762</v>
      </c>
      <c r="F1766" s="24" t="s">
        <v>4277</v>
      </c>
      <c r="G1766" s="24" t="s">
        <v>4276</v>
      </c>
      <c r="H1766">
        <v>1349</v>
      </c>
      <c r="I1766" s="24" t="s">
        <v>7763</v>
      </c>
      <c r="J1766" t="b">
        <v>1</v>
      </c>
    </row>
    <row r="1767" spans="1:10" x14ac:dyDescent="0.2">
      <c r="A1767">
        <v>472</v>
      </c>
      <c r="B1767">
        <v>4</v>
      </c>
      <c r="C1767" s="116">
        <v>45131.50397114583</v>
      </c>
      <c r="D1767">
        <v>2406</v>
      </c>
      <c r="E1767" s="24" t="s">
        <v>7764</v>
      </c>
      <c r="F1767" s="24" t="s">
        <v>1423</v>
      </c>
      <c r="G1767" s="24" t="s">
        <v>4278</v>
      </c>
      <c r="H1767">
        <v>2406</v>
      </c>
      <c r="I1767" s="24" t="s">
        <v>7765</v>
      </c>
      <c r="J1767" t="b">
        <v>0</v>
      </c>
    </row>
    <row r="1768" spans="1:10" x14ac:dyDescent="0.2">
      <c r="A1768">
        <v>310</v>
      </c>
      <c r="B1768">
        <v>4</v>
      </c>
      <c r="C1768" s="116">
        <v>45131.503971331018</v>
      </c>
      <c r="D1768">
        <v>1321</v>
      </c>
      <c r="E1768" s="24" t="s">
        <v>7766</v>
      </c>
      <c r="F1768" s="24" t="s">
        <v>1031</v>
      </c>
      <c r="G1768" s="24" t="s">
        <v>4281</v>
      </c>
      <c r="H1768">
        <v>1321</v>
      </c>
      <c r="I1768" s="24" t="s">
        <v>7767</v>
      </c>
      <c r="J1768" t="b">
        <v>1</v>
      </c>
    </row>
    <row r="1769" spans="1:10" x14ac:dyDescent="0.2">
      <c r="A1769">
        <v>1472</v>
      </c>
      <c r="B1769">
        <v>4</v>
      </c>
      <c r="C1769" s="116">
        <v>45131.503971678241</v>
      </c>
      <c r="D1769">
        <v>9789</v>
      </c>
      <c r="E1769" s="24" t="s">
        <v>7768</v>
      </c>
      <c r="F1769" s="24" t="s">
        <v>1031</v>
      </c>
      <c r="G1769" s="24" t="s">
        <v>4284</v>
      </c>
      <c r="H1769">
        <v>9789</v>
      </c>
      <c r="I1769" s="24" t="s">
        <v>7769</v>
      </c>
      <c r="J1769" t="b">
        <v>0</v>
      </c>
    </row>
    <row r="1770" spans="1:10" x14ac:dyDescent="0.2">
      <c r="A1770">
        <v>174</v>
      </c>
      <c r="B1770">
        <v>4</v>
      </c>
      <c r="C1770" s="116">
        <v>45131.503971874998</v>
      </c>
      <c r="D1770">
        <v>1178</v>
      </c>
      <c r="E1770" s="24" t="s">
        <v>7770</v>
      </c>
      <c r="F1770" s="24" t="s">
        <v>3440</v>
      </c>
      <c r="G1770" s="24" t="s">
        <v>4285</v>
      </c>
      <c r="H1770">
        <v>1178</v>
      </c>
      <c r="I1770" s="24" t="s">
        <v>7771</v>
      </c>
      <c r="J1770" t="b">
        <v>0</v>
      </c>
    </row>
    <row r="1771" spans="1:10" x14ac:dyDescent="0.2">
      <c r="A1771">
        <v>2091</v>
      </c>
      <c r="C1771" s="116">
        <v>45365</v>
      </c>
      <c r="D1771">
        <v>2444</v>
      </c>
      <c r="E1771" s="24" t="s">
        <v>7772</v>
      </c>
      <c r="F1771" s="24" t="s">
        <v>7773</v>
      </c>
      <c r="G1771" s="24" t="s">
        <v>7774</v>
      </c>
      <c r="H1771">
        <v>2444</v>
      </c>
      <c r="I1771" s="24" t="s">
        <v>7775</v>
      </c>
      <c r="J1771" t="b">
        <v>0</v>
      </c>
    </row>
    <row r="1772" spans="1:10" x14ac:dyDescent="0.2">
      <c r="A1772">
        <v>2008</v>
      </c>
      <c r="C1772" s="116">
        <v>45124</v>
      </c>
      <c r="D1772">
        <v>1887</v>
      </c>
      <c r="E1772" s="24" t="s">
        <v>7776</v>
      </c>
      <c r="F1772" s="24" t="s">
        <v>960</v>
      </c>
      <c r="G1772" s="24" t="s">
        <v>4286</v>
      </c>
      <c r="H1772">
        <v>1887</v>
      </c>
      <c r="I1772" s="24" t="s">
        <v>7777</v>
      </c>
      <c r="J1772" t="b">
        <v>0</v>
      </c>
    </row>
    <row r="1773" spans="1:10" x14ac:dyDescent="0.2">
      <c r="A1773">
        <v>966</v>
      </c>
      <c r="B1773">
        <v>4</v>
      </c>
      <c r="C1773" s="116">
        <v>45131.503972604165</v>
      </c>
      <c r="D1773">
        <v>9239</v>
      </c>
      <c r="E1773" s="24" t="s">
        <v>7778</v>
      </c>
      <c r="F1773" s="24" t="s">
        <v>4288</v>
      </c>
      <c r="G1773" s="24" t="s">
        <v>4287</v>
      </c>
      <c r="H1773">
        <v>9239</v>
      </c>
      <c r="I1773" s="24" t="s">
        <v>7779</v>
      </c>
      <c r="J1773" t="b">
        <v>0</v>
      </c>
    </row>
    <row r="1774" spans="1:10" x14ac:dyDescent="0.2">
      <c r="A1774">
        <v>909</v>
      </c>
      <c r="B1774">
        <v>4</v>
      </c>
      <c r="C1774" s="116">
        <v>45131.503972071761</v>
      </c>
      <c r="D1774">
        <v>9180</v>
      </c>
      <c r="E1774" s="24" t="s">
        <v>7780</v>
      </c>
      <c r="F1774" s="24" t="s">
        <v>4290</v>
      </c>
      <c r="G1774" s="24" t="s">
        <v>4289</v>
      </c>
      <c r="H1774">
        <v>9180</v>
      </c>
      <c r="I1774" s="24" t="s">
        <v>7781</v>
      </c>
      <c r="J1774" t="b">
        <v>0</v>
      </c>
    </row>
    <row r="1775" spans="1:10" x14ac:dyDescent="0.2">
      <c r="A1775">
        <v>907</v>
      </c>
      <c r="B1775">
        <v>4</v>
      </c>
      <c r="C1775" s="116">
        <v>45131.503972222221</v>
      </c>
      <c r="D1775">
        <v>9178</v>
      </c>
      <c r="E1775" s="24" t="s">
        <v>7780</v>
      </c>
      <c r="F1775" s="24" t="s">
        <v>891</v>
      </c>
      <c r="G1775" s="24" t="s">
        <v>4291</v>
      </c>
      <c r="H1775">
        <v>9178</v>
      </c>
      <c r="I1775" s="24" t="s">
        <v>7782</v>
      </c>
      <c r="J1775" t="b">
        <v>0</v>
      </c>
    </row>
    <row r="1776" spans="1:10" x14ac:dyDescent="0.2">
      <c r="A1776">
        <v>1636</v>
      </c>
      <c r="B1776">
        <v>4</v>
      </c>
      <c r="C1776" s="116">
        <v>45131.503972766201</v>
      </c>
      <c r="D1776">
        <v>9961</v>
      </c>
      <c r="E1776" s="24" t="s">
        <v>7783</v>
      </c>
      <c r="F1776" s="24" t="s">
        <v>4293</v>
      </c>
      <c r="G1776" s="24" t="s">
        <v>4292</v>
      </c>
      <c r="H1776">
        <v>9961</v>
      </c>
      <c r="I1776" s="24" t="s">
        <v>7784</v>
      </c>
      <c r="J1776" t="b">
        <v>0</v>
      </c>
    </row>
    <row r="1777" spans="1:10" x14ac:dyDescent="0.2">
      <c r="A1777">
        <v>2001</v>
      </c>
      <c r="C1777" s="116">
        <v>45131.503973298612</v>
      </c>
      <c r="D1777">
        <v>1880</v>
      </c>
      <c r="E1777" s="24" t="s">
        <v>7785</v>
      </c>
      <c r="F1777" s="24" t="s">
        <v>1480</v>
      </c>
      <c r="G1777" s="24" t="s">
        <v>4295</v>
      </c>
      <c r="H1777">
        <v>1880</v>
      </c>
      <c r="I1777" s="24" t="s">
        <v>7786</v>
      </c>
      <c r="J1777" t="b">
        <v>0</v>
      </c>
    </row>
    <row r="1778" spans="1:10" x14ac:dyDescent="0.2">
      <c r="A1778">
        <v>1377</v>
      </c>
      <c r="B1778">
        <v>4</v>
      </c>
      <c r="C1778" s="116">
        <v>45131.503973495368</v>
      </c>
      <c r="D1778">
        <v>9687</v>
      </c>
      <c r="E1778" s="24" t="s">
        <v>7787</v>
      </c>
      <c r="F1778" s="24" t="s">
        <v>2067</v>
      </c>
      <c r="G1778" s="24" t="s">
        <v>4296</v>
      </c>
      <c r="H1778">
        <v>9687</v>
      </c>
      <c r="I1778" s="24" t="s">
        <v>7788</v>
      </c>
      <c r="J1778" t="b">
        <v>0</v>
      </c>
    </row>
    <row r="1779" spans="1:10" x14ac:dyDescent="0.2">
      <c r="A1779">
        <v>1368</v>
      </c>
      <c r="B1779">
        <v>4</v>
      </c>
      <c r="C1779" s="116">
        <v>45131.503973842591</v>
      </c>
      <c r="D1779">
        <v>9678</v>
      </c>
      <c r="E1779" s="24" t="s">
        <v>7789</v>
      </c>
      <c r="F1779" s="24" t="s">
        <v>887</v>
      </c>
      <c r="G1779" s="24" t="s">
        <v>4298</v>
      </c>
      <c r="H1779">
        <v>9678</v>
      </c>
      <c r="I1779" s="24" t="s">
        <v>7790</v>
      </c>
      <c r="J1779" t="b">
        <v>0</v>
      </c>
    </row>
    <row r="1780" spans="1:10" x14ac:dyDescent="0.2">
      <c r="A1780">
        <v>1155</v>
      </c>
      <c r="B1780">
        <v>4</v>
      </c>
      <c r="C1780" s="116">
        <v>45131.503974224535</v>
      </c>
      <c r="D1780">
        <v>9451</v>
      </c>
      <c r="E1780" s="24" t="s">
        <v>7791</v>
      </c>
      <c r="F1780" s="24" t="s">
        <v>1380</v>
      </c>
      <c r="G1780" s="24" t="s">
        <v>4299</v>
      </c>
      <c r="H1780">
        <v>9451</v>
      </c>
      <c r="I1780" s="24" t="s">
        <v>7792</v>
      </c>
      <c r="J1780" t="b">
        <v>0</v>
      </c>
    </row>
    <row r="1781" spans="1:10" x14ac:dyDescent="0.2">
      <c r="A1781">
        <v>1179</v>
      </c>
      <c r="B1781">
        <v>2</v>
      </c>
      <c r="C1781" s="116">
        <v>45131.503974571759</v>
      </c>
      <c r="D1781">
        <v>9481</v>
      </c>
      <c r="E1781" s="24" t="s">
        <v>7793</v>
      </c>
      <c r="F1781" s="24" t="s">
        <v>4303</v>
      </c>
      <c r="G1781" s="24" t="s">
        <v>4302</v>
      </c>
      <c r="H1781">
        <v>9481</v>
      </c>
      <c r="I1781" s="24" t="s">
        <v>7794</v>
      </c>
      <c r="J1781" t="b">
        <v>1</v>
      </c>
    </row>
    <row r="1782" spans="1:10" x14ac:dyDescent="0.2">
      <c r="A1782">
        <v>1795</v>
      </c>
      <c r="C1782" s="116">
        <v>45131.503974768515</v>
      </c>
      <c r="D1782">
        <v>1592</v>
      </c>
      <c r="E1782" s="24" t="s">
        <v>7795</v>
      </c>
      <c r="F1782" s="24" t="s">
        <v>960</v>
      </c>
      <c r="G1782" s="24" t="s">
        <v>4304</v>
      </c>
      <c r="H1782">
        <v>1592</v>
      </c>
      <c r="I1782" s="24" t="s">
        <v>7796</v>
      </c>
      <c r="J1782" t="b">
        <v>0</v>
      </c>
    </row>
    <row r="1783" spans="1:10" x14ac:dyDescent="0.2">
      <c r="A1783">
        <v>658</v>
      </c>
      <c r="B1783">
        <v>5</v>
      </c>
      <c r="C1783" s="116">
        <v>45131.503975115738</v>
      </c>
      <c r="D1783">
        <v>8874</v>
      </c>
      <c r="E1783" s="24" t="s">
        <v>7797</v>
      </c>
      <c r="F1783" s="24" t="s">
        <v>4306</v>
      </c>
      <c r="G1783" s="24" t="s">
        <v>4305</v>
      </c>
      <c r="H1783">
        <v>8874</v>
      </c>
      <c r="I1783" s="24" t="s">
        <v>7798</v>
      </c>
      <c r="J1783" t="b">
        <v>1</v>
      </c>
    </row>
    <row r="1784" spans="1:10" x14ac:dyDescent="0.2">
      <c r="A1784">
        <v>298</v>
      </c>
      <c r="B1784">
        <v>4</v>
      </c>
      <c r="C1784" s="116">
        <v>45131.503975497682</v>
      </c>
      <c r="D1784">
        <v>1308</v>
      </c>
      <c r="E1784" s="24" t="s">
        <v>7797</v>
      </c>
      <c r="F1784" s="24" t="s">
        <v>948</v>
      </c>
      <c r="G1784" s="24" t="s">
        <v>4307</v>
      </c>
      <c r="H1784">
        <v>1308</v>
      </c>
      <c r="I1784" s="24" t="s">
        <v>7799</v>
      </c>
      <c r="J1784" t="b">
        <v>0</v>
      </c>
    </row>
    <row r="1785" spans="1:10" x14ac:dyDescent="0.2">
      <c r="A1785">
        <v>733</v>
      </c>
      <c r="B1785">
        <v>4</v>
      </c>
      <c r="C1785" s="116">
        <v>45131.503975844906</v>
      </c>
      <c r="D1785">
        <v>8972</v>
      </c>
      <c r="E1785" s="24" t="s">
        <v>7797</v>
      </c>
      <c r="F1785" s="24" t="s">
        <v>1408</v>
      </c>
      <c r="G1785" s="24" t="s">
        <v>4308</v>
      </c>
      <c r="H1785">
        <v>8972</v>
      </c>
      <c r="I1785" s="24" t="s">
        <v>7800</v>
      </c>
      <c r="J1785" t="b">
        <v>0</v>
      </c>
    </row>
    <row r="1786" spans="1:10" x14ac:dyDescent="0.2">
      <c r="A1786">
        <v>1480</v>
      </c>
      <c r="B1786">
        <v>4</v>
      </c>
      <c r="C1786" s="116">
        <v>45131.503976192129</v>
      </c>
      <c r="D1786">
        <v>9797</v>
      </c>
      <c r="E1786" s="24" t="s">
        <v>7801</v>
      </c>
      <c r="F1786" s="24" t="s">
        <v>4311</v>
      </c>
      <c r="G1786" s="24" t="s">
        <v>4310</v>
      </c>
      <c r="H1786">
        <v>9797</v>
      </c>
      <c r="I1786" s="24" t="s">
        <v>7802</v>
      </c>
      <c r="J1786" t="b">
        <v>0</v>
      </c>
    </row>
    <row r="1787" spans="1:10" x14ac:dyDescent="0.2">
      <c r="A1787">
        <v>943</v>
      </c>
      <c r="B1787">
        <v>11</v>
      </c>
      <c r="C1787" s="116">
        <v>45131.503976388885</v>
      </c>
      <c r="D1787">
        <v>9215</v>
      </c>
      <c r="E1787" s="24" t="s">
        <v>7803</v>
      </c>
      <c r="F1787" s="24" t="s">
        <v>4313</v>
      </c>
      <c r="G1787" s="24" t="s">
        <v>4312</v>
      </c>
      <c r="H1787">
        <v>9215</v>
      </c>
      <c r="I1787" s="24" t="s">
        <v>7804</v>
      </c>
      <c r="J1787" t="b">
        <v>0</v>
      </c>
    </row>
    <row r="1788" spans="1:10" x14ac:dyDescent="0.2">
      <c r="A1788">
        <v>1665</v>
      </c>
      <c r="B1788">
        <v>4</v>
      </c>
      <c r="C1788" s="116"/>
      <c r="D1788">
        <v>9990</v>
      </c>
      <c r="E1788" s="24" t="s">
        <v>7805</v>
      </c>
      <c r="F1788" s="24" t="s">
        <v>1022</v>
      </c>
      <c r="G1788" s="24" t="s">
        <v>4315</v>
      </c>
      <c r="H1788">
        <v>9990</v>
      </c>
      <c r="I1788" s="24" t="s">
        <v>465</v>
      </c>
      <c r="J1788" t="b">
        <v>0</v>
      </c>
    </row>
    <row r="1789" spans="1:10" x14ac:dyDescent="0.2">
      <c r="A1789">
        <v>1303</v>
      </c>
      <c r="B1789">
        <v>4</v>
      </c>
      <c r="C1789" s="116">
        <v>45131.503976736109</v>
      </c>
      <c r="D1789">
        <v>9611</v>
      </c>
      <c r="E1789" s="24" t="s">
        <v>7806</v>
      </c>
      <c r="F1789" s="24" t="s">
        <v>891</v>
      </c>
      <c r="G1789" s="24" t="s">
        <v>4316</v>
      </c>
      <c r="H1789">
        <v>9611</v>
      </c>
      <c r="I1789" s="24" t="s">
        <v>7807</v>
      </c>
      <c r="J1789" t="b">
        <v>0</v>
      </c>
    </row>
    <row r="1790" spans="1:10" x14ac:dyDescent="0.2">
      <c r="A1790">
        <v>1350</v>
      </c>
      <c r="B1790">
        <v>3</v>
      </c>
      <c r="C1790" s="116">
        <v>45131.503976932872</v>
      </c>
      <c r="D1790">
        <v>9660</v>
      </c>
      <c r="E1790" s="24" t="s">
        <v>4597</v>
      </c>
      <c r="F1790" s="24" t="s">
        <v>1911</v>
      </c>
      <c r="G1790" s="24" t="s">
        <v>4318</v>
      </c>
      <c r="H1790">
        <v>9660</v>
      </c>
      <c r="I1790" s="24" t="s">
        <v>7808</v>
      </c>
      <c r="J1790" t="b">
        <v>0</v>
      </c>
    </row>
    <row r="1791" spans="1:10" x14ac:dyDescent="0.2">
      <c r="A1791">
        <v>116</v>
      </c>
      <c r="B1791">
        <v>4</v>
      </c>
      <c r="C1791" s="116">
        <v>45131.503977465276</v>
      </c>
      <c r="D1791">
        <v>1120</v>
      </c>
      <c r="E1791" s="24" t="s">
        <v>4597</v>
      </c>
      <c r="F1791" s="24" t="s">
        <v>4322</v>
      </c>
      <c r="G1791" s="24" t="s">
        <v>4321</v>
      </c>
      <c r="H1791">
        <v>1120</v>
      </c>
      <c r="I1791" s="24" t="s">
        <v>7809</v>
      </c>
      <c r="J1791" t="b">
        <v>0</v>
      </c>
    </row>
    <row r="1792" spans="1:10" x14ac:dyDescent="0.2">
      <c r="A1792">
        <v>1277</v>
      </c>
      <c r="B1792">
        <v>4</v>
      </c>
      <c r="C1792" s="116">
        <v>45131.50397766204</v>
      </c>
      <c r="D1792">
        <v>9585</v>
      </c>
      <c r="E1792" s="24" t="s">
        <v>7810</v>
      </c>
      <c r="F1792" s="24" t="s">
        <v>3869</v>
      </c>
      <c r="G1792" s="24" t="s">
        <v>4323</v>
      </c>
      <c r="H1792">
        <v>9585</v>
      </c>
      <c r="I1792" s="24" t="s">
        <v>7811</v>
      </c>
      <c r="J1792" t="b">
        <v>0</v>
      </c>
    </row>
    <row r="1793" spans="1:10" x14ac:dyDescent="0.2">
      <c r="A1793">
        <v>140</v>
      </c>
      <c r="B1793">
        <v>4</v>
      </c>
      <c r="C1793" s="116">
        <v>45131.503978009256</v>
      </c>
      <c r="D1793">
        <v>1144</v>
      </c>
      <c r="E1793" s="24" t="s">
        <v>7812</v>
      </c>
      <c r="F1793" s="24" t="s">
        <v>998</v>
      </c>
      <c r="G1793" s="24" t="s">
        <v>4324</v>
      </c>
      <c r="H1793">
        <v>1144</v>
      </c>
      <c r="I1793" s="24" t="s">
        <v>7813</v>
      </c>
      <c r="J1793" t="b">
        <v>0</v>
      </c>
    </row>
    <row r="1794" spans="1:10" x14ac:dyDescent="0.2">
      <c r="A1794">
        <v>67</v>
      </c>
      <c r="B1794">
        <v>4</v>
      </c>
      <c r="C1794" s="116">
        <v>45131.503978206019</v>
      </c>
      <c r="D1794">
        <v>1070</v>
      </c>
      <c r="E1794" s="24" t="s">
        <v>7812</v>
      </c>
      <c r="F1794" s="24" t="s">
        <v>1031</v>
      </c>
      <c r="G1794" s="24" t="s">
        <v>4325</v>
      </c>
      <c r="H1794">
        <v>1070</v>
      </c>
      <c r="I1794" s="24" t="s">
        <v>7814</v>
      </c>
      <c r="J1794" t="b">
        <v>0</v>
      </c>
    </row>
    <row r="1795" spans="1:10" x14ac:dyDescent="0.2">
      <c r="A1795">
        <v>279</v>
      </c>
      <c r="B1795">
        <v>4</v>
      </c>
      <c r="C1795" s="116">
        <v>45131.503978391207</v>
      </c>
      <c r="D1795">
        <v>1289</v>
      </c>
      <c r="E1795" s="24" t="s">
        <v>7815</v>
      </c>
      <c r="F1795" s="24" t="s">
        <v>4327</v>
      </c>
      <c r="G1795" s="24" t="s">
        <v>4326</v>
      </c>
      <c r="H1795">
        <v>1289</v>
      </c>
      <c r="I1795" s="24" t="s">
        <v>7816</v>
      </c>
      <c r="J1795" t="b">
        <v>0</v>
      </c>
    </row>
    <row r="1796" spans="1:10" x14ac:dyDescent="0.2">
      <c r="A1796">
        <v>111</v>
      </c>
      <c r="B1796">
        <v>4</v>
      </c>
      <c r="C1796" s="116">
        <v>45131.503978553243</v>
      </c>
      <c r="D1796">
        <v>1115</v>
      </c>
      <c r="E1796" s="24" t="s">
        <v>7817</v>
      </c>
      <c r="F1796" s="24" t="s">
        <v>891</v>
      </c>
      <c r="G1796" s="24" t="s">
        <v>4328</v>
      </c>
      <c r="H1796">
        <v>1115</v>
      </c>
      <c r="I1796" s="24" t="s">
        <v>7818</v>
      </c>
      <c r="J1796" t="b">
        <v>0</v>
      </c>
    </row>
    <row r="1797" spans="1:10" x14ac:dyDescent="0.2">
      <c r="A1797">
        <v>1394</v>
      </c>
      <c r="B1797">
        <v>4</v>
      </c>
      <c r="C1797" s="116"/>
      <c r="D1797">
        <v>9705</v>
      </c>
      <c r="E1797" s="24" t="s">
        <v>7819</v>
      </c>
      <c r="F1797" s="24" t="s">
        <v>4329</v>
      </c>
      <c r="G1797" s="24" t="s">
        <v>584</v>
      </c>
      <c r="H1797">
        <v>9705</v>
      </c>
      <c r="I1797" s="24" t="s">
        <v>186</v>
      </c>
      <c r="J1797" t="b">
        <v>0</v>
      </c>
    </row>
    <row r="1798" spans="1:10" x14ac:dyDescent="0.2">
      <c r="A1798">
        <v>1828</v>
      </c>
      <c r="C1798" s="116">
        <v>45131.503978935187</v>
      </c>
      <c r="D1798">
        <v>1635</v>
      </c>
      <c r="E1798" s="24" t="s">
        <v>7820</v>
      </c>
      <c r="F1798" s="24" t="s">
        <v>2309</v>
      </c>
      <c r="G1798" s="24" t="s">
        <v>4331</v>
      </c>
      <c r="H1798">
        <v>1635</v>
      </c>
      <c r="I1798" s="24" t="s">
        <v>7821</v>
      </c>
      <c r="J1798" t="b">
        <v>0</v>
      </c>
    </row>
    <row r="1799" spans="1:10" x14ac:dyDescent="0.2">
      <c r="A1799">
        <v>1966</v>
      </c>
      <c r="C1799" s="116">
        <v>45002</v>
      </c>
      <c r="D1799">
        <v>1778</v>
      </c>
      <c r="E1799" s="24" t="s">
        <v>7822</v>
      </c>
      <c r="F1799" s="24" t="s">
        <v>2205</v>
      </c>
      <c r="G1799" s="24" t="s">
        <v>4332</v>
      </c>
      <c r="H1799">
        <v>1778</v>
      </c>
      <c r="I1799" s="24" t="s">
        <v>7823</v>
      </c>
      <c r="J1799" t="b">
        <v>0</v>
      </c>
    </row>
    <row r="1800" spans="1:10" x14ac:dyDescent="0.2">
      <c r="A1800">
        <v>940</v>
      </c>
      <c r="B1800">
        <v>4</v>
      </c>
      <c r="C1800" s="116">
        <v>45131.503979085646</v>
      </c>
      <c r="D1800">
        <v>9212</v>
      </c>
      <c r="E1800" s="24" t="s">
        <v>7824</v>
      </c>
      <c r="F1800" s="24" t="s">
        <v>1783</v>
      </c>
      <c r="G1800" s="24" t="s">
        <v>4333</v>
      </c>
      <c r="H1800">
        <v>9212</v>
      </c>
      <c r="I1800" s="24" t="s">
        <v>7825</v>
      </c>
      <c r="J1800" t="b">
        <v>0</v>
      </c>
    </row>
    <row r="1801" spans="1:10" x14ac:dyDescent="0.2">
      <c r="A1801">
        <v>1300</v>
      </c>
      <c r="B1801">
        <v>4</v>
      </c>
      <c r="C1801" s="116">
        <v>45131.50397928241</v>
      </c>
      <c r="D1801">
        <v>9608</v>
      </c>
      <c r="E1801" s="24" t="s">
        <v>7826</v>
      </c>
      <c r="F1801" s="24" t="s">
        <v>924</v>
      </c>
      <c r="G1801" s="24" t="s">
        <v>4334</v>
      </c>
      <c r="H1801">
        <v>9608</v>
      </c>
      <c r="I1801" s="24" t="s">
        <v>7827</v>
      </c>
      <c r="J1801" t="b">
        <v>0</v>
      </c>
    </row>
    <row r="1802" spans="1:10" x14ac:dyDescent="0.2">
      <c r="A1802">
        <v>262</v>
      </c>
      <c r="B1802">
        <v>4</v>
      </c>
      <c r="C1802" s="116">
        <v>45131.503979479166</v>
      </c>
      <c r="D1802">
        <v>1272</v>
      </c>
      <c r="E1802" s="24" t="s">
        <v>7828</v>
      </c>
      <c r="F1802" s="24" t="s">
        <v>4336</v>
      </c>
      <c r="G1802" s="24" t="s">
        <v>4335</v>
      </c>
      <c r="H1802">
        <v>1272</v>
      </c>
      <c r="I1802" s="24" t="s">
        <v>7829</v>
      </c>
      <c r="J1802" t="b">
        <v>1</v>
      </c>
    </row>
    <row r="1803" spans="1:10" x14ac:dyDescent="0.2">
      <c r="A1803">
        <v>760</v>
      </c>
      <c r="B1803">
        <v>4</v>
      </c>
      <c r="C1803" s="116">
        <v>45131.503980011577</v>
      </c>
      <c r="D1803">
        <v>9004</v>
      </c>
      <c r="E1803" s="24" t="s">
        <v>7830</v>
      </c>
      <c r="F1803" s="24" t="s">
        <v>3008</v>
      </c>
      <c r="G1803" s="24" t="s">
        <v>4340</v>
      </c>
      <c r="H1803">
        <v>9004</v>
      </c>
      <c r="I1803" s="24" t="s">
        <v>7831</v>
      </c>
      <c r="J1803" t="b">
        <v>0</v>
      </c>
    </row>
    <row r="1804" spans="1:10" x14ac:dyDescent="0.2">
      <c r="A1804">
        <v>435</v>
      </c>
      <c r="B1804">
        <v>4</v>
      </c>
      <c r="C1804" s="116">
        <v>45131.503980208334</v>
      </c>
      <c r="D1804">
        <v>2349</v>
      </c>
      <c r="E1804" s="24" t="s">
        <v>7832</v>
      </c>
      <c r="F1804" s="24" t="s">
        <v>3827</v>
      </c>
      <c r="G1804" s="24" t="s">
        <v>4341</v>
      </c>
      <c r="H1804">
        <v>2349</v>
      </c>
      <c r="I1804" s="24" t="s">
        <v>7833</v>
      </c>
      <c r="J1804" t="b">
        <v>1</v>
      </c>
    </row>
    <row r="1805" spans="1:10" x14ac:dyDescent="0.2">
      <c r="A1805">
        <v>1743</v>
      </c>
      <c r="C1805" s="116">
        <v>44868</v>
      </c>
      <c r="D1805">
        <v>5709829</v>
      </c>
      <c r="E1805" s="24" t="s">
        <v>7832</v>
      </c>
      <c r="F1805" s="24" t="s">
        <v>5106</v>
      </c>
      <c r="G1805" s="24" t="s">
        <v>5105</v>
      </c>
      <c r="H1805">
        <v>5709829</v>
      </c>
      <c r="I1805" s="24" t="s">
        <v>7834</v>
      </c>
      <c r="J1805" t="b">
        <v>0</v>
      </c>
    </row>
    <row r="1806" spans="1:10" x14ac:dyDescent="0.2">
      <c r="A1806">
        <v>105</v>
      </c>
      <c r="B1806">
        <v>4</v>
      </c>
      <c r="C1806" s="116">
        <v>45131.503980752314</v>
      </c>
      <c r="D1806">
        <v>1109</v>
      </c>
      <c r="E1806" s="24" t="s">
        <v>7835</v>
      </c>
      <c r="F1806" s="24" t="s">
        <v>4343</v>
      </c>
      <c r="G1806" s="24" t="s">
        <v>4342</v>
      </c>
      <c r="H1806">
        <v>1109</v>
      </c>
      <c r="I1806" s="24" t="s">
        <v>7836</v>
      </c>
      <c r="J1806" t="b">
        <v>0</v>
      </c>
    </row>
    <row r="1807" spans="1:10" x14ac:dyDescent="0.2">
      <c r="A1807">
        <v>380</v>
      </c>
      <c r="B1807">
        <v>2</v>
      </c>
      <c r="C1807" s="116"/>
      <c r="D1807">
        <v>2036</v>
      </c>
      <c r="E1807" s="24" t="s">
        <v>7835</v>
      </c>
      <c r="F1807" s="24" t="s">
        <v>1152</v>
      </c>
      <c r="G1807" s="24" t="s">
        <v>588</v>
      </c>
      <c r="H1807">
        <v>2036</v>
      </c>
      <c r="I1807" s="24" t="s">
        <v>7837</v>
      </c>
      <c r="J1807" t="b">
        <v>1</v>
      </c>
    </row>
    <row r="1808" spans="1:10" x14ac:dyDescent="0.2">
      <c r="A1808">
        <v>2046</v>
      </c>
      <c r="C1808" s="116">
        <v>45876</v>
      </c>
      <c r="D1808">
        <v>5709769</v>
      </c>
      <c r="E1808" s="24" t="s">
        <v>7835</v>
      </c>
      <c r="F1808" s="24" t="s">
        <v>5108</v>
      </c>
      <c r="G1808" s="24" t="s">
        <v>5107</v>
      </c>
      <c r="H1808">
        <v>5709769</v>
      </c>
      <c r="I1808" s="24" t="s">
        <v>7838</v>
      </c>
      <c r="J1808" t="b">
        <v>0</v>
      </c>
    </row>
    <row r="1809" spans="1:10" x14ac:dyDescent="0.2">
      <c r="A1809">
        <v>1671</v>
      </c>
      <c r="B1809">
        <v>4</v>
      </c>
      <c r="C1809" s="116">
        <v>45131.503980555557</v>
      </c>
      <c r="D1809">
        <v>9996</v>
      </c>
      <c r="E1809" s="24" t="s">
        <v>7839</v>
      </c>
      <c r="F1809" s="24" t="s">
        <v>1438</v>
      </c>
      <c r="G1809" s="24" t="s">
        <v>4344</v>
      </c>
      <c r="H1809">
        <v>9996</v>
      </c>
      <c r="I1809" s="24" t="s">
        <v>7840</v>
      </c>
      <c r="J1809" t="b">
        <v>0</v>
      </c>
    </row>
    <row r="1810" spans="1:10" x14ac:dyDescent="0.2">
      <c r="A1810">
        <v>277</v>
      </c>
      <c r="B1810">
        <v>4</v>
      </c>
      <c r="C1810" s="116">
        <v>45131.50398090278</v>
      </c>
      <c r="D1810">
        <v>1287</v>
      </c>
      <c r="E1810" s="24" t="s">
        <v>7841</v>
      </c>
      <c r="F1810" s="24" t="s">
        <v>1182</v>
      </c>
      <c r="G1810" s="24" t="s">
        <v>4345</v>
      </c>
      <c r="H1810">
        <v>1287</v>
      </c>
      <c r="I1810" s="24" t="s">
        <v>7842</v>
      </c>
      <c r="J1810" t="b">
        <v>1</v>
      </c>
    </row>
    <row r="1811" spans="1:10" x14ac:dyDescent="0.2">
      <c r="A1811">
        <v>858</v>
      </c>
      <c r="B1811">
        <v>4</v>
      </c>
      <c r="C1811" s="116">
        <v>45639</v>
      </c>
      <c r="D1811">
        <v>9128</v>
      </c>
      <c r="E1811" s="24" t="s">
        <v>7843</v>
      </c>
      <c r="F1811" s="24" t="s">
        <v>1875</v>
      </c>
      <c r="G1811" s="24" t="s">
        <v>4347</v>
      </c>
      <c r="H1811">
        <v>9128</v>
      </c>
      <c r="I1811" s="24" t="s">
        <v>7844</v>
      </c>
      <c r="J1811" t="b">
        <v>0</v>
      </c>
    </row>
    <row r="1812" spans="1:10" x14ac:dyDescent="0.2">
      <c r="A1812">
        <v>465</v>
      </c>
      <c r="B1812">
        <v>4</v>
      </c>
      <c r="C1812" s="116">
        <v>45131.503981284724</v>
      </c>
      <c r="D1812">
        <v>2396</v>
      </c>
      <c r="E1812" s="24" t="s">
        <v>7845</v>
      </c>
      <c r="F1812" s="24" t="s">
        <v>4350</v>
      </c>
      <c r="G1812" s="24" t="s">
        <v>4349</v>
      </c>
      <c r="H1812">
        <v>2396</v>
      </c>
      <c r="I1812" s="24" t="s">
        <v>7846</v>
      </c>
      <c r="J1812" t="b">
        <v>0</v>
      </c>
    </row>
    <row r="1813" spans="1:10" x14ac:dyDescent="0.2">
      <c r="A1813">
        <v>282</v>
      </c>
      <c r="B1813">
        <v>4</v>
      </c>
      <c r="C1813" s="116">
        <v>45131.503981631948</v>
      </c>
      <c r="D1813">
        <v>1292</v>
      </c>
      <c r="E1813" s="24" t="s">
        <v>7847</v>
      </c>
      <c r="F1813" s="24" t="s">
        <v>4352</v>
      </c>
      <c r="G1813" s="24" t="s">
        <v>4351</v>
      </c>
      <c r="H1813">
        <v>1292</v>
      </c>
      <c r="I1813" s="24" t="s">
        <v>7848</v>
      </c>
      <c r="J1813" t="b">
        <v>0</v>
      </c>
    </row>
    <row r="1814" spans="1:10" x14ac:dyDescent="0.2">
      <c r="A1814">
        <v>1221</v>
      </c>
      <c r="B1814">
        <v>4</v>
      </c>
      <c r="C1814" s="116">
        <v>45131.503981828704</v>
      </c>
      <c r="D1814">
        <v>9526</v>
      </c>
      <c r="E1814" s="24" t="s">
        <v>7849</v>
      </c>
      <c r="F1814" s="24" t="s">
        <v>1160</v>
      </c>
      <c r="G1814" s="24" t="s">
        <v>4353</v>
      </c>
      <c r="H1814">
        <v>9526</v>
      </c>
      <c r="I1814" s="24" t="s">
        <v>7850</v>
      </c>
      <c r="J1814" t="b">
        <v>0</v>
      </c>
    </row>
    <row r="1815" spans="1:10" x14ac:dyDescent="0.2">
      <c r="A1815">
        <v>1234</v>
      </c>
      <c r="B1815">
        <v>4</v>
      </c>
      <c r="C1815" s="116">
        <v>45131.503981979164</v>
      </c>
      <c r="D1815">
        <v>9539</v>
      </c>
      <c r="E1815" s="24" t="s">
        <v>7851</v>
      </c>
      <c r="F1815" s="24" t="s">
        <v>1160</v>
      </c>
      <c r="G1815" s="24" t="s">
        <v>4354</v>
      </c>
      <c r="H1815">
        <v>9539</v>
      </c>
      <c r="I1815" s="24" t="s">
        <v>7852</v>
      </c>
      <c r="J1815" t="b">
        <v>0</v>
      </c>
    </row>
    <row r="1816" spans="1:10" x14ac:dyDescent="0.2">
      <c r="A1816">
        <v>1479</v>
      </c>
      <c r="B1816">
        <v>4</v>
      </c>
      <c r="C1816" s="116">
        <v>45131.503982372684</v>
      </c>
      <c r="D1816">
        <v>9796</v>
      </c>
      <c r="E1816" s="24" t="s">
        <v>7853</v>
      </c>
      <c r="F1816" s="24" t="s">
        <v>914</v>
      </c>
      <c r="G1816" s="24" t="s">
        <v>4355</v>
      </c>
      <c r="H1816">
        <v>9796</v>
      </c>
      <c r="I1816" s="24" t="s">
        <v>7854</v>
      </c>
      <c r="J1816" t="b">
        <v>0</v>
      </c>
    </row>
    <row r="1817" spans="1:10" x14ac:dyDescent="0.2">
      <c r="A1817">
        <v>749</v>
      </c>
      <c r="B1817">
        <v>4</v>
      </c>
      <c r="C1817" s="116">
        <v>45131.503982523151</v>
      </c>
      <c r="D1817">
        <v>8992</v>
      </c>
      <c r="E1817" s="24" t="s">
        <v>7853</v>
      </c>
      <c r="F1817" s="24" t="s">
        <v>4301</v>
      </c>
      <c r="G1817" s="24" t="s">
        <v>4356</v>
      </c>
      <c r="H1817">
        <v>8992</v>
      </c>
      <c r="I1817" s="24" t="s">
        <v>7855</v>
      </c>
      <c r="J1817" t="b">
        <v>0</v>
      </c>
    </row>
    <row r="1818" spans="1:10" x14ac:dyDescent="0.2">
      <c r="A1818">
        <v>200</v>
      </c>
      <c r="B1818">
        <v>3</v>
      </c>
      <c r="C1818" s="116">
        <v>45131.503982905095</v>
      </c>
      <c r="D1818">
        <v>1205</v>
      </c>
      <c r="E1818" s="24" t="s">
        <v>7853</v>
      </c>
      <c r="F1818" s="24" t="s">
        <v>4358</v>
      </c>
      <c r="G1818" s="24" t="s">
        <v>4357</v>
      </c>
      <c r="H1818">
        <v>1205</v>
      </c>
      <c r="I1818" s="24" t="s">
        <v>7856</v>
      </c>
      <c r="J1818" t="b">
        <v>0</v>
      </c>
    </row>
    <row r="1819" spans="1:10" x14ac:dyDescent="0.2">
      <c r="A1819">
        <v>815</v>
      </c>
      <c r="B1819">
        <v>4</v>
      </c>
      <c r="C1819" s="116">
        <v>45131.503983101851</v>
      </c>
      <c r="D1819">
        <v>9069</v>
      </c>
      <c r="E1819" s="24" t="s">
        <v>7853</v>
      </c>
      <c r="F1819" s="24" t="s">
        <v>4360</v>
      </c>
      <c r="G1819" s="24" t="s">
        <v>4359</v>
      </c>
      <c r="H1819">
        <v>9069</v>
      </c>
      <c r="I1819" s="24" t="s">
        <v>7857</v>
      </c>
      <c r="J1819" t="b">
        <v>0</v>
      </c>
    </row>
    <row r="1820" spans="1:10" x14ac:dyDescent="0.2">
      <c r="A1820">
        <v>163</v>
      </c>
      <c r="B1820">
        <v>3</v>
      </c>
      <c r="C1820" s="116">
        <v>45131.503983252318</v>
      </c>
      <c r="D1820">
        <v>1167</v>
      </c>
      <c r="E1820" s="24" t="s">
        <v>7858</v>
      </c>
      <c r="F1820" s="24" t="s">
        <v>969</v>
      </c>
      <c r="G1820" s="24" t="s">
        <v>4363</v>
      </c>
      <c r="H1820">
        <v>1167</v>
      </c>
      <c r="I1820" s="24" t="s">
        <v>7859</v>
      </c>
      <c r="J1820" t="b">
        <v>0</v>
      </c>
    </row>
    <row r="1821" spans="1:10" x14ac:dyDescent="0.2">
      <c r="A1821">
        <v>1991</v>
      </c>
      <c r="C1821" s="116"/>
      <c r="D1821">
        <v>1869</v>
      </c>
      <c r="E1821" s="24" t="s">
        <v>7860</v>
      </c>
      <c r="F1821" s="24" t="s">
        <v>969</v>
      </c>
      <c r="G1821" s="24" t="s">
        <v>591</v>
      </c>
      <c r="H1821">
        <v>1869</v>
      </c>
      <c r="I1821" s="24" t="s">
        <v>767</v>
      </c>
      <c r="J1821" t="b">
        <v>0</v>
      </c>
    </row>
    <row r="1822" spans="1:10" x14ac:dyDescent="0.2">
      <c r="A1822">
        <v>257</v>
      </c>
      <c r="B1822">
        <v>4</v>
      </c>
      <c r="C1822" s="116">
        <v>45131.503983645831</v>
      </c>
      <c r="D1822">
        <v>1267</v>
      </c>
      <c r="E1822" s="24" t="s">
        <v>7861</v>
      </c>
      <c r="F1822" s="24" t="s">
        <v>987</v>
      </c>
      <c r="G1822" s="24" t="s">
        <v>4365</v>
      </c>
      <c r="H1822">
        <v>1267</v>
      </c>
      <c r="I1822" s="24" t="s">
        <v>7862</v>
      </c>
      <c r="J1822" t="b">
        <v>0</v>
      </c>
    </row>
    <row r="1823" spans="1:10" x14ac:dyDescent="0.2">
      <c r="A1823">
        <v>689</v>
      </c>
      <c r="B1823">
        <v>4</v>
      </c>
      <c r="C1823" s="116">
        <v>45131.503984178242</v>
      </c>
      <c r="D1823">
        <v>8919</v>
      </c>
      <c r="E1823" s="24" t="s">
        <v>7863</v>
      </c>
      <c r="F1823" s="24" t="s">
        <v>914</v>
      </c>
      <c r="G1823" s="24" t="s">
        <v>4367</v>
      </c>
      <c r="H1823">
        <v>8919</v>
      </c>
      <c r="I1823" s="24" t="s">
        <v>7864</v>
      </c>
      <c r="J1823" t="b">
        <v>0</v>
      </c>
    </row>
    <row r="1824" spans="1:10" x14ac:dyDescent="0.2">
      <c r="A1824">
        <v>846</v>
      </c>
      <c r="B1824">
        <v>2</v>
      </c>
      <c r="C1824" s="116">
        <v>45131.503986539348</v>
      </c>
      <c r="D1824">
        <v>9114</v>
      </c>
      <c r="E1824" s="24" t="s">
        <v>7863</v>
      </c>
      <c r="F1824" s="24" t="s">
        <v>4370</v>
      </c>
      <c r="G1824" s="24" t="s">
        <v>4369</v>
      </c>
      <c r="H1824">
        <v>9114</v>
      </c>
      <c r="I1824" s="24" t="s">
        <v>7865</v>
      </c>
      <c r="J1824" t="b">
        <v>1</v>
      </c>
    </row>
    <row r="1825" spans="1:10" x14ac:dyDescent="0.2">
      <c r="A1825">
        <v>1241</v>
      </c>
      <c r="B1825">
        <v>4</v>
      </c>
      <c r="C1825" s="116">
        <v>45131.503988310185</v>
      </c>
      <c r="D1825">
        <v>9547</v>
      </c>
      <c r="E1825" s="24" t="s">
        <v>7866</v>
      </c>
      <c r="F1825" s="24" t="s">
        <v>1706</v>
      </c>
      <c r="G1825" s="24" t="s">
        <v>4372</v>
      </c>
      <c r="H1825">
        <v>9547</v>
      </c>
      <c r="I1825" s="24" t="s">
        <v>7867</v>
      </c>
      <c r="J1825" t="b">
        <v>0</v>
      </c>
    </row>
    <row r="1826" spans="1:10" x14ac:dyDescent="0.2">
      <c r="A1826">
        <v>1693</v>
      </c>
      <c r="C1826" s="116">
        <v>45131.503994479164</v>
      </c>
      <c r="D1826">
        <v>1434</v>
      </c>
      <c r="E1826" s="24" t="s">
        <v>7868</v>
      </c>
      <c r="F1826" s="24" t="s">
        <v>3771</v>
      </c>
      <c r="G1826" s="24" t="s">
        <v>4376</v>
      </c>
      <c r="H1826">
        <v>1434</v>
      </c>
      <c r="I1826" s="24" t="s">
        <v>7869</v>
      </c>
      <c r="J1826" t="b">
        <v>0</v>
      </c>
    </row>
    <row r="1827" spans="1:10" x14ac:dyDescent="0.2">
      <c r="A1827">
        <v>1981</v>
      </c>
      <c r="C1827" s="116">
        <v>45131.504002430556</v>
      </c>
      <c r="D1827">
        <v>1794</v>
      </c>
      <c r="E1827" s="24" t="s">
        <v>7868</v>
      </c>
      <c r="F1827" s="24" t="s">
        <v>4378</v>
      </c>
      <c r="G1827" s="24" t="s">
        <v>4377</v>
      </c>
      <c r="H1827">
        <v>1794</v>
      </c>
      <c r="I1827" s="24" t="s">
        <v>7870</v>
      </c>
      <c r="J1827" t="b">
        <v>0</v>
      </c>
    </row>
    <row r="1828" spans="1:10" x14ac:dyDescent="0.2">
      <c r="A1828">
        <v>1161</v>
      </c>
      <c r="B1828">
        <v>4</v>
      </c>
      <c r="C1828" s="116">
        <v>45131.50400390046</v>
      </c>
      <c r="D1828">
        <v>9458</v>
      </c>
      <c r="E1828" s="24" t="s">
        <v>1609</v>
      </c>
      <c r="F1828" s="24" t="s">
        <v>4380</v>
      </c>
      <c r="G1828" s="24" t="s">
        <v>4379</v>
      </c>
      <c r="H1828">
        <v>9458</v>
      </c>
      <c r="I1828" s="24" t="s">
        <v>7871</v>
      </c>
      <c r="J1828" t="b">
        <v>0</v>
      </c>
    </row>
    <row r="1829" spans="1:10" x14ac:dyDescent="0.2">
      <c r="A1829">
        <v>1464</v>
      </c>
      <c r="B1829">
        <v>4</v>
      </c>
      <c r="C1829" s="116">
        <v>45131.50400497685</v>
      </c>
      <c r="D1829">
        <v>9781</v>
      </c>
      <c r="E1829" s="24" t="s">
        <v>7872</v>
      </c>
      <c r="F1829" s="24" t="s">
        <v>1988</v>
      </c>
      <c r="G1829" s="24" t="s">
        <v>4384</v>
      </c>
      <c r="H1829">
        <v>9781</v>
      </c>
      <c r="I1829" s="24" t="s">
        <v>7873</v>
      </c>
      <c r="J1829" t="b">
        <v>0</v>
      </c>
    </row>
    <row r="1830" spans="1:10" x14ac:dyDescent="0.2">
      <c r="A1830">
        <v>557</v>
      </c>
      <c r="B1830">
        <v>4</v>
      </c>
      <c r="C1830" s="116">
        <v>45131.504005324074</v>
      </c>
      <c r="D1830">
        <v>8750</v>
      </c>
      <c r="E1830" s="24" t="s">
        <v>7874</v>
      </c>
      <c r="F1830" s="24" t="s">
        <v>4386</v>
      </c>
      <c r="G1830" s="24" t="s">
        <v>4385</v>
      </c>
      <c r="H1830">
        <v>8750</v>
      </c>
      <c r="I1830" s="24" t="s">
        <v>7875</v>
      </c>
      <c r="J1830" t="b">
        <v>0</v>
      </c>
    </row>
    <row r="1831" spans="1:10" x14ac:dyDescent="0.2">
      <c r="A1831">
        <v>1530</v>
      </c>
      <c r="B1831">
        <v>4</v>
      </c>
      <c r="C1831" s="116">
        <v>45131.50400552083</v>
      </c>
      <c r="D1831">
        <v>9847</v>
      </c>
      <c r="E1831" s="24" t="s">
        <v>7876</v>
      </c>
      <c r="F1831" s="24" t="s">
        <v>1640</v>
      </c>
      <c r="G1831" s="24" t="s">
        <v>4387</v>
      </c>
      <c r="H1831">
        <v>9847</v>
      </c>
      <c r="I1831" s="24" t="s">
        <v>7877</v>
      </c>
      <c r="J1831" t="b">
        <v>0</v>
      </c>
    </row>
    <row r="1832" spans="1:10" x14ac:dyDescent="0.2">
      <c r="A1832">
        <v>1025</v>
      </c>
      <c r="B1832">
        <v>4</v>
      </c>
      <c r="C1832" s="116">
        <v>45131.504005671297</v>
      </c>
      <c r="D1832">
        <v>9301</v>
      </c>
      <c r="E1832" s="24" t="s">
        <v>7878</v>
      </c>
      <c r="F1832" s="24" t="s">
        <v>1006</v>
      </c>
      <c r="G1832" s="24" t="s">
        <v>4388</v>
      </c>
      <c r="H1832">
        <v>9301</v>
      </c>
      <c r="I1832" s="24" t="s">
        <v>7879</v>
      </c>
      <c r="J1832" t="b">
        <v>0</v>
      </c>
    </row>
    <row r="1833" spans="1:10" x14ac:dyDescent="0.2">
      <c r="A1833">
        <v>1011</v>
      </c>
      <c r="B1833">
        <v>4</v>
      </c>
      <c r="C1833" s="116">
        <v>45131.504006249997</v>
      </c>
      <c r="D1833">
        <v>9287</v>
      </c>
      <c r="E1833" s="24" t="s">
        <v>3041</v>
      </c>
      <c r="F1833" s="24" t="s">
        <v>4390</v>
      </c>
      <c r="G1833" s="24" t="s">
        <v>4389</v>
      </c>
      <c r="H1833">
        <v>9287</v>
      </c>
      <c r="I1833" s="24" t="s">
        <v>7880</v>
      </c>
      <c r="J1833" t="b">
        <v>0</v>
      </c>
    </row>
    <row r="1834" spans="1:10" x14ac:dyDescent="0.2">
      <c r="A1834">
        <v>1379</v>
      </c>
      <c r="B1834">
        <v>4</v>
      </c>
      <c r="C1834" s="116">
        <v>45131.504006400464</v>
      </c>
      <c r="D1834">
        <v>9689</v>
      </c>
      <c r="E1834" s="24" t="s">
        <v>7881</v>
      </c>
      <c r="F1834" s="24" t="s">
        <v>4392</v>
      </c>
      <c r="G1834" s="24" t="s">
        <v>4391</v>
      </c>
      <c r="H1834">
        <v>9689</v>
      </c>
      <c r="I1834" s="24" t="s">
        <v>7882</v>
      </c>
      <c r="J1834" t="b">
        <v>0</v>
      </c>
    </row>
    <row r="1835" spans="1:10" x14ac:dyDescent="0.2">
      <c r="A1835">
        <v>344</v>
      </c>
      <c r="B1835">
        <v>4</v>
      </c>
      <c r="C1835" s="116">
        <v>45131.504006793984</v>
      </c>
      <c r="D1835">
        <v>1358</v>
      </c>
      <c r="E1835" s="24" t="s">
        <v>7883</v>
      </c>
      <c r="F1835" s="24" t="s">
        <v>2030</v>
      </c>
      <c r="G1835" s="24" t="s">
        <v>4393</v>
      </c>
      <c r="H1835">
        <v>1358</v>
      </c>
      <c r="I1835" s="24" t="s">
        <v>7884</v>
      </c>
      <c r="J1835" t="b">
        <v>0</v>
      </c>
    </row>
    <row r="1836" spans="1:10" x14ac:dyDescent="0.2">
      <c r="A1836">
        <v>812</v>
      </c>
      <c r="B1836">
        <v>3</v>
      </c>
      <c r="C1836" s="116">
        <v>45131.504006944444</v>
      </c>
      <c r="D1836">
        <v>9066</v>
      </c>
      <c r="E1836" s="24" t="s">
        <v>7885</v>
      </c>
      <c r="F1836" s="24" t="s">
        <v>4397</v>
      </c>
      <c r="G1836" s="24" t="s">
        <v>4396</v>
      </c>
      <c r="H1836">
        <v>9066</v>
      </c>
      <c r="I1836" s="24" t="s">
        <v>7886</v>
      </c>
      <c r="J1836" t="b">
        <v>1</v>
      </c>
    </row>
    <row r="1837" spans="1:10" x14ac:dyDescent="0.2">
      <c r="A1837">
        <v>1262</v>
      </c>
      <c r="B1837">
        <v>4</v>
      </c>
      <c r="C1837" s="116">
        <v>45131.5040071412</v>
      </c>
      <c r="D1837">
        <v>9568</v>
      </c>
      <c r="E1837" s="24" t="s">
        <v>7887</v>
      </c>
      <c r="F1837" s="24" t="s">
        <v>1870</v>
      </c>
      <c r="G1837" s="24" t="s">
        <v>4399</v>
      </c>
      <c r="H1837">
        <v>9568</v>
      </c>
      <c r="I1837" s="24" t="s">
        <v>7888</v>
      </c>
      <c r="J1837" t="b">
        <v>0</v>
      </c>
    </row>
    <row r="1838" spans="1:10" x14ac:dyDescent="0.2">
      <c r="A1838">
        <v>587</v>
      </c>
      <c r="B1838">
        <v>4</v>
      </c>
      <c r="C1838" s="116">
        <v>45131.504008217591</v>
      </c>
      <c r="D1838">
        <v>8784</v>
      </c>
      <c r="E1838" s="24" t="s">
        <v>7889</v>
      </c>
      <c r="F1838" s="24" t="s">
        <v>2434</v>
      </c>
      <c r="G1838" s="24" t="s">
        <v>4400</v>
      </c>
      <c r="H1838">
        <v>8784</v>
      </c>
      <c r="I1838" s="24" t="s">
        <v>7890</v>
      </c>
      <c r="J1838" t="b">
        <v>0</v>
      </c>
    </row>
    <row r="1839" spans="1:10" x14ac:dyDescent="0.2">
      <c r="A1839">
        <v>1578</v>
      </c>
      <c r="B1839">
        <v>4</v>
      </c>
      <c r="C1839" s="116">
        <v>45131.504007673611</v>
      </c>
      <c r="D1839">
        <v>9899</v>
      </c>
      <c r="E1839" s="24" t="s">
        <v>7891</v>
      </c>
      <c r="F1839" s="24" t="s">
        <v>918</v>
      </c>
      <c r="G1839" s="24" t="s">
        <v>4402</v>
      </c>
      <c r="H1839">
        <v>9899</v>
      </c>
      <c r="I1839" s="24" t="s">
        <v>7892</v>
      </c>
      <c r="J1839" t="b">
        <v>0</v>
      </c>
    </row>
    <row r="1840" spans="1:10" x14ac:dyDescent="0.2">
      <c r="A1840">
        <v>549</v>
      </c>
      <c r="B1840">
        <v>4</v>
      </c>
      <c r="C1840" s="116">
        <v>45131.504008067132</v>
      </c>
      <c r="D1840">
        <v>8742</v>
      </c>
      <c r="E1840" s="24" t="s">
        <v>7893</v>
      </c>
      <c r="F1840" s="24" t="s">
        <v>4404</v>
      </c>
      <c r="G1840" s="24" t="s">
        <v>4403</v>
      </c>
      <c r="H1840">
        <v>8742</v>
      </c>
      <c r="I1840" s="24" t="s">
        <v>7894</v>
      </c>
      <c r="J1840" t="b">
        <v>0</v>
      </c>
    </row>
    <row r="1841" spans="1:10" x14ac:dyDescent="0.2">
      <c r="A1841">
        <v>474</v>
      </c>
      <c r="B1841">
        <v>4</v>
      </c>
      <c r="C1841" s="116">
        <v>45131.504007870368</v>
      </c>
      <c r="D1841">
        <v>2408</v>
      </c>
      <c r="E1841" s="24" t="s">
        <v>7893</v>
      </c>
      <c r="F1841" s="24" t="s">
        <v>4404</v>
      </c>
      <c r="G1841" s="24" t="s">
        <v>4403</v>
      </c>
      <c r="H1841">
        <v>2408</v>
      </c>
      <c r="I1841" s="24" t="s">
        <v>7894</v>
      </c>
      <c r="J1841" t="b">
        <v>0</v>
      </c>
    </row>
    <row r="1842" spans="1:10" x14ac:dyDescent="0.2">
      <c r="A1842">
        <v>1892</v>
      </c>
      <c r="C1842" s="116">
        <v>45639</v>
      </c>
      <c r="D1842">
        <v>8199</v>
      </c>
      <c r="E1842" s="24" t="s">
        <v>1192</v>
      </c>
      <c r="F1842" s="24" t="s">
        <v>4406</v>
      </c>
      <c r="G1842" s="24" t="s">
        <v>4405</v>
      </c>
      <c r="H1842">
        <v>8199</v>
      </c>
      <c r="I1842" s="24" t="s">
        <v>7895</v>
      </c>
      <c r="J1842" t="b">
        <v>0</v>
      </c>
    </row>
    <row r="1843" spans="1:10" x14ac:dyDescent="0.2">
      <c r="A1843">
        <v>1311</v>
      </c>
      <c r="B1843">
        <v>1</v>
      </c>
      <c r="C1843" s="116">
        <v>45131.504008564814</v>
      </c>
      <c r="D1843">
        <v>9620</v>
      </c>
      <c r="E1843" s="24" t="s">
        <v>7896</v>
      </c>
      <c r="F1843" s="24" t="s">
        <v>4408</v>
      </c>
      <c r="G1843" s="24" t="s">
        <v>4407</v>
      </c>
      <c r="H1843">
        <v>9620</v>
      </c>
      <c r="I1843" s="24" t="s">
        <v>7897</v>
      </c>
      <c r="J1843" t="b">
        <v>1</v>
      </c>
    </row>
    <row r="1844" spans="1:10" x14ac:dyDescent="0.2">
      <c r="A1844">
        <v>1131</v>
      </c>
      <c r="B1844">
        <v>4</v>
      </c>
      <c r="C1844" s="116">
        <v>45776</v>
      </c>
      <c r="D1844">
        <v>9419</v>
      </c>
      <c r="E1844" s="24" t="s">
        <v>7898</v>
      </c>
      <c r="F1844" s="24" t="s">
        <v>906</v>
      </c>
      <c r="G1844" s="24" t="s">
        <v>4409</v>
      </c>
      <c r="H1844">
        <v>9419</v>
      </c>
      <c r="I1844" s="24" t="s">
        <v>745</v>
      </c>
      <c r="J1844" t="b">
        <v>0</v>
      </c>
    </row>
    <row r="1845" spans="1:10" x14ac:dyDescent="0.2">
      <c r="A1845">
        <v>2077</v>
      </c>
      <c r="C1845" s="116">
        <v>45142.883727928238</v>
      </c>
      <c r="D1845">
        <v>2426</v>
      </c>
      <c r="E1845" s="24" t="s">
        <v>7899</v>
      </c>
      <c r="F1845" s="24" t="s">
        <v>2064</v>
      </c>
      <c r="G1845" s="24" t="s">
        <v>4410</v>
      </c>
      <c r="H1845">
        <v>2426</v>
      </c>
      <c r="I1845" s="24" t="s">
        <v>7900</v>
      </c>
      <c r="J1845" t="b">
        <v>0</v>
      </c>
    </row>
    <row r="1846" spans="1:10" x14ac:dyDescent="0.2">
      <c r="A1846">
        <v>1447</v>
      </c>
      <c r="B1846">
        <v>4</v>
      </c>
      <c r="C1846" s="116">
        <v>45639</v>
      </c>
      <c r="D1846">
        <v>9764</v>
      </c>
      <c r="E1846" s="24" t="s">
        <v>2434</v>
      </c>
      <c r="F1846" s="24" t="s">
        <v>969</v>
      </c>
      <c r="G1846" s="24" t="s">
        <v>4411</v>
      </c>
      <c r="H1846">
        <v>9764</v>
      </c>
      <c r="I1846" s="24" t="s">
        <v>7901</v>
      </c>
      <c r="J1846" t="b">
        <v>0</v>
      </c>
    </row>
    <row r="1847" spans="1:10" x14ac:dyDescent="0.2">
      <c r="A1847">
        <v>64</v>
      </c>
      <c r="B1847">
        <v>4</v>
      </c>
      <c r="C1847" s="116">
        <v>45131.504009837961</v>
      </c>
      <c r="D1847">
        <v>1067</v>
      </c>
      <c r="E1847" s="24" t="s">
        <v>7902</v>
      </c>
      <c r="F1847" s="24" t="s">
        <v>1314</v>
      </c>
      <c r="G1847" s="24" t="s">
        <v>4423</v>
      </c>
      <c r="H1847">
        <v>1067</v>
      </c>
      <c r="I1847" s="24" t="s">
        <v>7903</v>
      </c>
      <c r="J1847" t="b">
        <v>0</v>
      </c>
    </row>
    <row r="1848" spans="1:10" x14ac:dyDescent="0.2">
      <c r="A1848">
        <v>290</v>
      </c>
      <c r="B1848">
        <v>4</v>
      </c>
      <c r="C1848" s="116">
        <v>45131.504010034725</v>
      </c>
      <c r="D1848">
        <v>1300</v>
      </c>
      <c r="E1848" s="24" t="s">
        <v>7904</v>
      </c>
      <c r="F1848" s="24" t="s">
        <v>1137</v>
      </c>
      <c r="G1848" s="24" t="s">
        <v>4424</v>
      </c>
      <c r="H1848">
        <v>1300</v>
      </c>
      <c r="I1848" s="24" t="s">
        <v>7905</v>
      </c>
      <c r="J1848" t="b">
        <v>0</v>
      </c>
    </row>
    <row r="1849" spans="1:10" x14ac:dyDescent="0.2">
      <c r="A1849">
        <v>78</v>
      </c>
      <c r="B1849">
        <v>4</v>
      </c>
      <c r="C1849" s="116">
        <v>45131.504010567129</v>
      </c>
      <c r="D1849">
        <v>1081</v>
      </c>
      <c r="E1849" s="24" t="s">
        <v>7904</v>
      </c>
      <c r="F1849" s="24" t="s">
        <v>1440</v>
      </c>
      <c r="G1849" s="24" t="s">
        <v>4427</v>
      </c>
      <c r="H1849">
        <v>1081</v>
      </c>
      <c r="I1849" s="24" t="s">
        <v>7906</v>
      </c>
      <c r="J1849" t="b">
        <v>0</v>
      </c>
    </row>
    <row r="1850" spans="1:10" x14ac:dyDescent="0.2">
      <c r="A1850">
        <v>1783</v>
      </c>
      <c r="C1850" s="116">
        <v>45131.504010763892</v>
      </c>
      <c r="D1850">
        <v>1575</v>
      </c>
      <c r="E1850" s="24" t="s">
        <v>7904</v>
      </c>
      <c r="F1850" s="24" t="s">
        <v>4429</v>
      </c>
      <c r="G1850" s="24" t="s">
        <v>4428</v>
      </c>
      <c r="H1850">
        <v>1575</v>
      </c>
      <c r="I1850" s="24" t="s">
        <v>7907</v>
      </c>
      <c r="J1850" t="b">
        <v>0</v>
      </c>
    </row>
    <row r="1851" spans="1:10" x14ac:dyDescent="0.2">
      <c r="A1851">
        <v>762</v>
      </c>
      <c r="B1851">
        <v>4</v>
      </c>
      <c r="C1851" s="116"/>
      <c r="D1851">
        <v>9007</v>
      </c>
      <c r="E1851" s="24" t="s">
        <v>7908</v>
      </c>
      <c r="F1851" s="24" t="s">
        <v>891</v>
      </c>
      <c r="G1851" s="24" t="s">
        <v>595</v>
      </c>
      <c r="H1851">
        <v>9007</v>
      </c>
      <c r="I1851" s="24" t="s">
        <v>7909</v>
      </c>
      <c r="J1851" t="b">
        <v>0</v>
      </c>
    </row>
    <row r="1852" spans="1:10" x14ac:dyDescent="0.2">
      <c r="A1852">
        <v>543</v>
      </c>
      <c r="B1852">
        <v>1</v>
      </c>
      <c r="C1852" s="116">
        <v>45131.504011458332</v>
      </c>
      <c r="D1852">
        <v>8734</v>
      </c>
      <c r="E1852" s="24" t="s">
        <v>7908</v>
      </c>
      <c r="F1852" s="24" t="s">
        <v>4406</v>
      </c>
      <c r="G1852" s="24" t="s">
        <v>4433</v>
      </c>
      <c r="H1852">
        <v>8734</v>
      </c>
      <c r="I1852" s="24" t="s">
        <v>7910</v>
      </c>
      <c r="J1852" t="b">
        <v>1</v>
      </c>
    </row>
    <row r="1853" spans="1:10" x14ac:dyDescent="0.2">
      <c r="A1853">
        <v>1463</v>
      </c>
      <c r="B1853">
        <v>4</v>
      </c>
      <c r="C1853" s="116"/>
      <c r="D1853">
        <v>9780</v>
      </c>
      <c r="E1853" s="24" t="s">
        <v>7908</v>
      </c>
      <c r="F1853" s="24" t="s">
        <v>4434</v>
      </c>
      <c r="G1853" s="24" t="s">
        <v>600</v>
      </c>
      <c r="H1853">
        <v>9780</v>
      </c>
      <c r="I1853" s="24" t="s">
        <v>781</v>
      </c>
      <c r="J1853" t="b">
        <v>0</v>
      </c>
    </row>
    <row r="1854" spans="1:10" x14ac:dyDescent="0.2">
      <c r="A1854">
        <v>1757</v>
      </c>
      <c r="C1854" s="116">
        <v>45885</v>
      </c>
      <c r="D1854">
        <v>5963958</v>
      </c>
      <c r="E1854" s="24" t="s">
        <v>7908</v>
      </c>
      <c r="F1854" s="24" t="s">
        <v>7911</v>
      </c>
      <c r="G1854" s="24" t="s">
        <v>7912</v>
      </c>
      <c r="H1854">
        <v>5963958</v>
      </c>
      <c r="I1854" s="24" t="s">
        <v>7913</v>
      </c>
      <c r="J1854" t="b">
        <v>0</v>
      </c>
    </row>
    <row r="1855" spans="1:10" x14ac:dyDescent="0.2">
      <c r="A1855">
        <v>1027</v>
      </c>
      <c r="B1855">
        <v>4</v>
      </c>
      <c r="C1855" s="116"/>
      <c r="D1855">
        <v>9303</v>
      </c>
      <c r="E1855" s="24" t="s">
        <v>7914</v>
      </c>
      <c r="F1855" s="24" t="s">
        <v>4435</v>
      </c>
      <c r="G1855" s="24" t="s">
        <v>602</v>
      </c>
      <c r="H1855">
        <v>9303</v>
      </c>
      <c r="I1855" s="24" t="s">
        <v>283</v>
      </c>
      <c r="J1855" t="b">
        <v>0</v>
      </c>
    </row>
    <row r="1856" spans="1:10" x14ac:dyDescent="0.2">
      <c r="A1856">
        <v>7</v>
      </c>
      <c r="B1856">
        <v>7</v>
      </c>
      <c r="C1856" s="116"/>
      <c r="D1856">
        <v>1004</v>
      </c>
      <c r="E1856" s="24" t="s">
        <v>7915</v>
      </c>
      <c r="F1856" s="24" t="s">
        <v>4436</v>
      </c>
      <c r="G1856" s="24" t="s">
        <v>604</v>
      </c>
      <c r="H1856">
        <v>1004</v>
      </c>
      <c r="I1856" s="24" t="s">
        <v>7916</v>
      </c>
      <c r="J1856" t="b">
        <v>1</v>
      </c>
    </row>
    <row r="1857" spans="1:10" x14ac:dyDescent="0.2">
      <c r="A1857">
        <v>368</v>
      </c>
      <c r="B1857">
        <v>1</v>
      </c>
      <c r="C1857" s="116">
        <v>45131.504012384263</v>
      </c>
      <c r="D1857">
        <v>2008</v>
      </c>
      <c r="E1857" s="24" t="s">
        <v>7915</v>
      </c>
      <c r="F1857" s="24" t="s">
        <v>4443</v>
      </c>
      <c r="G1857" s="24" t="s">
        <v>4442</v>
      </c>
      <c r="H1857">
        <v>2008</v>
      </c>
      <c r="I1857" s="24" t="s">
        <v>7917</v>
      </c>
      <c r="J1857" t="b">
        <v>1</v>
      </c>
    </row>
    <row r="1858" spans="1:10" x14ac:dyDescent="0.2">
      <c r="A1858">
        <v>616</v>
      </c>
      <c r="B1858">
        <v>4</v>
      </c>
      <c r="C1858" s="116"/>
      <c r="D1858">
        <v>8819</v>
      </c>
      <c r="E1858" s="24" t="s">
        <v>7915</v>
      </c>
      <c r="F1858" s="24" t="s">
        <v>3395</v>
      </c>
      <c r="G1858" s="24" t="s">
        <v>607</v>
      </c>
      <c r="H1858">
        <v>8819</v>
      </c>
      <c r="I1858" s="24" t="s">
        <v>775</v>
      </c>
      <c r="J1858" t="b">
        <v>0</v>
      </c>
    </row>
    <row r="1859" spans="1:10" x14ac:dyDescent="0.2">
      <c r="A1859">
        <v>1728</v>
      </c>
      <c r="C1859" s="116"/>
      <c r="D1859">
        <v>5659205</v>
      </c>
      <c r="E1859" s="24" t="s">
        <v>7915</v>
      </c>
      <c r="F1859" s="24" t="s">
        <v>4448</v>
      </c>
      <c r="G1859" s="24" t="s">
        <v>4447</v>
      </c>
      <c r="H1859">
        <v>5659205</v>
      </c>
      <c r="I1859" s="24" t="s">
        <v>7918</v>
      </c>
      <c r="J1859" t="b">
        <v>0</v>
      </c>
    </row>
    <row r="1860" spans="1:10" x14ac:dyDescent="0.2">
      <c r="A1860">
        <v>401</v>
      </c>
      <c r="B1860">
        <v>4</v>
      </c>
      <c r="C1860" s="116">
        <v>45131.504012581019</v>
      </c>
      <c r="D1860">
        <v>2166</v>
      </c>
      <c r="E1860" s="24" t="s">
        <v>6851</v>
      </c>
      <c r="F1860" s="24" t="s">
        <v>1000</v>
      </c>
      <c r="G1860" s="24" t="s">
        <v>4450</v>
      </c>
      <c r="H1860">
        <v>2166</v>
      </c>
      <c r="I1860" s="24" t="s">
        <v>7919</v>
      </c>
      <c r="J1860" t="b">
        <v>0</v>
      </c>
    </row>
    <row r="1861" spans="1:10" x14ac:dyDescent="0.2">
      <c r="A1861">
        <v>492</v>
      </c>
      <c r="B1861">
        <v>4</v>
      </c>
      <c r="C1861" s="116">
        <v>45131.504012731479</v>
      </c>
      <c r="D1861">
        <v>4008</v>
      </c>
      <c r="E1861" s="24" t="s">
        <v>6851</v>
      </c>
      <c r="F1861" s="24" t="s">
        <v>4452</v>
      </c>
      <c r="G1861" s="24" t="s">
        <v>4451</v>
      </c>
      <c r="H1861">
        <v>4008</v>
      </c>
      <c r="I1861" s="24" t="s">
        <v>7920</v>
      </c>
      <c r="J1861" t="b">
        <v>0</v>
      </c>
    </row>
    <row r="1862" spans="1:10" x14ac:dyDescent="0.2">
      <c r="A1862">
        <v>725</v>
      </c>
      <c r="B1862">
        <v>4</v>
      </c>
      <c r="C1862" s="116">
        <v>45131.504013113423</v>
      </c>
      <c r="D1862">
        <v>8963</v>
      </c>
      <c r="E1862" s="24" t="s">
        <v>6851</v>
      </c>
      <c r="F1862" s="24" t="s">
        <v>4452</v>
      </c>
      <c r="G1862" s="24" t="s">
        <v>4451</v>
      </c>
      <c r="H1862">
        <v>8963</v>
      </c>
      <c r="I1862" s="24" t="s">
        <v>7920</v>
      </c>
      <c r="J1862" t="b">
        <v>0</v>
      </c>
    </row>
    <row r="1863" spans="1:10" x14ac:dyDescent="0.2">
      <c r="A1863">
        <v>498</v>
      </c>
      <c r="B1863">
        <v>1</v>
      </c>
      <c r="C1863" s="116">
        <v>45131.504013310187</v>
      </c>
      <c r="D1863">
        <v>5005</v>
      </c>
      <c r="E1863" s="24" t="s">
        <v>6851</v>
      </c>
      <c r="F1863" s="24" t="s">
        <v>4454</v>
      </c>
      <c r="G1863" s="24" t="s">
        <v>4453</v>
      </c>
      <c r="H1863">
        <v>5005</v>
      </c>
      <c r="I1863" s="24" t="s">
        <v>7921</v>
      </c>
      <c r="J1863" t="b">
        <v>1</v>
      </c>
    </row>
    <row r="1864" spans="1:10" x14ac:dyDescent="0.2">
      <c r="A1864">
        <v>670</v>
      </c>
      <c r="B1864">
        <v>8</v>
      </c>
      <c r="C1864" s="116">
        <v>45699</v>
      </c>
      <c r="D1864">
        <v>8888</v>
      </c>
      <c r="E1864" s="24" t="s">
        <v>6851</v>
      </c>
      <c r="F1864" s="24" t="s">
        <v>1343</v>
      </c>
      <c r="G1864" s="24" t="s">
        <v>4455</v>
      </c>
      <c r="H1864">
        <v>8888</v>
      </c>
      <c r="I1864" s="24" t="s">
        <v>7922</v>
      </c>
      <c r="J1864" t="b">
        <v>1</v>
      </c>
    </row>
    <row r="1865" spans="1:10" x14ac:dyDescent="0.2">
      <c r="A1865">
        <v>1567</v>
      </c>
      <c r="B1865">
        <v>1</v>
      </c>
      <c r="C1865" s="116">
        <v>45131.504013460646</v>
      </c>
      <c r="D1865">
        <v>9887</v>
      </c>
      <c r="E1865" s="24" t="s">
        <v>6851</v>
      </c>
      <c r="F1865" s="24" t="s">
        <v>3713</v>
      </c>
      <c r="G1865" s="24" t="s">
        <v>4456</v>
      </c>
      <c r="H1865">
        <v>9887</v>
      </c>
      <c r="I1865" s="24" t="s">
        <v>7923</v>
      </c>
      <c r="J1865" t="b">
        <v>1</v>
      </c>
    </row>
    <row r="1866" spans="1:10" x14ac:dyDescent="0.2">
      <c r="A1866">
        <v>234</v>
      </c>
      <c r="B1866">
        <v>4</v>
      </c>
      <c r="C1866" s="116">
        <v>45131.504013807869</v>
      </c>
      <c r="D1866">
        <v>1244</v>
      </c>
      <c r="E1866" s="24" t="s">
        <v>6851</v>
      </c>
      <c r="F1866" s="24" t="s">
        <v>4459</v>
      </c>
      <c r="G1866" s="24" t="s">
        <v>4458</v>
      </c>
      <c r="H1866">
        <v>1244</v>
      </c>
      <c r="I1866" s="24" t="s">
        <v>7924</v>
      </c>
      <c r="J1866" t="b">
        <v>0</v>
      </c>
    </row>
    <row r="1867" spans="1:10" x14ac:dyDescent="0.2">
      <c r="A1867">
        <v>2005</v>
      </c>
      <c r="C1867" s="116">
        <v>45131.50401420139</v>
      </c>
      <c r="D1867">
        <v>1884</v>
      </c>
      <c r="E1867" s="24" t="s">
        <v>6851</v>
      </c>
      <c r="F1867" s="24" t="s">
        <v>4463</v>
      </c>
      <c r="G1867" s="24" t="s">
        <v>4462</v>
      </c>
      <c r="H1867">
        <v>1884</v>
      </c>
      <c r="I1867" s="24" t="s">
        <v>7925</v>
      </c>
      <c r="J1867" t="b">
        <v>0</v>
      </c>
    </row>
    <row r="1868" spans="1:10" x14ac:dyDescent="0.2">
      <c r="A1868">
        <v>1288</v>
      </c>
      <c r="B1868">
        <v>1</v>
      </c>
      <c r="C1868" s="116">
        <v>45131.504014548613</v>
      </c>
      <c r="D1868">
        <v>9596</v>
      </c>
      <c r="E1868" s="24" t="s">
        <v>6851</v>
      </c>
      <c r="F1868" s="24" t="s">
        <v>4465</v>
      </c>
      <c r="G1868" s="24" t="s">
        <v>4464</v>
      </c>
      <c r="H1868">
        <v>9596</v>
      </c>
      <c r="I1868" s="24" t="s">
        <v>7926</v>
      </c>
      <c r="J1868" t="b">
        <v>1</v>
      </c>
    </row>
    <row r="1869" spans="1:10" x14ac:dyDescent="0.2">
      <c r="A1869">
        <v>502</v>
      </c>
      <c r="B1869">
        <v>2</v>
      </c>
      <c r="C1869" s="116">
        <v>45131.50401527778</v>
      </c>
      <c r="D1869">
        <v>8645</v>
      </c>
      <c r="E1869" s="24" t="s">
        <v>7927</v>
      </c>
      <c r="F1869" s="24" t="s">
        <v>4467</v>
      </c>
      <c r="G1869" s="24" t="s">
        <v>4466</v>
      </c>
      <c r="H1869">
        <v>8645</v>
      </c>
      <c r="I1869" s="24" t="s">
        <v>7928</v>
      </c>
      <c r="J1869" t="b">
        <v>1</v>
      </c>
    </row>
    <row r="1870" spans="1:10" x14ac:dyDescent="0.2">
      <c r="A1870">
        <v>1576</v>
      </c>
      <c r="B1870">
        <v>4</v>
      </c>
      <c r="C1870" s="116">
        <v>45131.504015474537</v>
      </c>
      <c r="D1870">
        <v>9896</v>
      </c>
      <c r="E1870" s="24" t="s">
        <v>7929</v>
      </c>
      <c r="F1870" s="24" t="s">
        <v>4469</v>
      </c>
      <c r="G1870" s="24" t="s">
        <v>4468</v>
      </c>
      <c r="H1870">
        <v>9896</v>
      </c>
      <c r="I1870" s="24" t="s">
        <v>7930</v>
      </c>
      <c r="J1870" t="b">
        <v>0</v>
      </c>
    </row>
    <row r="1871" spans="1:10" x14ac:dyDescent="0.2">
      <c r="A1871">
        <v>1543</v>
      </c>
      <c r="B1871">
        <v>4</v>
      </c>
      <c r="C1871" s="116">
        <v>45131.50401582176</v>
      </c>
      <c r="D1871">
        <v>9861</v>
      </c>
      <c r="E1871" s="24" t="s">
        <v>7931</v>
      </c>
      <c r="F1871" s="24" t="s">
        <v>2150</v>
      </c>
      <c r="G1871" s="24" t="s">
        <v>4470</v>
      </c>
      <c r="H1871">
        <v>9861</v>
      </c>
      <c r="I1871" s="24" t="s">
        <v>7932</v>
      </c>
      <c r="J1871" t="b">
        <v>0</v>
      </c>
    </row>
    <row r="1872" spans="1:10" x14ac:dyDescent="0.2">
      <c r="A1872">
        <v>1836</v>
      </c>
      <c r="C1872" s="116">
        <v>45131.504016006947</v>
      </c>
      <c r="D1872">
        <v>1643</v>
      </c>
      <c r="E1872" s="24" t="s">
        <v>7933</v>
      </c>
      <c r="F1872" s="24" t="s">
        <v>4472</v>
      </c>
      <c r="G1872" s="24" t="s">
        <v>4471</v>
      </c>
      <c r="H1872">
        <v>1643</v>
      </c>
      <c r="I1872" s="24" t="s">
        <v>7934</v>
      </c>
      <c r="J1872" t="b">
        <v>0</v>
      </c>
    </row>
    <row r="1873" spans="1:10" x14ac:dyDescent="0.2">
      <c r="A1873">
        <v>1815</v>
      </c>
      <c r="C1873" s="116">
        <v>45131.504016354163</v>
      </c>
      <c r="D1873">
        <v>1613</v>
      </c>
      <c r="E1873" s="24" t="s">
        <v>7935</v>
      </c>
      <c r="F1873" s="24" t="s">
        <v>4474</v>
      </c>
      <c r="G1873" s="24" t="s">
        <v>4473</v>
      </c>
      <c r="H1873">
        <v>1613</v>
      </c>
      <c r="I1873" s="24" t="s">
        <v>7936</v>
      </c>
      <c r="J1873" t="b">
        <v>0</v>
      </c>
    </row>
    <row r="1874" spans="1:10" x14ac:dyDescent="0.2">
      <c r="A1874">
        <v>1384</v>
      </c>
      <c r="B1874">
        <v>4</v>
      </c>
      <c r="C1874" s="116">
        <v>45131.504017245374</v>
      </c>
      <c r="D1874">
        <v>9695</v>
      </c>
      <c r="E1874" s="24" t="s">
        <v>7937</v>
      </c>
      <c r="F1874" s="24" t="s">
        <v>956</v>
      </c>
      <c r="G1874" s="24" t="s">
        <v>4478</v>
      </c>
      <c r="H1874">
        <v>9695</v>
      </c>
      <c r="I1874" s="24" t="s">
        <v>7938</v>
      </c>
      <c r="J1874" t="b">
        <v>0</v>
      </c>
    </row>
    <row r="1875" spans="1:10" x14ac:dyDescent="0.2">
      <c r="A1875">
        <v>1077</v>
      </c>
      <c r="B1875">
        <v>4</v>
      </c>
      <c r="C1875" s="116">
        <v>45131.504018368054</v>
      </c>
      <c r="D1875">
        <v>9355</v>
      </c>
      <c r="E1875" s="24" t="s">
        <v>7939</v>
      </c>
      <c r="F1875" s="24" t="s">
        <v>891</v>
      </c>
      <c r="G1875" s="24" t="s">
        <v>4480</v>
      </c>
      <c r="H1875">
        <v>9355</v>
      </c>
      <c r="I1875" s="24" t="s">
        <v>7940</v>
      </c>
      <c r="J1875" t="b">
        <v>0</v>
      </c>
    </row>
    <row r="1876" spans="1:10" x14ac:dyDescent="0.2">
      <c r="A1876">
        <v>38</v>
      </c>
      <c r="B1876">
        <v>4</v>
      </c>
      <c r="C1876" s="116">
        <v>45131.504018518521</v>
      </c>
      <c r="D1876">
        <v>1041</v>
      </c>
      <c r="E1876" s="24" t="s">
        <v>7939</v>
      </c>
      <c r="F1876" s="24" t="s">
        <v>3389</v>
      </c>
      <c r="G1876" s="24" t="s">
        <v>4481</v>
      </c>
      <c r="H1876">
        <v>1041</v>
      </c>
      <c r="I1876" s="24" t="s">
        <v>7941</v>
      </c>
      <c r="J1876" t="b">
        <v>0</v>
      </c>
    </row>
    <row r="1877" spans="1:10" x14ac:dyDescent="0.2">
      <c r="A1877">
        <v>847</v>
      </c>
      <c r="B1877">
        <v>4</v>
      </c>
      <c r="C1877" s="116">
        <v>45131.504018715277</v>
      </c>
      <c r="D1877">
        <v>9115</v>
      </c>
      <c r="E1877" s="24" t="s">
        <v>7942</v>
      </c>
      <c r="F1877" s="24" t="s">
        <v>4483</v>
      </c>
      <c r="G1877" s="24" t="s">
        <v>4482</v>
      </c>
      <c r="H1877">
        <v>9115</v>
      </c>
      <c r="I1877" s="24" t="s">
        <v>7943</v>
      </c>
      <c r="J1877" t="b">
        <v>0</v>
      </c>
    </row>
    <row r="1878" spans="1:10" x14ac:dyDescent="0.2">
      <c r="A1878">
        <v>263</v>
      </c>
      <c r="B1878">
        <v>4</v>
      </c>
      <c r="C1878" s="116">
        <v>45131.504018900465</v>
      </c>
      <c r="D1878">
        <v>1273</v>
      </c>
      <c r="E1878" s="24" t="s">
        <v>7944</v>
      </c>
      <c r="F1878" s="24" t="s">
        <v>4485</v>
      </c>
      <c r="G1878" s="24" t="s">
        <v>4484</v>
      </c>
      <c r="H1878">
        <v>1273</v>
      </c>
      <c r="I1878" s="24" t="s">
        <v>7945</v>
      </c>
      <c r="J1878" t="b">
        <v>1</v>
      </c>
    </row>
    <row r="1879" spans="1:10" x14ac:dyDescent="0.2">
      <c r="A1879">
        <v>1047</v>
      </c>
      <c r="B1879">
        <v>4</v>
      </c>
      <c r="C1879" s="116">
        <v>45131.504019247688</v>
      </c>
      <c r="D1879">
        <v>9324</v>
      </c>
      <c r="E1879" s="24" t="s">
        <v>7946</v>
      </c>
      <c r="F1879" s="24" t="s">
        <v>1973</v>
      </c>
      <c r="G1879" s="24" t="s">
        <v>4487</v>
      </c>
      <c r="H1879">
        <v>9324</v>
      </c>
      <c r="I1879" s="24" t="s">
        <v>7947</v>
      </c>
      <c r="J1879" t="b">
        <v>0</v>
      </c>
    </row>
    <row r="1880" spans="1:10" x14ac:dyDescent="0.2">
      <c r="A1880">
        <v>1886</v>
      </c>
      <c r="C1880" s="116">
        <v>45131.504019444445</v>
      </c>
      <c r="D1880">
        <v>1685</v>
      </c>
      <c r="E1880" s="24" t="s">
        <v>7946</v>
      </c>
      <c r="F1880" s="24" t="s">
        <v>1440</v>
      </c>
      <c r="G1880" s="24" t="s">
        <v>4488</v>
      </c>
      <c r="H1880">
        <v>1685</v>
      </c>
      <c r="I1880" s="24" t="s">
        <v>7948</v>
      </c>
      <c r="J1880" t="b">
        <v>0</v>
      </c>
    </row>
    <row r="1881" spans="1:10" x14ac:dyDescent="0.2">
      <c r="A1881">
        <v>1679</v>
      </c>
      <c r="C1881" s="116">
        <v>45131.504019641201</v>
      </c>
      <c r="D1881">
        <v>1445</v>
      </c>
      <c r="E1881" s="24" t="s">
        <v>7949</v>
      </c>
      <c r="F1881" s="24" t="s">
        <v>1341</v>
      </c>
      <c r="G1881" s="24" t="s">
        <v>4489</v>
      </c>
      <c r="H1881">
        <v>1445</v>
      </c>
      <c r="I1881" s="24" t="s">
        <v>7950</v>
      </c>
      <c r="J1881" t="b">
        <v>0</v>
      </c>
    </row>
    <row r="1882" spans="1:10" x14ac:dyDescent="0.2">
      <c r="A1882">
        <v>1376</v>
      </c>
      <c r="B1882">
        <v>4</v>
      </c>
      <c r="C1882" s="116"/>
      <c r="D1882">
        <v>9686</v>
      </c>
      <c r="E1882" s="24" t="s">
        <v>7951</v>
      </c>
      <c r="F1882" s="24" t="s">
        <v>981</v>
      </c>
      <c r="G1882" s="24" t="s">
        <v>4490</v>
      </c>
      <c r="H1882">
        <v>9686</v>
      </c>
      <c r="I1882" s="24" t="s">
        <v>459</v>
      </c>
      <c r="J1882" t="b">
        <v>0</v>
      </c>
    </row>
    <row r="1883" spans="1:10" x14ac:dyDescent="0.2">
      <c r="A1883">
        <v>1133</v>
      </c>
      <c r="B1883">
        <v>4</v>
      </c>
      <c r="C1883" s="116">
        <v>45131.504019988424</v>
      </c>
      <c r="D1883">
        <v>9422</v>
      </c>
      <c r="E1883" s="24" t="s">
        <v>7952</v>
      </c>
      <c r="F1883" s="24" t="s">
        <v>948</v>
      </c>
      <c r="G1883" s="24" t="s">
        <v>4491</v>
      </c>
      <c r="H1883">
        <v>9422</v>
      </c>
      <c r="I1883" s="24" t="s">
        <v>7953</v>
      </c>
      <c r="J1883" t="b">
        <v>0</v>
      </c>
    </row>
    <row r="1884" spans="1:10" x14ac:dyDescent="0.2">
      <c r="A1884">
        <v>1226</v>
      </c>
      <c r="B1884">
        <v>4</v>
      </c>
      <c r="C1884" s="116">
        <v>45131.504020520835</v>
      </c>
      <c r="D1884">
        <v>9531</v>
      </c>
      <c r="E1884" s="24" t="s">
        <v>7954</v>
      </c>
      <c r="F1884" s="24" t="s">
        <v>891</v>
      </c>
      <c r="G1884" s="24" t="s">
        <v>4494</v>
      </c>
      <c r="H1884">
        <v>9531</v>
      </c>
      <c r="I1884" s="24" t="s">
        <v>7955</v>
      </c>
      <c r="J1884" t="b">
        <v>0</v>
      </c>
    </row>
    <row r="1885" spans="1:10" x14ac:dyDescent="0.2">
      <c r="A1885">
        <v>1694</v>
      </c>
      <c r="C1885" s="116">
        <v>45131.504020868058</v>
      </c>
      <c r="D1885">
        <v>1433</v>
      </c>
      <c r="E1885" s="24" t="s">
        <v>7956</v>
      </c>
      <c r="F1885" s="24" t="s">
        <v>4498</v>
      </c>
      <c r="G1885" s="24" t="s">
        <v>4497</v>
      </c>
      <c r="H1885">
        <v>1433</v>
      </c>
      <c r="I1885" s="24" t="s">
        <v>7957</v>
      </c>
      <c r="J1885" t="b">
        <v>0</v>
      </c>
    </row>
    <row r="1886" spans="1:10" x14ac:dyDescent="0.2">
      <c r="A1886">
        <v>1822</v>
      </c>
      <c r="C1886" s="116">
        <v>45639</v>
      </c>
      <c r="D1886">
        <v>1619</v>
      </c>
      <c r="E1886" s="24" t="s">
        <v>7958</v>
      </c>
      <c r="F1886" s="24" t="s">
        <v>5113</v>
      </c>
      <c r="G1886" s="24" t="s">
        <v>5112</v>
      </c>
      <c r="H1886">
        <v>1619</v>
      </c>
      <c r="I1886" s="24" t="s">
        <v>7959</v>
      </c>
      <c r="J1886" t="b">
        <v>0</v>
      </c>
    </row>
    <row r="1887" spans="1:10" x14ac:dyDescent="0.2">
      <c r="A1887">
        <v>860</v>
      </c>
      <c r="B1887">
        <v>4</v>
      </c>
      <c r="C1887" s="116">
        <v>45131.504021261571</v>
      </c>
      <c r="D1887">
        <v>9130</v>
      </c>
      <c r="E1887" s="24" t="s">
        <v>7960</v>
      </c>
      <c r="F1887" s="24" t="s">
        <v>1254</v>
      </c>
      <c r="G1887" s="24" t="s">
        <v>4501</v>
      </c>
      <c r="H1887">
        <v>9130</v>
      </c>
      <c r="I1887" s="24" t="s">
        <v>7961</v>
      </c>
      <c r="J1887" t="b">
        <v>0</v>
      </c>
    </row>
    <row r="1888" spans="1:10" x14ac:dyDescent="0.2">
      <c r="A1888">
        <v>245</v>
      </c>
      <c r="B1888">
        <v>4</v>
      </c>
      <c r="C1888" s="116">
        <v>45131.504022685185</v>
      </c>
      <c r="D1888">
        <v>1255</v>
      </c>
      <c r="E1888" s="24" t="s">
        <v>7962</v>
      </c>
      <c r="F1888" s="24" t="s">
        <v>4506</v>
      </c>
      <c r="G1888" s="24" t="s">
        <v>4505</v>
      </c>
      <c r="H1888">
        <v>1255</v>
      </c>
      <c r="I1888" s="24" t="s">
        <v>7963</v>
      </c>
      <c r="J1888" t="b">
        <v>1</v>
      </c>
    </row>
    <row r="1889" spans="1:10" x14ac:dyDescent="0.2">
      <c r="A1889">
        <v>1928</v>
      </c>
      <c r="C1889" s="116">
        <v>45126.462032951385</v>
      </c>
      <c r="D1889">
        <v>1736</v>
      </c>
      <c r="E1889" s="24" t="s">
        <v>7964</v>
      </c>
      <c r="F1889" s="24" t="s">
        <v>2691</v>
      </c>
      <c r="G1889" s="24" t="s">
        <v>7965</v>
      </c>
      <c r="H1889">
        <v>1736</v>
      </c>
      <c r="I1889" s="24" t="s">
        <v>7966</v>
      </c>
      <c r="J1889" t="b">
        <v>0</v>
      </c>
    </row>
    <row r="1890" spans="1:10" x14ac:dyDescent="0.2">
      <c r="A1890">
        <v>1602</v>
      </c>
      <c r="B1890">
        <v>4</v>
      </c>
      <c r="C1890" s="116">
        <v>45131.504023032408</v>
      </c>
      <c r="D1890">
        <v>9924</v>
      </c>
      <c r="E1890" s="24" t="s">
        <v>7967</v>
      </c>
      <c r="F1890" s="24" t="s">
        <v>3639</v>
      </c>
      <c r="G1890" s="24" t="s">
        <v>4507</v>
      </c>
      <c r="H1890">
        <v>9924</v>
      </c>
      <c r="I1890" s="24" t="s">
        <v>7968</v>
      </c>
      <c r="J1890" t="b">
        <v>0</v>
      </c>
    </row>
    <row r="1891" spans="1:10" x14ac:dyDescent="0.2">
      <c r="A1891">
        <v>142</v>
      </c>
      <c r="B1891">
        <v>4</v>
      </c>
      <c r="C1891" s="116">
        <v>45131.504023229165</v>
      </c>
      <c r="D1891">
        <v>1146</v>
      </c>
      <c r="E1891" s="24" t="s">
        <v>7969</v>
      </c>
      <c r="F1891" s="24" t="s">
        <v>4509</v>
      </c>
      <c r="G1891" s="24" t="s">
        <v>4508</v>
      </c>
      <c r="H1891">
        <v>1146</v>
      </c>
      <c r="I1891" s="24" t="s">
        <v>7970</v>
      </c>
      <c r="J1891" t="b">
        <v>0</v>
      </c>
    </row>
    <row r="1892" spans="1:10" x14ac:dyDescent="0.2">
      <c r="A1892">
        <v>1594</v>
      </c>
      <c r="B1892">
        <v>4</v>
      </c>
      <c r="C1892" s="116">
        <v>45131.504023958332</v>
      </c>
      <c r="D1892">
        <v>9916</v>
      </c>
      <c r="E1892" s="24" t="s">
        <v>7971</v>
      </c>
      <c r="F1892" s="24" t="s">
        <v>914</v>
      </c>
      <c r="G1892" s="24" t="s">
        <v>4513</v>
      </c>
      <c r="H1892">
        <v>9916</v>
      </c>
      <c r="I1892" s="24" t="s">
        <v>7972</v>
      </c>
      <c r="J1892" t="b">
        <v>0</v>
      </c>
    </row>
    <row r="1893" spans="1:10" x14ac:dyDescent="0.2">
      <c r="A1893">
        <v>1206</v>
      </c>
      <c r="B1893">
        <v>11</v>
      </c>
      <c r="C1893" s="116">
        <v>45131.504024155096</v>
      </c>
      <c r="D1893">
        <v>9511</v>
      </c>
      <c r="E1893" s="24" t="s">
        <v>7973</v>
      </c>
      <c r="F1893" s="24" t="s">
        <v>3621</v>
      </c>
      <c r="G1893" s="24" t="s">
        <v>4514</v>
      </c>
      <c r="H1893">
        <v>9511</v>
      </c>
      <c r="I1893" s="24" t="s">
        <v>7974</v>
      </c>
      <c r="J1893" t="b">
        <v>0</v>
      </c>
    </row>
    <row r="1894" spans="1:10" x14ac:dyDescent="0.2">
      <c r="A1894">
        <v>134</v>
      </c>
      <c r="B1894">
        <v>4</v>
      </c>
      <c r="C1894" s="116">
        <v>45131.504024502312</v>
      </c>
      <c r="D1894">
        <v>1138</v>
      </c>
      <c r="E1894" s="24" t="s">
        <v>7975</v>
      </c>
      <c r="F1894" s="24" t="s">
        <v>4516</v>
      </c>
      <c r="G1894" s="24" t="s">
        <v>4515</v>
      </c>
      <c r="H1894">
        <v>1138</v>
      </c>
      <c r="I1894" s="24" t="s">
        <v>7976</v>
      </c>
      <c r="J1894" t="b">
        <v>0</v>
      </c>
    </row>
    <row r="1895" spans="1:10" x14ac:dyDescent="0.2">
      <c r="A1895">
        <v>1705</v>
      </c>
      <c r="C1895" s="116">
        <v>45060</v>
      </c>
      <c r="D1895">
        <v>1466</v>
      </c>
      <c r="E1895" s="24" t="s">
        <v>7977</v>
      </c>
      <c r="F1895" s="24" t="s">
        <v>1568</v>
      </c>
      <c r="G1895" s="24" t="s">
        <v>4517</v>
      </c>
      <c r="H1895">
        <v>1466</v>
      </c>
      <c r="I1895" s="24" t="s">
        <v>7978</v>
      </c>
      <c r="J1895" t="b">
        <v>0</v>
      </c>
    </row>
    <row r="1896" spans="1:10" x14ac:dyDescent="0.2">
      <c r="A1896">
        <v>321</v>
      </c>
      <c r="B1896">
        <v>4</v>
      </c>
      <c r="C1896" s="116">
        <v>45131.5040246875</v>
      </c>
      <c r="D1896">
        <v>1332</v>
      </c>
      <c r="E1896" s="24" t="s">
        <v>7979</v>
      </c>
      <c r="F1896" s="24" t="s">
        <v>1875</v>
      </c>
      <c r="G1896" s="24" t="s">
        <v>4518</v>
      </c>
      <c r="H1896">
        <v>1332</v>
      </c>
      <c r="I1896" s="24" t="s">
        <v>7980</v>
      </c>
      <c r="J1896" t="b">
        <v>0</v>
      </c>
    </row>
    <row r="1897" spans="1:10" x14ac:dyDescent="0.2">
      <c r="A1897">
        <v>1568</v>
      </c>
      <c r="B1897">
        <v>4</v>
      </c>
      <c r="C1897" s="116">
        <v>45131.504024884256</v>
      </c>
      <c r="D1897">
        <v>9888</v>
      </c>
      <c r="E1897" s="24" t="s">
        <v>1380</v>
      </c>
      <c r="F1897" s="24" t="s">
        <v>4520</v>
      </c>
      <c r="G1897" s="24" t="s">
        <v>4519</v>
      </c>
      <c r="H1897">
        <v>9888</v>
      </c>
      <c r="I1897" s="24" t="s">
        <v>7981</v>
      </c>
      <c r="J1897" t="b">
        <v>0</v>
      </c>
    </row>
    <row r="1898" spans="1:10" x14ac:dyDescent="0.2">
      <c r="A1898">
        <v>1086</v>
      </c>
      <c r="B1898">
        <v>4</v>
      </c>
      <c r="C1898" s="116">
        <v>45131.504025034723</v>
      </c>
      <c r="D1898">
        <v>9364</v>
      </c>
      <c r="E1898" s="24" t="s">
        <v>1380</v>
      </c>
      <c r="F1898" s="24" t="s">
        <v>3621</v>
      </c>
      <c r="G1898" s="24" t="s">
        <v>4521</v>
      </c>
      <c r="H1898">
        <v>9364</v>
      </c>
      <c r="I1898" s="24" t="s">
        <v>7982</v>
      </c>
      <c r="J1898" t="b">
        <v>0</v>
      </c>
    </row>
    <row r="1899" spans="1:10" x14ac:dyDescent="0.2">
      <c r="A1899">
        <v>1746</v>
      </c>
      <c r="C1899" s="116">
        <v>45131.387869826387</v>
      </c>
      <c r="D1899">
        <v>1502</v>
      </c>
      <c r="E1899" s="24" t="s">
        <v>1380</v>
      </c>
      <c r="F1899" s="24" t="s">
        <v>6984</v>
      </c>
      <c r="G1899" s="24" t="s">
        <v>7983</v>
      </c>
      <c r="H1899">
        <v>1502</v>
      </c>
      <c r="I1899" s="24" t="s">
        <v>7984</v>
      </c>
      <c r="J1899" t="b">
        <v>0</v>
      </c>
    </row>
    <row r="1900" spans="1:10" x14ac:dyDescent="0.2">
      <c r="A1900">
        <v>1167</v>
      </c>
      <c r="B1900">
        <v>4</v>
      </c>
      <c r="C1900" s="116">
        <v>45131.504025381946</v>
      </c>
      <c r="D1900">
        <v>9465</v>
      </c>
      <c r="E1900" s="24" t="s">
        <v>1380</v>
      </c>
      <c r="F1900" s="24" t="s">
        <v>4523</v>
      </c>
      <c r="G1900" s="24" t="s">
        <v>4522</v>
      </c>
      <c r="H1900">
        <v>9465</v>
      </c>
      <c r="I1900" s="24" t="s">
        <v>7985</v>
      </c>
      <c r="J1900" t="b">
        <v>0</v>
      </c>
    </row>
    <row r="1901" spans="1:10" x14ac:dyDescent="0.2">
      <c r="A1901">
        <v>525</v>
      </c>
      <c r="B1901">
        <v>6</v>
      </c>
      <c r="C1901" s="116">
        <v>45131.504025578703</v>
      </c>
      <c r="D1901">
        <v>8711</v>
      </c>
      <c r="E1901" s="24" t="s">
        <v>1380</v>
      </c>
      <c r="F1901" s="24" t="s">
        <v>956</v>
      </c>
      <c r="G1901" s="24" t="s">
        <v>4524</v>
      </c>
      <c r="H1901">
        <v>8711</v>
      </c>
      <c r="I1901" s="24" t="s">
        <v>7986</v>
      </c>
      <c r="J1901" t="b">
        <v>1</v>
      </c>
    </row>
    <row r="1902" spans="1:10" x14ac:dyDescent="0.2">
      <c r="A1902">
        <v>1934</v>
      </c>
      <c r="C1902" s="116">
        <v>45131.504034062498</v>
      </c>
      <c r="D1902">
        <v>1762</v>
      </c>
      <c r="E1902" s="24" t="s">
        <v>7987</v>
      </c>
      <c r="F1902" s="24" t="s">
        <v>4531</v>
      </c>
      <c r="G1902" s="24" t="s">
        <v>4530</v>
      </c>
      <c r="H1902">
        <v>1762</v>
      </c>
      <c r="I1902" s="24" t="s">
        <v>7988</v>
      </c>
      <c r="J1902" t="b">
        <v>0</v>
      </c>
    </row>
    <row r="1903" spans="1:10" x14ac:dyDescent="0.2">
      <c r="A1903">
        <v>537</v>
      </c>
      <c r="B1903">
        <v>4</v>
      </c>
      <c r="C1903" s="116">
        <v>45131.50403877315</v>
      </c>
      <c r="D1903">
        <v>8724</v>
      </c>
      <c r="E1903" s="24" t="s">
        <v>7989</v>
      </c>
      <c r="F1903" s="24" t="s">
        <v>4533</v>
      </c>
      <c r="G1903" s="24" t="s">
        <v>4532</v>
      </c>
      <c r="H1903">
        <v>8724</v>
      </c>
      <c r="I1903" s="24" t="s">
        <v>7990</v>
      </c>
      <c r="J1903" t="b">
        <v>0</v>
      </c>
    </row>
    <row r="1904" spans="1:10" x14ac:dyDescent="0.2">
      <c r="A1904">
        <v>1147</v>
      </c>
      <c r="B1904">
        <v>4</v>
      </c>
      <c r="C1904" s="116">
        <v>45131.504038969906</v>
      </c>
      <c r="D1904">
        <v>9442</v>
      </c>
      <c r="E1904" s="24" t="s">
        <v>7991</v>
      </c>
      <c r="F1904" s="24" t="s">
        <v>1108</v>
      </c>
      <c r="G1904" s="24" t="s">
        <v>4535</v>
      </c>
      <c r="H1904">
        <v>9442</v>
      </c>
      <c r="I1904" s="24" t="s">
        <v>7992</v>
      </c>
      <c r="J1904" t="b">
        <v>0</v>
      </c>
    </row>
    <row r="1905" spans="1:10" x14ac:dyDescent="0.2">
      <c r="A1905">
        <v>706</v>
      </c>
      <c r="B1905">
        <v>4</v>
      </c>
      <c r="C1905" s="116">
        <v>45131.504039155094</v>
      </c>
      <c r="D1905">
        <v>8941</v>
      </c>
      <c r="E1905" s="24" t="s">
        <v>7993</v>
      </c>
      <c r="F1905" s="24" t="s">
        <v>924</v>
      </c>
      <c r="G1905" s="24" t="s">
        <v>4536</v>
      </c>
      <c r="H1905">
        <v>8941</v>
      </c>
      <c r="I1905" s="24" t="s">
        <v>7994</v>
      </c>
      <c r="J1905" t="b">
        <v>0</v>
      </c>
    </row>
    <row r="1906" spans="1:10" x14ac:dyDescent="0.2">
      <c r="A1906">
        <v>1222</v>
      </c>
      <c r="B1906">
        <v>4</v>
      </c>
      <c r="C1906" s="116">
        <v>45131.504039502317</v>
      </c>
      <c r="D1906">
        <v>9527</v>
      </c>
      <c r="E1906" s="24" t="s">
        <v>7995</v>
      </c>
      <c r="F1906" s="24" t="s">
        <v>969</v>
      </c>
      <c r="G1906" s="24" t="s">
        <v>4537</v>
      </c>
      <c r="H1906">
        <v>9527</v>
      </c>
      <c r="I1906" s="24" t="s">
        <v>7996</v>
      </c>
      <c r="J1906" t="b">
        <v>0</v>
      </c>
    </row>
    <row r="1907" spans="1:10" x14ac:dyDescent="0.2">
      <c r="A1907">
        <v>694</v>
      </c>
      <c r="B1907">
        <v>4</v>
      </c>
      <c r="C1907" s="116">
        <v>45131.504039699073</v>
      </c>
      <c r="D1907">
        <v>8926</v>
      </c>
      <c r="E1907" s="24" t="s">
        <v>7997</v>
      </c>
      <c r="F1907" s="24" t="s">
        <v>1378</v>
      </c>
      <c r="G1907" s="24" t="s">
        <v>4538</v>
      </c>
      <c r="H1907">
        <v>8926</v>
      </c>
      <c r="I1907" s="24" t="s">
        <v>7998</v>
      </c>
      <c r="J1907" t="b">
        <v>0</v>
      </c>
    </row>
    <row r="1908" spans="1:10" x14ac:dyDescent="0.2">
      <c r="A1908">
        <v>1212</v>
      </c>
      <c r="B1908">
        <v>4</v>
      </c>
      <c r="C1908" s="116">
        <v>45131.504040243053</v>
      </c>
      <c r="D1908">
        <v>9517</v>
      </c>
      <c r="E1908" s="24" t="s">
        <v>7999</v>
      </c>
      <c r="F1908" s="24" t="s">
        <v>3579</v>
      </c>
      <c r="G1908" s="24" t="s">
        <v>4541</v>
      </c>
      <c r="H1908">
        <v>9517</v>
      </c>
      <c r="I1908" s="24" t="s">
        <v>8000</v>
      </c>
      <c r="J1908" t="b">
        <v>0</v>
      </c>
    </row>
    <row r="1909" spans="1:10" x14ac:dyDescent="0.2">
      <c r="A1909">
        <v>90</v>
      </c>
      <c r="B1909">
        <v>4</v>
      </c>
      <c r="C1909" s="116">
        <v>45131.504040590276</v>
      </c>
      <c r="D1909">
        <v>1093</v>
      </c>
      <c r="E1909" s="24" t="s">
        <v>8001</v>
      </c>
      <c r="F1909" s="24" t="s">
        <v>1287</v>
      </c>
      <c r="G1909" s="24" t="s">
        <v>4545</v>
      </c>
      <c r="H1909">
        <v>1093</v>
      </c>
      <c r="I1909" s="24" t="s">
        <v>8002</v>
      </c>
      <c r="J1909" t="b">
        <v>0</v>
      </c>
    </row>
    <row r="1910" spans="1:10" x14ac:dyDescent="0.2">
      <c r="A1910">
        <v>504</v>
      </c>
      <c r="B1910">
        <v>9</v>
      </c>
      <c r="C1910" s="116">
        <v>45639</v>
      </c>
      <c r="D1910">
        <v>8651</v>
      </c>
      <c r="E1910" s="24" t="s">
        <v>8003</v>
      </c>
      <c r="F1910" s="24" t="s">
        <v>4547</v>
      </c>
      <c r="G1910" s="24" t="s">
        <v>4546</v>
      </c>
      <c r="H1910">
        <v>8651</v>
      </c>
      <c r="I1910" s="24" t="s">
        <v>8004</v>
      </c>
      <c r="J1910" t="b">
        <v>1</v>
      </c>
    </row>
    <row r="1911" spans="1:10" x14ac:dyDescent="0.2">
      <c r="A1911">
        <v>648</v>
      </c>
      <c r="B1911">
        <v>4</v>
      </c>
      <c r="C1911" s="116">
        <v>45131.5040415162</v>
      </c>
      <c r="D1911">
        <v>8861</v>
      </c>
      <c r="E1911" s="24" t="s">
        <v>8005</v>
      </c>
      <c r="F1911" s="24" t="s">
        <v>3432</v>
      </c>
      <c r="G1911" s="24" t="s">
        <v>4549</v>
      </c>
      <c r="H1911">
        <v>8861</v>
      </c>
      <c r="I1911" s="24" t="s">
        <v>8006</v>
      </c>
      <c r="J1911" t="b">
        <v>0</v>
      </c>
    </row>
    <row r="1912" spans="1:10" x14ac:dyDescent="0.2">
      <c r="A1912">
        <v>1227</v>
      </c>
      <c r="B1912">
        <v>4</v>
      </c>
      <c r="C1912" s="116">
        <v>45639</v>
      </c>
      <c r="D1912">
        <v>9532</v>
      </c>
      <c r="E1912" s="24" t="s">
        <v>8007</v>
      </c>
      <c r="F1912" s="24" t="s">
        <v>4551</v>
      </c>
      <c r="G1912" s="24" t="s">
        <v>4550</v>
      </c>
      <c r="H1912">
        <v>9532</v>
      </c>
      <c r="I1912" s="24" t="s">
        <v>8008</v>
      </c>
      <c r="J1912" t="b">
        <v>0</v>
      </c>
    </row>
    <row r="1913" spans="1:10" x14ac:dyDescent="0.2">
      <c r="A1913">
        <v>931</v>
      </c>
      <c r="B1913">
        <v>4</v>
      </c>
      <c r="C1913" s="116">
        <v>45131.504047835646</v>
      </c>
      <c r="D1913">
        <v>9202</v>
      </c>
      <c r="E1913" s="24" t="s">
        <v>8009</v>
      </c>
      <c r="F1913" s="24" t="s">
        <v>2642</v>
      </c>
      <c r="G1913" s="24" t="s">
        <v>4552</v>
      </c>
      <c r="H1913">
        <v>9202</v>
      </c>
      <c r="I1913" s="24" t="s">
        <v>8010</v>
      </c>
      <c r="J1913" t="b">
        <v>0</v>
      </c>
    </row>
    <row r="1914" spans="1:10" x14ac:dyDescent="0.2">
      <c r="A1914">
        <v>789</v>
      </c>
      <c r="B1914">
        <v>4</v>
      </c>
      <c r="C1914" s="116">
        <v>45131.504043668981</v>
      </c>
      <c r="D1914">
        <v>9038</v>
      </c>
      <c r="E1914" s="24" t="s">
        <v>8011</v>
      </c>
      <c r="F1914" s="24" t="s">
        <v>1743</v>
      </c>
      <c r="G1914" s="24" t="s">
        <v>4553</v>
      </c>
      <c r="H1914">
        <v>9038</v>
      </c>
      <c r="I1914" s="24" t="s">
        <v>8012</v>
      </c>
      <c r="J1914" t="b">
        <v>0</v>
      </c>
    </row>
    <row r="1915" spans="1:10" x14ac:dyDescent="0.2">
      <c r="A1915">
        <v>396</v>
      </c>
      <c r="B1915">
        <v>4</v>
      </c>
      <c r="C1915" s="116">
        <v>45131.504045289352</v>
      </c>
      <c r="D1915">
        <v>2142</v>
      </c>
      <c r="E1915" s="24" t="s">
        <v>8011</v>
      </c>
      <c r="F1915" s="24" t="s">
        <v>2202</v>
      </c>
      <c r="G1915" s="24" t="s">
        <v>4558</v>
      </c>
      <c r="H1915">
        <v>2142</v>
      </c>
      <c r="I1915" s="24" t="s">
        <v>8013</v>
      </c>
      <c r="J1915" t="b">
        <v>0</v>
      </c>
    </row>
    <row r="1916" spans="1:10" x14ac:dyDescent="0.2">
      <c r="A1916">
        <v>692</v>
      </c>
      <c r="B1916">
        <v>4</v>
      </c>
      <c r="C1916" s="116">
        <v>45131.504046759263</v>
      </c>
      <c r="D1916">
        <v>8922</v>
      </c>
      <c r="E1916" s="24" t="s">
        <v>8011</v>
      </c>
      <c r="F1916" s="24" t="s">
        <v>1078</v>
      </c>
      <c r="G1916" s="24" t="s">
        <v>4559</v>
      </c>
      <c r="H1916">
        <v>8922</v>
      </c>
      <c r="I1916" s="24" t="s">
        <v>8014</v>
      </c>
      <c r="J1916" t="b">
        <v>0</v>
      </c>
    </row>
    <row r="1917" spans="1:10" x14ac:dyDescent="0.2">
      <c r="A1917">
        <v>905</v>
      </c>
      <c r="B1917">
        <v>4</v>
      </c>
      <c r="C1917" s="116"/>
      <c r="D1917">
        <v>9176</v>
      </c>
      <c r="E1917" s="24" t="s">
        <v>8015</v>
      </c>
      <c r="F1917" s="24" t="s">
        <v>2483</v>
      </c>
      <c r="G1917" s="24" t="s">
        <v>616</v>
      </c>
      <c r="H1917">
        <v>9176</v>
      </c>
      <c r="I1917" s="24" t="s">
        <v>8016</v>
      </c>
      <c r="J1917" t="b">
        <v>0</v>
      </c>
    </row>
    <row r="1918" spans="1:10" x14ac:dyDescent="0.2">
      <c r="A1918">
        <v>1797</v>
      </c>
      <c r="C1918" s="116">
        <v>45131.504048530092</v>
      </c>
      <c r="D1918">
        <v>1594</v>
      </c>
      <c r="E1918" s="24" t="s">
        <v>8015</v>
      </c>
      <c r="F1918" s="24" t="s">
        <v>1378</v>
      </c>
      <c r="G1918" s="24" t="s">
        <v>4561</v>
      </c>
      <c r="H1918">
        <v>1594</v>
      </c>
      <c r="I1918" s="24" t="s">
        <v>8017</v>
      </c>
      <c r="J1918" t="b">
        <v>0</v>
      </c>
    </row>
    <row r="1919" spans="1:10" x14ac:dyDescent="0.2">
      <c r="A1919">
        <v>748</v>
      </c>
      <c r="B1919">
        <v>4</v>
      </c>
      <c r="C1919" s="116">
        <v>45131.504050543983</v>
      </c>
      <c r="D1919">
        <v>8991</v>
      </c>
      <c r="E1919" s="24" t="s">
        <v>8015</v>
      </c>
      <c r="F1919" s="24" t="s">
        <v>1440</v>
      </c>
      <c r="G1919" s="24" t="s">
        <v>4562</v>
      </c>
      <c r="H1919">
        <v>8991</v>
      </c>
      <c r="I1919" s="24" t="s">
        <v>8018</v>
      </c>
      <c r="J1919" t="b">
        <v>0</v>
      </c>
    </row>
    <row r="1920" spans="1:10" x14ac:dyDescent="0.2">
      <c r="A1920">
        <v>414</v>
      </c>
      <c r="B1920">
        <v>4</v>
      </c>
      <c r="C1920" s="116">
        <v>45131.50405142361</v>
      </c>
      <c r="D1920">
        <v>2210</v>
      </c>
      <c r="E1920" s="24" t="s">
        <v>8015</v>
      </c>
      <c r="F1920" s="24" t="s">
        <v>1254</v>
      </c>
      <c r="G1920" s="24" t="s">
        <v>4563</v>
      </c>
      <c r="H1920">
        <v>2210</v>
      </c>
      <c r="I1920" s="24" t="s">
        <v>8019</v>
      </c>
      <c r="J1920" t="b">
        <v>0</v>
      </c>
    </row>
    <row r="1921" spans="1:10" x14ac:dyDescent="0.2">
      <c r="A1921">
        <v>541</v>
      </c>
      <c r="B1921">
        <v>4</v>
      </c>
      <c r="C1921" s="116">
        <v>45131.504052893521</v>
      </c>
      <c r="D1921">
        <v>8732</v>
      </c>
      <c r="E1921" s="24" t="s">
        <v>8020</v>
      </c>
      <c r="F1921" s="24" t="s">
        <v>4565</v>
      </c>
      <c r="G1921" s="24" t="s">
        <v>4564</v>
      </c>
      <c r="H1921">
        <v>8732</v>
      </c>
      <c r="I1921" s="24" t="s">
        <v>8021</v>
      </c>
      <c r="J1921" t="b">
        <v>0</v>
      </c>
    </row>
    <row r="1922" spans="1:10" x14ac:dyDescent="0.2">
      <c r="A1922">
        <v>133</v>
      </c>
      <c r="B1922">
        <v>4</v>
      </c>
      <c r="C1922" s="116">
        <v>45131.504055243058</v>
      </c>
      <c r="D1922">
        <v>1137</v>
      </c>
      <c r="E1922" s="24" t="s">
        <v>8022</v>
      </c>
      <c r="F1922" s="24" t="s">
        <v>4569</v>
      </c>
      <c r="G1922" s="24" t="s">
        <v>4568</v>
      </c>
      <c r="H1922">
        <v>1137</v>
      </c>
      <c r="I1922" s="24" t="s">
        <v>8023</v>
      </c>
      <c r="J1922" t="b">
        <v>0</v>
      </c>
    </row>
    <row r="1923" spans="1:10" x14ac:dyDescent="0.2">
      <c r="A1923">
        <v>392</v>
      </c>
      <c r="B1923">
        <v>4</v>
      </c>
      <c r="C1923" s="116"/>
      <c r="D1923">
        <v>2132</v>
      </c>
      <c r="E1923" s="24" t="s">
        <v>1991</v>
      </c>
      <c r="F1923" s="24" t="s">
        <v>1511</v>
      </c>
      <c r="G1923" s="24" t="s">
        <v>618</v>
      </c>
      <c r="H1923">
        <v>2132</v>
      </c>
      <c r="I1923" s="24" t="s">
        <v>8024</v>
      </c>
      <c r="J1923" t="b">
        <v>0</v>
      </c>
    </row>
    <row r="1924" spans="1:10" x14ac:dyDescent="0.2">
      <c r="A1924">
        <v>761</v>
      </c>
      <c r="B1924">
        <v>4</v>
      </c>
      <c r="C1924" s="116">
        <v>45131.504057407408</v>
      </c>
      <c r="D1924">
        <v>9006</v>
      </c>
      <c r="E1924" s="24" t="s">
        <v>1991</v>
      </c>
      <c r="F1924" s="24" t="s">
        <v>1022</v>
      </c>
      <c r="G1924" s="24" t="s">
        <v>4572</v>
      </c>
      <c r="H1924">
        <v>9006</v>
      </c>
      <c r="I1924" s="24" t="s">
        <v>8025</v>
      </c>
      <c r="J1924" t="b">
        <v>0</v>
      </c>
    </row>
    <row r="1925" spans="1:10" x14ac:dyDescent="0.2">
      <c r="A1925">
        <v>1297</v>
      </c>
      <c r="B1925">
        <v>4</v>
      </c>
      <c r="C1925" s="116">
        <v>45131.504058680555</v>
      </c>
      <c r="D1925">
        <v>9605</v>
      </c>
      <c r="E1925" s="24" t="s">
        <v>1991</v>
      </c>
      <c r="F1925" s="24" t="s">
        <v>1753</v>
      </c>
      <c r="G1925" s="24" t="s">
        <v>4573</v>
      </c>
      <c r="H1925">
        <v>9605</v>
      </c>
      <c r="I1925" s="24" t="s">
        <v>8026</v>
      </c>
      <c r="J1925" t="b">
        <v>0</v>
      </c>
    </row>
    <row r="1926" spans="1:10" x14ac:dyDescent="0.2">
      <c r="A1926">
        <v>1324</v>
      </c>
      <c r="B1926">
        <v>4</v>
      </c>
      <c r="C1926" s="116">
        <v>45131.504059409723</v>
      </c>
      <c r="D1926">
        <v>9633</v>
      </c>
      <c r="E1926" s="24" t="s">
        <v>8027</v>
      </c>
      <c r="F1926" s="24" t="s">
        <v>4575</v>
      </c>
      <c r="G1926" s="24" t="s">
        <v>4574</v>
      </c>
      <c r="H1926">
        <v>9633</v>
      </c>
      <c r="I1926" s="24" t="s">
        <v>8028</v>
      </c>
      <c r="J1926" t="b">
        <v>0</v>
      </c>
    </row>
    <row r="1927" spans="1:10" x14ac:dyDescent="0.2">
      <c r="A1927">
        <v>223</v>
      </c>
      <c r="B1927">
        <v>4</v>
      </c>
      <c r="C1927" s="116">
        <v>45126.655559293984</v>
      </c>
      <c r="D1927">
        <v>1232</v>
      </c>
      <c r="E1927" s="24" t="s">
        <v>8029</v>
      </c>
      <c r="F1927" s="24" t="s">
        <v>883</v>
      </c>
      <c r="G1927" s="24" t="s">
        <v>8030</v>
      </c>
      <c r="H1927">
        <v>1232</v>
      </c>
      <c r="I1927" s="24" t="s">
        <v>8031</v>
      </c>
      <c r="J1927" t="b">
        <v>0</v>
      </c>
    </row>
    <row r="1928" spans="1:10" x14ac:dyDescent="0.2">
      <c r="A1928">
        <v>183</v>
      </c>
      <c r="B1928">
        <v>4</v>
      </c>
      <c r="C1928" s="116">
        <v>45126.516658368055</v>
      </c>
      <c r="D1928">
        <v>1187</v>
      </c>
      <c r="E1928" s="24" t="s">
        <v>8032</v>
      </c>
      <c r="F1928" s="24" t="s">
        <v>8033</v>
      </c>
      <c r="G1928" s="24" t="s">
        <v>8034</v>
      </c>
      <c r="H1928">
        <v>1187</v>
      </c>
      <c r="I1928" s="24" t="s">
        <v>8035</v>
      </c>
      <c r="J1928" t="b">
        <v>0</v>
      </c>
    </row>
    <row r="1929" spans="1:10" x14ac:dyDescent="0.2">
      <c r="A1929">
        <v>1823</v>
      </c>
      <c r="C1929" s="116">
        <v>45131.504060104169</v>
      </c>
      <c r="D1929">
        <v>1628</v>
      </c>
      <c r="E1929" s="24" t="s">
        <v>8029</v>
      </c>
      <c r="F1929" s="24" t="s">
        <v>8036</v>
      </c>
      <c r="G1929" s="24" t="s">
        <v>8037</v>
      </c>
      <c r="H1929">
        <v>1628</v>
      </c>
      <c r="I1929" s="24" t="s">
        <v>8038</v>
      </c>
      <c r="J1929" t="b">
        <v>0</v>
      </c>
    </row>
    <row r="1930" spans="1:10" x14ac:dyDescent="0.2">
      <c r="A1930">
        <v>499</v>
      </c>
      <c r="B1930">
        <v>4</v>
      </c>
      <c r="C1930" s="116">
        <v>45126.501734108795</v>
      </c>
      <c r="D1930">
        <v>5555</v>
      </c>
      <c r="E1930" s="24" t="s">
        <v>8029</v>
      </c>
      <c r="F1930" s="24" t="s">
        <v>8029</v>
      </c>
      <c r="G1930" s="24" t="s">
        <v>8039</v>
      </c>
      <c r="H1930">
        <v>5555</v>
      </c>
      <c r="I1930" s="24" t="s">
        <v>8040</v>
      </c>
      <c r="J1930" t="b">
        <v>0</v>
      </c>
    </row>
    <row r="1931" spans="1:10" x14ac:dyDescent="0.2">
      <c r="A1931">
        <v>1545</v>
      </c>
      <c r="B1931">
        <v>4</v>
      </c>
      <c r="C1931" s="116">
        <v>45620</v>
      </c>
      <c r="D1931">
        <v>9863</v>
      </c>
      <c r="E1931" s="24" t="s">
        <v>8041</v>
      </c>
      <c r="F1931" s="24" t="s">
        <v>883</v>
      </c>
      <c r="G1931" s="24" t="s">
        <v>8042</v>
      </c>
      <c r="H1931">
        <v>9863</v>
      </c>
      <c r="I1931" s="24" t="s">
        <v>8043</v>
      </c>
      <c r="J1931" t="b">
        <v>0</v>
      </c>
    </row>
    <row r="1932" spans="1:10" x14ac:dyDescent="0.2">
      <c r="A1932">
        <v>945</v>
      </c>
      <c r="B1932">
        <v>4</v>
      </c>
      <c r="C1932" s="116">
        <v>45131.504060648149</v>
      </c>
      <c r="D1932">
        <v>9217</v>
      </c>
      <c r="E1932" s="24" t="s">
        <v>8044</v>
      </c>
      <c r="F1932" s="24" t="s">
        <v>4577</v>
      </c>
      <c r="G1932" s="24" t="s">
        <v>4576</v>
      </c>
      <c r="H1932">
        <v>9217</v>
      </c>
      <c r="I1932" s="24" t="s">
        <v>8045</v>
      </c>
      <c r="J1932" t="b">
        <v>0</v>
      </c>
    </row>
    <row r="1933" spans="1:10" x14ac:dyDescent="0.2">
      <c r="A1933">
        <v>728</v>
      </c>
      <c r="B1933">
        <v>4</v>
      </c>
      <c r="C1933" s="116">
        <v>45131.504061226849</v>
      </c>
      <c r="D1933">
        <v>8966</v>
      </c>
      <c r="E1933" s="24" t="s">
        <v>8046</v>
      </c>
      <c r="F1933" s="24" t="s">
        <v>4579</v>
      </c>
      <c r="G1933" s="24" t="s">
        <v>4578</v>
      </c>
      <c r="H1933">
        <v>8966</v>
      </c>
      <c r="I1933" s="24" t="s">
        <v>8047</v>
      </c>
      <c r="J1933" t="b">
        <v>0</v>
      </c>
    </row>
    <row r="1934" spans="1:10" x14ac:dyDescent="0.2">
      <c r="A1934">
        <v>611</v>
      </c>
      <c r="B1934">
        <v>4</v>
      </c>
      <c r="C1934" s="116">
        <v>45131.504064664354</v>
      </c>
      <c r="D1934">
        <v>8812</v>
      </c>
      <c r="E1934" s="24" t="s">
        <v>8048</v>
      </c>
      <c r="F1934" s="24" t="s">
        <v>1378</v>
      </c>
      <c r="G1934" s="24" t="s">
        <v>4580</v>
      </c>
      <c r="H1934">
        <v>8812</v>
      </c>
      <c r="I1934" s="24" t="s">
        <v>8049</v>
      </c>
      <c r="J1934" t="b">
        <v>0</v>
      </c>
    </row>
    <row r="1935" spans="1:10" x14ac:dyDescent="0.2">
      <c r="A1935">
        <v>722</v>
      </c>
      <c r="B1935">
        <v>4</v>
      </c>
      <c r="C1935" s="116">
        <v>45131.504072071759</v>
      </c>
      <c r="D1935">
        <v>8960</v>
      </c>
      <c r="E1935" s="24" t="s">
        <v>8050</v>
      </c>
      <c r="F1935" s="24" t="s">
        <v>4582</v>
      </c>
      <c r="G1935" s="24" t="s">
        <v>4581</v>
      </c>
      <c r="H1935">
        <v>8960</v>
      </c>
      <c r="I1935" s="24" t="s">
        <v>8051</v>
      </c>
      <c r="J1935" t="b">
        <v>0</v>
      </c>
    </row>
    <row r="1936" spans="1:10" x14ac:dyDescent="0.2">
      <c r="A1936">
        <v>225</v>
      </c>
      <c r="B1936">
        <v>4</v>
      </c>
      <c r="C1936" s="116">
        <v>45131.504074421297</v>
      </c>
      <c r="D1936">
        <v>1234</v>
      </c>
      <c r="E1936" s="24" t="s">
        <v>8052</v>
      </c>
      <c r="F1936" s="24" t="s">
        <v>2192</v>
      </c>
      <c r="G1936" s="24" t="s">
        <v>4583</v>
      </c>
      <c r="H1936">
        <v>1234</v>
      </c>
      <c r="I1936" s="24" t="s">
        <v>8053</v>
      </c>
      <c r="J1936" t="b">
        <v>0</v>
      </c>
    </row>
    <row r="1937" spans="1:10" x14ac:dyDescent="0.2">
      <c r="A1937">
        <v>376</v>
      </c>
      <c r="B1937">
        <v>4</v>
      </c>
      <c r="C1937" s="116">
        <v>45131.504074965276</v>
      </c>
      <c r="D1937">
        <v>2024</v>
      </c>
      <c r="E1937" s="24" t="s">
        <v>1440</v>
      </c>
      <c r="F1937" s="24" t="s">
        <v>960</v>
      </c>
      <c r="G1937" s="24" t="s">
        <v>4586</v>
      </c>
      <c r="H1937">
        <v>2024</v>
      </c>
      <c r="I1937" s="24" t="s">
        <v>8054</v>
      </c>
      <c r="J1937" t="b">
        <v>0</v>
      </c>
    </row>
    <row r="1938" spans="1:10" x14ac:dyDescent="0.2">
      <c r="A1938">
        <v>1317</v>
      </c>
      <c r="B1938">
        <v>4</v>
      </c>
      <c r="C1938" s="116">
        <v>45131.504075115743</v>
      </c>
      <c r="D1938">
        <v>9626</v>
      </c>
      <c r="E1938" s="24" t="s">
        <v>1440</v>
      </c>
      <c r="F1938" s="24" t="s">
        <v>4588</v>
      </c>
      <c r="G1938" s="24" t="s">
        <v>4587</v>
      </c>
      <c r="H1938">
        <v>9626</v>
      </c>
      <c r="I1938" s="24" t="s">
        <v>8055</v>
      </c>
      <c r="J1938" t="b">
        <v>0</v>
      </c>
    </row>
    <row r="1939" spans="1:10" x14ac:dyDescent="0.2">
      <c r="A1939">
        <v>180</v>
      </c>
      <c r="B1939">
        <v>4</v>
      </c>
      <c r="C1939" s="116">
        <v>45131.504075312499</v>
      </c>
      <c r="D1939">
        <v>1184</v>
      </c>
      <c r="E1939" s="24" t="s">
        <v>1440</v>
      </c>
      <c r="F1939" s="24" t="s">
        <v>1968</v>
      </c>
      <c r="G1939" s="24" t="s">
        <v>4589</v>
      </c>
      <c r="H1939">
        <v>1184</v>
      </c>
      <c r="I1939" s="24" t="s">
        <v>8056</v>
      </c>
      <c r="J1939" t="b">
        <v>0</v>
      </c>
    </row>
    <row r="1940" spans="1:10" x14ac:dyDescent="0.2">
      <c r="A1940">
        <v>886</v>
      </c>
      <c r="B1940">
        <v>2</v>
      </c>
      <c r="C1940" s="116">
        <v>45131.504075694444</v>
      </c>
      <c r="D1940">
        <v>9156</v>
      </c>
      <c r="E1940" s="24" t="s">
        <v>1440</v>
      </c>
      <c r="F1940" s="24" t="s">
        <v>4591</v>
      </c>
      <c r="G1940" s="24" t="s">
        <v>4590</v>
      </c>
      <c r="H1940">
        <v>9156</v>
      </c>
      <c r="I1940" s="24" t="s">
        <v>8057</v>
      </c>
      <c r="J1940" t="b">
        <v>1</v>
      </c>
    </row>
    <row r="1941" spans="1:10" x14ac:dyDescent="0.2">
      <c r="A1941">
        <v>1279</v>
      </c>
      <c r="B1941">
        <v>4</v>
      </c>
      <c r="C1941" s="116">
        <v>45131.504076238423</v>
      </c>
      <c r="D1941">
        <v>9587</v>
      </c>
      <c r="E1941" s="24" t="s">
        <v>1440</v>
      </c>
      <c r="F1941" s="24" t="s">
        <v>4595</v>
      </c>
      <c r="G1941" s="24" t="s">
        <v>4594</v>
      </c>
      <c r="H1941">
        <v>9587</v>
      </c>
      <c r="I1941" s="24" t="s">
        <v>8058</v>
      </c>
      <c r="J1941" t="b">
        <v>0</v>
      </c>
    </row>
    <row r="1942" spans="1:10" x14ac:dyDescent="0.2">
      <c r="A1942">
        <v>1240</v>
      </c>
      <c r="B1942">
        <v>4</v>
      </c>
      <c r="C1942" s="116">
        <v>45131.50407638889</v>
      </c>
      <c r="D1942">
        <v>9546</v>
      </c>
      <c r="E1942" s="24" t="s">
        <v>1440</v>
      </c>
      <c r="F1942" s="24" t="s">
        <v>4597</v>
      </c>
      <c r="G1942" s="24" t="s">
        <v>4596</v>
      </c>
      <c r="H1942">
        <v>9546</v>
      </c>
      <c r="I1942" s="24" t="s">
        <v>8059</v>
      </c>
      <c r="J1942" t="b">
        <v>0</v>
      </c>
    </row>
    <row r="1943" spans="1:10" x14ac:dyDescent="0.2">
      <c r="A1943">
        <v>2012</v>
      </c>
      <c r="C1943" s="116">
        <v>45131.504076585647</v>
      </c>
      <c r="D1943">
        <v>1892</v>
      </c>
      <c r="E1943" s="24" t="s">
        <v>1440</v>
      </c>
      <c r="F1943" s="24" t="s">
        <v>2230</v>
      </c>
      <c r="G1943" s="24" t="s">
        <v>4598</v>
      </c>
      <c r="H1943">
        <v>1892</v>
      </c>
      <c r="I1943" s="24" t="s">
        <v>8060</v>
      </c>
      <c r="J1943" t="b">
        <v>0</v>
      </c>
    </row>
    <row r="1944" spans="1:10" x14ac:dyDescent="0.2">
      <c r="A1944">
        <v>604</v>
      </c>
      <c r="B1944">
        <v>4</v>
      </c>
      <c r="C1944" s="116">
        <v>45131.504076770834</v>
      </c>
      <c r="D1944">
        <v>8804</v>
      </c>
      <c r="E1944" s="24" t="s">
        <v>2230</v>
      </c>
      <c r="F1944" s="24" t="s">
        <v>4600</v>
      </c>
      <c r="G1944" s="24" t="s">
        <v>4599</v>
      </c>
      <c r="H1944">
        <v>8804</v>
      </c>
      <c r="I1944" s="24" t="s">
        <v>8061</v>
      </c>
      <c r="J1944" t="b">
        <v>0</v>
      </c>
    </row>
    <row r="1945" spans="1:10" x14ac:dyDescent="0.2">
      <c r="A1945">
        <v>1789</v>
      </c>
      <c r="C1945" s="116">
        <v>45131.504076967591</v>
      </c>
      <c r="D1945">
        <v>1584</v>
      </c>
      <c r="E1945" s="24" t="s">
        <v>8062</v>
      </c>
      <c r="F1945" s="24" t="s">
        <v>4529</v>
      </c>
      <c r="G1945" s="24" t="s">
        <v>4601</v>
      </c>
      <c r="H1945">
        <v>1584</v>
      </c>
      <c r="I1945" s="24" t="s">
        <v>8063</v>
      </c>
      <c r="J1945" t="b">
        <v>0</v>
      </c>
    </row>
    <row r="1946" spans="1:10" x14ac:dyDescent="0.2">
      <c r="A1946">
        <v>397</v>
      </c>
      <c r="B1946">
        <v>4</v>
      </c>
      <c r="C1946" s="116"/>
      <c r="D1946">
        <v>2144</v>
      </c>
      <c r="E1946" s="24" t="s">
        <v>8064</v>
      </c>
      <c r="F1946" s="24" t="s">
        <v>969</v>
      </c>
      <c r="G1946" s="24" t="s">
        <v>622</v>
      </c>
      <c r="H1946">
        <v>2144</v>
      </c>
      <c r="I1946" s="24" t="s">
        <v>8065</v>
      </c>
      <c r="J1946" t="b">
        <v>0</v>
      </c>
    </row>
    <row r="1947" spans="1:10" x14ac:dyDescent="0.2">
      <c r="A1947">
        <v>1106</v>
      </c>
      <c r="B1947">
        <v>4</v>
      </c>
      <c r="C1947" s="116">
        <v>45131.504077511578</v>
      </c>
      <c r="D1947">
        <v>9390</v>
      </c>
      <c r="E1947" s="24" t="s">
        <v>8066</v>
      </c>
      <c r="F1947" s="24" t="s">
        <v>1380</v>
      </c>
      <c r="G1947" s="24" t="s">
        <v>4603</v>
      </c>
      <c r="H1947">
        <v>9390</v>
      </c>
      <c r="I1947" s="24" t="s">
        <v>8067</v>
      </c>
      <c r="J1947" t="b">
        <v>0</v>
      </c>
    </row>
    <row r="1948" spans="1:10" x14ac:dyDescent="0.2">
      <c r="A1948">
        <v>1975</v>
      </c>
      <c r="C1948" s="116">
        <v>45131.504077858794</v>
      </c>
      <c r="D1948">
        <v>1787</v>
      </c>
      <c r="E1948" s="24" t="s">
        <v>8068</v>
      </c>
      <c r="F1948" s="24" t="s">
        <v>1382</v>
      </c>
      <c r="G1948" s="24" t="s">
        <v>4605</v>
      </c>
      <c r="H1948">
        <v>1787</v>
      </c>
      <c r="I1948" s="24" t="s">
        <v>8069</v>
      </c>
      <c r="J1948" t="b">
        <v>0</v>
      </c>
    </row>
    <row r="1949" spans="1:10" x14ac:dyDescent="0.2">
      <c r="A1949">
        <v>1357</v>
      </c>
      <c r="B1949">
        <v>4</v>
      </c>
      <c r="C1949" s="116">
        <v>45131.50407800926</v>
      </c>
      <c r="D1949">
        <v>9667</v>
      </c>
      <c r="E1949" s="24" t="s">
        <v>8070</v>
      </c>
      <c r="F1949" s="24" t="s">
        <v>4607</v>
      </c>
      <c r="G1949" s="24" t="s">
        <v>4606</v>
      </c>
      <c r="H1949">
        <v>9667</v>
      </c>
      <c r="I1949" s="24" t="s">
        <v>8071</v>
      </c>
      <c r="J1949" t="b">
        <v>0</v>
      </c>
    </row>
    <row r="1950" spans="1:10" x14ac:dyDescent="0.2">
      <c r="A1950">
        <v>2061</v>
      </c>
      <c r="C1950" s="116">
        <v>45131.504078391205</v>
      </c>
      <c r="D1950">
        <v>1984</v>
      </c>
      <c r="E1950" s="24" t="s">
        <v>8070</v>
      </c>
      <c r="F1950" s="24" t="s">
        <v>1314</v>
      </c>
      <c r="G1950" s="24" t="s">
        <v>4608</v>
      </c>
      <c r="H1950">
        <v>1984</v>
      </c>
      <c r="I1950" s="24" t="s">
        <v>8072</v>
      </c>
      <c r="J1950" t="b">
        <v>0</v>
      </c>
    </row>
    <row r="1951" spans="1:10" x14ac:dyDescent="0.2">
      <c r="A1951">
        <v>1955</v>
      </c>
      <c r="C1951" s="116"/>
      <c r="D1951">
        <v>1769</v>
      </c>
      <c r="E1951" s="24" t="s">
        <v>8073</v>
      </c>
      <c r="F1951" s="24" t="s">
        <v>1640</v>
      </c>
      <c r="G1951" s="24" t="s">
        <v>4609</v>
      </c>
      <c r="H1951">
        <v>1769</v>
      </c>
      <c r="I1951" s="24" t="s">
        <v>741</v>
      </c>
      <c r="J1951" t="b">
        <v>0</v>
      </c>
    </row>
    <row r="1952" spans="1:10" x14ac:dyDescent="0.2">
      <c r="A1952">
        <v>1827</v>
      </c>
      <c r="C1952" s="116">
        <v>45131.504078738428</v>
      </c>
      <c r="D1952">
        <v>1634</v>
      </c>
      <c r="E1952" s="24" t="s">
        <v>8074</v>
      </c>
      <c r="F1952" s="24" t="s">
        <v>4611</v>
      </c>
      <c r="G1952" s="24" t="s">
        <v>4610</v>
      </c>
      <c r="H1952">
        <v>1634</v>
      </c>
      <c r="I1952" s="24" t="s">
        <v>8075</v>
      </c>
      <c r="J1952" t="b">
        <v>0</v>
      </c>
    </row>
    <row r="1953" spans="1:10" x14ac:dyDescent="0.2">
      <c r="A1953">
        <v>1684</v>
      </c>
      <c r="C1953" s="116">
        <v>45131.504079131948</v>
      </c>
      <c r="D1953">
        <v>1450</v>
      </c>
      <c r="E1953" s="24" t="s">
        <v>8074</v>
      </c>
      <c r="F1953" s="24" t="s">
        <v>4509</v>
      </c>
      <c r="G1953" s="24" t="s">
        <v>4612</v>
      </c>
      <c r="H1953">
        <v>1450</v>
      </c>
      <c r="I1953" s="24" t="s">
        <v>8076</v>
      </c>
      <c r="J1953" t="b">
        <v>0</v>
      </c>
    </row>
    <row r="1954" spans="1:10" x14ac:dyDescent="0.2">
      <c r="A1954">
        <v>660</v>
      </c>
      <c r="B1954">
        <v>4</v>
      </c>
      <c r="C1954" s="116">
        <v>45131.504079664352</v>
      </c>
      <c r="D1954">
        <v>8876</v>
      </c>
      <c r="E1954" s="24" t="s">
        <v>8074</v>
      </c>
      <c r="F1954" s="24" t="s">
        <v>1000</v>
      </c>
      <c r="G1954" s="24" t="s">
        <v>4613</v>
      </c>
      <c r="H1954">
        <v>8876</v>
      </c>
      <c r="I1954" s="24" t="s">
        <v>8077</v>
      </c>
      <c r="J1954" t="b">
        <v>0</v>
      </c>
    </row>
    <row r="1955" spans="1:10" x14ac:dyDescent="0.2">
      <c r="A1955">
        <v>1410</v>
      </c>
      <c r="B1955">
        <v>4</v>
      </c>
      <c r="C1955" s="116">
        <v>45131.504081631945</v>
      </c>
      <c r="D1955">
        <v>9724</v>
      </c>
      <c r="E1955" s="24" t="s">
        <v>8074</v>
      </c>
      <c r="F1955" s="24" t="s">
        <v>4615</v>
      </c>
      <c r="G1955" s="24" t="s">
        <v>4614</v>
      </c>
      <c r="H1955">
        <v>9724</v>
      </c>
      <c r="I1955" s="24" t="s">
        <v>8078</v>
      </c>
      <c r="J1955" t="b">
        <v>0</v>
      </c>
    </row>
    <row r="1956" spans="1:10" x14ac:dyDescent="0.2">
      <c r="A1956">
        <v>1128</v>
      </c>
      <c r="B1956">
        <v>4</v>
      </c>
      <c r="C1956" s="116">
        <v>45131.504080405095</v>
      </c>
      <c r="D1956">
        <v>9415</v>
      </c>
      <c r="E1956" s="24" t="s">
        <v>8074</v>
      </c>
      <c r="F1956" s="24" t="s">
        <v>4615</v>
      </c>
      <c r="G1956" s="24" t="s">
        <v>4614</v>
      </c>
      <c r="H1956">
        <v>9415</v>
      </c>
      <c r="I1956" s="24" t="s">
        <v>8078</v>
      </c>
      <c r="J1956" t="b">
        <v>0</v>
      </c>
    </row>
    <row r="1957" spans="1:10" x14ac:dyDescent="0.2">
      <c r="A1957">
        <v>330</v>
      </c>
      <c r="B1957">
        <v>4</v>
      </c>
      <c r="C1957" s="116">
        <v>45131.504083449072</v>
      </c>
      <c r="D1957">
        <v>1342</v>
      </c>
      <c r="E1957" s="24" t="s">
        <v>8074</v>
      </c>
      <c r="F1957" s="24" t="s">
        <v>1106</v>
      </c>
      <c r="G1957" s="24" t="s">
        <v>4616</v>
      </c>
      <c r="H1957">
        <v>1342</v>
      </c>
      <c r="I1957" s="24" t="s">
        <v>8079</v>
      </c>
      <c r="J1957" t="b">
        <v>0</v>
      </c>
    </row>
    <row r="1958" spans="1:10" x14ac:dyDescent="0.2">
      <c r="A1958">
        <v>2093</v>
      </c>
      <c r="C1958" s="116">
        <v>45639</v>
      </c>
      <c r="D1958">
        <v>2487</v>
      </c>
      <c r="E1958" s="24" t="s">
        <v>8074</v>
      </c>
      <c r="F1958" s="24" t="s">
        <v>1039</v>
      </c>
      <c r="G1958" s="24" t="s">
        <v>4617</v>
      </c>
      <c r="H1958">
        <v>2487</v>
      </c>
      <c r="I1958" s="24" t="s">
        <v>8080</v>
      </c>
      <c r="J1958" t="b">
        <v>0</v>
      </c>
    </row>
    <row r="1959" spans="1:10" x14ac:dyDescent="0.2">
      <c r="A1959">
        <v>48</v>
      </c>
      <c r="B1959">
        <v>4</v>
      </c>
      <c r="C1959" s="116">
        <v>45131.504090706017</v>
      </c>
      <c r="D1959">
        <v>1051</v>
      </c>
      <c r="E1959" s="24" t="s">
        <v>8081</v>
      </c>
      <c r="F1959" s="24" t="s">
        <v>4620</v>
      </c>
      <c r="G1959" s="24" t="s">
        <v>4619</v>
      </c>
      <c r="H1959">
        <v>1051</v>
      </c>
      <c r="I1959" s="24" t="s">
        <v>8082</v>
      </c>
      <c r="J1959" t="b">
        <v>0</v>
      </c>
    </row>
    <row r="1960" spans="1:10" x14ac:dyDescent="0.2">
      <c r="A1960">
        <v>553</v>
      </c>
      <c r="B1960">
        <v>8</v>
      </c>
      <c r="C1960" s="116">
        <v>45131.504117627315</v>
      </c>
      <c r="D1960">
        <v>8746</v>
      </c>
      <c r="E1960" s="24" t="s">
        <v>8083</v>
      </c>
      <c r="F1960" s="24" t="s">
        <v>1192</v>
      </c>
      <c r="G1960" s="24" t="s">
        <v>4625</v>
      </c>
      <c r="H1960">
        <v>8746</v>
      </c>
      <c r="I1960" s="24" t="s">
        <v>8084</v>
      </c>
      <c r="J1960" t="b">
        <v>1</v>
      </c>
    </row>
    <row r="1961" spans="1:10" x14ac:dyDescent="0.2">
      <c r="A1961">
        <v>1360</v>
      </c>
      <c r="B1961">
        <v>4</v>
      </c>
      <c r="C1961" s="116">
        <v>45131.504109340276</v>
      </c>
      <c r="D1961">
        <v>9670</v>
      </c>
      <c r="E1961" s="24" t="s">
        <v>8085</v>
      </c>
      <c r="F1961" s="24" t="s">
        <v>4628</v>
      </c>
      <c r="G1961" s="24" t="s">
        <v>4627</v>
      </c>
      <c r="H1961">
        <v>9670</v>
      </c>
      <c r="I1961" s="24" t="s">
        <v>8086</v>
      </c>
      <c r="J1961" t="b">
        <v>0</v>
      </c>
    </row>
    <row r="1962" spans="1:10" x14ac:dyDescent="0.2">
      <c r="A1962">
        <v>375</v>
      </c>
      <c r="B1962">
        <v>3</v>
      </c>
      <c r="C1962" s="116"/>
      <c r="D1962">
        <v>2023</v>
      </c>
      <c r="E1962" s="24" t="s">
        <v>8087</v>
      </c>
      <c r="F1962" s="24" t="s">
        <v>4630</v>
      </c>
      <c r="G1962" s="24" t="s">
        <v>4629</v>
      </c>
      <c r="H1962">
        <v>2023</v>
      </c>
      <c r="I1962" s="24" t="s">
        <v>8088</v>
      </c>
      <c r="J1962" t="b">
        <v>1</v>
      </c>
    </row>
    <row r="1963" spans="1:10" x14ac:dyDescent="0.2">
      <c r="A1963">
        <v>599</v>
      </c>
      <c r="B1963">
        <v>4</v>
      </c>
      <c r="C1963" s="116">
        <v>45131.504112731483</v>
      </c>
      <c r="D1963">
        <v>8796</v>
      </c>
      <c r="E1963" s="24" t="s">
        <v>8087</v>
      </c>
      <c r="F1963" s="24" t="s">
        <v>4632</v>
      </c>
      <c r="G1963" s="24" t="s">
        <v>4631</v>
      </c>
      <c r="H1963">
        <v>8796</v>
      </c>
      <c r="I1963" s="24" t="s">
        <v>8089</v>
      </c>
      <c r="J1963" t="b">
        <v>0</v>
      </c>
    </row>
    <row r="1964" spans="1:10" x14ac:dyDescent="0.2">
      <c r="A1964">
        <v>1600</v>
      </c>
      <c r="B1964">
        <v>4</v>
      </c>
      <c r="C1964" s="116">
        <v>45131.504120914353</v>
      </c>
      <c r="D1964">
        <v>9922</v>
      </c>
      <c r="E1964" s="24" t="s">
        <v>8090</v>
      </c>
      <c r="F1964" s="24" t="s">
        <v>4635</v>
      </c>
      <c r="G1964" s="24" t="s">
        <v>4634</v>
      </c>
      <c r="H1964">
        <v>9922</v>
      </c>
      <c r="I1964" s="24" t="s">
        <v>8091</v>
      </c>
      <c r="J1964" t="b">
        <v>0</v>
      </c>
    </row>
    <row r="1965" spans="1:10" x14ac:dyDescent="0.2">
      <c r="A1965">
        <v>1267</v>
      </c>
      <c r="B1965">
        <v>4</v>
      </c>
      <c r="C1965" s="116">
        <v>45131.504121261576</v>
      </c>
      <c r="D1965">
        <v>9573</v>
      </c>
      <c r="E1965" s="24" t="s">
        <v>8092</v>
      </c>
      <c r="F1965" s="24" t="s">
        <v>4637</v>
      </c>
      <c r="G1965" s="24" t="s">
        <v>4636</v>
      </c>
      <c r="H1965">
        <v>9573</v>
      </c>
      <c r="I1965" s="24" t="s">
        <v>8093</v>
      </c>
      <c r="J1965" t="b">
        <v>0</v>
      </c>
    </row>
    <row r="1966" spans="1:10" x14ac:dyDescent="0.2">
      <c r="A1966">
        <v>258</v>
      </c>
      <c r="B1966">
        <v>4</v>
      </c>
      <c r="C1966" s="116">
        <v>45131.504122685183</v>
      </c>
      <c r="D1966">
        <v>1268</v>
      </c>
      <c r="E1966" s="24" t="s">
        <v>8094</v>
      </c>
      <c r="F1966" s="24" t="s">
        <v>1850</v>
      </c>
      <c r="G1966" s="24" t="s">
        <v>4640</v>
      </c>
      <c r="H1966">
        <v>1268</v>
      </c>
      <c r="I1966" s="24" t="s">
        <v>8095</v>
      </c>
      <c r="J1966" t="b">
        <v>0</v>
      </c>
    </row>
    <row r="1967" spans="1:10" x14ac:dyDescent="0.2">
      <c r="A1967">
        <v>95</v>
      </c>
      <c r="B1967">
        <v>4</v>
      </c>
      <c r="C1967" s="116">
        <v>45131.504122881946</v>
      </c>
      <c r="D1967">
        <v>1098</v>
      </c>
      <c r="E1967" s="24" t="s">
        <v>8096</v>
      </c>
      <c r="F1967" s="24" t="s">
        <v>4642</v>
      </c>
      <c r="G1967" s="24" t="s">
        <v>4641</v>
      </c>
      <c r="H1967">
        <v>1098</v>
      </c>
      <c r="I1967" s="24" t="s">
        <v>8097</v>
      </c>
      <c r="J1967" t="b">
        <v>0</v>
      </c>
    </row>
    <row r="1968" spans="1:10" x14ac:dyDescent="0.2">
      <c r="A1968">
        <v>1897</v>
      </c>
      <c r="C1968" s="116">
        <v>45131.504123263891</v>
      </c>
      <c r="D1968">
        <v>1700</v>
      </c>
      <c r="E1968" s="24" t="s">
        <v>3647</v>
      </c>
      <c r="F1968" s="24" t="s">
        <v>4644</v>
      </c>
      <c r="G1968" s="24" t="s">
        <v>4643</v>
      </c>
      <c r="H1968">
        <v>1700</v>
      </c>
      <c r="I1968" s="24" t="s">
        <v>8098</v>
      </c>
      <c r="J1968" t="b">
        <v>0</v>
      </c>
    </row>
    <row r="1969" spans="1:10" x14ac:dyDescent="0.2">
      <c r="A1969">
        <v>887</v>
      </c>
      <c r="B1969">
        <v>3</v>
      </c>
      <c r="C1969" s="116"/>
      <c r="D1969">
        <v>9157</v>
      </c>
      <c r="E1969" s="24" t="s">
        <v>8099</v>
      </c>
      <c r="F1969" s="24" t="s">
        <v>1196</v>
      </c>
      <c r="G1969" s="24" t="s">
        <v>624</v>
      </c>
      <c r="H1969">
        <v>9157</v>
      </c>
      <c r="I1969" s="24" t="s">
        <v>8100</v>
      </c>
      <c r="J1969" t="b">
        <v>1</v>
      </c>
    </row>
    <row r="1970" spans="1:10" x14ac:dyDescent="0.2">
      <c r="A1970">
        <v>362</v>
      </c>
      <c r="B1970">
        <v>4</v>
      </c>
      <c r="C1970" s="116"/>
      <c r="D1970">
        <v>2001</v>
      </c>
      <c r="E1970" s="24" t="s">
        <v>8099</v>
      </c>
      <c r="F1970" s="24" t="s">
        <v>4645</v>
      </c>
      <c r="G1970" s="24" t="s">
        <v>626</v>
      </c>
      <c r="H1970">
        <v>2001</v>
      </c>
      <c r="I1970" s="24" t="s">
        <v>8101</v>
      </c>
      <c r="J1970" t="b">
        <v>1</v>
      </c>
    </row>
    <row r="1971" spans="1:10" x14ac:dyDescent="0.2">
      <c r="A1971">
        <v>1722</v>
      </c>
      <c r="C1971" s="116">
        <v>45455</v>
      </c>
      <c r="D1971">
        <v>11057690</v>
      </c>
      <c r="E1971" s="24" t="s">
        <v>8099</v>
      </c>
      <c r="F1971" s="24" t="s">
        <v>5119</v>
      </c>
      <c r="G1971" s="24" t="s">
        <v>5118</v>
      </c>
      <c r="H1971">
        <v>11057690</v>
      </c>
      <c r="I1971" s="24" t="s">
        <v>8102</v>
      </c>
      <c r="J1971" t="b">
        <v>0</v>
      </c>
    </row>
    <row r="1972" spans="1:10" x14ac:dyDescent="0.2">
      <c r="A1972">
        <v>2013</v>
      </c>
      <c r="C1972" s="116">
        <v>45131.504124155093</v>
      </c>
      <c r="D1972">
        <v>1815</v>
      </c>
      <c r="E1972" s="24" t="s">
        <v>8103</v>
      </c>
      <c r="F1972" s="24" t="s">
        <v>4651</v>
      </c>
      <c r="G1972" s="24" t="s">
        <v>4650</v>
      </c>
      <c r="H1972">
        <v>1815</v>
      </c>
      <c r="I1972" s="24" t="s">
        <v>8104</v>
      </c>
      <c r="J1972" t="b">
        <v>0</v>
      </c>
    </row>
    <row r="1973" spans="1:10" x14ac:dyDescent="0.2">
      <c r="A1973">
        <v>657</v>
      </c>
      <c r="B1973">
        <v>4</v>
      </c>
      <c r="C1973" s="116">
        <v>45131.504124305553</v>
      </c>
      <c r="D1973">
        <v>8873</v>
      </c>
      <c r="E1973" s="24" t="s">
        <v>8103</v>
      </c>
      <c r="F1973" s="24" t="s">
        <v>1423</v>
      </c>
      <c r="G1973" s="24" t="s">
        <v>4652</v>
      </c>
      <c r="H1973">
        <v>8873</v>
      </c>
      <c r="I1973" s="24" t="s">
        <v>8105</v>
      </c>
      <c r="J1973" t="b">
        <v>0</v>
      </c>
    </row>
    <row r="1974" spans="1:10" x14ac:dyDescent="0.2">
      <c r="A1974">
        <v>1838</v>
      </c>
      <c r="C1974" s="116">
        <v>45131.50412395833</v>
      </c>
      <c r="D1974">
        <v>1645</v>
      </c>
      <c r="E1974" s="24" t="s">
        <v>8106</v>
      </c>
      <c r="F1974" s="24" t="s">
        <v>1378</v>
      </c>
      <c r="G1974" s="24" t="s">
        <v>4655</v>
      </c>
      <c r="H1974">
        <v>1645</v>
      </c>
      <c r="I1974" s="24" t="s">
        <v>8107</v>
      </c>
      <c r="J1974" t="b">
        <v>0</v>
      </c>
    </row>
    <row r="1975" spans="1:10" x14ac:dyDescent="0.2">
      <c r="A1975">
        <v>1761</v>
      </c>
      <c r="C1975" s="116">
        <v>45131.504124502317</v>
      </c>
      <c r="D1975">
        <v>1552</v>
      </c>
      <c r="E1975" s="24" t="s">
        <v>8108</v>
      </c>
      <c r="F1975" s="24" t="s">
        <v>1384</v>
      </c>
      <c r="G1975" s="24" t="s">
        <v>4656</v>
      </c>
      <c r="H1975">
        <v>1552</v>
      </c>
      <c r="I1975" s="24" t="s">
        <v>8109</v>
      </c>
      <c r="J1975" t="b">
        <v>0</v>
      </c>
    </row>
    <row r="1976" spans="1:10" x14ac:dyDescent="0.2">
      <c r="A1976">
        <v>946</v>
      </c>
      <c r="B1976">
        <v>4</v>
      </c>
      <c r="C1976" s="116">
        <v>45131.504124687497</v>
      </c>
      <c r="D1976">
        <v>9218</v>
      </c>
      <c r="E1976" s="24" t="s">
        <v>8110</v>
      </c>
      <c r="F1976" s="24" t="s">
        <v>1440</v>
      </c>
      <c r="G1976" s="24" t="s">
        <v>4657</v>
      </c>
      <c r="H1976">
        <v>9218</v>
      </c>
      <c r="I1976" s="24" t="s">
        <v>8111</v>
      </c>
      <c r="J1976" t="b">
        <v>0</v>
      </c>
    </row>
    <row r="1977" spans="1:10" x14ac:dyDescent="0.2">
      <c r="A1977">
        <v>1284</v>
      </c>
      <c r="B1977">
        <v>4</v>
      </c>
      <c r="C1977" s="116">
        <v>45131.504125231484</v>
      </c>
      <c r="D1977">
        <v>9592</v>
      </c>
      <c r="E1977" s="24" t="s">
        <v>8112</v>
      </c>
      <c r="F1977" s="24" t="s">
        <v>1378</v>
      </c>
      <c r="G1977" s="24" t="s">
        <v>4658</v>
      </c>
      <c r="H1977">
        <v>9592</v>
      </c>
      <c r="I1977" s="24" t="s">
        <v>8113</v>
      </c>
      <c r="J1977" t="b">
        <v>0</v>
      </c>
    </row>
    <row r="1978" spans="1:10" x14ac:dyDescent="0.2">
      <c r="A1978">
        <v>304</v>
      </c>
      <c r="B1978">
        <v>4</v>
      </c>
      <c r="C1978" s="116">
        <v>45131.504125775464</v>
      </c>
      <c r="D1978">
        <v>1315</v>
      </c>
      <c r="E1978" s="24" t="s">
        <v>8112</v>
      </c>
      <c r="F1978" s="24" t="s">
        <v>1043</v>
      </c>
      <c r="G1978" s="24" t="s">
        <v>4659</v>
      </c>
      <c r="H1978">
        <v>1315</v>
      </c>
      <c r="I1978" s="24" t="s">
        <v>8114</v>
      </c>
      <c r="J1978" t="b">
        <v>1</v>
      </c>
    </row>
    <row r="1979" spans="1:10" x14ac:dyDescent="0.2">
      <c r="A1979">
        <v>467</v>
      </c>
      <c r="B1979">
        <v>4</v>
      </c>
      <c r="C1979" s="116">
        <v>45131.504126307867</v>
      </c>
      <c r="D1979">
        <v>2398</v>
      </c>
      <c r="E1979" s="24" t="s">
        <v>8112</v>
      </c>
      <c r="F1979" s="24" t="s">
        <v>956</v>
      </c>
      <c r="G1979" s="24" t="s">
        <v>4663</v>
      </c>
      <c r="H1979">
        <v>2398</v>
      </c>
      <c r="I1979" s="24" t="s">
        <v>8115</v>
      </c>
      <c r="J1979" t="b">
        <v>0</v>
      </c>
    </row>
    <row r="1980" spans="1:10" x14ac:dyDescent="0.2">
      <c r="A1980">
        <v>980</v>
      </c>
      <c r="B1980">
        <v>4</v>
      </c>
      <c r="C1980" s="116">
        <v>45131.50412503472</v>
      </c>
      <c r="D1980">
        <v>9255</v>
      </c>
      <c r="E1980" s="24" t="s">
        <v>8116</v>
      </c>
      <c r="F1980" s="24" t="s">
        <v>1640</v>
      </c>
      <c r="G1980" s="24" t="s">
        <v>4666</v>
      </c>
      <c r="H1980">
        <v>9255</v>
      </c>
      <c r="I1980" s="24" t="s">
        <v>8117</v>
      </c>
      <c r="J1980" t="b">
        <v>0</v>
      </c>
    </row>
    <row r="1981" spans="1:10" x14ac:dyDescent="0.2">
      <c r="A1981">
        <v>215</v>
      </c>
      <c r="B1981">
        <v>4</v>
      </c>
      <c r="C1981" s="116">
        <v>45131.504126851854</v>
      </c>
      <c r="D1981">
        <v>1223</v>
      </c>
      <c r="E1981" s="24" t="s">
        <v>3409</v>
      </c>
      <c r="F1981" s="24" t="s">
        <v>4670</v>
      </c>
      <c r="G1981" s="24" t="s">
        <v>4669</v>
      </c>
      <c r="H1981">
        <v>1223</v>
      </c>
      <c r="I1981" s="24" t="s">
        <v>8118</v>
      </c>
      <c r="J1981" t="b">
        <v>0</v>
      </c>
    </row>
    <row r="1982" spans="1:10" x14ac:dyDescent="0.2">
      <c r="A1982">
        <v>1411</v>
      </c>
      <c r="B1982">
        <v>4</v>
      </c>
      <c r="C1982" s="116">
        <v>45131.504127048611</v>
      </c>
      <c r="D1982">
        <v>9725</v>
      </c>
      <c r="E1982" s="24" t="s">
        <v>8119</v>
      </c>
      <c r="F1982" s="24" t="s">
        <v>4672</v>
      </c>
      <c r="G1982" s="24" t="s">
        <v>4671</v>
      </c>
      <c r="H1982">
        <v>9725</v>
      </c>
      <c r="I1982" s="24" t="s">
        <v>8120</v>
      </c>
      <c r="J1982" t="b">
        <v>0</v>
      </c>
    </row>
    <row r="1983" spans="1:10" x14ac:dyDescent="0.2">
      <c r="A1983">
        <v>41</v>
      </c>
      <c r="B1983">
        <v>4</v>
      </c>
      <c r="C1983" s="116">
        <v>45131.504127199078</v>
      </c>
      <c r="D1983">
        <v>1044</v>
      </c>
      <c r="E1983" s="24" t="s">
        <v>8121</v>
      </c>
      <c r="F1983" s="24" t="s">
        <v>1124</v>
      </c>
      <c r="G1983" s="24" t="s">
        <v>4673</v>
      </c>
      <c r="H1983">
        <v>1044</v>
      </c>
      <c r="I1983" s="24" t="s">
        <v>8122</v>
      </c>
      <c r="J1983" t="b">
        <v>0</v>
      </c>
    </row>
    <row r="1984" spans="1:10" x14ac:dyDescent="0.2">
      <c r="A1984">
        <v>1103</v>
      </c>
      <c r="B1984">
        <v>4</v>
      </c>
      <c r="C1984" s="116">
        <v>45131.504129201392</v>
      </c>
      <c r="D1984">
        <v>9387</v>
      </c>
      <c r="E1984" s="24" t="s">
        <v>8123</v>
      </c>
      <c r="F1984" s="24" t="s">
        <v>1378</v>
      </c>
      <c r="G1984" s="24" t="s">
        <v>3110</v>
      </c>
      <c r="H1984">
        <v>9387</v>
      </c>
      <c r="I1984" s="24" t="s">
        <v>8124</v>
      </c>
      <c r="J1984" t="b">
        <v>0</v>
      </c>
    </row>
    <row r="1985" spans="1:10" x14ac:dyDescent="0.2">
      <c r="A1985">
        <v>1415</v>
      </c>
      <c r="B1985">
        <v>4</v>
      </c>
      <c r="C1985" s="116">
        <v>45131.504129398149</v>
      </c>
      <c r="D1985">
        <v>9729</v>
      </c>
      <c r="E1985" s="24" t="s">
        <v>8123</v>
      </c>
      <c r="F1985" s="24" t="s">
        <v>1378</v>
      </c>
      <c r="G1985" s="24" t="s">
        <v>3110</v>
      </c>
      <c r="H1985">
        <v>9729</v>
      </c>
      <c r="I1985" s="24" t="s">
        <v>8124</v>
      </c>
      <c r="J1985" t="b">
        <v>0</v>
      </c>
    </row>
    <row r="1986" spans="1:10" x14ac:dyDescent="0.2">
      <c r="A1986">
        <v>645</v>
      </c>
      <c r="B1986">
        <v>2</v>
      </c>
      <c r="C1986" s="116">
        <v>44912</v>
      </c>
      <c r="D1986">
        <v>8856</v>
      </c>
      <c r="E1986" s="24" t="s">
        <v>8123</v>
      </c>
      <c r="F1986" s="24" t="s">
        <v>965</v>
      </c>
      <c r="G1986" s="24" t="s">
        <v>5120</v>
      </c>
      <c r="H1986">
        <v>8856</v>
      </c>
      <c r="I1986" s="24" t="s">
        <v>8125</v>
      </c>
      <c r="J1986" t="b">
        <v>1</v>
      </c>
    </row>
    <row r="1987" spans="1:10" x14ac:dyDescent="0.2">
      <c r="A1987">
        <v>2045</v>
      </c>
      <c r="C1987" s="116">
        <v>44912</v>
      </c>
      <c r="D1987">
        <v>5763716</v>
      </c>
      <c r="E1987" s="24" t="s">
        <v>8123</v>
      </c>
      <c r="F1987" s="24" t="s">
        <v>2444</v>
      </c>
      <c r="G1987" s="24" t="s">
        <v>5121</v>
      </c>
      <c r="H1987">
        <v>5763716</v>
      </c>
      <c r="I1987" s="24" t="s">
        <v>8126</v>
      </c>
      <c r="J1987" t="b">
        <v>0</v>
      </c>
    </row>
    <row r="1988" spans="1:10" x14ac:dyDescent="0.2">
      <c r="A1988">
        <v>1247</v>
      </c>
      <c r="B1988">
        <v>4</v>
      </c>
      <c r="C1988" s="116"/>
      <c r="D1988">
        <v>9553</v>
      </c>
      <c r="E1988" s="24" t="s">
        <v>8123</v>
      </c>
      <c r="F1988" s="24" t="s">
        <v>906</v>
      </c>
      <c r="G1988" s="24" t="s">
        <v>630</v>
      </c>
      <c r="H1988">
        <v>9553</v>
      </c>
      <c r="I1988" s="24" t="s">
        <v>746</v>
      </c>
      <c r="J1988" t="b">
        <v>0</v>
      </c>
    </row>
    <row r="1989" spans="1:10" x14ac:dyDescent="0.2">
      <c r="A1989">
        <v>1926</v>
      </c>
      <c r="C1989" s="116">
        <v>45876</v>
      </c>
      <c r="D1989">
        <v>5807757</v>
      </c>
      <c r="E1989" s="24" t="s">
        <v>8123</v>
      </c>
      <c r="F1989" s="24" t="s">
        <v>4675</v>
      </c>
      <c r="G1989" s="24" t="s">
        <v>4674</v>
      </c>
      <c r="H1989">
        <v>5807757</v>
      </c>
      <c r="I1989" s="24" t="s">
        <v>8127</v>
      </c>
      <c r="J1989" t="b">
        <v>0</v>
      </c>
    </row>
    <row r="1990" spans="1:10" x14ac:dyDescent="0.2">
      <c r="A1990">
        <v>1517</v>
      </c>
      <c r="B1990">
        <v>4</v>
      </c>
      <c r="C1990" s="116"/>
      <c r="D1990">
        <v>9834</v>
      </c>
      <c r="E1990" s="24" t="s">
        <v>8128</v>
      </c>
      <c r="F1990" s="24" t="s">
        <v>1823</v>
      </c>
      <c r="G1990" s="24" t="s">
        <v>4676</v>
      </c>
      <c r="H1990">
        <v>9834</v>
      </c>
      <c r="I1990" s="24" t="s">
        <v>410</v>
      </c>
      <c r="J1990" t="b">
        <v>0</v>
      </c>
    </row>
    <row r="1991" spans="1:10" x14ac:dyDescent="0.2">
      <c r="A1991">
        <v>1846</v>
      </c>
      <c r="C1991" s="116">
        <v>45726</v>
      </c>
      <c r="D1991">
        <v>11009034</v>
      </c>
      <c r="E1991" s="24" t="s">
        <v>8128</v>
      </c>
      <c r="F1991" s="24" t="s">
        <v>3395</v>
      </c>
      <c r="G1991" s="24" t="s">
        <v>4677</v>
      </c>
      <c r="H1991">
        <v>11009034</v>
      </c>
      <c r="I1991" s="24" t="s">
        <v>8129</v>
      </c>
      <c r="J1991" t="b">
        <v>0</v>
      </c>
    </row>
    <row r="1992" spans="1:10" x14ac:dyDescent="0.2">
      <c r="A1992">
        <v>1587</v>
      </c>
      <c r="B1992">
        <v>4</v>
      </c>
      <c r="C1992" s="116">
        <v>45131.504128321758</v>
      </c>
      <c r="D1992">
        <v>9908</v>
      </c>
      <c r="E1992" s="24" t="s">
        <v>8128</v>
      </c>
      <c r="F1992" s="24" t="s">
        <v>3395</v>
      </c>
      <c r="G1992" s="24" t="s">
        <v>4677</v>
      </c>
      <c r="H1992">
        <v>9908</v>
      </c>
      <c r="I1992" s="24" t="s">
        <v>8129</v>
      </c>
      <c r="J1992" t="b">
        <v>0</v>
      </c>
    </row>
    <row r="1993" spans="1:10" x14ac:dyDescent="0.2">
      <c r="A1993">
        <v>933</v>
      </c>
      <c r="B1993">
        <v>11</v>
      </c>
      <c r="C1993" s="116">
        <v>45131.504128854169</v>
      </c>
      <c r="D1993">
        <v>9204</v>
      </c>
      <c r="E1993" s="24" t="s">
        <v>8130</v>
      </c>
      <c r="F1993" s="24" t="s">
        <v>1378</v>
      </c>
      <c r="G1993" s="24" t="s">
        <v>4680</v>
      </c>
      <c r="H1993">
        <v>9204</v>
      </c>
      <c r="I1993" s="24" t="s">
        <v>8131</v>
      </c>
      <c r="J1993" t="b">
        <v>0</v>
      </c>
    </row>
    <row r="1994" spans="1:10" x14ac:dyDescent="0.2">
      <c r="A1994">
        <v>550</v>
      </c>
      <c r="B1994">
        <v>4</v>
      </c>
      <c r="C1994" s="116">
        <v>45131.504129942128</v>
      </c>
      <c r="D1994">
        <v>8743</v>
      </c>
      <c r="E1994" s="24" t="s">
        <v>8132</v>
      </c>
      <c r="F1994" s="24" t="s">
        <v>8133</v>
      </c>
      <c r="G1994" s="24" t="s">
        <v>8134</v>
      </c>
      <c r="H1994">
        <v>8743</v>
      </c>
      <c r="I1994" s="24" t="s">
        <v>8135</v>
      </c>
      <c r="J1994" t="b">
        <v>0</v>
      </c>
    </row>
    <row r="1995" spans="1:10" x14ac:dyDescent="0.2">
      <c r="A1995">
        <v>473</v>
      </c>
      <c r="B1995">
        <v>4</v>
      </c>
      <c r="C1995" s="116">
        <v>45131.504129594905</v>
      </c>
      <c r="D1995">
        <v>2407</v>
      </c>
      <c r="E1995" s="24" t="s">
        <v>8132</v>
      </c>
      <c r="F1995" s="24" t="s">
        <v>1068</v>
      </c>
      <c r="G1995" s="24" t="s">
        <v>4682</v>
      </c>
      <c r="H1995">
        <v>2407</v>
      </c>
      <c r="I1995" s="24" t="s">
        <v>8136</v>
      </c>
      <c r="J1995" t="b">
        <v>0</v>
      </c>
    </row>
    <row r="1996" spans="1:10" x14ac:dyDescent="0.2">
      <c r="A1996">
        <v>609</v>
      </c>
      <c r="B1996">
        <v>4</v>
      </c>
      <c r="C1996" s="116">
        <v>45131.504130092595</v>
      </c>
      <c r="D1996">
        <v>8809</v>
      </c>
      <c r="E1996" s="24" t="s">
        <v>8137</v>
      </c>
      <c r="F1996" s="24" t="s">
        <v>1068</v>
      </c>
      <c r="G1996" s="24" t="s">
        <v>4684</v>
      </c>
      <c r="H1996">
        <v>8809</v>
      </c>
      <c r="I1996" s="24" t="s">
        <v>8138</v>
      </c>
      <c r="J1996" t="b">
        <v>0</v>
      </c>
    </row>
    <row r="1997" spans="1:10" x14ac:dyDescent="0.2">
      <c r="A1997">
        <v>1381</v>
      </c>
      <c r="B1997">
        <v>4</v>
      </c>
      <c r="C1997" s="116">
        <v>45131.504130289351</v>
      </c>
      <c r="D1997">
        <v>9691</v>
      </c>
      <c r="E1997" s="24" t="s">
        <v>8139</v>
      </c>
      <c r="F1997" s="24" t="s">
        <v>1124</v>
      </c>
      <c r="G1997" s="24" t="s">
        <v>4685</v>
      </c>
      <c r="H1997">
        <v>9691</v>
      </c>
      <c r="I1997" s="24" t="s">
        <v>8140</v>
      </c>
      <c r="J1997" t="b">
        <v>0</v>
      </c>
    </row>
    <row r="1998" spans="1:10" x14ac:dyDescent="0.2">
      <c r="A1998">
        <v>481</v>
      </c>
      <c r="B1998">
        <v>6</v>
      </c>
      <c r="C1998" s="116">
        <v>45131.504130474539</v>
      </c>
      <c r="D1998">
        <v>3002</v>
      </c>
      <c r="E1998" s="24" t="s">
        <v>8141</v>
      </c>
      <c r="F1998" s="24" t="s">
        <v>4687</v>
      </c>
      <c r="G1998" s="24" t="s">
        <v>4686</v>
      </c>
      <c r="H1998">
        <v>3002</v>
      </c>
      <c r="I1998" s="24" t="s">
        <v>8142</v>
      </c>
      <c r="J1998" t="b">
        <v>1</v>
      </c>
    </row>
    <row r="1999" spans="1:10" x14ac:dyDescent="0.2">
      <c r="A1999">
        <v>1469</v>
      </c>
      <c r="B1999">
        <v>4</v>
      </c>
      <c r="C1999" s="116">
        <v>45131.504130671296</v>
      </c>
      <c r="D1999">
        <v>9786</v>
      </c>
      <c r="E1999" s="24" t="s">
        <v>8143</v>
      </c>
      <c r="F1999" s="24" t="s">
        <v>1242</v>
      </c>
      <c r="G1999" s="24" t="s">
        <v>4688</v>
      </c>
      <c r="H1999">
        <v>9786</v>
      </c>
      <c r="I1999" s="24" t="s">
        <v>8144</v>
      </c>
      <c r="J1999" t="b">
        <v>0</v>
      </c>
    </row>
    <row r="2000" spans="1:10" x14ac:dyDescent="0.2">
      <c r="A2000">
        <v>999</v>
      </c>
      <c r="B2000">
        <v>4</v>
      </c>
      <c r="C2000" s="116">
        <v>45131.504130821762</v>
      </c>
      <c r="D2000">
        <v>9274</v>
      </c>
      <c r="E2000" s="24" t="s">
        <v>2415</v>
      </c>
      <c r="F2000" s="24" t="s">
        <v>962</v>
      </c>
      <c r="G2000" s="24" t="s">
        <v>4690</v>
      </c>
      <c r="H2000">
        <v>9274</v>
      </c>
      <c r="I2000" s="24" t="s">
        <v>8145</v>
      </c>
      <c r="J2000" t="b">
        <v>0</v>
      </c>
    </row>
    <row r="2001" spans="1:10" x14ac:dyDescent="0.2">
      <c r="A2001">
        <v>1980</v>
      </c>
      <c r="C2001" s="116">
        <v>45131.504131018519</v>
      </c>
      <c r="D2001">
        <v>1793</v>
      </c>
      <c r="E2001" s="24" t="s">
        <v>8146</v>
      </c>
      <c r="F2001" s="24" t="s">
        <v>1154</v>
      </c>
      <c r="G2001" s="24" t="s">
        <v>4691</v>
      </c>
      <c r="H2001">
        <v>1793</v>
      </c>
      <c r="I2001" s="24" t="s">
        <v>8147</v>
      </c>
      <c r="J2001" t="b">
        <v>0</v>
      </c>
    </row>
    <row r="2002" spans="1:10" x14ac:dyDescent="0.2">
      <c r="A2002">
        <v>854</v>
      </c>
      <c r="B2002">
        <v>4</v>
      </c>
      <c r="C2002" s="116"/>
      <c r="D2002">
        <v>9122</v>
      </c>
      <c r="E2002" s="24" t="s">
        <v>8148</v>
      </c>
      <c r="F2002" s="24" t="s">
        <v>1254</v>
      </c>
      <c r="G2002" s="24" t="s">
        <v>632</v>
      </c>
      <c r="H2002">
        <v>9122</v>
      </c>
      <c r="I2002" s="24" t="s">
        <v>8149</v>
      </c>
      <c r="J2002" t="b">
        <v>0</v>
      </c>
    </row>
    <row r="2003" spans="1:10" x14ac:dyDescent="0.2">
      <c r="A2003">
        <v>1452</v>
      </c>
      <c r="B2003">
        <v>4</v>
      </c>
      <c r="C2003" s="116">
        <v>45131.504131562499</v>
      </c>
      <c r="D2003">
        <v>9769</v>
      </c>
      <c r="E2003" s="24" t="s">
        <v>8150</v>
      </c>
      <c r="F2003" s="24" t="s">
        <v>4695</v>
      </c>
      <c r="G2003" s="24" t="s">
        <v>4694</v>
      </c>
      <c r="H2003">
        <v>9769</v>
      </c>
      <c r="I2003" s="24" t="s">
        <v>8151</v>
      </c>
      <c r="J2003" t="b">
        <v>0</v>
      </c>
    </row>
    <row r="2004" spans="1:10" x14ac:dyDescent="0.2">
      <c r="A2004">
        <v>2088</v>
      </c>
      <c r="C2004" s="116">
        <v>45355</v>
      </c>
      <c r="D2004">
        <v>2441</v>
      </c>
      <c r="E2004" s="24" t="s">
        <v>8150</v>
      </c>
      <c r="F2004" s="24" t="s">
        <v>1006</v>
      </c>
      <c r="G2004" s="24" t="s">
        <v>8152</v>
      </c>
      <c r="H2004">
        <v>2441</v>
      </c>
      <c r="I2004" s="24" t="s">
        <v>8153</v>
      </c>
      <c r="J2004" t="b">
        <v>0</v>
      </c>
    </row>
    <row r="2005" spans="1:10" x14ac:dyDescent="0.2">
      <c r="A2005">
        <v>731</v>
      </c>
      <c r="B2005">
        <v>4</v>
      </c>
      <c r="C2005" s="116">
        <v>45131.504131747686</v>
      </c>
      <c r="D2005">
        <v>8970</v>
      </c>
      <c r="E2005" s="24" t="s">
        <v>8154</v>
      </c>
      <c r="F2005" s="24" t="s">
        <v>4697</v>
      </c>
      <c r="G2005" s="24" t="s">
        <v>4696</v>
      </c>
      <c r="H2005">
        <v>8970</v>
      </c>
      <c r="I2005" s="24" t="s">
        <v>8155</v>
      </c>
      <c r="J2005" t="b">
        <v>0</v>
      </c>
    </row>
    <row r="2006" spans="1:10" x14ac:dyDescent="0.2">
      <c r="A2006">
        <v>644</v>
      </c>
      <c r="B2006">
        <v>4</v>
      </c>
      <c r="C2006" s="116">
        <v>45131.504131944443</v>
      </c>
      <c r="D2006">
        <v>8855</v>
      </c>
      <c r="E2006" s="24" t="s">
        <v>8154</v>
      </c>
      <c r="F2006" s="24" t="s">
        <v>2804</v>
      </c>
      <c r="G2006" s="24" t="s">
        <v>4698</v>
      </c>
      <c r="H2006">
        <v>8855</v>
      </c>
      <c r="I2006" s="24" t="s">
        <v>8156</v>
      </c>
      <c r="J2006" t="b">
        <v>0</v>
      </c>
    </row>
    <row r="2007" spans="1:10" x14ac:dyDescent="0.2">
      <c r="A2007">
        <v>124</v>
      </c>
      <c r="B2007">
        <v>4</v>
      </c>
      <c r="C2007" s="116">
        <v>45131.504132291666</v>
      </c>
      <c r="D2007">
        <v>1128</v>
      </c>
      <c r="E2007" s="24" t="s">
        <v>8157</v>
      </c>
      <c r="F2007" s="24" t="s">
        <v>4701</v>
      </c>
      <c r="G2007" s="24" t="s">
        <v>4700</v>
      </c>
      <c r="H2007">
        <v>1128</v>
      </c>
      <c r="I2007" s="24" t="s">
        <v>8158</v>
      </c>
      <c r="J2007" t="b">
        <v>0</v>
      </c>
    </row>
    <row r="2008" spans="1:10" x14ac:dyDescent="0.2">
      <c r="A2008">
        <v>136</v>
      </c>
      <c r="B2008">
        <v>4</v>
      </c>
      <c r="C2008" s="116">
        <v>45131.504132094909</v>
      </c>
      <c r="D2008">
        <v>1140</v>
      </c>
      <c r="E2008" s="24" t="s">
        <v>8159</v>
      </c>
      <c r="F2008" s="24" t="s">
        <v>1031</v>
      </c>
      <c r="G2008" s="24" t="s">
        <v>4702</v>
      </c>
      <c r="H2008">
        <v>1140</v>
      </c>
      <c r="I2008" s="24" t="s">
        <v>8160</v>
      </c>
      <c r="J2008" t="b">
        <v>0</v>
      </c>
    </row>
    <row r="2009" spans="1:10" x14ac:dyDescent="0.2">
      <c r="A2009">
        <v>131</v>
      </c>
      <c r="B2009">
        <v>4</v>
      </c>
      <c r="C2009" s="116">
        <v>45131.504132638889</v>
      </c>
      <c r="D2009">
        <v>1135</v>
      </c>
      <c r="E2009" s="24" t="s">
        <v>8161</v>
      </c>
      <c r="F2009" s="24" t="s">
        <v>1956</v>
      </c>
      <c r="G2009" s="24" t="s">
        <v>4703</v>
      </c>
      <c r="H2009">
        <v>1135</v>
      </c>
      <c r="I2009" s="24" t="s">
        <v>8162</v>
      </c>
      <c r="J2009" t="b">
        <v>0</v>
      </c>
    </row>
    <row r="2010" spans="1:10" x14ac:dyDescent="0.2">
      <c r="A2010">
        <v>335</v>
      </c>
      <c r="B2010">
        <v>4</v>
      </c>
      <c r="C2010" s="116">
        <v>45131.504132835646</v>
      </c>
      <c r="D2010">
        <v>1348</v>
      </c>
      <c r="E2010" s="24" t="s">
        <v>8163</v>
      </c>
      <c r="F2010" s="24" t="s">
        <v>2331</v>
      </c>
      <c r="G2010" s="24" t="s">
        <v>4704</v>
      </c>
      <c r="H2010">
        <v>1348</v>
      </c>
      <c r="I2010" s="24" t="s">
        <v>8164</v>
      </c>
      <c r="J2010" t="b">
        <v>1</v>
      </c>
    </row>
    <row r="2011" spans="1:10" x14ac:dyDescent="0.2">
      <c r="A2011">
        <v>634</v>
      </c>
      <c r="B2011">
        <v>4</v>
      </c>
      <c r="C2011" s="116">
        <v>45131.504132986112</v>
      </c>
      <c r="D2011">
        <v>8839</v>
      </c>
      <c r="E2011" s="24" t="s">
        <v>8165</v>
      </c>
      <c r="F2011" s="24" t="s">
        <v>1511</v>
      </c>
      <c r="G2011" s="24" t="s">
        <v>4705</v>
      </c>
      <c r="H2011">
        <v>8839</v>
      </c>
      <c r="I2011" s="24" t="s">
        <v>8166</v>
      </c>
      <c r="J2011" t="b">
        <v>0</v>
      </c>
    </row>
    <row r="2012" spans="1:10" x14ac:dyDescent="0.2">
      <c r="A2012">
        <v>1197</v>
      </c>
      <c r="B2012">
        <v>4</v>
      </c>
      <c r="C2012" s="116">
        <v>45131.504133182869</v>
      </c>
      <c r="D2012">
        <v>9502</v>
      </c>
      <c r="E2012" s="24" t="s">
        <v>8165</v>
      </c>
      <c r="F2012" s="24" t="s">
        <v>3480</v>
      </c>
      <c r="G2012" s="24" t="s">
        <v>4706</v>
      </c>
      <c r="H2012">
        <v>9502</v>
      </c>
      <c r="I2012" s="24" t="s">
        <v>8167</v>
      </c>
      <c r="J2012" t="b">
        <v>0</v>
      </c>
    </row>
    <row r="2013" spans="1:10" x14ac:dyDescent="0.2">
      <c r="A2013">
        <v>23</v>
      </c>
      <c r="B2013">
        <v>4</v>
      </c>
      <c r="C2013" s="116">
        <v>45131.504136805554</v>
      </c>
      <c r="D2013">
        <v>1026</v>
      </c>
      <c r="E2013" s="24" t="s">
        <v>8168</v>
      </c>
      <c r="F2013" s="24" t="s">
        <v>4708</v>
      </c>
      <c r="G2013" s="24" t="s">
        <v>4707</v>
      </c>
      <c r="H2013">
        <v>1026</v>
      </c>
      <c r="I2013" s="24" t="s">
        <v>8169</v>
      </c>
      <c r="J2013" t="b">
        <v>0</v>
      </c>
    </row>
    <row r="2014" spans="1:10" x14ac:dyDescent="0.2">
      <c r="A2014">
        <v>795</v>
      </c>
      <c r="B2014">
        <v>4</v>
      </c>
      <c r="C2014" s="116">
        <v>45131.504143865743</v>
      </c>
      <c r="D2014">
        <v>9045</v>
      </c>
      <c r="E2014" s="24" t="s">
        <v>8170</v>
      </c>
      <c r="F2014" s="24" t="s">
        <v>4710</v>
      </c>
      <c r="G2014" s="24" t="s">
        <v>4709</v>
      </c>
      <c r="H2014">
        <v>9045</v>
      </c>
      <c r="I2014" s="24" t="s">
        <v>8171</v>
      </c>
      <c r="J2014" t="b">
        <v>0</v>
      </c>
    </row>
    <row r="2015" spans="1:10" x14ac:dyDescent="0.2">
      <c r="A2015">
        <v>1019</v>
      </c>
      <c r="B2015">
        <v>11</v>
      </c>
      <c r="C2015" s="116">
        <v>45131.50414621528</v>
      </c>
      <c r="D2015">
        <v>9295</v>
      </c>
      <c r="E2015" s="24" t="s">
        <v>8172</v>
      </c>
      <c r="F2015" s="24" t="s">
        <v>1830</v>
      </c>
      <c r="G2015" s="24" t="s">
        <v>4711</v>
      </c>
      <c r="H2015">
        <v>9295</v>
      </c>
      <c r="I2015" s="24" t="s">
        <v>8173</v>
      </c>
      <c r="J2015" t="b">
        <v>0</v>
      </c>
    </row>
    <row r="2016" spans="1:10" x14ac:dyDescent="0.2">
      <c r="A2016">
        <v>997</v>
      </c>
      <c r="B2016">
        <v>4</v>
      </c>
      <c r="C2016" s="116">
        <v>45131.504147650463</v>
      </c>
      <c r="D2016">
        <v>9272</v>
      </c>
      <c r="E2016" s="24" t="s">
        <v>8174</v>
      </c>
      <c r="F2016" s="24" t="s">
        <v>1830</v>
      </c>
      <c r="G2016" s="24" t="s">
        <v>4712</v>
      </c>
      <c r="H2016">
        <v>9272</v>
      </c>
      <c r="I2016" s="24" t="s">
        <v>8175</v>
      </c>
      <c r="J2016" t="b">
        <v>0</v>
      </c>
    </row>
    <row r="2017" spans="1:10" x14ac:dyDescent="0.2">
      <c r="A2017">
        <v>477</v>
      </c>
      <c r="B2017">
        <v>4</v>
      </c>
      <c r="C2017" s="116">
        <v>45131.504150000001</v>
      </c>
      <c r="D2017">
        <v>2943</v>
      </c>
      <c r="E2017" s="24" t="s">
        <v>8176</v>
      </c>
      <c r="F2017" s="24" t="s">
        <v>4714</v>
      </c>
      <c r="G2017" s="24" t="s">
        <v>4713</v>
      </c>
      <c r="H2017">
        <v>2943</v>
      </c>
      <c r="I2017" s="24" t="s">
        <v>8177</v>
      </c>
      <c r="J2017" t="b">
        <v>0</v>
      </c>
    </row>
    <row r="2018" spans="1:10" x14ac:dyDescent="0.2">
      <c r="A2018">
        <v>2028</v>
      </c>
      <c r="C2018" s="116">
        <v>45131.504152199072</v>
      </c>
      <c r="D2018">
        <v>1834</v>
      </c>
      <c r="E2018" s="24" t="s">
        <v>1132</v>
      </c>
      <c r="F2018" s="24" t="s">
        <v>975</v>
      </c>
      <c r="G2018" s="24" t="s">
        <v>4715</v>
      </c>
      <c r="H2018">
        <v>1834</v>
      </c>
      <c r="I2018" s="24" t="s">
        <v>8178</v>
      </c>
      <c r="J2018" t="b">
        <v>0</v>
      </c>
    </row>
    <row r="2019" spans="1:10" x14ac:dyDescent="0.2">
      <c r="A2019">
        <v>1715</v>
      </c>
      <c r="C2019" s="116">
        <v>45131.504153437498</v>
      </c>
      <c r="D2019">
        <v>1489</v>
      </c>
      <c r="E2019" s="24" t="s">
        <v>1132</v>
      </c>
      <c r="F2019" s="24" t="s">
        <v>4717</v>
      </c>
      <c r="G2019" s="24" t="s">
        <v>4716</v>
      </c>
      <c r="H2019">
        <v>1489</v>
      </c>
      <c r="I2019" s="24" t="s">
        <v>8179</v>
      </c>
      <c r="J2019" t="b">
        <v>0</v>
      </c>
    </row>
    <row r="2020" spans="1:10" x14ac:dyDescent="0.2">
      <c r="A2020">
        <v>957</v>
      </c>
      <c r="B2020">
        <v>4</v>
      </c>
      <c r="C2020" s="116">
        <v>45131.504156134259</v>
      </c>
      <c r="D2020">
        <v>9229</v>
      </c>
      <c r="E2020" s="24" t="s">
        <v>1132</v>
      </c>
      <c r="F2020" s="24" t="s">
        <v>4719</v>
      </c>
      <c r="G2020" s="24" t="s">
        <v>4718</v>
      </c>
      <c r="H2020">
        <v>9229</v>
      </c>
      <c r="I2020" s="24" t="s">
        <v>8180</v>
      </c>
      <c r="J2020" t="b">
        <v>0</v>
      </c>
    </row>
    <row r="2021" spans="1:10" x14ac:dyDescent="0.2">
      <c r="A2021">
        <v>735</v>
      </c>
      <c r="B2021">
        <v>4</v>
      </c>
      <c r="C2021" s="116">
        <v>45131.50416103009</v>
      </c>
      <c r="D2021">
        <v>8976</v>
      </c>
      <c r="E2021" s="24" t="s">
        <v>1132</v>
      </c>
      <c r="F2021" s="24" t="s">
        <v>1154</v>
      </c>
      <c r="G2021" s="24" t="s">
        <v>4720</v>
      </c>
      <c r="H2021">
        <v>8976</v>
      </c>
      <c r="I2021" s="24" t="s">
        <v>8181</v>
      </c>
      <c r="J2021" t="b">
        <v>0</v>
      </c>
    </row>
    <row r="2022" spans="1:10" x14ac:dyDescent="0.2">
      <c r="A2022">
        <v>1009</v>
      </c>
      <c r="B2022">
        <v>4</v>
      </c>
      <c r="C2022" s="116">
        <v>45131.504165011575</v>
      </c>
      <c r="D2022">
        <v>9285</v>
      </c>
      <c r="E2022" s="24" t="s">
        <v>1132</v>
      </c>
      <c r="F2022" s="24" t="s">
        <v>1870</v>
      </c>
      <c r="G2022" s="24" t="s">
        <v>4721</v>
      </c>
      <c r="H2022">
        <v>9285</v>
      </c>
      <c r="I2022" s="24" t="s">
        <v>8182</v>
      </c>
      <c r="J2022" t="b">
        <v>0</v>
      </c>
    </row>
    <row r="2023" spans="1:10" x14ac:dyDescent="0.2">
      <c r="A2023">
        <v>1614</v>
      </c>
      <c r="B2023">
        <v>4</v>
      </c>
      <c r="C2023" s="116">
        <v>45131.504177118055</v>
      </c>
      <c r="D2023">
        <v>9936</v>
      </c>
      <c r="E2023" s="24" t="s">
        <v>8183</v>
      </c>
      <c r="F2023" s="24" t="s">
        <v>1254</v>
      </c>
      <c r="G2023" s="24" t="s">
        <v>4723</v>
      </c>
      <c r="H2023">
        <v>9936</v>
      </c>
      <c r="I2023" s="24" t="s">
        <v>8184</v>
      </c>
      <c r="J2023" t="b">
        <v>0</v>
      </c>
    </row>
    <row r="2024" spans="1:10" x14ac:dyDescent="0.2">
      <c r="A2024">
        <v>110</v>
      </c>
      <c r="B2024">
        <v>4</v>
      </c>
      <c r="C2024" s="116">
        <v>45131.504183101853</v>
      </c>
      <c r="D2024">
        <v>1114</v>
      </c>
      <c r="E2024" s="24" t="s">
        <v>8185</v>
      </c>
      <c r="F2024" s="24" t="s">
        <v>4725</v>
      </c>
      <c r="G2024" s="24" t="s">
        <v>4724</v>
      </c>
      <c r="H2024">
        <v>1114</v>
      </c>
      <c r="I2024" s="24" t="s">
        <v>8186</v>
      </c>
      <c r="J2024" t="b">
        <v>0</v>
      </c>
    </row>
    <row r="2025" spans="1:10" x14ac:dyDescent="0.2">
      <c r="A2025">
        <v>2040</v>
      </c>
      <c r="C2025" s="116">
        <v>45131.504185648148</v>
      </c>
      <c r="D2025">
        <v>1953</v>
      </c>
      <c r="E2025" s="24" t="s">
        <v>8187</v>
      </c>
      <c r="F2025" s="24" t="s">
        <v>4727</v>
      </c>
      <c r="G2025" s="24" t="s">
        <v>4726</v>
      </c>
      <c r="H2025">
        <v>1953</v>
      </c>
      <c r="I2025" s="24" t="s">
        <v>8188</v>
      </c>
      <c r="J2025" t="b">
        <v>0</v>
      </c>
    </row>
    <row r="2026" spans="1:10" x14ac:dyDescent="0.2">
      <c r="A2026">
        <v>1210</v>
      </c>
      <c r="B2026">
        <v>4</v>
      </c>
      <c r="C2026" s="116">
        <v>45131.504187268518</v>
      </c>
      <c r="D2026">
        <v>9515</v>
      </c>
      <c r="E2026" s="24" t="s">
        <v>8189</v>
      </c>
      <c r="F2026" s="24" t="s">
        <v>975</v>
      </c>
      <c r="G2026" s="24" t="s">
        <v>4728</v>
      </c>
      <c r="H2026">
        <v>9515</v>
      </c>
      <c r="I2026" s="24" t="s">
        <v>8190</v>
      </c>
      <c r="J2026" t="b">
        <v>0</v>
      </c>
    </row>
    <row r="2027" spans="1:10" x14ac:dyDescent="0.2">
      <c r="A2027">
        <v>853</v>
      </c>
      <c r="B2027">
        <v>4</v>
      </c>
      <c r="C2027" s="116">
        <v>45250</v>
      </c>
      <c r="D2027">
        <v>9121</v>
      </c>
      <c r="E2027" s="24" t="s">
        <v>8191</v>
      </c>
      <c r="F2027" s="24" t="s">
        <v>1254</v>
      </c>
      <c r="G2027" s="24" t="s">
        <v>5122</v>
      </c>
      <c r="H2027">
        <v>9121</v>
      </c>
      <c r="I2027" s="24" t="s">
        <v>8192</v>
      </c>
      <c r="J2027" t="b">
        <v>0</v>
      </c>
    </row>
    <row r="2028" spans="1:10" x14ac:dyDescent="0.2">
      <c r="A2028">
        <v>1585</v>
      </c>
      <c r="B2028">
        <v>4</v>
      </c>
      <c r="C2028" s="116">
        <v>45131.504188159721</v>
      </c>
      <c r="D2028">
        <v>9906</v>
      </c>
      <c r="E2028" s="24" t="s">
        <v>8193</v>
      </c>
      <c r="F2028" s="24" t="s">
        <v>956</v>
      </c>
      <c r="G2028" s="24" t="s">
        <v>4729</v>
      </c>
      <c r="H2028">
        <v>9906</v>
      </c>
      <c r="I2028" s="24" t="s">
        <v>8194</v>
      </c>
      <c r="J2028" t="b">
        <v>0</v>
      </c>
    </row>
    <row r="2029" spans="1:10" x14ac:dyDescent="0.2">
      <c r="A2029">
        <v>996</v>
      </c>
      <c r="B2029">
        <v>4</v>
      </c>
      <c r="C2029" s="116">
        <v>45131.504187812498</v>
      </c>
      <c r="D2029">
        <v>9271</v>
      </c>
      <c r="E2029" s="24" t="s">
        <v>8195</v>
      </c>
      <c r="F2029" s="24" t="s">
        <v>1082</v>
      </c>
      <c r="G2029" s="24" t="s">
        <v>4730</v>
      </c>
      <c r="H2029">
        <v>9271</v>
      </c>
      <c r="I2029" s="24" t="s">
        <v>8196</v>
      </c>
      <c r="J2029" t="b">
        <v>0</v>
      </c>
    </row>
    <row r="2030" spans="1:10" x14ac:dyDescent="0.2">
      <c r="A2030">
        <v>630</v>
      </c>
      <c r="B2030">
        <v>4</v>
      </c>
      <c r="C2030" s="116"/>
      <c r="D2030">
        <v>8835</v>
      </c>
      <c r="E2030" s="24" t="s">
        <v>8197</v>
      </c>
      <c r="F2030" s="24" t="s">
        <v>1090</v>
      </c>
      <c r="G2030" s="24" t="s">
        <v>634</v>
      </c>
      <c r="H2030">
        <v>8835</v>
      </c>
      <c r="I2030" s="24" t="s">
        <v>8198</v>
      </c>
      <c r="J2030" t="b">
        <v>0</v>
      </c>
    </row>
    <row r="2031" spans="1:10" x14ac:dyDescent="0.2">
      <c r="A2031">
        <v>1272</v>
      </c>
      <c r="B2031">
        <v>4</v>
      </c>
      <c r="C2031" s="116">
        <v>45131.504188692132</v>
      </c>
      <c r="D2031">
        <v>9579</v>
      </c>
      <c r="E2031" s="24" t="s">
        <v>8199</v>
      </c>
      <c r="F2031" s="24" t="s">
        <v>4734</v>
      </c>
      <c r="G2031" s="24" t="s">
        <v>4733</v>
      </c>
      <c r="H2031">
        <v>9579</v>
      </c>
      <c r="I2031" s="24" t="s">
        <v>8200</v>
      </c>
      <c r="J2031" t="b">
        <v>0</v>
      </c>
    </row>
    <row r="2032" spans="1:10" x14ac:dyDescent="0.2">
      <c r="A2032">
        <v>2103</v>
      </c>
      <c r="C2032" s="116">
        <v>45566</v>
      </c>
      <c r="D2032">
        <v>5017</v>
      </c>
      <c r="E2032" s="24" t="s">
        <v>8201</v>
      </c>
      <c r="F2032" s="24" t="s">
        <v>1421</v>
      </c>
      <c r="G2032" s="24" t="s">
        <v>4735</v>
      </c>
      <c r="H2032">
        <v>5017</v>
      </c>
      <c r="I2032" s="24" t="s">
        <v>8202</v>
      </c>
      <c r="J2032" t="b">
        <v>0</v>
      </c>
    </row>
    <row r="2033" spans="1:10" x14ac:dyDescent="0.2">
      <c r="A2033">
        <v>972</v>
      </c>
      <c r="B2033">
        <v>11</v>
      </c>
      <c r="C2033" s="116">
        <v>45131.504189236111</v>
      </c>
      <c r="D2033">
        <v>9247</v>
      </c>
      <c r="E2033" s="24" t="s">
        <v>8203</v>
      </c>
      <c r="F2033" s="24" t="s">
        <v>4739</v>
      </c>
      <c r="G2033" s="24" t="s">
        <v>4738</v>
      </c>
      <c r="H2033">
        <v>9247</v>
      </c>
      <c r="I2033" s="24" t="s">
        <v>8204</v>
      </c>
      <c r="J2033" t="b">
        <v>0</v>
      </c>
    </row>
    <row r="2034" spans="1:10" x14ac:dyDescent="0.2">
      <c r="A2034">
        <v>1004</v>
      </c>
      <c r="B2034">
        <v>4</v>
      </c>
      <c r="C2034" s="116">
        <v>45131.504189432868</v>
      </c>
      <c r="D2034">
        <v>9280</v>
      </c>
      <c r="E2034" s="24" t="s">
        <v>8203</v>
      </c>
      <c r="F2034" s="24" t="s">
        <v>4741</v>
      </c>
      <c r="G2034" s="24" t="s">
        <v>4740</v>
      </c>
      <c r="H2034">
        <v>9280</v>
      </c>
      <c r="I2034" s="24" t="s">
        <v>8205</v>
      </c>
      <c r="J2034" t="b">
        <v>0</v>
      </c>
    </row>
    <row r="2035" spans="1:10" x14ac:dyDescent="0.2">
      <c r="A2035">
        <v>786</v>
      </c>
      <c r="B2035">
        <v>4</v>
      </c>
      <c r="C2035" s="116">
        <v>45131.504189814812</v>
      </c>
      <c r="D2035">
        <v>9035</v>
      </c>
      <c r="E2035" s="24" t="s">
        <v>8206</v>
      </c>
      <c r="F2035" s="24" t="s">
        <v>2602</v>
      </c>
      <c r="G2035" s="24" t="s">
        <v>4742</v>
      </c>
      <c r="H2035">
        <v>9035</v>
      </c>
      <c r="I2035" s="24" t="s">
        <v>8207</v>
      </c>
      <c r="J2035" t="b">
        <v>0</v>
      </c>
    </row>
    <row r="2036" spans="1:10" x14ac:dyDescent="0.2">
      <c r="A2036">
        <v>808</v>
      </c>
      <c r="B2036">
        <v>4</v>
      </c>
      <c r="C2036" s="116">
        <v>45131.504190162035</v>
      </c>
      <c r="D2036">
        <v>9060</v>
      </c>
      <c r="E2036" s="24" t="s">
        <v>8208</v>
      </c>
      <c r="F2036" s="24" t="s">
        <v>1280</v>
      </c>
      <c r="G2036" s="24" t="s">
        <v>4745</v>
      </c>
      <c r="H2036">
        <v>9060</v>
      </c>
      <c r="I2036" s="24" t="s">
        <v>8209</v>
      </c>
      <c r="J2036" t="b">
        <v>0</v>
      </c>
    </row>
    <row r="2037" spans="1:10" x14ac:dyDescent="0.2">
      <c r="A2037">
        <v>1536</v>
      </c>
      <c r="B2037">
        <v>4</v>
      </c>
      <c r="C2037" s="116">
        <v>45131.504190706015</v>
      </c>
      <c r="D2037">
        <v>9854</v>
      </c>
      <c r="E2037" s="24" t="s">
        <v>8210</v>
      </c>
      <c r="F2037" s="24" t="s">
        <v>948</v>
      </c>
      <c r="G2037" s="24" t="s">
        <v>4748</v>
      </c>
      <c r="H2037">
        <v>9854</v>
      </c>
      <c r="I2037" s="24" t="s">
        <v>8211</v>
      </c>
      <c r="J2037" t="b">
        <v>0</v>
      </c>
    </row>
    <row r="2038" spans="1:10" x14ac:dyDescent="0.2">
      <c r="A2038">
        <v>1301</v>
      </c>
      <c r="B2038">
        <v>4</v>
      </c>
      <c r="C2038" s="116"/>
      <c r="D2038">
        <v>9609</v>
      </c>
      <c r="E2038" s="24" t="s">
        <v>8212</v>
      </c>
      <c r="F2038" s="24" t="s">
        <v>965</v>
      </c>
      <c r="G2038" s="24" t="s">
        <v>638</v>
      </c>
      <c r="H2038">
        <v>9609</v>
      </c>
      <c r="I2038" s="24" t="s">
        <v>551</v>
      </c>
      <c r="J2038" t="b">
        <v>0</v>
      </c>
    </row>
    <row r="2039" spans="1:10" x14ac:dyDescent="0.2">
      <c r="A2039">
        <v>62</v>
      </c>
      <c r="B2039">
        <v>4</v>
      </c>
      <c r="C2039" s="116">
        <v>45131.504191435182</v>
      </c>
      <c r="D2039">
        <v>1065</v>
      </c>
      <c r="E2039" s="24" t="s">
        <v>8213</v>
      </c>
      <c r="F2039" s="24" t="s">
        <v>1480</v>
      </c>
      <c r="G2039" s="24" t="s">
        <v>4750</v>
      </c>
      <c r="H2039">
        <v>1065</v>
      </c>
      <c r="I2039" s="24" t="s">
        <v>8214</v>
      </c>
      <c r="J2039" t="b">
        <v>0</v>
      </c>
    </row>
    <row r="2040" spans="1:10" x14ac:dyDescent="0.2">
      <c r="A2040">
        <v>1534</v>
      </c>
      <c r="B2040">
        <v>4</v>
      </c>
      <c r="C2040" s="116">
        <v>45131.504191979169</v>
      </c>
      <c r="D2040">
        <v>9852</v>
      </c>
      <c r="E2040" s="24" t="s">
        <v>8213</v>
      </c>
      <c r="F2040" s="24" t="s">
        <v>969</v>
      </c>
      <c r="G2040" s="24" t="s">
        <v>4753</v>
      </c>
      <c r="H2040">
        <v>9852</v>
      </c>
      <c r="I2040" s="24" t="s">
        <v>8215</v>
      </c>
      <c r="J2040" t="b">
        <v>0</v>
      </c>
    </row>
    <row r="2041" spans="1:10" x14ac:dyDescent="0.2">
      <c r="A2041">
        <v>103</v>
      </c>
      <c r="B2041">
        <v>4</v>
      </c>
      <c r="C2041" s="116">
        <v>45131.504192129629</v>
      </c>
      <c r="D2041">
        <v>1107</v>
      </c>
      <c r="E2041" s="24" t="s">
        <v>8213</v>
      </c>
      <c r="F2041" s="24" t="s">
        <v>924</v>
      </c>
      <c r="G2041" s="24" t="s">
        <v>4754</v>
      </c>
      <c r="H2041">
        <v>1107</v>
      </c>
      <c r="I2041" s="24" t="s">
        <v>8216</v>
      </c>
      <c r="J2041" t="b">
        <v>0</v>
      </c>
    </row>
    <row r="2042" spans="1:10" x14ac:dyDescent="0.2">
      <c r="A2042">
        <v>84</v>
      </c>
      <c r="B2042">
        <v>4</v>
      </c>
      <c r="C2042" s="116">
        <v>45131.504192708337</v>
      </c>
      <c r="D2042">
        <v>1087</v>
      </c>
      <c r="E2042" s="24" t="s">
        <v>906</v>
      </c>
      <c r="F2042" s="24" t="s">
        <v>1462</v>
      </c>
      <c r="G2042" s="24" t="s">
        <v>4756</v>
      </c>
      <c r="H2042">
        <v>1087</v>
      </c>
      <c r="I2042" s="24" t="s">
        <v>8217</v>
      </c>
      <c r="J2042" t="b">
        <v>0</v>
      </c>
    </row>
    <row r="2043" spans="1:10" x14ac:dyDescent="0.2">
      <c r="A2043">
        <v>332</v>
      </c>
      <c r="B2043">
        <v>4</v>
      </c>
      <c r="C2043" s="116">
        <v>45131.504192858796</v>
      </c>
      <c r="D2043">
        <v>1344</v>
      </c>
      <c r="E2043" s="24" t="s">
        <v>906</v>
      </c>
      <c r="F2043" s="24" t="s">
        <v>1378</v>
      </c>
      <c r="G2043" s="24" t="s">
        <v>4757</v>
      </c>
      <c r="H2043">
        <v>1344</v>
      </c>
      <c r="I2043" s="24" t="s">
        <v>8218</v>
      </c>
      <c r="J2043" t="b">
        <v>0</v>
      </c>
    </row>
    <row r="2044" spans="1:10" x14ac:dyDescent="0.2">
      <c r="A2044">
        <v>652</v>
      </c>
      <c r="B2044">
        <v>4</v>
      </c>
      <c r="C2044" s="116">
        <v>45131.504193055553</v>
      </c>
      <c r="D2044">
        <v>8865</v>
      </c>
      <c r="E2044" s="24" t="s">
        <v>906</v>
      </c>
      <c r="F2044" s="24" t="s">
        <v>4759</v>
      </c>
      <c r="G2044" s="24" t="s">
        <v>4758</v>
      </c>
      <c r="H2044">
        <v>8865</v>
      </c>
      <c r="I2044" s="24" t="s">
        <v>8219</v>
      </c>
      <c r="J2044" t="b">
        <v>0</v>
      </c>
    </row>
    <row r="2045" spans="1:10" x14ac:dyDescent="0.2">
      <c r="A2045">
        <v>1392</v>
      </c>
      <c r="B2045">
        <v>4</v>
      </c>
      <c r="C2045" s="116">
        <v>45131.50419359954</v>
      </c>
      <c r="D2045">
        <v>9703</v>
      </c>
      <c r="E2045" s="24" t="s">
        <v>8220</v>
      </c>
      <c r="F2045" s="24" t="s">
        <v>4762</v>
      </c>
      <c r="G2045" s="24" t="s">
        <v>4761</v>
      </c>
      <c r="H2045">
        <v>9703</v>
      </c>
      <c r="I2045" s="24" t="s">
        <v>8221</v>
      </c>
      <c r="J2045" t="b">
        <v>0</v>
      </c>
    </row>
    <row r="2046" spans="1:10" x14ac:dyDescent="0.2">
      <c r="A2046">
        <v>1507</v>
      </c>
      <c r="B2046">
        <v>4</v>
      </c>
      <c r="C2046" s="116">
        <v>45131.504193946763</v>
      </c>
      <c r="D2046">
        <v>9824</v>
      </c>
      <c r="E2046" s="24" t="s">
        <v>8222</v>
      </c>
      <c r="F2046" s="24" t="s">
        <v>4766</v>
      </c>
      <c r="G2046" s="24" t="s">
        <v>4765</v>
      </c>
      <c r="H2046">
        <v>9824</v>
      </c>
      <c r="I2046" s="24" t="s">
        <v>8223</v>
      </c>
      <c r="J2046" t="b">
        <v>0</v>
      </c>
    </row>
    <row r="2047" spans="1:10" x14ac:dyDescent="0.2">
      <c r="A2047">
        <v>1002</v>
      </c>
      <c r="B2047">
        <v>2</v>
      </c>
      <c r="C2047" s="116"/>
      <c r="D2047">
        <v>9277</v>
      </c>
      <c r="E2047" s="24" t="s">
        <v>8224</v>
      </c>
      <c r="F2047" s="24" t="s">
        <v>2164</v>
      </c>
      <c r="G2047" s="24" t="s">
        <v>640</v>
      </c>
      <c r="H2047">
        <v>9277</v>
      </c>
      <c r="I2047" s="24" t="s">
        <v>8225</v>
      </c>
      <c r="J2047" t="b">
        <v>1</v>
      </c>
    </row>
    <row r="2048" spans="1:10" x14ac:dyDescent="0.2">
      <c r="A2048">
        <v>1424</v>
      </c>
      <c r="B2048">
        <v>4</v>
      </c>
      <c r="C2048" s="116">
        <v>45639</v>
      </c>
      <c r="D2048">
        <v>9740</v>
      </c>
      <c r="E2048" s="24" t="s">
        <v>8224</v>
      </c>
      <c r="F2048" s="24" t="s">
        <v>4768</v>
      </c>
      <c r="G2048" s="24" t="s">
        <v>4767</v>
      </c>
      <c r="H2048">
        <v>9740</v>
      </c>
      <c r="I2048" s="24" t="s">
        <v>8226</v>
      </c>
      <c r="J2048" t="b">
        <v>0</v>
      </c>
    </row>
    <row r="2049" spans="1:10" x14ac:dyDescent="0.2">
      <c r="A2049">
        <v>1261</v>
      </c>
      <c r="B2049">
        <v>4</v>
      </c>
      <c r="C2049" s="116">
        <v>45131.504194131943</v>
      </c>
      <c r="D2049">
        <v>9567</v>
      </c>
      <c r="E2049" s="24" t="s">
        <v>8224</v>
      </c>
      <c r="F2049" s="24" t="s">
        <v>969</v>
      </c>
      <c r="G2049" s="24" t="s">
        <v>4769</v>
      </c>
      <c r="H2049">
        <v>9567</v>
      </c>
      <c r="I2049" s="24" t="s">
        <v>8227</v>
      </c>
      <c r="J2049" t="b">
        <v>0</v>
      </c>
    </row>
    <row r="2050" spans="1:10" x14ac:dyDescent="0.2">
      <c r="A2050">
        <v>2031</v>
      </c>
      <c r="C2050" s="116">
        <v>45639</v>
      </c>
      <c r="D2050">
        <v>1837</v>
      </c>
      <c r="E2050" s="24" t="s">
        <v>8228</v>
      </c>
      <c r="F2050" s="24" t="s">
        <v>2238</v>
      </c>
      <c r="G2050" s="24" t="s">
        <v>4772</v>
      </c>
      <c r="H2050">
        <v>1837</v>
      </c>
      <c r="I2050" s="24" t="s">
        <v>8229</v>
      </c>
      <c r="J2050" t="b">
        <v>0</v>
      </c>
    </row>
    <row r="2051" spans="1:10" x14ac:dyDescent="0.2">
      <c r="A2051">
        <v>92</v>
      </c>
      <c r="B2051">
        <v>4</v>
      </c>
      <c r="C2051" s="116">
        <v>45131.504195023146</v>
      </c>
      <c r="D2051">
        <v>1095</v>
      </c>
      <c r="E2051" s="24" t="s">
        <v>8228</v>
      </c>
      <c r="F2051" s="24" t="s">
        <v>1378</v>
      </c>
      <c r="G2051" s="24" t="s">
        <v>4773</v>
      </c>
      <c r="H2051">
        <v>1095</v>
      </c>
      <c r="I2051" s="24" t="s">
        <v>8230</v>
      </c>
      <c r="J2051" t="b">
        <v>0</v>
      </c>
    </row>
    <row r="2052" spans="1:10" x14ac:dyDescent="0.2">
      <c r="A2052">
        <v>1974</v>
      </c>
      <c r="C2052" s="116">
        <v>45131.504194872687</v>
      </c>
      <c r="D2052">
        <v>1786</v>
      </c>
      <c r="E2052" s="24" t="s">
        <v>8231</v>
      </c>
      <c r="F2052" s="24" t="s">
        <v>1348</v>
      </c>
      <c r="G2052" s="24" t="s">
        <v>4775</v>
      </c>
      <c r="H2052">
        <v>1786</v>
      </c>
      <c r="I2052" s="24" t="s">
        <v>8232</v>
      </c>
      <c r="J2052" t="b">
        <v>0</v>
      </c>
    </row>
    <row r="2053" spans="1:10" x14ac:dyDescent="0.2">
      <c r="A2053">
        <v>51</v>
      </c>
      <c r="B2053">
        <v>4</v>
      </c>
      <c r="C2053" s="116">
        <v>45131.50419540509</v>
      </c>
      <c r="D2053">
        <v>1054</v>
      </c>
      <c r="E2053" s="24" t="s">
        <v>8233</v>
      </c>
      <c r="F2053" s="24" t="s">
        <v>4777</v>
      </c>
      <c r="G2053" s="24" t="s">
        <v>4776</v>
      </c>
      <c r="H2053">
        <v>1054</v>
      </c>
      <c r="I2053" s="24" t="s">
        <v>8234</v>
      </c>
      <c r="J2053" t="b">
        <v>0</v>
      </c>
    </row>
    <row r="2054" spans="1:10" x14ac:dyDescent="0.2">
      <c r="A2054">
        <v>561</v>
      </c>
      <c r="B2054">
        <v>4</v>
      </c>
      <c r="C2054" s="116">
        <v>45131.504196493057</v>
      </c>
      <c r="D2054">
        <v>8754</v>
      </c>
      <c r="E2054" s="24" t="s">
        <v>8235</v>
      </c>
      <c r="F2054" s="24" t="s">
        <v>1212</v>
      </c>
      <c r="G2054" s="24" t="s">
        <v>4778</v>
      </c>
      <c r="H2054">
        <v>8754</v>
      </c>
      <c r="I2054" s="24" t="s">
        <v>8236</v>
      </c>
      <c r="J2054" t="b">
        <v>0</v>
      </c>
    </row>
    <row r="2055" spans="1:10" x14ac:dyDescent="0.2">
      <c r="A2055">
        <v>1184</v>
      </c>
      <c r="B2055">
        <v>4</v>
      </c>
      <c r="C2055" s="116">
        <v>45131.504196145834</v>
      </c>
      <c r="D2055">
        <v>9489</v>
      </c>
      <c r="E2055" s="24" t="s">
        <v>8237</v>
      </c>
      <c r="F2055" s="24" t="s">
        <v>4784</v>
      </c>
      <c r="G2055" s="24" t="s">
        <v>4783</v>
      </c>
      <c r="H2055">
        <v>9489</v>
      </c>
      <c r="I2055" s="24" t="s">
        <v>8238</v>
      </c>
      <c r="J2055" t="b">
        <v>0</v>
      </c>
    </row>
    <row r="2056" spans="1:10" x14ac:dyDescent="0.2">
      <c r="A2056">
        <v>1159</v>
      </c>
      <c r="B2056">
        <v>4</v>
      </c>
      <c r="C2056" s="116">
        <v>45131.504196296293</v>
      </c>
      <c r="D2056">
        <v>9456</v>
      </c>
      <c r="E2056" s="24" t="s">
        <v>8237</v>
      </c>
      <c r="F2056" s="24" t="s">
        <v>4786</v>
      </c>
      <c r="G2056" s="24" t="s">
        <v>4785</v>
      </c>
      <c r="H2056">
        <v>9456</v>
      </c>
      <c r="I2056" s="24" t="s">
        <v>8239</v>
      </c>
      <c r="J2056" t="b">
        <v>0</v>
      </c>
    </row>
    <row r="2057" spans="1:10" x14ac:dyDescent="0.2">
      <c r="A2057">
        <v>10</v>
      </c>
      <c r="B2057">
        <v>4</v>
      </c>
      <c r="C2057" s="116"/>
      <c r="D2057">
        <v>1011</v>
      </c>
      <c r="E2057" s="24" t="s">
        <v>8237</v>
      </c>
      <c r="F2057" s="24" t="s">
        <v>4788</v>
      </c>
      <c r="G2057" s="24" t="s">
        <v>4787</v>
      </c>
      <c r="H2057">
        <v>1011</v>
      </c>
      <c r="I2057" s="24" t="s">
        <v>566</v>
      </c>
      <c r="J2057" t="b">
        <v>0</v>
      </c>
    </row>
    <row r="2058" spans="1:10" x14ac:dyDescent="0.2">
      <c r="A2058">
        <v>1760</v>
      </c>
      <c r="C2058" s="116">
        <v>45131.504196678237</v>
      </c>
      <c r="D2058">
        <v>1550</v>
      </c>
      <c r="E2058" s="24" t="s">
        <v>8240</v>
      </c>
      <c r="F2058" s="24" t="s">
        <v>891</v>
      </c>
      <c r="G2058" s="24" t="s">
        <v>4791</v>
      </c>
      <c r="H2058">
        <v>1550</v>
      </c>
      <c r="I2058" s="24" t="s">
        <v>8241</v>
      </c>
      <c r="J2058" t="b">
        <v>0</v>
      </c>
    </row>
    <row r="2059" spans="1:10" x14ac:dyDescent="0.2">
      <c r="A2059">
        <v>704</v>
      </c>
      <c r="B2059">
        <v>4</v>
      </c>
      <c r="C2059" s="116">
        <v>45131.504197025461</v>
      </c>
      <c r="D2059">
        <v>8939</v>
      </c>
      <c r="E2059" s="24" t="s">
        <v>4858</v>
      </c>
      <c r="F2059" s="24" t="s">
        <v>1378</v>
      </c>
      <c r="G2059" s="24" t="s">
        <v>4792</v>
      </c>
      <c r="H2059">
        <v>8939</v>
      </c>
      <c r="I2059" s="24" t="s">
        <v>8242</v>
      </c>
      <c r="J2059" t="b">
        <v>0</v>
      </c>
    </row>
    <row r="2060" spans="1:10" x14ac:dyDescent="0.2">
      <c r="A2060">
        <v>796</v>
      </c>
      <c r="B2060">
        <v>4</v>
      </c>
      <c r="C2060" s="116">
        <v>45131.504197372684</v>
      </c>
      <c r="D2060">
        <v>9046</v>
      </c>
      <c r="E2060" s="24" t="s">
        <v>4858</v>
      </c>
      <c r="F2060" s="24" t="s">
        <v>4710</v>
      </c>
      <c r="G2060" s="24" t="s">
        <v>4793</v>
      </c>
      <c r="H2060">
        <v>9046</v>
      </c>
      <c r="I2060" s="24" t="s">
        <v>8243</v>
      </c>
      <c r="J2060" t="b">
        <v>0</v>
      </c>
    </row>
    <row r="2061" spans="1:10" x14ac:dyDescent="0.2">
      <c r="A2061">
        <v>703</v>
      </c>
      <c r="B2061">
        <v>4</v>
      </c>
      <c r="C2061" s="116">
        <v>45131.504197766204</v>
      </c>
      <c r="D2061">
        <v>8938</v>
      </c>
      <c r="E2061" s="24" t="s">
        <v>4858</v>
      </c>
      <c r="F2061" s="24" t="s">
        <v>3395</v>
      </c>
      <c r="G2061" s="24" t="s">
        <v>4794</v>
      </c>
      <c r="H2061">
        <v>8938</v>
      </c>
      <c r="I2061" s="24" t="s">
        <v>8244</v>
      </c>
      <c r="J2061" t="b">
        <v>0</v>
      </c>
    </row>
    <row r="2062" spans="1:10" x14ac:dyDescent="0.2">
      <c r="A2062">
        <v>1540</v>
      </c>
      <c r="B2062">
        <v>4</v>
      </c>
      <c r="C2062" s="116">
        <v>45131.504197916664</v>
      </c>
      <c r="D2062">
        <v>9858</v>
      </c>
      <c r="E2062" s="24" t="s">
        <v>8245</v>
      </c>
      <c r="F2062" s="24" t="s">
        <v>4796</v>
      </c>
      <c r="G2062" s="24" t="s">
        <v>4795</v>
      </c>
      <c r="H2062">
        <v>9858</v>
      </c>
      <c r="I2062" s="24" t="s">
        <v>8246</v>
      </c>
      <c r="J2062" t="b">
        <v>0</v>
      </c>
    </row>
    <row r="2063" spans="1:10" x14ac:dyDescent="0.2">
      <c r="A2063">
        <v>839</v>
      </c>
      <c r="B2063">
        <v>1</v>
      </c>
      <c r="C2063" s="116">
        <v>45131.504198113427</v>
      </c>
      <c r="D2063">
        <v>9103</v>
      </c>
      <c r="E2063" s="24" t="s">
        <v>4766</v>
      </c>
      <c r="F2063" s="24" t="s">
        <v>2439</v>
      </c>
      <c r="G2063" s="24" t="s">
        <v>4797</v>
      </c>
      <c r="H2063">
        <v>9103</v>
      </c>
      <c r="I2063" s="24" t="s">
        <v>8247</v>
      </c>
      <c r="J2063" t="b">
        <v>1</v>
      </c>
    </row>
    <row r="2064" spans="1:10" x14ac:dyDescent="0.2">
      <c r="A2064">
        <v>1841</v>
      </c>
      <c r="C2064" s="116"/>
      <c r="D2064">
        <v>1648</v>
      </c>
      <c r="E2064" s="24" t="s">
        <v>8248</v>
      </c>
      <c r="F2064" s="24" t="s">
        <v>4800</v>
      </c>
      <c r="G2064" s="24" t="s">
        <v>646</v>
      </c>
      <c r="H2064">
        <v>1648</v>
      </c>
      <c r="I2064" s="24" t="s">
        <v>639</v>
      </c>
      <c r="J2064" t="b">
        <v>0</v>
      </c>
    </row>
    <row r="2065" spans="1:10" x14ac:dyDescent="0.2">
      <c r="A2065">
        <v>154</v>
      </c>
      <c r="B2065">
        <v>4</v>
      </c>
      <c r="C2065" s="116">
        <v>45131.504198645831</v>
      </c>
      <c r="D2065">
        <v>1158</v>
      </c>
      <c r="E2065" s="24" t="s">
        <v>8248</v>
      </c>
      <c r="F2065" s="24" t="s">
        <v>1006</v>
      </c>
      <c r="G2065" s="24" t="s">
        <v>4801</v>
      </c>
      <c r="H2065">
        <v>1158</v>
      </c>
      <c r="I2065" s="24" t="s">
        <v>8249</v>
      </c>
      <c r="J2065" t="b">
        <v>0</v>
      </c>
    </row>
    <row r="2066" spans="1:10" x14ac:dyDescent="0.2">
      <c r="A2066">
        <v>1406</v>
      </c>
      <c r="B2066">
        <v>4</v>
      </c>
      <c r="C2066" s="116">
        <v>45131.504198842595</v>
      </c>
      <c r="D2066">
        <v>9718</v>
      </c>
      <c r="E2066" s="24" t="s">
        <v>8248</v>
      </c>
      <c r="F2066" s="24" t="s">
        <v>1254</v>
      </c>
      <c r="G2066" s="24" t="s">
        <v>4802</v>
      </c>
      <c r="H2066">
        <v>9718</v>
      </c>
      <c r="I2066" s="24" t="s">
        <v>8250</v>
      </c>
      <c r="J2066" t="b">
        <v>0</v>
      </c>
    </row>
    <row r="2067" spans="1:10" x14ac:dyDescent="0.2">
      <c r="A2067">
        <v>1877</v>
      </c>
      <c r="B2067">
        <v>4</v>
      </c>
      <c r="C2067" s="116">
        <v>45131.504199039351</v>
      </c>
      <c r="D2067">
        <v>1673</v>
      </c>
      <c r="E2067" s="24" t="s">
        <v>8251</v>
      </c>
      <c r="F2067" s="24" t="s">
        <v>985</v>
      </c>
      <c r="G2067" s="24" t="s">
        <v>4803</v>
      </c>
      <c r="H2067">
        <v>1673</v>
      </c>
      <c r="I2067" s="24" t="s">
        <v>8252</v>
      </c>
      <c r="J2067" t="b">
        <v>0</v>
      </c>
    </row>
    <row r="2068" spans="1:10" x14ac:dyDescent="0.2">
      <c r="A2068">
        <v>278</v>
      </c>
      <c r="B2068">
        <v>4</v>
      </c>
      <c r="C2068" s="116">
        <v>45131.504199189818</v>
      </c>
      <c r="D2068">
        <v>1288</v>
      </c>
      <c r="E2068" s="24" t="s">
        <v>8253</v>
      </c>
      <c r="F2068" s="24" t="s">
        <v>1378</v>
      </c>
      <c r="G2068" s="24" t="s">
        <v>4804</v>
      </c>
      <c r="H2068">
        <v>1288</v>
      </c>
      <c r="I2068" s="24" t="s">
        <v>8254</v>
      </c>
      <c r="J2068" t="b">
        <v>1</v>
      </c>
    </row>
    <row r="2069" spans="1:10" x14ac:dyDescent="0.2">
      <c r="A2069">
        <v>191</v>
      </c>
      <c r="B2069">
        <v>4</v>
      </c>
      <c r="C2069" s="116">
        <v>45131.504199571762</v>
      </c>
      <c r="D2069">
        <v>1195</v>
      </c>
      <c r="E2069" s="24" t="s">
        <v>8255</v>
      </c>
      <c r="F2069" s="24" t="s">
        <v>960</v>
      </c>
      <c r="G2069" s="24" t="s">
        <v>4805</v>
      </c>
      <c r="H2069">
        <v>1195</v>
      </c>
      <c r="I2069" s="24" t="s">
        <v>8256</v>
      </c>
      <c r="J2069" t="b">
        <v>0</v>
      </c>
    </row>
    <row r="2070" spans="1:10" x14ac:dyDescent="0.2">
      <c r="A2070">
        <v>319</v>
      </c>
      <c r="B2070">
        <v>4</v>
      </c>
      <c r="C2070" s="116">
        <v>45131.504199733798</v>
      </c>
      <c r="D2070">
        <v>1330</v>
      </c>
      <c r="E2070" s="24" t="s">
        <v>8257</v>
      </c>
      <c r="F2070" s="24" t="s">
        <v>1182</v>
      </c>
      <c r="G2070" s="24" t="s">
        <v>4806</v>
      </c>
      <c r="H2070">
        <v>1330</v>
      </c>
      <c r="I2070" s="24" t="s">
        <v>8258</v>
      </c>
      <c r="J2070" t="b">
        <v>1</v>
      </c>
    </row>
    <row r="2071" spans="1:10" x14ac:dyDescent="0.2">
      <c r="A2071">
        <v>1181</v>
      </c>
      <c r="B2071">
        <v>1</v>
      </c>
      <c r="C2071" s="116">
        <v>45131.504200115742</v>
      </c>
      <c r="D2071">
        <v>9486</v>
      </c>
      <c r="E2071" s="24" t="s">
        <v>8259</v>
      </c>
      <c r="F2071" s="24" t="s">
        <v>4808</v>
      </c>
      <c r="G2071" s="24" t="s">
        <v>4807</v>
      </c>
      <c r="H2071">
        <v>9486</v>
      </c>
      <c r="I2071" s="24" t="s">
        <v>8260</v>
      </c>
      <c r="J2071" t="b">
        <v>1</v>
      </c>
    </row>
    <row r="2072" spans="1:10" x14ac:dyDescent="0.2">
      <c r="A2072">
        <v>1419</v>
      </c>
      <c r="B2072">
        <v>4</v>
      </c>
      <c r="C2072" s="116">
        <v>45615</v>
      </c>
      <c r="D2072">
        <v>9734</v>
      </c>
      <c r="E2072" s="24" t="s">
        <v>8259</v>
      </c>
      <c r="F2072" s="24" t="s">
        <v>4809</v>
      </c>
      <c r="G2072" s="24" t="s">
        <v>58</v>
      </c>
      <c r="H2072">
        <v>9734</v>
      </c>
      <c r="I2072" s="24" t="s">
        <v>8261</v>
      </c>
      <c r="J2072" t="b">
        <v>0</v>
      </c>
    </row>
    <row r="2073" spans="1:10" x14ac:dyDescent="0.2">
      <c r="A2073">
        <v>756</v>
      </c>
      <c r="B2073">
        <v>5</v>
      </c>
      <c r="C2073" s="116">
        <v>45902.699545601849</v>
      </c>
      <c r="D2073">
        <v>9000</v>
      </c>
      <c r="E2073" s="24" t="s">
        <v>3508</v>
      </c>
      <c r="F2073" s="24" t="s">
        <v>4810</v>
      </c>
      <c r="G2073" s="24" t="s">
        <v>828</v>
      </c>
      <c r="H2073">
        <v>9000</v>
      </c>
      <c r="I2073" s="24" t="s">
        <v>8262</v>
      </c>
      <c r="J2073" t="b">
        <v>1</v>
      </c>
    </row>
    <row r="2074" spans="1:10" x14ac:dyDescent="0.2">
      <c r="A2074">
        <v>1008</v>
      </c>
      <c r="B2074">
        <v>4</v>
      </c>
      <c r="C2074" s="116">
        <v>45131.504200266201</v>
      </c>
      <c r="D2074">
        <v>9284</v>
      </c>
      <c r="E2074" s="24" t="s">
        <v>8263</v>
      </c>
      <c r="F2074" s="24" t="s">
        <v>4812</v>
      </c>
      <c r="G2074" s="24" t="s">
        <v>4811</v>
      </c>
      <c r="H2074">
        <v>9284</v>
      </c>
      <c r="I2074" s="24" t="s">
        <v>8264</v>
      </c>
      <c r="J2074" t="b">
        <v>0</v>
      </c>
    </row>
    <row r="2075" spans="1:10" x14ac:dyDescent="0.2">
      <c r="A2075">
        <v>361</v>
      </c>
      <c r="B2075">
        <v>4</v>
      </c>
      <c r="C2075" s="116">
        <v>45131.504200659721</v>
      </c>
      <c r="D2075">
        <v>1376</v>
      </c>
      <c r="E2075" s="24" t="s">
        <v>8265</v>
      </c>
      <c r="F2075" s="24" t="s">
        <v>1187</v>
      </c>
      <c r="G2075" s="24" t="s">
        <v>4813</v>
      </c>
      <c r="H2075">
        <v>1376</v>
      </c>
      <c r="I2075" s="24" t="s">
        <v>8266</v>
      </c>
      <c r="J2075" t="b">
        <v>1</v>
      </c>
    </row>
    <row r="2076" spans="1:10" x14ac:dyDescent="0.2">
      <c r="A2076">
        <v>1872</v>
      </c>
      <c r="B2076">
        <v>4</v>
      </c>
      <c r="C2076" s="116">
        <v>45131</v>
      </c>
      <c r="D2076">
        <v>1668</v>
      </c>
      <c r="E2076" s="24" t="s">
        <v>8267</v>
      </c>
      <c r="F2076" s="24" t="s">
        <v>4815</v>
      </c>
      <c r="G2076" s="24" t="s">
        <v>4814</v>
      </c>
      <c r="H2076">
        <v>1668</v>
      </c>
      <c r="I2076" s="24" t="s">
        <v>8268</v>
      </c>
      <c r="J2076" t="b">
        <v>0</v>
      </c>
    </row>
    <row r="2077" spans="1:10" x14ac:dyDescent="0.2">
      <c r="A2077">
        <v>1190</v>
      </c>
      <c r="B2077">
        <v>4</v>
      </c>
      <c r="C2077" s="116">
        <v>45161</v>
      </c>
      <c r="D2077">
        <v>9495</v>
      </c>
      <c r="E2077" s="24" t="s">
        <v>8269</v>
      </c>
      <c r="F2077" s="24" t="s">
        <v>5126</v>
      </c>
      <c r="G2077" s="24" t="s">
        <v>5125</v>
      </c>
      <c r="H2077">
        <v>9495</v>
      </c>
      <c r="I2077" s="24" t="s">
        <v>8270</v>
      </c>
      <c r="J2077" t="b">
        <v>0</v>
      </c>
    </row>
    <row r="2078" spans="1:10" x14ac:dyDescent="0.2">
      <c r="A2078">
        <v>1254</v>
      </c>
      <c r="B2078">
        <v>1</v>
      </c>
      <c r="C2078" s="116">
        <v>45131.504202627315</v>
      </c>
      <c r="D2078">
        <v>9560</v>
      </c>
      <c r="E2078" s="24" t="s">
        <v>8269</v>
      </c>
      <c r="F2078" s="24" t="s">
        <v>4819</v>
      </c>
      <c r="G2078" s="24" t="s">
        <v>4818</v>
      </c>
      <c r="H2078">
        <v>9560</v>
      </c>
      <c r="I2078" s="24" t="s">
        <v>8271</v>
      </c>
      <c r="J2078" t="b">
        <v>1</v>
      </c>
    </row>
    <row r="2079" spans="1:10" x14ac:dyDescent="0.2">
      <c r="A2079">
        <v>2078</v>
      </c>
      <c r="C2079" s="116"/>
      <c r="D2079">
        <v>2150</v>
      </c>
      <c r="E2079" s="24" t="s">
        <v>8269</v>
      </c>
      <c r="F2079" s="24" t="s">
        <v>4821</v>
      </c>
      <c r="G2079" s="24" t="s">
        <v>649</v>
      </c>
      <c r="H2079">
        <v>2150</v>
      </c>
      <c r="I2079" s="24" t="s">
        <v>8272</v>
      </c>
      <c r="J2079" t="b">
        <v>0</v>
      </c>
    </row>
    <row r="2080" spans="1:10" x14ac:dyDescent="0.2">
      <c r="A2080">
        <v>2107</v>
      </c>
      <c r="C2080" s="116"/>
      <c r="D2080">
        <v>11135436</v>
      </c>
      <c r="E2080" s="24" t="s">
        <v>8269</v>
      </c>
      <c r="F2080" s="24" t="s">
        <v>4823</v>
      </c>
      <c r="G2080" s="24" t="s">
        <v>4822</v>
      </c>
      <c r="H2080">
        <v>11135436</v>
      </c>
      <c r="I2080" s="24" t="s">
        <v>8273</v>
      </c>
      <c r="J2080" t="b">
        <v>1</v>
      </c>
    </row>
    <row r="2081" spans="1:10" x14ac:dyDescent="0.2">
      <c r="A2081">
        <v>679</v>
      </c>
      <c r="B2081">
        <v>2</v>
      </c>
      <c r="C2081" s="116">
        <v>45716</v>
      </c>
      <c r="D2081">
        <v>8905</v>
      </c>
      <c r="E2081" s="24" t="s">
        <v>8269</v>
      </c>
      <c r="F2081" s="24" t="s">
        <v>2732</v>
      </c>
      <c r="G2081" s="24" t="s">
        <v>4825</v>
      </c>
      <c r="H2081">
        <v>8905</v>
      </c>
      <c r="I2081" s="24" t="s">
        <v>8274</v>
      </c>
      <c r="J2081" t="b">
        <v>1</v>
      </c>
    </row>
    <row r="2082" spans="1:10" x14ac:dyDescent="0.2">
      <c r="A2082">
        <v>289</v>
      </c>
      <c r="B2082">
        <v>4</v>
      </c>
      <c r="C2082" s="116">
        <v>45131.504203356482</v>
      </c>
      <c r="D2082">
        <v>1299</v>
      </c>
      <c r="E2082" s="24" t="s">
        <v>8269</v>
      </c>
      <c r="F2082" s="24" t="s">
        <v>1006</v>
      </c>
      <c r="G2082" s="24" t="s">
        <v>4828</v>
      </c>
      <c r="H2082">
        <v>1299</v>
      </c>
      <c r="I2082" s="24" t="s">
        <v>8275</v>
      </c>
      <c r="J2082" t="b">
        <v>0</v>
      </c>
    </row>
    <row r="2083" spans="1:10" x14ac:dyDescent="0.2">
      <c r="A2083">
        <v>1370</v>
      </c>
      <c r="B2083">
        <v>4</v>
      </c>
      <c r="C2083" s="116">
        <v>45639</v>
      </c>
      <c r="D2083">
        <v>9680</v>
      </c>
      <c r="E2083" s="24" t="s">
        <v>8269</v>
      </c>
      <c r="F2083" s="24" t="s">
        <v>1516</v>
      </c>
      <c r="G2083" s="24" t="s">
        <v>4829</v>
      </c>
      <c r="H2083">
        <v>9680</v>
      </c>
      <c r="I2083" s="24" t="s">
        <v>8276</v>
      </c>
      <c r="J2083" t="b">
        <v>0</v>
      </c>
    </row>
    <row r="2084" spans="1:10" x14ac:dyDescent="0.2">
      <c r="A2084">
        <v>809</v>
      </c>
      <c r="B2084">
        <v>4</v>
      </c>
      <c r="C2084" s="116">
        <v>45131.504203553239</v>
      </c>
      <c r="D2084">
        <v>9061</v>
      </c>
      <c r="E2084" s="24" t="s">
        <v>8277</v>
      </c>
      <c r="F2084" s="24" t="s">
        <v>4831</v>
      </c>
      <c r="G2084" s="24" t="s">
        <v>4830</v>
      </c>
      <c r="H2084">
        <v>9061</v>
      </c>
      <c r="I2084" s="24" t="s">
        <v>8278</v>
      </c>
      <c r="J2084" t="b">
        <v>0</v>
      </c>
    </row>
    <row r="2085" spans="1:10" x14ac:dyDescent="0.2">
      <c r="A2085">
        <v>583</v>
      </c>
      <c r="B2085">
        <v>4</v>
      </c>
      <c r="C2085" s="116">
        <v>45131.50420408565</v>
      </c>
      <c r="D2085">
        <v>8780</v>
      </c>
      <c r="E2085" s="24" t="s">
        <v>8277</v>
      </c>
      <c r="F2085" s="24" t="s">
        <v>1906</v>
      </c>
      <c r="G2085" s="24" t="s">
        <v>4832</v>
      </c>
      <c r="H2085">
        <v>8780</v>
      </c>
      <c r="I2085" s="24" t="s">
        <v>8279</v>
      </c>
      <c r="J2085" t="b">
        <v>0</v>
      </c>
    </row>
    <row r="2086" spans="1:10" x14ac:dyDescent="0.2">
      <c r="A2086">
        <v>1474</v>
      </c>
      <c r="B2086">
        <v>4</v>
      </c>
      <c r="C2086" s="116">
        <v>45131.504204282406</v>
      </c>
      <c r="D2086">
        <v>9791</v>
      </c>
      <c r="E2086" s="24" t="s">
        <v>8277</v>
      </c>
      <c r="F2086" s="24" t="s">
        <v>3731</v>
      </c>
      <c r="G2086" s="24" t="s">
        <v>4833</v>
      </c>
      <c r="H2086">
        <v>9791</v>
      </c>
      <c r="I2086" s="24" t="s">
        <v>8280</v>
      </c>
      <c r="J2086" t="b">
        <v>0</v>
      </c>
    </row>
    <row r="2087" spans="1:10" x14ac:dyDescent="0.2">
      <c r="A2087">
        <v>1109</v>
      </c>
      <c r="B2087">
        <v>2</v>
      </c>
      <c r="C2087" s="116">
        <v>45131.504206793979</v>
      </c>
      <c r="D2087">
        <v>9394</v>
      </c>
      <c r="E2087" s="24" t="s">
        <v>8277</v>
      </c>
      <c r="F2087" s="24" t="s">
        <v>4005</v>
      </c>
      <c r="G2087" s="24" t="s">
        <v>4835</v>
      </c>
      <c r="H2087">
        <v>9394</v>
      </c>
      <c r="I2087" s="24" t="s">
        <v>8281</v>
      </c>
      <c r="J2087" t="b">
        <v>1</v>
      </c>
    </row>
    <row r="2088" spans="1:10" x14ac:dyDescent="0.2">
      <c r="A2088">
        <v>1632</v>
      </c>
      <c r="B2088">
        <v>4</v>
      </c>
      <c r="C2088" s="116">
        <v>45131.504215127316</v>
      </c>
      <c r="D2088">
        <v>9957</v>
      </c>
      <c r="E2088" s="24" t="s">
        <v>8277</v>
      </c>
      <c r="F2088" s="24" t="s">
        <v>1182</v>
      </c>
      <c r="G2088" s="24" t="s">
        <v>4836</v>
      </c>
      <c r="H2088">
        <v>9957</v>
      </c>
      <c r="I2088" s="24" t="s">
        <v>8282</v>
      </c>
      <c r="J2088" t="b">
        <v>0</v>
      </c>
    </row>
    <row r="2089" spans="1:10" x14ac:dyDescent="0.2">
      <c r="A2089">
        <v>2100</v>
      </c>
      <c r="C2089" s="116">
        <v>45726</v>
      </c>
      <c r="D2089">
        <v>2494</v>
      </c>
      <c r="E2089" s="24" t="s">
        <v>8277</v>
      </c>
      <c r="F2089" s="24" t="s">
        <v>4597</v>
      </c>
      <c r="G2089" s="24" t="s">
        <v>4840</v>
      </c>
      <c r="H2089">
        <v>2494</v>
      </c>
      <c r="I2089" s="24" t="s">
        <v>8283</v>
      </c>
      <c r="J2089" t="b">
        <v>0</v>
      </c>
    </row>
    <row r="2090" spans="1:10" x14ac:dyDescent="0.2">
      <c r="A2090">
        <v>1388</v>
      </c>
      <c r="B2090">
        <v>3</v>
      </c>
      <c r="C2090" s="116">
        <v>45131.50422091435</v>
      </c>
      <c r="D2090">
        <v>9699</v>
      </c>
      <c r="E2090" s="24" t="s">
        <v>8277</v>
      </c>
      <c r="F2090" s="24" t="s">
        <v>1380</v>
      </c>
      <c r="G2090" s="24" t="s">
        <v>4841</v>
      </c>
      <c r="H2090">
        <v>9699</v>
      </c>
      <c r="I2090" s="24" t="s">
        <v>8284</v>
      </c>
      <c r="J2090" t="b">
        <v>0</v>
      </c>
    </row>
    <row r="2091" spans="1:10" x14ac:dyDescent="0.2">
      <c r="A2091">
        <v>1718</v>
      </c>
      <c r="C2091" s="116">
        <v>45131.504223807868</v>
      </c>
      <c r="D2091">
        <v>2121</v>
      </c>
      <c r="E2091" s="24" t="s">
        <v>8277</v>
      </c>
      <c r="F2091" s="24" t="s">
        <v>4843</v>
      </c>
      <c r="G2091" s="24" t="s">
        <v>4842</v>
      </c>
      <c r="H2091">
        <v>2121</v>
      </c>
      <c r="I2091" s="24" t="s">
        <v>8285</v>
      </c>
      <c r="J2091" t="b">
        <v>0</v>
      </c>
    </row>
    <row r="2092" spans="1:10" x14ac:dyDescent="0.2">
      <c r="A2092">
        <v>714</v>
      </c>
      <c r="B2092">
        <v>4</v>
      </c>
      <c r="C2092" s="116">
        <v>45131.504227581019</v>
      </c>
      <c r="D2092">
        <v>8952</v>
      </c>
      <c r="E2092" s="24" t="s">
        <v>1421</v>
      </c>
      <c r="F2092" s="24" t="s">
        <v>2369</v>
      </c>
      <c r="G2092" s="24" t="s">
        <v>4844</v>
      </c>
      <c r="H2092">
        <v>8952</v>
      </c>
      <c r="I2092" s="24" t="s">
        <v>8286</v>
      </c>
      <c r="J2092" t="b">
        <v>0</v>
      </c>
    </row>
    <row r="2093" spans="1:10" x14ac:dyDescent="0.2">
      <c r="A2093">
        <v>581</v>
      </c>
      <c r="B2093">
        <v>4</v>
      </c>
      <c r="C2093" s="116"/>
      <c r="D2093">
        <v>8778</v>
      </c>
      <c r="E2093" s="24" t="s">
        <v>8287</v>
      </c>
      <c r="F2093" s="24" t="s">
        <v>4846</v>
      </c>
      <c r="G2093" s="24" t="s">
        <v>651</v>
      </c>
      <c r="H2093">
        <v>8778</v>
      </c>
      <c r="I2093" s="24" t="s">
        <v>8288</v>
      </c>
      <c r="J2093" t="b">
        <v>0</v>
      </c>
    </row>
    <row r="2094" spans="1:10" x14ac:dyDescent="0.2">
      <c r="A2094">
        <v>575</v>
      </c>
      <c r="B2094">
        <v>4</v>
      </c>
      <c r="C2094" s="116">
        <v>45131.504232291663</v>
      </c>
      <c r="D2094">
        <v>8771</v>
      </c>
      <c r="E2094" s="24" t="s">
        <v>3395</v>
      </c>
      <c r="F2094" s="24" t="s">
        <v>906</v>
      </c>
      <c r="G2094" s="24" t="s">
        <v>4849</v>
      </c>
      <c r="H2094">
        <v>8771</v>
      </c>
      <c r="I2094" s="24" t="s">
        <v>8289</v>
      </c>
      <c r="J2094" t="b">
        <v>0</v>
      </c>
    </row>
    <row r="2095" spans="1:10" x14ac:dyDescent="0.2">
      <c r="A2095">
        <v>1426</v>
      </c>
      <c r="B2095">
        <v>4</v>
      </c>
      <c r="C2095" s="116">
        <v>45131.504234456021</v>
      </c>
      <c r="D2095">
        <v>9743</v>
      </c>
      <c r="E2095" s="24" t="s">
        <v>8290</v>
      </c>
      <c r="F2095" s="24" t="s">
        <v>3395</v>
      </c>
      <c r="G2095" s="24" t="s">
        <v>4850</v>
      </c>
      <c r="H2095">
        <v>9743</v>
      </c>
      <c r="I2095" s="24" t="s">
        <v>8291</v>
      </c>
      <c r="J2095" t="b">
        <v>0</v>
      </c>
    </row>
    <row r="2096" spans="1:10" x14ac:dyDescent="0.2">
      <c r="A2096">
        <v>614</v>
      </c>
      <c r="B2096">
        <v>4</v>
      </c>
      <c r="C2096" s="116">
        <v>45131.504236458335</v>
      </c>
      <c r="D2096">
        <v>8816</v>
      </c>
      <c r="E2096" s="24" t="s">
        <v>8292</v>
      </c>
      <c r="F2096" s="24" t="s">
        <v>965</v>
      </c>
      <c r="G2096" s="24" t="s">
        <v>4851</v>
      </c>
      <c r="H2096">
        <v>8816</v>
      </c>
      <c r="I2096" s="24" t="s">
        <v>8293</v>
      </c>
      <c r="J2096" t="b">
        <v>0</v>
      </c>
    </row>
    <row r="2097" spans="1:10" x14ac:dyDescent="0.2">
      <c r="A2097">
        <v>759</v>
      </c>
      <c r="B2097">
        <v>4</v>
      </c>
      <c r="C2097" s="116">
        <v>45131.504239699076</v>
      </c>
      <c r="D2097">
        <v>9003</v>
      </c>
      <c r="E2097" s="24" t="s">
        <v>8294</v>
      </c>
      <c r="F2097" s="24" t="s">
        <v>1266</v>
      </c>
      <c r="G2097" s="24" t="s">
        <v>4853</v>
      </c>
      <c r="H2097">
        <v>9003</v>
      </c>
      <c r="I2097" s="24" t="s">
        <v>8295</v>
      </c>
      <c r="J2097" t="b">
        <v>0</v>
      </c>
    </row>
    <row r="2098" spans="1:10" x14ac:dyDescent="0.2">
      <c r="A2098">
        <v>1346</v>
      </c>
      <c r="B2098">
        <v>4</v>
      </c>
      <c r="C2098" s="116">
        <v>45131.504246956021</v>
      </c>
      <c r="D2098">
        <v>9656</v>
      </c>
      <c r="E2098" s="24" t="s">
        <v>8296</v>
      </c>
      <c r="F2098" s="24" t="s">
        <v>4855</v>
      </c>
      <c r="G2098" s="24" t="s">
        <v>4854</v>
      </c>
      <c r="H2098">
        <v>9656</v>
      </c>
      <c r="I2098" s="24" t="s">
        <v>8297</v>
      </c>
      <c r="J2098" t="b">
        <v>0</v>
      </c>
    </row>
    <row r="2099" spans="1:10" x14ac:dyDescent="0.2">
      <c r="A2099">
        <v>1314</v>
      </c>
      <c r="B2099">
        <v>4</v>
      </c>
      <c r="C2099" s="116">
        <v>45131.5042525463</v>
      </c>
      <c r="D2099">
        <v>9623</v>
      </c>
      <c r="E2099" s="24" t="s">
        <v>8298</v>
      </c>
      <c r="F2099" s="24" t="s">
        <v>1212</v>
      </c>
      <c r="G2099" s="24" t="s">
        <v>4856</v>
      </c>
      <c r="H2099">
        <v>9623</v>
      </c>
      <c r="I2099" s="24" t="s">
        <v>8299</v>
      </c>
      <c r="J2099" t="b">
        <v>0</v>
      </c>
    </row>
    <row r="2100" spans="1:10" x14ac:dyDescent="0.2">
      <c r="A2100">
        <v>170</v>
      </c>
      <c r="B2100">
        <v>4</v>
      </c>
      <c r="C2100" s="116">
        <v>45131.504253819447</v>
      </c>
      <c r="D2100">
        <v>1174</v>
      </c>
      <c r="E2100" s="24" t="s">
        <v>8300</v>
      </c>
      <c r="F2100" s="24" t="s">
        <v>4858</v>
      </c>
      <c r="G2100" s="24" t="s">
        <v>4857</v>
      </c>
      <c r="H2100">
        <v>1174</v>
      </c>
      <c r="I2100" s="24" t="s">
        <v>8301</v>
      </c>
      <c r="J2100" t="b">
        <v>0</v>
      </c>
    </row>
    <row r="2101" spans="1:10" x14ac:dyDescent="0.2">
      <c r="A2101">
        <v>956</v>
      </c>
      <c r="B2101">
        <v>4</v>
      </c>
      <c r="C2101" s="116">
        <v>45131.50425489583</v>
      </c>
      <c r="D2101">
        <v>9228</v>
      </c>
      <c r="E2101" s="24" t="s">
        <v>8302</v>
      </c>
      <c r="F2101" s="24" t="s">
        <v>1378</v>
      </c>
      <c r="G2101" s="24" t="s">
        <v>4859</v>
      </c>
      <c r="H2101">
        <v>9228</v>
      </c>
      <c r="I2101" s="24" t="s">
        <v>8303</v>
      </c>
      <c r="J2101" t="b">
        <v>0</v>
      </c>
    </row>
    <row r="2102" spans="1:10" x14ac:dyDescent="0.2">
      <c r="A2102">
        <v>532</v>
      </c>
      <c r="B2102">
        <v>4</v>
      </c>
      <c r="C2102" s="116"/>
      <c r="D2102">
        <v>8718</v>
      </c>
      <c r="E2102" s="24" t="s">
        <v>8304</v>
      </c>
      <c r="F2102" s="24" t="s">
        <v>1378</v>
      </c>
      <c r="G2102" s="24" t="s">
        <v>655</v>
      </c>
      <c r="H2102">
        <v>8718</v>
      </c>
      <c r="I2102" s="24" t="s">
        <v>537</v>
      </c>
      <c r="J2102" t="b">
        <v>1</v>
      </c>
    </row>
    <row r="2103" spans="1:10" x14ac:dyDescent="0.2">
      <c r="A2103">
        <v>547</v>
      </c>
      <c r="B2103">
        <v>4</v>
      </c>
      <c r="C2103" s="116">
        <v>45716</v>
      </c>
      <c r="D2103">
        <v>8740</v>
      </c>
      <c r="E2103" s="24" t="s">
        <v>8304</v>
      </c>
      <c r="F2103" s="24" t="s">
        <v>4862</v>
      </c>
      <c r="G2103" s="24" t="s">
        <v>4861</v>
      </c>
      <c r="H2103">
        <v>8740</v>
      </c>
      <c r="I2103" s="24" t="s">
        <v>8305</v>
      </c>
      <c r="J2103" t="b">
        <v>0</v>
      </c>
    </row>
    <row r="2104" spans="1:10" x14ac:dyDescent="0.2">
      <c r="A2104">
        <v>1733</v>
      </c>
      <c r="C2104" s="116"/>
      <c r="D2104">
        <v>5963995</v>
      </c>
      <c r="E2104" s="24" t="s">
        <v>8304</v>
      </c>
      <c r="F2104" s="24" t="s">
        <v>4864</v>
      </c>
      <c r="G2104" s="24" t="s">
        <v>4863</v>
      </c>
      <c r="H2104">
        <v>5963995</v>
      </c>
      <c r="I2104" s="24" t="s">
        <v>8306</v>
      </c>
      <c r="J2104" t="b">
        <v>1</v>
      </c>
    </row>
    <row r="2105" spans="1:10" x14ac:dyDescent="0.2">
      <c r="A2105">
        <v>1526</v>
      </c>
      <c r="B2105">
        <v>4</v>
      </c>
      <c r="C2105" s="116">
        <v>45131.504255439817</v>
      </c>
      <c r="D2105">
        <v>9843</v>
      </c>
      <c r="E2105" s="24" t="s">
        <v>8304</v>
      </c>
      <c r="F2105" s="24" t="s">
        <v>906</v>
      </c>
      <c r="G2105" s="24" t="s">
        <v>4865</v>
      </c>
      <c r="H2105">
        <v>9843</v>
      </c>
      <c r="I2105" s="24" t="s">
        <v>8307</v>
      </c>
      <c r="J2105" t="b">
        <v>0</v>
      </c>
    </row>
    <row r="2106" spans="1:10" x14ac:dyDescent="0.2">
      <c r="A2106">
        <v>1215</v>
      </c>
      <c r="B2106">
        <v>4</v>
      </c>
      <c r="C2106" s="116">
        <v>45131.504255439817</v>
      </c>
      <c r="D2106">
        <v>9520</v>
      </c>
      <c r="E2106" s="24" t="s">
        <v>8308</v>
      </c>
      <c r="F2106" s="24" t="s">
        <v>1212</v>
      </c>
      <c r="G2106" s="24" t="s">
        <v>4866</v>
      </c>
      <c r="H2106">
        <v>9520</v>
      </c>
      <c r="I2106" s="24" t="s">
        <v>8309</v>
      </c>
      <c r="J2106" t="b">
        <v>0</v>
      </c>
    </row>
    <row r="2107" spans="1:10" x14ac:dyDescent="0.2">
      <c r="A2107">
        <v>1214</v>
      </c>
      <c r="B2107">
        <v>4</v>
      </c>
      <c r="C2107" s="116">
        <v>44490</v>
      </c>
      <c r="D2107">
        <v>9519</v>
      </c>
      <c r="E2107" s="24" t="s">
        <v>8310</v>
      </c>
      <c r="F2107" s="24" t="s">
        <v>4868</v>
      </c>
      <c r="G2107" s="24" t="s">
        <v>657</v>
      </c>
      <c r="H2107">
        <v>9519</v>
      </c>
      <c r="I2107" s="24" t="s">
        <v>421</v>
      </c>
      <c r="J2107" t="b">
        <v>0</v>
      </c>
    </row>
    <row r="2108" spans="1:10" x14ac:dyDescent="0.2">
      <c r="A2108">
        <v>1820</v>
      </c>
      <c r="C2108" s="116"/>
      <c r="D2108">
        <v>1617</v>
      </c>
      <c r="E2108" s="24" t="s">
        <v>8310</v>
      </c>
      <c r="F2108" s="24" t="s">
        <v>4868</v>
      </c>
      <c r="G2108" s="24" t="s">
        <v>657</v>
      </c>
      <c r="H2108">
        <v>1617</v>
      </c>
      <c r="I2108" s="24" t="s">
        <v>421</v>
      </c>
      <c r="J2108" t="b">
        <v>0</v>
      </c>
    </row>
    <row r="2109" spans="1:10" x14ac:dyDescent="0.2">
      <c r="A2109">
        <v>934</v>
      </c>
      <c r="B2109">
        <v>4</v>
      </c>
      <c r="C2109" s="116">
        <v>45131.504255636573</v>
      </c>
      <c r="D2109">
        <v>9205</v>
      </c>
      <c r="E2109" s="24" t="s">
        <v>8310</v>
      </c>
      <c r="F2109" s="24" t="s">
        <v>1462</v>
      </c>
      <c r="G2109" s="24" t="s">
        <v>4869</v>
      </c>
      <c r="H2109">
        <v>9205</v>
      </c>
      <c r="I2109" s="24" t="s">
        <v>8311</v>
      </c>
      <c r="J2109" t="b">
        <v>0</v>
      </c>
    </row>
    <row r="2110" spans="1:10" x14ac:dyDescent="0.2">
      <c r="A2110">
        <v>1084</v>
      </c>
      <c r="B2110">
        <v>4</v>
      </c>
      <c r="C2110" s="116">
        <v>45131.50425578704</v>
      </c>
      <c r="D2110">
        <v>9362</v>
      </c>
      <c r="E2110" s="24" t="s">
        <v>8312</v>
      </c>
      <c r="F2110" s="24" t="s">
        <v>1027</v>
      </c>
      <c r="G2110" s="24" t="s">
        <v>4870</v>
      </c>
      <c r="H2110">
        <v>9362</v>
      </c>
      <c r="I2110" s="24" t="s">
        <v>8313</v>
      </c>
      <c r="J2110" t="b">
        <v>0</v>
      </c>
    </row>
    <row r="2111" spans="1:10" x14ac:dyDescent="0.2">
      <c r="A2111">
        <v>935</v>
      </c>
      <c r="B2111">
        <v>4</v>
      </c>
      <c r="C2111" s="116">
        <v>45131.504256168984</v>
      </c>
      <c r="D2111">
        <v>9206</v>
      </c>
      <c r="E2111" s="24" t="s">
        <v>8314</v>
      </c>
      <c r="F2111" s="24" t="s">
        <v>1423</v>
      </c>
      <c r="G2111" s="24" t="s">
        <v>4871</v>
      </c>
      <c r="H2111">
        <v>9206</v>
      </c>
      <c r="I2111" s="24" t="s">
        <v>8315</v>
      </c>
      <c r="J2111" t="b">
        <v>0</v>
      </c>
    </row>
    <row r="2112" spans="1:10" x14ac:dyDescent="0.2">
      <c r="A2112">
        <v>984</v>
      </c>
      <c r="B2112">
        <v>4</v>
      </c>
      <c r="C2112" s="116">
        <v>45131.504256168984</v>
      </c>
      <c r="D2112">
        <v>9259</v>
      </c>
      <c r="E2112" s="24" t="s">
        <v>8316</v>
      </c>
      <c r="F2112" s="24" t="s">
        <v>1378</v>
      </c>
      <c r="G2112" s="24" t="s">
        <v>4872</v>
      </c>
      <c r="H2112">
        <v>9259</v>
      </c>
      <c r="I2112" s="24" t="s">
        <v>8317</v>
      </c>
      <c r="J2112" t="b">
        <v>0</v>
      </c>
    </row>
    <row r="2113" spans="1:10" x14ac:dyDescent="0.2">
      <c r="A2113">
        <v>276</v>
      </c>
      <c r="B2113">
        <v>4</v>
      </c>
      <c r="C2113" s="116">
        <v>45131.504256365741</v>
      </c>
      <c r="D2113">
        <v>1286</v>
      </c>
      <c r="E2113" s="24" t="s">
        <v>8318</v>
      </c>
      <c r="F2113" s="24" t="s">
        <v>3031</v>
      </c>
      <c r="G2113" s="24" t="s">
        <v>4873</v>
      </c>
      <c r="H2113">
        <v>1286</v>
      </c>
      <c r="I2113" s="24" t="s">
        <v>8319</v>
      </c>
      <c r="J2113" t="b">
        <v>1</v>
      </c>
    </row>
    <row r="2114" spans="1:10" x14ac:dyDescent="0.2">
      <c r="A2114">
        <v>237</v>
      </c>
      <c r="B2114">
        <v>4</v>
      </c>
      <c r="C2114" s="116">
        <v>45131.5042565162</v>
      </c>
      <c r="D2114">
        <v>1247</v>
      </c>
      <c r="E2114" s="24" t="s">
        <v>8320</v>
      </c>
      <c r="F2114" s="24" t="s">
        <v>4875</v>
      </c>
      <c r="G2114" s="24" t="s">
        <v>4874</v>
      </c>
      <c r="H2114">
        <v>1247</v>
      </c>
      <c r="I2114" s="24" t="s">
        <v>8321</v>
      </c>
      <c r="J2114" t="b">
        <v>0</v>
      </c>
    </row>
    <row r="2115" spans="1:10" x14ac:dyDescent="0.2">
      <c r="A2115">
        <v>2072</v>
      </c>
      <c r="C2115" s="116"/>
      <c r="D2115">
        <v>2422</v>
      </c>
      <c r="E2115" s="24" t="s">
        <v>8322</v>
      </c>
      <c r="F2115" s="24" t="s">
        <v>4876</v>
      </c>
      <c r="G2115" s="24" t="s">
        <v>659</v>
      </c>
      <c r="H2115">
        <v>2422</v>
      </c>
      <c r="I2115" s="24" t="s">
        <v>8323</v>
      </c>
      <c r="J2115" t="b">
        <v>0</v>
      </c>
    </row>
    <row r="2116" spans="1:10" x14ac:dyDescent="0.2">
      <c r="A2116">
        <v>2085</v>
      </c>
      <c r="C2116" s="116"/>
      <c r="D2116">
        <v>11142249</v>
      </c>
      <c r="E2116" s="24" t="s">
        <v>8322</v>
      </c>
      <c r="F2116" s="24" t="s">
        <v>4878</v>
      </c>
      <c r="G2116" s="24" t="s">
        <v>4877</v>
      </c>
      <c r="H2116">
        <v>11142249</v>
      </c>
      <c r="I2116" s="24" t="s">
        <v>8324</v>
      </c>
      <c r="J2116" t="b">
        <v>0</v>
      </c>
    </row>
    <row r="2117" spans="1:10" x14ac:dyDescent="0.2">
      <c r="A2117">
        <v>1616</v>
      </c>
      <c r="B2117">
        <v>6</v>
      </c>
      <c r="C2117" s="116">
        <v>45699</v>
      </c>
      <c r="D2117">
        <v>9938</v>
      </c>
      <c r="E2117" s="24" t="s">
        <v>8325</v>
      </c>
      <c r="F2117" s="24" t="s">
        <v>8326</v>
      </c>
      <c r="G2117" s="24" t="s">
        <v>8327</v>
      </c>
      <c r="H2117">
        <v>9938</v>
      </c>
      <c r="I2117" s="24" t="s">
        <v>8328</v>
      </c>
      <c r="J2117" t="b">
        <v>1</v>
      </c>
    </row>
    <row r="2118" spans="1:10" x14ac:dyDescent="0.2">
      <c r="A2118">
        <v>1800</v>
      </c>
      <c r="C2118" s="116">
        <v>45639</v>
      </c>
      <c r="D2118">
        <v>1597</v>
      </c>
      <c r="E2118" s="24" t="s">
        <v>8325</v>
      </c>
      <c r="F2118" s="24" t="s">
        <v>4253</v>
      </c>
      <c r="G2118" s="24" t="s">
        <v>5127</v>
      </c>
      <c r="H2118">
        <v>1597</v>
      </c>
      <c r="I2118" s="24" t="s">
        <v>8329</v>
      </c>
      <c r="J2118" t="b">
        <v>0</v>
      </c>
    </row>
    <row r="2119" spans="1:10" x14ac:dyDescent="0.2">
      <c r="A2119">
        <v>1431</v>
      </c>
      <c r="B2119">
        <v>4</v>
      </c>
      <c r="C2119" s="116">
        <v>45699</v>
      </c>
      <c r="D2119">
        <v>9748</v>
      </c>
      <c r="E2119" s="24" t="s">
        <v>8325</v>
      </c>
      <c r="F2119" s="24" t="s">
        <v>5129</v>
      </c>
      <c r="G2119" s="24" t="s">
        <v>5128</v>
      </c>
      <c r="H2119">
        <v>9748</v>
      </c>
      <c r="I2119" s="24" t="s">
        <v>8330</v>
      </c>
      <c r="J2119" t="b">
        <v>0</v>
      </c>
    </row>
    <row r="2120" spans="1:10" x14ac:dyDescent="0.2">
      <c r="A2120">
        <v>1471</v>
      </c>
      <c r="B2120">
        <v>4</v>
      </c>
      <c r="C2120" s="116">
        <v>45699</v>
      </c>
      <c r="D2120">
        <v>9788</v>
      </c>
      <c r="E2120" s="24" t="s">
        <v>8331</v>
      </c>
      <c r="F2120" s="24" t="s">
        <v>4883</v>
      </c>
      <c r="G2120" s="24" t="s">
        <v>4882</v>
      </c>
      <c r="H2120">
        <v>9788</v>
      </c>
      <c r="I2120" s="24" t="s">
        <v>8332</v>
      </c>
      <c r="J2120" t="b">
        <v>0</v>
      </c>
    </row>
    <row r="2121" spans="1:10" x14ac:dyDescent="0.2">
      <c r="A2121">
        <v>1487</v>
      </c>
      <c r="B2121">
        <v>4</v>
      </c>
      <c r="C2121" s="116"/>
      <c r="D2121">
        <v>9804</v>
      </c>
      <c r="E2121" s="24" t="s">
        <v>8331</v>
      </c>
      <c r="F2121" s="24" t="s">
        <v>1760</v>
      </c>
      <c r="G2121" s="24" t="s">
        <v>4884</v>
      </c>
      <c r="H2121">
        <v>9804</v>
      </c>
      <c r="I2121" s="24" t="s">
        <v>253</v>
      </c>
      <c r="J2121" t="b">
        <v>0</v>
      </c>
    </row>
    <row r="2122" spans="1:10" x14ac:dyDescent="0.2">
      <c r="A2122">
        <v>222</v>
      </c>
      <c r="B2122">
        <v>4</v>
      </c>
      <c r="C2122" s="116">
        <v>45699</v>
      </c>
      <c r="D2122">
        <v>1230</v>
      </c>
      <c r="E2122" s="24" t="s">
        <v>8333</v>
      </c>
      <c r="F2122" s="24" t="s">
        <v>2331</v>
      </c>
      <c r="G2122" s="24" t="s">
        <v>8334</v>
      </c>
      <c r="H2122">
        <v>1230</v>
      </c>
      <c r="I2122" s="24" t="s">
        <v>8335</v>
      </c>
      <c r="J2122" t="b">
        <v>0</v>
      </c>
    </row>
    <row r="2123" spans="1:10" x14ac:dyDescent="0.2">
      <c r="A2123">
        <v>20</v>
      </c>
      <c r="B2123">
        <v>4</v>
      </c>
      <c r="C2123" s="116">
        <v>45699</v>
      </c>
      <c r="D2123">
        <v>-1023</v>
      </c>
      <c r="E2123" s="24" t="s">
        <v>8336</v>
      </c>
      <c r="F2123" s="24" t="s">
        <v>3008</v>
      </c>
      <c r="G2123" s="24" t="s">
        <v>5131</v>
      </c>
      <c r="H2123">
        <v>-1023</v>
      </c>
      <c r="I2123" s="24" t="s">
        <v>8337</v>
      </c>
      <c r="J2123" t="b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4577-2899-4DCB-B7E3-EC679AAE260A}">
  <sheetPr codeName="SolidatSheet">
    <tabColor theme="5" tint="0.79998168889431442"/>
  </sheetPr>
  <dimension ref="A1:J184"/>
  <sheetViews>
    <sheetView workbookViewId="0">
      <selection activeCell="M6" sqref="M6"/>
    </sheetView>
  </sheetViews>
  <sheetFormatPr defaultRowHeight="14.25" x14ac:dyDescent="0.2"/>
  <cols>
    <col min="1" max="1" width="14.44140625" bestFit="1" customWidth="1"/>
    <col min="2" max="2" width="26.109375" bestFit="1" customWidth="1"/>
    <col min="3" max="3" width="11.5546875" bestFit="1" customWidth="1"/>
    <col min="4" max="4" width="14.33203125" bestFit="1" customWidth="1"/>
    <col min="5" max="5" width="10.77734375" bestFit="1" customWidth="1"/>
    <col min="6" max="6" width="7.6640625" customWidth="1"/>
    <col min="7" max="8" width="14.5546875" bestFit="1" customWidth="1"/>
    <col min="9" max="9" width="25.6640625" bestFit="1" customWidth="1"/>
    <col min="10" max="10" width="9.77734375" bestFit="1" customWidth="1"/>
  </cols>
  <sheetData>
    <row r="1" spans="1:10" ht="19.5" x14ac:dyDescent="0.2">
      <c r="A1" s="245" t="s">
        <v>8338</v>
      </c>
      <c r="B1" s="274"/>
      <c r="C1" s="274"/>
      <c r="D1" s="274"/>
      <c r="E1" s="274"/>
      <c r="F1" s="274"/>
      <c r="G1" s="274"/>
      <c r="H1" s="274"/>
      <c r="I1" s="274"/>
      <c r="J1" s="246"/>
    </row>
    <row r="2" spans="1:10" x14ac:dyDescent="0.2">
      <c r="A2" t="s">
        <v>8339</v>
      </c>
      <c r="B2" t="s">
        <v>8340</v>
      </c>
      <c r="C2" t="s">
        <v>8341</v>
      </c>
      <c r="D2" t="s">
        <v>878</v>
      </c>
      <c r="E2" t="s">
        <v>8342</v>
      </c>
      <c r="F2" t="s">
        <v>8343</v>
      </c>
      <c r="G2" t="s">
        <v>8344</v>
      </c>
      <c r="H2" t="s">
        <v>8345</v>
      </c>
      <c r="I2" s="5" t="s">
        <v>8346</v>
      </c>
      <c r="J2" s="5" t="s">
        <v>8347</v>
      </c>
    </row>
    <row r="3" spans="1:10" x14ac:dyDescent="0.2">
      <c r="A3" t="s">
        <v>8348</v>
      </c>
      <c r="B3" t="s">
        <v>190</v>
      </c>
      <c r="C3" t="s">
        <v>8349</v>
      </c>
      <c r="D3" t="s">
        <v>914</v>
      </c>
      <c r="E3" s="109" t="s">
        <v>8350</v>
      </c>
      <c r="G3" s="59">
        <v>45772.507615740738</v>
      </c>
      <c r="H3" s="59">
        <v>45772.507615740738</v>
      </c>
      <c r="I3" s="12" t="str">
        <f>SolidatOperatorTable[[#This Row],[First Name]] &amp; " " &amp; SolidatOperatorTable[[#This Row],[Last Name]]</f>
        <v>Aryah Anderson</v>
      </c>
      <c r="J3" s="12" t="str" cm="1">
        <f t="array" ref="J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4" spans="1:10" x14ac:dyDescent="0.2">
      <c r="A4" t="s">
        <v>8351</v>
      </c>
      <c r="B4" t="s">
        <v>8352</v>
      </c>
      <c r="C4" t="s">
        <v>1875</v>
      </c>
      <c r="D4" t="s">
        <v>1197</v>
      </c>
      <c r="E4" s="109" t="s">
        <v>8353</v>
      </c>
      <c r="G4" s="59">
        <v>45772.512499999997</v>
      </c>
      <c r="H4" s="59">
        <v>45772.512499999997</v>
      </c>
      <c r="I4" s="12" t="str">
        <f>SolidatOperatorTable[[#This Row],[First Name]] &amp; " " &amp; SolidatOperatorTable[[#This Row],[Last Name]]</f>
        <v>Austin Ciesiolka</v>
      </c>
      <c r="J4" s="12" t="str" cm="1">
        <f t="array" ref="J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5" spans="1:10" x14ac:dyDescent="0.2">
      <c r="A5" t="s">
        <v>8354</v>
      </c>
      <c r="B5" t="s">
        <v>190</v>
      </c>
      <c r="C5" t="s">
        <v>5168</v>
      </c>
      <c r="D5" t="s">
        <v>898</v>
      </c>
      <c r="E5" s="109">
        <v>7996</v>
      </c>
      <c r="G5" s="59">
        <v>45761.260787037034</v>
      </c>
      <c r="H5" s="59">
        <v>45761.260787037034</v>
      </c>
      <c r="I5" s="12" t="str">
        <f>SolidatOperatorTable[[#This Row],[First Name]] &amp; " " &amp; SolidatOperatorTable[[#This Row],[Last Name]]</f>
        <v>Abuhuraira Dewan</v>
      </c>
      <c r="J5" s="12" t="str" cm="1">
        <f t="array" ref="J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6" spans="1:10" x14ac:dyDescent="0.2">
      <c r="A6" t="s">
        <v>8355</v>
      </c>
      <c r="B6" t="s">
        <v>8356</v>
      </c>
      <c r="E6" s="109" t="s">
        <v>8355</v>
      </c>
      <c r="G6" s="59">
        <v>45772.332812499997</v>
      </c>
      <c r="H6" s="59">
        <v>45772.332812499997</v>
      </c>
      <c r="I6" s="12" t="str">
        <f>SolidatOperatorTable[[#This Row],[First Name]] &amp; " " &amp; SolidatOperatorTable[[#This Row],[Last Name]]</f>
        <v xml:space="preserve"> </v>
      </c>
      <c r="J6" s="12" t="str" cm="1">
        <f t="array" ref="J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7" spans="1:10" x14ac:dyDescent="0.2">
      <c r="A7" t="s">
        <v>8357</v>
      </c>
      <c r="B7" t="s">
        <v>8352</v>
      </c>
      <c r="C7" t="s">
        <v>5147</v>
      </c>
      <c r="D7" t="s">
        <v>887</v>
      </c>
      <c r="E7" s="109">
        <v>9610</v>
      </c>
      <c r="G7" s="59">
        <v>45771.177418981482</v>
      </c>
      <c r="H7" s="59">
        <v>45771.177418981482</v>
      </c>
      <c r="I7" s="12" t="str">
        <f>SolidatOperatorTable[[#This Row],[First Name]] &amp; " " &amp; SolidatOperatorTable[[#This Row],[Last Name]]</f>
        <v>Aaron Foster</v>
      </c>
      <c r="J7" s="12" t="str" cm="1">
        <f t="array" ref="J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8" spans="1:10" x14ac:dyDescent="0.2">
      <c r="A8" t="s">
        <v>8358</v>
      </c>
      <c r="B8" t="s">
        <v>190</v>
      </c>
      <c r="C8" t="s">
        <v>1999</v>
      </c>
      <c r="D8" t="s">
        <v>1093</v>
      </c>
      <c r="E8" s="109" t="s">
        <v>8359</v>
      </c>
      <c r="G8" s="59">
        <v>45773.674756944441</v>
      </c>
      <c r="H8" s="59">
        <v>45773.674756944441</v>
      </c>
      <c r="I8" s="12" t="str">
        <f>SolidatOperatorTable[[#This Row],[First Name]] &amp; " " &amp; SolidatOperatorTable[[#This Row],[Last Name]]</f>
        <v>Anthony Hinkle</v>
      </c>
      <c r="J8" s="12" t="str" cm="1">
        <f t="array" ref="J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9" spans="1:10" x14ac:dyDescent="0.2">
      <c r="A9" t="s">
        <v>8360</v>
      </c>
      <c r="B9" t="s">
        <v>190</v>
      </c>
      <c r="C9" t="s">
        <v>1999</v>
      </c>
      <c r="D9" t="s">
        <v>1094</v>
      </c>
      <c r="E9" s="109" t="s">
        <v>8361</v>
      </c>
      <c r="G9" s="59">
        <v>45772.842974537038</v>
      </c>
      <c r="H9" s="59">
        <v>45772.842974537038</v>
      </c>
      <c r="I9" s="12" t="str">
        <f>SolidatOperatorTable[[#This Row],[First Name]] &amp; " " &amp; SolidatOperatorTable[[#This Row],[Last Name]]</f>
        <v>Anthony Hogains</v>
      </c>
      <c r="J9" s="12" t="str" cm="1">
        <f t="array" ref="J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0" spans="1:10" x14ac:dyDescent="0.2">
      <c r="A10" t="s">
        <v>8362</v>
      </c>
      <c r="B10" t="s">
        <v>190</v>
      </c>
      <c r="C10" t="s">
        <v>8363</v>
      </c>
      <c r="D10" t="s">
        <v>912</v>
      </c>
      <c r="E10" s="109" t="s">
        <v>8364</v>
      </c>
      <c r="G10" s="59">
        <v>45761.441770833335</v>
      </c>
      <c r="H10" s="59">
        <v>45761.441770833335</v>
      </c>
      <c r="I10" s="12" t="str">
        <f>SolidatOperatorTable[[#This Row],[First Name]] &amp; " " &amp; SolidatOperatorTable[[#This Row],[Last Name]]</f>
        <v>Adonis Jackson-OQuinn</v>
      </c>
      <c r="J10" s="12" t="str" cm="1">
        <f t="array" ref="J1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1" spans="1:10" x14ac:dyDescent="0.2">
      <c r="A11" t="s">
        <v>8365</v>
      </c>
      <c r="B11" t="s">
        <v>190</v>
      </c>
      <c r="C11" t="s">
        <v>5348</v>
      </c>
      <c r="D11" t="s">
        <v>1166</v>
      </c>
      <c r="E11" s="109" t="s">
        <v>8366</v>
      </c>
      <c r="G11" s="59">
        <v>45771.445381944446</v>
      </c>
      <c r="H11" s="59">
        <v>45771.445381944446</v>
      </c>
      <c r="I11" s="12" t="str">
        <f>SolidatOperatorTable[[#This Row],[First Name]] &amp; " " &amp; SolidatOperatorTable[[#This Row],[Last Name]]</f>
        <v>Arnoldo Reyna</v>
      </c>
      <c r="J11" s="12" t="str" cm="1">
        <f t="array" ref="J1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2" spans="1:10" x14ac:dyDescent="0.2">
      <c r="A12" t="s">
        <v>8367</v>
      </c>
      <c r="B12" t="s">
        <v>190</v>
      </c>
      <c r="C12" t="s">
        <v>1999</v>
      </c>
      <c r="D12" t="s">
        <v>1076</v>
      </c>
      <c r="E12" s="109" t="s">
        <v>8368</v>
      </c>
      <c r="G12" s="59">
        <v>45770.513611111113</v>
      </c>
      <c r="H12" s="59">
        <v>45770.513611111113</v>
      </c>
      <c r="I12" s="12" t="str">
        <f>SolidatOperatorTable[[#This Row],[First Name]] &amp; " " &amp; SolidatOperatorTable[[#This Row],[Last Name]]</f>
        <v>Anthony Ruffin</v>
      </c>
      <c r="J12" s="12" t="str" cm="1">
        <f t="array" ref="J1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3" spans="1:10" x14ac:dyDescent="0.2">
      <c r="A13" t="s">
        <v>8369</v>
      </c>
      <c r="B13" t="s">
        <v>190</v>
      </c>
      <c r="C13" t="s">
        <v>1999</v>
      </c>
      <c r="D13" t="s">
        <v>1097</v>
      </c>
      <c r="E13" s="109" t="s">
        <v>8370</v>
      </c>
      <c r="G13" s="59">
        <v>45576.160324074073</v>
      </c>
      <c r="I13" s="12" t="str">
        <f>SolidatOperatorTable[[#This Row],[First Name]] &amp; " " &amp; SolidatOperatorTable[[#This Row],[Last Name]]</f>
        <v>Anthony Jones-Stewart</v>
      </c>
      <c r="J13" s="12" t="str" cm="1">
        <f t="array" ref="J1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4" spans="1:10" x14ac:dyDescent="0.2">
      <c r="A14" t="s">
        <v>8371</v>
      </c>
      <c r="B14" t="s">
        <v>8372</v>
      </c>
      <c r="C14" t="s">
        <v>5147</v>
      </c>
      <c r="D14" t="s">
        <v>893</v>
      </c>
      <c r="E14" s="109">
        <v>8901</v>
      </c>
      <c r="G14" s="59">
        <v>45693.911724537036</v>
      </c>
      <c r="H14" s="59">
        <v>45330.785000000003</v>
      </c>
      <c r="I14" s="12" t="str">
        <f>SolidatOperatorTable[[#This Row],[First Name]] &amp; " " &amp; SolidatOperatorTable[[#This Row],[Last Name]]</f>
        <v>Aaron Tobar</v>
      </c>
      <c r="J14" s="12" t="str" cm="1">
        <f t="array" ref="J1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5" spans="1:10" x14ac:dyDescent="0.2">
      <c r="A15" t="s">
        <v>8373</v>
      </c>
      <c r="B15" t="s">
        <v>190</v>
      </c>
      <c r="C15" t="s">
        <v>8374</v>
      </c>
      <c r="D15" t="s">
        <v>893</v>
      </c>
      <c r="E15" s="109" t="s">
        <v>8375</v>
      </c>
      <c r="G15" s="59">
        <v>45772.174733796295</v>
      </c>
      <c r="H15" s="59">
        <v>45772.174733796295</v>
      </c>
      <c r="I15" s="12" t="str">
        <f>SolidatOperatorTable[[#This Row],[First Name]] &amp; " " &amp; SolidatOperatorTable[[#This Row],[Last Name]]</f>
        <v>Alexandria Tobar</v>
      </c>
      <c r="J15" s="12" t="str" cm="1">
        <f t="array" ref="J1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6" spans="1:10" x14ac:dyDescent="0.2">
      <c r="A16" t="s">
        <v>8376</v>
      </c>
      <c r="B16" t="s">
        <v>190</v>
      </c>
      <c r="C16" t="s">
        <v>5243</v>
      </c>
      <c r="D16" t="s">
        <v>1016</v>
      </c>
      <c r="E16" s="109" t="s">
        <v>8377</v>
      </c>
      <c r="G16" s="59">
        <v>45726.865428240744</v>
      </c>
      <c r="H16" s="59">
        <v>45698.175381944442</v>
      </c>
      <c r="I16" s="12" t="str">
        <f>SolidatOperatorTable[[#This Row],[First Name]] &amp; " " &amp; SolidatOperatorTable[[#This Row],[Last Name]]</f>
        <v>Andre Tobar Jr</v>
      </c>
      <c r="J16" s="12" t="str" cm="1">
        <f t="array" ref="J1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7" spans="1:10" x14ac:dyDescent="0.2">
      <c r="A17" t="s">
        <v>8378</v>
      </c>
      <c r="B17" t="s">
        <v>190</v>
      </c>
      <c r="C17" t="s">
        <v>8379</v>
      </c>
      <c r="D17" t="s">
        <v>1344</v>
      </c>
      <c r="E17" s="109" t="s">
        <v>8380</v>
      </c>
      <c r="G17" s="59">
        <v>45741.195023148146</v>
      </c>
      <c r="H17" s="59">
        <v>45741.195023148146</v>
      </c>
      <c r="I17" s="12" t="str">
        <f>SolidatOperatorTable[[#This Row],[First Name]] &amp; " " &amp; SolidatOperatorTable[[#This Row],[Last Name]]</f>
        <v>Byson Broaden</v>
      </c>
      <c r="J17" s="12" t="str" cm="1">
        <f t="array" ref="J1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8" spans="1:10" x14ac:dyDescent="0.2">
      <c r="A18" t="s">
        <v>8381</v>
      </c>
      <c r="B18" t="s">
        <v>8352</v>
      </c>
      <c r="C18" t="s">
        <v>3946</v>
      </c>
      <c r="D18" t="s">
        <v>1196</v>
      </c>
      <c r="E18" s="109" t="s">
        <v>8382</v>
      </c>
      <c r="G18" s="59">
        <v>45771.539444444446</v>
      </c>
      <c r="H18" s="59">
        <v>45771.539444444446</v>
      </c>
      <c r="I18" s="12" t="str">
        <f>SolidatOperatorTable[[#This Row],[First Name]] &amp; " " &amp; SolidatOperatorTable[[#This Row],[Last Name]]</f>
        <v>Brandon Curtis</v>
      </c>
      <c r="J18" s="12" t="str" cm="1">
        <f t="array" ref="J1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9" spans="1:10" x14ac:dyDescent="0.2">
      <c r="A19" t="s">
        <v>8383</v>
      </c>
      <c r="B19" t="s">
        <v>8352</v>
      </c>
      <c r="C19" t="s">
        <v>3946</v>
      </c>
      <c r="D19" t="s">
        <v>1126</v>
      </c>
      <c r="E19" s="109" t="s">
        <v>8384</v>
      </c>
      <c r="G19" s="59">
        <v>45761.174108796295</v>
      </c>
      <c r="H19" s="59">
        <v>45761.174108796295</v>
      </c>
      <c r="I19" s="12" t="str">
        <f>SolidatOperatorTable[[#This Row],[First Name]] &amp; " " &amp; SolidatOperatorTable[[#This Row],[Last Name]]</f>
        <v>Brandon Davis</v>
      </c>
      <c r="J19" s="12" t="str" cm="1">
        <f t="array" ref="J1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20" spans="1:10" x14ac:dyDescent="0.2">
      <c r="A20" t="s">
        <v>8385</v>
      </c>
      <c r="B20" t="s">
        <v>190</v>
      </c>
      <c r="C20" t="s">
        <v>3946</v>
      </c>
      <c r="D20" t="s">
        <v>1234</v>
      </c>
      <c r="E20" s="109">
        <v>1097</v>
      </c>
      <c r="G20" s="59">
        <v>45754.919212962966</v>
      </c>
      <c r="H20" s="59">
        <v>45754.919212962966</v>
      </c>
      <c r="I20" s="12" t="str">
        <f>SolidatOperatorTable[[#This Row],[First Name]] &amp; " " &amp; SolidatOperatorTable[[#This Row],[Last Name]]</f>
        <v>Brandon Elmore</v>
      </c>
      <c r="J20" s="12" t="str" cm="1">
        <f t="array" ref="J2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21" spans="1:10" x14ac:dyDescent="0.2">
      <c r="A21" t="s">
        <v>8386</v>
      </c>
      <c r="B21" t="s">
        <v>8387</v>
      </c>
      <c r="C21" t="s">
        <v>3946</v>
      </c>
      <c r="D21" t="s">
        <v>1238</v>
      </c>
      <c r="E21" s="109" t="s">
        <v>8388</v>
      </c>
      <c r="G21" s="59">
        <v>45769.873113425929</v>
      </c>
      <c r="I21" s="12" t="str">
        <f>SolidatOperatorTable[[#This Row],[First Name]] &amp; " " &amp; SolidatOperatorTable[[#This Row],[Last Name]]</f>
        <v>Brandon Hattaway</v>
      </c>
      <c r="J21" s="12" t="str" cm="1">
        <f t="array" ref="J2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22" spans="1:10" x14ac:dyDescent="0.2">
      <c r="A22" t="s">
        <v>8389</v>
      </c>
      <c r="B22" t="s">
        <v>190</v>
      </c>
      <c r="C22" t="s">
        <v>5124</v>
      </c>
      <c r="D22" t="s">
        <v>1299</v>
      </c>
      <c r="E22" s="109" t="s">
        <v>8390</v>
      </c>
      <c r="G22" s="59">
        <v>45693.994652777779</v>
      </c>
      <c r="H22" s="59">
        <v>45385.216898148145</v>
      </c>
      <c r="I22" s="12" t="str">
        <f>SolidatOperatorTable[[#This Row],[First Name]] &amp; " " &amp; SolidatOperatorTable[[#This Row],[Last Name]]</f>
        <v>Briana Seals</v>
      </c>
      <c r="J22" s="12" t="str" cm="1">
        <f t="array" ref="J2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23" spans="1:10" x14ac:dyDescent="0.2">
      <c r="A23" t="s">
        <v>8391</v>
      </c>
      <c r="B23" t="s">
        <v>190</v>
      </c>
      <c r="C23" t="s">
        <v>5487</v>
      </c>
      <c r="D23" t="s">
        <v>1314</v>
      </c>
      <c r="E23" s="109" t="s">
        <v>8392</v>
      </c>
      <c r="G23" s="59">
        <v>45772.175671296296</v>
      </c>
      <c r="H23" s="59">
        <v>45772.175671296296</v>
      </c>
      <c r="I23" s="12" t="str">
        <f>SolidatOperatorTable[[#This Row],[First Name]] &amp; " " &amp; SolidatOperatorTable[[#This Row],[Last Name]]</f>
        <v>Brianna White</v>
      </c>
      <c r="J23" s="12" t="str" cm="1">
        <f t="array" ref="J2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24" spans="1:10" x14ac:dyDescent="0.2">
      <c r="A24" t="s">
        <v>8393</v>
      </c>
      <c r="B24" t="s">
        <v>8394</v>
      </c>
      <c r="C24" t="s">
        <v>1000</v>
      </c>
      <c r="D24" t="s">
        <v>1387</v>
      </c>
      <c r="E24" s="109" t="s">
        <v>8395</v>
      </c>
      <c r="G24" s="59">
        <v>45772.209270833337</v>
      </c>
      <c r="H24" s="59">
        <v>45772.209270833337</v>
      </c>
      <c r="I24" s="12" t="str">
        <f>SolidatOperatorTable[[#This Row],[First Name]] &amp; " " &amp; SolidatOperatorTable[[#This Row],[Last Name]]</f>
        <v>Carter Buchanan</v>
      </c>
      <c r="J24" s="12" t="str" cm="1">
        <f t="array" ref="J2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25" spans="1:10" x14ac:dyDescent="0.2">
      <c r="A25" t="s">
        <v>8396</v>
      </c>
      <c r="B25" t="s">
        <v>190</v>
      </c>
      <c r="C25" t="s">
        <v>5510</v>
      </c>
      <c r="D25" t="s">
        <v>1346</v>
      </c>
      <c r="E25" s="109" t="s">
        <v>8397</v>
      </c>
      <c r="G25" s="59">
        <v>45576.160324074073</v>
      </c>
      <c r="I25" s="12" t="str">
        <f>SolidatOperatorTable[[#This Row],[First Name]] &amp; " " &amp; SolidatOperatorTable[[#This Row],[Last Name]]</f>
        <v>Caleb Crutcher</v>
      </c>
      <c r="J25" s="12" t="str" cm="1">
        <f t="array" ref="J2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26" spans="1:10" x14ac:dyDescent="0.2">
      <c r="A26" t="s">
        <v>8398</v>
      </c>
      <c r="B26" t="s">
        <v>8399</v>
      </c>
      <c r="C26" t="s">
        <v>5644</v>
      </c>
      <c r="D26" t="s">
        <v>1533</v>
      </c>
      <c r="E26" s="109" t="s">
        <v>8400</v>
      </c>
      <c r="G26" s="59">
        <v>45726.873993055553</v>
      </c>
      <c r="H26" s="59">
        <v>45388.183298611111</v>
      </c>
      <c r="I26" s="12" t="str">
        <f>SolidatOperatorTable[[#This Row],[First Name]] &amp; " " &amp; SolidatOperatorTable[[#This Row],[Last Name]]</f>
        <v>Christopher Fikes</v>
      </c>
      <c r="J26" s="12" t="str" cm="1">
        <f t="array" ref="J2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27" spans="1:10" x14ac:dyDescent="0.2">
      <c r="A27" t="s">
        <v>8401</v>
      </c>
      <c r="B27" t="s">
        <v>190</v>
      </c>
      <c r="C27" t="s">
        <v>1196</v>
      </c>
      <c r="D27" t="s">
        <v>1636</v>
      </c>
      <c r="E27" s="109" t="s">
        <v>8402</v>
      </c>
      <c r="G27" s="59">
        <v>45757.676979166667</v>
      </c>
      <c r="H27" s="59">
        <v>45757.676979166667</v>
      </c>
      <c r="I27" s="12" t="str">
        <f>SolidatOperatorTable[[#This Row],[First Name]] &amp; " " &amp; SolidatOperatorTable[[#This Row],[Last Name]]</f>
        <v>Curtis Hardison</v>
      </c>
      <c r="J27" s="12" t="str" cm="1">
        <f t="array" ref="J2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28" spans="1:10" x14ac:dyDescent="0.2">
      <c r="A28" t="s">
        <v>8403</v>
      </c>
      <c r="B28" t="s">
        <v>190</v>
      </c>
      <c r="C28" t="s">
        <v>5735</v>
      </c>
      <c r="D28" t="s">
        <v>931</v>
      </c>
      <c r="E28" s="109" t="s">
        <v>8404</v>
      </c>
      <c r="G28" s="59">
        <v>45576.160324074073</v>
      </c>
      <c r="H28" s="59">
        <v>45409.248969907407</v>
      </c>
      <c r="I28" s="12" t="str">
        <f>SolidatOperatorTable[[#This Row],[First Name]] &amp; " " &amp; SolidatOperatorTable[[#This Row],[Last Name]]</f>
        <v>Crystal Jenkins</v>
      </c>
      <c r="J28" s="12" t="str" cm="1">
        <f t="array" ref="J2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29" spans="1:10" x14ac:dyDescent="0.2">
      <c r="A29" t="s">
        <v>8405</v>
      </c>
      <c r="B29" t="s">
        <v>190</v>
      </c>
      <c r="C29" t="s">
        <v>5644</v>
      </c>
      <c r="D29" t="s">
        <v>891</v>
      </c>
      <c r="E29" s="109" t="s">
        <v>8406</v>
      </c>
      <c r="G29" s="59">
        <v>45623.255590277775</v>
      </c>
      <c r="H29" s="59">
        <v>45623.255590277775</v>
      </c>
      <c r="I29" s="12" t="str">
        <f>SolidatOperatorTable[[#This Row],[First Name]] &amp; " " &amp; SolidatOperatorTable[[#This Row],[Last Name]]</f>
        <v>Christopher Johnson</v>
      </c>
      <c r="J29" s="12" t="str" cm="1">
        <f t="array" ref="J2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30" spans="1:10" x14ac:dyDescent="0.2">
      <c r="A30" t="s">
        <v>8407</v>
      </c>
      <c r="B30" t="s">
        <v>190</v>
      </c>
      <c r="C30" t="s">
        <v>8408</v>
      </c>
      <c r="D30" t="s">
        <v>1587</v>
      </c>
      <c r="E30" s="109" t="s">
        <v>8409</v>
      </c>
      <c r="G30" s="59">
        <v>45772.508321759262</v>
      </c>
      <c r="H30" s="59">
        <v>45772.508321759262</v>
      </c>
      <c r="I30" s="12" t="str">
        <f>SolidatOperatorTable[[#This Row],[First Name]] &amp; " " &amp; SolidatOperatorTable[[#This Row],[Last Name]]</f>
        <v>Clifton Lawson</v>
      </c>
      <c r="J30" s="12" t="str" cm="1">
        <f t="array" ref="J3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31" spans="1:10" x14ac:dyDescent="0.2">
      <c r="A31" t="s">
        <v>8410</v>
      </c>
      <c r="B31" t="s">
        <v>8352</v>
      </c>
      <c r="C31" t="s">
        <v>5568</v>
      </c>
      <c r="D31" t="s">
        <v>965</v>
      </c>
      <c r="E31" s="109" t="s">
        <v>8411</v>
      </c>
      <c r="G31" s="59">
        <v>45772.841967592591</v>
      </c>
      <c r="H31" s="59">
        <v>45772.841967592591</v>
      </c>
      <c r="I31" s="12" t="str">
        <f>SolidatOperatorTable[[#This Row],[First Name]] &amp; " " &amp; SolidatOperatorTable[[#This Row],[Last Name]]</f>
        <v>Chai Lor</v>
      </c>
      <c r="J31" s="12" t="str" cm="1">
        <f t="array" ref="J3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32" spans="1:10" x14ac:dyDescent="0.2">
      <c r="A32" t="s">
        <v>8412</v>
      </c>
      <c r="B32" t="s">
        <v>190</v>
      </c>
      <c r="C32" t="s">
        <v>8413</v>
      </c>
      <c r="D32" t="s">
        <v>1641</v>
      </c>
      <c r="E32" s="109" t="s">
        <v>8414</v>
      </c>
      <c r="G32" s="59">
        <v>45764.73847222222</v>
      </c>
      <c r="H32" s="59">
        <v>45764.73847222222</v>
      </c>
      <c r="I32" s="12" t="str">
        <f>SolidatOperatorTable[[#This Row],[First Name]] &amp; " " &amp; SolidatOperatorTable[[#This Row],[Last Name]]</f>
        <v>Cynthia Osborn</v>
      </c>
      <c r="J32" s="12" t="str" cm="1">
        <f t="array" ref="J3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33" spans="1:10" x14ac:dyDescent="0.2">
      <c r="A33" t="s">
        <v>8415</v>
      </c>
      <c r="B33" t="s">
        <v>190</v>
      </c>
      <c r="C33" t="s">
        <v>5641</v>
      </c>
      <c r="D33" t="s">
        <v>1166</v>
      </c>
      <c r="E33" s="109" t="s">
        <v>8416</v>
      </c>
      <c r="G33" s="59">
        <v>45769.488495370373</v>
      </c>
      <c r="H33" s="59">
        <v>45769.488495370373</v>
      </c>
      <c r="I33" s="12" t="str">
        <f>SolidatOperatorTable[[#This Row],[First Name]] &amp; " " &amp; SolidatOperatorTable[[#This Row],[Last Name]]</f>
        <v>Christine Reyna</v>
      </c>
      <c r="J33" s="12" t="str" cm="1">
        <f t="array" ref="J3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34" spans="1:10" x14ac:dyDescent="0.2">
      <c r="A34" t="s">
        <v>8417</v>
      </c>
      <c r="B34" t="s">
        <v>8418</v>
      </c>
      <c r="C34" t="s">
        <v>8419</v>
      </c>
      <c r="D34" t="s">
        <v>1299</v>
      </c>
      <c r="E34" s="109" t="s">
        <v>8420</v>
      </c>
      <c r="G34" s="59">
        <v>45769.590150462966</v>
      </c>
      <c r="H34" s="59">
        <v>45769.590150462966</v>
      </c>
      <c r="I34" s="12" t="str">
        <f>SolidatOperatorTable[[#This Row],[First Name]] &amp; " " &amp; SolidatOperatorTable[[#This Row],[Last Name]]</f>
        <v>Cassie  Seals</v>
      </c>
      <c r="J34" s="12" t="str" cm="1">
        <f t="array" ref="J3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35" spans="1:10" x14ac:dyDescent="0.2">
      <c r="A35" t="s">
        <v>8421</v>
      </c>
      <c r="B35" t="s">
        <v>8422</v>
      </c>
      <c r="C35" t="s">
        <v>1683</v>
      </c>
      <c r="D35" t="s">
        <v>956</v>
      </c>
      <c r="E35" s="109" t="s">
        <v>8423</v>
      </c>
      <c r="G35" s="59">
        <v>45701.779745370368</v>
      </c>
      <c r="H35" s="59">
        <v>45568.646956018521</v>
      </c>
      <c r="I35" s="12" t="str">
        <f>SolidatOperatorTable[[#This Row],[First Name]] &amp; " " &amp; SolidatOperatorTable[[#This Row],[Last Name]]</f>
        <v>Carlton Smith</v>
      </c>
      <c r="J35" s="12" t="str" cm="1">
        <f t="array" ref="J3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>Add</v>
      </c>
    </row>
    <row r="36" spans="1:10" x14ac:dyDescent="0.2">
      <c r="A36" t="s">
        <v>8424</v>
      </c>
      <c r="B36" t="s">
        <v>190</v>
      </c>
      <c r="C36" t="s">
        <v>5644</v>
      </c>
      <c r="D36" t="s">
        <v>924</v>
      </c>
      <c r="E36" s="109" t="s">
        <v>8425</v>
      </c>
      <c r="G36" s="59">
        <v>45772.166898148149</v>
      </c>
      <c r="H36" s="59">
        <v>45772.166898148149</v>
      </c>
      <c r="I36" s="12" t="str">
        <f>SolidatOperatorTable[[#This Row],[First Name]] &amp; " " &amp; SolidatOperatorTable[[#This Row],[Last Name]]</f>
        <v>Christopher Wright</v>
      </c>
      <c r="J36" s="12" t="str" cm="1">
        <f t="array" ref="J3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37" spans="1:10" x14ac:dyDescent="0.2">
      <c r="A37" t="s">
        <v>8426</v>
      </c>
      <c r="B37" t="s">
        <v>8427</v>
      </c>
      <c r="C37" t="s">
        <v>5561</v>
      </c>
      <c r="D37" t="s">
        <v>1411</v>
      </c>
      <c r="E37" s="109">
        <v>6660</v>
      </c>
      <c r="G37" s="59">
        <v>45701.779305555552</v>
      </c>
      <c r="H37" s="59">
        <v>45699.754895833335</v>
      </c>
      <c r="I37" s="12" t="str">
        <f>SolidatOperatorTable[[#This Row],[First Name]] &amp; " " &amp; SolidatOperatorTable[[#This Row],[Last Name]]</f>
        <v>Chad Yeskey</v>
      </c>
      <c r="J37" s="12" t="str" cm="1">
        <f t="array" ref="J3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38" spans="1:10" x14ac:dyDescent="0.2">
      <c r="A38" t="s">
        <v>8428</v>
      </c>
      <c r="B38" t="s">
        <v>190</v>
      </c>
      <c r="C38" t="s">
        <v>5812</v>
      </c>
      <c r="D38" t="s">
        <v>1743</v>
      </c>
      <c r="E38" s="109" t="s">
        <v>8429</v>
      </c>
      <c r="G38" s="59">
        <v>45761.259456018517</v>
      </c>
      <c r="H38" s="59">
        <v>45761.259456018517</v>
      </c>
      <c r="I38" s="12" t="str">
        <f>SolidatOperatorTable[[#This Row],[First Name]] &amp; " " &amp; SolidatOperatorTable[[#This Row],[Last Name]]</f>
        <v>Danya Banks</v>
      </c>
      <c r="J38" s="12" t="str" cm="1">
        <f t="array" ref="J3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39" spans="1:10" x14ac:dyDescent="0.2">
      <c r="A39" t="s">
        <v>8430</v>
      </c>
      <c r="B39" t="s">
        <v>190</v>
      </c>
      <c r="C39" t="s">
        <v>8431</v>
      </c>
      <c r="D39" t="s">
        <v>1939</v>
      </c>
      <c r="E39" s="109" t="s">
        <v>8432</v>
      </c>
      <c r="G39" s="59">
        <v>45721.042037037034</v>
      </c>
      <c r="I39" s="12" t="str">
        <f>SolidatOperatorTable[[#This Row],[First Name]] &amp; " " &amp; SolidatOperatorTable[[#This Row],[Last Name]]</f>
        <v>Denise Broxton</v>
      </c>
      <c r="J39" s="12" t="str" cm="1">
        <f t="array" ref="J3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40" spans="1:10" x14ac:dyDescent="0.2">
      <c r="A40" t="s">
        <v>8433</v>
      </c>
      <c r="B40" t="s">
        <v>190</v>
      </c>
      <c r="C40" t="s">
        <v>8434</v>
      </c>
      <c r="D40" t="s">
        <v>1919</v>
      </c>
      <c r="E40" s="109" t="s">
        <v>8435</v>
      </c>
      <c r="G40" s="59">
        <v>45721.042326388888</v>
      </c>
      <c r="I40" s="12" t="str">
        <f>SolidatOperatorTable[[#This Row],[First Name]] &amp; " " &amp; SolidatOperatorTable[[#This Row],[Last Name]]</f>
        <v>Demarion Burns</v>
      </c>
      <c r="J40" s="12" t="str" cm="1">
        <f t="array" ref="J4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41" spans="1:10" x14ac:dyDescent="0.2">
      <c r="A41" t="s">
        <v>8436</v>
      </c>
      <c r="B41" t="s">
        <v>190</v>
      </c>
      <c r="C41" t="s">
        <v>8437</v>
      </c>
      <c r="D41" t="s">
        <v>1384</v>
      </c>
      <c r="E41" s="109" t="s">
        <v>8438</v>
      </c>
      <c r="G41" s="59">
        <v>45772.43209490741</v>
      </c>
      <c r="H41" s="59">
        <v>45772.43209490741</v>
      </c>
      <c r="I41" s="12" t="str">
        <f>SolidatOperatorTable[[#This Row],[First Name]] &amp; " " &amp; SolidatOperatorTable[[#This Row],[Last Name]]</f>
        <v>Drakkar Crosby</v>
      </c>
      <c r="J41" s="12" t="str" cm="1">
        <f t="array" ref="J4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42" spans="1:10" x14ac:dyDescent="0.2">
      <c r="A42" t="s">
        <v>8439</v>
      </c>
      <c r="B42" t="s">
        <v>190</v>
      </c>
      <c r="C42" t="s">
        <v>5867</v>
      </c>
      <c r="D42" t="s">
        <v>1820</v>
      </c>
      <c r="E42" s="109" t="s">
        <v>8440</v>
      </c>
      <c r="G42" s="59">
        <v>45576.160324074073</v>
      </c>
      <c r="H42" s="59">
        <v>45265.244074074071</v>
      </c>
      <c r="I42" s="12" t="str">
        <f>SolidatOperatorTable[[#This Row],[First Name]] &amp; " " &amp; SolidatOperatorTable[[#This Row],[Last Name]]</f>
        <v>David Friedland</v>
      </c>
      <c r="J42" s="12" t="str" cm="1">
        <f t="array" ref="J4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43" spans="1:10" x14ac:dyDescent="0.2">
      <c r="A43" t="s">
        <v>8441</v>
      </c>
      <c r="B43" t="s">
        <v>190</v>
      </c>
      <c r="C43" t="s">
        <v>6097</v>
      </c>
      <c r="D43" t="s">
        <v>1185</v>
      </c>
      <c r="E43" s="109" t="s">
        <v>8442</v>
      </c>
      <c r="G43" s="59">
        <v>45770.514340277776</v>
      </c>
      <c r="H43" s="59">
        <v>45770.514340277776</v>
      </c>
      <c r="I43" s="12" t="str">
        <f>SolidatOperatorTable[[#This Row],[First Name]] &amp; " " &amp; SolidatOperatorTable[[#This Row],[Last Name]]</f>
        <v>Doreen Garrett</v>
      </c>
      <c r="J43" s="12" t="str" cm="1">
        <f t="array" ref="J4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44" spans="1:10" x14ac:dyDescent="0.2">
      <c r="A44" t="s">
        <v>8443</v>
      </c>
      <c r="B44" t="s">
        <v>190</v>
      </c>
      <c r="C44" t="s">
        <v>8444</v>
      </c>
      <c r="D44" t="s">
        <v>1862</v>
      </c>
      <c r="E44" s="109" t="s">
        <v>8445</v>
      </c>
      <c r="G44" s="59">
        <v>45770.727835648147</v>
      </c>
      <c r="I44" s="12" t="str">
        <f>SolidatOperatorTable[[#This Row],[First Name]] &amp; " " &amp; SolidatOperatorTable[[#This Row],[Last Name]]</f>
        <v>Dayton Holland</v>
      </c>
      <c r="J44" s="12" t="str" cm="1">
        <f t="array" ref="J4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45" spans="1:10" x14ac:dyDescent="0.2">
      <c r="A45" t="s">
        <v>8446</v>
      </c>
      <c r="B45" t="s">
        <v>190</v>
      </c>
      <c r="C45" t="s">
        <v>8447</v>
      </c>
      <c r="D45" t="s">
        <v>1671</v>
      </c>
      <c r="E45" s="109" t="s">
        <v>8448</v>
      </c>
      <c r="G45" s="59">
        <v>45771.919062499997</v>
      </c>
      <c r="H45" s="59">
        <v>45771.919062499997</v>
      </c>
      <c r="I45" s="12" t="str">
        <f>SolidatOperatorTable[[#This Row],[First Name]] &amp; " " &amp; SolidatOperatorTable[[#This Row],[Last Name]]</f>
        <v>Damanuel Hutcherson</v>
      </c>
      <c r="J45" s="12" t="str" cm="1">
        <f t="array" ref="J4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46" spans="1:10" x14ac:dyDescent="0.2">
      <c r="A46" t="s">
        <v>8449</v>
      </c>
      <c r="B46" t="s">
        <v>190</v>
      </c>
      <c r="C46" t="s">
        <v>8450</v>
      </c>
      <c r="D46" t="s">
        <v>1244</v>
      </c>
      <c r="E46" s="109" t="s">
        <v>8451</v>
      </c>
      <c r="G46" s="59">
        <v>45772.507395833331</v>
      </c>
      <c r="H46" s="59">
        <v>45772.507395833331</v>
      </c>
      <c r="I46" s="12" t="str">
        <f>SolidatOperatorTable[[#This Row],[First Name]] &amp; " " &amp; SolidatOperatorTable[[#This Row],[Last Name]]</f>
        <v>Digiorgio Jacobs</v>
      </c>
      <c r="J46" s="12" t="str" cm="1">
        <f t="array" ref="J4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47" spans="1:10" x14ac:dyDescent="0.2">
      <c r="A47" t="s">
        <v>8452</v>
      </c>
      <c r="B47" t="s">
        <v>8422</v>
      </c>
      <c r="C47" t="s">
        <v>5947</v>
      </c>
      <c r="D47" t="s">
        <v>1928</v>
      </c>
      <c r="E47" s="109" t="s">
        <v>8453</v>
      </c>
      <c r="G47" s="59">
        <v>45701.782106481478</v>
      </c>
      <c r="I47" s="12" t="str">
        <f>SolidatOperatorTable[[#This Row],[First Name]] &amp; " " &amp; SolidatOperatorTable[[#This Row],[Last Name]]</f>
        <v>Demetrius Loyd</v>
      </c>
      <c r="J47" s="12" t="str" cm="1">
        <f t="array" ref="J4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48" spans="1:10" x14ac:dyDescent="0.2">
      <c r="A48" t="s">
        <v>8454</v>
      </c>
      <c r="B48" t="s">
        <v>190</v>
      </c>
      <c r="C48" t="s">
        <v>8455</v>
      </c>
      <c r="D48" t="s">
        <v>1804</v>
      </c>
      <c r="E48" s="109" t="s">
        <v>8456</v>
      </c>
      <c r="G48" s="59">
        <v>45718.993287037039</v>
      </c>
      <c r="I48" s="12" t="str">
        <f>SolidatOperatorTable[[#This Row],[First Name]] &amp; " " &amp; SolidatOperatorTable[[#This Row],[Last Name]]</f>
        <v>Dashawn Nevitt</v>
      </c>
      <c r="J48" s="12" t="str" cm="1">
        <f t="array" ref="J4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49" spans="1:10" x14ac:dyDescent="0.2">
      <c r="A49" t="s">
        <v>8457</v>
      </c>
      <c r="B49" t="s">
        <v>190</v>
      </c>
      <c r="C49" t="s">
        <v>2691</v>
      </c>
      <c r="D49" t="s">
        <v>1717</v>
      </c>
      <c r="E49" s="109" t="s">
        <v>8458</v>
      </c>
      <c r="G49" s="59">
        <v>45772.766863425924</v>
      </c>
      <c r="H49" s="59">
        <v>45772.766863425924</v>
      </c>
      <c r="I49" s="12" t="str">
        <f>SolidatOperatorTable[[#This Row],[First Name]] &amp; " " &amp; SolidatOperatorTable[[#This Row],[Last Name]]</f>
        <v>Daniel Otto</v>
      </c>
      <c r="J49" s="12" t="str" cm="1">
        <f t="array" ref="J4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50" spans="1:10" x14ac:dyDescent="0.2">
      <c r="A50" t="s">
        <v>8459</v>
      </c>
      <c r="B50" t="s">
        <v>190</v>
      </c>
      <c r="C50" t="s">
        <v>5946</v>
      </c>
      <c r="D50" t="s">
        <v>995</v>
      </c>
      <c r="E50" s="109" t="s">
        <v>8460</v>
      </c>
      <c r="G50" s="59">
        <v>45576.160324074073</v>
      </c>
      <c r="I50" s="12" t="str">
        <f>SolidatOperatorTable[[#This Row],[First Name]] &amp; " " &amp; SolidatOperatorTable[[#This Row],[Last Name]]</f>
        <v>Demetria Patterson</v>
      </c>
      <c r="J50" s="12" t="str" cm="1">
        <f t="array" ref="J5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51" spans="1:10" x14ac:dyDescent="0.2">
      <c r="A51" t="s">
        <v>8461</v>
      </c>
      <c r="B51" t="s">
        <v>190</v>
      </c>
      <c r="C51" t="s">
        <v>8462</v>
      </c>
      <c r="D51" t="s">
        <v>1945</v>
      </c>
      <c r="E51" s="109" t="s">
        <v>8463</v>
      </c>
      <c r="G51" s="59">
        <v>45772.100497685184</v>
      </c>
      <c r="H51" s="59">
        <v>45772.100497685184</v>
      </c>
      <c r="I51" s="12" t="str">
        <f>SolidatOperatorTable[[#This Row],[First Name]] &amp; " " &amp; SolidatOperatorTable[[#This Row],[Last Name]]</f>
        <v>Denzel Pitts</v>
      </c>
      <c r="J51" s="12" t="str" cm="1">
        <f t="array" ref="J5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52" spans="1:10" x14ac:dyDescent="0.2">
      <c r="A52" t="s">
        <v>8464</v>
      </c>
      <c r="B52" t="s">
        <v>190</v>
      </c>
      <c r="C52" t="s">
        <v>8465</v>
      </c>
      <c r="D52" t="s">
        <v>971</v>
      </c>
      <c r="E52" s="109" t="s">
        <v>8466</v>
      </c>
      <c r="G52" s="59">
        <v>45631.01934027778</v>
      </c>
      <c r="I52" s="12" t="str">
        <f>SolidatOperatorTable[[#This Row],[First Name]] &amp; " " &amp; SolidatOperatorTable[[#This Row],[Last Name]]</f>
        <v>Damontae Starks</v>
      </c>
      <c r="J52" s="12" t="str" cm="1">
        <f t="array" ref="J5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53" spans="1:10" x14ac:dyDescent="0.2">
      <c r="A53" t="s">
        <v>8467</v>
      </c>
      <c r="B53" t="s">
        <v>8399</v>
      </c>
      <c r="C53" t="s">
        <v>1674</v>
      </c>
      <c r="D53" t="s">
        <v>1497</v>
      </c>
      <c r="E53" s="109" t="s">
        <v>8468</v>
      </c>
      <c r="G53" s="59">
        <v>45764.201319444444</v>
      </c>
      <c r="H53" s="59">
        <v>45764.201319444444</v>
      </c>
      <c r="I53" s="12" t="str">
        <f>SolidatOperatorTable[[#This Row],[First Name]] &amp; " " &amp; SolidatOperatorTable[[#This Row],[Last Name]]</f>
        <v>Derrick Stephens</v>
      </c>
      <c r="J53" s="12" t="str" cm="1">
        <f t="array" ref="J5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54" spans="1:10" x14ac:dyDescent="0.2">
      <c r="A54" t="s">
        <v>8469</v>
      </c>
      <c r="B54" t="s">
        <v>190</v>
      </c>
      <c r="C54" t="s">
        <v>5840</v>
      </c>
      <c r="D54" t="s">
        <v>1440</v>
      </c>
      <c r="E54" s="109" t="s">
        <v>8470</v>
      </c>
      <c r="G54" s="59">
        <v>45772.184062499997</v>
      </c>
      <c r="H54" s="59">
        <v>45772.184062499997</v>
      </c>
      <c r="I54" s="12" t="str">
        <f>SolidatOperatorTable[[#This Row],[First Name]] &amp; " " &amp; SolidatOperatorTable[[#This Row],[Last Name]]</f>
        <v>Darren Thomas</v>
      </c>
      <c r="J54" s="12" t="str" cm="1">
        <f t="array" ref="J5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55" spans="1:10" x14ac:dyDescent="0.2">
      <c r="A55" t="s">
        <v>8471</v>
      </c>
      <c r="B55" t="s">
        <v>190</v>
      </c>
      <c r="C55" t="s">
        <v>8472</v>
      </c>
      <c r="D55" t="s">
        <v>1878</v>
      </c>
      <c r="E55" s="109" t="s">
        <v>8473</v>
      </c>
      <c r="G55" s="59">
        <v>45772.50986111111</v>
      </c>
      <c r="H55" s="59">
        <v>45772.50986111111</v>
      </c>
      <c r="I55" s="12" t="str">
        <f>SolidatOperatorTable[[#This Row],[First Name]] &amp; " " &amp; SolidatOperatorTable[[#This Row],[Last Name]]</f>
        <v>DeAntwaun Tippins</v>
      </c>
      <c r="J55" s="12" t="str" cm="1">
        <f t="array" ref="J5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56" spans="1:10" x14ac:dyDescent="0.2">
      <c r="A56" t="s">
        <v>8474</v>
      </c>
      <c r="B56" t="s">
        <v>190</v>
      </c>
      <c r="C56" t="s">
        <v>5761</v>
      </c>
      <c r="D56" t="s">
        <v>1670</v>
      </c>
      <c r="E56" s="109" t="s">
        <v>8475</v>
      </c>
      <c r="G56" s="59">
        <v>45737.58520833333</v>
      </c>
      <c r="H56" s="59">
        <v>45737.58520833333</v>
      </c>
      <c r="I56" s="12" t="str">
        <f>SolidatOperatorTable[[#This Row],[First Name]] &amp; " " &amp; SolidatOperatorTable[[#This Row],[Last Name]]</f>
        <v>Dale Wanamaker</v>
      </c>
      <c r="J56" s="12" t="str" cm="1">
        <f t="array" ref="J5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57" spans="1:10" x14ac:dyDescent="0.2">
      <c r="A57" t="s">
        <v>8476</v>
      </c>
      <c r="B57" t="s">
        <v>190</v>
      </c>
      <c r="C57" t="s">
        <v>6175</v>
      </c>
      <c r="D57" t="s">
        <v>2238</v>
      </c>
      <c r="E57" s="109" t="s">
        <v>8477</v>
      </c>
      <c r="G57" s="59">
        <v>45576.16033564815</v>
      </c>
      <c r="I57" s="12" t="str">
        <f>SolidatOperatorTable[[#This Row],[First Name]] &amp; " " &amp; SolidatOperatorTable[[#This Row],[Last Name]]</f>
        <v>Erica Evans</v>
      </c>
      <c r="J57" s="12" t="str" cm="1">
        <f t="array" ref="J5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58" spans="1:10" x14ac:dyDescent="0.2">
      <c r="A58" t="s">
        <v>8478</v>
      </c>
      <c r="B58" t="s">
        <v>190</v>
      </c>
      <c r="C58" t="s">
        <v>6131</v>
      </c>
      <c r="D58" t="s">
        <v>2169</v>
      </c>
      <c r="E58" s="109" t="s">
        <v>8479</v>
      </c>
      <c r="G58" s="59">
        <v>45761.436724537038</v>
      </c>
      <c r="H58" s="59">
        <v>45761.436724537038</v>
      </c>
      <c r="I58" s="12" t="str">
        <f>SolidatOperatorTable[[#This Row],[First Name]] &amp; " " &amp; SolidatOperatorTable[[#This Row],[Last Name]]</f>
        <v>Ebony Hubbard</v>
      </c>
      <c r="J58" s="12" t="str" cm="1">
        <f t="array" ref="J5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59" spans="1:10" x14ac:dyDescent="0.2">
      <c r="A59" t="s">
        <v>8480</v>
      </c>
      <c r="B59" t="s">
        <v>190</v>
      </c>
      <c r="C59" t="s">
        <v>6154</v>
      </c>
      <c r="D59" t="s">
        <v>906</v>
      </c>
      <c r="E59" s="109">
        <v>1028</v>
      </c>
      <c r="G59" s="59">
        <v>45770.473657407405</v>
      </c>
      <c r="H59" s="59">
        <v>45770.473657407405</v>
      </c>
      <c r="I59" s="12" t="str">
        <f>SolidatOperatorTable[[#This Row],[First Name]] &amp; " " &amp; SolidatOperatorTable[[#This Row],[Last Name]]</f>
        <v>Elijah Vang</v>
      </c>
      <c r="J59" s="12" t="str" cm="1">
        <f t="array" ref="J5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60" spans="1:10" x14ac:dyDescent="0.2">
      <c r="A60" t="s">
        <v>8481</v>
      </c>
      <c r="B60" t="s">
        <v>190</v>
      </c>
      <c r="C60" t="s">
        <v>2273</v>
      </c>
      <c r="D60" t="s">
        <v>924</v>
      </c>
      <c r="E60" s="109" t="s">
        <v>8482</v>
      </c>
      <c r="G60" s="59">
        <v>45576.160243055558</v>
      </c>
      <c r="H60" s="59">
        <v>45392.508136574077</v>
      </c>
      <c r="I60" s="12" t="str">
        <f>SolidatOperatorTable[[#This Row],[First Name]] &amp; " " &amp; SolidatOperatorTable[[#This Row],[Last Name]]</f>
        <v>Early Wright</v>
      </c>
      <c r="J60" s="12" t="str" cm="1">
        <f t="array" ref="J6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61" spans="1:10" x14ac:dyDescent="0.2">
      <c r="A61" t="s">
        <v>8483</v>
      </c>
      <c r="B61" t="s">
        <v>8484</v>
      </c>
      <c r="E61" s="109" t="s">
        <v>8485</v>
      </c>
      <c r="G61" s="59">
        <v>45576.160277777781</v>
      </c>
      <c r="H61" s="59">
        <v>44729.578842592593</v>
      </c>
      <c r="I61" s="12" t="str">
        <f>SolidatOperatorTable[[#This Row],[First Name]] &amp; " " &amp; SolidatOperatorTable[[#This Row],[Last Name]]</f>
        <v xml:space="preserve"> </v>
      </c>
      <c r="J61" s="12" t="str" cm="1">
        <f t="array" ref="J6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62" spans="1:10" x14ac:dyDescent="0.2">
      <c r="A62" t="s">
        <v>8486</v>
      </c>
      <c r="B62" t="s">
        <v>190</v>
      </c>
      <c r="C62" t="s">
        <v>6205</v>
      </c>
      <c r="D62" t="s">
        <v>2268</v>
      </c>
      <c r="E62" s="109" t="s">
        <v>8487</v>
      </c>
      <c r="G62" s="59">
        <v>45772.346932870372</v>
      </c>
      <c r="H62" s="59">
        <v>45772.346932870372</v>
      </c>
      <c r="I62" s="12" t="str">
        <f>SolidatOperatorTable[[#This Row],[First Name]] &amp; " " &amp; SolidatOperatorTable[[#This Row],[Last Name]]</f>
        <v>Felicia OLeary</v>
      </c>
      <c r="J62" s="12" t="str" cm="1">
        <f t="array" ref="J6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63" spans="1:10" x14ac:dyDescent="0.2">
      <c r="A63" t="s">
        <v>8488</v>
      </c>
      <c r="B63" t="s">
        <v>190</v>
      </c>
      <c r="C63" t="s">
        <v>6205</v>
      </c>
      <c r="D63" t="s">
        <v>2146</v>
      </c>
      <c r="E63" s="109" t="s">
        <v>8489</v>
      </c>
      <c r="G63" s="59">
        <v>45692.678217592591</v>
      </c>
      <c r="H63" s="59">
        <v>45692.678217592591</v>
      </c>
      <c r="I63" s="12" t="str">
        <f>SolidatOperatorTable[[#This Row],[First Name]] &amp; " " &amp; SolidatOperatorTable[[#This Row],[Last Name]]</f>
        <v>Felicia Tarver</v>
      </c>
      <c r="J63" s="12" t="str" cm="1">
        <f t="array" ref="J6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64" spans="1:10" x14ac:dyDescent="0.2">
      <c r="A64" t="s">
        <v>8490</v>
      </c>
      <c r="B64" t="s">
        <v>190</v>
      </c>
      <c r="C64" t="s">
        <v>8491</v>
      </c>
      <c r="D64" t="s">
        <v>1084</v>
      </c>
      <c r="E64" s="109">
        <v>1380</v>
      </c>
      <c r="G64" s="59">
        <v>45772.008287037039</v>
      </c>
      <c r="H64" s="59">
        <v>45772.008287037039</v>
      </c>
      <c r="I64" s="12" t="str">
        <f>SolidatOperatorTable[[#This Row],[First Name]] &amp; " " &amp; SolidatOperatorTable[[#This Row],[Last Name]]</f>
        <v>Gamar Black</v>
      </c>
      <c r="J64" s="12" t="str" cm="1">
        <f t="array" ref="J6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65" spans="1:10" x14ac:dyDescent="0.2">
      <c r="A65" t="s">
        <v>8492</v>
      </c>
      <c r="B65" t="s">
        <v>190</v>
      </c>
      <c r="C65" t="s">
        <v>6236</v>
      </c>
      <c r="D65" t="s">
        <v>2309</v>
      </c>
      <c r="E65" s="109" t="s">
        <v>8493</v>
      </c>
      <c r="G65" s="59">
        <v>45763.585520833331</v>
      </c>
      <c r="H65" s="59">
        <v>45763.585520833331</v>
      </c>
      <c r="I65" s="12" t="str">
        <f>SolidatOperatorTable[[#This Row],[First Name]] &amp; " " &amp; SolidatOperatorTable[[#This Row],[Last Name]]</f>
        <v>Gary House</v>
      </c>
      <c r="J65" s="12" t="str" cm="1">
        <f t="array" ref="J6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66" spans="1:10" x14ac:dyDescent="0.2">
      <c r="A66" t="s">
        <v>8494</v>
      </c>
      <c r="B66" t="s">
        <v>8495</v>
      </c>
      <c r="C66" t="s">
        <v>6269</v>
      </c>
      <c r="D66" t="s">
        <v>8496</v>
      </c>
      <c r="E66" s="109"/>
      <c r="G66" s="59">
        <v>45761.909826388888</v>
      </c>
      <c r="I66" s="12" t="str">
        <f>SolidatOperatorTable[[#This Row],[First Name]] &amp; " " &amp; SolidatOperatorTable[[#This Row],[Last Name]]</f>
        <v>Greg Harner</v>
      </c>
      <c r="J66" s="12" t="str" cm="1">
        <f t="array" ref="J6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67" spans="1:10" x14ac:dyDescent="0.2">
      <c r="A67" t="s">
        <v>8497</v>
      </c>
      <c r="B67" t="s">
        <v>190</v>
      </c>
      <c r="C67" t="s">
        <v>2614</v>
      </c>
      <c r="D67" t="s">
        <v>1823</v>
      </c>
      <c r="E67" s="109" t="s">
        <v>8498</v>
      </c>
      <c r="G67" s="59">
        <v>45772.783425925925</v>
      </c>
      <c r="H67" s="59">
        <v>45772.783425925925</v>
      </c>
      <c r="I67" s="12" t="str">
        <f>SolidatOperatorTable[[#This Row],[First Name]] &amp; " " &amp; SolidatOperatorTable[[#This Row],[Last Name]]</f>
        <v>Henry Hang</v>
      </c>
      <c r="J67" s="12" t="str" cm="1">
        <f t="array" ref="J6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68" spans="1:10" x14ac:dyDescent="0.2">
      <c r="A68" t="s">
        <v>8499</v>
      </c>
      <c r="B68" t="s">
        <v>190</v>
      </c>
      <c r="C68" t="s">
        <v>6339</v>
      </c>
      <c r="D68" t="s">
        <v>981</v>
      </c>
      <c r="E68" s="109" t="s">
        <v>8500</v>
      </c>
      <c r="G68" s="59">
        <v>45576.160324074073</v>
      </c>
      <c r="I68" s="12" t="str">
        <f>SolidatOperatorTable[[#This Row],[First Name]] &amp; " " &amp; SolidatOperatorTable[[#This Row],[Last Name]]</f>
        <v>Ivory Jackson</v>
      </c>
      <c r="J68" s="12" t="str" cm="1">
        <f t="array" ref="J6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69" spans="1:10" x14ac:dyDescent="0.2">
      <c r="A69" t="s">
        <v>8501</v>
      </c>
      <c r="B69" t="s">
        <v>190</v>
      </c>
      <c r="C69" t="s">
        <v>6330</v>
      </c>
      <c r="D69" t="s">
        <v>2426</v>
      </c>
      <c r="E69" s="109" t="s">
        <v>8502</v>
      </c>
      <c r="G69" s="59">
        <v>45763.919282407405</v>
      </c>
      <c r="H69" s="59">
        <v>45763.919282407405</v>
      </c>
      <c r="I69" s="12" t="str">
        <f>SolidatOperatorTable[[#This Row],[First Name]] &amp; " " &amp; SolidatOperatorTable[[#This Row],[Last Name]]</f>
        <v>Inpone Phothisane</v>
      </c>
      <c r="J69" s="12" t="str" cm="1">
        <f t="array" ref="J6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70" spans="1:10" x14ac:dyDescent="0.2">
      <c r="A70" t="s">
        <v>8503</v>
      </c>
      <c r="B70" t="s">
        <v>8372</v>
      </c>
      <c r="C70" t="s">
        <v>1022</v>
      </c>
      <c r="D70" t="s">
        <v>1913</v>
      </c>
      <c r="E70" s="109" t="s">
        <v>8504</v>
      </c>
      <c r="G70" s="59">
        <v>45693.912361111114</v>
      </c>
      <c r="I70" s="12" t="str">
        <f>SolidatOperatorTable[[#This Row],[First Name]] &amp; " " &amp; SolidatOperatorTable[[#This Row],[Last Name]]</f>
        <v>James Adams</v>
      </c>
      <c r="J70" s="12" t="str" cm="1">
        <f t="array" ref="J7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71" spans="1:10" x14ac:dyDescent="0.2">
      <c r="A71" t="s">
        <v>8505</v>
      </c>
      <c r="B71" t="s">
        <v>190</v>
      </c>
      <c r="C71" t="s">
        <v>1022</v>
      </c>
      <c r="D71" t="s">
        <v>1064</v>
      </c>
      <c r="E71" s="109" t="s">
        <v>8506</v>
      </c>
      <c r="G71" s="59">
        <v>45771.325752314813</v>
      </c>
      <c r="H71" s="59">
        <v>45771.325752314813</v>
      </c>
      <c r="I71" s="12" t="str">
        <f>SolidatOperatorTable[[#This Row],[First Name]] &amp; " " &amp; SolidatOperatorTable[[#This Row],[Last Name]]</f>
        <v>James Baker</v>
      </c>
      <c r="J71" s="12" t="str" cm="1">
        <f t="array" ref="J7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72" spans="1:10" x14ac:dyDescent="0.2">
      <c r="A72" t="s">
        <v>8507</v>
      </c>
      <c r="B72" t="s">
        <v>190</v>
      </c>
      <c r="C72" t="s">
        <v>5815</v>
      </c>
      <c r="D72" t="s">
        <v>1745</v>
      </c>
      <c r="E72" s="109" t="s">
        <v>8508</v>
      </c>
      <c r="G72" s="59">
        <v>45699.765879629631</v>
      </c>
      <c r="H72" s="59">
        <v>45230.242245370369</v>
      </c>
      <c r="I72" s="12" t="str">
        <f>SolidatOperatorTable[[#This Row],[First Name]] &amp; " " &amp; SolidatOperatorTable[[#This Row],[Last Name]]</f>
        <v>Daopaseud Jernnalet</v>
      </c>
      <c r="J72" s="12" t="str" cm="1">
        <f t="array" ref="J7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73" spans="1:10" x14ac:dyDescent="0.2">
      <c r="A73" t="s">
        <v>8509</v>
      </c>
      <c r="B73" t="s">
        <v>190</v>
      </c>
      <c r="C73" t="s">
        <v>2420</v>
      </c>
      <c r="D73" t="s">
        <v>2867</v>
      </c>
      <c r="E73" s="109" t="s">
        <v>8510</v>
      </c>
      <c r="G73" s="59">
        <v>45693.956516203703</v>
      </c>
      <c r="I73" s="12" t="str">
        <f>SolidatOperatorTable[[#This Row],[First Name]] &amp; " " &amp; SolidatOperatorTable[[#This Row],[Last Name]]</f>
        <v>Joseph Flowers</v>
      </c>
      <c r="J73" s="12" t="str" cm="1">
        <f t="array" ref="J7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74" spans="1:10" x14ac:dyDescent="0.2">
      <c r="A74" t="s">
        <v>8511</v>
      </c>
      <c r="B74" t="s">
        <v>190</v>
      </c>
      <c r="C74" t="s">
        <v>6626</v>
      </c>
      <c r="D74" t="s">
        <v>2819</v>
      </c>
      <c r="E74" s="109" t="s">
        <v>8512</v>
      </c>
      <c r="G74" s="59">
        <v>45576.160324074073</v>
      </c>
      <c r="I74" s="12" t="str">
        <f>SolidatOperatorTable[[#This Row],[First Name]] &amp; " " &amp; SolidatOperatorTable[[#This Row],[Last Name]]</f>
        <v>Johnnie Gunn</v>
      </c>
      <c r="J74" s="12" t="str" cm="1">
        <f t="array" ref="J7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75" spans="1:10" x14ac:dyDescent="0.2">
      <c r="A75" t="s">
        <v>8513</v>
      </c>
      <c r="B75" t="s">
        <v>190</v>
      </c>
      <c r="C75" t="s">
        <v>2420</v>
      </c>
      <c r="D75" t="s">
        <v>1823</v>
      </c>
      <c r="E75" s="109" t="s">
        <v>8514</v>
      </c>
      <c r="G75" s="59">
        <v>45772.843611111108</v>
      </c>
      <c r="H75" s="59">
        <v>45772.843611111108</v>
      </c>
      <c r="I75" s="12" t="str">
        <f>SolidatOperatorTable[[#This Row],[First Name]] &amp; " " &amp; SolidatOperatorTable[[#This Row],[Last Name]]</f>
        <v>Joseph Hang</v>
      </c>
      <c r="J75" s="12" t="str" cm="1">
        <f t="array" ref="J7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76" spans="1:10" x14ac:dyDescent="0.2">
      <c r="A76" t="s">
        <v>8515</v>
      </c>
      <c r="B76" t="s">
        <v>190</v>
      </c>
      <c r="C76" t="s">
        <v>5027</v>
      </c>
      <c r="D76" t="s">
        <v>2728</v>
      </c>
      <c r="E76" s="109" t="s">
        <v>8516</v>
      </c>
      <c r="G76" s="59">
        <v>45576.16033564815</v>
      </c>
      <c r="I76" s="12" t="str">
        <f>SolidatOperatorTable[[#This Row],[First Name]] &amp; " " &amp; SolidatOperatorTable[[#This Row],[Last Name]]</f>
        <v>Jessica Hurd</v>
      </c>
      <c r="J76" s="12" t="str" cm="1">
        <f t="array" ref="J7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77" spans="1:10" x14ac:dyDescent="0.2">
      <c r="A77" t="s">
        <v>8517</v>
      </c>
      <c r="B77" t="s">
        <v>8518</v>
      </c>
      <c r="C77" t="s">
        <v>6354</v>
      </c>
      <c r="D77" t="s">
        <v>981</v>
      </c>
      <c r="E77" s="109" t="s">
        <v>8519</v>
      </c>
      <c r="G77" s="59">
        <v>45771.581678240742</v>
      </c>
      <c r="H77" s="59">
        <v>45771.581678240742</v>
      </c>
      <c r="I77" s="12" t="str">
        <f>SolidatOperatorTable[[#This Row],[First Name]] &amp; " " &amp; SolidatOperatorTable[[#This Row],[Last Name]]</f>
        <v>Jackie Jackson</v>
      </c>
      <c r="J77" s="12" t="str" cm="1">
        <f t="array" ref="J7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78" spans="1:10" x14ac:dyDescent="0.2">
      <c r="A78" t="s">
        <v>8520</v>
      </c>
      <c r="B78" t="s">
        <v>190</v>
      </c>
      <c r="C78" t="s">
        <v>6523</v>
      </c>
      <c r="D78" t="s">
        <v>891</v>
      </c>
      <c r="E78" s="109">
        <v>1018</v>
      </c>
      <c r="G78" s="59">
        <v>45576.160324074073</v>
      </c>
      <c r="I78" s="12" t="str">
        <f>SolidatOperatorTable[[#This Row],[First Name]] &amp; " " &amp; SolidatOperatorTable[[#This Row],[Last Name]]</f>
        <v>Jeremy Johnson</v>
      </c>
      <c r="J78" s="12" t="str" cm="1">
        <f t="array" ref="J7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79" spans="1:10" x14ac:dyDescent="0.2">
      <c r="A79" t="s">
        <v>8521</v>
      </c>
      <c r="B79" t="s">
        <v>190</v>
      </c>
      <c r="C79" t="s">
        <v>8522</v>
      </c>
      <c r="D79" t="s">
        <v>1031</v>
      </c>
      <c r="E79" s="109" t="s">
        <v>8523</v>
      </c>
      <c r="G79" s="59">
        <v>45631.016863425924</v>
      </c>
      <c r="I79" s="12" t="str">
        <f>SolidatOperatorTable[[#This Row],[First Name]] &amp; " " &amp; SolidatOperatorTable[[#This Row],[Last Name]]</f>
        <v>Jaya Jones</v>
      </c>
      <c r="J79" s="12" t="str" cm="1">
        <f t="array" ref="J7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>03-12-2026</v>
      </c>
    </row>
    <row r="80" spans="1:10" x14ac:dyDescent="0.2">
      <c r="A80" t="s">
        <v>8524</v>
      </c>
      <c r="B80" t="s">
        <v>8372</v>
      </c>
      <c r="C80" t="s">
        <v>2420</v>
      </c>
      <c r="D80" t="s">
        <v>2880</v>
      </c>
      <c r="E80" s="109" t="s">
        <v>8525</v>
      </c>
      <c r="G80" s="59">
        <v>45772.588159722225</v>
      </c>
      <c r="H80" s="59">
        <v>45772.588159722225</v>
      </c>
      <c r="I80" s="12" t="str">
        <f>SolidatOperatorTable[[#This Row],[First Name]] &amp; " " &amp; SolidatOperatorTable[[#This Row],[Last Name]]</f>
        <v>Joseph Kolassa</v>
      </c>
      <c r="J80" s="12" t="str" cm="1">
        <f t="array" ref="J8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81" spans="1:10" x14ac:dyDescent="0.2">
      <c r="A81" t="s">
        <v>8526</v>
      </c>
      <c r="B81" t="s">
        <v>190</v>
      </c>
      <c r="C81" t="s">
        <v>6479</v>
      </c>
      <c r="D81" t="s">
        <v>2915</v>
      </c>
      <c r="E81" s="109" t="s">
        <v>8527</v>
      </c>
      <c r="G81" s="59">
        <v>45576.16033564815</v>
      </c>
      <c r="I81" s="12" t="str">
        <f>SolidatOperatorTable[[#This Row],[First Name]] &amp; " " &amp; SolidatOperatorTable[[#This Row],[Last Name]]</f>
        <v>Jawine McCollum</v>
      </c>
      <c r="J81" s="12" t="str" cm="1">
        <f t="array" ref="J8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82" spans="1:10" x14ac:dyDescent="0.2">
      <c r="A82" t="s">
        <v>8528</v>
      </c>
      <c r="B82" t="s">
        <v>190</v>
      </c>
      <c r="C82" t="s">
        <v>6510</v>
      </c>
      <c r="D82" t="s">
        <v>2660</v>
      </c>
      <c r="E82" s="109" t="s">
        <v>8529</v>
      </c>
      <c r="G82" s="59">
        <v>45576.160324074073</v>
      </c>
      <c r="I82" s="12" t="str">
        <f>SolidatOperatorTable[[#This Row],[First Name]] &amp; " " &amp; SolidatOperatorTable[[#This Row],[Last Name]]</f>
        <v>Jeffrey Muthleb</v>
      </c>
      <c r="J82" s="12" t="str" cm="1">
        <f t="array" ref="J8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83" spans="1:10" x14ac:dyDescent="0.2">
      <c r="A83" t="s">
        <v>8530</v>
      </c>
      <c r="B83" t="s">
        <v>190</v>
      </c>
      <c r="C83" t="s">
        <v>6678</v>
      </c>
      <c r="D83" t="s">
        <v>2918</v>
      </c>
      <c r="E83" s="109" t="s">
        <v>8531</v>
      </c>
      <c r="G83" s="59">
        <v>45699.7656712963</v>
      </c>
      <c r="H83" s="59">
        <v>45196.231342592589</v>
      </c>
      <c r="I83" s="12" t="str">
        <f>SolidatOperatorTable[[#This Row],[First Name]] &amp; " " &amp; SolidatOperatorTable[[#This Row],[Last Name]]</f>
        <v>Juan Patino</v>
      </c>
      <c r="J83" s="12" t="str" cm="1">
        <f t="array" ref="J8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84" spans="1:10" x14ac:dyDescent="0.2">
      <c r="A84" t="s">
        <v>8532</v>
      </c>
      <c r="B84" t="s">
        <v>8533</v>
      </c>
      <c r="C84" t="s">
        <v>6592</v>
      </c>
      <c r="D84" t="s">
        <v>2779</v>
      </c>
      <c r="E84" s="109" t="s">
        <v>8534</v>
      </c>
      <c r="G84" s="59">
        <v>45772.506793981483</v>
      </c>
      <c r="H84" s="59">
        <v>45772.506793981483</v>
      </c>
      <c r="I84" s="12" t="str">
        <f>SolidatOperatorTable[[#This Row],[First Name]] &amp; " " &amp; SolidatOperatorTable[[#This Row],[Last Name]]</f>
        <v>Joe Prazuch</v>
      </c>
      <c r="J84" s="12" t="str" cm="1">
        <f t="array" ref="J8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85" spans="1:10" x14ac:dyDescent="0.2">
      <c r="A85" t="s">
        <v>8535</v>
      </c>
      <c r="B85" t="s">
        <v>190</v>
      </c>
      <c r="C85" t="s">
        <v>6500</v>
      </c>
      <c r="D85" t="s">
        <v>2646</v>
      </c>
      <c r="E85" s="109" t="s">
        <v>8536</v>
      </c>
      <c r="G85" s="59">
        <v>45770.544895833336</v>
      </c>
      <c r="H85" s="59">
        <v>45770.544895833336</v>
      </c>
      <c r="I85" s="12" t="str">
        <f>SolidatOperatorTable[[#This Row],[First Name]] &amp; " " &amp; SolidatOperatorTable[[#This Row],[Last Name]]</f>
        <v>Jeanette Provencher</v>
      </c>
      <c r="J85" s="12" t="str" cm="1">
        <f t="array" ref="J8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86" spans="1:10" x14ac:dyDescent="0.2">
      <c r="A86" t="s">
        <v>8537</v>
      </c>
      <c r="B86" t="s">
        <v>190</v>
      </c>
      <c r="C86" t="s">
        <v>6583</v>
      </c>
      <c r="D86" t="s">
        <v>2755</v>
      </c>
      <c r="E86" s="109" t="s">
        <v>8538</v>
      </c>
      <c r="G86" s="59">
        <v>45576.160324074073</v>
      </c>
      <c r="H86" s="59">
        <v>45300.352812500001</v>
      </c>
      <c r="I86" s="12" t="str">
        <f>SolidatOperatorTable[[#This Row],[First Name]] &amp; " " &amp; SolidatOperatorTable[[#This Row],[Last Name]]</f>
        <v>Jiuan Reese</v>
      </c>
      <c r="J86" s="12" t="str" cm="1">
        <f t="array" ref="J8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87" spans="1:10" x14ac:dyDescent="0.2">
      <c r="A87" t="s">
        <v>8539</v>
      </c>
      <c r="B87" t="s">
        <v>8540</v>
      </c>
      <c r="C87" t="s">
        <v>5030</v>
      </c>
      <c r="D87" t="s">
        <v>2799</v>
      </c>
      <c r="E87" s="109" t="s">
        <v>8541</v>
      </c>
      <c r="G87" s="59">
        <v>45717.257245370369</v>
      </c>
      <c r="H87" s="59">
        <v>45717.257245370369</v>
      </c>
      <c r="I87" s="12" t="str">
        <f>SolidatOperatorTable[[#This Row],[First Name]] &amp; " " &amp; SolidatOperatorTable[[#This Row],[Last Name]]</f>
        <v>John Rozzisi</v>
      </c>
      <c r="J87" s="12" t="str" cm="1">
        <f t="array" ref="J8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88" spans="1:10" x14ac:dyDescent="0.2">
      <c r="A88" t="s">
        <v>8542</v>
      </c>
      <c r="B88" t="s">
        <v>190</v>
      </c>
      <c r="C88" t="s">
        <v>1022</v>
      </c>
      <c r="D88" t="s">
        <v>956</v>
      </c>
      <c r="E88" s="109" t="s">
        <v>8543</v>
      </c>
      <c r="G88" s="59">
        <v>45699.701249999998</v>
      </c>
      <c r="H88" s="59">
        <v>45512.588819444441</v>
      </c>
      <c r="I88" s="12" t="str">
        <f>SolidatOperatorTable[[#This Row],[First Name]] &amp; " " &amp; SolidatOperatorTable[[#This Row],[Last Name]]</f>
        <v>James Smith</v>
      </c>
      <c r="J88" s="12" t="str" cm="1">
        <f t="array" ref="J8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89" spans="1:10" x14ac:dyDescent="0.2">
      <c r="A89" t="s">
        <v>8544</v>
      </c>
      <c r="B89" t="s">
        <v>190</v>
      </c>
      <c r="C89" t="s">
        <v>5020</v>
      </c>
      <c r="D89" t="s">
        <v>1497</v>
      </c>
      <c r="E89" s="109" t="s">
        <v>8545</v>
      </c>
      <c r="G89" s="59">
        <v>45734.994212962964</v>
      </c>
      <c r="H89" s="59">
        <v>45734.994212962964</v>
      </c>
      <c r="I89" s="12" t="str">
        <f>SolidatOperatorTable[[#This Row],[First Name]] &amp; " " &amp; SolidatOperatorTable[[#This Row],[Last Name]]</f>
        <v>Jasmine Stephens</v>
      </c>
      <c r="J89" s="12" t="str" cm="1">
        <f t="array" ref="J8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90" spans="1:10" x14ac:dyDescent="0.2">
      <c r="A90" t="s">
        <v>8546</v>
      </c>
      <c r="B90" t="s">
        <v>8394</v>
      </c>
      <c r="C90" t="s">
        <v>5030</v>
      </c>
      <c r="D90" t="s">
        <v>1380</v>
      </c>
      <c r="E90" s="109">
        <v>1436</v>
      </c>
      <c r="G90" s="59">
        <v>45773.747418981482</v>
      </c>
      <c r="H90" s="59">
        <v>45773.747418981482</v>
      </c>
      <c r="I90" s="12" t="str">
        <f>SolidatOperatorTable[[#This Row],[First Name]] &amp; " " &amp; SolidatOperatorTable[[#This Row],[Last Name]]</f>
        <v>John Taylor</v>
      </c>
      <c r="J90" s="12" t="str" cm="1">
        <f t="array" ref="J9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91" spans="1:10" x14ac:dyDescent="0.2">
      <c r="A91" t="s">
        <v>8547</v>
      </c>
      <c r="B91" t="s">
        <v>8533</v>
      </c>
      <c r="C91" t="s">
        <v>8548</v>
      </c>
      <c r="D91" t="s">
        <v>2764</v>
      </c>
      <c r="E91" s="109" t="s">
        <v>8549</v>
      </c>
      <c r="G91" s="59">
        <v>45772.507604166669</v>
      </c>
      <c r="H91" s="59">
        <v>45772.507604166669</v>
      </c>
      <c r="I91" s="12" t="str">
        <f>SolidatOperatorTable[[#This Row],[First Name]] &amp; " " &amp; SolidatOperatorTable[[#This Row],[Last Name]]</f>
        <v>JoAnn Wachtel</v>
      </c>
      <c r="J91" s="12" t="str" cm="1">
        <f t="array" ref="J9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92" spans="1:10" x14ac:dyDescent="0.2">
      <c r="A92" t="s">
        <v>8550</v>
      </c>
      <c r="B92" t="s">
        <v>8533</v>
      </c>
      <c r="C92" t="s">
        <v>8551</v>
      </c>
      <c r="D92" t="s">
        <v>969</v>
      </c>
      <c r="E92" s="109" t="s">
        <v>8552</v>
      </c>
      <c r="G92" s="59">
        <v>45576.160358796296</v>
      </c>
      <c r="I92" s="12" t="str">
        <f>SolidatOperatorTable[[#This Row],[First Name]] &amp; " " &amp; SolidatOperatorTable[[#This Row],[Last Name]]</f>
        <v>Jerode Williams</v>
      </c>
      <c r="J92" s="12" t="str" cm="1">
        <f t="array" ref="J9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93" spans="1:10" x14ac:dyDescent="0.2">
      <c r="A93" t="s">
        <v>3019</v>
      </c>
      <c r="B93" t="s">
        <v>190</v>
      </c>
      <c r="C93" t="s">
        <v>8553</v>
      </c>
      <c r="D93" t="s">
        <v>1497</v>
      </c>
      <c r="E93" s="109" t="s">
        <v>8554</v>
      </c>
      <c r="G93" s="59">
        <v>45772.833032407405</v>
      </c>
      <c r="H93" s="59">
        <v>45772.833032407405</v>
      </c>
      <c r="I93" s="12" t="str">
        <f>SolidatOperatorTable[[#This Row],[First Name]] &amp; " " &amp; SolidatOperatorTable[[#This Row],[Last Name]]</f>
        <v>Kaylynn Stephens</v>
      </c>
      <c r="J93" s="12" t="str" cm="1">
        <f t="array" ref="J9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94" spans="1:10" x14ac:dyDescent="0.2">
      <c r="A94" t="s">
        <v>8555</v>
      </c>
      <c r="B94" t="s">
        <v>190</v>
      </c>
      <c r="C94" t="s">
        <v>6839</v>
      </c>
      <c r="D94" t="s">
        <v>3132</v>
      </c>
      <c r="E94" s="109" t="s">
        <v>8556</v>
      </c>
      <c r="G94" s="59">
        <v>45772.515763888892</v>
      </c>
      <c r="H94" s="59">
        <v>45772.515763888892</v>
      </c>
      <c r="I94" s="12" t="str">
        <f>SolidatOperatorTable[[#This Row],[First Name]] &amp; " " &amp; SolidatOperatorTable[[#This Row],[Last Name]]</f>
        <v>Kim Ballard</v>
      </c>
      <c r="J94" s="12" t="str" cm="1">
        <f t="array" ref="J9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95" spans="1:10" x14ac:dyDescent="0.2">
      <c r="A95" t="s">
        <v>8557</v>
      </c>
      <c r="B95" t="s">
        <v>8352</v>
      </c>
      <c r="C95" t="s">
        <v>5047</v>
      </c>
      <c r="D95" t="s">
        <v>3176</v>
      </c>
      <c r="E95" s="109" t="s">
        <v>8558</v>
      </c>
      <c r="G95" s="59">
        <v>45772.869479166664</v>
      </c>
      <c r="H95" s="59">
        <v>45772.869479166664</v>
      </c>
      <c r="I95" s="12" t="str">
        <f>SolidatOperatorTable[[#This Row],[First Name]] &amp; " " &amp; SolidatOperatorTable[[#This Row],[Last Name]]</f>
        <v>Kyle Billings</v>
      </c>
      <c r="J95" s="12" t="str" cm="1">
        <f t="array" ref="J9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96" spans="1:10" x14ac:dyDescent="0.2">
      <c r="A96" t="s">
        <v>8559</v>
      </c>
      <c r="B96" t="s">
        <v>8560</v>
      </c>
      <c r="C96" t="s">
        <v>3320</v>
      </c>
      <c r="D96" t="s">
        <v>3034</v>
      </c>
      <c r="E96" s="109" t="s">
        <v>8561</v>
      </c>
      <c r="G96" s="59">
        <v>45707.298032407409</v>
      </c>
      <c r="H96" s="59">
        <v>45707.298032407409</v>
      </c>
      <c r="I96" s="12" t="str">
        <f>SolidatOperatorTable[[#This Row],[First Name]] &amp; " " &amp; SolidatOperatorTable[[#This Row],[Last Name]]</f>
        <v>Keith Boczkowski</v>
      </c>
      <c r="J96" s="12" t="str" cm="1">
        <f t="array" ref="J9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97" spans="1:10" x14ac:dyDescent="0.2">
      <c r="A97" t="s">
        <v>8562</v>
      </c>
      <c r="B97" t="s">
        <v>190</v>
      </c>
      <c r="C97" t="s">
        <v>8563</v>
      </c>
      <c r="D97" t="s">
        <v>2111</v>
      </c>
      <c r="E97" s="109" t="s">
        <v>8564</v>
      </c>
      <c r="G97" s="59">
        <v>45771.171446759261</v>
      </c>
      <c r="H97" s="59">
        <v>45771.171446759261</v>
      </c>
      <c r="I97" s="12" t="str">
        <f>SolidatOperatorTable[[#This Row],[First Name]] &amp; " " &amp; SolidatOperatorTable[[#This Row],[Last Name]]</f>
        <v>Kenton Boyd</v>
      </c>
      <c r="J97" s="12" t="str" cm="1">
        <f t="array" ref="J9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98" spans="1:10" x14ac:dyDescent="0.2">
      <c r="A98" t="s">
        <v>8565</v>
      </c>
      <c r="B98" t="s">
        <v>190</v>
      </c>
      <c r="C98" t="s">
        <v>3286</v>
      </c>
      <c r="D98" t="s">
        <v>3038</v>
      </c>
      <c r="E98" s="109" t="s">
        <v>8566</v>
      </c>
      <c r="G98" s="59">
        <v>45773.588703703703</v>
      </c>
      <c r="H98" s="59">
        <v>45773.588703703703</v>
      </c>
      <c r="I98" s="12" t="str">
        <f>SolidatOperatorTable[[#This Row],[First Name]] &amp; " " &amp; SolidatOperatorTable[[#This Row],[Last Name]]</f>
        <v>Kelly Hoehner</v>
      </c>
      <c r="J98" s="12" t="str" cm="1">
        <f t="array" ref="J9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99" spans="1:10" x14ac:dyDescent="0.2">
      <c r="A99" t="s">
        <v>8567</v>
      </c>
      <c r="B99" t="s">
        <v>190</v>
      </c>
      <c r="C99" t="s">
        <v>6875</v>
      </c>
      <c r="D99" t="s">
        <v>3169</v>
      </c>
      <c r="E99" s="109" t="s">
        <v>8568</v>
      </c>
      <c r="G99" s="59">
        <v>45576.160324074073</v>
      </c>
      <c r="I99" s="12" t="str">
        <f>SolidatOperatorTable[[#This Row],[First Name]] &amp; " " &amp; SolidatOperatorTable[[#This Row],[Last Name]]</f>
        <v>Krystal Hollaman</v>
      </c>
      <c r="J99" s="12" t="str" cm="1">
        <f t="array" ref="J9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00" spans="1:10" x14ac:dyDescent="0.2">
      <c r="A100" t="s">
        <v>8569</v>
      </c>
      <c r="B100" t="s">
        <v>190</v>
      </c>
      <c r="C100" t="s">
        <v>8570</v>
      </c>
      <c r="D100" t="s">
        <v>891</v>
      </c>
      <c r="E100" s="109" t="s">
        <v>8571</v>
      </c>
      <c r="G100" s="59">
        <v>45773.584178240744</v>
      </c>
      <c r="H100" s="59">
        <v>45773.584178240744</v>
      </c>
      <c r="I100" s="12" t="str">
        <f>SolidatOperatorTable[[#This Row],[First Name]] &amp; " " &amp; SolidatOperatorTable[[#This Row],[Last Name]]</f>
        <v>Kaydan  Johnson</v>
      </c>
      <c r="J100" s="12" t="str" cm="1">
        <f t="array" ref="J10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01" spans="1:10" x14ac:dyDescent="0.2">
      <c r="A101" t="s">
        <v>8572</v>
      </c>
      <c r="B101" t="s">
        <v>213</v>
      </c>
      <c r="C101" t="s">
        <v>8573</v>
      </c>
      <c r="D101" t="s">
        <v>2993</v>
      </c>
      <c r="E101" s="109" t="s">
        <v>8574</v>
      </c>
      <c r="G101" s="59">
        <v>45771.603495370371</v>
      </c>
      <c r="H101" s="59">
        <v>45771.603495370371</v>
      </c>
      <c r="I101" s="12" t="str">
        <f>SolidatOperatorTable[[#This Row],[First Name]] &amp; " " &amp; SolidatOperatorTable[[#This Row],[Last Name]]</f>
        <v>Karthik Kandasamy</v>
      </c>
      <c r="J101" s="12" t="str" cm="1">
        <f t="array" ref="J10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02" spans="1:10" x14ac:dyDescent="0.2">
      <c r="A102" t="s">
        <v>8575</v>
      </c>
      <c r="B102" t="s">
        <v>190</v>
      </c>
      <c r="C102" t="s">
        <v>8576</v>
      </c>
      <c r="D102" t="s">
        <v>1568</v>
      </c>
      <c r="E102" s="109" t="s">
        <v>8577</v>
      </c>
      <c r="G102" s="59">
        <v>45693.902442129627</v>
      </c>
      <c r="I102" s="12" t="str">
        <f>SolidatOperatorTable[[#This Row],[First Name]] &amp; " " &amp; SolidatOperatorTable[[#This Row],[Last Name]]</f>
        <v>Kaylah Richardson</v>
      </c>
      <c r="J102" s="12" t="str" cm="1">
        <f t="array" ref="J10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03" spans="1:10" x14ac:dyDescent="0.2">
      <c r="A103" t="s">
        <v>8578</v>
      </c>
      <c r="B103" t="s">
        <v>190</v>
      </c>
      <c r="C103" t="s">
        <v>8579</v>
      </c>
      <c r="D103" t="s">
        <v>8580</v>
      </c>
      <c r="E103" s="109" t="s">
        <v>8581</v>
      </c>
      <c r="G103" s="59">
        <v>45770.539004629631</v>
      </c>
      <c r="H103" s="59">
        <v>45770.539004629631</v>
      </c>
      <c r="I103" s="12" t="str">
        <f>SolidatOperatorTable[[#This Row],[First Name]] &amp; " " &amp; SolidatOperatorTable[[#This Row],[Last Name]]</f>
        <v>Khamchan SaiUrat</v>
      </c>
      <c r="J103" s="12" t="str" cm="1">
        <f t="array" ref="J10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04" spans="1:10" x14ac:dyDescent="0.2">
      <c r="A104" t="s">
        <v>8582</v>
      </c>
      <c r="B104" t="s">
        <v>190</v>
      </c>
      <c r="C104" t="s">
        <v>5047</v>
      </c>
      <c r="D104" t="s">
        <v>3186</v>
      </c>
      <c r="E104" s="109" t="s">
        <v>8583</v>
      </c>
      <c r="G104" s="59">
        <v>45771.423344907409</v>
      </c>
      <c r="H104" s="59">
        <v>45771.423344907409</v>
      </c>
      <c r="I104" s="12" t="str">
        <f>SolidatOperatorTable[[#This Row],[First Name]] &amp; " " &amp; SolidatOperatorTable[[#This Row],[Last Name]]</f>
        <v>Kyle Wrobel</v>
      </c>
      <c r="J104" s="12" t="str" cm="1">
        <f t="array" ref="J10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05" spans="1:10" x14ac:dyDescent="0.2">
      <c r="A105" t="s">
        <v>8584</v>
      </c>
      <c r="B105" t="s">
        <v>8418</v>
      </c>
      <c r="C105" t="s">
        <v>6722</v>
      </c>
      <c r="D105" t="s">
        <v>1423</v>
      </c>
      <c r="E105" s="109" t="s">
        <v>8585</v>
      </c>
      <c r="G105" s="59">
        <v>45772.587557870371</v>
      </c>
      <c r="H105" s="59">
        <v>45772.587557870371</v>
      </c>
      <c r="I105" s="12" t="str">
        <f>SolidatOperatorTable[[#This Row],[First Name]] &amp; " " &amp; SolidatOperatorTable[[#This Row],[Last Name]]</f>
        <v>Kao Yang</v>
      </c>
      <c r="J105" s="12" t="str" cm="1">
        <f t="array" ref="J10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06" spans="1:10" x14ac:dyDescent="0.2">
      <c r="A106" t="s">
        <v>8586</v>
      </c>
      <c r="B106" t="s">
        <v>190</v>
      </c>
      <c r="C106" t="s">
        <v>6942</v>
      </c>
      <c r="D106" t="s">
        <v>1480</v>
      </c>
      <c r="E106" s="109" t="s">
        <v>8587</v>
      </c>
      <c r="G106" s="59">
        <v>45772.510243055556</v>
      </c>
      <c r="H106" s="59">
        <v>45772.510243055556</v>
      </c>
      <c r="I106" s="12" t="str">
        <f>SolidatOperatorTable[[#This Row],[First Name]] &amp; " " &amp; SolidatOperatorTable[[#This Row],[Last Name]]</f>
        <v>Larry Bryant</v>
      </c>
      <c r="J106" s="12" t="str" cm="1">
        <f t="array" ref="J10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07" spans="1:10" x14ac:dyDescent="0.2">
      <c r="A107" t="s">
        <v>8588</v>
      </c>
      <c r="B107" t="s">
        <v>8589</v>
      </c>
      <c r="C107" t="s">
        <v>8590</v>
      </c>
      <c r="D107" t="s">
        <v>1323</v>
      </c>
      <c r="E107" s="109" t="s">
        <v>8591</v>
      </c>
      <c r="G107" s="59">
        <v>45770.531226851854</v>
      </c>
      <c r="I107" s="12" t="str">
        <f>SolidatOperatorTable[[#This Row],[First Name]] &amp; " " &amp; SolidatOperatorTable[[#This Row],[Last Name]]</f>
        <v>LaSaun Lindsey</v>
      </c>
      <c r="J107" s="12" t="str" cm="1">
        <f t="array" ref="J10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08" spans="1:10" x14ac:dyDescent="0.2">
      <c r="A108" t="s">
        <v>8592</v>
      </c>
      <c r="B108" t="s">
        <v>190</v>
      </c>
      <c r="C108" t="s">
        <v>8593</v>
      </c>
      <c r="D108" t="s">
        <v>3264</v>
      </c>
      <c r="E108" s="109" t="s">
        <v>8594</v>
      </c>
      <c r="G108" s="59">
        <v>45771.841226851851</v>
      </c>
      <c r="H108" s="59">
        <v>45771.841226851851</v>
      </c>
      <c r="I108" s="12" t="str">
        <f>SolidatOperatorTable[[#This Row],[First Name]] &amp; " " &amp; SolidatOperatorTable[[#This Row],[Last Name]]</f>
        <v>Latabia Quinn</v>
      </c>
      <c r="J108" s="12" t="str" cm="1">
        <f t="array" ref="J10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09" spans="1:10" x14ac:dyDescent="0.2">
      <c r="A109" t="s">
        <v>8595</v>
      </c>
      <c r="B109" t="s">
        <v>8596</v>
      </c>
      <c r="C109" t="s">
        <v>7076</v>
      </c>
      <c r="D109" t="s">
        <v>3389</v>
      </c>
      <c r="E109" s="109" t="s">
        <v>8597</v>
      </c>
      <c r="G109" s="59">
        <v>45693.907789351855</v>
      </c>
      <c r="H109" s="59">
        <v>45314.294733796298</v>
      </c>
      <c r="I109" s="12" t="str">
        <f>SolidatOperatorTable[[#This Row],[First Name]] &amp; " " &amp; SolidatOperatorTable[[#This Row],[Last Name]]</f>
        <v>Lynn Rayner</v>
      </c>
      <c r="J109" s="12" t="str" cm="1">
        <f t="array" ref="J10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10" spans="1:10" x14ac:dyDescent="0.2">
      <c r="A110" t="s">
        <v>8598</v>
      </c>
      <c r="B110" t="s">
        <v>190</v>
      </c>
      <c r="C110" t="s">
        <v>7054</v>
      </c>
      <c r="D110" t="s">
        <v>956</v>
      </c>
      <c r="E110" s="109" t="s">
        <v>8599</v>
      </c>
      <c r="G110" s="59">
        <v>45733.362500000003</v>
      </c>
      <c r="H110" s="59">
        <v>45733.362500000003</v>
      </c>
      <c r="I110" s="12" t="str">
        <f>SolidatOperatorTable[[#This Row],[First Name]] &amp; " " &amp; SolidatOperatorTable[[#This Row],[Last Name]]</f>
        <v>Louis Smith</v>
      </c>
      <c r="J110" s="12" t="str" cm="1">
        <f t="array" ref="J11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11" spans="1:10" x14ac:dyDescent="0.2">
      <c r="A111" t="s">
        <v>8600</v>
      </c>
      <c r="B111" t="s">
        <v>190</v>
      </c>
      <c r="C111" t="s">
        <v>8601</v>
      </c>
      <c r="D111" t="s">
        <v>3381</v>
      </c>
      <c r="E111" s="109">
        <v>1375</v>
      </c>
      <c r="G111" s="59">
        <v>45576.160324074073</v>
      </c>
      <c r="I111" s="12" t="str">
        <f>SolidatOperatorTable[[#This Row],[First Name]] &amp; " " &amp; SolidatOperatorTable[[#This Row],[Last Name]]</f>
        <v>Luther Vance</v>
      </c>
      <c r="J111" s="12" t="str" cm="1">
        <f t="array" ref="J11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12" spans="1:10" x14ac:dyDescent="0.2">
      <c r="A112" t="s">
        <v>8602</v>
      </c>
      <c r="B112" t="s">
        <v>190</v>
      </c>
      <c r="C112" t="s">
        <v>2448</v>
      </c>
      <c r="D112" t="s">
        <v>2064</v>
      </c>
      <c r="E112" s="109" t="s">
        <v>8603</v>
      </c>
      <c r="G112" s="59">
        <v>45773.67460648148</v>
      </c>
      <c r="H112" s="59">
        <v>45773.67460648148</v>
      </c>
      <c r="I112" s="12" t="str">
        <f>SolidatOperatorTable[[#This Row],[First Name]] &amp; " " &amp; SolidatOperatorTable[[#This Row],[Last Name]]</f>
        <v>Muhammad Ahmed</v>
      </c>
      <c r="J112" s="12" t="str" cm="1">
        <f t="array" ref="J11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13" spans="1:10" x14ac:dyDescent="0.2">
      <c r="A113" t="s">
        <v>8604</v>
      </c>
      <c r="B113" t="s">
        <v>190</v>
      </c>
      <c r="C113" t="s">
        <v>7139</v>
      </c>
      <c r="D113" t="s">
        <v>3467</v>
      </c>
      <c r="E113" s="109" t="s">
        <v>8605</v>
      </c>
      <c r="G113" s="59">
        <v>45740.62091435185</v>
      </c>
      <c r="H113" s="59">
        <v>45740.62091435185</v>
      </c>
      <c r="I113" s="12" t="str">
        <f>SolidatOperatorTable[[#This Row],[First Name]] &amp; " " &amp; SolidatOperatorTable[[#This Row],[Last Name]]</f>
        <v>Mark Batts</v>
      </c>
      <c r="J113" s="12" t="str" cm="1">
        <f t="array" ref="J11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14" spans="1:10" x14ac:dyDescent="0.2">
      <c r="A114" t="s">
        <v>8606</v>
      </c>
      <c r="B114" t="s">
        <v>190</v>
      </c>
      <c r="C114" t="s">
        <v>7277</v>
      </c>
      <c r="D114" t="s">
        <v>1482</v>
      </c>
      <c r="E114" s="109" t="s">
        <v>8607</v>
      </c>
      <c r="G114" s="59">
        <v>45576.160324074073</v>
      </c>
      <c r="H114" s="59">
        <v>45409.510567129626</v>
      </c>
      <c r="I114" s="12" t="str">
        <f>SolidatOperatorTable[[#This Row],[First Name]] &amp; " " &amp; SolidatOperatorTable[[#This Row],[Last Name]]</f>
        <v>Michelle Cotton</v>
      </c>
      <c r="J114" s="12" t="str" cm="1">
        <f t="array" ref="J11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15" spans="1:10" x14ac:dyDescent="0.2">
      <c r="A115" t="s">
        <v>8608</v>
      </c>
      <c r="B115" t="s">
        <v>190</v>
      </c>
      <c r="C115" t="s">
        <v>5068</v>
      </c>
      <c r="D115" t="s">
        <v>3607</v>
      </c>
      <c r="E115" s="109" t="s">
        <v>8609</v>
      </c>
      <c r="G115" s="59">
        <v>45769.646273148152</v>
      </c>
      <c r="I115" s="12" t="str">
        <f>SolidatOperatorTable[[#This Row],[First Name]] &amp; " " &amp; SolidatOperatorTable[[#This Row],[Last Name]]</f>
        <v>Michael Crossley</v>
      </c>
      <c r="J115" s="12" t="str" cm="1">
        <f t="array" ref="J11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16" spans="1:10" x14ac:dyDescent="0.2">
      <c r="A116" t="s">
        <v>8610</v>
      </c>
      <c r="B116" t="s">
        <v>190</v>
      </c>
      <c r="C116" t="s">
        <v>8611</v>
      </c>
      <c r="D116" t="s">
        <v>898</v>
      </c>
      <c r="E116" s="109" t="s">
        <v>8612</v>
      </c>
      <c r="G116" s="59">
        <v>45729.676689814813</v>
      </c>
      <c r="H116" s="59">
        <v>45729.676689814813</v>
      </c>
      <c r="I116" s="12" t="str">
        <f>SolidatOperatorTable[[#This Row],[First Name]] &amp; " " &amp; SolidatOperatorTable[[#This Row],[Last Name]]</f>
        <v>Mubeen Dewan</v>
      </c>
      <c r="J116" s="12" t="str" cm="1">
        <f t="array" ref="J11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17" spans="1:10" x14ac:dyDescent="0.2">
      <c r="A117" t="s">
        <v>8613</v>
      </c>
      <c r="B117" t="s">
        <v>8614</v>
      </c>
      <c r="C117" t="s">
        <v>7098</v>
      </c>
      <c r="D117" t="s">
        <v>3414</v>
      </c>
      <c r="E117" s="109" t="s">
        <v>8615</v>
      </c>
      <c r="G117" s="59">
        <v>45772.619016203702</v>
      </c>
      <c r="H117" s="59">
        <v>45772.619016203702</v>
      </c>
      <c r="I117" s="12" t="str">
        <f>SolidatOperatorTable[[#This Row],[First Name]] &amp; " " &amp; SolidatOperatorTable[[#This Row],[Last Name]]</f>
        <v>Mamadou Diallo</v>
      </c>
      <c r="J117" s="12" t="str" cm="1">
        <f t="array" ref="J11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18" spans="1:10" x14ac:dyDescent="0.2">
      <c r="A118" t="s">
        <v>8616</v>
      </c>
      <c r="B118" t="s">
        <v>8533</v>
      </c>
      <c r="C118" t="s">
        <v>6046</v>
      </c>
      <c r="D118" t="s">
        <v>2280</v>
      </c>
      <c r="E118" s="109" t="s">
        <v>8617</v>
      </c>
      <c r="G118" s="59">
        <v>45769.626828703702</v>
      </c>
      <c r="H118" s="59">
        <v>45764.584814814814</v>
      </c>
      <c r="I118" s="12" t="str">
        <f>SolidatOperatorTable[[#This Row],[First Name]] &amp; " " &amp; SolidatOperatorTable[[#This Row],[Last Name]]</f>
        <v>Matthew Dixon</v>
      </c>
      <c r="J118" s="12" t="str" cm="1">
        <f t="array" ref="J11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19" spans="1:10" x14ac:dyDescent="0.2">
      <c r="A119" t="s">
        <v>8618</v>
      </c>
      <c r="B119" t="s">
        <v>8619</v>
      </c>
      <c r="C119" t="s">
        <v>5068</v>
      </c>
      <c r="D119" t="s">
        <v>3614</v>
      </c>
      <c r="E119" s="109" t="s">
        <v>8620</v>
      </c>
      <c r="G119" s="59">
        <v>45772.317233796297</v>
      </c>
      <c r="H119" s="59">
        <v>45772.317233796297</v>
      </c>
      <c r="I119" s="12" t="str">
        <f>SolidatOperatorTable[[#This Row],[First Name]] &amp; " " &amp; SolidatOperatorTable[[#This Row],[Last Name]]</f>
        <v>Michael Fournier</v>
      </c>
      <c r="J119" s="12" t="str" cm="1">
        <f t="array" ref="J11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20" spans="1:10" x14ac:dyDescent="0.2">
      <c r="A120" t="s">
        <v>8621</v>
      </c>
      <c r="B120" t="s">
        <v>190</v>
      </c>
      <c r="C120" t="s">
        <v>5067</v>
      </c>
      <c r="D120" t="s">
        <v>3584</v>
      </c>
      <c r="E120" s="109" t="s">
        <v>8622</v>
      </c>
      <c r="G120" s="59">
        <v>45576.160393518519</v>
      </c>
      <c r="H120" s="59">
        <v>45197.064687500002</v>
      </c>
      <c r="I120" s="12" t="str">
        <f>SolidatOperatorTable[[#This Row],[First Name]] &amp; " " &amp; SolidatOperatorTable[[#This Row],[Last Name]]</f>
        <v>Melvin Gillcrase</v>
      </c>
      <c r="J120" s="12" t="str" cm="1">
        <f t="array" ref="J12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21" spans="1:10" x14ac:dyDescent="0.2">
      <c r="A121" t="s">
        <v>8623</v>
      </c>
      <c r="B121" t="s">
        <v>190</v>
      </c>
      <c r="C121" t="s">
        <v>3976</v>
      </c>
      <c r="D121" t="s">
        <v>2980</v>
      </c>
      <c r="E121" s="109" t="s">
        <v>8624</v>
      </c>
      <c r="G121" s="59">
        <v>45721.042210648149</v>
      </c>
      <c r="H121" s="59">
        <v>45716.510162037041</v>
      </c>
      <c r="I121" s="12" t="str">
        <f>SolidatOperatorTable[[#This Row],[First Name]] &amp; " " &amp; SolidatOperatorTable[[#This Row],[Last Name]]</f>
        <v>Mohammed Islam</v>
      </c>
      <c r="J121" s="12" t="str" cm="1">
        <f t="array" ref="J12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22" spans="1:10" x14ac:dyDescent="0.2">
      <c r="A122" t="s">
        <v>8625</v>
      </c>
      <c r="B122" t="s">
        <v>190</v>
      </c>
      <c r="C122" t="s">
        <v>3146</v>
      </c>
      <c r="D122" t="s">
        <v>1378</v>
      </c>
      <c r="E122" s="109" t="s">
        <v>8626</v>
      </c>
      <c r="G122" s="59">
        <v>45576.16034722222</v>
      </c>
      <c r="I122" s="12" t="str">
        <f>SolidatOperatorTable[[#This Row],[First Name]] &amp; " " &amp; SolidatOperatorTable[[#This Row],[Last Name]]</f>
        <v>Meng Lee</v>
      </c>
      <c r="J122" s="12" t="str" cm="1">
        <f t="array" ref="J12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23" spans="1:10" x14ac:dyDescent="0.2">
      <c r="A123" t="s">
        <v>8627</v>
      </c>
      <c r="B123" t="s">
        <v>190</v>
      </c>
      <c r="C123" t="s">
        <v>7096</v>
      </c>
      <c r="D123" t="s">
        <v>1357</v>
      </c>
      <c r="E123" s="109" t="s">
        <v>8628</v>
      </c>
      <c r="G123" s="59">
        <v>45771.015474537038</v>
      </c>
      <c r="H123" s="59">
        <v>45771.015474537038</v>
      </c>
      <c r="I123" s="12" t="str">
        <f>SolidatOperatorTable[[#This Row],[First Name]] &amp; " " &amp; SolidatOperatorTable[[#This Row],[Last Name]]</f>
        <v>Malika Lewis</v>
      </c>
      <c r="J123" s="12" t="str" cm="1">
        <f t="array" ref="J12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24" spans="1:10" x14ac:dyDescent="0.2">
      <c r="A124" t="s">
        <v>8629</v>
      </c>
      <c r="B124" t="s">
        <v>8630</v>
      </c>
      <c r="C124" t="s">
        <v>8631</v>
      </c>
      <c r="E124" s="109" t="s">
        <v>8632</v>
      </c>
      <c r="G124" s="59">
        <v>45772.356180555558</v>
      </c>
      <c r="H124" s="59">
        <v>45772.356180555558</v>
      </c>
      <c r="I124" s="12" t="str">
        <f>SolidatOperatorTable[[#This Row],[First Name]] &amp; " " &amp; SolidatOperatorTable[[#This Row],[Last Name]]</f>
        <v xml:space="preserve">Mone </v>
      </c>
      <c r="J124" s="12" t="str" cm="1">
        <f t="array" ref="J12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25" spans="1:10" x14ac:dyDescent="0.2">
      <c r="A125" t="s">
        <v>8633</v>
      </c>
      <c r="B125" t="s">
        <v>190</v>
      </c>
      <c r="C125" t="s">
        <v>7347</v>
      </c>
      <c r="D125" t="s">
        <v>3744</v>
      </c>
      <c r="E125" s="109" t="s">
        <v>8634</v>
      </c>
      <c r="G125" s="59">
        <v>45771.19672453704</v>
      </c>
      <c r="H125" s="59">
        <v>45771.19672453704</v>
      </c>
      <c r="I125" s="12" t="str">
        <f>SolidatOperatorTable[[#This Row],[First Name]] &amp; " " &amp; SolidatOperatorTable[[#This Row],[Last Name]]</f>
        <v>Myzell Otis</v>
      </c>
      <c r="J125" s="12" t="str" cm="1">
        <f t="array" ref="J12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26" spans="1:10" x14ac:dyDescent="0.2">
      <c r="A126" t="s">
        <v>8635</v>
      </c>
      <c r="B126" t="s">
        <v>190</v>
      </c>
      <c r="C126" t="s">
        <v>8636</v>
      </c>
      <c r="D126" t="s">
        <v>3480</v>
      </c>
      <c r="E126" s="109" t="s">
        <v>8637</v>
      </c>
      <c r="G126" s="59">
        <v>45709.668564814812</v>
      </c>
      <c r="H126" s="59">
        <v>45709.668564814812</v>
      </c>
      <c r="I126" s="12" t="str">
        <f>SolidatOperatorTable[[#This Row],[First Name]] &amp; " " &amp; SolidatOperatorTable[[#This Row],[Last Name]]</f>
        <v>Marketta Perry</v>
      </c>
      <c r="J126" s="12" t="str" cm="1">
        <f t="array" ref="J12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27" spans="1:10" x14ac:dyDescent="0.2">
      <c r="A127" t="s">
        <v>8638</v>
      </c>
      <c r="B127" t="s">
        <v>190</v>
      </c>
      <c r="C127" t="s">
        <v>7231</v>
      </c>
      <c r="D127" t="s">
        <v>1299</v>
      </c>
      <c r="E127" s="109" t="s">
        <v>8639</v>
      </c>
      <c r="G127" s="59">
        <v>45705.264120370368</v>
      </c>
      <c r="H127" s="59">
        <v>45705.264120370368</v>
      </c>
      <c r="I127" s="12" t="str">
        <f>SolidatOperatorTable[[#This Row],[First Name]] &amp; " " &amp; SolidatOperatorTable[[#This Row],[Last Name]]</f>
        <v>Meria Seals</v>
      </c>
      <c r="J127" s="12" t="str" cm="1">
        <f t="array" ref="J12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28" spans="1:10" x14ac:dyDescent="0.2">
      <c r="A128" t="s">
        <v>8640</v>
      </c>
      <c r="B128" t="s">
        <v>190</v>
      </c>
      <c r="C128" t="s">
        <v>1058</v>
      </c>
      <c r="D128" t="s">
        <v>3567</v>
      </c>
      <c r="E128" s="109" t="s">
        <v>8641</v>
      </c>
      <c r="G128" s="59">
        <v>45576.160324074073</v>
      </c>
      <c r="H128" s="59">
        <v>45564.997465277775</v>
      </c>
      <c r="I128" s="12" t="str">
        <f>SolidatOperatorTable[[#This Row],[First Name]] &amp; " " &amp; SolidatOperatorTable[[#This Row],[Last Name]]</f>
        <v>Maxwell Slater</v>
      </c>
      <c r="J128" s="12" t="str" cm="1">
        <f t="array" ref="J12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29" spans="1:10" x14ac:dyDescent="0.2">
      <c r="A129" t="s">
        <v>8642</v>
      </c>
      <c r="B129" t="s">
        <v>190</v>
      </c>
      <c r="C129" t="s">
        <v>7118</v>
      </c>
      <c r="D129" t="s">
        <v>1113</v>
      </c>
      <c r="E129" s="109" t="s">
        <v>8643</v>
      </c>
      <c r="G129" s="59">
        <v>45694.000289351854</v>
      </c>
      <c r="H129" s="59">
        <v>45629.594895833332</v>
      </c>
      <c r="I129" s="12" t="str">
        <f>SolidatOperatorTable[[#This Row],[First Name]] &amp; " " &amp; SolidatOperatorTable[[#This Row],[Last Name]]</f>
        <v>Marcus Stewart</v>
      </c>
      <c r="J129" s="12" t="str" cm="1">
        <f t="array" ref="J12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30" spans="1:10" x14ac:dyDescent="0.2">
      <c r="A130" t="s">
        <v>8644</v>
      </c>
      <c r="B130" t="s">
        <v>213</v>
      </c>
      <c r="C130" t="s">
        <v>7333</v>
      </c>
      <c r="D130" t="s">
        <v>3734</v>
      </c>
      <c r="E130" s="109">
        <v>1037</v>
      </c>
      <c r="G130" s="59">
        <v>45762.43608796296</v>
      </c>
      <c r="H130" s="59">
        <v>45762.43608796296</v>
      </c>
      <c r="I130" s="12" t="str">
        <f>SolidatOperatorTable[[#This Row],[First Name]] &amp; " " &amp; SolidatOperatorTable[[#This Row],[Last Name]]</f>
        <v>Mugeshkumar Rathinasabapathy</v>
      </c>
      <c r="J130" s="12" t="str" cm="1">
        <f t="array" ref="J13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31" spans="1:10" x14ac:dyDescent="0.2">
      <c r="A131" t="s">
        <v>8645</v>
      </c>
      <c r="B131" t="s">
        <v>8399</v>
      </c>
      <c r="C131" t="s">
        <v>8646</v>
      </c>
      <c r="D131" t="s">
        <v>3410</v>
      </c>
      <c r="E131" s="109" t="s">
        <v>8647</v>
      </c>
      <c r="G131" s="59">
        <v>45693.994328703702</v>
      </c>
      <c r="H131" s="59">
        <v>45375.024745370371</v>
      </c>
      <c r="I131" s="12" t="str">
        <f>SolidatOperatorTable[[#This Row],[First Name]] &amp; " " &amp; SolidatOperatorTable[[#This Row],[Last Name]]</f>
        <v>Malik Waites</v>
      </c>
      <c r="J131" s="12" t="str" cm="1">
        <f t="array" ref="J13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32" spans="1:10" x14ac:dyDescent="0.2">
      <c r="A132" t="s">
        <v>8648</v>
      </c>
      <c r="B132" t="s">
        <v>190</v>
      </c>
      <c r="C132" t="s">
        <v>7344</v>
      </c>
      <c r="D132" t="s">
        <v>2205</v>
      </c>
      <c r="E132" s="109" t="s">
        <v>8649</v>
      </c>
      <c r="G132" s="59">
        <v>45772.765763888892</v>
      </c>
      <c r="H132" s="59">
        <v>45772.765763888892</v>
      </c>
      <c r="I132" s="12" t="str">
        <f>SolidatOperatorTable[[#This Row],[First Name]] &amp; " " &amp; SolidatOperatorTable[[#This Row],[Last Name]]</f>
        <v>Myron Young</v>
      </c>
      <c r="J132" s="12" t="str" cm="1">
        <f t="array" ref="J13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33" spans="1:10" x14ac:dyDescent="0.2">
      <c r="A133" t="s">
        <v>8650</v>
      </c>
      <c r="B133" t="s">
        <v>190</v>
      </c>
      <c r="C133" t="s">
        <v>5080</v>
      </c>
      <c r="D133" t="s">
        <v>908</v>
      </c>
      <c r="E133" s="109" t="s">
        <v>8651</v>
      </c>
      <c r="G133" s="59">
        <v>45771.724131944444</v>
      </c>
      <c r="H133" s="59">
        <v>45771.724131944444</v>
      </c>
      <c r="I133" s="12" t="str">
        <f>SolidatOperatorTable[[#This Row],[First Name]] &amp; " " &amp; SolidatOperatorTable[[#This Row],[Last Name]]</f>
        <v>Nathan Cook</v>
      </c>
      <c r="J133" s="12" t="str" cm="1">
        <f t="array" ref="J13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34" spans="1:10" x14ac:dyDescent="0.2">
      <c r="A134" t="s">
        <v>8652</v>
      </c>
      <c r="B134" t="s">
        <v>190</v>
      </c>
      <c r="C134" t="s">
        <v>5080</v>
      </c>
      <c r="D134" t="s">
        <v>3771</v>
      </c>
      <c r="E134" s="109" t="s">
        <v>8653</v>
      </c>
      <c r="G134" s="59">
        <v>45714.606493055559</v>
      </c>
      <c r="H134" s="59">
        <v>45714.606493055559</v>
      </c>
      <c r="I134" s="12" t="str">
        <f>SolidatOperatorTable[[#This Row],[First Name]] &amp; " " &amp; SolidatOperatorTable[[#This Row],[Last Name]]</f>
        <v>Nathan Dyer</v>
      </c>
      <c r="J134" s="12" t="str" cm="1">
        <f t="array" ref="J13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35" spans="1:10" x14ac:dyDescent="0.2">
      <c r="A135" t="s">
        <v>8654</v>
      </c>
      <c r="B135" t="s">
        <v>190</v>
      </c>
      <c r="C135" t="s">
        <v>3131</v>
      </c>
      <c r="D135" t="s">
        <v>3795</v>
      </c>
      <c r="E135" s="109" t="s">
        <v>8655</v>
      </c>
      <c r="G135" s="59">
        <v>45726.993969907409</v>
      </c>
      <c r="H135" s="59">
        <v>45719.587523148148</v>
      </c>
      <c r="I135" s="12" t="str">
        <f>SolidatOperatorTable[[#This Row],[First Name]] &amp; " " &amp; SolidatOperatorTable[[#This Row],[Last Name]]</f>
        <v>Nicholas Novak</v>
      </c>
      <c r="J135" s="12" t="str" cm="1">
        <f t="array" ref="J13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>Add</v>
      </c>
    </row>
    <row r="136" spans="1:10" x14ac:dyDescent="0.2">
      <c r="A136" t="s">
        <v>8656</v>
      </c>
      <c r="B136" t="s">
        <v>8589</v>
      </c>
      <c r="C136" t="s">
        <v>7420</v>
      </c>
      <c r="D136" t="s">
        <v>3835</v>
      </c>
      <c r="E136" s="109" t="s">
        <v>8657</v>
      </c>
      <c r="G136" s="59">
        <v>45772.507337962961</v>
      </c>
      <c r="H136" s="59">
        <v>45772.507337962961</v>
      </c>
      <c r="I136" s="12" t="str">
        <f>SolidatOperatorTable[[#This Row],[First Name]] &amp; " " &amp; SolidatOperatorTable[[#This Row],[Last Name]]</f>
        <v>Noah Parton</v>
      </c>
      <c r="J136" s="12" t="str" cm="1">
        <f t="array" ref="J13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37" spans="1:10" x14ac:dyDescent="0.2">
      <c r="A137" t="s">
        <v>8658</v>
      </c>
      <c r="B137" t="s">
        <v>190</v>
      </c>
      <c r="C137" t="s">
        <v>7392</v>
      </c>
      <c r="D137" t="s">
        <v>2299</v>
      </c>
      <c r="E137" s="109" t="s">
        <v>8659</v>
      </c>
      <c r="G137" s="59">
        <v>45693.93681712963</v>
      </c>
      <c r="I137" s="12" t="str">
        <f>SolidatOperatorTable[[#This Row],[First Name]] &amp; " " &amp; SolidatOperatorTable[[#This Row],[Last Name]]</f>
        <v>Nick Ross</v>
      </c>
      <c r="J137" s="12" t="str" cm="1">
        <f t="array" ref="J13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38" spans="1:10" x14ac:dyDescent="0.2">
      <c r="A138" t="s">
        <v>8660</v>
      </c>
      <c r="B138" t="s">
        <v>190</v>
      </c>
      <c r="C138" t="s">
        <v>5080</v>
      </c>
      <c r="D138" t="s">
        <v>1039</v>
      </c>
      <c r="E138" s="109" t="s">
        <v>8661</v>
      </c>
      <c r="G138" s="59">
        <v>45772.507581018515</v>
      </c>
      <c r="H138" s="59">
        <v>45772.507581018515</v>
      </c>
      <c r="I138" s="12" t="str">
        <f>SolidatOperatorTable[[#This Row],[First Name]] &amp; " " &amp; SolidatOperatorTable[[#This Row],[Last Name]]</f>
        <v>Nathan Wilson</v>
      </c>
      <c r="J138" s="12" t="str" cm="1">
        <f t="array" ref="J13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39" spans="1:10" x14ac:dyDescent="0.2">
      <c r="A139" t="s">
        <v>8662</v>
      </c>
      <c r="B139" t="s">
        <v>190</v>
      </c>
      <c r="C139" t="s">
        <v>2669</v>
      </c>
      <c r="D139" t="s">
        <v>1234</v>
      </c>
      <c r="E139" s="109" t="s">
        <v>8663</v>
      </c>
      <c r="G139" s="59">
        <v>45771.395949074074</v>
      </c>
      <c r="H139" s="59">
        <v>45771.395949074074</v>
      </c>
      <c r="I139" s="12" t="str">
        <f>SolidatOperatorTable[[#This Row],[First Name]] &amp; " " &amp; SolidatOperatorTable[[#This Row],[Last Name]]</f>
        <v>Patrick Elmore</v>
      </c>
      <c r="J139" s="12" t="str" cm="1">
        <f t="array" ref="J13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40" spans="1:10" x14ac:dyDescent="0.2">
      <c r="A140" t="s">
        <v>8664</v>
      </c>
      <c r="B140" t="s">
        <v>213</v>
      </c>
      <c r="C140" t="s">
        <v>7517</v>
      </c>
      <c r="D140" t="s">
        <v>1798</v>
      </c>
      <c r="E140" s="109">
        <v>1022</v>
      </c>
      <c r="G140" s="59">
        <v>45743.59611111111</v>
      </c>
      <c r="H140" s="59">
        <v>45743.59611111111</v>
      </c>
      <c r="I140" s="12" t="str">
        <f>SolidatOperatorTable[[#This Row],[First Name]] &amp; " " &amp; SolidatOperatorTable[[#This Row],[Last Name]]</f>
        <v>Priyen Patel</v>
      </c>
      <c r="J140" s="12" t="str" cm="1">
        <f t="array" ref="J14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41" spans="1:10" x14ac:dyDescent="0.2">
      <c r="A141" t="s">
        <v>8665</v>
      </c>
      <c r="B141" t="s">
        <v>190</v>
      </c>
      <c r="C141" t="s">
        <v>5089</v>
      </c>
      <c r="D141" t="s">
        <v>2011</v>
      </c>
      <c r="E141" s="109">
        <v>1368</v>
      </c>
      <c r="G141" s="59">
        <v>45772.176516203705</v>
      </c>
      <c r="H141" s="59">
        <v>45772.176516203705</v>
      </c>
      <c r="I141" s="12" t="str">
        <f>SolidatOperatorTable[[#This Row],[First Name]] &amp; " " &amp; SolidatOperatorTable[[#This Row],[Last Name]]</f>
        <v>Portia Smiles</v>
      </c>
      <c r="J141" s="12" t="str" cm="1">
        <f t="array" ref="J14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42" spans="1:10" x14ac:dyDescent="0.2">
      <c r="A142" t="s">
        <v>8666</v>
      </c>
      <c r="B142" t="s">
        <v>190</v>
      </c>
      <c r="C142" t="s">
        <v>7584</v>
      </c>
      <c r="D142" t="s">
        <v>975</v>
      </c>
      <c r="E142" s="109" t="s">
        <v>8667</v>
      </c>
      <c r="G142" s="59">
        <v>45757.921064814815</v>
      </c>
      <c r="H142" s="59">
        <v>45757.921064814815</v>
      </c>
      <c r="I142" s="12" t="str">
        <f>SolidatOperatorTable[[#This Row],[First Name]] &amp; " " &amp; SolidatOperatorTable[[#This Row],[Last Name]]</f>
        <v>Rayshawn Bates</v>
      </c>
      <c r="J142" s="12" t="str" cm="1">
        <f t="array" ref="J14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43" spans="1:10" x14ac:dyDescent="0.2">
      <c r="A143" t="s">
        <v>8668</v>
      </c>
      <c r="B143" t="s">
        <v>8669</v>
      </c>
      <c r="C143" t="s">
        <v>7590</v>
      </c>
      <c r="D143" t="s">
        <v>1480</v>
      </c>
      <c r="E143" s="109" t="s">
        <v>8670</v>
      </c>
      <c r="G143" s="59">
        <v>45772.608888888892</v>
      </c>
      <c r="I143" s="12" t="str">
        <f>SolidatOperatorTable[[#This Row],[First Name]] &amp; " " &amp; SolidatOperatorTable[[#This Row],[Last Name]]</f>
        <v>Rebecca Bryant</v>
      </c>
      <c r="J143" s="12" t="str" cm="1">
        <f t="array" ref="J14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44" spans="1:10" x14ac:dyDescent="0.2">
      <c r="A144" t="s">
        <v>8671</v>
      </c>
      <c r="B144" t="s">
        <v>8352</v>
      </c>
      <c r="C144" t="s">
        <v>4531</v>
      </c>
      <c r="D144" t="s">
        <v>1668</v>
      </c>
      <c r="E144" s="109" t="s">
        <v>8672</v>
      </c>
      <c r="G144" s="59">
        <v>45761.139849537038</v>
      </c>
      <c r="H144" s="59">
        <v>45761.139849537038</v>
      </c>
      <c r="I144" s="12" t="str">
        <f>SolidatOperatorTable[[#This Row],[First Name]] &amp; " " &amp; SolidatOperatorTable[[#This Row],[Last Name]]</f>
        <v>Richard Dillard</v>
      </c>
      <c r="J144" s="12" t="str" cm="1">
        <f t="array" ref="J14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45" spans="1:10" x14ac:dyDescent="0.2">
      <c r="A145" t="s">
        <v>8673</v>
      </c>
      <c r="B145" t="s">
        <v>190</v>
      </c>
      <c r="C145" t="s">
        <v>7614</v>
      </c>
      <c r="D145" t="s">
        <v>1378</v>
      </c>
      <c r="E145" s="109" t="s">
        <v>8674</v>
      </c>
      <c r="G145" s="59">
        <v>45771.262592592589</v>
      </c>
      <c r="H145" s="59">
        <v>45771.262592592589</v>
      </c>
      <c r="I145" s="12" t="str">
        <f>SolidatOperatorTable[[#This Row],[First Name]] &amp; " " &amp; SolidatOperatorTable[[#This Row],[Last Name]]</f>
        <v>Robert Lee</v>
      </c>
      <c r="J145" s="12" t="str" cm="1">
        <f t="array" ref="J14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46" spans="1:10" x14ac:dyDescent="0.2">
      <c r="A146" t="s">
        <v>8675</v>
      </c>
      <c r="B146" t="s">
        <v>190</v>
      </c>
      <c r="C146" t="s">
        <v>8676</v>
      </c>
      <c r="D146" t="s">
        <v>1357</v>
      </c>
      <c r="E146" s="109" t="s">
        <v>8677</v>
      </c>
      <c r="G146" s="59">
        <v>45772.515648148146</v>
      </c>
      <c r="H146" s="59">
        <v>45772.515648148146</v>
      </c>
      <c r="I146" s="12" t="str">
        <f>SolidatOperatorTable[[#This Row],[First Name]] &amp; " " &amp; SolidatOperatorTable[[#This Row],[Last Name]]</f>
        <v>Raynard Lewis</v>
      </c>
      <c r="J146" s="12" t="str" cm="1">
        <f t="array" ref="J14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47" spans="1:10" x14ac:dyDescent="0.2">
      <c r="A147" t="s">
        <v>8678</v>
      </c>
      <c r="B147" t="s">
        <v>190</v>
      </c>
      <c r="C147" t="s">
        <v>4531</v>
      </c>
      <c r="D147" t="s">
        <v>4065</v>
      </c>
      <c r="E147" s="109" t="s">
        <v>8679</v>
      </c>
      <c r="G147" s="59">
        <v>45772.343518518515</v>
      </c>
      <c r="H147" s="59">
        <v>45772.343518518515</v>
      </c>
      <c r="I147" s="12" t="str">
        <f>SolidatOperatorTable[[#This Row],[First Name]] &amp; " " &amp; SolidatOperatorTable[[#This Row],[Last Name]]</f>
        <v>Richard Neely</v>
      </c>
      <c r="J147" s="12" t="str" cm="1">
        <f t="array" ref="J14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48" spans="1:10" x14ac:dyDescent="0.2">
      <c r="A148" t="s">
        <v>8680</v>
      </c>
      <c r="B148" t="s">
        <v>190</v>
      </c>
      <c r="C148" t="s">
        <v>7584</v>
      </c>
      <c r="D148" t="s">
        <v>3440</v>
      </c>
      <c r="E148" s="109" t="s">
        <v>8681</v>
      </c>
      <c r="G148" s="59">
        <v>45771.919120370374</v>
      </c>
      <c r="H148" s="59">
        <v>45771.919120370374</v>
      </c>
      <c r="I148" s="12" t="str">
        <f>SolidatOperatorTable[[#This Row],[First Name]] &amp; " " &amp; SolidatOperatorTable[[#This Row],[Last Name]]</f>
        <v>Rayshawn Reeves</v>
      </c>
      <c r="J148" s="12" t="str" cm="1">
        <f t="array" ref="J14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49" spans="1:10" x14ac:dyDescent="0.2">
      <c r="A149" t="s">
        <v>8682</v>
      </c>
      <c r="B149" t="s">
        <v>213</v>
      </c>
      <c r="C149" t="s">
        <v>7542</v>
      </c>
      <c r="D149" t="s">
        <v>3981</v>
      </c>
      <c r="E149" s="109" t="s">
        <v>8683</v>
      </c>
      <c r="G149" s="59">
        <v>45723.387743055559</v>
      </c>
      <c r="H149" s="59">
        <v>45723.387743055559</v>
      </c>
      <c r="I149" s="12" t="str">
        <f>SolidatOperatorTable[[#This Row],[First Name]] &amp; " " &amp; SolidatOperatorTable[[#This Row],[Last Name]]</f>
        <v>Ramana Varma</v>
      </c>
      <c r="J149" s="12" t="str" cm="1">
        <f t="array" ref="J14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50" spans="1:10" x14ac:dyDescent="0.2">
      <c r="A150" t="s">
        <v>8684</v>
      </c>
      <c r="B150" t="s">
        <v>190</v>
      </c>
      <c r="C150" t="s">
        <v>7691</v>
      </c>
      <c r="D150" t="s">
        <v>1254</v>
      </c>
      <c r="E150" s="109" t="s">
        <v>8685</v>
      </c>
      <c r="G150" s="59">
        <v>45771.922442129631</v>
      </c>
      <c r="H150" s="59">
        <v>45771.922442129631</v>
      </c>
      <c r="I150" s="12" t="str">
        <f>SolidatOperatorTable[[#This Row],[First Name]] &amp; " " &amp; SolidatOperatorTable[[#This Row],[Last Name]]</f>
        <v>Ryan Walker</v>
      </c>
      <c r="J150" s="12" t="str" cm="1">
        <f t="array" ref="J15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51" spans="1:10" x14ac:dyDescent="0.2">
      <c r="A151" t="s">
        <v>8686</v>
      </c>
      <c r="B151" t="s">
        <v>190</v>
      </c>
      <c r="C151" t="s">
        <v>7710</v>
      </c>
      <c r="D151" t="s">
        <v>1397</v>
      </c>
      <c r="E151" s="109">
        <v>1366</v>
      </c>
      <c r="G151" s="59">
        <v>45772.843541666669</v>
      </c>
      <c r="H151" s="59">
        <v>45772.843541666669</v>
      </c>
      <c r="I151" s="12" t="str">
        <f>SolidatOperatorTable[[#This Row],[First Name]] &amp; " " &amp; SolidatOperatorTable[[#This Row],[Last Name]]</f>
        <v>Samantha Bailey</v>
      </c>
      <c r="J151" s="12" t="str" cm="1">
        <f t="array" ref="J15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52" spans="1:10" x14ac:dyDescent="0.2">
      <c r="A152" t="s">
        <v>8687</v>
      </c>
      <c r="B152" t="s">
        <v>8518</v>
      </c>
      <c r="C152" t="s">
        <v>7914</v>
      </c>
      <c r="D152" t="s">
        <v>4435</v>
      </c>
      <c r="E152" s="109" t="s">
        <v>8688</v>
      </c>
      <c r="G152" s="59">
        <v>45771.834039351852</v>
      </c>
      <c r="H152" s="59">
        <v>45771.834039351852</v>
      </c>
      <c r="I152" s="12" t="str">
        <f>SolidatOperatorTable[[#This Row],[First Name]] &amp; " " &amp; SolidatOperatorTable[[#This Row],[Last Name]]</f>
        <v>Sterling Charleston</v>
      </c>
      <c r="J152" s="12" t="str" cm="1">
        <f t="array" ref="J15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53" spans="1:10" x14ac:dyDescent="0.2">
      <c r="A153" t="s">
        <v>8689</v>
      </c>
      <c r="B153" t="s">
        <v>8690</v>
      </c>
      <c r="E153" s="109"/>
      <c r="G153" s="59">
        <v>45576.160266203704</v>
      </c>
      <c r="I153" s="12" t="str">
        <f>SolidatOperatorTable[[#This Row],[First Name]] &amp; " " &amp; SolidatOperatorTable[[#This Row],[Last Name]]</f>
        <v xml:space="preserve"> </v>
      </c>
      <c r="J153" s="12" t="str" cm="1">
        <f t="array" ref="J15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54" spans="1:10" x14ac:dyDescent="0.2">
      <c r="A154" t="s">
        <v>8691</v>
      </c>
      <c r="B154" t="s">
        <v>8533</v>
      </c>
      <c r="C154" t="s">
        <v>8692</v>
      </c>
      <c r="D154" t="s">
        <v>1509</v>
      </c>
      <c r="E154" s="109" t="s">
        <v>8693</v>
      </c>
      <c r="G154" s="59">
        <v>45772.843414351853</v>
      </c>
      <c r="H154" s="59">
        <v>45772.843414351853</v>
      </c>
      <c r="I154" s="12" t="str">
        <f>SolidatOperatorTable[[#This Row],[First Name]] &amp; " " &amp; SolidatOperatorTable[[#This Row],[Last Name]]</f>
        <v>Shalinda Gilbert</v>
      </c>
      <c r="J154" s="12" t="str" cm="1">
        <f t="array" ref="J15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55" spans="1:10" x14ac:dyDescent="0.2">
      <c r="A155" t="s">
        <v>8694</v>
      </c>
      <c r="B155" t="s">
        <v>8352</v>
      </c>
      <c r="C155" t="s">
        <v>7908</v>
      </c>
      <c r="D155" t="s">
        <v>891</v>
      </c>
      <c r="E155" s="109" t="s">
        <v>8695</v>
      </c>
      <c r="G155" s="59">
        <v>45773.613182870373</v>
      </c>
      <c r="H155" s="59">
        <v>45773.613182870373</v>
      </c>
      <c r="I155" s="12" t="str">
        <f>SolidatOperatorTable[[#This Row],[First Name]] &amp; " " &amp; SolidatOperatorTable[[#This Row],[Last Name]]</f>
        <v>Stephen Johnson</v>
      </c>
      <c r="J155" s="12" t="str" cm="1">
        <f t="array" ref="J15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56" spans="1:10" x14ac:dyDescent="0.2">
      <c r="A156" t="s">
        <v>8696</v>
      </c>
      <c r="B156" t="s">
        <v>190</v>
      </c>
      <c r="C156" t="s">
        <v>7819</v>
      </c>
      <c r="D156" t="s">
        <v>4330</v>
      </c>
      <c r="E156" s="109" t="s">
        <v>8697</v>
      </c>
      <c r="G156" s="59">
        <v>45772.342106481483</v>
      </c>
      <c r="H156" s="59">
        <v>45772.342106481483</v>
      </c>
      <c r="I156" s="12" t="str">
        <f>SolidatOperatorTable[[#This Row],[First Name]] &amp; " " &amp; SolidatOperatorTable[[#This Row],[Last Name]]</f>
        <v>Shante Kegler</v>
      </c>
      <c r="J156" s="12" t="str" cm="1">
        <f t="array" ref="J15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57" spans="1:10" x14ac:dyDescent="0.2">
      <c r="A157" t="s">
        <v>8698</v>
      </c>
      <c r="B157" t="s">
        <v>8699</v>
      </c>
      <c r="C157" t="s">
        <v>8700</v>
      </c>
      <c r="D157" t="s">
        <v>4416</v>
      </c>
      <c r="E157" s="109" t="s">
        <v>8701</v>
      </c>
      <c r="G157" s="59">
        <v>45771.14671296296</v>
      </c>
      <c r="H157" s="59">
        <v>45771.14671296296</v>
      </c>
      <c r="I157" s="12" t="str">
        <f>SolidatOperatorTable[[#This Row],[First Name]] &amp; " " &amp; SolidatOperatorTable[[#This Row],[Last Name]]</f>
        <v>Soua Lao</v>
      </c>
      <c r="J157" s="12" t="str" cm="1">
        <f t="array" ref="J15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58" spans="1:10" x14ac:dyDescent="0.2">
      <c r="A158" t="s">
        <v>8702</v>
      </c>
      <c r="B158" t="s">
        <v>190</v>
      </c>
      <c r="C158" t="s">
        <v>7898</v>
      </c>
      <c r="D158" t="s">
        <v>906</v>
      </c>
      <c r="E158" s="109" t="s">
        <v>8703</v>
      </c>
      <c r="G158" s="59">
        <v>45773.675023148149</v>
      </c>
      <c r="H158" s="59">
        <v>45773.675023148149</v>
      </c>
      <c r="I158" s="12" t="str">
        <f>SolidatOperatorTable[[#This Row],[First Name]] &amp; " " &amp; SolidatOperatorTable[[#This Row],[Last Name]]</f>
        <v>Sol Vang</v>
      </c>
      <c r="J158" s="12" t="str" cm="1">
        <f t="array" ref="J15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59" spans="1:10" x14ac:dyDescent="0.2">
      <c r="A159" t="s">
        <v>8704</v>
      </c>
      <c r="B159" t="s">
        <v>190</v>
      </c>
      <c r="C159" t="s">
        <v>7706</v>
      </c>
      <c r="D159" t="s">
        <v>4203</v>
      </c>
      <c r="E159" s="109" t="s">
        <v>8705</v>
      </c>
      <c r="G159" s="59">
        <v>45762.579305555555</v>
      </c>
      <c r="H159" s="59">
        <v>45762.579305555555</v>
      </c>
      <c r="I159" s="12" t="str">
        <f>SolidatOperatorTable[[#This Row],[First Name]] &amp; " " &amp; SolidatOperatorTable[[#This Row],[Last Name]]</f>
        <v>Salam Wakil</v>
      </c>
      <c r="J159" s="12" t="str" cm="1">
        <f t="array" ref="J15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60" spans="1:10" x14ac:dyDescent="0.2">
      <c r="A160" t="s">
        <v>8706</v>
      </c>
      <c r="B160" t="s">
        <v>190</v>
      </c>
      <c r="C160" t="s">
        <v>7860</v>
      </c>
      <c r="D160" t="s">
        <v>969</v>
      </c>
      <c r="E160" s="109" t="s">
        <v>8707</v>
      </c>
      <c r="G160" s="59">
        <v>45772.174513888887</v>
      </c>
      <c r="H160" s="59">
        <v>45772.174513888887</v>
      </c>
      <c r="I160" s="12" t="str">
        <f>SolidatOperatorTable[[#This Row],[First Name]] &amp; " " &amp; SolidatOperatorTable[[#This Row],[Last Name]]</f>
        <v>Shayla Williams</v>
      </c>
      <c r="J160" s="12" t="str" cm="1">
        <f t="array" ref="J16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61" spans="1:10" x14ac:dyDescent="0.2">
      <c r="A161" t="s">
        <v>8708</v>
      </c>
      <c r="B161" t="s">
        <v>8669</v>
      </c>
      <c r="C161" t="s">
        <v>7835</v>
      </c>
      <c r="D161" t="s">
        <v>1152</v>
      </c>
      <c r="E161" s="109" t="s">
        <v>8709</v>
      </c>
      <c r="G161" s="59">
        <v>45701.778252314813</v>
      </c>
      <c r="H161" s="59">
        <v>45196.154236111113</v>
      </c>
      <c r="I161" s="12" t="str">
        <f>SolidatOperatorTable[[#This Row],[First Name]] &amp; " " &amp; SolidatOperatorTable[[#This Row],[Last Name]]</f>
        <v>Sharon Woods</v>
      </c>
      <c r="J161" s="12" t="str" cm="1">
        <f t="array" ref="J16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62" spans="1:10" x14ac:dyDescent="0.2">
      <c r="A162" t="s">
        <v>8710</v>
      </c>
      <c r="B162" t="s">
        <v>190</v>
      </c>
      <c r="C162" t="s">
        <v>7908</v>
      </c>
      <c r="D162" t="s">
        <v>4434</v>
      </c>
      <c r="E162" s="109" t="s">
        <v>8711</v>
      </c>
      <c r="G162" s="59">
        <v>45760.918958333335</v>
      </c>
      <c r="H162" s="59">
        <v>45760.918958333335</v>
      </c>
      <c r="I162" s="12" t="str">
        <f>SolidatOperatorTable[[#This Row],[First Name]] &amp; " " &amp; SolidatOperatorTable[[#This Row],[Last Name]]</f>
        <v>Stephen Yon</v>
      </c>
      <c r="J162" s="12" t="str" cm="1">
        <f t="array" ref="J16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63" spans="1:10" x14ac:dyDescent="0.2">
      <c r="A163" t="s">
        <v>8712</v>
      </c>
      <c r="B163" t="s">
        <v>8713</v>
      </c>
      <c r="C163" t="s">
        <v>8099</v>
      </c>
      <c r="D163" t="s">
        <v>1196</v>
      </c>
      <c r="E163" s="109" t="s">
        <v>8714</v>
      </c>
      <c r="G163" s="59">
        <v>45714.965497685182</v>
      </c>
      <c r="H163" s="59">
        <v>45197.629618055558</v>
      </c>
      <c r="I163" s="12" t="str">
        <f>SolidatOperatorTable[[#This Row],[First Name]] &amp; " " &amp; SolidatOperatorTable[[#This Row],[Last Name]]</f>
        <v>Todd Curtis</v>
      </c>
      <c r="J163" s="12" t="str" cm="1">
        <f t="array" ref="J16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64" spans="1:10" x14ac:dyDescent="0.2">
      <c r="A164" t="s">
        <v>8715</v>
      </c>
      <c r="B164" t="s">
        <v>190</v>
      </c>
      <c r="C164" t="s">
        <v>8015</v>
      </c>
      <c r="D164" t="s">
        <v>2483</v>
      </c>
      <c r="E164" s="109" t="s">
        <v>8716</v>
      </c>
      <c r="G164" s="59">
        <v>45764.343032407407</v>
      </c>
      <c r="H164" s="59">
        <v>45764.343032407407</v>
      </c>
      <c r="I164" s="12" t="str">
        <f>SolidatOperatorTable[[#This Row],[First Name]] &amp; " " &amp; SolidatOperatorTable[[#This Row],[Last Name]]</f>
        <v>Terrell Day</v>
      </c>
      <c r="J164" s="12" t="str" cm="1">
        <f t="array" ref="J16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65" spans="1:10" x14ac:dyDescent="0.2">
      <c r="A165" t="s">
        <v>8717</v>
      </c>
      <c r="B165" t="s">
        <v>190</v>
      </c>
      <c r="C165" t="s">
        <v>1991</v>
      </c>
      <c r="D165" t="s">
        <v>1511</v>
      </c>
      <c r="E165" s="109" t="s">
        <v>8718</v>
      </c>
      <c r="G165" s="59">
        <v>45576.160324074073</v>
      </c>
      <c r="I165" s="12" t="str">
        <f>SolidatOperatorTable[[#This Row],[First Name]] &amp; " " &amp; SolidatOperatorTable[[#This Row],[Last Name]]</f>
        <v>Terry Gray</v>
      </c>
      <c r="J165" s="12" t="str" cm="1">
        <f t="array" ref="J16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66" spans="1:10" x14ac:dyDescent="0.2">
      <c r="A166" t="s">
        <v>8719</v>
      </c>
      <c r="B166" t="s">
        <v>190</v>
      </c>
      <c r="C166" t="s">
        <v>8128</v>
      </c>
      <c r="D166" t="s">
        <v>1823</v>
      </c>
      <c r="E166" s="109" t="s">
        <v>8720</v>
      </c>
      <c r="G166" s="59">
        <v>45704.265613425923</v>
      </c>
      <c r="H166" s="59">
        <v>45704.265613425923</v>
      </c>
      <c r="I166" s="12" t="str">
        <f>SolidatOperatorTable[[#This Row],[First Name]] &amp; " " &amp; SolidatOperatorTable[[#This Row],[Last Name]]</f>
        <v>Toua Hang</v>
      </c>
      <c r="J166" s="12" t="str" cm="1">
        <f t="array" ref="J16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67" spans="1:10" x14ac:dyDescent="0.2">
      <c r="A167" t="s">
        <v>8721</v>
      </c>
      <c r="B167" t="s">
        <v>190</v>
      </c>
      <c r="C167" t="s">
        <v>7951</v>
      </c>
      <c r="D167" t="s">
        <v>981</v>
      </c>
      <c r="E167" s="109" t="s">
        <v>8722</v>
      </c>
      <c r="G167" s="59">
        <v>45772.598101851851</v>
      </c>
      <c r="H167" s="59">
        <v>45772.598101851851</v>
      </c>
      <c r="I167" s="12" t="str">
        <f>SolidatOperatorTable[[#This Row],[First Name]] &amp; " " &amp; SolidatOperatorTable[[#This Row],[Last Name]]</f>
        <v>Tamita Jackson</v>
      </c>
      <c r="J167" s="12" t="str" cm="1">
        <f t="array" ref="J16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68" spans="1:10" x14ac:dyDescent="0.2">
      <c r="A168" t="s">
        <v>8723</v>
      </c>
      <c r="B168" t="s">
        <v>190</v>
      </c>
      <c r="C168" t="s">
        <v>8099</v>
      </c>
      <c r="D168" t="s">
        <v>4645</v>
      </c>
      <c r="E168" s="109" t="s">
        <v>8724</v>
      </c>
      <c r="G168" s="59">
        <v>45761.440115740741</v>
      </c>
      <c r="H168" s="59">
        <v>45761.440115740741</v>
      </c>
      <c r="I168" s="12" t="str">
        <f>SolidatOperatorTable[[#This Row],[First Name]] &amp; " " &amp; SolidatOperatorTable[[#This Row],[Last Name]]</f>
        <v>Todd Kuhn</v>
      </c>
      <c r="J168" s="12" t="str" cm="1">
        <f t="array" ref="J16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69" spans="1:10" x14ac:dyDescent="0.2">
      <c r="A169" t="s">
        <v>8725</v>
      </c>
      <c r="B169" t="s">
        <v>190</v>
      </c>
      <c r="C169" t="s">
        <v>8073</v>
      </c>
      <c r="D169" t="s">
        <v>1640</v>
      </c>
      <c r="E169" s="109" t="s">
        <v>8726</v>
      </c>
      <c r="G169" s="59">
        <v>45726.595092592594</v>
      </c>
      <c r="H169" s="59">
        <v>45726.595092592594</v>
      </c>
      <c r="I169" s="12" t="str">
        <f>SolidatOperatorTable[[#This Row],[First Name]] &amp; " " &amp; SolidatOperatorTable[[#This Row],[Last Name]]</f>
        <v>Tiffaney Turner</v>
      </c>
      <c r="J169" s="12" t="str" cm="1">
        <f t="array" ref="J16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70" spans="1:10" x14ac:dyDescent="0.2">
      <c r="A170" t="s">
        <v>8727</v>
      </c>
      <c r="B170" t="s">
        <v>190</v>
      </c>
      <c r="C170" t="s">
        <v>8123</v>
      </c>
      <c r="D170" t="s">
        <v>906</v>
      </c>
      <c r="E170" s="109" t="s">
        <v>8728</v>
      </c>
      <c r="G170" s="59">
        <v>45770.343738425923</v>
      </c>
      <c r="H170" s="59">
        <v>45770.343738425923</v>
      </c>
      <c r="I170" s="12" t="str">
        <f>SolidatOperatorTable[[#This Row],[First Name]] &amp; " " &amp; SolidatOperatorTable[[#This Row],[Last Name]]</f>
        <v>Tou Vang</v>
      </c>
      <c r="J170" s="12" t="str" cm="1">
        <f t="array" ref="J17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71" spans="1:10" x14ac:dyDescent="0.2">
      <c r="A171" t="s">
        <v>8729</v>
      </c>
      <c r="B171" t="s">
        <v>190</v>
      </c>
      <c r="C171" t="s">
        <v>8148</v>
      </c>
      <c r="D171" t="s">
        <v>1254</v>
      </c>
      <c r="E171" s="109" t="s">
        <v>8730</v>
      </c>
      <c r="G171" s="59">
        <v>45772.51289351852</v>
      </c>
      <c r="H171" s="59">
        <v>45772.51289351852</v>
      </c>
      <c r="I171" s="12" t="str">
        <f>SolidatOperatorTable[[#This Row],[First Name]] &amp; " " &amp; SolidatOperatorTable[[#This Row],[Last Name]]</f>
        <v>Trenton Walker</v>
      </c>
      <c r="J171" s="12" t="str" cm="1">
        <f t="array" ref="J17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72" spans="1:10" x14ac:dyDescent="0.2">
      <c r="A172" t="s">
        <v>8731</v>
      </c>
      <c r="B172" t="s">
        <v>190</v>
      </c>
      <c r="C172" t="s">
        <v>8064</v>
      </c>
      <c r="D172" t="s">
        <v>969</v>
      </c>
      <c r="E172" s="109" t="s">
        <v>8732</v>
      </c>
      <c r="G172" s="59">
        <v>45700.593726851854</v>
      </c>
      <c r="H172" s="59">
        <v>45700.593726851854</v>
      </c>
      <c r="I172" s="12" t="str">
        <f>SolidatOperatorTable[[#This Row],[First Name]] &amp; " " &amp; SolidatOperatorTable[[#This Row],[Last Name]]</f>
        <v>Tianta Williams</v>
      </c>
      <c r="J172" s="12" t="str" cm="1">
        <f t="array" ref="J17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73" spans="1:10" x14ac:dyDescent="0.2">
      <c r="A173" t="s">
        <v>8733</v>
      </c>
      <c r="B173" t="s">
        <v>190</v>
      </c>
      <c r="C173" t="s">
        <v>8087</v>
      </c>
      <c r="D173" t="s">
        <v>1423</v>
      </c>
      <c r="E173" s="109" t="s">
        <v>8734</v>
      </c>
      <c r="G173" s="59">
        <v>45772.508263888885</v>
      </c>
      <c r="H173" s="59">
        <v>45772.508263888885</v>
      </c>
      <c r="I173" s="12" t="str">
        <f>SolidatOperatorTable[[#This Row],[First Name]] &amp; " " &amp; SolidatOperatorTable[[#This Row],[Last Name]]</f>
        <v>Timothy Yang</v>
      </c>
      <c r="J173" s="12" t="str" cm="1">
        <f t="array" ref="J17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74" spans="1:10" x14ac:dyDescent="0.2">
      <c r="A174" t="s">
        <v>8735</v>
      </c>
      <c r="B174" t="s">
        <v>190</v>
      </c>
      <c r="C174" t="s">
        <v>8231</v>
      </c>
      <c r="D174" t="s">
        <v>4774</v>
      </c>
      <c r="E174" s="109" t="s">
        <v>8736</v>
      </c>
      <c r="G174" s="59">
        <v>45770.262523148151</v>
      </c>
      <c r="H174" s="59">
        <v>45770.262523148151</v>
      </c>
      <c r="I174" s="12" t="str">
        <f>SolidatOperatorTable[[#This Row],[First Name]] &amp; " " &amp; SolidatOperatorTable[[#This Row],[Last Name]]</f>
        <v>Victoria Bostle</v>
      </c>
      <c r="J174" s="12" t="str" cm="1">
        <f t="array" ref="J17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75" spans="1:10" x14ac:dyDescent="0.2">
      <c r="A175" t="s">
        <v>8737</v>
      </c>
      <c r="B175" t="s">
        <v>190</v>
      </c>
      <c r="C175" t="s">
        <v>8212</v>
      </c>
      <c r="D175" t="s">
        <v>965</v>
      </c>
      <c r="E175" s="109" t="s">
        <v>8738</v>
      </c>
      <c r="G175" s="59">
        <v>45772.839965277781</v>
      </c>
      <c r="H175" s="59">
        <v>45772.839965277781</v>
      </c>
      <c r="I175" s="12" t="str">
        <f>SolidatOperatorTable[[#This Row],[First Name]] &amp; " " &amp; SolidatOperatorTable[[#This Row],[Last Name]]</f>
        <v>Va Lor</v>
      </c>
      <c r="J175" s="12" t="str" cm="1">
        <f t="array" ref="J175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76" spans="1:10" x14ac:dyDescent="0.2">
      <c r="A176" t="s">
        <v>8739</v>
      </c>
      <c r="B176" t="s">
        <v>8740</v>
      </c>
      <c r="C176" t="s">
        <v>8741</v>
      </c>
      <c r="D176" t="s">
        <v>8742</v>
      </c>
      <c r="E176" s="109" t="s">
        <v>8743</v>
      </c>
      <c r="G176" s="59">
        <v>45576.16033564815</v>
      </c>
      <c r="H176" s="59">
        <v>45308.484085648146</v>
      </c>
      <c r="I176" s="12" t="str">
        <f>SolidatOperatorTable[[#This Row],[First Name]] &amp; " " &amp; SolidatOperatorTable[[#This Row],[Last Name]]</f>
        <v>Validate Rack</v>
      </c>
      <c r="J176" s="12" t="str" cm="1">
        <f t="array" ref="J176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77" spans="1:10" x14ac:dyDescent="0.2">
      <c r="A177" t="s">
        <v>8744</v>
      </c>
      <c r="B177" t="s">
        <v>8745</v>
      </c>
      <c r="E177" s="109"/>
      <c r="G177" s="59">
        <v>45749.172361111108</v>
      </c>
      <c r="H177" s="59">
        <v>45749.172361111108</v>
      </c>
      <c r="I177" s="12" t="str">
        <f>SolidatOperatorTable[[#This Row],[First Name]] &amp; " " &amp; SolidatOperatorTable[[#This Row],[Last Name]]</f>
        <v xml:space="preserve"> </v>
      </c>
      <c r="J177" s="12" t="str" cm="1">
        <f t="array" ref="J177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78" spans="1:10" x14ac:dyDescent="0.2">
      <c r="A178" t="s">
        <v>8746</v>
      </c>
      <c r="B178" t="s">
        <v>190</v>
      </c>
      <c r="C178" t="s">
        <v>8747</v>
      </c>
      <c r="D178" t="s">
        <v>4798</v>
      </c>
      <c r="E178" s="109" t="s">
        <v>8748</v>
      </c>
      <c r="G178" s="59">
        <v>45769.656168981484</v>
      </c>
      <c r="H178" s="59">
        <v>45744.583113425928</v>
      </c>
      <c r="I178" s="12" t="str">
        <f>SolidatOperatorTable[[#This Row],[First Name]] &amp; " " &amp; SolidatOperatorTable[[#This Row],[Last Name]]</f>
        <v>Wais Miah</v>
      </c>
      <c r="J178" s="12" t="str" cm="1">
        <f t="array" ref="J178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79" spans="1:10" x14ac:dyDescent="0.2">
      <c r="A179" t="s">
        <v>8749</v>
      </c>
      <c r="B179" t="s">
        <v>8669</v>
      </c>
      <c r="C179" t="s">
        <v>8269</v>
      </c>
      <c r="D179" t="s">
        <v>4821</v>
      </c>
      <c r="E179" s="109" t="s">
        <v>8750</v>
      </c>
      <c r="G179" s="59">
        <v>45726.884155092594</v>
      </c>
      <c r="H179" s="59">
        <v>45150.697696759256</v>
      </c>
      <c r="I179" s="12" t="str">
        <f>SolidatOperatorTable[[#This Row],[First Name]] &amp; " " &amp; SolidatOperatorTable[[#This Row],[Last Name]]</f>
        <v>William OReilly</v>
      </c>
      <c r="J179" s="12" t="str" cm="1">
        <f t="array" ref="J179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80" spans="1:10" x14ac:dyDescent="0.2">
      <c r="A180" t="s">
        <v>8751</v>
      </c>
      <c r="B180" t="s">
        <v>8518</v>
      </c>
      <c r="C180" t="s">
        <v>8248</v>
      </c>
      <c r="D180" t="s">
        <v>4800</v>
      </c>
      <c r="E180" s="109" t="s">
        <v>8752</v>
      </c>
      <c r="G180" s="59">
        <v>45772.647916666669</v>
      </c>
      <c r="H180" s="59">
        <v>45772.647916666669</v>
      </c>
      <c r="I180" s="12" t="str">
        <f>SolidatOperatorTable[[#This Row],[First Name]] &amp; " " &amp; SolidatOperatorTable[[#This Row],[Last Name]]</f>
        <v>Walter Payne</v>
      </c>
      <c r="J180" s="12" t="str" cm="1">
        <f t="array" ref="J180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81" spans="1:10" x14ac:dyDescent="0.2">
      <c r="A181" t="s">
        <v>8753</v>
      </c>
      <c r="B181" t="s">
        <v>190</v>
      </c>
      <c r="C181" t="s">
        <v>8310</v>
      </c>
      <c r="D181" t="s">
        <v>4868</v>
      </c>
      <c r="E181" s="109" t="s">
        <v>8754</v>
      </c>
      <c r="G181" s="59">
        <v>45772.507928240739</v>
      </c>
      <c r="H181" s="59">
        <v>45772.507928240739</v>
      </c>
      <c r="I181" s="12" t="str">
        <f>SolidatOperatorTable[[#This Row],[First Name]] &amp; " " &amp; SolidatOperatorTable[[#This Row],[Last Name]]</f>
        <v>Yia Hazelwood</v>
      </c>
      <c r="J181" s="12" t="str" cm="1">
        <f t="array" ref="J181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82" spans="1:10" x14ac:dyDescent="0.2">
      <c r="A182" t="s">
        <v>8755</v>
      </c>
      <c r="B182" t="s">
        <v>8352</v>
      </c>
      <c r="C182" t="s">
        <v>8304</v>
      </c>
      <c r="D182" t="s">
        <v>1378</v>
      </c>
      <c r="E182" s="109" t="s">
        <v>8756</v>
      </c>
      <c r="G182" s="59">
        <v>45772.508564814816</v>
      </c>
      <c r="H182" s="59">
        <v>45772.508564814816</v>
      </c>
      <c r="I182" s="12" t="str">
        <f>SolidatOperatorTable[[#This Row],[First Name]] &amp; " " &amp; SolidatOperatorTable[[#This Row],[Last Name]]</f>
        <v>Yeng Lee</v>
      </c>
      <c r="J182" s="12" t="str" cm="1">
        <f t="array" ref="J182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83" spans="1:10" x14ac:dyDescent="0.2">
      <c r="A183" s="148" t="s">
        <v>9394</v>
      </c>
      <c r="B183" s="148" t="s">
        <v>190</v>
      </c>
      <c r="C183" s="148" t="s">
        <v>9395</v>
      </c>
      <c r="D183" s="148" t="s">
        <v>2732</v>
      </c>
      <c r="E183" s="149">
        <v>2462</v>
      </c>
      <c r="F183" s="148"/>
      <c r="G183" s="150"/>
      <c r="H183" s="150"/>
      <c r="I183" s="122" t="str">
        <f>SolidatOperatorTable[[#This Row],[First Name]] &amp; " " &amp; SolidatOperatorTable[[#This Row],[Last Name]]</f>
        <v>Kamyra Sanders</v>
      </c>
      <c r="J183" s="122" t="str" cm="1">
        <f t="array" ref="J183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  <row r="184" spans="1:10" x14ac:dyDescent="0.2">
      <c r="A184" s="148" t="s">
        <v>9427</v>
      </c>
      <c r="B184" s="148" t="s">
        <v>190</v>
      </c>
      <c r="C184" s="148" t="s">
        <v>9428</v>
      </c>
      <c r="D184" s="148" t="s">
        <v>1743</v>
      </c>
      <c r="E184" s="149">
        <v>2634</v>
      </c>
      <c r="F184" s="148"/>
      <c r="G184" s="150"/>
      <c r="H184" s="150"/>
      <c r="I184" s="122" t="str">
        <f>SolidatOperatorTable[[#This Row],[First Name]] &amp; " " &amp; SolidatOperatorTable[[#This Row],[Last Name]]</f>
        <v>Cherish Banks</v>
      </c>
      <c r="J184" s="122" t="str" cm="1">
        <f t="array" ref="J184">_xlfn.LET(_xlpm.look, _xlfn.XLOOKUP(_xlfn.NUMBERVALUE(SolidatOperatorTable[[#This Row],[PIN]]), SQLOperatorTable[ID],SQLOperatorTable[deactive_date], "Add"),
_xlpm.result, _xlfn.SWITCH(_xlpm.look, 0, "", "Add", "Add", TEXT(_xlpm.look, "mm-dd-yyyy")),
IFERROR(IF(OR(LEN(SolidatOperatorTable[[#This Row],[PIN]]) = 0, LEN(SolidatOperatorTable[[#This Row],[Last Name]]) = 0), "", _xlpm.result), ""))</f>
        <v/>
      </c>
    </row>
  </sheetData>
  <mergeCells count="1">
    <mergeCell ref="A1:J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6E532-44CD-4B95-B76B-9AE048F5C6D1}">
  <sheetPr codeName="UjigamiSheet">
    <tabColor theme="5" tint="0.79998168889431442"/>
  </sheetPr>
  <dimension ref="A1:AF855"/>
  <sheetViews>
    <sheetView topLeftCell="A545" workbookViewId="0">
      <selection activeCell="N310" sqref="N310"/>
    </sheetView>
  </sheetViews>
  <sheetFormatPr defaultRowHeight="14.25" x14ac:dyDescent="0.2"/>
  <cols>
    <col min="1" max="1" width="26" style="64" bestFit="1" customWidth="1"/>
    <col min="2" max="2" width="11.33203125" bestFit="1" customWidth="1"/>
    <col min="3" max="3" width="15.88671875" bestFit="1" customWidth="1"/>
    <col min="4" max="4" width="9.5546875" bestFit="1" customWidth="1"/>
    <col min="5" max="5" width="11.33203125" hidden="1" customWidth="1"/>
    <col min="6" max="6" width="10.33203125" bestFit="1" customWidth="1"/>
    <col min="7" max="7" width="7.44140625" bestFit="1" customWidth="1"/>
    <col min="8" max="8" width="11.5546875" bestFit="1" customWidth="1"/>
    <col min="9" max="9" width="25.6640625" bestFit="1" customWidth="1"/>
    <col min="10" max="10" width="12.6640625" bestFit="1" customWidth="1"/>
    <col min="11" max="11" width="13.5546875" bestFit="1" customWidth="1"/>
    <col min="12" max="12" width="16.5546875" bestFit="1" customWidth="1"/>
    <col min="13" max="13" width="31.5546875" bestFit="1" customWidth="1"/>
  </cols>
  <sheetData>
    <row r="1" spans="1:32" ht="19.5" x14ac:dyDescent="0.2">
      <c r="A1" s="245" t="s">
        <v>8757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46"/>
      <c r="Q1" s="244" t="s">
        <v>8758</v>
      </c>
      <c r="R1" s="244"/>
      <c r="S1" s="244"/>
      <c r="T1" s="244"/>
      <c r="U1" s="244"/>
      <c r="V1" s="244"/>
      <c r="W1" s="244"/>
      <c r="X1" s="244"/>
      <c r="Y1" s="244"/>
      <c r="Z1" s="244"/>
      <c r="AA1" s="244"/>
      <c r="AB1" s="244"/>
      <c r="AC1" s="244"/>
      <c r="AD1" s="244"/>
      <c r="AE1" s="244"/>
      <c r="AF1" s="244"/>
    </row>
    <row r="2" spans="1:32" x14ac:dyDescent="0.2">
      <c r="A2" s="70" t="s">
        <v>153</v>
      </c>
      <c r="B2" s="70" t="s">
        <v>8759</v>
      </c>
      <c r="C2" s="70" t="s">
        <v>874</v>
      </c>
      <c r="D2" s="70" t="s">
        <v>10</v>
      </c>
      <c r="E2" s="70" t="s">
        <v>8760</v>
      </c>
      <c r="F2" s="70" t="s">
        <v>8761</v>
      </c>
      <c r="G2" s="70" t="s">
        <v>8762</v>
      </c>
      <c r="H2" s="66" t="s">
        <v>8347</v>
      </c>
      <c r="I2" s="66" t="s">
        <v>8346</v>
      </c>
      <c r="J2" s="66" t="s">
        <v>8763</v>
      </c>
      <c r="K2" s="66" t="s">
        <v>8764</v>
      </c>
      <c r="L2" s="66" t="s">
        <v>792</v>
      </c>
      <c r="M2" s="191" t="s">
        <v>18</v>
      </c>
      <c r="Q2" s="293" t="s">
        <v>8765</v>
      </c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  <c r="AC2" s="293"/>
      <c r="AD2" s="293"/>
      <c r="AE2" s="293"/>
      <c r="AF2" s="293"/>
    </row>
    <row r="3" spans="1:32" x14ac:dyDescent="0.2">
      <c r="A3" s="69" t="s">
        <v>8766</v>
      </c>
      <c r="B3" s="69">
        <v>1230</v>
      </c>
      <c r="C3" s="69" t="s">
        <v>190</v>
      </c>
      <c r="D3" s="69" t="s">
        <v>861</v>
      </c>
      <c r="E3" s="69"/>
      <c r="F3" s="69" t="s">
        <v>190</v>
      </c>
      <c r="G3" s="69" t="s">
        <v>856</v>
      </c>
      <c r="H3" s="65"/>
      <c r="I3" s="68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Steven Abernathy</v>
      </c>
      <c r="J3" s="65" cm="1">
        <f t="array" ref="J3">GetIDFromName(UjigamiTable[[#This Row],[FullName]])</f>
        <v>1230</v>
      </c>
      <c r="K3" s="68" t="str">
        <f>_xlfn.XLOOKUP(UjigamiTable[[#This Row],[IDFromName]],EmployeesByDept[ID],EmployeesByDept[DeptShift],"")</f>
        <v>DT FEM 3rd</v>
      </c>
      <c r="L3" s="106" t="str" cm="1">
        <f t="array" ref="L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" s="190" t="str">
        <f>"Delete(""operator " &amp; UjigamiTable[[#This Row],[Operator ID]] &amp; """)"</f>
        <v>Delete("operator 1230")</v>
      </c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</row>
    <row r="4" spans="1:32" x14ac:dyDescent="0.2">
      <c r="A4" s="69" t="s">
        <v>186</v>
      </c>
      <c r="B4" s="69">
        <v>9705</v>
      </c>
      <c r="C4" s="69" t="s">
        <v>190</v>
      </c>
      <c r="D4" s="69" t="s">
        <v>859</v>
      </c>
      <c r="E4" s="69"/>
      <c r="F4" s="69" t="s">
        <v>190</v>
      </c>
      <c r="G4" s="69" t="s">
        <v>856</v>
      </c>
      <c r="H4" s="106"/>
      <c r="I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Shante Ahern</v>
      </c>
      <c r="J4" s="106" cm="1">
        <f t="array" ref="J4">GetIDFromName(UjigamiTable[[#This Row],[FullName]])</f>
        <v>9705</v>
      </c>
      <c r="K4" s="107" t="str">
        <f>_xlfn.XLOOKUP(UjigamiTable[[#This Row],[IDFromName]],EmployeesByDept[ID],EmployeesByDept[DeptShift],"")</f>
        <v>DT FEM 1st</v>
      </c>
      <c r="L4" s="106" t="str" cm="1">
        <f t="array" ref="L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" s="190" t="str">
        <f>"Delete(""operator " &amp; UjigamiTable[[#This Row],[Operator ID]] &amp; """)"</f>
        <v>Delete("operator 9705")</v>
      </c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</row>
    <row r="5" spans="1:32" x14ac:dyDescent="0.2">
      <c r="A5" s="69" t="s">
        <v>188</v>
      </c>
      <c r="B5" s="69">
        <v>2493</v>
      </c>
      <c r="C5" s="69" t="s">
        <v>8767</v>
      </c>
      <c r="D5" s="69"/>
      <c r="E5" s="69"/>
      <c r="F5" s="69" t="s">
        <v>190</v>
      </c>
      <c r="G5" s="69" t="s">
        <v>857</v>
      </c>
      <c r="H5" s="106"/>
      <c r="I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Dolul Ahmed</v>
      </c>
      <c r="J5" s="106" cm="1">
        <f t="array" ref="J5">GetIDFromName(UjigamiTable[[#This Row],[FullName]])</f>
        <v>2493</v>
      </c>
      <c r="K5" s="107" t="str">
        <f>_xlfn.XLOOKUP(UjigamiTable[[#This Row],[IDFromName]],EmployeesByDept[ID],EmployeesByDept[DeptShift],"")</f>
        <v/>
      </c>
      <c r="L5" s="106" t="str" cm="1">
        <f t="array" ref="L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" s="190" t="str">
        <f>"Delete(""operator " &amp; UjigamiTable[[#This Row],[Operator ID]] &amp; """)"</f>
        <v>Delete("operator 2493")</v>
      </c>
      <c r="Q5" s="293"/>
      <c r="R5" s="293"/>
      <c r="S5" s="293"/>
      <c r="T5" s="293"/>
      <c r="U5" s="293"/>
      <c r="V5" s="293"/>
      <c r="W5" s="293"/>
      <c r="X5" s="293"/>
      <c r="Y5" s="293"/>
      <c r="Z5" s="293"/>
      <c r="AA5" s="293"/>
      <c r="AB5" s="293"/>
      <c r="AC5" s="293"/>
      <c r="AD5" s="293"/>
      <c r="AE5" s="293"/>
      <c r="AF5" s="293"/>
    </row>
    <row r="6" spans="1:32" x14ac:dyDescent="0.2">
      <c r="A6" s="69" t="s">
        <v>8768</v>
      </c>
      <c r="B6" s="69">
        <v>2523</v>
      </c>
      <c r="C6" s="69" t="s">
        <v>190</v>
      </c>
      <c r="D6" s="69" t="s">
        <v>8769</v>
      </c>
      <c r="E6" s="69"/>
      <c r="F6" s="69" t="s">
        <v>190</v>
      </c>
      <c r="G6" s="69" t="s">
        <v>856</v>
      </c>
      <c r="H6" s="106"/>
      <c r="I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Muhammad Ahmed</v>
      </c>
      <c r="J6" s="106" cm="1">
        <f t="array" ref="J6">GetIDFromName(UjigamiTable[[#This Row],[FullName]])</f>
        <v>2523</v>
      </c>
      <c r="K6" s="107" t="str">
        <f>_xlfn.XLOOKUP(UjigamiTable[[#This Row],[IDFromName]],EmployeesByDept[ID],EmployeesByDept[DeptShift],"")</f>
        <v>T1XX B</v>
      </c>
      <c r="L6" s="106" t="str" cm="1">
        <f t="array" ref="L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6" s="190" t="str">
        <f>"Delete(""operator " &amp; UjigamiTable[[#This Row],[Operator ID]] &amp; """)"</f>
        <v>Delete("operator 2523")</v>
      </c>
      <c r="Q6" s="293"/>
      <c r="R6" s="293"/>
      <c r="S6" s="293"/>
      <c r="T6" s="293"/>
      <c r="U6" s="293"/>
      <c r="V6" s="293"/>
      <c r="W6" s="293"/>
      <c r="X6" s="293"/>
      <c r="Y6" s="293"/>
      <c r="Z6" s="293"/>
      <c r="AA6" s="293"/>
      <c r="AB6" s="293"/>
      <c r="AC6" s="293"/>
      <c r="AD6" s="293"/>
      <c r="AE6" s="293"/>
      <c r="AF6" s="293"/>
    </row>
    <row r="7" spans="1:32" x14ac:dyDescent="0.2">
      <c r="A7" s="69" t="s">
        <v>195</v>
      </c>
      <c r="B7" s="69">
        <v>1978</v>
      </c>
      <c r="C7" s="69" t="s">
        <v>8767</v>
      </c>
      <c r="D7" s="69"/>
      <c r="E7" s="69"/>
      <c r="F7" s="69" t="s">
        <v>190</v>
      </c>
      <c r="G7" s="69" t="s">
        <v>857</v>
      </c>
      <c r="H7" s="106"/>
      <c r="I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Nahid Ahmed</v>
      </c>
      <c r="J7" s="106" cm="1">
        <f t="array" ref="J7">GetIDFromName(UjigamiTable[[#This Row],[FullName]])</f>
        <v>1978</v>
      </c>
      <c r="K7" s="107" t="str">
        <f>_xlfn.XLOOKUP(UjigamiTable[[#This Row],[IDFromName]],EmployeesByDept[ID],EmployeesByDept[DeptShift],"")</f>
        <v/>
      </c>
      <c r="L7" s="106" t="str" cm="1">
        <f t="array" ref="L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7" s="190" t="str">
        <f>"Delete(""operator " &amp; UjigamiTable[[#This Row],[Operator ID]] &amp; """)"</f>
        <v>Delete("operator 1978")</v>
      </c>
      <c r="Q7" s="293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</row>
    <row r="8" spans="1:32" x14ac:dyDescent="0.2">
      <c r="A8" s="69" t="s">
        <v>197</v>
      </c>
      <c r="B8" s="69">
        <v>9292</v>
      </c>
      <c r="C8" s="69" t="s">
        <v>190</v>
      </c>
      <c r="D8" s="69"/>
      <c r="E8" s="69"/>
      <c r="F8" s="69" t="s">
        <v>190</v>
      </c>
      <c r="G8" s="69" t="s">
        <v>856</v>
      </c>
      <c r="H8" s="106"/>
      <c r="I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Sahid Alam</v>
      </c>
      <c r="J8" s="106" cm="1">
        <f t="array" ref="J8">GetIDFromName(UjigamiTable[[#This Row],[FullName]])</f>
        <v>9292</v>
      </c>
      <c r="K8" s="107" t="str">
        <f>_xlfn.XLOOKUP(UjigamiTable[[#This Row],[IDFromName]],EmployeesByDept[ID],EmployeesByDept[DeptShift],"")</f>
        <v/>
      </c>
      <c r="L8" s="106" t="str" cm="1">
        <f t="array" ref="L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" s="190" t="str">
        <f>"Delete(""operator " &amp; UjigamiTable[[#This Row],[Operator ID]] &amp; """)"</f>
        <v>Delete("operator 9292")</v>
      </c>
      <c r="Q8" s="293"/>
      <c r="R8" s="293"/>
      <c r="S8" s="293"/>
      <c r="T8" s="293"/>
      <c r="U8" s="293"/>
      <c r="V8" s="293"/>
      <c r="W8" s="293"/>
      <c r="X8" s="293"/>
      <c r="Y8" s="293"/>
      <c r="Z8" s="293"/>
      <c r="AA8" s="293"/>
      <c r="AB8" s="293"/>
      <c r="AC8" s="293"/>
      <c r="AD8" s="293"/>
      <c r="AE8" s="293"/>
      <c r="AF8" s="293"/>
    </row>
    <row r="9" spans="1:32" x14ac:dyDescent="0.2">
      <c r="A9" s="69" t="s">
        <v>8770</v>
      </c>
      <c r="B9" s="69">
        <v>2482</v>
      </c>
      <c r="C9" s="69" t="s">
        <v>8767</v>
      </c>
      <c r="D9" s="69"/>
      <c r="E9" s="69"/>
      <c r="F9" s="69" t="s">
        <v>190</v>
      </c>
      <c r="G9" s="69" t="s">
        <v>857</v>
      </c>
      <c r="H9" s="106"/>
      <c r="I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Trashawn Allen</v>
      </c>
      <c r="J9" s="106" cm="1">
        <f t="array" ref="J9">GetIDFromName(UjigamiTable[[#This Row],[FullName]])</f>
        <v>2482</v>
      </c>
      <c r="K9" s="107" t="str">
        <f>_xlfn.XLOOKUP(UjigamiTable[[#This Row],[IDFromName]],EmployeesByDept[ID],EmployeesByDept[DeptShift],"")</f>
        <v/>
      </c>
      <c r="L9" s="106" t="str" cm="1">
        <f t="array" ref="L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9" s="190" t="str">
        <f>"Delete(""operator " &amp; UjigamiTable[[#This Row],[Operator ID]] &amp; """)"</f>
        <v>Delete("operator 2482")</v>
      </c>
    </row>
    <row r="10" spans="1:32" x14ac:dyDescent="0.2">
      <c r="A10" s="69" t="s">
        <v>7916</v>
      </c>
      <c r="B10" s="69">
        <v>1004</v>
      </c>
      <c r="C10" s="69" t="s">
        <v>526</v>
      </c>
      <c r="D10" s="69" t="s">
        <v>8771</v>
      </c>
      <c r="E10" s="69"/>
      <c r="F10" s="69" t="s">
        <v>190</v>
      </c>
      <c r="G10" s="69" t="s">
        <v>856</v>
      </c>
      <c r="H10" s="106"/>
      <c r="I1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Steve Allevato</v>
      </c>
      <c r="J10" s="106" cm="1">
        <f t="array" ref="J10">GetIDFromName(UjigamiTable[[#This Row],[FullName]])</f>
        <v>1004</v>
      </c>
      <c r="K10" s="107" t="str">
        <f>_xlfn.XLOOKUP(UjigamiTable[[#This Row],[IDFromName]],EmployeesByDept[ID],EmployeesByDept[DeptShift],"")</f>
        <v>AGM 1st</v>
      </c>
      <c r="L10" s="106" t="str" cm="1">
        <f t="array" ref="L1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0" s="190" t="str">
        <f>"Delete(""operator " &amp; UjigamiTable[[#This Row],[Operator ID]] &amp; """)"</f>
        <v>Delete("operator 1004")</v>
      </c>
    </row>
    <row r="11" spans="1:32" x14ac:dyDescent="0.2">
      <c r="A11" s="69" t="s">
        <v>8772</v>
      </c>
      <c r="B11" s="69">
        <v>6025</v>
      </c>
      <c r="C11" s="69" t="s">
        <v>190</v>
      </c>
      <c r="D11" s="69"/>
      <c r="E11" s="69"/>
      <c r="F11" s="69" t="s">
        <v>190</v>
      </c>
      <c r="G11" s="69" t="s">
        <v>856</v>
      </c>
      <c r="H11" s="106"/>
      <c r="I1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Aryah Anderson</v>
      </c>
      <c r="J11" s="106" cm="1">
        <f t="array" ref="J11">GetIDFromName(UjigamiTable[[#This Row],[FullName]])</f>
        <v>6025</v>
      </c>
      <c r="K11" s="107" t="str">
        <f>_xlfn.XLOOKUP(UjigamiTable[[#This Row],[IDFromName]],EmployeesByDept[ID],EmployeesByDept[DeptShift],"")</f>
        <v/>
      </c>
      <c r="L11" s="106" t="str" cm="1">
        <f t="array" ref="L1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1" s="190" t="str">
        <f>"Delete(""operator " &amp; UjigamiTable[[#This Row],[Operator ID]] &amp; """)"</f>
        <v>Delete("operator 6025")</v>
      </c>
    </row>
    <row r="12" spans="1:32" x14ac:dyDescent="0.2">
      <c r="A12" s="69" t="s">
        <v>205</v>
      </c>
      <c r="B12" s="69">
        <v>2521</v>
      </c>
      <c r="C12" s="69" t="s">
        <v>8767</v>
      </c>
      <c r="D12" s="69"/>
      <c r="E12" s="69"/>
      <c r="F12" s="69" t="s">
        <v>190</v>
      </c>
      <c r="G12" s="69" t="s">
        <v>857</v>
      </c>
      <c r="H12" s="106"/>
      <c r="I1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Marshaun Andrews</v>
      </c>
      <c r="J12" s="106" cm="1">
        <f t="array" ref="J12">GetIDFromName(UjigamiTable[[#This Row],[FullName]])</f>
        <v>2521</v>
      </c>
      <c r="K12" s="107" t="str">
        <f>_xlfn.XLOOKUP(UjigamiTable[[#This Row],[IDFromName]],EmployeesByDept[ID],EmployeesByDept[DeptShift],"")</f>
        <v/>
      </c>
      <c r="L12" s="106" t="str" cm="1">
        <f t="array" ref="L1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2" s="190" t="str">
        <f>"Delete(""operator " &amp; UjigamiTable[[#This Row],[Operator ID]] &amp; """)"</f>
        <v>Delete("operator 2521")</v>
      </c>
    </row>
    <row r="13" spans="1:32" x14ac:dyDescent="0.2">
      <c r="A13" s="69" t="s">
        <v>5324</v>
      </c>
      <c r="B13" s="69">
        <v>2491</v>
      </c>
      <c r="C13" s="69" t="s">
        <v>8767</v>
      </c>
      <c r="D13" s="69"/>
      <c r="E13" s="69"/>
      <c r="F13" s="69" t="s">
        <v>190</v>
      </c>
      <c r="G13" s="69" t="s">
        <v>857</v>
      </c>
      <c r="H13" s="106"/>
      <c r="I1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Antonio Armstrong</v>
      </c>
      <c r="J13" s="106" cm="1">
        <f t="array" ref="J13">GetIDFromName(UjigamiTable[[#This Row],[FullName]])</f>
        <v>2491</v>
      </c>
      <c r="K13" s="107" t="str">
        <f>_xlfn.XLOOKUP(UjigamiTable[[#This Row],[IDFromName]],EmployeesByDept[ID],EmployeesByDept[DeptShift],"")</f>
        <v/>
      </c>
      <c r="L13" s="106" t="str" cm="1">
        <f t="array" ref="L1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3" s="190" t="str">
        <f>"Delete(""operator " &amp; UjigamiTable[[#This Row],[Operator ID]] &amp; """)"</f>
        <v>Delete("operator 2491")</v>
      </c>
    </row>
    <row r="14" spans="1:32" x14ac:dyDescent="0.2">
      <c r="A14" s="69" t="s">
        <v>207</v>
      </c>
      <c r="B14" s="69">
        <v>9327</v>
      </c>
      <c r="C14" s="69" t="s">
        <v>8767</v>
      </c>
      <c r="D14" s="69"/>
      <c r="E14" s="69"/>
      <c r="F14" s="69" t="s">
        <v>190</v>
      </c>
      <c r="G14" s="69" t="s">
        <v>857</v>
      </c>
      <c r="H14" s="106"/>
      <c r="I1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John Aubry</v>
      </c>
      <c r="J14" s="106" cm="1">
        <f t="array" ref="J14">GetIDFromName(UjigamiTable[[#This Row],[FullName]])</f>
        <v>9327</v>
      </c>
      <c r="K14" s="107" t="str">
        <f>_xlfn.XLOOKUP(UjigamiTable[[#This Row],[IDFromName]],EmployeesByDept[ID],EmployeesByDept[DeptShift],"")</f>
        <v/>
      </c>
      <c r="L14" s="106" t="str" cm="1">
        <f t="array" ref="L1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4" s="190" t="str">
        <f>"Delete(""operator " &amp; UjigamiTable[[#This Row],[Operator ID]] &amp; """)"</f>
        <v>Delete("operator 9327")</v>
      </c>
    </row>
    <row r="15" spans="1:32" x14ac:dyDescent="0.2">
      <c r="A15" s="69" t="s">
        <v>7711</v>
      </c>
      <c r="B15" s="69">
        <v>1366</v>
      </c>
      <c r="C15" s="69" t="s">
        <v>190</v>
      </c>
      <c r="D15" s="69" t="s">
        <v>8769</v>
      </c>
      <c r="E15" s="69"/>
      <c r="F15" s="69" t="s">
        <v>190</v>
      </c>
      <c r="G15" s="69" t="s">
        <v>856</v>
      </c>
      <c r="H15" s="106"/>
      <c r="I1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Samantha Bailey</v>
      </c>
      <c r="J15" s="106" cm="1">
        <f t="array" ref="J15">GetIDFromName(UjigamiTable[[#This Row],[FullName]])</f>
        <v>1366</v>
      </c>
      <c r="K15" s="107" t="str">
        <f>_xlfn.XLOOKUP(UjigamiTable[[#This Row],[IDFromName]],EmployeesByDept[ID],EmployeesByDept[DeptShift],"")</f>
        <v>T1XX B</v>
      </c>
      <c r="L15" s="106" t="str" cm="1">
        <f t="array" ref="L1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5" s="190" t="str">
        <f>"Delete(""operator " &amp; UjigamiTable[[#This Row],[Operator ID]] &amp; """)"</f>
        <v>Delete("operator 1366")</v>
      </c>
    </row>
    <row r="16" spans="1:32" x14ac:dyDescent="0.2">
      <c r="A16" s="69" t="s">
        <v>5274</v>
      </c>
      <c r="B16" s="69">
        <v>1755</v>
      </c>
      <c r="C16" s="69" t="s">
        <v>8767</v>
      </c>
      <c r="D16" s="69"/>
      <c r="E16" s="69"/>
      <c r="F16" s="69" t="s">
        <v>190</v>
      </c>
      <c r="G16" s="69" t="s">
        <v>857</v>
      </c>
      <c r="H16" s="106"/>
      <c r="I1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Angelo Baker</v>
      </c>
      <c r="J16" s="106" cm="1">
        <f t="array" ref="J16">GetIDFromName(UjigamiTable[[#This Row],[FullName]])</f>
        <v>1755</v>
      </c>
      <c r="K16" s="107" t="str">
        <f>_xlfn.XLOOKUP(UjigamiTable[[#This Row],[IDFromName]],EmployeesByDept[ID],EmployeesByDept[DeptShift],"")</f>
        <v/>
      </c>
      <c r="L16" s="106" t="str" cm="1">
        <f t="array" ref="L1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6" s="190" t="str">
        <f>"Delete(""operator " &amp; UjigamiTable[[#This Row],[Operator ID]] &amp; """)"</f>
        <v>Delete("operator 1755")</v>
      </c>
    </row>
    <row r="17" spans="1:13" x14ac:dyDescent="0.2">
      <c r="A17" s="69" t="s">
        <v>211</v>
      </c>
      <c r="B17" s="69">
        <v>1823</v>
      </c>
      <c r="C17" s="69" t="s">
        <v>190</v>
      </c>
      <c r="D17" s="69" t="s">
        <v>8855</v>
      </c>
      <c r="E17" s="69"/>
      <c r="F17" s="69" t="s">
        <v>190</v>
      </c>
      <c r="G17" s="69" t="s">
        <v>857</v>
      </c>
      <c r="H17" s="106"/>
      <c r="I1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James Baker</v>
      </c>
      <c r="J17" s="106" cm="1">
        <f t="array" ref="J17">GetIDFromName(UjigamiTable[[#This Row],[FullName]])</f>
        <v>1823</v>
      </c>
      <c r="K17" s="107" t="str">
        <f>_xlfn.XLOOKUP(UjigamiTable[[#This Row],[IDFromName]],EmployeesByDept[ID],EmployeesByDept[DeptShift],"")</f>
        <v>Service 1st</v>
      </c>
      <c r="L17" s="106" t="str" cm="1">
        <f t="array" ref="L1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7" s="190" t="str">
        <f>"Delete(""operator " &amp; UjigamiTable[[#This Row],[Operator ID]] &amp; """)"</f>
        <v>Delete("operator 1823")</v>
      </c>
    </row>
    <row r="18" spans="1:13" x14ac:dyDescent="0.2">
      <c r="A18" s="69" t="s">
        <v>6840</v>
      </c>
      <c r="B18" s="69">
        <v>2005</v>
      </c>
      <c r="C18" s="69" t="s">
        <v>190</v>
      </c>
      <c r="D18" s="69" t="s">
        <v>8774</v>
      </c>
      <c r="E18" s="69"/>
      <c r="F18" s="69" t="s">
        <v>190</v>
      </c>
      <c r="G18" s="69" t="s">
        <v>856</v>
      </c>
      <c r="H18" s="106"/>
      <c r="I1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Kim Ballard</v>
      </c>
      <c r="J18" s="106" cm="1">
        <f t="array" ref="J18">GetIDFromName(UjigamiTable[[#This Row],[FullName]])</f>
        <v>2005</v>
      </c>
      <c r="K18" s="107" t="str">
        <f>_xlfn.XLOOKUP(UjigamiTable[[#This Row],[IDFromName]],EmployeesByDept[ID],EmployeesByDept[DeptShift],"")</f>
        <v>T1XX A</v>
      </c>
      <c r="L18" s="106" t="str" cm="1">
        <f t="array" ref="L1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8" s="190" t="str">
        <f>"Delete(""operator " &amp; UjigamiTable[[#This Row],[Operator ID]] &amp; """)"</f>
        <v>Delete("operator 2005")</v>
      </c>
    </row>
    <row r="19" spans="1:13" x14ac:dyDescent="0.2">
      <c r="A19" s="69" t="s">
        <v>219</v>
      </c>
      <c r="B19" s="69">
        <v>1202</v>
      </c>
      <c r="C19" s="69" t="s">
        <v>190</v>
      </c>
      <c r="D19" s="69"/>
      <c r="E19" s="69"/>
      <c r="F19" s="69" t="s">
        <v>190</v>
      </c>
      <c r="G19" s="69" t="s">
        <v>856</v>
      </c>
      <c r="H19" s="106"/>
      <c r="I1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Danya Banks</v>
      </c>
      <c r="J19" s="106" cm="1">
        <f t="array" ref="J19">GetIDFromName(UjigamiTable[[#This Row],[FullName]])</f>
        <v>1202</v>
      </c>
      <c r="K19" s="107" t="str">
        <f>_xlfn.XLOOKUP(UjigamiTable[[#This Row],[IDFromName]],EmployeesByDept[ID],EmployeesByDept[DeptShift],"")</f>
        <v/>
      </c>
      <c r="L19" s="106" t="str" cm="1">
        <f t="array" ref="L1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9" s="190" t="str">
        <f>"Delete(""operator " &amp; UjigamiTable[[#This Row],[Operator ID]] &amp; """)"</f>
        <v>Delete("operator 1202")</v>
      </c>
    </row>
    <row r="20" spans="1:13" x14ac:dyDescent="0.2">
      <c r="A20" s="69" t="s">
        <v>223</v>
      </c>
      <c r="B20" s="69">
        <v>9707</v>
      </c>
      <c r="C20" s="69" t="s">
        <v>190</v>
      </c>
      <c r="D20" s="69" t="s">
        <v>8773</v>
      </c>
      <c r="E20" s="69"/>
      <c r="F20" s="69" t="s">
        <v>190</v>
      </c>
      <c r="G20" s="69" t="s">
        <v>856</v>
      </c>
      <c r="H20" s="106"/>
      <c r="I2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Rayshawn Bates</v>
      </c>
      <c r="J20" s="106" cm="1">
        <f t="array" ref="J20">GetIDFromName(UjigamiTable[[#This Row],[FullName]])</f>
        <v>9707</v>
      </c>
      <c r="K20" s="107" t="str">
        <f>_xlfn.XLOOKUP(UjigamiTable[[#This Row],[IDFromName]],EmployeesByDept[ID],EmployeesByDept[DeptShift],"")</f>
        <v>T1XX C</v>
      </c>
      <c r="L20" s="106" t="str" cm="1">
        <f t="array" ref="L2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0" s="190" t="str">
        <f>"Delete(""operator " &amp; UjigamiTable[[#This Row],[Operator ID]] &amp; """)"</f>
        <v>Delete("operator 9707")</v>
      </c>
    </row>
    <row r="21" spans="1:13" x14ac:dyDescent="0.2">
      <c r="A21" s="69" t="s">
        <v>225</v>
      </c>
      <c r="B21" s="69">
        <v>9541</v>
      </c>
      <c r="C21" s="69" t="s">
        <v>190</v>
      </c>
      <c r="D21" s="69" t="s">
        <v>8769</v>
      </c>
      <c r="E21" s="69"/>
      <c r="F21" s="69" t="s">
        <v>190</v>
      </c>
      <c r="G21" s="69" t="s">
        <v>856</v>
      </c>
      <c r="H21" s="106"/>
      <c r="I2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Mark Batts</v>
      </c>
      <c r="J21" s="106" cm="1">
        <f t="array" ref="J21">GetIDFromName(UjigamiTable[[#This Row],[FullName]])</f>
        <v>9541</v>
      </c>
      <c r="K21" s="107" t="str">
        <f>_xlfn.XLOOKUP(UjigamiTable[[#This Row],[IDFromName]],EmployeesByDept[ID],EmployeesByDept[DeptShift],"")</f>
        <v>T1XX B</v>
      </c>
      <c r="L21" s="106" t="str" cm="1">
        <f t="array" ref="L2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1" s="190" t="str">
        <f>"Delete(""operator " &amp; UjigamiTable[[#This Row],[Operator ID]] &amp; """)"</f>
        <v>Delete("operator 9541")</v>
      </c>
    </row>
    <row r="22" spans="1:13" x14ac:dyDescent="0.2">
      <c r="A22" s="69" t="s">
        <v>8775</v>
      </c>
      <c r="B22" s="69">
        <v>2499</v>
      </c>
      <c r="C22" s="69" t="s">
        <v>8767</v>
      </c>
      <c r="D22" s="69"/>
      <c r="E22" s="69"/>
      <c r="F22" s="69" t="s">
        <v>190</v>
      </c>
      <c r="G22" s="69" t="s">
        <v>857</v>
      </c>
      <c r="H22" s="106"/>
      <c r="I2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Deona Belcher</v>
      </c>
      <c r="J22" s="106" cm="1">
        <f t="array" ref="J22">GetIDFromName(UjigamiTable[[#This Row],[FullName]])</f>
        <v>2499</v>
      </c>
      <c r="K22" s="107" t="str">
        <f>_xlfn.XLOOKUP(UjigamiTable[[#This Row],[IDFromName]],EmployeesByDept[ID],EmployeesByDept[DeptShift],"")</f>
        <v/>
      </c>
      <c r="L22" s="106" t="str" cm="1">
        <f t="array" ref="L2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2" s="190" t="str">
        <f>"Delete(""operator " &amp; UjigamiTable[[#This Row],[Operator ID]] &amp; """)"</f>
        <v>Delete("operator 2499")</v>
      </c>
    </row>
    <row r="23" spans="1:13" x14ac:dyDescent="0.2">
      <c r="A23" s="69" t="s">
        <v>8776</v>
      </c>
      <c r="B23" s="69">
        <v>1803</v>
      </c>
      <c r="C23" s="69" t="s">
        <v>526</v>
      </c>
      <c r="D23" s="69" t="s">
        <v>8771</v>
      </c>
      <c r="E23" s="69"/>
      <c r="F23" s="69" t="s">
        <v>190</v>
      </c>
      <c r="G23" s="69" t="s">
        <v>857</v>
      </c>
      <c r="H23" s="106"/>
      <c r="I2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Keith Bell</v>
      </c>
      <c r="J23" s="106" cm="1">
        <f t="array" ref="J23">GetIDFromName(UjigamiTable[[#This Row],[FullName]])</f>
        <v>1803</v>
      </c>
      <c r="K23" s="107" t="str">
        <f>_xlfn.XLOOKUP(UjigamiTable[[#This Row],[IDFromName]],EmployeesByDept[ID],EmployeesByDept[DeptShift],"")</f>
        <v>DT FEM 1st</v>
      </c>
      <c r="L23" s="106" t="str" cm="1">
        <f t="array" ref="L2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3" s="190" t="str">
        <f>"Delete(""operator " &amp; UjigamiTable[[#This Row],[Operator ID]] &amp; """)"</f>
        <v>Delete("operator 1803")</v>
      </c>
    </row>
    <row r="24" spans="1:13" x14ac:dyDescent="0.2">
      <c r="A24" s="69" t="s">
        <v>8777</v>
      </c>
      <c r="B24" s="69">
        <v>1795</v>
      </c>
      <c r="C24" s="69" t="s">
        <v>8767</v>
      </c>
      <c r="D24" s="69"/>
      <c r="E24" s="69"/>
      <c r="F24" s="69" t="s">
        <v>190</v>
      </c>
      <c r="G24" s="69" t="s">
        <v>857</v>
      </c>
      <c r="H24" s="106"/>
      <c r="I2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Ni`kita Bennett</v>
      </c>
      <c r="J24" s="106" t="str" cm="1">
        <f t="array" ref="J24">GetIDFromName(UjigamiTable[[#This Row],[FullName]])</f>
        <v/>
      </c>
      <c r="K24" s="107" t="str">
        <f>_xlfn.XLOOKUP(UjigamiTable[[#This Row],[IDFromName]],EmployeesByDept[ID],EmployeesByDept[DeptShift],"")</f>
        <v/>
      </c>
      <c r="L24" s="106" t="str" cm="1">
        <f t="array" ref="L2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4" s="190" t="str">
        <f>"Delete(""operator " &amp; UjigamiTable[[#This Row],[Operator ID]] &amp; """)"</f>
        <v>Delete("operator 1795")</v>
      </c>
    </row>
    <row r="25" spans="1:13" x14ac:dyDescent="0.2">
      <c r="A25" s="69" t="s">
        <v>8778</v>
      </c>
      <c r="B25" s="69">
        <v>1903</v>
      </c>
      <c r="C25" s="69" t="s">
        <v>8767</v>
      </c>
      <c r="D25" s="69"/>
      <c r="E25" s="69"/>
      <c r="F25" s="69" t="s">
        <v>190</v>
      </c>
      <c r="G25" s="69" t="s">
        <v>857</v>
      </c>
      <c r="H25" s="106"/>
      <c r="I2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Mohamed Betersh</v>
      </c>
      <c r="J25" s="106" cm="1">
        <f t="array" ref="J25">GetIDFromName(UjigamiTable[[#This Row],[FullName]])</f>
        <v>1903</v>
      </c>
      <c r="K25" s="107" t="str">
        <f>_xlfn.XLOOKUP(UjigamiTable[[#This Row],[IDFromName]],EmployeesByDept[ID],EmployeesByDept[DeptShift],"")</f>
        <v/>
      </c>
      <c r="L25" s="106" t="str" cm="1">
        <f t="array" ref="L2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5" s="190" t="str">
        <f>"Delete(""operator " &amp; UjigamiTable[[#This Row],[Operator ID]] &amp; """)"</f>
        <v>Delete("operator 1903")</v>
      </c>
    </row>
    <row r="26" spans="1:13" x14ac:dyDescent="0.2">
      <c r="A26" s="69" t="s">
        <v>235</v>
      </c>
      <c r="B26" s="69">
        <v>9631</v>
      </c>
      <c r="C26" s="69" t="s">
        <v>175</v>
      </c>
      <c r="D26" s="69" t="s">
        <v>8769</v>
      </c>
      <c r="E26" s="69"/>
      <c r="F26" s="69" t="s">
        <v>8779</v>
      </c>
      <c r="G26" s="69" t="s">
        <v>856</v>
      </c>
      <c r="H26" s="106"/>
      <c r="I2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Kyle Billings</v>
      </c>
      <c r="J26" s="106" cm="1">
        <f t="array" ref="J26">GetIDFromName(UjigamiTable[[#This Row],[FullName]])</f>
        <v>9631</v>
      </c>
      <c r="K26" s="107" t="str">
        <f>_xlfn.XLOOKUP(UjigamiTable[[#This Row],[IDFromName]],EmployeesByDept[ID],EmployeesByDept[DeptShift],"")</f>
        <v>T1XX B</v>
      </c>
      <c r="L26" s="106" t="str" cm="1">
        <f t="array" ref="L2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6" s="190" t="str">
        <f>"Delete(""operator " &amp; UjigamiTable[[#This Row],[Operator ID]] &amp; """)"</f>
        <v>Delete("operator 9631")</v>
      </c>
    </row>
    <row r="27" spans="1:13" x14ac:dyDescent="0.2">
      <c r="A27" s="69" t="s">
        <v>236</v>
      </c>
      <c r="B27" s="69">
        <v>1380</v>
      </c>
      <c r="C27" s="69" t="s">
        <v>190</v>
      </c>
      <c r="D27" s="69" t="s">
        <v>8773</v>
      </c>
      <c r="E27" s="69"/>
      <c r="F27" s="69" t="s">
        <v>190</v>
      </c>
      <c r="G27" s="69" t="s">
        <v>856</v>
      </c>
      <c r="H27" s="106"/>
      <c r="I2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Gamar Black</v>
      </c>
      <c r="J27" s="106" cm="1">
        <f t="array" ref="J27">GetIDFromName(UjigamiTable[[#This Row],[FullName]])</f>
        <v>1380</v>
      </c>
      <c r="K27" s="107" t="str">
        <f>_xlfn.XLOOKUP(UjigamiTable[[#This Row],[IDFromName]],EmployeesByDept[ID],EmployeesByDept[DeptShift],"")</f>
        <v>T1XX C</v>
      </c>
      <c r="L27" s="106" t="str" cm="1">
        <f t="array" ref="L2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7" s="190" t="str">
        <f>"Delete(""operator " &amp; UjigamiTable[[#This Row],[Operator ID]] &amp; """)"</f>
        <v>Delete("operator 1380")</v>
      </c>
    </row>
    <row r="28" spans="1:13" x14ac:dyDescent="0.2">
      <c r="A28" s="69" t="s">
        <v>8780</v>
      </c>
      <c r="B28" s="69">
        <v>2413</v>
      </c>
      <c r="C28" s="69" t="s">
        <v>190</v>
      </c>
      <c r="D28" s="69"/>
      <c r="E28" s="69"/>
      <c r="F28" s="69" t="s">
        <v>190</v>
      </c>
      <c r="G28" s="69" t="s">
        <v>857</v>
      </c>
      <c r="H28" s="106"/>
      <c r="I2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Diamond Bolden</v>
      </c>
      <c r="J28" s="106" cm="1">
        <f t="array" ref="J28">GetIDFromName(UjigamiTable[[#This Row],[FullName]])</f>
        <v>2413</v>
      </c>
      <c r="K28" s="107" t="str">
        <f>_xlfn.XLOOKUP(UjigamiTable[[#This Row],[IDFromName]],EmployeesByDept[ID],EmployeesByDept[DeptShift],"")</f>
        <v/>
      </c>
      <c r="L28" s="106" t="str" cm="1">
        <f t="array" ref="L2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8" s="190" t="str">
        <f>"Delete(""operator " &amp; UjigamiTable[[#This Row],[Operator ID]] &amp; """)"</f>
        <v>Delete("operator 2413")</v>
      </c>
    </row>
    <row r="29" spans="1:13" x14ac:dyDescent="0.2">
      <c r="A29" s="69" t="s">
        <v>246</v>
      </c>
      <c r="B29" s="69">
        <v>1825</v>
      </c>
      <c r="C29" s="69" t="s">
        <v>190</v>
      </c>
      <c r="D29" s="69" t="s">
        <v>8774</v>
      </c>
      <c r="E29" s="69"/>
      <c r="F29" s="69" t="s">
        <v>190</v>
      </c>
      <c r="G29" s="69" t="s">
        <v>856</v>
      </c>
      <c r="H29" s="106"/>
      <c r="I2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Victoria Bostle</v>
      </c>
      <c r="J29" s="106" cm="1">
        <f t="array" ref="J29">GetIDFromName(UjigamiTable[[#This Row],[FullName]])</f>
        <v>1825</v>
      </c>
      <c r="K29" s="107" t="str">
        <f>_xlfn.XLOOKUP(UjigamiTable[[#This Row],[IDFromName]],EmployeesByDept[ID],EmployeesByDept[DeptShift],"")</f>
        <v>T1XX A</v>
      </c>
      <c r="L29" s="106" t="str" cm="1">
        <f t="array" ref="L2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9" s="190" t="str">
        <f>"Delete(""operator " &amp; UjigamiTable[[#This Row],[Operator ID]] &amp; """)"</f>
        <v>Delete("operator 1825")</v>
      </c>
    </row>
    <row r="30" spans="1:13" x14ac:dyDescent="0.2">
      <c r="A30" s="69" t="s">
        <v>248</v>
      </c>
      <c r="B30" s="69">
        <v>2472</v>
      </c>
      <c r="C30" s="69" t="s">
        <v>8767</v>
      </c>
      <c r="D30" s="69"/>
      <c r="E30" s="69"/>
      <c r="F30" s="69" t="s">
        <v>190</v>
      </c>
      <c r="G30" s="69" t="s">
        <v>857</v>
      </c>
      <c r="H30" s="106"/>
      <c r="I3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Shirek Bowen</v>
      </c>
      <c r="J30" s="106" cm="1">
        <f t="array" ref="J30">GetIDFromName(UjigamiTable[[#This Row],[FullName]])</f>
        <v>2472</v>
      </c>
      <c r="K30" s="107" t="str">
        <f>_xlfn.XLOOKUP(UjigamiTable[[#This Row],[IDFromName]],EmployeesByDept[ID],EmployeesByDept[DeptShift],"")</f>
        <v/>
      </c>
      <c r="L30" s="106" t="str" cm="1">
        <f t="array" ref="L3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0" s="190" t="str">
        <f>"Delete(""operator " &amp; UjigamiTable[[#This Row],[Operator ID]] &amp; """)"</f>
        <v>Delete("operator 2472")</v>
      </c>
    </row>
    <row r="31" spans="1:13" x14ac:dyDescent="0.2">
      <c r="A31" s="69" t="s">
        <v>8781</v>
      </c>
      <c r="B31" s="69">
        <v>1345</v>
      </c>
      <c r="C31" s="69" t="s">
        <v>190</v>
      </c>
      <c r="D31" s="69" t="s">
        <v>8773</v>
      </c>
      <c r="E31" s="69"/>
      <c r="F31" s="69" t="s">
        <v>190</v>
      </c>
      <c r="G31" s="69" t="s">
        <v>856</v>
      </c>
      <c r="H31" s="106"/>
      <c r="I3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Kenton Boyd</v>
      </c>
      <c r="J31" s="106" cm="1">
        <f t="array" ref="J31">GetIDFromName(UjigamiTable[[#This Row],[FullName]])</f>
        <v>1345</v>
      </c>
      <c r="K31" s="107" t="str">
        <f>_xlfn.XLOOKUP(UjigamiTable[[#This Row],[IDFromName]],EmployeesByDept[ID],EmployeesByDept[DeptShift],"")</f>
        <v>T1XX C</v>
      </c>
      <c r="L31" s="106" t="str" cm="1">
        <f t="array" ref="L3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1" s="190" t="str">
        <f>"Delete(""operator " &amp; UjigamiTable[[#This Row],[Operator ID]] &amp; """)"</f>
        <v>Delete("operator 1345")</v>
      </c>
    </row>
    <row r="32" spans="1:13" x14ac:dyDescent="0.2">
      <c r="A32" s="69" t="s">
        <v>8782</v>
      </c>
      <c r="B32" s="69">
        <v>1963</v>
      </c>
      <c r="C32" s="69" t="s">
        <v>8767</v>
      </c>
      <c r="D32" s="69"/>
      <c r="E32" s="69"/>
      <c r="F32" s="69" t="s">
        <v>190</v>
      </c>
      <c r="G32" s="69" t="s">
        <v>857</v>
      </c>
      <c r="H32" s="106"/>
      <c r="I3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Shcirah Bridges</v>
      </c>
      <c r="J32" s="106" cm="1">
        <f t="array" ref="J32">GetIDFromName(UjigamiTable[[#This Row],[FullName]])</f>
        <v>1963</v>
      </c>
      <c r="K32" s="107" t="str">
        <f>_xlfn.XLOOKUP(UjigamiTable[[#This Row],[IDFromName]],EmployeesByDept[ID],EmployeesByDept[DeptShift],"")</f>
        <v/>
      </c>
      <c r="L32" s="106" t="str" cm="1">
        <f t="array" ref="L3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2" s="190" t="str">
        <f>"Delete(""operator " &amp; UjigamiTable[[#This Row],[Operator ID]] &amp; """)"</f>
        <v>Delete("operator 1963")</v>
      </c>
    </row>
    <row r="33" spans="1:13" x14ac:dyDescent="0.2">
      <c r="A33" s="69" t="s">
        <v>251</v>
      </c>
      <c r="B33" s="69">
        <v>2486</v>
      </c>
      <c r="C33" s="69" t="s">
        <v>190</v>
      </c>
      <c r="D33" s="69" t="s">
        <v>8773</v>
      </c>
      <c r="E33" s="69"/>
      <c r="F33" s="69" t="s">
        <v>190</v>
      </c>
      <c r="G33" s="69" t="s">
        <v>856</v>
      </c>
      <c r="H33" s="106"/>
      <c r="I3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Byson Broaden</v>
      </c>
      <c r="J33" s="106" cm="1">
        <f t="array" ref="J33">GetIDFromName(UjigamiTable[[#This Row],[FullName]])</f>
        <v>2486</v>
      </c>
      <c r="K33" s="107" t="str">
        <f>_xlfn.XLOOKUP(UjigamiTable[[#This Row],[IDFromName]],EmployeesByDept[ID],EmployeesByDept[DeptShift],"")</f>
        <v>T1XX C</v>
      </c>
      <c r="L33" s="106" t="str" cm="1">
        <f t="array" ref="L3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3" s="190" t="str">
        <f>"Delete(""operator " &amp; UjigamiTable[[#This Row],[Operator ID]] &amp; """)"</f>
        <v>Delete("operator 2486")</v>
      </c>
    </row>
    <row r="34" spans="1:13" x14ac:dyDescent="0.2">
      <c r="A34" s="69" t="s">
        <v>7736</v>
      </c>
      <c r="B34" s="69">
        <v>1209</v>
      </c>
      <c r="C34" s="69" t="s">
        <v>8767</v>
      </c>
      <c r="D34" s="69"/>
      <c r="E34" s="69"/>
      <c r="F34" s="69" t="s">
        <v>190</v>
      </c>
      <c r="G34" s="69" t="s">
        <v>857</v>
      </c>
      <c r="H34" s="106"/>
      <c r="I3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Sasha Broadus</v>
      </c>
      <c r="J34" s="106" cm="1">
        <f t="array" ref="J34">GetIDFromName(UjigamiTable[[#This Row],[FullName]])</f>
        <v>1209</v>
      </c>
      <c r="K34" s="107" t="str">
        <f>_xlfn.XLOOKUP(UjigamiTable[[#This Row],[IDFromName]],EmployeesByDept[ID],EmployeesByDept[DeptShift],"")</f>
        <v/>
      </c>
      <c r="L34" s="106" t="str" cm="1">
        <f t="array" ref="L3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4" s="190" t="str">
        <f>"Delete(""operator " &amp; UjigamiTable[[#This Row],[Operator ID]] &amp; """)"</f>
        <v>Delete("operator 1209")</v>
      </c>
    </row>
    <row r="35" spans="1:13" x14ac:dyDescent="0.2">
      <c r="A35" s="69" t="s">
        <v>253</v>
      </c>
      <c r="B35" s="69">
        <v>9804</v>
      </c>
      <c r="C35" s="69" t="s">
        <v>190</v>
      </c>
      <c r="D35" s="69"/>
      <c r="E35" s="69"/>
      <c r="F35" s="69" t="s">
        <v>190</v>
      </c>
      <c r="G35" s="69" t="s">
        <v>856</v>
      </c>
      <c r="H35" s="106"/>
      <c r="I3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Zakayla Brooks</v>
      </c>
      <c r="J35" s="106" cm="1">
        <f t="array" ref="J35">GetIDFromName(UjigamiTable[[#This Row],[FullName]])</f>
        <v>9804</v>
      </c>
      <c r="K35" s="107" t="str">
        <f>_xlfn.XLOOKUP(UjigamiTable[[#This Row],[IDFromName]],EmployeesByDept[ID],EmployeesByDept[DeptShift],"")</f>
        <v/>
      </c>
      <c r="L35" s="106" t="str" cm="1">
        <f t="array" ref="L3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5" s="190" t="str">
        <f>"Delete(""operator " &amp; UjigamiTable[[#This Row],[Operator ID]] &amp; """)"</f>
        <v>Delete("operator 9804")</v>
      </c>
    </row>
    <row r="36" spans="1:13" x14ac:dyDescent="0.2">
      <c r="A36" s="69" t="s">
        <v>8783</v>
      </c>
      <c r="B36" s="69">
        <v>2480</v>
      </c>
      <c r="C36" s="69" t="s">
        <v>8767</v>
      </c>
      <c r="D36" s="69"/>
      <c r="E36" s="69"/>
      <c r="F36" s="69" t="s">
        <v>190</v>
      </c>
      <c r="G36" s="69" t="s">
        <v>857</v>
      </c>
      <c r="H36" s="106"/>
      <c r="I3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Deonte Broom</v>
      </c>
      <c r="J36" s="106" cm="1">
        <f t="array" ref="J36">GetIDFromName(UjigamiTable[[#This Row],[FullName]])</f>
        <v>2480</v>
      </c>
      <c r="K36" s="107" t="str">
        <f>_xlfn.XLOOKUP(UjigamiTable[[#This Row],[IDFromName]],EmployeesByDept[ID],EmployeesByDept[DeptShift],"")</f>
        <v/>
      </c>
      <c r="L36" s="106" t="str" cm="1">
        <f t="array" ref="L3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6" s="190" t="str">
        <f>"Delete(""operator " &amp; UjigamiTable[[#This Row],[Operator ID]] &amp; """)"</f>
        <v>Delete("operator 2480")</v>
      </c>
    </row>
    <row r="37" spans="1:13" x14ac:dyDescent="0.2">
      <c r="A37" s="69" t="s">
        <v>8784</v>
      </c>
      <c r="B37" s="69">
        <v>11135358</v>
      </c>
      <c r="C37" s="69"/>
      <c r="D37" s="69"/>
      <c r="E37" s="69"/>
      <c r="F37" s="69" t="s">
        <v>190</v>
      </c>
      <c r="G37" s="69" t="s">
        <v>857</v>
      </c>
      <c r="H37" s="106"/>
      <c r="I3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Derrick Brown</v>
      </c>
      <c r="J37" s="106" t="str" cm="1">
        <f t="array" ref="J37">GetIDFromName(UjigamiTable[[#This Row],[FullName]])</f>
        <v/>
      </c>
      <c r="K37" s="107" t="str">
        <f>_xlfn.XLOOKUP(UjigamiTable[[#This Row],[IDFromName]],EmployeesByDept[ID],EmployeesByDept[DeptShift],"")</f>
        <v/>
      </c>
      <c r="L37" s="106" t="str" cm="1">
        <f t="array" ref="L3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7" s="190" t="str">
        <f>"Delete(""operator " &amp; UjigamiTable[[#This Row],[Operator ID]] &amp; """)"</f>
        <v>Delete("operator 11135358")</v>
      </c>
    </row>
    <row r="38" spans="1:13" x14ac:dyDescent="0.2">
      <c r="A38" s="69" t="s">
        <v>8785</v>
      </c>
      <c r="B38" s="69">
        <v>11142109</v>
      </c>
      <c r="C38" s="69"/>
      <c r="D38" s="69"/>
      <c r="E38" s="69"/>
      <c r="F38" s="69" t="s">
        <v>190</v>
      </c>
      <c r="G38" s="69" t="s">
        <v>857</v>
      </c>
      <c r="H38" s="106"/>
      <c r="I3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Devonta Brown</v>
      </c>
      <c r="J38" s="106" t="str" cm="1">
        <f t="array" ref="J38">GetIDFromName(UjigamiTable[[#This Row],[FullName]])</f>
        <v/>
      </c>
      <c r="K38" s="107" t="str">
        <f>_xlfn.XLOOKUP(UjigamiTable[[#This Row],[IDFromName]],EmployeesByDept[ID],EmployeesByDept[DeptShift],"")</f>
        <v/>
      </c>
      <c r="L38" s="106" t="str" cm="1">
        <f t="array" ref="L3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8" s="190" t="str">
        <f>"Delete(""operator " &amp; UjigamiTable[[#This Row],[Operator ID]] &amp; """)"</f>
        <v>Delete("operator 11142109")</v>
      </c>
    </row>
    <row r="39" spans="1:13" x14ac:dyDescent="0.2">
      <c r="A39" s="69" t="s">
        <v>6034</v>
      </c>
      <c r="B39" s="69">
        <v>8722</v>
      </c>
      <c r="C39" s="69" t="s">
        <v>193</v>
      </c>
      <c r="D39" s="69" t="s">
        <v>8771</v>
      </c>
      <c r="E39" s="69"/>
      <c r="F39" s="69" t="s">
        <v>190</v>
      </c>
      <c r="G39" s="69" t="s">
        <v>857</v>
      </c>
      <c r="H39" s="106"/>
      <c r="I3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Dianne Brown</v>
      </c>
      <c r="J39" s="106" cm="1">
        <f t="array" ref="J39">GetIDFromName(UjigamiTable[[#This Row],[FullName]])</f>
        <v>8722</v>
      </c>
      <c r="K39" s="107" t="str">
        <f>_xlfn.XLOOKUP(UjigamiTable[[#This Row],[IDFromName]],EmployeesByDept[ID],EmployeesByDept[DeptShift],"")</f>
        <v>Quality 1st</v>
      </c>
      <c r="L39" s="106" t="str" cm="1">
        <f t="array" ref="L3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9" s="190" t="str">
        <f>"Delete(""operator " &amp; UjigamiTable[[#This Row],[Operator ID]] &amp; """)"</f>
        <v>Delete("operator 8722")</v>
      </c>
    </row>
    <row r="40" spans="1:13" x14ac:dyDescent="0.2">
      <c r="A40" s="69" t="s">
        <v>8786</v>
      </c>
      <c r="B40" s="69">
        <v>11227935</v>
      </c>
      <c r="C40" s="69"/>
      <c r="D40" s="69"/>
      <c r="E40" s="69"/>
      <c r="F40" s="69" t="s">
        <v>190</v>
      </c>
      <c r="G40" s="69" t="s">
        <v>857</v>
      </c>
      <c r="H40" s="106"/>
      <c r="I4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Donta Brown</v>
      </c>
      <c r="J40" s="106" t="str" cm="1">
        <f t="array" ref="J40">GetIDFromName(UjigamiTable[[#This Row],[FullName]])</f>
        <v/>
      </c>
      <c r="K40" s="107" t="str">
        <f>_xlfn.XLOOKUP(UjigamiTable[[#This Row],[IDFromName]],EmployeesByDept[ID],EmployeesByDept[DeptShift],"")</f>
        <v/>
      </c>
      <c r="L40" s="106" t="str" cm="1">
        <f t="array" ref="L4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0" s="190" t="str">
        <f>"Delete(""operator " &amp; UjigamiTable[[#This Row],[Operator ID]] &amp; """)"</f>
        <v>Delete("operator 11227935")</v>
      </c>
    </row>
    <row r="41" spans="1:13" x14ac:dyDescent="0.2">
      <c r="A41" s="69" t="s">
        <v>8787</v>
      </c>
      <c r="B41" s="69">
        <v>2597</v>
      </c>
      <c r="C41" s="69" t="s">
        <v>190</v>
      </c>
      <c r="D41" s="69"/>
      <c r="E41" s="69"/>
      <c r="F41" s="69" t="s">
        <v>190</v>
      </c>
      <c r="G41" s="69" t="s">
        <v>856</v>
      </c>
      <c r="H41" s="106"/>
      <c r="I4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Denise Broxton</v>
      </c>
      <c r="J41" s="106" cm="1">
        <f t="array" ref="J41">GetIDFromName(UjigamiTable[[#This Row],[FullName]])</f>
        <v>6021</v>
      </c>
      <c r="K41" s="107" t="str">
        <f>_xlfn.XLOOKUP(UjigamiTable[[#This Row],[IDFromName]],EmployeesByDept[ID],EmployeesByDept[DeptShift],"")</f>
        <v xml:space="preserve"> </v>
      </c>
      <c r="L41" s="106" t="str" cm="1">
        <f t="array" ref="L4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1" s="190" t="str">
        <f>"Delete(""operator " &amp; UjigamiTable[[#This Row],[Operator ID]] &amp; """)"</f>
        <v>Delete("operator 2597")</v>
      </c>
    </row>
    <row r="42" spans="1:13" x14ac:dyDescent="0.2">
      <c r="A42" s="69" t="s">
        <v>259</v>
      </c>
      <c r="B42" s="69">
        <v>1824</v>
      </c>
      <c r="C42" s="69" t="s">
        <v>190</v>
      </c>
      <c r="D42" s="69" t="s">
        <v>8774</v>
      </c>
      <c r="E42" s="69"/>
      <c r="F42" s="69" t="s">
        <v>190</v>
      </c>
      <c r="G42" s="69" t="s">
        <v>856</v>
      </c>
      <c r="H42" s="106"/>
      <c r="I4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Larry Bryant</v>
      </c>
      <c r="J42" s="106" cm="1">
        <f t="array" ref="J42">GetIDFromName(UjigamiTable[[#This Row],[FullName]])</f>
        <v>1824</v>
      </c>
      <c r="K42" s="107" t="str">
        <f>_xlfn.XLOOKUP(UjigamiTable[[#This Row],[IDFromName]],EmployeesByDept[ID],EmployeesByDept[DeptShift],"")</f>
        <v>T1XX A</v>
      </c>
      <c r="L42" s="106" t="str" cm="1">
        <f t="array" ref="L4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2" s="190" t="str">
        <f>"Delete(""operator " &amp; UjigamiTable[[#This Row],[Operator ID]] &amp; """)"</f>
        <v>Delete("operator 1824")</v>
      </c>
    </row>
    <row r="43" spans="1:13" x14ac:dyDescent="0.2">
      <c r="A43" s="69" t="s">
        <v>261</v>
      </c>
      <c r="B43" s="69">
        <v>2193</v>
      </c>
      <c r="C43" s="69" t="s">
        <v>193</v>
      </c>
      <c r="D43" s="69" t="s">
        <v>8788</v>
      </c>
      <c r="E43" s="69"/>
      <c r="F43" s="69" t="s">
        <v>190</v>
      </c>
      <c r="G43" s="69" t="s">
        <v>856</v>
      </c>
      <c r="H43" s="106"/>
      <c r="I4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Rebecca Bryant</v>
      </c>
      <c r="J43" s="106" cm="1">
        <f t="array" ref="J43">GetIDFromName(UjigamiTable[[#This Row],[FullName]])</f>
        <v>2193</v>
      </c>
      <c r="K43" s="107" t="str">
        <f>_xlfn.XLOOKUP(UjigamiTable[[#This Row],[IDFromName]],EmployeesByDept[ID],EmployeesByDept[DeptShift],"")</f>
        <v>Quality 1st</v>
      </c>
      <c r="L43" s="106" t="str" cm="1">
        <f t="array" ref="L4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3" s="190" t="str">
        <f>"Delete(""operator " &amp; UjigamiTable[[#This Row],[Operator ID]] &amp; """)"</f>
        <v>Delete("operator 2193")</v>
      </c>
    </row>
    <row r="44" spans="1:13" x14ac:dyDescent="0.2">
      <c r="A44" s="69" t="s">
        <v>8789</v>
      </c>
      <c r="B44" s="69">
        <v>6024</v>
      </c>
      <c r="C44" s="69" t="s">
        <v>190</v>
      </c>
      <c r="D44" s="69"/>
      <c r="E44" s="69"/>
      <c r="F44" s="69" t="s">
        <v>190</v>
      </c>
      <c r="G44" s="69" t="s">
        <v>856</v>
      </c>
      <c r="H44" s="106"/>
      <c r="I4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Demarion Burns</v>
      </c>
      <c r="J44" s="106" cm="1">
        <f t="array" ref="J44">GetIDFromName(UjigamiTable[[#This Row],[FullName]])</f>
        <v>6024</v>
      </c>
      <c r="K44" s="107" t="str">
        <f>_xlfn.XLOOKUP(UjigamiTable[[#This Row],[IDFromName]],EmployeesByDept[ID],EmployeesByDept[DeptShift],"")</f>
        <v/>
      </c>
      <c r="L44" s="106" t="str" cm="1">
        <f t="array" ref="L4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4" s="190" t="str">
        <f>"Delete(""operator " &amp; UjigamiTable[[#This Row],[Operator ID]] &amp; """)"</f>
        <v>Delete("operator 6024")</v>
      </c>
    </row>
    <row r="45" spans="1:13" x14ac:dyDescent="0.2">
      <c r="A45" s="69" t="s">
        <v>8790</v>
      </c>
      <c r="B45" s="69">
        <v>2508</v>
      </c>
      <c r="C45" s="69" t="s">
        <v>8767</v>
      </c>
      <c r="D45" s="69"/>
      <c r="E45" s="69"/>
      <c r="F45" s="69" t="s">
        <v>190</v>
      </c>
      <c r="G45" s="69" t="s">
        <v>857</v>
      </c>
      <c r="H45" s="106"/>
      <c r="I4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Deondre Byrd</v>
      </c>
      <c r="J45" s="106" cm="1">
        <f t="array" ref="J45">GetIDFromName(UjigamiTable[[#This Row],[FullName]])</f>
        <v>2508</v>
      </c>
      <c r="K45" s="107" t="str">
        <f>_xlfn.XLOOKUP(UjigamiTable[[#This Row],[IDFromName]],EmployeesByDept[ID],EmployeesByDept[DeptShift],"")</f>
        <v/>
      </c>
      <c r="L45" s="106" t="str" cm="1">
        <f t="array" ref="L4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5" s="190" t="str">
        <f>"Delete(""operator " &amp; UjigamiTable[[#This Row],[Operator ID]] &amp; """)"</f>
        <v>Delete("operator 2508")</v>
      </c>
    </row>
    <row r="46" spans="1:13" x14ac:dyDescent="0.2">
      <c r="A46" s="69" t="s">
        <v>8791</v>
      </c>
      <c r="B46" s="69">
        <v>1659</v>
      </c>
      <c r="C46" s="69"/>
      <c r="D46" s="69"/>
      <c r="E46" s="69"/>
      <c r="F46" s="69" t="s">
        <v>190</v>
      </c>
      <c r="G46" s="69" t="s">
        <v>856</v>
      </c>
      <c r="H46" s="106"/>
      <c r="I4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Darryl Cadarette</v>
      </c>
      <c r="J46" s="106" cm="1">
        <f t="array" ref="J46">GetIDFromName(UjigamiTable[[#This Row],[FullName]])</f>
        <v>1659</v>
      </c>
      <c r="K46" s="107" t="str">
        <f>_xlfn.XLOOKUP(UjigamiTable[[#This Row],[IDFromName]],EmployeesByDept[ID],EmployeesByDept[DeptShift],"")</f>
        <v/>
      </c>
      <c r="L46" s="106" t="str" cm="1">
        <f t="array" ref="L4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6" s="190" t="str">
        <f>"Delete(""operator " &amp; UjigamiTable[[#This Row],[Operator ID]] &amp; """)"</f>
        <v>Delete("operator 1659")</v>
      </c>
    </row>
    <row r="47" spans="1:13" x14ac:dyDescent="0.2">
      <c r="A47" s="69" t="s">
        <v>8792</v>
      </c>
      <c r="B47" s="69">
        <v>11057416</v>
      </c>
      <c r="C47" s="69" t="s">
        <v>8767</v>
      </c>
      <c r="D47" s="69"/>
      <c r="E47" s="69"/>
      <c r="F47" s="69" t="s">
        <v>190</v>
      </c>
      <c r="G47" s="69" t="s">
        <v>857</v>
      </c>
      <c r="H47" s="106"/>
      <c r="I4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Chriher Carpenter</v>
      </c>
      <c r="J47" s="106" t="str" cm="1">
        <f t="array" ref="J47">GetIDFromName(UjigamiTable[[#This Row],[FullName]])</f>
        <v/>
      </c>
      <c r="K47" s="107" t="str">
        <f>_xlfn.XLOOKUP(UjigamiTable[[#This Row],[IDFromName]],EmployeesByDept[ID],EmployeesByDept[DeptShift],"")</f>
        <v/>
      </c>
      <c r="L47" s="106" t="str" cm="1">
        <f t="array" ref="L4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7" s="190" t="str">
        <f>"Delete(""operator " &amp; UjigamiTable[[#This Row],[Operator ID]] &amp; """)"</f>
        <v>Delete("operator 11057416")</v>
      </c>
    </row>
    <row r="48" spans="1:13" x14ac:dyDescent="0.2">
      <c r="A48" s="69" t="s">
        <v>8793</v>
      </c>
      <c r="B48" s="69">
        <v>11057704</v>
      </c>
      <c r="C48" s="69" t="s">
        <v>8767</v>
      </c>
      <c r="D48" s="69"/>
      <c r="E48" s="69"/>
      <c r="F48" s="69" t="s">
        <v>190</v>
      </c>
      <c r="G48" s="69" t="s">
        <v>857</v>
      </c>
      <c r="H48" s="106"/>
      <c r="I4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Ryan Carpenter</v>
      </c>
      <c r="J48" s="106" t="str" cm="1">
        <f t="array" ref="J48">GetIDFromName(UjigamiTable[[#This Row],[FullName]])</f>
        <v/>
      </c>
      <c r="K48" s="107" t="str">
        <f>_xlfn.XLOOKUP(UjigamiTable[[#This Row],[IDFromName]],EmployeesByDept[ID],EmployeesByDept[DeptShift],"")</f>
        <v/>
      </c>
      <c r="L48" s="106" t="str" cm="1">
        <f t="array" ref="L4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8" s="190" t="str">
        <f>"Delete(""operator " &amp; UjigamiTable[[#This Row],[Operator ID]] &amp; """)"</f>
        <v>Delete("operator 11057704")</v>
      </c>
    </row>
    <row r="49" spans="1:13" x14ac:dyDescent="0.2">
      <c r="A49" s="69" t="s">
        <v>8323</v>
      </c>
      <c r="B49" s="69">
        <v>2422</v>
      </c>
      <c r="C49" s="69" t="s">
        <v>193</v>
      </c>
      <c r="D49" s="69" t="s">
        <v>8794</v>
      </c>
      <c r="E49" s="69"/>
      <c r="F49" s="69" t="s">
        <v>190</v>
      </c>
      <c r="G49" s="69" t="s">
        <v>856</v>
      </c>
      <c r="H49" s="106"/>
      <c r="I4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Zach Challis</v>
      </c>
      <c r="J49" s="106" cm="1">
        <f t="array" ref="J49">GetIDFromName(UjigamiTable[[#This Row],[FullName]])</f>
        <v>2422</v>
      </c>
      <c r="K49" s="107" t="str">
        <f>_xlfn.XLOOKUP(UjigamiTable[[#This Row],[IDFromName]],EmployeesByDept[ID],EmployeesByDept[DeptShift],"")</f>
        <v>Quality 3rd</v>
      </c>
      <c r="L49" s="106" t="str" cm="1">
        <f t="array" ref="L4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9" s="190" t="str">
        <f>"Delete(""operator " &amp; UjigamiTable[[#This Row],[Operator ID]] &amp; """)"</f>
        <v>Delete("operator 2422")</v>
      </c>
    </row>
    <row r="50" spans="1:13" x14ac:dyDescent="0.2">
      <c r="A50" s="69" t="s">
        <v>8795</v>
      </c>
      <c r="B50" s="69">
        <v>11008849</v>
      </c>
      <c r="C50" s="69" t="s">
        <v>8767</v>
      </c>
      <c r="D50" s="69"/>
      <c r="E50" s="69"/>
      <c r="F50" s="69" t="s">
        <v>190</v>
      </c>
      <c r="G50" s="69" t="s">
        <v>857</v>
      </c>
      <c r="H50" s="106"/>
      <c r="I5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Don Chambers</v>
      </c>
      <c r="J50" s="106" t="str" cm="1">
        <f t="array" ref="J50">GetIDFromName(UjigamiTable[[#This Row],[FullName]])</f>
        <v/>
      </c>
      <c r="K50" s="107" t="str">
        <f>_xlfn.XLOOKUP(UjigamiTable[[#This Row],[IDFromName]],EmployeesByDept[ID],EmployeesByDept[DeptShift],"")</f>
        <v/>
      </c>
      <c r="L50" s="106" t="str" cm="1">
        <f t="array" ref="L5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0" s="190" t="str">
        <f>"Delete(""operator " &amp; UjigamiTable[[#This Row],[Operator ID]] &amp; """)"</f>
        <v>Delete("operator 11008849")</v>
      </c>
    </row>
    <row r="51" spans="1:13" x14ac:dyDescent="0.2">
      <c r="A51" s="69" t="s">
        <v>280</v>
      </c>
      <c r="B51" s="69">
        <v>5829080</v>
      </c>
      <c r="C51" s="69"/>
      <c r="D51" s="69"/>
      <c r="E51" s="69"/>
      <c r="F51" s="69" t="s">
        <v>190</v>
      </c>
      <c r="G51" s="69" t="s">
        <v>857</v>
      </c>
      <c r="H51" s="106"/>
      <c r="I5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Lue Chang</v>
      </c>
      <c r="J51" s="106" cm="1">
        <f t="array" ref="J51">GetIDFromName(UjigamiTable[[#This Row],[FullName]])</f>
        <v>1193</v>
      </c>
      <c r="K51" s="107" t="str">
        <f>_xlfn.XLOOKUP(UjigamiTable[[#This Row],[IDFromName]],EmployeesByDept[ID],EmployeesByDept[DeptShift],"")</f>
        <v/>
      </c>
      <c r="L51" s="106" t="str" cm="1">
        <f t="array" ref="L5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1" s="190" t="str">
        <f>"Delete(""operator " &amp; UjigamiTable[[#This Row],[Operator ID]] &amp; """)"</f>
        <v>Delete("operator 5829080")</v>
      </c>
    </row>
    <row r="52" spans="1:13" x14ac:dyDescent="0.2">
      <c r="A52" s="69" t="s">
        <v>283</v>
      </c>
      <c r="B52" s="69">
        <v>5767856</v>
      </c>
      <c r="C52" s="69" t="s">
        <v>175</v>
      </c>
      <c r="D52" s="69" t="s">
        <v>9485</v>
      </c>
      <c r="E52" s="69"/>
      <c r="F52" s="69" t="s">
        <v>190</v>
      </c>
      <c r="G52" s="69" t="s">
        <v>857</v>
      </c>
      <c r="H52" s="106"/>
      <c r="I5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Sterling Charleston</v>
      </c>
      <c r="J52" s="106" cm="1">
        <f t="array" ref="J52">GetIDFromName(UjigamiTable[[#This Row],[FullName]])</f>
        <v>9303</v>
      </c>
      <c r="K52" s="107" t="str">
        <f>_xlfn.XLOOKUP(UjigamiTable[[#This Row],[IDFromName]],EmployeesByDept[ID],EmployeesByDept[DeptShift],"")</f>
        <v>Molding 3rd</v>
      </c>
      <c r="L52" s="106" t="str" cm="1">
        <f t="array" ref="L5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2" s="190" t="str">
        <f>"Delete(""operator " &amp; UjigamiTable[[#This Row],[Operator ID]] &amp; """)"</f>
        <v>Delete("operator 5767856")</v>
      </c>
    </row>
    <row r="53" spans="1:13" x14ac:dyDescent="0.2">
      <c r="A53" s="69" t="s">
        <v>8796</v>
      </c>
      <c r="B53" s="69">
        <v>11227537</v>
      </c>
      <c r="C53" s="69"/>
      <c r="D53" s="69"/>
      <c r="E53" s="69"/>
      <c r="F53" s="69" t="s">
        <v>190</v>
      </c>
      <c r="G53" s="69" t="s">
        <v>857</v>
      </c>
      <c r="H53" s="106"/>
      <c r="I5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Malik Chavers</v>
      </c>
      <c r="J53" s="106" t="str" cm="1">
        <f t="array" ref="J53">GetIDFromName(UjigamiTable[[#This Row],[FullName]])</f>
        <v/>
      </c>
      <c r="K53" s="107" t="str">
        <f>_xlfn.XLOOKUP(UjigamiTable[[#This Row],[IDFromName]],EmployeesByDept[ID],EmployeesByDept[DeptShift],"")</f>
        <v/>
      </c>
      <c r="L53" s="106" t="str" cm="1">
        <f t="array" ref="L5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3" s="190" t="str">
        <f>"Delete(""operator " &amp; UjigamiTable[[#This Row],[Operator ID]] &amp; """)"</f>
        <v>Delete("operator 11227537")</v>
      </c>
    </row>
    <row r="54" spans="1:13" x14ac:dyDescent="0.2">
      <c r="A54" s="69" t="s">
        <v>8797</v>
      </c>
      <c r="B54" s="69">
        <v>11135422</v>
      </c>
      <c r="C54" s="69"/>
      <c r="D54" s="69"/>
      <c r="E54" s="69"/>
      <c r="F54" s="69" t="s">
        <v>190</v>
      </c>
      <c r="G54" s="69" t="s">
        <v>857</v>
      </c>
      <c r="H54" s="106"/>
      <c r="I5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Caleb Chesternut</v>
      </c>
      <c r="J54" s="106" t="str" cm="1">
        <f t="array" ref="J54">GetIDFromName(UjigamiTable[[#This Row],[FullName]])</f>
        <v/>
      </c>
      <c r="K54" s="107" t="str">
        <f>_xlfn.XLOOKUP(UjigamiTable[[#This Row],[IDFromName]],EmployeesByDept[ID],EmployeesByDept[DeptShift],"")</f>
        <v/>
      </c>
      <c r="L54" s="106" t="str" cm="1">
        <f t="array" ref="L5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4" s="190" t="str">
        <f>"Delete(""operator " &amp; UjigamiTable[[#This Row],[Operator ID]] &amp; """)"</f>
        <v>Delete("operator 11135422")</v>
      </c>
    </row>
    <row r="55" spans="1:13" x14ac:dyDescent="0.2">
      <c r="A55" s="69" t="s">
        <v>285</v>
      </c>
      <c r="B55" s="69">
        <v>9497</v>
      </c>
      <c r="C55" s="69" t="s">
        <v>190</v>
      </c>
      <c r="D55" s="69" t="s">
        <v>8774</v>
      </c>
      <c r="E55" s="69"/>
      <c r="F55" s="69" t="s">
        <v>8779</v>
      </c>
      <c r="G55" s="69" t="s">
        <v>856</v>
      </c>
      <c r="H55" s="106"/>
      <c r="I5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Austin Ciesiolka</v>
      </c>
      <c r="J55" s="106" cm="1">
        <f t="array" ref="J55">GetIDFromName(UjigamiTable[[#This Row],[FullName]])</f>
        <v>9497</v>
      </c>
      <c r="K55" s="107" t="str">
        <f>_xlfn.XLOOKUP(UjigamiTable[[#This Row],[IDFromName]],EmployeesByDept[ID],EmployeesByDept[DeptShift],"")</f>
        <v>T1XX A</v>
      </c>
      <c r="L55" s="106" t="str" cm="1">
        <f t="array" ref="L5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5" s="190" t="str">
        <f>"Delete(""operator " &amp; UjigamiTable[[#This Row],[Operator ID]] &amp; """)"</f>
        <v>Delete("operator 9497")</v>
      </c>
    </row>
    <row r="56" spans="1:13" x14ac:dyDescent="0.2">
      <c r="A56" s="69" t="s">
        <v>8798</v>
      </c>
      <c r="B56" s="69">
        <v>11057393</v>
      </c>
      <c r="C56" s="69"/>
      <c r="D56" s="69"/>
      <c r="E56" s="69"/>
      <c r="F56" s="69" t="s">
        <v>190</v>
      </c>
      <c r="G56" s="69" t="s">
        <v>857</v>
      </c>
      <c r="H56" s="106"/>
      <c r="I5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Jonathan Clark</v>
      </c>
      <c r="J56" s="106" t="str" cm="1">
        <f t="array" ref="J56">GetIDFromName(UjigamiTable[[#This Row],[FullName]])</f>
        <v/>
      </c>
      <c r="K56" s="107" t="str">
        <f>_xlfn.XLOOKUP(UjigamiTable[[#This Row],[IDFromName]],EmployeesByDept[ID],EmployeesByDept[DeptShift],"")</f>
        <v/>
      </c>
      <c r="L56" s="106" t="str" cm="1">
        <f t="array" ref="L5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6" s="190" t="str">
        <f>"Delete(""operator " &amp; UjigamiTable[[#This Row],[Operator ID]] &amp; """)"</f>
        <v>Delete("operator 11057393")</v>
      </c>
    </row>
    <row r="57" spans="1:13" x14ac:dyDescent="0.2">
      <c r="A57" s="69" t="s">
        <v>8799</v>
      </c>
      <c r="B57" s="69">
        <v>11074759</v>
      </c>
      <c r="C57" s="69"/>
      <c r="D57" s="69"/>
      <c r="E57" s="69"/>
      <c r="F57" s="69" t="s">
        <v>190</v>
      </c>
      <c r="G57" s="69" t="s">
        <v>857</v>
      </c>
      <c r="H57" s="106"/>
      <c r="I5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Decondi Clifton</v>
      </c>
      <c r="J57" s="106" t="str" cm="1">
        <f t="array" ref="J57">GetIDFromName(UjigamiTable[[#This Row],[FullName]])</f>
        <v/>
      </c>
      <c r="K57" s="107" t="str">
        <f>_xlfn.XLOOKUP(UjigamiTable[[#This Row],[IDFromName]],EmployeesByDept[ID],EmployeesByDept[DeptShift],"")</f>
        <v/>
      </c>
      <c r="L57" s="106" t="str" cm="1">
        <f t="array" ref="L5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7" s="190" t="str">
        <f>"Delete(""operator " &amp; UjigamiTable[[#This Row],[Operator ID]] &amp; """)"</f>
        <v>Delete("operator 11074759")</v>
      </c>
    </row>
    <row r="58" spans="1:13" x14ac:dyDescent="0.2">
      <c r="A58" s="69" t="s">
        <v>8800</v>
      </c>
      <c r="B58" s="69">
        <v>11008830</v>
      </c>
      <c r="C58" s="69"/>
      <c r="D58" s="69"/>
      <c r="E58" s="69"/>
      <c r="F58" s="69" t="s">
        <v>190</v>
      </c>
      <c r="G58" s="69" t="s">
        <v>857</v>
      </c>
      <c r="H58" s="106"/>
      <c r="I5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Tanya Coates</v>
      </c>
      <c r="J58" s="106" t="str" cm="1">
        <f t="array" ref="J58">GetIDFromName(UjigamiTable[[#This Row],[FullName]])</f>
        <v/>
      </c>
      <c r="K58" s="107" t="str">
        <f>_xlfn.XLOOKUP(UjigamiTable[[#This Row],[IDFromName]],EmployeesByDept[ID],EmployeesByDept[DeptShift],"")</f>
        <v/>
      </c>
      <c r="L58" s="106" t="str" cm="1">
        <f t="array" ref="L5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8" s="190" t="str">
        <f>"Delete(""operator " &amp; UjigamiTable[[#This Row],[Operator ID]] &amp; """)"</f>
        <v>Delete("operator 11008830")</v>
      </c>
    </row>
    <row r="59" spans="1:13" x14ac:dyDescent="0.2">
      <c r="A59" s="69" t="s">
        <v>8801</v>
      </c>
      <c r="B59" s="69">
        <v>5963537</v>
      </c>
      <c r="C59" s="69"/>
      <c r="D59" s="69"/>
      <c r="E59" s="69"/>
      <c r="F59" s="69" t="s">
        <v>190</v>
      </c>
      <c r="G59" s="69" t="s">
        <v>857</v>
      </c>
      <c r="H59" s="106"/>
      <c r="I5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Brandy Cohens</v>
      </c>
      <c r="J59" s="106" cm="1">
        <f t="array" ref="J59">GetIDFromName(UjigamiTable[[#This Row],[FullName]])</f>
        <v>1515</v>
      </c>
      <c r="K59" s="107" t="str">
        <f>_xlfn.XLOOKUP(UjigamiTable[[#This Row],[IDFromName]],EmployeesByDept[ID],EmployeesByDept[DeptShift],"")</f>
        <v/>
      </c>
      <c r="L59" s="106" t="str" cm="1">
        <f t="array" ref="L5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9" s="190" t="str">
        <f>"Delete(""operator " &amp; UjigamiTable[[#This Row],[Operator ID]] &amp; """)"</f>
        <v>Delete("operator 5963537")</v>
      </c>
    </row>
    <row r="60" spans="1:13" x14ac:dyDescent="0.2">
      <c r="A60" s="69" t="s">
        <v>8802</v>
      </c>
      <c r="B60" s="69">
        <v>11227545</v>
      </c>
      <c r="C60" s="69"/>
      <c r="D60" s="69"/>
      <c r="E60" s="69"/>
      <c r="F60" s="69" t="s">
        <v>190</v>
      </c>
      <c r="G60" s="69" t="s">
        <v>857</v>
      </c>
      <c r="H60" s="106"/>
      <c r="I6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Timothy Cokley</v>
      </c>
      <c r="J60" s="106" t="str" cm="1">
        <f t="array" ref="J60">GetIDFromName(UjigamiTable[[#This Row],[FullName]])</f>
        <v/>
      </c>
      <c r="K60" s="107" t="str">
        <f>_xlfn.XLOOKUP(UjigamiTable[[#This Row],[IDFromName]],EmployeesByDept[ID],EmployeesByDept[DeptShift],"")</f>
        <v/>
      </c>
      <c r="L60" s="106" t="str" cm="1">
        <f t="array" ref="L6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0" s="190" t="str">
        <f>"Delete(""operator " &amp; UjigamiTable[[#This Row],[Operator ID]] &amp; """)"</f>
        <v>Delete("operator 11227545")</v>
      </c>
    </row>
    <row r="61" spans="1:13" x14ac:dyDescent="0.2">
      <c r="A61" s="69" t="s">
        <v>8803</v>
      </c>
      <c r="B61" s="69">
        <v>11057409</v>
      </c>
      <c r="C61" s="69"/>
      <c r="D61" s="69"/>
      <c r="E61" s="69"/>
      <c r="F61" s="69" t="s">
        <v>190</v>
      </c>
      <c r="G61" s="69" t="s">
        <v>857</v>
      </c>
      <c r="H61" s="106"/>
      <c r="I6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Johnny Cole</v>
      </c>
      <c r="J61" s="106" t="str" cm="1">
        <f t="array" ref="J61">GetIDFromName(UjigamiTable[[#This Row],[FullName]])</f>
        <v/>
      </c>
      <c r="K61" s="107" t="str">
        <f>_xlfn.XLOOKUP(UjigamiTable[[#This Row],[IDFromName]],EmployeesByDept[ID],EmployeesByDept[DeptShift],"")</f>
        <v/>
      </c>
      <c r="L61" s="106" t="str" cm="1">
        <f t="array" ref="L6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1" s="190" t="str">
        <f>"Delete(""operator " &amp; UjigamiTable[[#This Row],[Operator ID]] &amp; """)"</f>
        <v>Delete("operator 11057409")</v>
      </c>
    </row>
    <row r="62" spans="1:13" x14ac:dyDescent="0.2">
      <c r="A62" s="69" t="s">
        <v>8804</v>
      </c>
      <c r="B62" s="69">
        <v>11057378</v>
      </c>
      <c r="C62" s="69"/>
      <c r="D62" s="69"/>
      <c r="E62" s="69"/>
      <c r="F62" s="69" t="s">
        <v>190</v>
      </c>
      <c r="G62" s="69" t="s">
        <v>857</v>
      </c>
      <c r="H62" s="106"/>
      <c r="I6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J`mia Coleman</v>
      </c>
      <c r="J62" s="106" t="str" cm="1">
        <f t="array" ref="J62">GetIDFromName(UjigamiTable[[#This Row],[FullName]])</f>
        <v/>
      </c>
      <c r="K62" s="107" t="str">
        <f>_xlfn.XLOOKUP(UjigamiTable[[#This Row],[IDFromName]],EmployeesByDept[ID],EmployeesByDept[DeptShift],"")</f>
        <v/>
      </c>
      <c r="L62" s="106" t="str" cm="1">
        <f t="array" ref="L6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2" s="190" t="str">
        <f>"Delete(""operator " &amp; UjigamiTable[[#This Row],[Operator ID]] &amp; """)"</f>
        <v>Delete("operator 11057378")</v>
      </c>
    </row>
    <row r="63" spans="1:13" x14ac:dyDescent="0.2">
      <c r="A63" s="69" t="s">
        <v>8805</v>
      </c>
      <c r="B63" s="69">
        <v>11057722</v>
      </c>
      <c r="C63" s="69"/>
      <c r="D63" s="69"/>
      <c r="E63" s="69"/>
      <c r="F63" s="69" t="s">
        <v>190</v>
      </c>
      <c r="G63" s="69" t="s">
        <v>857</v>
      </c>
      <c r="H63" s="106"/>
      <c r="I6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Tyshia Coleman</v>
      </c>
      <c r="J63" s="106" t="str" cm="1">
        <f t="array" ref="J63">GetIDFromName(UjigamiTable[[#This Row],[FullName]])</f>
        <v/>
      </c>
      <c r="K63" s="107" t="str">
        <f>_xlfn.XLOOKUP(UjigamiTable[[#This Row],[IDFromName]],EmployeesByDept[ID],EmployeesByDept[DeptShift],"")</f>
        <v/>
      </c>
      <c r="L63" s="106" t="str" cm="1">
        <f t="array" ref="L6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3" s="190" t="str">
        <f>"Delete(""operator " &amp; UjigamiTable[[#This Row],[Operator ID]] &amp; """)"</f>
        <v>Delete("operator 11057722")</v>
      </c>
    </row>
    <row r="64" spans="1:13" x14ac:dyDescent="0.2">
      <c r="A64" s="69" t="s">
        <v>8806</v>
      </c>
      <c r="B64" s="69">
        <v>11227838</v>
      </c>
      <c r="C64" s="69"/>
      <c r="D64" s="69"/>
      <c r="E64" s="69"/>
      <c r="F64" s="69" t="s">
        <v>190</v>
      </c>
      <c r="G64" s="69" t="s">
        <v>857</v>
      </c>
      <c r="H64" s="106"/>
      <c r="I6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Damon Collins</v>
      </c>
      <c r="J64" s="106" t="str" cm="1">
        <f t="array" ref="J64">GetIDFromName(UjigamiTable[[#This Row],[FullName]])</f>
        <v/>
      </c>
      <c r="K64" s="107" t="str">
        <f>_xlfn.XLOOKUP(UjigamiTable[[#This Row],[IDFromName]],EmployeesByDept[ID],EmployeesByDept[DeptShift],"")</f>
        <v/>
      </c>
      <c r="L64" s="106" t="str" cm="1">
        <f t="array" ref="L6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4" s="190" t="str">
        <f>"Delete(""operator " &amp; UjigamiTable[[#This Row],[Operator ID]] &amp; """)"</f>
        <v>Delete("operator 11227838")</v>
      </c>
    </row>
    <row r="65" spans="1:13" x14ac:dyDescent="0.2">
      <c r="A65" s="69" t="s">
        <v>8069</v>
      </c>
      <c r="B65" s="69">
        <v>11057517</v>
      </c>
      <c r="C65" s="69"/>
      <c r="D65" s="69"/>
      <c r="E65" s="69"/>
      <c r="F65" s="69" t="s">
        <v>190</v>
      </c>
      <c r="G65" s="69" t="s">
        <v>857</v>
      </c>
      <c r="H65" s="106"/>
      <c r="I6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Tierra Collins</v>
      </c>
      <c r="J65" s="106" cm="1">
        <f t="array" ref="J65">GetIDFromName(UjigamiTable[[#This Row],[FullName]])</f>
        <v>1787</v>
      </c>
      <c r="K65" s="107" t="str">
        <f>_xlfn.XLOOKUP(UjigamiTable[[#This Row],[IDFromName]],EmployeesByDept[ID],EmployeesByDept[DeptShift],"")</f>
        <v/>
      </c>
      <c r="L65" s="106" t="str" cm="1">
        <f t="array" ref="L6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5" s="190" t="str">
        <f>"Delete(""operator " &amp; UjigamiTable[[#This Row],[Operator ID]] &amp; """)"</f>
        <v>Delete("operator 11057517")</v>
      </c>
    </row>
    <row r="66" spans="1:13" x14ac:dyDescent="0.2">
      <c r="A66" s="69" t="s">
        <v>8807</v>
      </c>
      <c r="B66" s="69">
        <v>5894973</v>
      </c>
      <c r="C66" s="69"/>
      <c r="D66" s="69"/>
      <c r="E66" s="69"/>
      <c r="F66" s="69" t="s">
        <v>190</v>
      </c>
      <c r="G66" s="69" t="s">
        <v>857</v>
      </c>
      <c r="H66" s="106"/>
      <c r="I6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Tamia Conley</v>
      </c>
      <c r="J66" s="106" t="str" cm="1">
        <f t="array" ref="J66">GetIDFromName(UjigamiTable[[#This Row],[FullName]])</f>
        <v/>
      </c>
      <c r="K66" s="107" t="str">
        <f>_xlfn.XLOOKUP(UjigamiTable[[#This Row],[IDFromName]],EmployeesByDept[ID],EmployeesByDept[DeptShift],"")</f>
        <v/>
      </c>
      <c r="L66" s="106" t="str" cm="1">
        <f t="array" ref="L6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6" s="190" t="str">
        <f>"Delete(""operator " &amp; UjigamiTable[[#This Row],[Operator ID]] &amp; """)"</f>
        <v>Delete("operator 5894973")</v>
      </c>
    </row>
    <row r="67" spans="1:13" x14ac:dyDescent="0.2">
      <c r="A67" s="69" t="s">
        <v>8808</v>
      </c>
      <c r="B67" s="69">
        <v>5990272</v>
      </c>
      <c r="C67" s="69"/>
      <c r="D67" s="69"/>
      <c r="E67" s="69"/>
      <c r="F67" s="69" t="s">
        <v>190</v>
      </c>
      <c r="G67" s="69" t="s">
        <v>857</v>
      </c>
      <c r="H67" s="106"/>
      <c r="I6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Jasmine Cook</v>
      </c>
      <c r="J67" s="106" t="str" cm="1">
        <f t="array" ref="J67">GetIDFromName(UjigamiTable[[#This Row],[FullName]])</f>
        <v/>
      </c>
      <c r="K67" s="107" t="str">
        <f>_xlfn.XLOOKUP(UjigamiTable[[#This Row],[IDFromName]],EmployeesByDept[ID],EmployeesByDept[DeptShift],"")</f>
        <v/>
      </c>
      <c r="L67" s="106" t="str" cm="1">
        <f t="array" ref="L6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7" s="190" t="str">
        <f>"Delete(""operator " &amp; UjigamiTable[[#This Row],[Operator ID]] &amp; """)"</f>
        <v>Delete("operator 5990272")</v>
      </c>
    </row>
    <row r="68" spans="1:13" x14ac:dyDescent="0.2">
      <c r="A68" s="69" t="s">
        <v>8809</v>
      </c>
      <c r="B68" s="69">
        <v>5947010</v>
      </c>
      <c r="C68" s="69"/>
      <c r="D68" s="69"/>
      <c r="E68" s="69"/>
      <c r="F68" s="69" t="s">
        <v>190</v>
      </c>
      <c r="G68" s="69" t="s">
        <v>857</v>
      </c>
      <c r="H68" s="106"/>
      <c r="I6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Beverly Cooper</v>
      </c>
      <c r="J68" s="106" t="str" cm="1">
        <f t="array" ref="J68">GetIDFromName(UjigamiTable[[#This Row],[FullName]])</f>
        <v/>
      </c>
      <c r="K68" s="107" t="str">
        <f>_xlfn.XLOOKUP(UjigamiTable[[#This Row],[IDFromName]],EmployeesByDept[ID],EmployeesByDept[DeptShift],"")</f>
        <v/>
      </c>
      <c r="L68" s="106" t="str" cm="1">
        <f t="array" ref="L6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8" s="190" t="str">
        <f>"Delete(""operator " &amp; UjigamiTable[[#This Row],[Operator ID]] &amp; """)"</f>
        <v>Delete("operator 5947010")</v>
      </c>
    </row>
    <row r="69" spans="1:13" x14ac:dyDescent="0.2">
      <c r="A69" s="69" t="s">
        <v>8810</v>
      </c>
      <c r="B69" s="69">
        <v>5947004</v>
      </c>
      <c r="C69" s="69"/>
      <c r="D69" s="69"/>
      <c r="E69" s="69"/>
      <c r="F69" s="69" t="s">
        <v>190</v>
      </c>
      <c r="G69" s="69" t="s">
        <v>857</v>
      </c>
      <c r="H69" s="106"/>
      <c r="I6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Orion Cooper</v>
      </c>
      <c r="J69" s="106" t="str" cm="1">
        <f t="array" ref="J69">GetIDFromName(UjigamiTable[[#This Row],[FullName]])</f>
        <v/>
      </c>
      <c r="K69" s="107" t="str">
        <f>_xlfn.XLOOKUP(UjigamiTable[[#This Row],[IDFromName]],EmployeesByDept[ID],EmployeesByDept[DeptShift],"")</f>
        <v/>
      </c>
      <c r="L69" s="106" t="str" cm="1">
        <f t="array" ref="L6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9" s="190" t="str">
        <f>"Delete(""operator " &amp; UjigamiTable[[#This Row],[Operator ID]] &amp; """)"</f>
        <v>Delete("operator 5947004")</v>
      </c>
    </row>
    <row r="70" spans="1:13" x14ac:dyDescent="0.2">
      <c r="A70" s="69" t="s">
        <v>8811</v>
      </c>
      <c r="B70" s="69">
        <v>11074605</v>
      </c>
      <c r="C70" s="69"/>
      <c r="D70" s="69"/>
      <c r="E70" s="69"/>
      <c r="F70" s="69" t="s">
        <v>190</v>
      </c>
      <c r="G70" s="69" t="s">
        <v>857</v>
      </c>
      <c r="H70" s="106"/>
      <c r="I7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Talisha Cooper</v>
      </c>
      <c r="J70" s="106" t="str" cm="1">
        <f t="array" ref="J70">GetIDFromName(UjigamiTable[[#This Row],[FullName]])</f>
        <v/>
      </c>
      <c r="K70" s="107" t="str">
        <f>_xlfn.XLOOKUP(UjigamiTable[[#This Row],[IDFromName]],EmployeesByDept[ID],EmployeesByDept[DeptShift],"")</f>
        <v/>
      </c>
      <c r="L70" s="106" t="str" cm="1">
        <f t="array" ref="L7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0" s="190" t="str">
        <f>"Delete(""operator " &amp; UjigamiTable[[#This Row],[Operator ID]] &amp; """)"</f>
        <v>Delete("operator 11074605")</v>
      </c>
    </row>
    <row r="71" spans="1:13" x14ac:dyDescent="0.2">
      <c r="A71" s="69" t="s">
        <v>7134</v>
      </c>
      <c r="B71" s="69">
        <v>5956460</v>
      </c>
      <c r="C71" s="69"/>
      <c r="D71" s="69"/>
      <c r="E71" s="69"/>
      <c r="F71" s="69" t="s">
        <v>190</v>
      </c>
      <c r="G71" s="69" t="s">
        <v>857</v>
      </c>
      <c r="H71" s="106"/>
      <c r="I7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Marilyn Coopwood</v>
      </c>
      <c r="J71" s="106" cm="1">
        <f t="array" ref="J71">GetIDFromName(UjigamiTable[[#This Row],[FullName]])</f>
        <v>1526</v>
      </c>
      <c r="K71" s="107" t="str">
        <f>_xlfn.XLOOKUP(UjigamiTable[[#This Row],[IDFromName]],EmployeesByDept[ID],EmployeesByDept[DeptShift],"")</f>
        <v/>
      </c>
      <c r="L71" s="106" t="str" cm="1">
        <f t="array" ref="L7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1" s="190" t="str">
        <f>"Delete(""operator " &amp; UjigamiTable[[#This Row],[Operator ID]] &amp; """)"</f>
        <v>Delete("operator 5956460")</v>
      </c>
    </row>
    <row r="72" spans="1:13" x14ac:dyDescent="0.2">
      <c r="A72" s="69" t="s">
        <v>8812</v>
      </c>
      <c r="B72" s="69">
        <v>11142242</v>
      </c>
      <c r="C72" s="69" t="s">
        <v>8767</v>
      </c>
      <c r="D72" s="69"/>
      <c r="E72" s="69"/>
      <c r="F72" s="69" t="s">
        <v>190</v>
      </c>
      <c r="G72" s="69" t="s">
        <v>857</v>
      </c>
      <c r="H72" s="106"/>
      <c r="I7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Jermaine Coppage</v>
      </c>
      <c r="J72" s="106" t="str" cm="1">
        <f t="array" ref="J72">GetIDFromName(UjigamiTable[[#This Row],[FullName]])</f>
        <v/>
      </c>
      <c r="K72" s="107" t="str">
        <f>_xlfn.XLOOKUP(UjigamiTable[[#This Row],[IDFromName]],EmployeesByDept[ID],EmployeesByDept[DeptShift],"")</f>
        <v/>
      </c>
      <c r="L72" s="106" t="str" cm="1">
        <f t="array" ref="L7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2" s="190" t="str">
        <f>"Delete(""operator " &amp; UjigamiTable[[#This Row],[Operator ID]] &amp; """)"</f>
        <v>Delete("operator 11142242")</v>
      </c>
    </row>
    <row r="73" spans="1:13" x14ac:dyDescent="0.2">
      <c r="A73" s="69" t="s">
        <v>8813</v>
      </c>
      <c r="B73" s="69">
        <v>11057463</v>
      </c>
      <c r="C73" s="69"/>
      <c r="D73" s="69"/>
      <c r="E73" s="69"/>
      <c r="F73" s="69" t="s">
        <v>190</v>
      </c>
      <c r="G73" s="69" t="s">
        <v>857</v>
      </c>
      <c r="H73" s="106"/>
      <c r="I7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Karwana Corbin</v>
      </c>
      <c r="J73" s="106" t="str" cm="1">
        <f t="array" ref="J73">GetIDFromName(UjigamiTable[[#This Row],[FullName]])</f>
        <v/>
      </c>
      <c r="K73" s="107" t="str">
        <f>_xlfn.XLOOKUP(UjigamiTable[[#This Row],[IDFromName]],EmployeesByDept[ID],EmployeesByDept[DeptShift],"")</f>
        <v/>
      </c>
      <c r="L73" s="106" t="str" cm="1">
        <f t="array" ref="L7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3" s="190" t="str">
        <f>"Delete(""operator " &amp; UjigamiTable[[#This Row],[Operator ID]] &amp; """)"</f>
        <v>Delete("operator 11057463")</v>
      </c>
    </row>
    <row r="74" spans="1:13" x14ac:dyDescent="0.2">
      <c r="A74" s="69" t="s">
        <v>7278</v>
      </c>
      <c r="B74" s="69">
        <v>11057609</v>
      </c>
      <c r="C74" s="69"/>
      <c r="D74" s="69"/>
      <c r="E74" s="69"/>
      <c r="F74" s="69" t="s">
        <v>190</v>
      </c>
      <c r="G74" s="69" t="s">
        <v>857</v>
      </c>
      <c r="H74" s="106"/>
      <c r="I7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Michelle Cotton</v>
      </c>
      <c r="J74" s="106" cm="1">
        <f t="array" ref="J74">GetIDFromName(UjigamiTable[[#This Row],[FullName]])</f>
        <v>2026</v>
      </c>
      <c r="K74" s="107" t="str">
        <f>_xlfn.XLOOKUP(UjigamiTable[[#This Row],[IDFromName]],EmployeesByDept[ID],EmployeesByDept[DeptShift],"")</f>
        <v>DT FEM 1st</v>
      </c>
      <c r="L74" s="106" t="str" cm="1">
        <f t="array" ref="L7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4" s="190" t="str">
        <f>"Delete(""operator " &amp; UjigamiTable[[#This Row],[Operator ID]] &amp; """)"</f>
        <v>Delete("operator 11057609")</v>
      </c>
    </row>
    <row r="75" spans="1:13" x14ac:dyDescent="0.2">
      <c r="A75" s="69" t="s">
        <v>8814</v>
      </c>
      <c r="B75" s="69">
        <v>11057451</v>
      </c>
      <c r="C75" s="69"/>
      <c r="D75" s="69"/>
      <c r="E75" s="69"/>
      <c r="F75" s="69" t="s">
        <v>190</v>
      </c>
      <c r="G75" s="69" t="s">
        <v>857</v>
      </c>
      <c r="H75" s="106"/>
      <c r="I7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Lashanae Covington</v>
      </c>
      <c r="J75" s="106" t="str" cm="1">
        <f t="array" ref="J75">GetIDFromName(UjigamiTable[[#This Row],[FullName]])</f>
        <v/>
      </c>
      <c r="K75" s="107" t="str">
        <f>_xlfn.XLOOKUP(UjigamiTable[[#This Row],[IDFromName]],EmployeesByDept[ID],EmployeesByDept[DeptShift],"")</f>
        <v/>
      </c>
      <c r="L75" s="106" t="str" cm="1">
        <f t="array" ref="L7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5" s="190" t="str">
        <f>"Delete(""operator " &amp; UjigamiTable[[#This Row],[Operator ID]] &amp; """)"</f>
        <v>Delete("operator 11057451")</v>
      </c>
    </row>
    <row r="76" spans="1:13" x14ac:dyDescent="0.2">
      <c r="A76" s="69" t="s">
        <v>8815</v>
      </c>
      <c r="B76" s="69">
        <v>11227955</v>
      </c>
      <c r="C76" s="69"/>
      <c r="D76" s="69"/>
      <c r="E76" s="69"/>
      <c r="F76" s="69" t="s">
        <v>190</v>
      </c>
      <c r="G76" s="69" t="s">
        <v>857</v>
      </c>
      <c r="H76" s="106"/>
      <c r="I7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Kathy Coy</v>
      </c>
      <c r="J76" s="106" cm="1">
        <f t="array" ref="J76">GetIDFromName(UjigamiTable[[#This Row],[FullName]])</f>
        <v>3031</v>
      </c>
      <c r="K76" s="107" t="str">
        <f>_xlfn.XLOOKUP(UjigamiTable[[#This Row],[IDFromName]],EmployeesByDept[ID],EmployeesByDept[DeptShift],"")</f>
        <v/>
      </c>
      <c r="L76" s="106" t="str" cm="1">
        <f t="array" ref="L7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6" s="190" t="str">
        <f>"Delete(""operator " &amp; UjigamiTable[[#This Row],[Operator ID]] &amp; """)"</f>
        <v>Delete("operator 11227955")</v>
      </c>
    </row>
    <row r="77" spans="1:13" x14ac:dyDescent="0.2">
      <c r="A77" s="69" t="s">
        <v>295</v>
      </c>
      <c r="B77" s="69">
        <v>11227883</v>
      </c>
      <c r="C77" s="69" t="s">
        <v>190</v>
      </c>
      <c r="D77" s="69" t="s">
        <v>8773</v>
      </c>
      <c r="E77" s="69"/>
      <c r="F77" s="69" t="s">
        <v>190</v>
      </c>
      <c r="G77" s="69" t="s">
        <v>857</v>
      </c>
      <c r="H77" s="106"/>
      <c r="I7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Deja Craft</v>
      </c>
      <c r="J77" s="106" cm="1">
        <f t="array" ref="J77">GetIDFromName(UjigamiTable[[#This Row],[FullName]])</f>
        <v>3039</v>
      </c>
      <c r="K77" s="107" t="str">
        <f>_xlfn.XLOOKUP(UjigamiTable[[#This Row],[IDFromName]],EmployeesByDept[ID],EmployeesByDept[DeptShift],"")</f>
        <v/>
      </c>
      <c r="L77" s="106" t="str" cm="1">
        <f t="array" ref="L7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7" s="190" t="str">
        <f>"Delete(""operator " &amp; UjigamiTable[[#This Row],[Operator ID]] &amp; """)"</f>
        <v>Delete("operator 11227883")</v>
      </c>
    </row>
    <row r="78" spans="1:13" x14ac:dyDescent="0.2">
      <c r="A78" s="69" t="s">
        <v>8816</v>
      </c>
      <c r="B78" s="69">
        <v>11142080</v>
      </c>
      <c r="C78" s="69"/>
      <c r="D78" s="69"/>
      <c r="E78" s="69"/>
      <c r="F78" s="69" t="s">
        <v>190</v>
      </c>
      <c r="G78" s="69" t="s">
        <v>857</v>
      </c>
      <c r="H78" s="106"/>
      <c r="I7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Freddie Craig</v>
      </c>
      <c r="J78" s="106" t="str" cm="1">
        <f t="array" ref="J78">GetIDFromName(UjigamiTable[[#This Row],[FullName]])</f>
        <v/>
      </c>
      <c r="K78" s="107" t="str">
        <f>_xlfn.XLOOKUP(UjigamiTable[[#This Row],[IDFromName]],EmployeesByDept[ID],EmployeesByDept[DeptShift],"")</f>
        <v/>
      </c>
      <c r="L78" s="106" t="str" cm="1">
        <f t="array" ref="L7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8" s="190" t="str">
        <f>"Delete(""operator " &amp; UjigamiTable[[#This Row],[Operator ID]] &amp; """)"</f>
        <v>Delete("operator 11142080")</v>
      </c>
    </row>
    <row r="79" spans="1:13" x14ac:dyDescent="0.2">
      <c r="A79" s="69" t="s">
        <v>8817</v>
      </c>
      <c r="B79" s="69">
        <v>11227470</v>
      </c>
      <c r="C79" s="69"/>
      <c r="D79" s="69"/>
      <c r="E79" s="69"/>
      <c r="F79" s="69" t="s">
        <v>190</v>
      </c>
      <c r="G79" s="69" t="s">
        <v>857</v>
      </c>
      <c r="H79" s="106"/>
      <c r="I7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Darrick Crawford</v>
      </c>
      <c r="J79" s="106" t="str" cm="1">
        <f t="array" ref="J79">GetIDFromName(UjigamiTable[[#This Row],[FullName]])</f>
        <v/>
      </c>
      <c r="K79" s="107" t="str">
        <f>_xlfn.XLOOKUP(UjigamiTable[[#This Row],[IDFromName]],EmployeesByDept[ID],EmployeesByDept[DeptShift],"")</f>
        <v/>
      </c>
      <c r="L79" s="106" t="str" cm="1">
        <f t="array" ref="L7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9" s="190" t="str">
        <f>"Delete(""operator " &amp; UjigamiTable[[#This Row],[Operator ID]] &amp; """)"</f>
        <v>Delete("operator 11227470")</v>
      </c>
    </row>
    <row r="80" spans="1:13" x14ac:dyDescent="0.2">
      <c r="A80" s="69" t="s">
        <v>8818</v>
      </c>
      <c r="B80" s="69">
        <v>11008936</v>
      </c>
      <c r="C80" s="69"/>
      <c r="D80" s="69"/>
      <c r="E80" s="69"/>
      <c r="F80" s="69" t="s">
        <v>190</v>
      </c>
      <c r="G80" s="69" t="s">
        <v>857</v>
      </c>
      <c r="H80" s="106"/>
      <c r="I8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Tracey Crawford</v>
      </c>
      <c r="J80" s="106" t="str" cm="1">
        <f t="array" ref="J80">GetIDFromName(UjigamiTable[[#This Row],[FullName]])</f>
        <v/>
      </c>
      <c r="K80" s="107" t="str">
        <f>_xlfn.XLOOKUP(UjigamiTable[[#This Row],[IDFromName]],EmployeesByDept[ID],EmployeesByDept[DeptShift],"")</f>
        <v/>
      </c>
      <c r="L80" s="106" t="str" cm="1">
        <f t="array" ref="L8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0" s="190" t="str">
        <f>"Delete(""operator " &amp; UjigamiTable[[#This Row],[Operator ID]] &amp; """)"</f>
        <v>Delete("operator 11008936")</v>
      </c>
    </row>
    <row r="81" spans="1:13" x14ac:dyDescent="0.2">
      <c r="A81" s="69" t="s">
        <v>8819</v>
      </c>
      <c r="B81" s="69">
        <v>11057824</v>
      </c>
      <c r="C81" s="69"/>
      <c r="D81" s="69"/>
      <c r="E81" s="69"/>
      <c r="F81" s="69" t="s">
        <v>190</v>
      </c>
      <c r="G81" s="69" t="s">
        <v>857</v>
      </c>
      <c r="H81" s="106"/>
      <c r="I8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Carol Crosby</v>
      </c>
      <c r="J81" s="106" cm="1">
        <f t="array" ref="J81">GetIDFromName(UjigamiTable[[#This Row],[FullName]])</f>
        <v>1734</v>
      </c>
      <c r="K81" s="107" t="str">
        <f>_xlfn.XLOOKUP(UjigamiTable[[#This Row],[IDFromName]],EmployeesByDept[ID],EmployeesByDept[DeptShift],"")</f>
        <v/>
      </c>
      <c r="L81" s="106" t="str" cm="1">
        <f t="array" ref="L8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1" s="190" t="str">
        <f>"Delete(""operator " &amp; UjigamiTable[[#This Row],[Operator ID]] &amp; """)"</f>
        <v>Delete("operator 11057824")</v>
      </c>
    </row>
    <row r="82" spans="1:13" x14ac:dyDescent="0.2">
      <c r="A82" s="69" t="s">
        <v>296</v>
      </c>
      <c r="B82" s="69">
        <v>1694</v>
      </c>
      <c r="C82" s="69" t="s">
        <v>190</v>
      </c>
      <c r="D82" s="69" t="s">
        <v>8774</v>
      </c>
      <c r="E82" s="69"/>
      <c r="F82" s="69" t="s">
        <v>190</v>
      </c>
      <c r="G82" s="69" t="s">
        <v>856</v>
      </c>
      <c r="H82" s="106"/>
      <c r="I8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Drakkar Crosby</v>
      </c>
      <c r="J82" s="106" cm="1">
        <f t="array" ref="J82">GetIDFromName(UjigamiTable[[#This Row],[FullName]])</f>
        <v>1694</v>
      </c>
      <c r="K82" s="107" t="str">
        <f>_xlfn.XLOOKUP(UjigamiTable[[#This Row],[IDFromName]],EmployeesByDept[ID],EmployeesByDept[DeptShift],"")</f>
        <v>T1XX A</v>
      </c>
      <c r="L82" s="106" t="str" cm="1">
        <f t="array" ref="L8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2" s="190" t="str">
        <f>"Delete(""operator " &amp; UjigamiTable[[#This Row],[Operator ID]] &amp; """)"</f>
        <v>Delete("operator 1694")</v>
      </c>
    </row>
    <row r="83" spans="1:13" x14ac:dyDescent="0.2">
      <c r="A83" s="69" t="s">
        <v>8820</v>
      </c>
      <c r="B83" s="69">
        <v>11057826</v>
      </c>
      <c r="C83" s="69"/>
      <c r="D83" s="69"/>
      <c r="E83" s="69"/>
      <c r="F83" s="69" t="s">
        <v>190</v>
      </c>
      <c r="G83" s="69" t="s">
        <v>857</v>
      </c>
      <c r="H83" s="106"/>
      <c r="I8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Kiajuana Crosby</v>
      </c>
      <c r="J83" s="106" cm="1">
        <f t="array" ref="J83">GetIDFromName(UjigamiTable[[#This Row],[FullName]])</f>
        <v>1738</v>
      </c>
      <c r="K83" s="107" t="str">
        <f>_xlfn.XLOOKUP(UjigamiTable[[#This Row],[IDFromName]],EmployeesByDept[ID],EmployeesByDept[DeptShift],"")</f>
        <v/>
      </c>
      <c r="L83" s="106" t="str" cm="1">
        <f t="array" ref="L8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3" s="190" t="str">
        <f>"Delete(""operator " &amp; UjigamiTable[[#This Row],[Operator ID]] &amp; """)"</f>
        <v>Delete("operator 11057826")</v>
      </c>
    </row>
    <row r="84" spans="1:13" x14ac:dyDescent="0.2">
      <c r="A84" s="69" t="s">
        <v>8821</v>
      </c>
      <c r="B84" s="69">
        <v>11227929</v>
      </c>
      <c r="C84" s="69"/>
      <c r="D84" s="69"/>
      <c r="E84" s="69"/>
      <c r="F84" s="69" t="s">
        <v>190</v>
      </c>
      <c r="G84" s="69" t="s">
        <v>857</v>
      </c>
      <c r="H84" s="106"/>
      <c r="I8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Shon Cross</v>
      </c>
      <c r="J84" s="106" cm="1">
        <f t="array" ref="J84">GetIDFromName(UjigamiTable[[#This Row],[FullName]])</f>
        <v>3029</v>
      </c>
      <c r="K84" s="107" t="str">
        <f>_xlfn.XLOOKUP(UjigamiTable[[#This Row],[IDFromName]],EmployeesByDept[ID],EmployeesByDept[DeptShift],"")</f>
        <v/>
      </c>
      <c r="L84" s="106" t="str" cm="1">
        <f t="array" ref="L8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4" s="190" t="str">
        <f>"Delete(""operator " &amp; UjigamiTable[[#This Row],[Operator ID]] &amp; """)"</f>
        <v>Delete("operator 11227929")</v>
      </c>
    </row>
    <row r="85" spans="1:13" x14ac:dyDescent="0.2">
      <c r="A85" s="69" t="s">
        <v>8822</v>
      </c>
      <c r="B85" s="69">
        <v>11057441</v>
      </c>
      <c r="C85" s="69"/>
      <c r="D85" s="69"/>
      <c r="E85" s="69"/>
      <c r="F85" s="69" t="s">
        <v>190</v>
      </c>
      <c r="G85" s="69" t="s">
        <v>857</v>
      </c>
      <c r="H85" s="106"/>
      <c r="I8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Nefertiti Crowfield</v>
      </c>
      <c r="J85" s="106" cm="1">
        <f t="array" ref="J85">GetIDFromName(UjigamiTable[[#This Row],[FullName]])</f>
        <v>1739</v>
      </c>
      <c r="K85" s="107" t="str">
        <f>_xlfn.XLOOKUP(UjigamiTable[[#This Row],[IDFromName]],EmployeesByDept[ID],EmployeesByDept[DeptShift],"")</f>
        <v/>
      </c>
      <c r="L85" s="106" t="str" cm="1">
        <f t="array" ref="L8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5" s="190" t="str">
        <f>"Delete(""operator " &amp; UjigamiTable[[#This Row],[Operator ID]] &amp; """)"</f>
        <v>Delete("operator 11057441")</v>
      </c>
    </row>
    <row r="86" spans="1:13" x14ac:dyDescent="0.2">
      <c r="A86" s="69" t="s">
        <v>8823</v>
      </c>
      <c r="B86" s="69">
        <v>11074651</v>
      </c>
      <c r="C86" s="69"/>
      <c r="D86" s="69"/>
      <c r="E86" s="69"/>
      <c r="F86" s="69" t="s">
        <v>190</v>
      </c>
      <c r="G86" s="69" t="s">
        <v>857</v>
      </c>
      <c r="H86" s="106"/>
      <c r="I8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Miguel Cruder</v>
      </c>
      <c r="J86" s="106" cm="1">
        <f t="array" ref="J86">GetIDFromName(UjigamiTable[[#This Row],[FullName]])</f>
        <v>2091</v>
      </c>
      <c r="K86" s="107" t="str">
        <f>_xlfn.XLOOKUP(UjigamiTable[[#This Row],[IDFromName]],EmployeesByDept[ID],EmployeesByDept[DeptShift],"")</f>
        <v/>
      </c>
      <c r="L86" s="106" t="str" cm="1">
        <f t="array" ref="L8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6" s="190" t="str">
        <f>"Delete(""operator " &amp; UjigamiTable[[#This Row],[Operator ID]] &amp; """)"</f>
        <v>Delete("operator 11074651")</v>
      </c>
    </row>
    <row r="87" spans="1:13" x14ac:dyDescent="0.2">
      <c r="A87" s="69" t="s">
        <v>300</v>
      </c>
      <c r="B87" s="69">
        <v>9586</v>
      </c>
      <c r="C87" s="69" t="s">
        <v>190</v>
      </c>
      <c r="D87" s="69"/>
      <c r="E87" s="69"/>
      <c r="F87" s="69" t="s">
        <v>190</v>
      </c>
      <c r="G87" s="69" t="s">
        <v>856</v>
      </c>
      <c r="H87" s="106"/>
      <c r="I8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Caleb Crutcher</v>
      </c>
      <c r="J87" s="106" cm="1">
        <f t="array" ref="J87">GetIDFromName(UjigamiTable[[#This Row],[FullName]])</f>
        <v>9586</v>
      </c>
      <c r="K87" s="107" t="str">
        <f>_xlfn.XLOOKUP(UjigamiTable[[#This Row],[IDFromName]],EmployeesByDept[ID],EmployeesByDept[DeptShift],"")</f>
        <v/>
      </c>
      <c r="L87" s="106" t="str" cm="1">
        <f t="array" ref="L8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7" s="190" t="str">
        <f>"Delete(""operator " &amp; UjigamiTable[[#This Row],[Operator ID]] &amp; """)"</f>
        <v>Delete("operator 9586")</v>
      </c>
    </row>
    <row r="88" spans="1:13" x14ac:dyDescent="0.2">
      <c r="A88" s="69" t="s">
        <v>8824</v>
      </c>
      <c r="B88" s="69">
        <v>5895405</v>
      </c>
      <c r="C88" s="69"/>
      <c r="D88" s="69"/>
      <c r="E88" s="69"/>
      <c r="F88" s="69" t="s">
        <v>190</v>
      </c>
      <c r="G88" s="69" t="s">
        <v>857</v>
      </c>
      <c r="H88" s="106"/>
      <c r="I8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Daquan Culler</v>
      </c>
      <c r="J88" s="106" t="str" cm="1">
        <f t="array" ref="J88">GetIDFromName(UjigamiTable[[#This Row],[FullName]])</f>
        <v/>
      </c>
      <c r="K88" s="107" t="str">
        <f>_xlfn.XLOOKUP(UjigamiTable[[#This Row],[IDFromName]],EmployeesByDept[ID],EmployeesByDept[DeptShift],"")</f>
        <v/>
      </c>
      <c r="L88" s="106" t="str" cm="1">
        <f t="array" ref="L8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8" s="190" t="str">
        <f>"Delete(""operator " &amp; UjigamiTable[[#This Row],[Operator ID]] &amp; """)"</f>
        <v>Delete("operator 5895405")</v>
      </c>
    </row>
    <row r="89" spans="1:13" x14ac:dyDescent="0.2">
      <c r="A89" s="69" t="s">
        <v>6520</v>
      </c>
      <c r="B89" s="69">
        <v>11142051</v>
      </c>
      <c r="C89" s="69"/>
      <c r="D89" s="69"/>
      <c r="E89" s="69"/>
      <c r="F89" s="69" t="s">
        <v>190</v>
      </c>
      <c r="G89" s="69" t="s">
        <v>857</v>
      </c>
      <c r="H89" s="106"/>
      <c r="I8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Jennifer Cummings</v>
      </c>
      <c r="J89" s="106" t="str" cm="1">
        <f t="array" ref="J89">GetIDFromName(UjigamiTable[[#This Row],[FullName]])</f>
        <v/>
      </c>
      <c r="K89" s="107" t="str">
        <f>_xlfn.XLOOKUP(UjigamiTable[[#This Row],[IDFromName]],EmployeesByDept[ID],EmployeesByDept[DeptShift],"")</f>
        <v/>
      </c>
      <c r="L89" s="106" t="str" cm="1">
        <f t="array" ref="L8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9" s="190" t="str">
        <f>"Delete(""operator " &amp; UjigamiTable[[#This Row],[Operator ID]] &amp; """)"</f>
        <v>Delete("operator 11142051")</v>
      </c>
    </row>
    <row r="90" spans="1:13" x14ac:dyDescent="0.2">
      <c r="A90" s="69" t="s">
        <v>8825</v>
      </c>
      <c r="B90" s="69">
        <v>11009119</v>
      </c>
      <c r="C90" s="69"/>
      <c r="D90" s="69"/>
      <c r="E90" s="69"/>
      <c r="F90" s="69" t="s">
        <v>190</v>
      </c>
      <c r="G90" s="69" t="s">
        <v>857</v>
      </c>
      <c r="H90" s="106"/>
      <c r="I9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Kevin Cunningham</v>
      </c>
      <c r="J90" s="106" t="str" cm="1">
        <f t="array" ref="J90">GetIDFromName(UjigamiTable[[#This Row],[FullName]])</f>
        <v/>
      </c>
      <c r="K90" s="107" t="str">
        <f>_xlfn.XLOOKUP(UjigamiTable[[#This Row],[IDFromName]],EmployeesByDept[ID],EmployeesByDept[DeptShift],"")</f>
        <v/>
      </c>
      <c r="L90" s="106" t="str" cm="1">
        <f t="array" ref="L9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90" s="190" t="str">
        <f>"Delete(""operator " &amp; UjigamiTable[[#This Row],[Operator ID]] &amp; """)"</f>
        <v>Delete("operator 11009119")</v>
      </c>
    </row>
    <row r="91" spans="1:13" x14ac:dyDescent="0.2">
      <c r="A91" s="69" t="s">
        <v>8826</v>
      </c>
      <c r="B91" s="69">
        <v>11227726</v>
      </c>
      <c r="C91" s="69"/>
      <c r="D91" s="69"/>
      <c r="E91" s="69"/>
      <c r="F91" s="69" t="s">
        <v>190</v>
      </c>
      <c r="G91" s="69" t="s">
        <v>857</v>
      </c>
      <c r="H91" s="106"/>
      <c r="I9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Anthony Curl</v>
      </c>
      <c r="J91" s="106" t="str" cm="1">
        <f t="array" ref="J91">GetIDFromName(UjigamiTable[[#This Row],[FullName]])</f>
        <v/>
      </c>
      <c r="K91" s="107" t="str">
        <f>_xlfn.XLOOKUP(UjigamiTable[[#This Row],[IDFromName]],EmployeesByDept[ID],EmployeesByDept[DeptShift],"")</f>
        <v/>
      </c>
      <c r="L91" s="106" t="str" cm="1">
        <f t="array" ref="L9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91" s="190" t="str">
        <f>"Delete(""operator " &amp; UjigamiTable[[#This Row],[Operator ID]] &amp; """)"</f>
        <v>Delete("operator 11227726")</v>
      </c>
    </row>
    <row r="92" spans="1:13" x14ac:dyDescent="0.2">
      <c r="A92" s="69" t="s">
        <v>6253</v>
      </c>
      <c r="B92" s="69">
        <v>11057779</v>
      </c>
      <c r="C92" s="69"/>
      <c r="D92" s="69"/>
      <c r="E92" s="69"/>
      <c r="F92" s="69" t="s">
        <v>190</v>
      </c>
      <c r="G92" s="69" t="s">
        <v>857</v>
      </c>
      <c r="H92" s="106"/>
      <c r="I9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Gerard Curry</v>
      </c>
      <c r="J92" s="106" cm="1">
        <f t="array" ref="J92">GetIDFromName(UjigamiTable[[#This Row],[FullName]])</f>
        <v>1771</v>
      </c>
      <c r="K92" s="107" t="str">
        <f>_xlfn.XLOOKUP(UjigamiTable[[#This Row],[IDFromName]],EmployeesByDept[ID],EmployeesByDept[DeptShift],"")</f>
        <v/>
      </c>
      <c r="L92" s="106" t="str" cm="1">
        <f t="array" ref="L9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92" s="190" t="str">
        <f>"Delete(""operator " &amp; UjigamiTable[[#This Row],[Operator ID]] &amp; """)"</f>
        <v>Delete("operator 11057779")</v>
      </c>
    </row>
    <row r="93" spans="1:13" x14ac:dyDescent="0.2">
      <c r="A93" s="69" t="s">
        <v>8827</v>
      </c>
      <c r="B93" s="69">
        <v>2485</v>
      </c>
      <c r="C93" s="69" t="s">
        <v>8767</v>
      </c>
      <c r="D93" s="69"/>
      <c r="E93" s="69"/>
      <c r="F93" s="69" t="s">
        <v>190</v>
      </c>
      <c r="G93" s="69" t="s">
        <v>857</v>
      </c>
      <c r="H93" s="106"/>
      <c r="I9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Iyania Curry</v>
      </c>
      <c r="J93" s="106" cm="1">
        <f t="array" ref="J93">GetIDFromName(UjigamiTable[[#This Row],[FullName]])</f>
        <v>2485</v>
      </c>
      <c r="K93" s="107" t="str">
        <f>_xlfn.XLOOKUP(UjigamiTable[[#This Row],[IDFromName]],EmployeesByDept[ID],EmployeesByDept[DeptShift],"")</f>
        <v/>
      </c>
      <c r="L93" s="106" t="str" cm="1">
        <f t="array" ref="L9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93" s="190" t="str">
        <f>"Delete(""operator " &amp; UjigamiTable[[#This Row],[Operator ID]] &amp; """)"</f>
        <v>Delete("operator 2485")</v>
      </c>
    </row>
    <row r="94" spans="1:13" x14ac:dyDescent="0.2">
      <c r="A94" s="69" t="s">
        <v>8828</v>
      </c>
      <c r="B94" s="69">
        <v>11189118</v>
      </c>
      <c r="C94" s="69"/>
      <c r="D94" s="69"/>
      <c r="E94" s="69"/>
      <c r="F94" s="69" t="s">
        <v>190</v>
      </c>
      <c r="G94" s="69" t="s">
        <v>857</v>
      </c>
      <c r="H94" s="106"/>
      <c r="I9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Aures Curtis</v>
      </c>
      <c r="J94" s="106" cm="1">
        <f t="array" ref="J94">GetIDFromName(UjigamiTable[[#This Row],[FullName]])</f>
        <v>3013</v>
      </c>
      <c r="K94" s="107" t="str">
        <f>_xlfn.XLOOKUP(UjigamiTable[[#This Row],[IDFromName]],EmployeesByDept[ID],EmployeesByDept[DeptShift],"")</f>
        <v/>
      </c>
      <c r="L94" s="106" t="str" cm="1">
        <f t="array" ref="L9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94" s="190" t="str">
        <f>"Delete(""operator " &amp; UjigamiTable[[#This Row],[Operator ID]] &amp; """)"</f>
        <v>Delete("operator 11189118")</v>
      </c>
    </row>
    <row r="95" spans="1:13" x14ac:dyDescent="0.2">
      <c r="A95" s="69" t="s">
        <v>306</v>
      </c>
      <c r="B95" s="69">
        <v>8914</v>
      </c>
      <c r="C95" s="69" t="s">
        <v>190</v>
      </c>
      <c r="D95" s="69" t="s">
        <v>8774</v>
      </c>
      <c r="E95" s="69"/>
      <c r="F95" s="69" t="s">
        <v>8779</v>
      </c>
      <c r="G95" s="69" t="s">
        <v>856</v>
      </c>
      <c r="H95" s="106"/>
      <c r="I9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Brandon Curtis</v>
      </c>
      <c r="J95" s="106" cm="1">
        <f t="array" ref="J95">GetIDFromName(UjigamiTable[[#This Row],[FullName]])</f>
        <v>8914</v>
      </c>
      <c r="K95" s="107" t="str">
        <f>_xlfn.XLOOKUP(UjigamiTable[[#This Row],[IDFromName]],EmployeesByDept[ID],EmployeesByDept[DeptShift],"")</f>
        <v>T1XX A</v>
      </c>
      <c r="L95" s="106" t="str" cm="1">
        <f t="array" ref="L9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95" s="190" t="str">
        <f>"Delete(""operator " &amp; UjigamiTable[[#This Row],[Operator ID]] &amp; """)"</f>
        <v>Delete("operator 8914")</v>
      </c>
    </row>
    <row r="96" spans="1:13" x14ac:dyDescent="0.2">
      <c r="A96" s="69" t="s">
        <v>8829</v>
      </c>
      <c r="B96" s="69">
        <v>5709794</v>
      </c>
      <c r="C96" s="69"/>
      <c r="D96" s="69"/>
      <c r="E96" s="69"/>
      <c r="F96" s="69" t="s">
        <v>190</v>
      </c>
      <c r="G96" s="69" t="s">
        <v>857</v>
      </c>
      <c r="H96" s="106"/>
      <c r="I9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Omar Dancer</v>
      </c>
      <c r="J96" s="106" t="str" cm="1">
        <f t="array" ref="J96">GetIDFromName(UjigamiTable[[#This Row],[FullName]])</f>
        <v/>
      </c>
      <c r="K96" s="107" t="str">
        <f>_xlfn.XLOOKUP(UjigamiTable[[#This Row],[IDFromName]],EmployeesByDept[ID],EmployeesByDept[DeptShift],"")</f>
        <v/>
      </c>
      <c r="L96" s="106" t="str" cm="1">
        <f t="array" ref="L9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96" s="190" t="str">
        <f>"Delete(""operator " &amp; UjigamiTable[[#This Row],[Operator ID]] &amp; """)"</f>
        <v>Delete("operator 5709794")</v>
      </c>
    </row>
    <row r="97" spans="1:13" x14ac:dyDescent="0.2">
      <c r="A97" s="69" t="s">
        <v>8830</v>
      </c>
      <c r="B97" s="69">
        <v>11057627</v>
      </c>
      <c r="C97" s="69"/>
      <c r="D97" s="69"/>
      <c r="E97" s="69"/>
      <c r="F97" s="69" t="s">
        <v>190</v>
      </c>
      <c r="G97" s="69" t="s">
        <v>857</v>
      </c>
      <c r="H97" s="106"/>
      <c r="I9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Oahn Danh</v>
      </c>
      <c r="J97" s="106" t="str" cm="1">
        <f t="array" ref="J97">GetIDFromName(UjigamiTable[[#This Row],[FullName]])</f>
        <v/>
      </c>
      <c r="K97" s="107" t="str">
        <f>_xlfn.XLOOKUP(UjigamiTable[[#This Row],[IDFromName]],EmployeesByDept[ID],EmployeesByDept[DeptShift],"")</f>
        <v/>
      </c>
      <c r="L97" s="106" t="str" cm="1">
        <f t="array" ref="L9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97" s="190" t="str">
        <f>"Delete(""operator " &amp; UjigamiTable[[#This Row],[Operator ID]] &amp; """)"</f>
        <v>Delete("operator 11057627")</v>
      </c>
    </row>
    <row r="98" spans="1:13" x14ac:dyDescent="0.2">
      <c r="A98" s="69" t="s">
        <v>311</v>
      </c>
      <c r="B98" s="69">
        <v>8998</v>
      </c>
      <c r="C98" s="69" t="s">
        <v>8831</v>
      </c>
      <c r="D98" s="69" t="s">
        <v>8771</v>
      </c>
      <c r="E98" s="69"/>
      <c r="F98" s="69" t="s">
        <v>190</v>
      </c>
      <c r="G98" s="69" t="s">
        <v>856</v>
      </c>
      <c r="H98" s="106"/>
      <c r="I9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Jermaine Daniel</v>
      </c>
      <c r="J98" s="106" cm="1">
        <f t="array" ref="J98">GetIDFromName(UjigamiTable[[#This Row],[FullName]])</f>
        <v>8998</v>
      </c>
      <c r="K98" s="107" t="str">
        <f>_xlfn.XLOOKUP(UjigamiTable[[#This Row],[IDFromName]],EmployeesByDept[ID],EmployeesByDept[DeptShift],"")</f>
        <v>Maintenance 1st</v>
      </c>
      <c r="L98" s="106" t="str" cm="1">
        <f t="array" ref="L9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98" s="190" t="str">
        <f>"Delete(""operator " &amp; UjigamiTable[[#This Row],[Operator ID]] &amp; """)"</f>
        <v>Delete("operator 8998")</v>
      </c>
    </row>
    <row r="99" spans="1:13" x14ac:dyDescent="0.2">
      <c r="A99" s="69" t="s">
        <v>8832</v>
      </c>
      <c r="B99" s="69">
        <v>5947131</v>
      </c>
      <c r="C99" s="69"/>
      <c r="D99" s="69"/>
      <c r="E99" s="69"/>
      <c r="F99" s="69" t="s">
        <v>190</v>
      </c>
      <c r="G99" s="69" t="s">
        <v>857</v>
      </c>
      <c r="H99" s="106"/>
      <c r="I9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Danielle Daniels</v>
      </c>
      <c r="J99" s="106" t="str" cm="1">
        <f t="array" ref="J99">GetIDFromName(UjigamiTable[[#This Row],[FullName]])</f>
        <v/>
      </c>
      <c r="K99" s="107" t="str">
        <f>_xlfn.XLOOKUP(UjigamiTable[[#This Row],[IDFromName]],EmployeesByDept[ID],EmployeesByDept[DeptShift],"")</f>
        <v/>
      </c>
      <c r="L99" s="106" t="str" cm="1">
        <f t="array" ref="L9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99" s="190" t="str">
        <f>"Delete(""operator " &amp; UjigamiTable[[#This Row],[Operator ID]] &amp; """)"</f>
        <v>Delete("operator 5947131")</v>
      </c>
    </row>
    <row r="100" spans="1:13" x14ac:dyDescent="0.2">
      <c r="A100" s="69" t="s">
        <v>8833</v>
      </c>
      <c r="B100" s="69">
        <v>11057580</v>
      </c>
      <c r="C100" s="69"/>
      <c r="D100" s="69"/>
      <c r="E100" s="69"/>
      <c r="F100" s="69" t="s">
        <v>190</v>
      </c>
      <c r="G100" s="69" t="s">
        <v>857</v>
      </c>
      <c r="H100" s="106"/>
      <c r="I10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David Dantzler</v>
      </c>
      <c r="J100" s="106" t="str" cm="1">
        <f t="array" ref="J100">GetIDFromName(UjigamiTable[[#This Row],[FullName]])</f>
        <v/>
      </c>
      <c r="K100" s="107" t="str">
        <f>_xlfn.XLOOKUP(UjigamiTable[[#This Row],[IDFromName]],EmployeesByDept[ID],EmployeesByDept[DeptShift],"")</f>
        <v/>
      </c>
      <c r="L100" s="106" t="str" cm="1">
        <f t="array" ref="L10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00" s="190" t="str">
        <f>"Delete(""operator " &amp; UjigamiTable[[#This Row],[Operator ID]] &amp; """)"</f>
        <v>Delete("operator 11057580")</v>
      </c>
    </row>
    <row r="101" spans="1:13" x14ac:dyDescent="0.2">
      <c r="A101" s="69" t="s">
        <v>8834</v>
      </c>
      <c r="B101" s="69">
        <v>11008796</v>
      </c>
      <c r="C101" s="69"/>
      <c r="D101" s="69"/>
      <c r="E101" s="69"/>
      <c r="F101" s="69" t="s">
        <v>190</v>
      </c>
      <c r="G101" s="69" t="s">
        <v>857</v>
      </c>
      <c r="H101" s="106"/>
      <c r="I10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Thaer Darmoo</v>
      </c>
      <c r="J101" s="106" t="str" cm="1">
        <f t="array" ref="J101">GetIDFromName(UjigamiTable[[#This Row],[FullName]])</f>
        <v/>
      </c>
      <c r="K101" s="107" t="str">
        <f>_xlfn.XLOOKUP(UjigamiTable[[#This Row],[IDFromName]],EmployeesByDept[ID],EmployeesByDept[DeptShift],"")</f>
        <v/>
      </c>
      <c r="L101" s="106" t="str" cm="1">
        <f t="array" ref="L10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01" s="190" t="str">
        <f>"Delete(""operator " &amp; UjigamiTable[[#This Row],[Operator ID]] &amp; """)"</f>
        <v>Delete("operator 11008796")</v>
      </c>
    </row>
    <row r="102" spans="1:13" x14ac:dyDescent="0.2">
      <c r="A102" s="69" t="s">
        <v>8835</v>
      </c>
      <c r="B102" s="69">
        <v>11227566</v>
      </c>
      <c r="C102" s="69"/>
      <c r="D102" s="69"/>
      <c r="E102" s="69"/>
      <c r="F102" s="69" t="s">
        <v>190</v>
      </c>
      <c r="G102" s="69" t="s">
        <v>857</v>
      </c>
      <c r="H102" s="106"/>
      <c r="I10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Alex Davis</v>
      </c>
      <c r="J102" s="106" t="str" cm="1">
        <f t="array" ref="J102">GetIDFromName(UjigamiTable[[#This Row],[FullName]])</f>
        <v/>
      </c>
      <c r="K102" s="107" t="str">
        <f>_xlfn.XLOOKUP(UjigamiTable[[#This Row],[IDFromName]],EmployeesByDept[ID],EmployeesByDept[DeptShift],"")</f>
        <v/>
      </c>
      <c r="L102" s="106" t="str" cm="1">
        <f t="array" ref="L10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02" s="190" t="str">
        <f>"Delete(""operator " &amp; UjigamiTable[[#This Row],[Operator ID]] &amp; """)"</f>
        <v>Delete("operator 11227566")</v>
      </c>
    </row>
    <row r="103" spans="1:13" x14ac:dyDescent="0.2">
      <c r="A103" s="69" t="s">
        <v>8836</v>
      </c>
      <c r="B103" s="69">
        <v>11057444</v>
      </c>
      <c r="C103" s="69"/>
      <c r="D103" s="69"/>
      <c r="E103" s="69"/>
      <c r="F103" s="69" t="s">
        <v>190</v>
      </c>
      <c r="G103" s="69" t="s">
        <v>857</v>
      </c>
      <c r="H103" s="106"/>
      <c r="I10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Anita Davis</v>
      </c>
      <c r="J103" s="106" t="str" cm="1">
        <f t="array" ref="J103">GetIDFromName(UjigamiTable[[#This Row],[FullName]])</f>
        <v/>
      </c>
      <c r="K103" s="107" t="str">
        <f>_xlfn.XLOOKUP(UjigamiTable[[#This Row],[IDFromName]],EmployeesByDept[ID],EmployeesByDept[DeptShift],"")</f>
        <v/>
      </c>
      <c r="L103" s="106" t="str" cm="1">
        <f t="array" ref="L10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03" s="190" t="str">
        <f>"Delete(""operator " &amp; UjigamiTable[[#This Row],[Operator ID]] &amp; """)"</f>
        <v>Delete("operator 11057444")</v>
      </c>
    </row>
    <row r="104" spans="1:13" x14ac:dyDescent="0.2">
      <c r="A104" s="69" t="s">
        <v>314</v>
      </c>
      <c r="B104" s="69">
        <v>11142262</v>
      </c>
      <c r="C104" s="69"/>
      <c r="D104" s="69"/>
      <c r="E104" s="69"/>
      <c r="F104" s="69" t="s">
        <v>190</v>
      </c>
      <c r="G104" s="69" t="s">
        <v>857</v>
      </c>
      <c r="H104" s="106"/>
      <c r="I10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Antoine Davis</v>
      </c>
      <c r="J104" s="106" cm="1">
        <f t="array" ref="J104">GetIDFromName(UjigamiTable[[#This Row],[FullName]])</f>
        <v>2420</v>
      </c>
      <c r="K104" s="107" t="str">
        <f>_xlfn.XLOOKUP(UjigamiTable[[#This Row],[IDFromName]],EmployeesByDept[ID],EmployeesByDept[DeptShift],"")</f>
        <v/>
      </c>
      <c r="L104" s="106" t="str" cm="1">
        <f t="array" ref="L10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04" s="190" t="str">
        <f>"Delete(""operator " &amp; UjigamiTable[[#This Row],[Operator ID]] &amp; """)"</f>
        <v>Delete("operator 11142262")</v>
      </c>
    </row>
    <row r="105" spans="1:13" x14ac:dyDescent="0.2">
      <c r="A105" s="69" t="s">
        <v>8837</v>
      </c>
      <c r="B105" s="69">
        <v>11057457</v>
      </c>
      <c r="C105" s="69"/>
      <c r="D105" s="69"/>
      <c r="E105" s="69"/>
      <c r="F105" s="69" t="s">
        <v>190</v>
      </c>
      <c r="G105" s="69" t="s">
        <v>857</v>
      </c>
      <c r="H105" s="106"/>
      <c r="I10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Beatrice Davis</v>
      </c>
      <c r="J105" s="106" t="str" cm="1">
        <f t="array" ref="J105">GetIDFromName(UjigamiTable[[#This Row],[FullName]])</f>
        <v/>
      </c>
      <c r="K105" s="107" t="str">
        <f>_xlfn.XLOOKUP(UjigamiTable[[#This Row],[IDFromName]],EmployeesByDept[ID],EmployeesByDept[DeptShift],"")</f>
        <v/>
      </c>
      <c r="L105" s="106" t="str" cm="1">
        <f t="array" ref="L10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05" s="190" t="str">
        <f>"Delete(""operator " &amp; UjigamiTable[[#This Row],[Operator ID]] &amp; """)"</f>
        <v>Delete("operator 11057457")</v>
      </c>
    </row>
    <row r="106" spans="1:13" x14ac:dyDescent="0.2">
      <c r="A106" s="69" t="s">
        <v>318</v>
      </c>
      <c r="B106" s="69">
        <v>2506</v>
      </c>
      <c r="C106" s="69" t="s">
        <v>190</v>
      </c>
      <c r="D106" s="69"/>
      <c r="E106" s="69"/>
      <c r="F106" s="69" t="s">
        <v>190</v>
      </c>
      <c r="G106" s="69" t="s">
        <v>857</v>
      </c>
      <c r="H106" s="106"/>
      <c r="I10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Blake Davis</v>
      </c>
      <c r="J106" s="106" cm="1">
        <f t="array" ref="J106">GetIDFromName(UjigamiTable[[#This Row],[FullName]])</f>
        <v>2506</v>
      </c>
      <c r="K106" s="107" t="str">
        <f>_xlfn.XLOOKUP(UjigamiTable[[#This Row],[IDFromName]],EmployeesByDept[ID],EmployeesByDept[DeptShift],"")</f>
        <v/>
      </c>
      <c r="L106" s="106" t="str" cm="1">
        <f t="array" ref="L10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06" s="190" t="str">
        <f>"Delete(""operator " &amp; UjigamiTable[[#This Row],[Operator ID]] &amp; """)"</f>
        <v>Delete("operator 2506")</v>
      </c>
    </row>
    <row r="107" spans="1:13" x14ac:dyDescent="0.2">
      <c r="A107" s="69" t="s">
        <v>320</v>
      </c>
      <c r="B107" s="69">
        <v>8854</v>
      </c>
      <c r="C107" s="69" t="s">
        <v>175</v>
      </c>
      <c r="D107" s="69" t="s">
        <v>8773</v>
      </c>
      <c r="E107" s="69"/>
      <c r="F107" s="69" t="s">
        <v>8779</v>
      </c>
      <c r="G107" s="69" t="s">
        <v>856</v>
      </c>
      <c r="H107" s="106"/>
      <c r="I10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Brandon Davis</v>
      </c>
      <c r="J107" s="106" cm="1">
        <f t="array" ref="J107">GetIDFromName(UjigamiTable[[#This Row],[FullName]])</f>
        <v>8854</v>
      </c>
      <c r="K107" s="107" t="str">
        <f>_xlfn.XLOOKUP(UjigamiTable[[#This Row],[IDFromName]],EmployeesByDept[ID],EmployeesByDept[DeptShift],"")</f>
        <v>T1XX C</v>
      </c>
      <c r="L107" s="106" t="str" cm="1">
        <f t="array" ref="L10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07" s="190" t="str">
        <f>"Delete(""operator " &amp; UjigamiTable[[#This Row],[Operator ID]] &amp; """)"</f>
        <v>Delete("operator 8854")</v>
      </c>
    </row>
    <row r="108" spans="1:13" x14ac:dyDescent="0.2">
      <c r="A108" s="69" t="s">
        <v>5738</v>
      </c>
      <c r="B108" s="69">
        <v>11057663</v>
      </c>
      <c r="C108" s="69"/>
      <c r="D108" s="69"/>
      <c r="E108" s="69"/>
      <c r="F108" s="69" t="s">
        <v>190</v>
      </c>
      <c r="G108" s="69" t="s">
        <v>857</v>
      </c>
      <c r="H108" s="106"/>
      <c r="I10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Crystal Davis</v>
      </c>
      <c r="J108" s="106" cm="1">
        <f t="array" ref="J108">GetIDFromName(UjigamiTable[[#This Row],[FullName]])</f>
        <v>1780</v>
      </c>
      <c r="K108" s="107" t="str">
        <f>_xlfn.XLOOKUP(UjigamiTable[[#This Row],[IDFromName]],EmployeesByDept[ID],EmployeesByDept[DeptShift],"")</f>
        <v/>
      </c>
      <c r="L108" s="106" t="str" cm="1">
        <f t="array" ref="L10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08" s="190" t="str">
        <f>"Delete(""operator " &amp; UjigamiTable[[#This Row],[Operator ID]] &amp; """)"</f>
        <v>Delete("operator 11057663")</v>
      </c>
    </row>
    <row r="109" spans="1:13" x14ac:dyDescent="0.2">
      <c r="A109" s="69" t="s">
        <v>8838</v>
      </c>
      <c r="B109" s="69">
        <v>1100832</v>
      </c>
      <c r="C109" s="69"/>
      <c r="D109" s="69"/>
      <c r="E109" s="69"/>
      <c r="F109" s="69" t="s">
        <v>190</v>
      </c>
      <c r="G109" s="69" t="s">
        <v>857</v>
      </c>
      <c r="H109" s="106"/>
      <c r="I10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Deante Davis</v>
      </c>
      <c r="J109" s="106" t="str" cm="1">
        <f t="array" ref="J109">GetIDFromName(UjigamiTable[[#This Row],[FullName]])</f>
        <v/>
      </c>
      <c r="K109" s="107" t="str">
        <f>_xlfn.XLOOKUP(UjigamiTable[[#This Row],[IDFromName]],EmployeesByDept[ID],EmployeesByDept[DeptShift],"")</f>
        <v/>
      </c>
      <c r="L109" s="106" t="str" cm="1">
        <f t="array" ref="L10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09" s="190" t="str">
        <f>"Delete(""operator " &amp; UjigamiTable[[#This Row],[Operator ID]] &amp; """)"</f>
        <v>Delete("operator 1100832")</v>
      </c>
    </row>
    <row r="110" spans="1:13" x14ac:dyDescent="0.2">
      <c r="A110" s="69" t="s">
        <v>5923</v>
      </c>
      <c r="B110" s="69">
        <v>11142252</v>
      </c>
      <c r="C110" s="69"/>
      <c r="D110" s="69"/>
      <c r="E110" s="69"/>
      <c r="F110" s="69" t="s">
        <v>190</v>
      </c>
      <c r="G110" s="69" t="s">
        <v>857</v>
      </c>
      <c r="H110" s="106"/>
      <c r="I11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Defontez Davis</v>
      </c>
      <c r="J110" s="106" cm="1">
        <f t="array" ref="J110">GetIDFromName(UjigamiTable[[#This Row],[FullName]])</f>
        <v>9711</v>
      </c>
      <c r="K110" s="107" t="str">
        <f>_xlfn.XLOOKUP(UjigamiTable[[#This Row],[IDFromName]],EmployeesByDept[ID],EmployeesByDept[DeptShift],"")</f>
        <v/>
      </c>
      <c r="L110" s="106" t="str" cm="1">
        <f t="array" ref="L11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10" s="190" t="str">
        <f>"Delete(""operator " &amp; UjigamiTable[[#This Row],[Operator ID]] &amp; """)"</f>
        <v>Delete("operator 11142252")</v>
      </c>
    </row>
    <row r="111" spans="1:13" x14ac:dyDescent="0.2">
      <c r="A111" s="69" t="s">
        <v>7075</v>
      </c>
      <c r="B111" s="69">
        <v>5833911</v>
      </c>
      <c r="C111" s="69"/>
      <c r="D111" s="69"/>
      <c r="E111" s="69"/>
      <c r="F111" s="69" t="s">
        <v>190</v>
      </c>
      <c r="G111" s="69" t="s">
        <v>857</v>
      </c>
      <c r="H111" s="106"/>
      <c r="I11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Lynette Davis</v>
      </c>
      <c r="J111" s="106" cm="1">
        <f t="array" ref="J111">GetIDFromName(UjigamiTable[[#This Row],[FullName]])</f>
        <v>9370</v>
      </c>
      <c r="K111" s="107" t="str">
        <f>_xlfn.XLOOKUP(UjigamiTable[[#This Row],[IDFromName]],EmployeesByDept[ID],EmployeesByDept[DeptShift],"")</f>
        <v/>
      </c>
      <c r="L111" s="106" t="str" cm="1">
        <f t="array" ref="L11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11" s="190" t="str">
        <f>"Delete(""operator " &amp; UjigamiTable[[#This Row],[Operator ID]] &amp; """)"</f>
        <v>Delete("operator 5833911")</v>
      </c>
    </row>
    <row r="112" spans="1:13" x14ac:dyDescent="0.2">
      <c r="A112" s="69" t="s">
        <v>8839</v>
      </c>
      <c r="B112" s="69">
        <v>11074832</v>
      </c>
      <c r="C112" s="69"/>
      <c r="D112" s="69"/>
      <c r="E112" s="69"/>
      <c r="F112" s="69" t="s">
        <v>190</v>
      </c>
      <c r="G112" s="69" t="s">
        <v>857</v>
      </c>
      <c r="H112" s="106"/>
      <c r="I11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Sharell Davis</v>
      </c>
      <c r="J112" s="106" t="str" cm="1">
        <f t="array" ref="J112">GetIDFromName(UjigamiTable[[#This Row],[FullName]])</f>
        <v/>
      </c>
      <c r="K112" s="107" t="str">
        <f>_xlfn.XLOOKUP(UjigamiTable[[#This Row],[IDFromName]],EmployeesByDept[ID],EmployeesByDept[DeptShift],"")</f>
        <v/>
      </c>
      <c r="L112" s="106" t="str" cm="1">
        <f t="array" ref="L11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12" s="190" t="str">
        <f>"Delete(""operator " &amp; UjigamiTable[[#This Row],[Operator ID]] &amp; """)"</f>
        <v>Delete("operator 11074832")</v>
      </c>
    </row>
    <row r="113" spans="1:13" x14ac:dyDescent="0.2">
      <c r="A113" s="69" t="s">
        <v>8840</v>
      </c>
      <c r="B113" s="69">
        <v>11189018</v>
      </c>
      <c r="C113" s="69"/>
      <c r="D113" s="69"/>
      <c r="E113" s="69"/>
      <c r="F113" s="69" t="s">
        <v>190</v>
      </c>
      <c r="G113" s="69" t="s">
        <v>857</v>
      </c>
      <c r="H113" s="106"/>
      <c r="I11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Morris Dawson</v>
      </c>
      <c r="J113" s="106" t="str" cm="1">
        <f t="array" ref="J113">GetIDFromName(UjigamiTable[[#This Row],[FullName]])</f>
        <v/>
      </c>
      <c r="K113" s="107" t="str">
        <f>_xlfn.XLOOKUP(UjigamiTable[[#This Row],[IDFromName]],EmployeesByDept[ID],EmployeesByDept[DeptShift],"")</f>
        <v/>
      </c>
      <c r="L113" s="106" t="str" cm="1">
        <f t="array" ref="L11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13" s="190" t="str">
        <f>"Delete(""operator " &amp; UjigamiTable[[#This Row],[Operator ID]] &amp; """)"</f>
        <v>Delete("operator 11189018")</v>
      </c>
    </row>
    <row r="114" spans="1:13" x14ac:dyDescent="0.2">
      <c r="A114" s="69" t="s">
        <v>8016</v>
      </c>
      <c r="B114" s="69">
        <v>9167</v>
      </c>
      <c r="C114" s="69" t="s">
        <v>190</v>
      </c>
      <c r="D114" s="69" t="s">
        <v>8774</v>
      </c>
      <c r="E114" s="69"/>
      <c r="F114" s="69" t="s">
        <v>190</v>
      </c>
      <c r="G114" s="69" t="s">
        <v>857</v>
      </c>
      <c r="H114" s="106"/>
      <c r="I11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Terrell Day</v>
      </c>
      <c r="J114" s="106" cm="1">
        <f t="array" ref="J114">GetIDFromName(UjigamiTable[[#This Row],[FullName]])</f>
        <v>9176</v>
      </c>
      <c r="K114" s="107" t="str">
        <f>_xlfn.XLOOKUP(UjigamiTable[[#This Row],[IDFromName]],EmployeesByDept[ID],EmployeesByDept[DeptShift],"")</f>
        <v>T1XX A</v>
      </c>
      <c r="L114" s="106" t="str" cm="1">
        <f t="array" ref="L11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14" s="190" t="str">
        <f>"Delete(""operator " &amp; UjigamiTable[[#This Row],[Operator ID]] &amp; """)"</f>
        <v>Delete("operator 9167")</v>
      </c>
    </row>
    <row r="115" spans="1:13" x14ac:dyDescent="0.2">
      <c r="A115" s="69" t="s">
        <v>325</v>
      </c>
      <c r="B115" s="69">
        <v>5964128</v>
      </c>
      <c r="C115" s="69"/>
      <c r="D115" s="69"/>
      <c r="E115" s="69"/>
      <c r="F115" s="69" t="s">
        <v>190</v>
      </c>
      <c r="G115" s="69" t="s">
        <v>857</v>
      </c>
      <c r="H115" s="106"/>
      <c r="I11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Janis Delaney</v>
      </c>
      <c r="J115" s="106" cm="1">
        <f t="array" ref="J115">GetIDFromName(UjigamiTable[[#This Row],[FullName]])</f>
        <v>5004</v>
      </c>
      <c r="K115" s="107" t="str">
        <f>_xlfn.XLOOKUP(UjigamiTable[[#This Row],[IDFromName]],EmployeesByDept[ID],EmployeesByDept[DeptShift],"")</f>
        <v>Maintenance 1st</v>
      </c>
      <c r="L115" s="106" t="str" cm="1">
        <f t="array" ref="L11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15" s="190" t="str">
        <f>"Delete(""operator " &amp; UjigamiTable[[#This Row],[Operator ID]] &amp; """)"</f>
        <v>Delete("operator 5964128")</v>
      </c>
    </row>
    <row r="116" spans="1:13" x14ac:dyDescent="0.2">
      <c r="A116" s="69" t="s">
        <v>8841</v>
      </c>
      <c r="B116" s="69">
        <v>5842670</v>
      </c>
      <c r="C116" s="69"/>
      <c r="D116" s="69"/>
      <c r="E116" s="69"/>
      <c r="F116" s="69" t="s">
        <v>190</v>
      </c>
      <c r="G116" s="69" t="s">
        <v>857</v>
      </c>
      <c r="H116" s="106"/>
      <c r="I11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Carl Delor</v>
      </c>
      <c r="J116" s="106" t="str" cm="1">
        <f t="array" ref="J116">GetIDFromName(UjigamiTable[[#This Row],[FullName]])</f>
        <v/>
      </c>
      <c r="K116" s="107" t="str">
        <f>_xlfn.XLOOKUP(UjigamiTable[[#This Row],[IDFromName]],EmployeesByDept[ID],EmployeesByDept[DeptShift],"")</f>
        <v/>
      </c>
      <c r="L116" s="106" t="str" cm="1">
        <f t="array" ref="L11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16" s="190" t="str">
        <f>"Delete(""operator " &amp; UjigamiTable[[#This Row],[Operator ID]] &amp; """)"</f>
        <v>Delete("operator 5842670")</v>
      </c>
    </row>
    <row r="117" spans="1:13" x14ac:dyDescent="0.2">
      <c r="A117" s="69" t="s">
        <v>327</v>
      </c>
      <c r="B117" s="69">
        <v>11074546</v>
      </c>
      <c r="C117" s="69"/>
      <c r="D117" s="69"/>
      <c r="E117" s="69"/>
      <c r="F117" s="69" t="s">
        <v>190</v>
      </c>
      <c r="G117" s="69" t="s">
        <v>857</v>
      </c>
      <c r="H117" s="106"/>
      <c r="I11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Abuhuraira Dewan</v>
      </c>
      <c r="J117" s="106" cm="1">
        <f t="array" ref="J117">GetIDFromName(UjigamiTable[[#This Row],[FullName]])</f>
        <v>7996</v>
      </c>
      <c r="K117" s="107" t="str">
        <f>_xlfn.XLOOKUP(UjigamiTable[[#This Row],[IDFromName]],EmployeesByDept[ID],EmployeesByDept[DeptShift],"")</f>
        <v/>
      </c>
      <c r="L117" s="106" t="str" cm="1">
        <f t="array" ref="L11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17" s="190" t="str">
        <f>"Delete(""operator " &amp; UjigamiTable[[#This Row],[Operator ID]] &amp; """)"</f>
        <v>Delete("operator 11074546")</v>
      </c>
    </row>
    <row r="118" spans="1:13" x14ac:dyDescent="0.2">
      <c r="A118" s="69" t="s">
        <v>8842</v>
      </c>
      <c r="B118" s="69">
        <v>11009171</v>
      </c>
      <c r="C118" s="69" t="s">
        <v>193</v>
      </c>
      <c r="D118" s="69" t="s">
        <v>9135</v>
      </c>
      <c r="E118" s="69"/>
      <c r="F118" s="69" t="s">
        <v>190</v>
      </c>
      <c r="G118" s="69" t="s">
        <v>857</v>
      </c>
      <c r="H118" s="106"/>
      <c r="I11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Mubeen Dewan</v>
      </c>
      <c r="J118" s="106" cm="1">
        <f t="array" ref="J118">GetIDFromName(UjigamiTable[[#This Row],[FullName]])</f>
        <v>1928</v>
      </c>
      <c r="K118" s="107" t="str">
        <f>_xlfn.XLOOKUP(UjigamiTable[[#This Row],[IDFromName]],EmployeesByDept[ID],EmployeesByDept[DeptShift],"")</f>
        <v>Quality 3rd</v>
      </c>
      <c r="L118" s="106" t="str" cm="1">
        <f t="array" ref="L11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18" s="190" t="str">
        <f>"Delete(""operator " &amp; UjigamiTable[[#This Row],[Operator ID]] &amp; """)"</f>
        <v>Delete("operator 11009171")</v>
      </c>
    </row>
    <row r="119" spans="1:13" x14ac:dyDescent="0.2">
      <c r="A119" s="69" t="s">
        <v>331</v>
      </c>
      <c r="B119" s="69">
        <v>11142175</v>
      </c>
      <c r="C119" s="69"/>
      <c r="D119" s="69"/>
      <c r="E119" s="69"/>
      <c r="F119" s="69" t="s">
        <v>190</v>
      </c>
      <c r="G119" s="69" t="s">
        <v>857</v>
      </c>
      <c r="H119" s="106"/>
      <c r="I11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Arshdeep Dhindsa</v>
      </c>
      <c r="J119" s="106" cm="1">
        <f t="array" ref="J119">GetIDFromName(UjigamiTable[[#This Row],[FullName]])</f>
        <v>1023</v>
      </c>
      <c r="K119" s="107" t="str">
        <f>_xlfn.XLOOKUP(UjigamiTable[[#This Row],[IDFromName]],EmployeesByDept[ID],EmployeesByDept[DeptShift],"")</f>
        <v>Quality 1st</v>
      </c>
      <c r="L119" s="106" t="str" cm="1">
        <f t="array" ref="L11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19" s="190" t="str">
        <f>"Delete(""operator " &amp; UjigamiTable[[#This Row],[Operator ID]] &amp; """)"</f>
        <v>Delete("operator 11142175")</v>
      </c>
    </row>
    <row r="120" spans="1:13" x14ac:dyDescent="0.2">
      <c r="A120" s="69" t="s">
        <v>8843</v>
      </c>
      <c r="B120" s="69">
        <v>11135492</v>
      </c>
      <c r="C120" s="69"/>
      <c r="D120" s="69"/>
      <c r="E120" s="69"/>
      <c r="F120" s="69" t="s">
        <v>190</v>
      </c>
      <c r="G120" s="69" t="s">
        <v>857</v>
      </c>
      <c r="H120" s="106"/>
      <c r="I12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Jones DiaJana</v>
      </c>
      <c r="J120" s="106" t="str" cm="1">
        <f t="array" ref="J120">GetIDFromName(UjigamiTable[[#This Row],[FullName]])</f>
        <v/>
      </c>
      <c r="K120" s="107" t="str">
        <f>_xlfn.XLOOKUP(UjigamiTable[[#This Row],[IDFromName]],EmployeesByDept[ID],EmployeesByDept[DeptShift],"")</f>
        <v/>
      </c>
      <c r="L120" s="106" t="str" cm="1">
        <f t="array" ref="L12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20" s="190" t="str">
        <f>"Delete(""operator " &amp; UjigamiTable[[#This Row],[Operator ID]] &amp; """)"</f>
        <v>Delete("operator 11135492")</v>
      </c>
    </row>
    <row r="121" spans="1:13" x14ac:dyDescent="0.2">
      <c r="A121" s="69" t="s">
        <v>7099</v>
      </c>
      <c r="B121" s="69">
        <v>2397</v>
      </c>
      <c r="C121" s="69" t="s">
        <v>240</v>
      </c>
      <c r="D121" s="69" t="s">
        <v>8771</v>
      </c>
      <c r="E121" s="69"/>
      <c r="F121" s="69" t="s">
        <v>190</v>
      </c>
      <c r="G121" s="69" t="s">
        <v>856</v>
      </c>
      <c r="H121" s="106"/>
      <c r="I12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Mamadou Diallo</v>
      </c>
      <c r="J121" s="106" cm="1">
        <f t="array" ref="J121">GetIDFromName(UjigamiTable[[#This Row],[FullName]])</f>
        <v>2397</v>
      </c>
      <c r="K121" s="107" t="str">
        <f>_xlfn.XLOOKUP(UjigamiTable[[#This Row],[IDFromName]],EmployeesByDept[ID],EmployeesByDept[DeptShift],"")</f>
        <v>IT 1st</v>
      </c>
      <c r="L121" s="106" t="str" cm="1">
        <f t="array" ref="L12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21" s="190" t="str">
        <f>"Delete(""operator " &amp; UjigamiTable[[#This Row],[Operator ID]] &amp; """)"</f>
        <v>Delete("operator 2397")</v>
      </c>
    </row>
    <row r="122" spans="1:13" x14ac:dyDescent="0.2">
      <c r="A122" s="69" t="s">
        <v>334</v>
      </c>
      <c r="B122" s="69">
        <v>8177</v>
      </c>
      <c r="C122" s="69" t="s">
        <v>175</v>
      </c>
      <c r="D122" s="69" t="s">
        <v>8773</v>
      </c>
      <c r="E122" s="69"/>
      <c r="F122" s="69" t="s">
        <v>8779</v>
      </c>
      <c r="G122" s="69" t="s">
        <v>856</v>
      </c>
      <c r="H122" s="106"/>
      <c r="I12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Richard Dillard</v>
      </c>
      <c r="J122" s="106" cm="1">
        <f t="array" ref="J122">GetIDFromName(UjigamiTable[[#This Row],[FullName]])</f>
        <v>8177</v>
      </c>
      <c r="K122" s="107" t="str">
        <f>_xlfn.XLOOKUP(UjigamiTable[[#This Row],[IDFromName]],EmployeesByDept[ID],EmployeesByDept[DeptShift],"")</f>
        <v>T1XX C</v>
      </c>
      <c r="L122" s="106" t="str" cm="1">
        <f t="array" ref="L12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22" s="190" t="str">
        <f>"Delete(""operator " &amp; UjigamiTable[[#This Row],[Operator ID]] &amp; """)"</f>
        <v>Delete("operator 8177")</v>
      </c>
    </row>
    <row r="123" spans="1:13" x14ac:dyDescent="0.2">
      <c r="A123" s="69" t="s">
        <v>8844</v>
      </c>
      <c r="B123" s="69">
        <v>11252488</v>
      </c>
      <c r="C123" s="69"/>
      <c r="D123" s="69"/>
      <c r="E123" s="69"/>
      <c r="F123" s="69" t="s">
        <v>190</v>
      </c>
      <c r="G123" s="69" t="s">
        <v>857</v>
      </c>
      <c r="H123" s="106"/>
      <c r="I12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Taveonte Dillon</v>
      </c>
      <c r="J123" s="106" t="str" cm="1">
        <f t="array" ref="J123">GetIDFromName(UjigamiTable[[#This Row],[FullName]])</f>
        <v/>
      </c>
      <c r="K123" s="107" t="str">
        <f>_xlfn.XLOOKUP(UjigamiTable[[#This Row],[IDFromName]],EmployeesByDept[ID],EmployeesByDept[DeptShift],"")</f>
        <v/>
      </c>
      <c r="L123" s="106" t="str" cm="1">
        <f t="array" ref="L12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23" s="190" t="str">
        <f>"Delete(""operator " &amp; UjigamiTable[[#This Row],[Operator ID]] &amp; """)"</f>
        <v>Delete("operator 11252488")</v>
      </c>
    </row>
    <row r="124" spans="1:13" x14ac:dyDescent="0.2">
      <c r="A124" s="69" t="s">
        <v>8845</v>
      </c>
      <c r="B124" s="69">
        <v>11189036</v>
      </c>
      <c r="C124" s="69"/>
      <c r="D124" s="69"/>
      <c r="E124" s="69"/>
      <c r="F124" s="69" t="s">
        <v>190</v>
      </c>
      <c r="G124" s="69" t="s">
        <v>857</v>
      </c>
      <c r="H124" s="106"/>
      <c r="I12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Justin Dixon</v>
      </c>
      <c r="J124" s="106" t="str" cm="1">
        <f t="array" ref="J124">GetIDFromName(UjigamiTable[[#This Row],[FullName]])</f>
        <v/>
      </c>
      <c r="K124" s="107" t="str">
        <f>_xlfn.XLOOKUP(UjigamiTable[[#This Row],[IDFromName]],EmployeesByDept[ID],EmployeesByDept[DeptShift],"")</f>
        <v/>
      </c>
      <c r="L124" s="106" t="str" cm="1">
        <f t="array" ref="L12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24" s="190" t="str">
        <f>"Delete(""operator " &amp; UjigamiTable[[#This Row],[Operator ID]] &amp; """)"</f>
        <v>Delete("operator 11189036")</v>
      </c>
    </row>
    <row r="125" spans="1:13" x14ac:dyDescent="0.2">
      <c r="A125" s="69" t="s">
        <v>7184</v>
      </c>
      <c r="B125" s="69">
        <v>2245</v>
      </c>
      <c r="C125" s="69" t="s">
        <v>190</v>
      </c>
      <c r="D125" s="69" t="s">
        <v>8769</v>
      </c>
      <c r="E125" s="69"/>
      <c r="F125" s="69" t="s">
        <v>8779</v>
      </c>
      <c r="G125" s="69" t="s">
        <v>856</v>
      </c>
      <c r="H125" s="106"/>
      <c r="I12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Matthew Dixon</v>
      </c>
      <c r="J125" s="106" cm="1">
        <f t="array" ref="J125">GetIDFromName(UjigamiTable[[#This Row],[FullName]])</f>
        <v>2245</v>
      </c>
      <c r="K125" s="107" t="str">
        <f>_xlfn.XLOOKUP(UjigamiTable[[#This Row],[IDFromName]],EmployeesByDept[ID],EmployeesByDept[DeptShift],"")</f>
        <v>T1XX B</v>
      </c>
      <c r="L125" s="106" t="str" cm="1">
        <f t="array" ref="L12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25" s="190" t="str">
        <f>"Delete(""operator " &amp; UjigamiTable[[#This Row],[Operator ID]] &amp; """)"</f>
        <v>Delete("operator 2245")</v>
      </c>
    </row>
    <row r="126" spans="1:13" x14ac:dyDescent="0.2">
      <c r="A126" s="69" t="s">
        <v>8846</v>
      </c>
      <c r="B126" s="69">
        <v>11074551</v>
      </c>
      <c r="C126" s="69"/>
      <c r="D126" s="69"/>
      <c r="E126" s="69"/>
      <c r="F126" s="69" t="s">
        <v>190</v>
      </c>
      <c r="G126" s="69" t="s">
        <v>857</v>
      </c>
      <c r="H126" s="106"/>
      <c r="I12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Andre Dokes</v>
      </c>
      <c r="J126" s="106" t="str" cm="1">
        <f t="array" ref="J126">GetIDFromName(UjigamiTable[[#This Row],[FullName]])</f>
        <v/>
      </c>
      <c r="K126" s="107" t="str">
        <f>_xlfn.XLOOKUP(UjigamiTable[[#This Row],[IDFromName]],EmployeesByDept[ID],EmployeesByDept[DeptShift],"")</f>
        <v/>
      </c>
      <c r="L126" s="106" t="str" cm="1">
        <f t="array" ref="L12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26" s="190" t="str">
        <f>"Delete(""operator " &amp; UjigamiTable[[#This Row],[Operator ID]] &amp; """)"</f>
        <v>Delete("operator 11074551")</v>
      </c>
    </row>
    <row r="127" spans="1:13" x14ac:dyDescent="0.2">
      <c r="A127" s="69" t="s">
        <v>8847</v>
      </c>
      <c r="B127" s="69">
        <v>11074715</v>
      </c>
      <c r="C127" s="69"/>
      <c r="D127" s="69"/>
      <c r="E127" s="69"/>
      <c r="F127" s="69" t="s">
        <v>190</v>
      </c>
      <c r="G127" s="69" t="s">
        <v>857</v>
      </c>
      <c r="H127" s="106"/>
      <c r="I12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Joseph Domineck</v>
      </c>
      <c r="J127" s="106" t="str" cm="1">
        <f t="array" ref="J127">GetIDFromName(UjigamiTable[[#This Row],[FullName]])</f>
        <v/>
      </c>
      <c r="K127" s="107" t="str">
        <f>_xlfn.XLOOKUP(UjigamiTable[[#This Row],[IDFromName]],EmployeesByDept[ID],EmployeesByDept[DeptShift],"")</f>
        <v/>
      </c>
      <c r="L127" s="106" t="str" cm="1">
        <f t="array" ref="L12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27" s="190" t="str">
        <f>"Delete(""operator " &amp; UjigamiTable[[#This Row],[Operator ID]] &amp; """)"</f>
        <v>Delete("operator 11074715")</v>
      </c>
    </row>
    <row r="128" spans="1:13" x14ac:dyDescent="0.2">
      <c r="A128" s="69" t="s">
        <v>8848</v>
      </c>
      <c r="B128" s="69">
        <v>5956444</v>
      </c>
      <c r="C128" s="69"/>
      <c r="D128" s="69"/>
      <c r="E128" s="69"/>
      <c r="F128" s="69" t="s">
        <v>190</v>
      </c>
      <c r="G128" s="69" t="s">
        <v>857</v>
      </c>
      <c r="H128" s="106"/>
      <c r="I12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Jean Dominique</v>
      </c>
      <c r="J128" s="106" t="str" cm="1">
        <f t="array" ref="J128">GetIDFromName(UjigamiTable[[#This Row],[FullName]])</f>
        <v/>
      </c>
      <c r="K128" s="107" t="str">
        <f>_xlfn.XLOOKUP(UjigamiTable[[#This Row],[IDFromName]],EmployeesByDept[ID],EmployeesByDept[DeptShift],"")</f>
        <v/>
      </c>
      <c r="L128" s="106" t="str" cm="1">
        <f t="array" ref="L12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28" s="190" t="str">
        <f>"Delete(""operator " &amp; UjigamiTable[[#This Row],[Operator ID]] &amp; """)"</f>
        <v>Delete("operator 5956444")</v>
      </c>
    </row>
    <row r="129" spans="1:13" x14ac:dyDescent="0.2">
      <c r="A129" s="69" t="s">
        <v>8849</v>
      </c>
      <c r="B129" s="69">
        <v>5937231</v>
      </c>
      <c r="C129" s="69"/>
      <c r="D129" s="69"/>
      <c r="E129" s="69"/>
      <c r="F129" s="69" t="s">
        <v>190</v>
      </c>
      <c r="G129" s="69" t="s">
        <v>857</v>
      </c>
      <c r="H129" s="106"/>
      <c r="I12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Calvin Douglas</v>
      </c>
      <c r="J129" s="106" t="str" cm="1">
        <f t="array" ref="J129">GetIDFromName(UjigamiTable[[#This Row],[FullName]])</f>
        <v/>
      </c>
      <c r="K129" s="107" t="str">
        <f>_xlfn.XLOOKUP(UjigamiTable[[#This Row],[IDFromName]],EmployeesByDept[ID],EmployeesByDept[DeptShift],"")</f>
        <v/>
      </c>
      <c r="L129" s="106" t="str" cm="1">
        <f t="array" ref="L12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29" s="190" t="str">
        <f>"Delete(""operator " &amp; UjigamiTable[[#This Row],[Operator ID]] &amp; """)"</f>
        <v>Delete("operator 5937231")</v>
      </c>
    </row>
    <row r="130" spans="1:13" x14ac:dyDescent="0.2">
      <c r="A130" s="69" t="s">
        <v>8850</v>
      </c>
      <c r="B130" s="69">
        <v>11057645</v>
      </c>
      <c r="C130" s="69"/>
      <c r="D130" s="69"/>
      <c r="E130" s="69"/>
      <c r="F130" s="69" t="s">
        <v>190</v>
      </c>
      <c r="G130" s="69" t="s">
        <v>857</v>
      </c>
      <c r="H130" s="106"/>
      <c r="I13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Raphel Douglas</v>
      </c>
      <c r="J130" s="106" t="str" cm="1">
        <f t="array" ref="J130">GetIDFromName(UjigamiTable[[#This Row],[FullName]])</f>
        <v/>
      </c>
      <c r="K130" s="107" t="str">
        <f>_xlfn.XLOOKUP(UjigamiTable[[#This Row],[IDFromName]],EmployeesByDept[ID],EmployeesByDept[DeptShift],"")</f>
        <v/>
      </c>
      <c r="L130" s="106" t="str" cm="1">
        <f t="array" ref="L13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30" s="190" t="str">
        <f>"Delete(""operator " &amp; UjigamiTable[[#This Row],[Operator ID]] &amp; """)"</f>
        <v>Delete("operator 11057645")</v>
      </c>
    </row>
    <row r="131" spans="1:13" x14ac:dyDescent="0.2">
      <c r="A131" s="69" t="s">
        <v>8851</v>
      </c>
      <c r="B131" s="69">
        <v>11057721</v>
      </c>
      <c r="C131" s="69"/>
      <c r="D131" s="69"/>
      <c r="E131" s="69"/>
      <c r="F131" s="69" t="s">
        <v>190</v>
      </c>
      <c r="G131" s="69" t="s">
        <v>857</v>
      </c>
      <c r="H131" s="106"/>
      <c r="I13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William Doyle</v>
      </c>
      <c r="J131" s="106" t="str" cm="1">
        <f t="array" ref="J131">GetIDFromName(UjigamiTable[[#This Row],[FullName]])</f>
        <v/>
      </c>
      <c r="K131" s="107" t="str">
        <f>_xlfn.XLOOKUP(UjigamiTable[[#This Row],[IDFromName]],EmployeesByDept[ID],EmployeesByDept[DeptShift],"")</f>
        <v/>
      </c>
      <c r="L131" s="106" t="str" cm="1">
        <f t="array" ref="L13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31" s="190" t="str">
        <f>"Delete(""operator " &amp; UjigamiTable[[#This Row],[Operator ID]] &amp; """)"</f>
        <v>Delete("operator 11057721")</v>
      </c>
    </row>
    <row r="132" spans="1:13" x14ac:dyDescent="0.2">
      <c r="A132" s="69" t="s">
        <v>8852</v>
      </c>
      <c r="B132" s="69">
        <v>11142042</v>
      </c>
      <c r="C132" s="69"/>
      <c r="D132" s="69"/>
      <c r="E132" s="69"/>
      <c r="F132" s="69" t="s">
        <v>190</v>
      </c>
      <c r="G132" s="69" t="s">
        <v>857</v>
      </c>
      <c r="H132" s="106"/>
      <c r="I13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Jamil Drain</v>
      </c>
      <c r="J132" s="106" t="str" cm="1">
        <f t="array" ref="J132">GetIDFromName(UjigamiTable[[#This Row],[FullName]])</f>
        <v/>
      </c>
      <c r="K132" s="107" t="str">
        <f>_xlfn.XLOOKUP(UjigamiTable[[#This Row],[IDFromName]],EmployeesByDept[ID],EmployeesByDept[DeptShift],"")</f>
        <v/>
      </c>
      <c r="L132" s="106" t="str" cm="1">
        <f t="array" ref="L13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32" s="190" t="str">
        <f>"Delete(""operator " &amp; UjigamiTable[[#This Row],[Operator ID]] &amp; """)"</f>
        <v>Delete("operator 11142042")</v>
      </c>
    </row>
    <row r="133" spans="1:13" x14ac:dyDescent="0.2">
      <c r="A133" s="69" t="s">
        <v>8853</v>
      </c>
      <c r="B133" s="69">
        <v>11227967</v>
      </c>
      <c r="C133" s="69"/>
      <c r="D133" s="69"/>
      <c r="E133" s="69"/>
      <c r="F133" s="69" t="s">
        <v>190</v>
      </c>
      <c r="G133" s="69" t="s">
        <v>857</v>
      </c>
      <c r="H133" s="106"/>
      <c r="I13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Phillip Drake</v>
      </c>
      <c r="J133" s="106" t="str" cm="1">
        <f t="array" ref="J133">GetIDFromName(UjigamiTable[[#This Row],[FullName]])</f>
        <v/>
      </c>
      <c r="K133" s="107" t="str">
        <f>_xlfn.XLOOKUP(UjigamiTable[[#This Row],[IDFromName]],EmployeesByDept[ID],EmployeesByDept[DeptShift],"")</f>
        <v/>
      </c>
      <c r="L133" s="106" t="str" cm="1">
        <f t="array" ref="L13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33" s="190" t="str">
        <f>"Delete(""operator " &amp; UjigamiTable[[#This Row],[Operator ID]] &amp; """)"</f>
        <v>Delete("operator 11227967")</v>
      </c>
    </row>
    <row r="134" spans="1:13" x14ac:dyDescent="0.2">
      <c r="A134" s="69" t="s">
        <v>8854</v>
      </c>
      <c r="B134" s="69">
        <v>5963502</v>
      </c>
      <c r="C134" s="69"/>
      <c r="D134" s="69"/>
      <c r="E134" s="69"/>
      <c r="F134" s="69" t="s">
        <v>190</v>
      </c>
      <c r="G134" s="69" t="s">
        <v>857</v>
      </c>
      <c r="H134" s="106"/>
      <c r="I13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Ashley Duffie</v>
      </c>
      <c r="J134" s="106" t="str" cm="1">
        <f t="array" ref="J134">GetIDFromName(UjigamiTable[[#This Row],[FullName]])</f>
        <v/>
      </c>
      <c r="K134" s="107" t="str">
        <f>_xlfn.XLOOKUP(UjigamiTable[[#This Row],[IDFromName]],EmployeesByDept[ID],EmployeesByDept[DeptShift],"")</f>
        <v/>
      </c>
      <c r="L134" s="106" t="str" cm="1">
        <f t="array" ref="L13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34" s="190" t="str">
        <f>"Delete(""operator " &amp; UjigamiTable[[#This Row],[Operator ID]] &amp; """)"</f>
        <v>Delete("operator 5963502")</v>
      </c>
    </row>
    <row r="135" spans="1:13" x14ac:dyDescent="0.2">
      <c r="A135" s="69" t="s">
        <v>7217</v>
      </c>
      <c r="B135" s="69">
        <v>2351</v>
      </c>
      <c r="C135" s="69" t="s">
        <v>175</v>
      </c>
      <c r="D135" s="69" t="s">
        <v>8855</v>
      </c>
      <c r="E135" s="69"/>
      <c r="F135" s="69" t="s">
        <v>190</v>
      </c>
      <c r="G135" s="69" t="s">
        <v>856</v>
      </c>
      <c r="H135" s="106"/>
      <c r="I13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Melinda Dumas</v>
      </c>
      <c r="J135" s="106" cm="1">
        <f t="array" ref="J135">GetIDFromName(UjigamiTable[[#This Row],[FullName]])</f>
        <v>2351</v>
      </c>
      <c r="K135" s="107" t="str">
        <f>_xlfn.XLOOKUP(UjigamiTable[[#This Row],[IDFromName]],EmployeesByDept[ID],EmployeesByDept[DeptShift],"")</f>
        <v>WS 1st</v>
      </c>
      <c r="L135" s="106" t="str" cm="1">
        <f t="array" ref="L13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35" s="190" t="str">
        <f>"Delete(""operator " &amp; UjigamiTable[[#This Row],[Operator ID]] &amp; """)"</f>
        <v>Delete("operator 2351")</v>
      </c>
    </row>
    <row r="136" spans="1:13" x14ac:dyDescent="0.2">
      <c r="A136" s="69" t="s">
        <v>8856</v>
      </c>
      <c r="B136" s="69">
        <v>5947002</v>
      </c>
      <c r="C136" s="69"/>
      <c r="D136" s="69"/>
      <c r="E136" s="69"/>
      <c r="F136" s="69" t="s">
        <v>190</v>
      </c>
      <c r="G136" s="69" t="s">
        <v>857</v>
      </c>
      <c r="H136" s="106"/>
      <c r="I13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Jesse Dunn</v>
      </c>
      <c r="J136" s="106" t="str" cm="1">
        <f t="array" ref="J136">GetIDFromName(UjigamiTable[[#This Row],[FullName]])</f>
        <v/>
      </c>
      <c r="K136" s="107" t="str">
        <f>_xlfn.XLOOKUP(UjigamiTable[[#This Row],[IDFromName]],EmployeesByDept[ID],EmployeesByDept[DeptShift],"")</f>
        <v/>
      </c>
      <c r="L136" s="106" t="str" cm="1">
        <f t="array" ref="L13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36" s="190" t="str">
        <f>"Delete(""operator " &amp; UjigamiTable[[#This Row],[Operator ID]] &amp; """)"</f>
        <v>Delete("operator 5947002")</v>
      </c>
    </row>
    <row r="137" spans="1:13" x14ac:dyDescent="0.2">
      <c r="A137" s="69" t="s">
        <v>8857</v>
      </c>
      <c r="B137" s="69">
        <v>11057426</v>
      </c>
      <c r="C137" s="69"/>
      <c r="D137" s="69"/>
      <c r="E137" s="69"/>
      <c r="F137" s="69" t="s">
        <v>190</v>
      </c>
      <c r="G137" s="69" t="s">
        <v>857</v>
      </c>
      <c r="H137" s="106"/>
      <c r="I13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Asia Dupree</v>
      </c>
      <c r="J137" s="106" t="str" cm="1">
        <f t="array" ref="J137">GetIDFromName(UjigamiTable[[#This Row],[FullName]])</f>
        <v/>
      </c>
      <c r="K137" s="107" t="str">
        <f>_xlfn.XLOOKUP(UjigamiTable[[#This Row],[IDFromName]],EmployeesByDept[ID],EmployeesByDept[DeptShift],"")</f>
        <v/>
      </c>
      <c r="L137" s="106" t="str" cm="1">
        <f t="array" ref="L13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37" s="190" t="str">
        <f>"Delete(""operator " &amp; UjigamiTable[[#This Row],[Operator ID]] &amp; """)"</f>
        <v>Delete("operator 11057426")</v>
      </c>
    </row>
    <row r="138" spans="1:13" x14ac:dyDescent="0.2">
      <c r="A138" s="69" t="s">
        <v>8858</v>
      </c>
      <c r="B138" s="69">
        <v>11074771</v>
      </c>
      <c r="C138" s="69"/>
      <c r="D138" s="69"/>
      <c r="E138" s="69"/>
      <c r="F138" s="69" t="s">
        <v>190</v>
      </c>
      <c r="G138" s="69" t="s">
        <v>857</v>
      </c>
      <c r="H138" s="106"/>
      <c r="I13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Jaqala Durant</v>
      </c>
      <c r="J138" s="106" t="str" cm="1">
        <f t="array" ref="J138">GetIDFromName(UjigamiTable[[#This Row],[FullName]])</f>
        <v/>
      </c>
      <c r="K138" s="107" t="str">
        <f>_xlfn.XLOOKUP(UjigamiTable[[#This Row],[IDFromName]],EmployeesByDept[ID],EmployeesByDept[DeptShift],"")</f>
        <v/>
      </c>
      <c r="L138" s="106" t="str" cm="1">
        <f t="array" ref="L13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38" s="190" t="str">
        <f>"Delete(""operator " &amp; UjigamiTable[[#This Row],[Operator ID]] &amp; """)"</f>
        <v>Delete("operator 11074771")</v>
      </c>
    </row>
    <row r="139" spans="1:13" x14ac:dyDescent="0.2">
      <c r="A139" s="69" t="s">
        <v>8859</v>
      </c>
      <c r="B139" s="69">
        <v>11074901</v>
      </c>
      <c r="C139" s="69"/>
      <c r="D139" s="69"/>
      <c r="E139" s="69"/>
      <c r="F139" s="69" t="s">
        <v>190</v>
      </c>
      <c r="G139" s="69" t="s">
        <v>857</v>
      </c>
      <c r="H139" s="106"/>
      <c r="I13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Durand Echols</v>
      </c>
      <c r="J139" s="106" t="str" cm="1">
        <f t="array" ref="J139">GetIDFromName(UjigamiTable[[#This Row],[FullName]])</f>
        <v/>
      </c>
      <c r="K139" s="107" t="str">
        <f>_xlfn.XLOOKUP(UjigamiTable[[#This Row],[IDFromName]],EmployeesByDept[ID],EmployeesByDept[DeptShift],"")</f>
        <v/>
      </c>
      <c r="L139" s="106" t="str" cm="1">
        <f t="array" ref="L13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39" s="190" t="str">
        <f>"Delete(""operator " &amp; UjigamiTable[[#This Row],[Operator ID]] &amp; """)"</f>
        <v>Delete("operator 11074901")</v>
      </c>
    </row>
    <row r="140" spans="1:13" x14ac:dyDescent="0.2">
      <c r="A140" s="69" t="s">
        <v>8860</v>
      </c>
      <c r="B140" s="69">
        <v>11074761</v>
      </c>
      <c r="C140" s="69"/>
      <c r="D140" s="69"/>
      <c r="E140" s="69"/>
      <c r="F140" s="69" t="s">
        <v>190</v>
      </c>
      <c r="G140" s="69" t="s">
        <v>857</v>
      </c>
      <c r="H140" s="106"/>
      <c r="I14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LaDajia Edmonds</v>
      </c>
      <c r="J140" s="106" cm="1">
        <f t="array" ref="J140">GetIDFromName(UjigamiTable[[#This Row],[FullName]])</f>
        <v>1902</v>
      </c>
      <c r="K140" s="107" t="str">
        <f>_xlfn.XLOOKUP(UjigamiTable[[#This Row],[IDFromName]],EmployeesByDept[ID],EmployeesByDept[DeptShift],"")</f>
        <v/>
      </c>
      <c r="L140" s="106" t="str" cm="1">
        <f t="array" ref="L14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40" s="190" t="str">
        <f>"Delete(""operator " &amp; UjigamiTable[[#This Row],[Operator ID]] &amp; """)"</f>
        <v>Delete("operator 11074761")</v>
      </c>
    </row>
    <row r="141" spans="1:13" x14ac:dyDescent="0.2">
      <c r="A141" s="69" t="s">
        <v>8861</v>
      </c>
      <c r="B141" s="69">
        <v>11057789</v>
      </c>
      <c r="C141" s="69"/>
      <c r="D141" s="69"/>
      <c r="E141" s="69"/>
      <c r="F141" s="69" t="s">
        <v>190</v>
      </c>
      <c r="G141" s="69" t="s">
        <v>857</v>
      </c>
      <c r="H141" s="106"/>
      <c r="I14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Justin Edwards</v>
      </c>
      <c r="J141" s="106" t="str" cm="1">
        <f t="array" ref="J141">GetIDFromName(UjigamiTable[[#This Row],[FullName]])</f>
        <v/>
      </c>
      <c r="K141" s="107" t="str">
        <f>_xlfn.XLOOKUP(UjigamiTable[[#This Row],[IDFromName]],EmployeesByDept[ID],EmployeesByDept[DeptShift],"")</f>
        <v/>
      </c>
      <c r="L141" s="106" t="str" cm="1">
        <f t="array" ref="L14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41" s="190" t="str">
        <f>"Delete(""operator " &amp; UjigamiTable[[#This Row],[Operator ID]] &amp; """)"</f>
        <v>Delete("operator 11057789")</v>
      </c>
    </row>
    <row r="142" spans="1:13" x14ac:dyDescent="0.2">
      <c r="A142" s="69" t="s">
        <v>8862</v>
      </c>
      <c r="B142" s="69">
        <v>5964084</v>
      </c>
      <c r="C142" s="69"/>
      <c r="D142" s="69"/>
      <c r="E142" s="69"/>
      <c r="F142" s="69" t="s">
        <v>190</v>
      </c>
      <c r="G142" s="69" t="s">
        <v>857</v>
      </c>
      <c r="H142" s="106"/>
      <c r="I14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Sandra Edwards</v>
      </c>
      <c r="J142" s="106" t="str" cm="1">
        <f t="array" ref="J142">GetIDFromName(UjigamiTable[[#This Row],[FullName]])</f>
        <v/>
      </c>
      <c r="K142" s="107" t="str">
        <f>_xlfn.XLOOKUP(UjigamiTable[[#This Row],[IDFromName]],EmployeesByDept[ID],EmployeesByDept[DeptShift],"")</f>
        <v/>
      </c>
      <c r="L142" s="106" t="str" cm="1">
        <f t="array" ref="L14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42" s="190" t="str">
        <f>"Delete(""operator " &amp; UjigamiTable[[#This Row],[Operator ID]] &amp; """)"</f>
        <v>Delete("operator 5964084")</v>
      </c>
    </row>
    <row r="143" spans="1:13" x14ac:dyDescent="0.2">
      <c r="A143" s="69" t="s">
        <v>8863</v>
      </c>
      <c r="B143" s="69">
        <v>11135393</v>
      </c>
      <c r="C143" s="69"/>
      <c r="D143" s="69"/>
      <c r="E143" s="69"/>
      <c r="F143" s="69" t="s">
        <v>190</v>
      </c>
      <c r="G143" s="69" t="s">
        <v>857</v>
      </c>
      <c r="H143" s="106"/>
      <c r="I14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Firas Elias</v>
      </c>
      <c r="J143" s="106" t="str" cm="1">
        <f t="array" ref="J143">GetIDFromName(UjigamiTable[[#This Row],[FullName]])</f>
        <v/>
      </c>
      <c r="K143" s="107" t="str">
        <f>_xlfn.XLOOKUP(UjigamiTable[[#This Row],[IDFromName]],EmployeesByDept[ID],EmployeesByDept[DeptShift],"")</f>
        <v/>
      </c>
      <c r="L143" s="106" t="str" cm="1">
        <f t="array" ref="L14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43" s="190" t="str">
        <f>"Delete(""operator " &amp; UjigamiTable[[#This Row],[Operator ID]] &amp; """)"</f>
        <v>Delete("operator 11135393")</v>
      </c>
    </row>
    <row r="144" spans="1:13" x14ac:dyDescent="0.2">
      <c r="A144" s="69" t="s">
        <v>8864</v>
      </c>
      <c r="B144" s="69">
        <v>11142084</v>
      </c>
      <c r="C144" s="69"/>
      <c r="D144" s="69"/>
      <c r="E144" s="69"/>
      <c r="F144" s="69" t="s">
        <v>190</v>
      </c>
      <c r="G144" s="69" t="s">
        <v>857</v>
      </c>
      <c r="H144" s="106"/>
      <c r="I14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Wisam Elias</v>
      </c>
      <c r="J144" s="106" t="str" cm="1">
        <f t="array" ref="J144">GetIDFromName(UjigamiTable[[#This Row],[FullName]])</f>
        <v/>
      </c>
      <c r="K144" s="107" t="str">
        <f>_xlfn.XLOOKUP(UjigamiTable[[#This Row],[IDFromName]],EmployeesByDept[ID],EmployeesByDept[DeptShift],"")</f>
        <v/>
      </c>
      <c r="L144" s="106" t="str" cm="1">
        <f t="array" ref="L14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44" s="190" t="str">
        <f>"Delete(""operator " &amp; UjigamiTable[[#This Row],[Operator ID]] &amp; """)"</f>
        <v>Delete("operator 11142084")</v>
      </c>
    </row>
    <row r="145" spans="1:13" x14ac:dyDescent="0.2">
      <c r="A145" s="69" t="s">
        <v>5820</v>
      </c>
      <c r="B145" s="69">
        <v>11227941</v>
      </c>
      <c r="C145" s="69"/>
      <c r="D145" s="69"/>
      <c r="E145" s="69"/>
      <c r="F145" s="69" t="s">
        <v>190</v>
      </c>
      <c r="G145" s="69" t="s">
        <v>857</v>
      </c>
      <c r="H145" s="106"/>
      <c r="I14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Dara Elleby</v>
      </c>
      <c r="J145" s="106" cm="1">
        <f t="array" ref="J145">GetIDFromName(UjigamiTable[[#This Row],[FullName]])</f>
        <v>2495</v>
      </c>
      <c r="K145" s="107" t="str">
        <f>_xlfn.XLOOKUP(UjigamiTable[[#This Row],[IDFromName]],EmployeesByDept[ID],EmployeesByDept[DeptShift],"")</f>
        <v/>
      </c>
      <c r="L145" s="106" t="str" cm="1">
        <f t="array" ref="L14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45" s="190" t="str">
        <f>"Delete(""operator " &amp; UjigamiTable[[#This Row],[Operator ID]] &amp; """)"</f>
        <v>Delete("operator 11227941")</v>
      </c>
    </row>
    <row r="146" spans="1:13" x14ac:dyDescent="0.2">
      <c r="A146" s="69" t="s">
        <v>8865</v>
      </c>
      <c r="B146" s="69">
        <v>11074994</v>
      </c>
      <c r="C146" s="69"/>
      <c r="D146" s="69"/>
      <c r="E146" s="69"/>
      <c r="F146" s="69" t="s">
        <v>190</v>
      </c>
      <c r="G146" s="69" t="s">
        <v>857</v>
      </c>
      <c r="H146" s="106"/>
      <c r="I14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Tywaun Elliott</v>
      </c>
      <c r="J146" s="106" t="str" cm="1">
        <f t="array" ref="J146">GetIDFromName(UjigamiTable[[#This Row],[FullName]])</f>
        <v/>
      </c>
      <c r="K146" s="107" t="str">
        <f>_xlfn.XLOOKUP(UjigamiTable[[#This Row],[IDFromName]],EmployeesByDept[ID],EmployeesByDept[DeptShift],"")</f>
        <v/>
      </c>
      <c r="L146" s="106" t="str" cm="1">
        <f t="array" ref="L14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46" s="190" t="str">
        <f>"Delete(""operator " &amp; UjigamiTable[[#This Row],[Operator ID]] &amp; """)"</f>
        <v>Delete("operator 11074994")</v>
      </c>
    </row>
    <row r="147" spans="1:13" x14ac:dyDescent="0.2">
      <c r="A147" s="69" t="s">
        <v>8866</v>
      </c>
      <c r="B147" s="69">
        <v>11074886</v>
      </c>
      <c r="C147" s="69"/>
      <c r="D147" s="69"/>
      <c r="E147" s="69"/>
      <c r="F147" s="69" t="s">
        <v>190</v>
      </c>
      <c r="G147" s="69" t="s">
        <v>857</v>
      </c>
      <c r="H147" s="106"/>
      <c r="I14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Andrew Ellis</v>
      </c>
      <c r="J147" s="106" t="str" cm="1">
        <f t="array" ref="J147">GetIDFromName(UjigamiTable[[#This Row],[FullName]])</f>
        <v/>
      </c>
      <c r="K147" s="107" t="str">
        <f>_xlfn.XLOOKUP(UjigamiTable[[#This Row],[IDFromName]],EmployeesByDept[ID],EmployeesByDept[DeptShift],"")</f>
        <v/>
      </c>
      <c r="L147" s="106" t="str" cm="1">
        <f t="array" ref="L14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47" s="190" t="str">
        <f>"Delete(""operator " &amp; UjigamiTable[[#This Row],[Operator ID]] &amp; """)"</f>
        <v>Delete("operator 11074886")</v>
      </c>
    </row>
    <row r="148" spans="1:13" x14ac:dyDescent="0.2">
      <c r="A148" s="69" t="s">
        <v>5749</v>
      </c>
      <c r="B148" s="69">
        <v>11057763</v>
      </c>
      <c r="C148" s="69"/>
      <c r="D148" s="69"/>
      <c r="E148" s="69"/>
      <c r="F148" s="69" t="s">
        <v>190</v>
      </c>
      <c r="G148" s="69" t="s">
        <v>857</v>
      </c>
      <c r="H148" s="106"/>
      <c r="I14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Daja Ellis</v>
      </c>
      <c r="J148" s="106" cm="1">
        <f t="array" ref="J148">GetIDFromName(UjigamiTable[[#This Row],[FullName]])</f>
        <v>1751</v>
      </c>
      <c r="K148" s="107" t="str">
        <f>_xlfn.XLOOKUP(UjigamiTable[[#This Row],[IDFromName]],EmployeesByDept[ID],EmployeesByDept[DeptShift],"")</f>
        <v/>
      </c>
      <c r="L148" s="106" t="str" cm="1">
        <f t="array" ref="L14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48" s="190" t="str">
        <f>"Delete(""operator " &amp; UjigamiTable[[#This Row],[Operator ID]] &amp; """)"</f>
        <v>Delete("operator 11057763")</v>
      </c>
    </row>
    <row r="149" spans="1:13" x14ac:dyDescent="0.2">
      <c r="A149" s="69" t="s">
        <v>8867</v>
      </c>
      <c r="B149" s="69">
        <v>11057711</v>
      </c>
      <c r="C149" s="69"/>
      <c r="D149" s="69"/>
      <c r="E149" s="69"/>
      <c r="F149" s="69" t="s">
        <v>190</v>
      </c>
      <c r="G149" s="69" t="s">
        <v>857</v>
      </c>
      <c r="H149" s="106"/>
      <c r="I14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Deangelo Ellis</v>
      </c>
      <c r="J149" s="106" cm="1">
        <f t="array" ref="J149">GetIDFromName(UjigamiTable[[#This Row],[FullName]])</f>
        <v>1925</v>
      </c>
      <c r="K149" s="107" t="str">
        <f>_xlfn.XLOOKUP(UjigamiTable[[#This Row],[IDFromName]],EmployeesByDept[ID],EmployeesByDept[DeptShift],"")</f>
        <v/>
      </c>
      <c r="L149" s="106" t="str" cm="1">
        <f t="array" ref="L14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49" s="190" t="str">
        <f>"Delete(""operator " &amp; UjigamiTable[[#This Row],[Operator ID]] &amp; """)"</f>
        <v>Delete("operator 11057711")</v>
      </c>
    </row>
    <row r="150" spans="1:13" x14ac:dyDescent="0.2">
      <c r="A150" s="69" t="s">
        <v>8868</v>
      </c>
      <c r="B150" s="69">
        <v>11057764</v>
      </c>
      <c r="C150" s="69"/>
      <c r="D150" s="69"/>
      <c r="E150" s="69"/>
      <c r="F150" s="69" t="s">
        <v>190</v>
      </c>
      <c r="G150" s="69" t="s">
        <v>857</v>
      </c>
      <c r="H150" s="106"/>
      <c r="I15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Dejuan Ellis</v>
      </c>
      <c r="J150" s="106" cm="1">
        <f t="array" ref="J150">GetIDFromName(UjigamiTable[[#This Row],[FullName]])</f>
        <v>1753</v>
      </c>
      <c r="K150" s="107" t="str">
        <f>_xlfn.XLOOKUP(UjigamiTable[[#This Row],[IDFromName]],EmployeesByDept[ID],EmployeesByDept[DeptShift],"")</f>
        <v/>
      </c>
      <c r="L150" s="106" t="str" cm="1">
        <f t="array" ref="L15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50" s="190" t="str">
        <f>"Delete(""operator " &amp; UjigamiTable[[#This Row],[Operator ID]] &amp; """)"</f>
        <v>Delete("operator 11057764")</v>
      </c>
    </row>
    <row r="151" spans="1:13" x14ac:dyDescent="0.2">
      <c r="A151" s="69" t="s">
        <v>8869</v>
      </c>
      <c r="B151" s="69">
        <v>11189123</v>
      </c>
      <c r="C151" s="69"/>
      <c r="D151" s="69"/>
      <c r="E151" s="69"/>
      <c r="F151" s="69" t="s">
        <v>190</v>
      </c>
      <c r="G151" s="69" t="s">
        <v>857</v>
      </c>
      <c r="H151" s="106"/>
      <c r="I15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Rataya Ellis</v>
      </c>
      <c r="J151" s="106" t="str" cm="1">
        <f t="array" ref="J151">GetIDFromName(UjigamiTable[[#This Row],[FullName]])</f>
        <v/>
      </c>
      <c r="K151" s="107" t="str">
        <f>_xlfn.XLOOKUP(UjigamiTable[[#This Row],[IDFromName]],EmployeesByDept[ID],EmployeesByDept[DeptShift],"")</f>
        <v/>
      </c>
      <c r="L151" s="106" t="str" cm="1">
        <f t="array" ref="L15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51" s="190" t="str">
        <f>"Delete(""operator " &amp; UjigamiTable[[#This Row],[Operator ID]] &amp; """)"</f>
        <v>Delete("operator 11189123")</v>
      </c>
    </row>
    <row r="152" spans="1:13" x14ac:dyDescent="0.2">
      <c r="A152" s="69" t="s">
        <v>347</v>
      </c>
      <c r="B152" s="69">
        <v>8913</v>
      </c>
      <c r="C152" s="69" t="s">
        <v>190</v>
      </c>
      <c r="D152" s="69"/>
      <c r="E152" s="69"/>
      <c r="F152" s="69" t="s">
        <v>190</v>
      </c>
      <c r="G152" s="69" t="s">
        <v>856</v>
      </c>
      <c r="H152" s="106"/>
      <c r="I15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Patrick Elmore</v>
      </c>
      <c r="J152" s="106" cm="1">
        <f t="array" ref="J152">GetIDFromName(UjigamiTable[[#This Row],[FullName]])</f>
        <v>8913</v>
      </c>
      <c r="K152" s="107" t="str">
        <f>_xlfn.XLOOKUP(UjigamiTable[[#This Row],[IDFromName]],EmployeesByDept[ID],EmployeesByDept[DeptShift],"")</f>
        <v/>
      </c>
      <c r="L152" s="106" t="str" cm="1">
        <f t="array" ref="L15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52" s="190" t="str">
        <f>"Delete(""operator " &amp; UjigamiTable[[#This Row],[Operator ID]] &amp; """)"</f>
        <v>Delete("operator 8913")</v>
      </c>
    </row>
    <row r="153" spans="1:13" x14ac:dyDescent="0.2">
      <c r="A153" s="69" t="s">
        <v>8870</v>
      </c>
      <c r="B153" s="69">
        <v>11227627</v>
      </c>
      <c r="C153" s="69"/>
      <c r="D153" s="69"/>
      <c r="E153" s="69"/>
      <c r="F153" s="69" t="s">
        <v>190</v>
      </c>
      <c r="G153" s="69" t="s">
        <v>857</v>
      </c>
      <c r="H153" s="106"/>
      <c r="I15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David Ervan</v>
      </c>
      <c r="J153" s="106" cm="1">
        <f t="array" ref="J153">GetIDFromName(UjigamiTable[[#This Row],[FullName]])</f>
        <v>2307</v>
      </c>
      <c r="K153" s="107" t="str">
        <f>_xlfn.XLOOKUP(UjigamiTable[[#This Row],[IDFromName]],EmployeesByDept[ID],EmployeesByDept[DeptShift],"")</f>
        <v/>
      </c>
      <c r="L153" s="106" t="str" cm="1">
        <f t="array" ref="L15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53" s="190" t="str">
        <f>"Delete(""operator " &amp; UjigamiTable[[#This Row],[Operator ID]] &amp; """)"</f>
        <v>Delete("operator 11227627")</v>
      </c>
    </row>
    <row r="154" spans="1:13" x14ac:dyDescent="0.2">
      <c r="A154" s="69" t="s">
        <v>8871</v>
      </c>
      <c r="B154" s="69">
        <v>11227522</v>
      </c>
      <c r="C154" s="69"/>
      <c r="D154" s="69"/>
      <c r="E154" s="69"/>
      <c r="F154" s="69" t="s">
        <v>190</v>
      </c>
      <c r="G154" s="69" t="s">
        <v>857</v>
      </c>
      <c r="H154" s="106"/>
      <c r="I15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Aliqua Evans</v>
      </c>
      <c r="J154" s="106" t="str" cm="1">
        <f t="array" ref="J154">GetIDFromName(UjigamiTable[[#This Row],[FullName]])</f>
        <v/>
      </c>
      <c r="K154" s="107" t="str">
        <f>_xlfn.XLOOKUP(UjigamiTable[[#This Row],[IDFromName]],EmployeesByDept[ID],EmployeesByDept[DeptShift],"")</f>
        <v/>
      </c>
      <c r="L154" s="106" t="str" cm="1">
        <f t="array" ref="L15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54" s="190" t="str">
        <f>"Delete(""operator " &amp; UjigamiTable[[#This Row],[Operator ID]] &amp; """)"</f>
        <v>Delete("operator 11227522")</v>
      </c>
    </row>
    <row r="155" spans="1:13" x14ac:dyDescent="0.2">
      <c r="A155" s="69" t="s">
        <v>8872</v>
      </c>
      <c r="B155" s="69">
        <v>11142035</v>
      </c>
      <c r="C155" s="69"/>
      <c r="D155" s="69"/>
      <c r="E155" s="69"/>
      <c r="F155" s="69" t="s">
        <v>190</v>
      </c>
      <c r="G155" s="69" t="s">
        <v>857</v>
      </c>
      <c r="H155" s="106"/>
      <c r="I15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Arian Evans</v>
      </c>
      <c r="J155" s="106" t="str" cm="1">
        <f t="array" ref="J155">GetIDFromName(UjigamiTable[[#This Row],[FullName]])</f>
        <v/>
      </c>
      <c r="K155" s="107" t="str">
        <f>_xlfn.XLOOKUP(UjigamiTable[[#This Row],[IDFromName]],EmployeesByDept[ID],EmployeesByDept[DeptShift],"")</f>
        <v/>
      </c>
      <c r="L155" s="106" t="str" cm="1">
        <f t="array" ref="L15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55" s="190" t="str">
        <f>"Delete(""operator " &amp; UjigamiTable[[#This Row],[Operator ID]] &amp; """)"</f>
        <v>Delete("operator 11142035")</v>
      </c>
    </row>
    <row r="156" spans="1:13" x14ac:dyDescent="0.2">
      <c r="A156" s="69" t="s">
        <v>8873</v>
      </c>
      <c r="B156" s="69">
        <v>11057809</v>
      </c>
      <c r="C156" s="69"/>
      <c r="D156" s="69"/>
      <c r="E156" s="69"/>
      <c r="F156" s="69" t="s">
        <v>190</v>
      </c>
      <c r="G156" s="69" t="s">
        <v>857</v>
      </c>
      <c r="H156" s="106"/>
      <c r="I15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Danny Evans</v>
      </c>
      <c r="J156" s="106" t="str" cm="1">
        <f t="array" ref="J156">GetIDFromName(UjigamiTable[[#This Row],[FullName]])</f>
        <v/>
      </c>
      <c r="K156" s="107" t="str">
        <f>_xlfn.XLOOKUP(UjigamiTable[[#This Row],[IDFromName]],EmployeesByDept[ID],EmployeesByDept[DeptShift],"")</f>
        <v/>
      </c>
      <c r="L156" s="106" t="str" cm="1">
        <f t="array" ref="L15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56" s="190" t="str">
        <f>"Delete(""operator " &amp; UjigamiTable[[#This Row],[Operator ID]] &amp; """)"</f>
        <v>Delete("operator 11057809")</v>
      </c>
    </row>
    <row r="157" spans="1:13" x14ac:dyDescent="0.2">
      <c r="A157" s="69" t="s">
        <v>350</v>
      </c>
      <c r="B157" s="69">
        <v>9722</v>
      </c>
      <c r="C157" s="69" t="s">
        <v>175</v>
      </c>
      <c r="D157" s="69" t="s">
        <v>215</v>
      </c>
      <c r="E157" s="69"/>
      <c r="F157" s="69" t="s">
        <v>8779</v>
      </c>
      <c r="G157" s="69" t="s">
        <v>856</v>
      </c>
      <c r="H157" s="106"/>
      <c r="I15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Erica Evans</v>
      </c>
      <c r="J157" s="106" cm="1">
        <f t="array" ref="J157">GetIDFromName(UjigamiTable[[#This Row],[FullName]])</f>
        <v>9722</v>
      </c>
      <c r="K157" s="107" t="str">
        <f>_xlfn.XLOOKUP(UjigamiTable[[#This Row],[IDFromName]],EmployeesByDept[ID],EmployeesByDept[DeptShift],"")</f>
        <v>Service 1st</v>
      </c>
      <c r="L157" s="106" t="str" cm="1">
        <f t="array" ref="L15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57" s="190" t="str">
        <f>"Delete(""operator " &amp; UjigamiTable[[#This Row],[Operator ID]] &amp; """)"</f>
        <v>Delete("operator 9722")</v>
      </c>
    </row>
    <row r="158" spans="1:13" x14ac:dyDescent="0.2">
      <c r="A158" s="69" t="s">
        <v>8874</v>
      </c>
      <c r="B158" s="69">
        <v>11252506</v>
      </c>
      <c r="C158" s="69"/>
      <c r="D158" s="69"/>
      <c r="E158" s="69"/>
      <c r="F158" s="69" t="s">
        <v>190</v>
      </c>
      <c r="G158" s="69" t="s">
        <v>857</v>
      </c>
      <c r="H158" s="106"/>
      <c r="I15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Joshua Evans</v>
      </c>
      <c r="J158" s="106" t="str" cm="1">
        <f t="array" ref="J158">GetIDFromName(UjigamiTable[[#This Row],[FullName]])</f>
        <v/>
      </c>
      <c r="K158" s="107" t="str">
        <f>_xlfn.XLOOKUP(UjigamiTable[[#This Row],[IDFromName]],EmployeesByDept[ID],EmployeesByDept[DeptShift],"")</f>
        <v/>
      </c>
      <c r="L158" s="106" t="str" cm="1">
        <f t="array" ref="L15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58" s="190" t="str">
        <f>"Delete(""operator " &amp; UjigamiTable[[#This Row],[Operator ID]] &amp; """)"</f>
        <v>Delete("operator 11252506")</v>
      </c>
    </row>
    <row r="159" spans="1:13" x14ac:dyDescent="0.2">
      <c r="A159" s="69" t="s">
        <v>8875</v>
      </c>
      <c r="B159" s="69">
        <v>11227896</v>
      </c>
      <c r="C159" s="69"/>
      <c r="D159" s="69"/>
      <c r="E159" s="69"/>
      <c r="F159" s="69" t="s">
        <v>190</v>
      </c>
      <c r="G159" s="69" t="s">
        <v>857</v>
      </c>
      <c r="H159" s="106"/>
      <c r="I15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Unique Evans</v>
      </c>
      <c r="J159" s="106" cm="1">
        <f t="array" ref="J159">GetIDFromName(UjigamiTable[[#This Row],[FullName]])</f>
        <v>3023</v>
      </c>
      <c r="K159" s="107" t="str">
        <f>_xlfn.XLOOKUP(UjigamiTable[[#This Row],[IDFromName]],EmployeesByDept[ID],EmployeesByDept[DeptShift],"")</f>
        <v/>
      </c>
      <c r="L159" s="106" t="str" cm="1">
        <f t="array" ref="L15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59" s="190" t="str">
        <f>"Delete(""operator " &amp; UjigamiTable[[#This Row],[Operator ID]] &amp; """)"</f>
        <v>Delete("operator 11227896")</v>
      </c>
    </row>
    <row r="160" spans="1:13" x14ac:dyDescent="0.2">
      <c r="A160" s="69" t="s">
        <v>8876</v>
      </c>
      <c r="B160" s="69">
        <v>11057803</v>
      </c>
      <c r="C160" s="69"/>
      <c r="D160" s="69"/>
      <c r="E160" s="69"/>
      <c r="F160" s="69" t="s">
        <v>190</v>
      </c>
      <c r="G160" s="69" t="s">
        <v>857</v>
      </c>
      <c r="H160" s="106"/>
      <c r="I16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Reggie Farley</v>
      </c>
      <c r="J160" s="106" t="str" cm="1">
        <f t="array" ref="J160">GetIDFromName(UjigamiTable[[#This Row],[FullName]])</f>
        <v/>
      </c>
      <c r="K160" s="107" t="str">
        <f>_xlfn.XLOOKUP(UjigamiTable[[#This Row],[IDFromName]],EmployeesByDept[ID],EmployeesByDept[DeptShift],"")</f>
        <v/>
      </c>
      <c r="L160" s="106" t="str" cm="1">
        <f t="array" ref="L16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60" s="190" t="str">
        <f>"Delete(""operator " &amp; UjigamiTable[[#This Row],[Operator ID]] &amp; """)"</f>
        <v>Delete("operator 11057803")</v>
      </c>
    </row>
    <row r="161" spans="1:13" x14ac:dyDescent="0.2">
      <c r="A161" s="69" t="s">
        <v>8877</v>
      </c>
      <c r="B161" s="69">
        <v>5897808</v>
      </c>
      <c r="C161" s="69"/>
      <c r="D161" s="69"/>
      <c r="E161" s="69"/>
      <c r="F161" s="69" t="s">
        <v>190</v>
      </c>
      <c r="G161" s="69" t="s">
        <v>857</v>
      </c>
      <c r="H161" s="106"/>
      <c r="I16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Mike Feddyc</v>
      </c>
      <c r="J161" s="106" t="str" cm="1">
        <f t="array" ref="J161">GetIDFromName(UjigamiTable[[#This Row],[FullName]])</f>
        <v/>
      </c>
      <c r="K161" s="107" t="str">
        <f>_xlfn.XLOOKUP(UjigamiTable[[#This Row],[IDFromName]],EmployeesByDept[ID],EmployeesByDept[DeptShift],"")</f>
        <v/>
      </c>
      <c r="L161" s="106" t="str" cm="1">
        <f t="array" ref="L16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61" s="190" t="str">
        <f>"Delete(""operator " &amp; UjigamiTable[[#This Row],[Operator ID]] &amp; """)"</f>
        <v>Delete("operator 5897808")</v>
      </c>
    </row>
    <row r="162" spans="1:13" x14ac:dyDescent="0.2">
      <c r="A162" s="69" t="s">
        <v>8878</v>
      </c>
      <c r="B162" s="69">
        <v>11227765</v>
      </c>
      <c r="C162" s="69"/>
      <c r="D162" s="69"/>
      <c r="E162" s="69"/>
      <c r="F162" s="69" t="s">
        <v>190</v>
      </c>
      <c r="G162" s="69" t="s">
        <v>857</v>
      </c>
      <c r="H162" s="106"/>
      <c r="I16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Allison Fekete</v>
      </c>
      <c r="J162" s="106" t="str" cm="1">
        <f t="array" ref="J162">GetIDFromName(UjigamiTable[[#This Row],[FullName]])</f>
        <v/>
      </c>
      <c r="K162" s="107" t="str">
        <f>_xlfn.XLOOKUP(UjigamiTable[[#This Row],[IDFromName]],EmployeesByDept[ID],EmployeesByDept[DeptShift],"")</f>
        <v/>
      </c>
      <c r="L162" s="106" t="str" cm="1">
        <f t="array" ref="L16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62" s="190" t="str">
        <f>"Delete(""operator " &amp; UjigamiTable[[#This Row],[Operator ID]] &amp; """)"</f>
        <v>Delete("operator 11227765")</v>
      </c>
    </row>
    <row r="163" spans="1:13" x14ac:dyDescent="0.2">
      <c r="A163" s="69" t="s">
        <v>8879</v>
      </c>
      <c r="B163" s="69">
        <v>11057760</v>
      </c>
      <c r="C163" s="69"/>
      <c r="D163" s="69"/>
      <c r="E163" s="69"/>
      <c r="F163" s="69" t="s">
        <v>190</v>
      </c>
      <c r="G163" s="69" t="s">
        <v>857</v>
      </c>
      <c r="H163" s="106"/>
      <c r="I16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Golden Ferguson</v>
      </c>
      <c r="J163" s="106" t="str" cm="1">
        <f t="array" ref="J163">GetIDFromName(UjigamiTable[[#This Row],[FullName]])</f>
        <v/>
      </c>
      <c r="K163" s="107" t="str">
        <f>_xlfn.XLOOKUP(UjigamiTable[[#This Row],[IDFromName]],EmployeesByDept[ID],EmployeesByDept[DeptShift],"")</f>
        <v/>
      </c>
      <c r="L163" s="106" t="str" cm="1">
        <f t="array" ref="L16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63" s="190" t="str">
        <f>"Delete(""operator " &amp; UjigamiTable[[#This Row],[Operator ID]] &amp; """)"</f>
        <v>Delete("operator 11057760")</v>
      </c>
    </row>
    <row r="164" spans="1:13" x14ac:dyDescent="0.2">
      <c r="A164" s="69" t="s">
        <v>8880</v>
      </c>
      <c r="B164" s="69">
        <v>5963547</v>
      </c>
      <c r="C164" s="69"/>
      <c r="D164" s="69"/>
      <c r="E164" s="69"/>
      <c r="F164" s="69" t="s">
        <v>190</v>
      </c>
      <c r="G164" s="69" t="s">
        <v>857</v>
      </c>
      <c r="H164" s="106"/>
      <c r="I16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Jay Fielder</v>
      </c>
      <c r="J164" s="106" t="str" cm="1">
        <f t="array" ref="J164">GetIDFromName(UjigamiTable[[#This Row],[FullName]])</f>
        <v/>
      </c>
      <c r="K164" s="107" t="str">
        <f>_xlfn.XLOOKUP(UjigamiTable[[#This Row],[IDFromName]],EmployeesByDept[ID],EmployeesByDept[DeptShift],"")</f>
        <v/>
      </c>
      <c r="L164" s="106" t="str" cm="1">
        <f t="array" ref="L16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64" s="190" t="str">
        <f>"Delete(""operator " &amp; UjigamiTable[[#This Row],[Operator ID]] &amp; """)"</f>
        <v>Delete("operator 5963547")</v>
      </c>
    </row>
    <row r="165" spans="1:13" x14ac:dyDescent="0.2">
      <c r="A165" s="69" t="s">
        <v>351</v>
      </c>
      <c r="B165" s="69">
        <v>1646</v>
      </c>
      <c r="C165" s="69" t="s">
        <v>175</v>
      </c>
      <c r="D165" s="69" t="s">
        <v>861</v>
      </c>
      <c r="E165" s="69"/>
      <c r="F165" s="69" t="s">
        <v>8779</v>
      </c>
      <c r="G165" s="69" t="s">
        <v>856</v>
      </c>
      <c r="H165" s="106"/>
      <c r="I16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Christopher Fikes</v>
      </c>
      <c r="J165" s="106" cm="1">
        <f t="array" ref="J165">GetIDFromName(UjigamiTable[[#This Row],[FullName]])</f>
        <v>1646</v>
      </c>
      <c r="K165" s="107" t="str">
        <f>_xlfn.XLOOKUP(UjigamiTable[[#This Row],[IDFromName]],EmployeesByDept[ID],EmployeesByDept[DeptShift],"")</f>
        <v>DT FEM 3rd</v>
      </c>
      <c r="L165" s="106" t="str" cm="1">
        <f t="array" ref="L16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65" s="190" t="str">
        <f>"Delete(""operator " &amp; UjigamiTable[[#This Row],[Operator ID]] &amp; """)"</f>
        <v>Delete("operator 1646")</v>
      </c>
    </row>
    <row r="166" spans="1:13" x14ac:dyDescent="0.2">
      <c r="A166" s="69" t="s">
        <v>8881</v>
      </c>
      <c r="B166" s="69">
        <v>11252485</v>
      </c>
      <c r="C166" s="69"/>
      <c r="D166" s="69"/>
      <c r="E166" s="69"/>
      <c r="F166" s="69" t="s">
        <v>190</v>
      </c>
      <c r="G166" s="69" t="s">
        <v>857</v>
      </c>
      <c r="H166" s="106"/>
      <c r="I16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Jamya Fisher</v>
      </c>
      <c r="J166" s="106" t="str" cm="1">
        <f t="array" ref="J166">GetIDFromName(UjigamiTable[[#This Row],[FullName]])</f>
        <v/>
      </c>
      <c r="K166" s="107" t="str">
        <f>_xlfn.XLOOKUP(UjigamiTable[[#This Row],[IDFromName]],EmployeesByDept[ID],EmployeesByDept[DeptShift],"")</f>
        <v/>
      </c>
      <c r="L166" s="106" t="str" cm="1">
        <f t="array" ref="L16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66" s="190" t="str">
        <f>"Delete(""operator " &amp; UjigamiTable[[#This Row],[Operator ID]] &amp; """)"</f>
        <v>Delete("operator 11252485")</v>
      </c>
    </row>
    <row r="167" spans="1:13" x14ac:dyDescent="0.2">
      <c r="A167" s="69" t="s">
        <v>8882</v>
      </c>
      <c r="B167" s="69">
        <v>11057432</v>
      </c>
      <c r="C167" s="69"/>
      <c r="D167" s="69"/>
      <c r="E167" s="69"/>
      <c r="F167" s="69" t="s">
        <v>190</v>
      </c>
      <c r="G167" s="69" t="s">
        <v>857</v>
      </c>
      <c r="H167" s="106"/>
      <c r="I16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Joseph Fitzpatrick</v>
      </c>
      <c r="J167" s="106" t="str" cm="1">
        <f t="array" ref="J167">GetIDFromName(UjigamiTable[[#This Row],[FullName]])</f>
        <v/>
      </c>
      <c r="K167" s="107" t="str">
        <f>_xlfn.XLOOKUP(UjigamiTable[[#This Row],[IDFromName]],EmployeesByDept[ID],EmployeesByDept[DeptShift],"")</f>
        <v/>
      </c>
      <c r="L167" s="106" t="str" cm="1">
        <f t="array" ref="L16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67" s="190" t="str">
        <f>"Delete(""operator " &amp; UjigamiTable[[#This Row],[Operator ID]] &amp; """)"</f>
        <v>Delete("operator 11057432")</v>
      </c>
    </row>
    <row r="168" spans="1:13" x14ac:dyDescent="0.2">
      <c r="A168" s="69" t="s">
        <v>8883</v>
      </c>
      <c r="B168" s="69">
        <v>5897856</v>
      </c>
      <c r="C168" s="69"/>
      <c r="D168" s="69"/>
      <c r="E168" s="69"/>
      <c r="F168" s="69" t="s">
        <v>190</v>
      </c>
      <c r="G168" s="69" t="s">
        <v>857</v>
      </c>
      <c r="H168" s="106"/>
      <c r="I16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Guy Flagg</v>
      </c>
      <c r="J168" s="106" t="str" cm="1">
        <f t="array" ref="J168">GetIDFromName(UjigamiTable[[#This Row],[FullName]])</f>
        <v/>
      </c>
      <c r="K168" s="107" t="str">
        <f>_xlfn.XLOOKUP(UjigamiTable[[#This Row],[IDFromName]],EmployeesByDept[ID],EmployeesByDept[DeptShift],"")</f>
        <v/>
      </c>
      <c r="L168" s="106" t="str" cm="1">
        <f t="array" ref="L16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68" s="190" t="str">
        <f>"Delete(""operator " &amp; UjigamiTable[[#This Row],[Operator ID]] &amp; """)"</f>
        <v>Delete("operator 5897856")</v>
      </c>
    </row>
    <row r="169" spans="1:13" x14ac:dyDescent="0.2">
      <c r="A169" s="69" t="s">
        <v>8884</v>
      </c>
      <c r="B169" s="69">
        <v>11252479</v>
      </c>
      <c r="C169" s="69"/>
      <c r="D169" s="69"/>
      <c r="E169" s="69"/>
      <c r="F169" s="69" t="s">
        <v>190</v>
      </c>
      <c r="G169" s="69" t="s">
        <v>857</v>
      </c>
      <c r="H169" s="106"/>
      <c r="I16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Ethan Flannery</v>
      </c>
      <c r="J169" s="106" cm="1">
        <f t="array" ref="J169">GetIDFromName(UjigamiTable[[#This Row],[FullName]])</f>
        <v>6017</v>
      </c>
      <c r="K169" s="107" t="str">
        <f>_xlfn.XLOOKUP(UjigamiTable[[#This Row],[IDFromName]],EmployeesByDept[ID],EmployeesByDept[DeptShift],"")</f>
        <v/>
      </c>
      <c r="L169" s="106" t="str" cm="1">
        <f t="array" ref="L16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69" s="190" t="str">
        <f>"Delete(""operator " &amp; UjigamiTable[[#This Row],[Operator ID]] &amp; """)"</f>
        <v>Delete("operator 11252479")</v>
      </c>
    </row>
    <row r="170" spans="1:13" x14ac:dyDescent="0.2">
      <c r="A170" s="69" t="s">
        <v>8885</v>
      </c>
      <c r="B170" s="69">
        <v>11057480</v>
      </c>
      <c r="C170" s="69"/>
      <c r="D170" s="69"/>
      <c r="E170" s="69"/>
      <c r="F170" s="69" t="s">
        <v>190</v>
      </c>
      <c r="G170" s="69" t="s">
        <v>857</v>
      </c>
      <c r="H170" s="106"/>
      <c r="I17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Michael Fletcher</v>
      </c>
      <c r="J170" s="106" t="str" cm="1">
        <f t="array" ref="J170">GetIDFromName(UjigamiTable[[#This Row],[FullName]])</f>
        <v/>
      </c>
      <c r="K170" s="107" t="str">
        <f>_xlfn.XLOOKUP(UjigamiTable[[#This Row],[IDFromName]],EmployeesByDept[ID],EmployeesByDept[DeptShift],"")</f>
        <v/>
      </c>
      <c r="L170" s="106" t="str" cm="1">
        <f t="array" ref="L17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70" s="190" t="str">
        <f>"Delete(""operator " &amp; UjigamiTable[[#This Row],[Operator ID]] &amp; """)"</f>
        <v>Delete("operator 11057480")</v>
      </c>
    </row>
    <row r="171" spans="1:13" x14ac:dyDescent="0.2">
      <c r="A171" s="69" t="s">
        <v>356</v>
      </c>
      <c r="B171" s="69">
        <v>1768</v>
      </c>
      <c r="C171" s="69" t="s">
        <v>190</v>
      </c>
      <c r="D171" s="69" t="s">
        <v>860</v>
      </c>
      <c r="E171" s="69"/>
      <c r="F171" s="69" t="s">
        <v>190</v>
      </c>
      <c r="G171" s="69" t="s">
        <v>856</v>
      </c>
      <c r="H171" s="106"/>
      <c r="I17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Joseph Flowers</v>
      </c>
      <c r="J171" s="106" cm="1">
        <f t="array" ref="J171">GetIDFromName(UjigamiTable[[#This Row],[FullName]])</f>
        <v>1768</v>
      </c>
      <c r="K171" s="107" t="str">
        <f>_xlfn.XLOOKUP(UjigamiTable[[#This Row],[IDFromName]],EmployeesByDept[ID],EmployeesByDept[DeptShift],"")</f>
        <v>DT FEM 2nd</v>
      </c>
      <c r="L171" s="106" t="str" cm="1">
        <f t="array" ref="L17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71" s="190" t="str">
        <f>"Delete(""operator " &amp; UjigamiTable[[#This Row],[Operator ID]] &amp; """)"</f>
        <v>Delete("operator 1768")</v>
      </c>
    </row>
    <row r="172" spans="1:13" x14ac:dyDescent="0.2">
      <c r="A172" s="69" t="s">
        <v>8886</v>
      </c>
      <c r="B172" s="69">
        <v>5947056</v>
      </c>
      <c r="C172" s="69"/>
      <c r="D172" s="69"/>
      <c r="E172" s="69"/>
      <c r="F172" s="69" t="s">
        <v>190</v>
      </c>
      <c r="G172" s="69" t="s">
        <v>857</v>
      </c>
      <c r="H172" s="106"/>
      <c r="I17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Jimmie Ford</v>
      </c>
      <c r="J172" s="106" t="str" cm="1">
        <f t="array" ref="J172">GetIDFromName(UjigamiTable[[#This Row],[FullName]])</f>
        <v/>
      </c>
      <c r="K172" s="107" t="str">
        <f>_xlfn.XLOOKUP(UjigamiTable[[#This Row],[IDFromName]],EmployeesByDept[ID],EmployeesByDept[DeptShift],"")</f>
        <v/>
      </c>
      <c r="L172" s="106" t="str" cm="1">
        <f t="array" ref="L17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72" s="190" t="str">
        <f>"Delete(""operator " &amp; UjigamiTable[[#This Row],[Operator ID]] &amp; """)"</f>
        <v>Delete("operator 5947056")</v>
      </c>
    </row>
    <row r="173" spans="1:13" x14ac:dyDescent="0.2">
      <c r="A173" s="69" t="s">
        <v>358</v>
      </c>
      <c r="B173" s="69">
        <v>9610</v>
      </c>
      <c r="C173" s="69" t="s">
        <v>175</v>
      </c>
      <c r="D173" s="69" t="s">
        <v>8773</v>
      </c>
      <c r="E173" s="69"/>
      <c r="F173" s="69" t="s">
        <v>8779</v>
      </c>
      <c r="G173" s="69" t="s">
        <v>856</v>
      </c>
      <c r="H173" s="106"/>
      <c r="I17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Aaron Foster</v>
      </c>
      <c r="J173" s="106" cm="1">
        <f t="array" ref="J173">GetIDFromName(UjigamiTable[[#This Row],[FullName]])</f>
        <v>9610</v>
      </c>
      <c r="K173" s="107" t="str">
        <f>_xlfn.XLOOKUP(UjigamiTable[[#This Row],[IDFromName]],EmployeesByDept[ID],EmployeesByDept[DeptShift],"")</f>
        <v>T1XX C</v>
      </c>
      <c r="L173" s="106" t="str" cm="1">
        <f t="array" ref="L17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73" s="190" t="str">
        <f>"Delete(""operator " &amp; UjigamiTable[[#This Row],[Operator ID]] &amp; """)"</f>
        <v>Delete("operator 9610")</v>
      </c>
    </row>
    <row r="174" spans="1:13" x14ac:dyDescent="0.2">
      <c r="A174" s="69" t="s">
        <v>8887</v>
      </c>
      <c r="B174" s="69">
        <v>11227881</v>
      </c>
      <c r="C174" s="69"/>
      <c r="D174" s="69"/>
      <c r="E174" s="69"/>
      <c r="F174" s="69" t="s">
        <v>190</v>
      </c>
      <c r="G174" s="69" t="s">
        <v>857</v>
      </c>
      <c r="H174" s="106"/>
      <c r="I17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Dayson Foster</v>
      </c>
      <c r="J174" s="106" t="str" cm="1">
        <f t="array" ref="J174">GetIDFromName(UjigamiTable[[#This Row],[FullName]])</f>
        <v/>
      </c>
      <c r="K174" s="107" t="str">
        <f>_xlfn.XLOOKUP(UjigamiTable[[#This Row],[IDFromName]],EmployeesByDept[ID],EmployeesByDept[DeptShift],"")</f>
        <v/>
      </c>
      <c r="L174" s="106" t="str" cm="1">
        <f t="array" ref="L17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74" s="190" t="str">
        <f>"Delete(""operator " &amp; UjigamiTable[[#This Row],[Operator ID]] &amp; """)"</f>
        <v>Delete("operator 11227881")</v>
      </c>
    </row>
    <row r="175" spans="1:13" x14ac:dyDescent="0.2">
      <c r="A175" s="69" t="s">
        <v>8888</v>
      </c>
      <c r="B175" s="69">
        <v>11074566</v>
      </c>
      <c r="C175" s="69"/>
      <c r="D175" s="69"/>
      <c r="E175" s="69"/>
      <c r="F175" s="69" t="s">
        <v>190</v>
      </c>
      <c r="G175" s="69" t="s">
        <v>857</v>
      </c>
      <c r="H175" s="106"/>
      <c r="I17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Dominic Foster</v>
      </c>
      <c r="J175" s="106" t="str" cm="1">
        <f t="array" ref="J175">GetIDFromName(UjigamiTable[[#This Row],[FullName]])</f>
        <v/>
      </c>
      <c r="K175" s="107" t="str">
        <f>_xlfn.XLOOKUP(UjigamiTable[[#This Row],[IDFromName]],EmployeesByDept[ID],EmployeesByDept[DeptShift],"")</f>
        <v/>
      </c>
      <c r="L175" s="106" t="str" cm="1">
        <f t="array" ref="L17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75" s="190" t="str">
        <f>"Delete(""operator " &amp; UjigamiTable[[#This Row],[Operator ID]] &amp; """)"</f>
        <v>Delete("operator 11074566")</v>
      </c>
    </row>
    <row r="176" spans="1:13" x14ac:dyDescent="0.2">
      <c r="A176" s="69" t="s">
        <v>8889</v>
      </c>
      <c r="B176" s="69">
        <v>11057573</v>
      </c>
      <c r="C176" s="69"/>
      <c r="D176" s="69"/>
      <c r="E176" s="69"/>
      <c r="F176" s="69" t="s">
        <v>190</v>
      </c>
      <c r="G176" s="69" t="s">
        <v>857</v>
      </c>
      <c r="H176" s="106"/>
      <c r="I17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Jamir Foster</v>
      </c>
      <c r="J176" s="106" t="str" cm="1">
        <f t="array" ref="J176">GetIDFromName(UjigamiTable[[#This Row],[FullName]])</f>
        <v/>
      </c>
      <c r="K176" s="107" t="str">
        <f>_xlfn.XLOOKUP(UjigamiTable[[#This Row],[IDFromName]],EmployeesByDept[ID],EmployeesByDept[DeptShift],"")</f>
        <v/>
      </c>
      <c r="L176" s="106" t="str" cm="1">
        <f t="array" ref="L17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76" s="190" t="str">
        <f>"Delete(""operator " &amp; UjigamiTable[[#This Row],[Operator ID]] &amp; """)"</f>
        <v>Delete("operator 11057573")</v>
      </c>
    </row>
    <row r="177" spans="1:13" x14ac:dyDescent="0.2">
      <c r="A177" s="69" t="s">
        <v>8890</v>
      </c>
      <c r="B177" s="69">
        <v>11074522</v>
      </c>
      <c r="C177" s="69"/>
      <c r="D177" s="69"/>
      <c r="E177" s="69"/>
      <c r="F177" s="69" t="s">
        <v>190</v>
      </c>
      <c r="G177" s="69" t="s">
        <v>857</v>
      </c>
      <c r="H177" s="106"/>
      <c r="I17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Trevarius Fox</v>
      </c>
      <c r="J177" s="106" t="str" cm="1">
        <f t="array" ref="J177">GetIDFromName(UjigamiTable[[#This Row],[FullName]])</f>
        <v/>
      </c>
      <c r="K177" s="107" t="str">
        <f>_xlfn.XLOOKUP(UjigamiTable[[#This Row],[IDFromName]],EmployeesByDept[ID],EmployeesByDept[DeptShift],"")</f>
        <v/>
      </c>
      <c r="L177" s="106" t="str" cm="1">
        <f t="array" ref="L17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77" s="190" t="str">
        <f>"Delete(""operator " &amp; UjigamiTable[[#This Row],[Operator ID]] &amp; """)"</f>
        <v>Delete("operator 11074522")</v>
      </c>
    </row>
    <row r="178" spans="1:13" x14ac:dyDescent="0.2">
      <c r="A178" s="69" t="s">
        <v>8891</v>
      </c>
      <c r="B178" s="69">
        <v>5937287</v>
      </c>
      <c r="C178" s="69"/>
      <c r="D178" s="69"/>
      <c r="E178" s="69"/>
      <c r="F178" s="69" t="s">
        <v>190</v>
      </c>
      <c r="G178" s="69" t="s">
        <v>857</v>
      </c>
      <c r="H178" s="106"/>
      <c r="I17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Krystal Frame</v>
      </c>
      <c r="J178" s="106" cm="1">
        <f t="array" ref="J178">GetIDFromName(UjigamiTable[[#This Row],[FullName]])</f>
        <v>1378</v>
      </c>
      <c r="K178" s="107" t="str">
        <f>_xlfn.XLOOKUP(UjigamiTable[[#This Row],[IDFromName]],EmployeesByDept[ID],EmployeesByDept[DeptShift],"")</f>
        <v/>
      </c>
      <c r="L178" s="106" t="str" cm="1">
        <f t="array" ref="L17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78" s="190" t="str">
        <f>"Delete(""operator " &amp; UjigamiTable[[#This Row],[Operator ID]] &amp; """)"</f>
        <v>Delete("operator 5937287")</v>
      </c>
    </row>
    <row r="179" spans="1:13" x14ac:dyDescent="0.2">
      <c r="A179" s="69" t="s">
        <v>8892</v>
      </c>
      <c r="B179" s="69">
        <v>5963621</v>
      </c>
      <c r="C179" s="69"/>
      <c r="D179" s="69"/>
      <c r="E179" s="69"/>
      <c r="F179" s="69" t="s">
        <v>190</v>
      </c>
      <c r="G179" s="69" t="s">
        <v>857</v>
      </c>
      <c r="H179" s="106"/>
      <c r="I17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Frederick Franklin</v>
      </c>
      <c r="J179" s="106" t="str" cm="1">
        <f t="array" ref="J179">GetIDFromName(UjigamiTable[[#This Row],[FullName]])</f>
        <v/>
      </c>
      <c r="K179" s="107" t="str">
        <f>_xlfn.XLOOKUP(UjigamiTable[[#This Row],[IDFromName]],EmployeesByDept[ID],EmployeesByDept[DeptShift],"")</f>
        <v/>
      </c>
      <c r="L179" s="106" t="str" cm="1">
        <f t="array" ref="L17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79" s="190" t="str">
        <f>"Delete(""operator " &amp; UjigamiTable[[#This Row],[Operator ID]] &amp; """)"</f>
        <v>Delete("operator 5963621")</v>
      </c>
    </row>
    <row r="180" spans="1:13" x14ac:dyDescent="0.2">
      <c r="A180" s="69" t="s">
        <v>8893</v>
      </c>
      <c r="B180" s="69">
        <v>5897841</v>
      </c>
      <c r="C180" s="69"/>
      <c r="D180" s="69"/>
      <c r="E180" s="69"/>
      <c r="F180" s="69" t="s">
        <v>190</v>
      </c>
      <c r="G180" s="69" t="s">
        <v>857</v>
      </c>
      <c r="H180" s="106"/>
      <c r="I18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James Franklin</v>
      </c>
      <c r="J180" s="106" t="str" cm="1">
        <f t="array" ref="J180">GetIDFromName(UjigamiTable[[#This Row],[FullName]])</f>
        <v/>
      </c>
      <c r="K180" s="107" t="str">
        <f>_xlfn.XLOOKUP(UjigamiTable[[#This Row],[IDFromName]],EmployeesByDept[ID],EmployeesByDept[DeptShift],"")</f>
        <v/>
      </c>
      <c r="L180" s="106" t="str" cm="1">
        <f t="array" ref="L18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80" s="190" t="str">
        <f>"Delete(""operator " &amp; UjigamiTable[[#This Row],[Operator ID]] &amp; """)"</f>
        <v>Delete("operator 5897841")</v>
      </c>
    </row>
    <row r="181" spans="1:13" x14ac:dyDescent="0.2">
      <c r="A181" s="69" t="s">
        <v>8894</v>
      </c>
      <c r="B181" s="69">
        <v>5962793</v>
      </c>
      <c r="C181" s="69"/>
      <c r="D181" s="69"/>
      <c r="E181" s="69"/>
      <c r="F181" s="69" t="s">
        <v>190</v>
      </c>
      <c r="G181" s="69" t="s">
        <v>857</v>
      </c>
      <c r="H181" s="106"/>
      <c r="I18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Derrick Freeman-Hall</v>
      </c>
      <c r="J181" s="106" t="str" cm="1">
        <f t="array" ref="J181">GetIDFromName(UjigamiTable[[#This Row],[FullName]])</f>
        <v/>
      </c>
      <c r="K181" s="107" t="str">
        <f>_xlfn.XLOOKUP(UjigamiTable[[#This Row],[IDFromName]],EmployeesByDept[ID],EmployeesByDept[DeptShift],"")</f>
        <v/>
      </c>
      <c r="L181" s="106" t="str" cm="1">
        <f t="array" ref="L18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81" s="190" t="str">
        <f>"Delete(""operator " &amp; UjigamiTable[[#This Row],[Operator ID]] &amp; """)"</f>
        <v>Delete("operator 5962793")</v>
      </c>
    </row>
    <row r="182" spans="1:13" x14ac:dyDescent="0.2">
      <c r="A182" s="69" t="s">
        <v>8895</v>
      </c>
      <c r="B182" s="69">
        <v>2303</v>
      </c>
      <c r="C182" s="69" t="s">
        <v>175</v>
      </c>
      <c r="D182" s="69" t="s">
        <v>8896</v>
      </c>
      <c r="E182" s="69"/>
      <c r="F182" s="69" t="s">
        <v>190</v>
      </c>
      <c r="G182" s="69" t="s">
        <v>857</v>
      </c>
      <c r="H182" s="106"/>
      <c r="I18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Robert French II</v>
      </c>
      <c r="J182" s="106" cm="1">
        <f t="array" ref="J182">GetIDFromName(UjigamiTable[[#This Row],[FullName]])</f>
        <v>2303</v>
      </c>
      <c r="K182" s="107" t="str">
        <f>_xlfn.XLOOKUP(UjigamiTable[[#This Row],[IDFromName]],EmployeesByDept[ID],EmployeesByDept[DeptShift],"")</f>
        <v>Materials 2nd</v>
      </c>
      <c r="L182" s="106" t="str" cm="1">
        <f t="array" ref="L18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82" s="190" t="str">
        <f>"Delete(""operator " &amp; UjigamiTable[[#This Row],[Operator ID]] &amp; """)"</f>
        <v>Delete("operator 2303")</v>
      </c>
    </row>
    <row r="183" spans="1:13" x14ac:dyDescent="0.2">
      <c r="A183" s="69" t="s">
        <v>6270</v>
      </c>
      <c r="B183" s="69">
        <v>5709796</v>
      </c>
      <c r="C183" s="69"/>
      <c r="D183" s="69"/>
      <c r="E183" s="69"/>
      <c r="F183" s="69" t="s">
        <v>190</v>
      </c>
      <c r="G183" s="69" t="s">
        <v>857</v>
      </c>
      <c r="H183" s="106"/>
      <c r="I18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Greg Friday</v>
      </c>
      <c r="J183" s="106" cm="1">
        <f t="array" ref="J183">GetIDFromName(UjigamiTable[[#This Row],[FullName]])</f>
        <v>9954</v>
      </c>
      <c r="K183" s="107" t="str">
        <f>_xlfn.XLOOKUP(UjigamiTable[[#This Row],[IDFromName]],EmployeesByDept[ID],EmployeesByDept[DeptShift],"")</f>
        <v/>
      </c>
      <c r="L183" s="106" t="str" cm="1">
        <f t="array" ref="L18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83" s="190" t="str">
        <f>"Delete(""operator " &amp; UjigamiTable[[#This Row],[Operator ID]] &amp; """)"</f>
        <v>Delete("operator 5709796")</v>
      </c>
    </row>
    <row r="184" spans="1:13" x14ac:dyDescent="0.2">
      <c r="A184" s="69" t="s">
        <v>366</v>
      </c>
      <c r="B184" s="69">
        <v>1486</v>
      </c>
      <c r="C184" s="69"/>
      <c r="D184" s="69"/>
      <c r="E184" s="69"/>
      <c r="F184" s="69" t="s">
        <v>190</v>
      </c>
      <c r="G184" s="69" t="s">
        <v>857</v>
      </c>
      <c r="H184" s="106"/>
      <c r="I18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Joanne Fridley</v>
      </c>
      <c r="J184" s="106" cm="1">
        <f t="array" ref="J184">GetIDFromName(UjigamiTable[[#This Row],[FullName]])</f>
        <v>1486</v>
      </c>
      <c r="K184" s="107" t="str">
        <f>_xlfn.XLOOKUP(UjigamiTable[[#This Row],[IDFromName]],EmployeesByDept[ID],EmployeesByDept[DeptShift],"")</f>
        <v/>
      </c>
      <c r="L184" s="106" t="str" cm="1">
        <f t="array" ref="L18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84" s="190" t="str">
        <f>"Delete(""operator " &amp; UjigamiTable[[#This Row],[Operator ID]] &amp; """)"</f>
        <v>Delete("operator 1486")</v>
      </c>
    </row>
    <row r="185" spans="1:13" x14ac:dyDescent="0.2">
      <c r="A185" s="69" t="s">
        <v>5872</v>
      </c>
      <c r="B185" s="69">
        <v>5659224</v>
      </c>
      <c r="C185" s="69"/>
      <c r="D185" s="69"/>
      <c r="E185" s="69"/>
      <c r="F185" s="69" t="s">
        <v>190</v>
      </c>
      <c r="G185" s="69" t="s">
        <v>857</v>
      </c>
      <c r="H185" s="106"/>
      <c r="I18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David Friedland</v>
      </c>
      <c r="J185" s="106" cm="1">
        <f t="array" ref="J185">GetIDFromName(UjigamiTable[[#This Row],[FullName]])</f>
        <v>2015</v>
      </c>
      <c r="K185" s="107" t="str">
        <f>_xlfn.XLOOKUP(UjigamiTable[[#This Row],[IDFromName]],EmployeesByDept[ID],EmployeesByDept[DeptShift],"")</f>
        <v>DT FEM 1st</v>
      </c>
      <c r="L185" s="106" t="str" cm="1">
        <f t="array" ref="L18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85" s="190" t="str">
        <f>"Delete(""operator " &amp; UjigamiTable[[#This Row],[Operator ID]] &amp; """)"</f>
        <v>Delete("operator 5659224")</v>
      </c>
    </row>
    <row r="186" spans="1:13" x14ac:dyDescent="0.2">
      <c r="A186" s="69" t="s">
        <v>8897</v>
      </c>
      <c r="B186" s="69">
        <v>11057652</v>
      </c>
      <c r="C186" s="69"/>
      <c r="D186" s="69"/>
      <c r="E186" s="69"/>
      <c r="F186" s="69" t="s">
        <v>190</v>
      </c>
      <c r="G186" s="69" t="s">
        <v>857</v>
      </c>
      <c r="H186" s="106"/>
      <c r="I18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Laura Fries</v>
      </c>
      <c r="J186" s="106" t="str" cm="1">
        <f t="array" ref="J186">GetIDFromName(UjigamiTable[[#This Row],[FullName]])</f>
        <v/>
      </c>
      <c r="K186" s="107" t="str">
        <f>_xlfn.XLOOKUP(UjigamiTable[[#This Row],[IDFromName]],EmployeesByDept[ID],EmployeesByDept[DeptShift],"")</f>
        <v/>
      </c>
      <c r="L186" s="106" t="str" cm="1">
        <f t="array" ref="L18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86" s="190" t="str">
        <f>"Delete(""operator " &amp; UjigamiTable[[#This Row],[Operator ID]] &amp; """)"</f>
        <v>Delete("operator 11057652")</v>
      </c>
    </row>
    <row r="187" spans="1:13" x14ac:dyDescent="0.2">
      <c r="A187" s="69" t="s">
        <v>8898</v>
      </c>
      <c r="B187" s="69">
        <v>11057459</v>
      </c>
      <c r="C187" s="69"/>
      <c r="D187" s="69"/>
      <c r="E187" s="69"/>
      <c r="F187" s="69" t="s">
        <v>190</v>
      </c>
      <c r="G187" s="69" t="s">
        <v>857</v>
      </c>
      <c r="H187" s="106"/>
      <c r="I18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Chriher Fuller</v>
      </c>
      <c r="J187" s="106" t="str" cm="1">
        <f t="array" ref="J187">GetIDFromName(UjigamiTable[[#This Row],[FullName]])</f>
        <v/>
      </c>
      <c r="K187" s="107" t="str">
        <f>_xlfn.XLOOKUP(UjigamiTable[[#This Row],[IDFromName]],EmployeesByDept[ID],EmployeesByDept[DeptShift],"")</f>
        <v/>
      </c>
      <c r="L187" s="106" t="str" cm="1">
        <f t="array" ref="L18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87" s="190" t="str">
        <f>"Delete(""operator " &amp; UjigamiTable[[#This Row],[Operator ID]] &amp; """)"</f>
        <v>Delete("operator 11057459")</v>
      </c>
    </row>
    <row r="188" spans="1:13" x14ac:dyDescent="0.2">
      <c r="A188" s="69" t="s">
        <v>8899</v>
      </c>
      <c r="B188" s="69">
        <v>11074943</v>
      </c>
      <c r="C188" s="69"/>
      <c r="D188" s="69"/>
      <c r="E188" s="69"/>
      <c r="F188" s="69" t="s">
        <v>190</v>
      </c>
      <c r="G188" s="69" t="s">
        <v>857</v>
      </c>
      <c r="H188" s="106"/>
      <c r="I18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Alex Gaglio</v>
      </c>
      <c r="J188" s="106" t="str" cm="1">
        <f t="array" ref="J188">GetIDFromName(UjigamiTable[[#This Row],[FullName]])</f>
        <v/>
      </c>
      <c r="K188" s="107" t="str">
        <f>_xlfn.XLOOKUP(UjigamiTable[[#This Row],[IDFromName]],EmployeesByDept[ID],EmployeesByDept[DeptShift],"")</f>
        <v/>
      </c>
      <c r="L188" s="106" t="str" cm="1">
        <f t="array" ref="L18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88" s="190" t="str">
        <f>"Delete(""operator " &amp; UjigamiTable[[#This Row],[Operator ID]] &amp; """)"</f>
        <v>Delete("operator 11074943")</v>
      </c>
    </row>
    <row r="189" spans="1:13" x14ac:dyDescent="0.2">
      <c r="A189" s="69" t="s">
        <v>7741</v>
      </c>
      <c r="B189" s="69">
        <v>2185</v>
      </c>
      <c r="C189" s="69" t="s">
        <v>8767</v>
      </c>
      <c r="D189" s="69"/>
      <c r="E189" s="69"/>
      <c r="F189" s="69" t="s">
        <v>190</v>
      </c>
      <c r="G189" s="69" t="s">
        <v>857</v>
      </c>
      <c r="H189" s="106"/>
      <c r="I18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Scott Gaigalas</v>
      </c>
      <c r="J189" s="106" cm="1">
        <f t="array" ref="J189">GetIDFromName(UjigamiTable[[#This Row],[FullName]])</f>
        <v>2185</v>
      </c>
      <c r="K189" s="107" t="str">
        <f>_xlfn.XLOOKUP(UjigamiTable[[#This Row],[IDFromName]],EmployeesByDept[ID],EmployeesByDept[DeptShift],"")</f>
        <v/>
      </c>
      <c r="L189" s="106" t="str" cm="1">
        <f t="array" ref="L18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189" s="190" t="str">
        <f>"Delete(""operator " &amp; UjigamiTable[[#This Row],[Operator ID]] &amp; """)"</f>
        <v>Delete("operator 2185")</v>
      </c>
    </row>
    <row r="190" spans="1:13" x14ac:dyDescent="0.2">
      <c r="A190" s="69" t="s">
        <v>8900</v>
      </c>
      <c r="B190" s="69">
        <v>5894974</v>
      </c>
      <c r="C190" s="69"/>
      <c r="D190" s="69"/>
      <c r="E190" s="69"/>
      <c r="F190" s="69" t="s">
        <v>190</v>
      </c>
      <c r="G190" s="69" t="s">
        <v>857</v>
      </c>
      <c r="H190" s="106"/>
      <c r="I19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Marica Gaines</v>
      </c>
      <c r="J190" s="106" t="str" cm="1">
        <f t="array" ref="J190">GetIDFromName(UjigamiTable[[#This Row],[FullName]])</f>
        <v/>
      </c>
      <c r="K190" s="107" t="str">
        <f>_xlfn.XLOOKUP(UjigamiTable[[#This Row],[IDFromName]],EmployeesByDept[ID],EmployeesByDept[DeptShift],"")</f>
        <v/>
      </c>
      <c r="L190" s="106" t="str" cm="1">
        <f t="array" ref="L19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90" s="190" t="str">
        <f>"Delete(""operator " &amp; UjigamiTable[[#This Row],[Operator ID]] &amp; """)"</f>
        <v>Delete("operator 5894974")</v>
      </c>
    </row>
    <row r="191" spans="1:13" x14ac:dyDescent="0.2">
      <c r="A191" s="69" t="s">
        <v>8901</v>
      </c>
      <c r="B191" s="69">
        <v>11057635</v>
      </c>
      <c r="C191" s="69"/>
      <c r="D191" s="69"/>
      <c r="E191" s="69"/>
      <c r="F191" s="69" t="s">
        <v>190</v>
      </c>
      <c r="G191" s="69" t="s">
        <v>857</v>
      </c>
      <c r="H191" s="106"/>
      <c r="I19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Bobby Gallant</v>
      </c>
      <c r="J191" s="106" t="str" cm="1">
        <f t="array" ref="J191">GetIDFromName(UjigamiTable[[#This Row],[FullName]])</f>
        <v/>
      </c>
      <c r="K191" s="107" t="str">
        <f>_xlfn.XLOOKUP(UjigamiTable[[#This Row],[IDFromName]],EmployeesByDept[ID],EmployeesByDept[DeptShift],"")</f>
        <v/>
      </c>
      <c r="L191" s="106" t="str" cm="1">
        <f t="array" ref="L19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91" s="190" t="str">
        <f>"Delete(""operator " &amp; UjigamiTable[[#This Row],[Operator ID]] &amp; """)"</f>
        <v>Delete("operator 11057635")</v>
      </c>
    </row>
    <row r="192" spans="1:13" x14ac:dyDescent="0.2">
      <c r="A192" s="69" t="s">
        <v>5921</v>
      </c>
      <c r="B192" s="69">
        <v>11009010</v>
      </c>
      <c r="C192" s="69"/>
      <c r="D192" s="69"/>
      <c r="E192" s="69"/>
      <c r="F192" s="69" t="s">
        <v>190</v>
      </c>
      <c r="G192" s="69" t="s">
        <v>857</v>
      </c>
      <c r="H192" s="106"/>
      <c r="I19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Decarlo Gardner</v>
      </c>
      <c r="J192" s="106" cm="1">
        <f t="array" ref="J192">GetIDFromName(UjigamiTable[[#This Row],[FullName]])</f>
        <v>1667</v>
      </c>
      <c r="K192" s="107" t="str">
        <f>_xlfn.XLOOKUP(UjigamiTable[[#This Row],[IDFromName]],EmployeesByDept[ID],EmployeesByDept[DeptShift],"")</f>
        <v/>
      </c>
      <c r="L192" s="106" t="str" cm="1">
        <f t="array" ref="L19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92" s="190" t="str">
        <f>"Delete(""operator " &amp; UjigamiTable[[#This Row],[Operator ID]] &amp; """)"</f>
        <v>Delete("operator 11009010")</v>
      </c>
    </row>
    <row r="193" spans="1:13" x14ac:dyDescent="0.2">
      <c r="A193" s="69" t="s">
        <v>8902</v>
      </c>
      <c r="B193" s="69">
        <v>11057413</v>
      </c>
      <c r="C193" s="69"/>
      <c r="D193" s="69"/>
      <c r="E193" s="69"/>
      <c r="F193" s="69" t="s">
        <v>190</v>
      </c>
      <c r="G193" s="69" t="s">
        <v>857</v>
      </c>
      <c r="H193" s="106"/>
      <c r="I19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Demetress Gardner</v>
      </c>
      <c r="J193" s="106" t="str" cm="1">
        <f t="array" ref="J193">GetIDFromName(UjigamiTable[[#This Row],[FullName]])</f>
        <v/>
      </c>
      <c r="K193" s="107" t="str">
        <f>_xlfn.XLOOKUP(UjigamiTable[[#This Row],[IDFromName]],EmployeesByDept[ID],EmployeesByDept[DeptShift],"")</f>
        <v/>
      </c>
      <c r="L193" s="106" t="str" cm="1">
        <f t="array" ref="L19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93" s="190" t="str">
        <f>"Delete(""operator " &amp; UjigamiTable[[#This Row],[Operator ID]] &amp; """)"</f>
        <v>Delete("operator 11057413")</v>
      </c>
    </row>
    <row r="194" spans="1:13" x14ac:dyDescent="0.2">
      <c r="A194" s="69" t="s">
        <v>371</v>
      </c>
      <c r="B194" s="69">
        <v>11227910</v>
      </c>
      <c r="C194" s="69"/>
      <c r="D194" s="69"/>
      <c r="E194" s="69"/>
      <c r="F194" s="69" t="s">
        <v>190</v>
      </c>
      <c r="G194" s="69" t="s">
        <v>857</v>
      </c>
      <c r="H194" s="106"/>
      <c r="I19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Jaron Garner</v>
      </c>
      <c r="J194" s="106" t="str" cm="1">
        <f t="array" ref="J194">GetIDFromName(UjigamiTable[[#This Row],[FullName]])</f>
        <v/>
      </c>
      <c r="K194" s="107" t="str">
        <f>_xlfn.XLOOKUP(UjigamiTable[[#This Row],[IDFromName]],EmployeesByDept[ID],EmployeesByDept[DeptShift],"")</f>
        <v/>
      </c>
      <c r="L194" s="106" t="str" cm="1">
        <f t="array" ref="L19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94" s="190" t="str">
        <f>"Delete(""operator " &amp; UjigamiTable[[#This Row],[Operator ID]] &amp; """)"</f>
        <v>Delete("operator 11227910")</v>
      </c>
    </row>
    <row r="195" spans="1:13" x14ac:dyDescent="0.2">
      <c r="A195" s="69" t="s">
        <v>5369</v>
      </c>
      <c r="B195" s="69">
        <v>11008921</v>
      </c>
      <c r="C195" s="69"/>
      <c r="D195" s="69"/>
      <c r="E195" s="69"/>
      <c r="F195" s="69" t="s">
        <v>190</v>
      </c>
      <c r="G195" s="69" t="s">
        <v>857</v>
      </c>
      <c r="H195" s="106"/>
      <c r="I19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Ashley Garrett</v>
      </c>
      <c r="J195" s="106" cm="1">
        <f t="array" ref="J195">GetIDFromName(UjigamiTable[[#This Row],[FullName]])</f>
        <v>1608</v>
      </c>
      <c r="K195" s="107" t="str">
        <f>_xlfn.XLOOKUP(UjigamiTable[[#This Row],[IDFromName]],EmployeesByDept[ID],EmployeesByDept[DeptShift],"")</f>
        <v/>
      </c>
      <c r="L195" s="106" t="str" cm="1">
        <f t="array" ref="L19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95" s="190" t="str">
        <f>"Delete(""operator " &amp; UjigamiTable[[#This Row],[Operator ID]] &amp; """)"</f>
        <v>Delete("operator 11008921")</v>
      </c>
    </row>
    <row r="196" spans="1:13" x14ac:dyDescent="0.2">
      <c r="A196" s="69" t="s">
        <v>8903</v>
      </c>
      <c r="B196" s="69">
        <v>11008808</v>
      </c>
      <c r="C196" s="69"/>
      <c r="D196" s="69"/>
      <c r="E196" s="69"/>
      <c r="F196" s="69" t="s">
        <v>190</v>
      </c>
      <c r="G196" s="69" t="s">
        <v>857</v>
      </c>
      <c r="H196" s="106"/>
      <c r="I19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B`angelo Garrett</v>
      </c>
      <c r="J196" s="106" t="str" cm="1">
        <f t="array" ref="J196">GetIDFromName(UjigamiTable[[#This Row],[FullName]])</f>
        <v/>
      </c>
      <c r="K196" s="107" t="str">
        <f>_xlfn.XLOOKUP(UjigamiTable[[#This Row],[IDFromName]],EmployeesByDept[ID],EmployeesByDept[DeptShift],"")</f>
        <v/>
      </c>
      <c r="L196" s="106" t="str" cm="1">
        <f t="array" ref="L19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96" s="190" t="str">
        <f>"Delete(""operator " &amp; UjigamiTable[[#This Row],[Operator ID]] &amp; """)"</f>
        <v>Delete("operator 11008808")</v>
      </c>
    </row>
    <row r="197" spans="1:13" x14ac:dyDescent="0.2">
      <c r="A197" s="69" t="s">
        <v>8904</v>
      </c>
      <c r="B197" s="69">
        <v>11074502</v>
      </c>
      <c r="C197" s="69"/>
      <c r="D197" s="69"/>
      <c r="E197" s="69"/>
      <c r="F197" s="69" t="s">
        <v>190</v>
      </c>
      <c r="G197" s="69" t="s">
        <v>857</v>
      </c>
      <c r="H197" s="106"/>
      <c r="I19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Morris Garry Jr.</v>
      </c>
      <c r="J197" s="106" t="str" cm="1">
        <f t="array" ref="J197">GetIDFromName(UjigamiTable[[#This Row],[FullName]])</f>
        <v/>
      </c>
      <c r="K197" s="107" t="str">
        <f>_xlfn.XLOOKUP(UjigamiTable[[#This Row],[IDFromName]],EmployeesByDept[ID],EmployeesByDept[DeptShift],"")</f>
        <v/>
      </c>
      <c r="L197" s="106" t="str" cm="1">
        <f t="array" ref="L19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97" s="190" t="str">
        <f>"Delete(""operator " &amp; UjigamiTable[[#This Row],[Operator ID]] &amp; """)"</f>
        <v>Delete("operator 11074502")</v>
      </c>
    </row>
    <row r="198" spans="1:13" x14ac:dyDescent="0.2">
      <c r="A198" s="69" t="s">
        <v>8905</v>
      </c>
      <c r="B198" s="69">
        <v>11074512</v>
      </c>
      <c r="C198" s="69"/>
      <c r="D198" s="69"/>
      <c r="E198" s="69"/>
      <c r="F198" s="69" t="s">
        <v>190</v>
      </c>
      <c r="G198" s="69" t="s">
        <v>857</v>
      </c>
      <c r="H198" s="106"/>
      <c r="I19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Tiffany Gatson</v>
      </c>
      <c r="J198" s="106" t="str" cm="1">
        <f t="array" ref="J198">GetIDFromName(UjigamiTable[[#This Row],[FullName]])</f>
        <v/>
      </c>
      <c r="K198" s="107" t="str">
        <f>_xlfn.XLOOKUP(UjigamiTable[[#This Row],[IDFromName]],EmployeesByDept[ID],EmployeesByDept[DeptShift],"")</f>
        <v/>
      </c>
      <c r="L198" s="106" t="str" cm="1">
        <f t="array" ref="L19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98" s="190" t="str">
        <f>"Delete(""operator " &amp; UjigamiTable[[#This Row],[Operator ID]] &amp; """)"</f>
        <v>Delete("operator 11074512")</v>
      </c>
    </row>
    <row r="199" spans="1:13" x14ac:dyDescent="0.2">
      <c r="A199" s="69" t="s">
        <v>8906</v>
      </c>
      <c r="B199" s="69">
        <v>11227949</v>
      </c>
      <c r="C199" s="69"/>
      <c r="D199" s="69"/>
      <c r="E199" s="69"/>
      <c r="F199" s="69" t="s">
        <v>190</v>
      </c>
      <c r="G199" s="69" t="s">
        <v>857</v>
      </c>
      <c r="H199" s="106"/>
      <c r="I19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Benjamin Genna</v>
      </c>
      <c r="J199" s="106" t="str" cm="1">
        <f t="array" ref="J199">GetIDFromName(UjigamiTable[[#This Row],[FullName]])</f>
        <v/>
      </c>
      <c r="K199" s="107" t="str">
        <f>_xlfn.XLOOKUP(UjigamiTable[[#This Row],[IDFromName]],EmployeesByDept[ID],EmployeesByDept[DeptShift],"")</f>
        <v/>
      </c>
      <c r="L199" s="106" t="str" cm="1">
        <f t="array" ref="L19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199" s="190" t="str">
        <f>"Delete(""operator " &amp; UjigamiTable[[#This Row],[Operator ID]] &amp; """)"</f>
        <v>Delete("operator 11227949")</v>
      </c>
    </row>
    <row r="200" spans="1:13" x14ac:dyDescent="0.2">
      <c r="A200" s="69" t="s">
        <v>376</v>
      </c>
      <c r="B200" s="69">
        <v>11009036</v>
      </c>
      <c r="C200" s="69"/>
      <c r="D200" s="69"/>
      <c r="E200" s="69"/>
      <c r="F200" s="69" t="s">
        <v>190</v>
      </c>
      <c r="G200" s="69" t="s">
        <v>857</v>
      </c>
      <c r="H200" s="106"/>
      <c r="I20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Jaruwan Gerds</v>
      </c>
      <c r="J200" s="106" cm="1">
        <f t="array" ref="J200">GetIDFromName(UjigamiTable[[#This Row],[FullName]])</f>
        <v>1686</v>
      </c>
      <c r="K200" s="107" t="str">
        <f>_xlfn.XLOOKUP(UjigamiTable[[#This Row],[IDFromName]],EmployeesByDept[ID],EmployeesByDept[DeptShift],"")</f>
        <v/>
      </c>
      <c r="L200" s="106" t="str" cm="1">
        <f t="array" ref="L20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00" s="190" t="str">
        <f>"Delete(""operator " &amp; UjigamiTable[[#This Row],[Operator ID]] &amp; """)"</f>
        <v>Delete("operator 11009036")</v>
      </c>
    </row>
    <row r="201" spans="1:13" x14ac:dyDescent="0.2">
      <c r="A201" s="69" t="s">
        <v>8907</v>
      </c>
      <c r="B201" s="69">
        <v>11057406</v>
      </c>
      <c r="C201" s="69"/>
      <c r="D201" s="69"/>
      <c r="E201" s="69"/>
      <c r="F201" s="69" t="s">
        <v>190</v>
      </c>
      <c r="G201" s="69" t="s">
        <v>857</v>
      </c>
      <c r="H201" s="106"/>
      <c r="I20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Newton Germann</v>
      </c>
      <c r="J201" s="106" t="str" cm="1">
        <f t="array" ref="J201">GetIDFromName(UjigamiTable[[#This Row],[FullName]])</f>
        <v/>
      </c>
      <c r="K201" s="107" t="str">
        <f>_xlfn.XLOOKUP(UjigamiTable[[#This Row],[IDFromName]],EmployeesByDept[ID],EmployeesByDept[DeptShift],"")</f>
        <v/>
      </c>
      <c r="L201" s="106" t="str" cm="1">
        <f t="array" ref="L20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01" s="190" t="str">
        <f>"Delete(""operator " &amp; UjigamiTable[[#This Row],[Operator ID]] &amp; """)"</f>
        <v>Delete("operator 11057406")</v>
      </c>
    </row>
    <row r="202" spans="1:13" x14ac:dyDescent="0.2">
      <c r="A202" s="69" t="s">
        <v>8908</v>
      </c>
      <c r="B202" s="69">
        <v>11252487</v>
      </c>
      <c r="C202" s="69"/>
      <c r="D202" s="69"/>
      <c r="E202" s="69"/>
      <c r="F202" s="69" t="s">
        <v>190</v>
      </c>
      <c r="G202" s="69" t="s">
        <v>857</v>
      </c>
      <c r="H202" s="106"/>
      <c r="I20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Pete Geter</v>
      </c>
      <c r="J202" s="106" t="str" cm="1">
        <f t="array" ref="J202">GetIDFromName(UjigamiTable[[#This Row],[FullName]])</f>
        <v/>
      </c>
      <c r="K202" s="107" t="str">
        <f>_xlfn.XLOOKUP(UjigamiTable[[#This Row],[IDFromName]],EmployeesByDept[ID],EmployeesByDept[DeptShift],"")</f>
        <v/>
      </c>
      <c r="L202" s="106" t="str" cm="1">
        <f t="array" ref="L20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02" s="190" t="str">
        <f>"Delete(""operator " &amp; UjigamiTable[[#This Row],[Operator ID]] &amp; """)"</f>
        <v>Delete("operator 11252487")</v>
      </c>
    </row>
    <row r="203" spans="1:13" x14ac:dyDescent="0.2">
      <c r="A203" s="69" t="s">
        <v>7471</v>
      </c>
      <c r="B203" s="69">
        <v>11074817</v>
      </c>
      <c r="C203" s="69"/>
      <c r="D203" s="69"/>
      <c r="E203" s="69"/>
      <c r="F203" s="69" t="s">
        <v>190</v>
      </c>
      <c r="G203" s="69" t="s">
        <v>857</v>
      </c>
      <c r="H203" s="106"/>
      <c r="I20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Paula Gilbert</v>
      </c>
      <c r="J203" s="106" cm="1">
        <f t="array" ref="J203">GetIDFromName(UjigamiTable[[#This Row],[FullName]])</f>
        <v>1893</v>
      </c>
      <c r="K203" s="107" t="str">
        <f>_xlfn.XLOOKUP(UjigamiTable[[#This Row],[IDFromName]],EmployeesByDept[ID],EmployeesByDept[DeptShift],"")</f>
        <v/>
      </c>
      <c r="L203" s="106" t="str" cm="1">
        <f t="array" ref="L20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03" s="190" t="str">
        <f>"Delete(""operator " &amp; UjigamiTable[[#This Row],[Operator ID]] &amp; """)"</f>
        <v>Delete("operator 11074817")</v>
      </c>
    </row>
    <row r="204" spans="1:13" x14ac:dyDescent="0.2">
      <c r="A204" s="69" t="s">
        <v>378</v>
      </c>
      <c r="B204" s="69">
        <v>1964</v>
      </c>
      <c r="C204" s="69" t="s">
        <v>190</v>
      </c>
      <c r="D204" s="69" t="s">
        <v>8773</v>
      </c>
      <c r="E204" s="69"/>
      <c r="F204" s="69" t="s">
        <v>190</v>
      </c>
      <c r="G204" s="69" t="s">
        <v>856</v>
      </c>
      <c r="H204" s="106"/>
      <c r="I20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Shalinda Gilbert</v>
      </c>
      <c r="J204" s="106" cm="1">
        <f t="array" ref="J204">GetIDFromName(UjigamiTable[[#This Row],[FullName]])</f>
        <v>1964</v>
      </c>
      <c r="K204" s="107" t="str">
        <f>_xlfn.XLOOKUP(UjigamiTable[[#This Row],[IDFromName]],EmployeesByDept[ID],EmployeesByDept[DeptShift],"")</f>
        <v>T1XX C</v>
      </c>
      <c r="L204" s="106" t="str" cm="1">
        <f t="array" ref="L20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04" s="190" t="str">
        <f>"Delete(""operator " &amp; UjigamiTable[[#This Row],[Operator ID]] &amp; """)"</f>
        <v>Delete("operator 1964")</v>
      </c>
    </row>
    <row r="205" spans="1:13" x14ac:dyDescent="0.2">
      <c r="A205" s="69" t="s">
        <v>8909</v>
      </c>
      <c r="B205" s="69">
        <v>5947097</v>
      </c>
      <c r="C205" s="69"/>
      <c r="D205" s="69"/>
      <c r="E205" s="69"/>
      <c r="F205" s="69" t="s">
        <v>190</v>
      </c>
      <c r="G205" s="69" t="s">
        <v>857</v>
      </c>
      <c r="H205" s="106"/>
      <c r="I20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Andrew Gilliam</v>
      </c>
      <c r="J205" s="106" t="str" cm="1">
        <f t="array" ref="J205">GetIDFromName(UjigamiTable[[#This Row],[FullName]])</f>
        <v/>
      </c>
      <c r="K205" s="107" t="str">
        <f>_xlfn.XLOOKUP(UjigamiTable[[#This Row],[IDFromName]],EmployeesByDept[ID],EmployeesByDept[DeptShift],"")</f>
        <v/>
      </c>
      <c r="L205" s="106" t="str" cm="1">
        <f t="array" ref="L20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05" s="190" t="str">
        <f>"Delete(""operator " &amp; UjigamiTable[[#This Row],[Operator ID]] &amp; """)"</f>
        <v>Delete("operator 5947097")</v>
      </c>
    </row>
    <row r="206" spans="1:13" x14ac:dyDescent="0.2">
      <c r="A206" s="69" t="s">
        <v>8910</v>
      </c>
      <c r="B206" s="69">
        <v>5956468</v>
      </c>
      <c r="C206" s="69"/>
      <c r="D206" s="69"/>
      <c r="E206" s="69"/>
      <c r="F206" s="69" t="s">
        <v>190</v>
      </c>
      <c r="G206" s="69" t="s">
        <v>857</v>
      </c>
      <c r="H206" s="106"/>
      <c r="I20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Marco Gilliam</v>
      </c>
      <c r="J206" s="106" t="str" cm="1">
        <f t="array" ref="J206">GetIDFromName(UjigamiTable[[#This Row],[FullName]])</f>
        <v/>
      </c>
      <c r="K206" s="107" t="str">
        <f>_xlfn.XLOOKUP(UjigamiTable[[#This Row],[IDFromName]],EmployeesByDept[ID],EmployeesByDept[DeptShift],"")</f>
        <v/>
      </c>
      <c r="L206" s="106" t="str" cm="1">
        <f t="array" ref="L20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06" s="190" t="str">
        <f>"Delete(""operator " &amp; UjigamiTable[[#This Row],[Operator ID]] &amp; """)"</f>
        <v>Delete("operator 5956468")</v>
      </c>
    </row>
    <row r="207" spans="1:13" x14ac:dyDescent="0.2">
      <c r="A207" s="69" t="s">
        <v>7430</v>
      </c>
      <c r="B207" s="69">
        <v>11009039</v>
      </c>
      <c r="C207" s="69"/>
      <c r="D207" s="69"/>
      <c r="E207" s="69"/>
      <c r="F207" s="69" t="s">
        <v>190</v>
      </c>
      <c r="G207" s="69" t="s">
        <v>857</v>
      </c>
      <c r="H207" s="106"/>
      <c r="I20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Odess Givens</v>
      </c>
      <c r="J207" s="106" cm="1">
        <f t="array" ref="J207">GetIDFromName(UjigamiTable[[#This Row],[FullName]])</f>
        <v>2218</v>
      </c>
      <c r="K207" s="107" t="str">
        <f>_xlfn.XLOOKUP(UjigamiTable[[#This Row],[IDFromName]],EmployeesByDept[ID],EmployeesByDept[DeptShift],"")</f>
        <v/>
      </c>
      <c r="L207" s="106" t="str" cm="1">
        <f t="array" ref="L20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07" s="190" t="str">
        <f>"Delete(""operator " &amp; UjigamiTable[[#This Row],[Operator ID]] &amp; """)"</f>
        <v>Delete("operator 11009039")</v>
      </c>
    </row>
    <row r="208" spans="1:13" x14ac:dyDescent="0.2">
      <c r="A208" s="69" t="s">
        <v>386</v>
      </c>
      <c r="B208" s="69">
        <v>5964194</v>
      </c>
      <c r="C208" s="69"/>
      <c r="D208" s="69"/>
      <c r="E208" s="69"/>
      <c r="F208" s="69" t="s">
        <v>190</v>
      </c>
      <c r="G208" s="69" t="s">
        <v>857</v>
      </c>
      <c r="H208" s="106"/>
      <c r="I20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Patrick Glide</v>
      </c>
      <c r="J208" s="106" cm="1">
        <f t="array" ref="J208">GetIDFromName(UjigamiTable[[#This Row],[FullName]])</f>
        <v>8753</v>
      </c>
      <c r="K208" s="107" t="str">
        <f>_xlfn.XLOOKUP(UjigamiTable[[#This Row],[IDFromName]],EmployeesByDept[ID],EmployeesByDept[DeptShift],"")</f>
        <v>Maintenance 3rd</v>
      </c>
      <c r="L208" s="106" t="str" cm="1">
        <f t="array" ref="L20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08" s="190" t="str">
        <f>"Delete(""operator " &amp; UjigamiTable[[#This Row],[Operator ID]] &amp; """)"</f>
        <v>Delete("operator 5964194")</v>
      </c>
    </row>
    <row r="209" spans="1:13" x14ac:dyDescent="0.2">
      <c r="A209" s="69" t="s">
        <v>8911</v>
      </c>
      <c r="B209" s="69">
        <v>11252477</v>
      </c>
      <c r="C209" s="69"/>
      <c r="D209" s="69"/>
      <c r="E209" s="69"/>
      <c r="F209" s="69" t="s">
        <v>190</v>
      </c>
      <c r="G209" s="69" t="s">
        <v>857</v>
      </c>
      <c r="H209" s="106"/>
      <c r="I20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Christopher Glovewr</v>
      </c>
      <c r="J209" s="106" t="str" cm="1">
        <f t="array" ref="J209">GetIDFromName(UjigamiTable[[#This Row],[FullName]])</f>
        <v/>
      </c>
      <c r="K209" s="107" t="str">
        <f>_xlfn.XLOOKUP(UjigamiTable[[#This Row],[IDFromName]],EmployeesByDept[ID],EmployeesByDept[DeptShift],"")</f>
        <v/>
      </c>
      <c r="L209" s="106" t="str" cm="1">
        <f t="array" ref="L20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09" s="190" t="str">
        <f>"Delete(""operator " &amp; UjigamiTable[[#This Row],[Operator ID]] &amp; """)"</f>
        <v>Delete("operator 11252477")</v>
      </c>
    </row>
    <row r="210" spans="1:13" x14ac:dyDescent="0.2">
      <c r="A210" s="69" t="s">
        <v>8912</v>
      </c>
      <c r="B210" s="69">
        <v>5962716</v>
      </c>
      <c r="C210" s="69"/>
      <c r="D210" s="69"/>
      <c r="E210" s="69"/>
      <c r="F210" s="69" t="s">
        <v>190</v>
      </c>
      <c r="G210" s="69" t="s">
        <v>857</v>
      </c>
      <c r="H210" s="106"/>
      <c r="I21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Terence Gold</v>
      </c>
      <c r="J210" s="106" t="str" cm="1">
        <f t="array" ref="J210">GetIDFromName(UjigamiTable[[#This Row],[FullName]])</f>
        <v/>
      </c>
      <c r="K210" s="107" t="str">
        <f>_xlfn.XLOOKUP(UjigamiTable[[#This Row],[IDFromName]],EmployeesByDept[ID],EmployeesByDept[DeptShift],"")</f>
        <v/>
      </c>
      <c r="L210" s="106" t="str" cm="1">
        <f t="array" ref="L21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10" s="190" t="str">
        <f>"Delete(""operator " &amp; UjigamiTable[[#This Row],[Operator ID]] &amp; """)"</f>
        <v>Delete("operator 5962716")</v>
      </c>
    </row>
    <row r="211" spans="1:13" x14ac:dyDescent="0.2">
      <c r="A211" s="69" t="s">
        <v>7428</v>
      </c>
      <c r="B211" s="69">
        <v>5990295</v>
      </c>
      <c r="C211" s="69"/>
      <c r="D211" s="69"/>
      <c r="E211" s="69"/>
      <c r="F211" s="69" t="s">
        <v>190</v>
      </c>
      <c r="G211" s="69" t="s">
        <v>857</v>
      </c>
      <c r="H211" s="106"/>
      <c r="I21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Octavia Grabowski</v>
      </c>
      <c r="J211" s="106" cm="1">
        <f t="array" ref="J211">GetIDFromName(UjigamiTable[[#This Row],[FullName]])</f>
        <v>1581</v>
      </c>
      <c r="K211" s="107" t="str">
        <f>_xlfn.XLOOKUP(UjigamiTable[[#This Row],[IDFromName]],EmployeesByDept[ID],EmployeesByDept[DeptShift],"")</f>
        <v/>
      </c>
      <c r="L211" s="106" t="str" cm="1">
        <f t="array" ref="L21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11" s="190" t="str">
        <f>"Delete(""operator " &amp; UjigamiTable[[#This Row],[Operator ID]] &amp; """)"</f>
        <v>Delete("operator 5990295")</v>
      </c>
    </row>
    <row r="212" spans="1:13" x14ac:dyDescent="0.2">
      <c r="A212" s="69" t="s">
        <v>8913</v>
      </c>
      <c r="B212" s="69">
        <v>11252474</v>
      </c>
      <c r="C212" s="69"/>
      <c r="D212" s="69"/>
      <c r="E212" s="69"/>
      <c r="F212" s="69" t="s">
        <v>190</v>
      </c>
      <c r="G212" s="69" t="s">
        <v>857</v>
      </c>
      <c r="H212" s="106"/>
      <c r="I21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Zxavier Graham</v>
      </c>
      <c r="J212" s="106" t="str" cm="1">
        <f t="array" ref="J212">GetIDFromName(UjigamiTable[[#This Row],[FullName]])</f>
        <v/>
      </c>
      <c r="K212" s="107" t="str">
        <f>_xlfn.XLOOKUP(UjigamiTable[[#This Row],[IDFromName]],EmployeesByDept[ID],EmployeesByDept[DeptShift],"")</f>
        <v/>
      </c>
      <c r="L212" s="106" t="str" cm="1">
        <f t="array" ref="L21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12" s="190" t="str">
        <f>"Delete(""operator " &amp; UjigamiTable[[#This Row],[Operator ID]] &amp; """)"</f>
        <v>Delete("operator 11252474")</v>
      </c>
    </row>
    <row r="213" spans="1:13" x14ac:dyDescent="0.2">
      <c r="A213" s="69" t="s">
        <v>392</v>
      </c>
      <c r="B213" s="69">
        <v>2019</v>
      </c>
      <c r="C213" s="69" t="s">
        <v>190</v>
      </c>
      <c r="D213" s="69"/>
      <c r="E213" s="69"/>
      <c r="F213" s="69" t="s">
        <v>190</v>
      </c>
      <c r="G213" s="69" t="s">
        <v>856</v>
      </c>
      <c r="H213" s="106"/>
      <c r="I21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Anthony Grant</v>
      </c>
      <c r="J213" s="106" cm="1">
        <f t="array" ref="J213">GetIDFromName(UjigamiTable[[#This Row],[FullName]])</f>
        <v>2019</v>
      </c>
      <c r="K213" s="107" t="str">
        <f>_xlfn.XLOOKUP(UjigamiTable[[#This Row],[IDFromName]],EmployeesByDept[ID],EmployeesByDept[DeptShift],"")</f>
        <v/>
      </c>
      <c r="L213" s="106" t="str" cm="1">
        <f t="array" ref="L21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13" s="190" t="str">
        <f>"Delete(""operator " &amp; UjigamiTable[[#This Row],[Operator ID]] &amp; """)"</f>
        <v>Delete("operator 2019")</v>
      </c>
    </row>
    <row r="214" spans="1:13" x14ac:dyDescent="0.2">
      <c r="A214" s="69" t="s">
        <v>8914</v>
      </c>
      <c r="B214" s="69">
        <v>5767768</v>
      </c>
      <c r="C214" s="69"/>
      <c r="D214" s="69"/>
      <c r="E214" s="69"/>
      <c r="F214" s="69" t="s">
        <v>190</v>
      </c>
      <c r="G214" s="69" t="s">
        <v>857</v>
      </c>
      <c r="H214" s="106"/>
      <c r="I21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Doreen Grant</v>
      </c>
      <c r="J214" s="106" t="str" cm="1">
        <f t="array" ref="J214">GetIDFromName(UjigamiTable[[#This Row],[FullName]])</f>
        <v/>
      </c>
      <c r="K214" s="107" t="str">
        <f>_xlfn.XLOOKUP(UjigamiTable[[#This Row],[IDFromName]],EmployeesByDept[ID],EmployeesByDept[DeptShift],"")</f>
        <v/>
      </c>
      <c r="L214" s="106" t="str" cm="1">
        <f t="array" ref="L21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14" s="190" t="str">
        <f>"Delete(""operator " &amp; UjigamiTable[[#This Row],[Operator ID]] &amp; """)"</f>
        <v>Delete("operator 5767768")</v>
      </c>
    </row>
    <row r="215" spans="1:13" x14ac:dyDescent="0.2">
      <c r="A215" s="69" t="s">
        <v>8915</v>
      </c>
      <c r="B215" s="69">
        <v>11074814</v>
      </c>
      <c r="C215" s="69"/>
      <c r="D215" s="69"/>
      <c r="E215" s="69"/>
      <c r="F215" s="69" t="s">
        <v>190</v>
      </c>
      <c r="G215" s="69" t="s">
        <v>857</v>
      </c>
      <c r="H215" s="106"/>
      <c r="I21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Alexander Gray</v>
      </c>
      <c r="J215" s="106" t="str" cm="1">
        <f t="array" ref="J215">GetIDFromName(UjigamiTable[[#This Row],[FullName]])</f>
        <v/>
      </c>
      <c r="K215" s="107" t="str">
        <f>_xlfn.XLOOKUP(UjigamiTable[[#This Row],[IDFromName]],EmployeesByDept[ID],EmployeesByDept[DeptShift],"")</f>
        <v/>
      </c>
      <c r="L215" s="106" t="str" cm="1">
        <f t="array" ref="L21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15" s="190" t="str">
        <f>"Delete(""operator " &amp; UjigamiTable[[#This Row],[Operator ID]] &amp; """)"</f>
        <v>Delete("operator 11074814")</v>
      </c>
    </row>
    <row r="216" spans="1:13" x14ac:dyDescent="0.2">
      <c r="A216" s="69" t="s">
        <v>8916</v>
      </c>
      <c r="B216" s="69">
        <v>11252478</v>
      </c>
      <c r="C216" s="69"/>
      <c r="D216" s="69"/>
      <c r="E216" s="69"/>
      <c r="F216" s="69" t="s">
        <v>190</v>
      </c>
      <c r="G216" s="69" t="s">
        <v>857</v>
      </c>
      <c r="H216" s="106"/>
      <c r="I21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Dezmond Gray</v>
      </c>
      <c r="J216" s="106" t="str" cm="1">
        <f t="array" ref="J216">GetIDFromName(UjigamiTable[[#This Row],[FullName]])</f>
        <v/>
      </c>
      <c r="K216" s="107" t="str">
        <f>_xlfn.XLOOKUP(UjigamiTable[[#This Row],[IDFromName]],EmployeesByDept[ID],EmployeesByDept[DeptShift],"")</f>
        <v/>
      </c>
      <c r="L216" s="106" t="str" cm="1">
        <f t="array" ref="L21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16" s="190" t="str">
        <f>"Delete(""operator " &amp; UjigamiTable[[#This Row],[Operator ID]] &amp; """)"</f>
        <v>Delete("operator 11252478")</v>
      </c>
    </row>
    <row r="217" spans="1:13" x14ac:dyDescent="0.2">
      <c r="A217" s="69" t="s">
        <v>8024</v>
      </c>
      <c r="B217" s="69">
        <v>5947158</v>
      </c>
      <c r="C217" s="69"/>
      <c r="D217" s="69"/>
      <c r="E217" s="69"/>
      <c r="F217" s="69" t="s">
        <v>190</v>
      </c>
      <c r="G217" s="69" t="s">
        <v>857</v>
      </c>
      <c r="H217" s="106"/>
      <c r="I21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Terry Gray</v>
      </c>
      <c r="J217" s="106" cm="1">
        <f t="array" ref="J217">GetIDFromName(UjigamiTable[[#This Row],[FullName]])</f>
        <v>2132</v>
      </c>
      <c r="K217" s="107" t="str">
        <f>_xlfn.XLOOKUP(UjigamiTable[[#This Row],[IDFromName]],EmployeesByDept[ID],EmployeesByDept[DeptShift],"")</f>
        <v>DT FEM 1st</v>
      </c>
      <c r="L217" s="106" t="str" cm="1">
        <f t="array" ref="L21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17" s="190" t="str">
        <f>"Delete(""operator " &amp; UjigamiTable[[#This Row],[Operator ID]] &amp; """)"</f>
        <v>Delete("operator 5947158")</v>
      </c>
    </row>
    <row r="218" spans="1:13" x14ac:dyDescent="0.2">
      <c r="A218" s="69" t="s">
        <v>8917</v>
      </c>
      <c r="B218" s="69">
        <v>11008713</v>
      </c>
      <c r="C218" s="69"/>
      <c r="D218" s="69"/>
      <c r="E218" s="69"/>
      <c r="F218" s="69" t="s">
        <v>190</v>
      </c>
      <c r="G218" s="69" t="s">
        <v>857</v>
      </c>
      <c r="H218" s="106"/>
      <c r="I21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Dominique Grayer</v>
      </c>
      <c r="J218" s="106" t="str" cm="1">
        <f t="array" ref="J218">GetIDFromName(UjigamiTable[[#This Row],[FullName]])</f>
        <v/>
      </c>
      <c r="K218" s="107" t="str">
        <f>_xlfn.XLOOKUP(UjigamiTable[[#This Row],[IDFromName]],EmployeesByDept[ID],EmployeesByDept[DeptShift],"")</f>
        <v/>
      </c>
      <c r="L218" s="106" t="str" cm="1">
        <f t="array" ref="L21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18" s="190" t="str">
        <f>"Delete(""operator " &amp; UjigamiTable[[#This Row],[Operator ID]] &amp; """)"</f>
        <v>Delete("operator 11008713")</v>
      </c>
    </row>
    <row r="219" spans="1:13" x14ac:dyDescent="0.2">
      <c r="A219" s="69" t="s">
        <v>8918</v>
      </c>
      <c r="B219" s="69">
        <v>5956487</v>
      </c>
      <c r="C219" s="69"/>
      <c r="D219" s="69"/>
      <c r="E219" s="69"/>
      <c r="F219" s="69" t="s">
        <v>190</v>
      </c>
      <c r="G219" s="69" t="s">
        <v>857</v>
      </c>
      <c r="H219" s="106"/>
      <c r="I21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Terry Grayson</v>
      </c>
      <c r="J219" s="106" t="str" cm="1">
        <f t="array" ref="J219">GetIDFromName(UjigamiTable[[#This Row],[FullName]])</f>
        <v/>
      </c>
      <c r="K219" s="107" t="str">
        <f>_xlfn.XLOOKUP(UjigamiTable[[#This Row],[IDFromName]],EmployeesByDept[ID],EmployeesByDept[DeptShift],"")</f>
        <v/>
      </c>
      <c r="L219" s="106" t="str" cm="1">
        <f t="array" ref="L21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19" s="190" t="str">
        <f>"Delete(""operator " &amp; UjigamiTable[[#This Row],[Operator ID]] &amp; """)"</f>
        <v>Delete("operator 5956487")</v>
      </c>
    </row>
    <row r="220" spans="1:13" x14ac:dyDescent="0.2">
      <c r="A220" s="69" t="s">
        <v>5961</v>
      </c>
      <c r="B220" s="69">
        <v>11009018</v>
      </c>
      <c r="C220" s="69"/>
      <c r="D220" s="69"/>
      <c r="E220" s="69"/>
      <c r="F220" s="69" t="s">
        <v>190</v>
      </c>
      <c r="G220" s="69" t="s">
        <v>857</v>
      </c>
      <c r="H220" s="106"/>
      <c r="I22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Denson Green</v>
      </c>
      <c r="J220" s="106" cm="1">
        <f t="array" ref="J220">GetIDFromName(UjigamiTable[[#This Row],[FullName]])</f>
        <v>1675</v>
      </c>
      <c r="K220" s="107" t="str">
        <f>_xlfn.XLOOKUP(UjigamiTable[[#This Row],[IDFromName]],EmployeesByDept[ID],EmployeesByDept[DeptShift],"")</f>
        <v/>
      </c>
      <c r="L220" s="106" t="str" cm="1">
        <f t="array" ref="L22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20" s="190" t="str">
        <f>"Delete(""operator " &amp; UjigamiTable[[#This Row],[Operator ID]] &amp; """)"</f>
        <v>Delete("operator 11009018")</v>
      </c>
    </row>
    <row r="221" spans="1:13" x14ac:dyDescent="0.2">
      <c r="A221" s="69" t="s">
        <v>7037</v>
      </c>
      <c r="B221" s="69">
        <v>11009079</v>
      </c>
      <c r="C221" s="69"/>
      <c r="D221" s="69"/>
      <c r="E221" s="69"/>
      <c r="F221" s="69" t="s">
        <v>190</v>
      </c>
      <c r="G221" s="69" t="s">
        <v>857</v>
      </c>
      <c r="H221" s="106"/>
      <c r="I22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Lisa Green</v>
      </c>
      <c r="J221" s="106" cm="1">
        <f t="array" ref="J221">GetIDFromName(UjigamiTable[[#This Row],[FullName]])</f>
        <v>1670</v>
      </c>
      <c r="K221" s="107" t="str">
        <f>_xlfn.XLOOKUP(UjigamiTable[[#This Row],[IDFromName]],EmployeesByDept[ID],EmployeesByDept[DeptShift],"")</f>
        <v/>
      </c>
      <c r="L221" s="106" t="str" cm="1">
        <f t="array" ref="L22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21" s="190" t="str">
        <f>"Delete(""operator " &amp; UjigamiTable[[#This Row],[Operator ID]] &amp; """)"</f>
        <v>Delete("operator 11009079")</v>
      </c>
    </row>
    <row r="222" spans="1:13" x14ac:dyDescent="0.2">
      <c r="A222" s="69" t="s">
        <v>8919</v>
      </c>
      <c r="B222" s="69">
        <v>11227930</v>
      </c>
      <c r="C222" s="69"/>
      <c r="D222" s="69"/>
      <c r="E222" s="69"/>
      <c r="F222" s="69" t="s">
        <v>190</v>
      </c>
      <c r="G222" s="69" t="s">
        <v>857</v>
      </c>
      <c r="H222" s="106"/>
      <c r="I22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Anthony Greene</v>
      </c>
      <c r="J222" s="106" cm="1">
        <f t="array" ref="J222">GetIDFromName(UjigamiTable[[#This Row],[FullName]])</f>
        <v>3028</v>
      </c>
      <c r="K222" s="107" t="str">
        <f>_xlfn.XLOOKUP(UjigamiTable[[#This Row],[IDFromName]],EmployeesByDept[ID],EmployeesByDept[DeptShift],"")</f>
        <v/>
      </c>
      <c r="L222" s="106" t="str" cm="1">
        <f t="array" ref="L22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22" s="190" t="str">
        <f>"Delete(""operator " &amp; UjigamiTable[[#This Row],[Operator ID]] &amp; """)"</f>
        <v>Delete("operator 11227930")</v>
      </c>
    </row>
    <row r="223" spans="1:13" x14ac:dyDescent="0.2">
      <c r="A223" s="69" t="s">
        <v>7421</v>
      </c>
      <c r="B223" s="69">
        <v>11057422</v>
      </c>
      <c r="C223" s="69"/>
      <c r="D223" s="69"/>
      <c r="E223" s="69"/>
      <c r="F223" s="69" t="s">
        <v>190</v>
      </c>
      <c r="G223" s="69" t="s">
        <v>857</v>
      </c>
      <c r="H223" s="106"/>
      <c r="I22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Noah Greenhouse</v>
      </c>
      <c r="J223" s="106" cm="1">
        <f t="array" ref="J223">GetIDFromName(UjigamiTable[[#This Row],[FullName]])</f>
        <v>1725</v>
      </c>
      <c r="K223" s="107" t="str">
        <f>_xlfn.XLOOKUP(UjigamiTable[[#This Row],[IDFromName]],EmployeesByDept[ID],EmployeesByDept[DeptShift],"")</f>
        <v/>
      </c>
      <c r="L223" s="106" t="str" cm="1">
        <f t="array" ref="L22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23" s="190" t="str">
        <f>"Delete(""operator " &amp; UjigamiTable[[#This Row],[Operator ID]] &amp; """)"</f>
        <v>Delete("operator 11057422")</v>
      </c>
    </row>
    <row r="224" spans="1:13" x14ac:dyDescent="0.2">
      <c r="A224" s="69" t="s">
        <v>8920</v>
      </c>
      <c r="B224" s="69">
        <v>11142147</v>
      </c>
      <c r="C224" s="69" t="s">
        <v>8767</v>
      </c>
      <c r="D224" s="69"/>
      <c r="E224" s="69"/>
      <c r="F224" s="69" t="s">
        <v>190</v>
      </c>
      <c r="G224" s="69" t="s">
        <v>857</v>
      </c>
      <c r="H224" s="106"/>
      <c r="I22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John Greer</v>
      </c>
      <c r="J224" s="106" cm="1">
        <f t="array" ref="J224">GetIDFromName(UjigamiTable[[#This Row],[FullName]])</f>
        <v>2254</v>
      </c>
      <c r="K224" s="107" t="str">
        <f>_xlfn.XLOOKUP(UjigamiTable[[#This Row],[IDFromName]],EmployeesByDept[ID],EmployeesByDept[DeptShift],"")</f>
        <v/>
      </c>
      <c r="L224" s="106" t="str" cm="1">
        <f t="array" ref="L22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24" s="190" t="str">
        <f>"Delete(""operator " &amp; UjigamiTable[[#This Row],[Operator ID]] &amp; """)"</f>
        <v>Delete("operator 11142147")</v>
      </c>
    </row>
    <row r="225" spans="1:13" x14ac:dyDescent="0.2">
      <c r="A225" s="69" t="s">
        <v>8921</v>
      </c>
      <c r="B225" s="69">
        <v>11057647</v>
      </c>
      <c r="C225" s="69"/>
      <c r="D225" s="69"/>
      <c r="E225" s="69"/>
      <c r="F225" s="69" t="s">
        <v>190</v>
      </c>
      <c r="G225" s="69" t="s">
        <v>857</v>
      </c>
      <c r="H225" s="106"/>
      <c r="I22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Nikashia Grfiin</v>
      </c>
      <c r="J225" s="106" t="str" cm="1">
        <f t="array" ref="J225">GetIDFromName(UjigamiTable[[#This Row],[FullName]])</f>
        <v/>
      </c>
      <c r="K225" s="107" t="str">
        <f>_xlfn.XLOOKUP(UjigamiTable[[#This Row],[IDFromName]],EmployeesByDept[ID],EmployeesByDept[DeptShift],"")</f>
        <v/>
      </c>
      <c r="L225" s="106" t="str" cm="1">
        <f t="array" ref="L22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25" s="190" t="str">
        <f>"Delete(""operator " &amp; UjigamiTable[[#This Row],[Operator ID]] &amp; """)"</f>
        <v>Delete("operator 11057647")</v>
      </c>
    </row>
    <row r="226" spans="1:13" x14ac:dyDescent="0.2">
      <c r="A226" s="69" t="s">
        <v>8922</v>
      </c>
      <c r="B226" s="69">
        <v>11135449</v>
      </c>
      <c r="C226" s="69"/>
      <c r="D226" s="69"/>
      <c r="E226" s="69"/>
      <c r="F226" s="69" t="s">
        <v>190</v>
      </c>
      <c r="G226" s="69" t="s">
        <v>857</v>
      </c>
      <c r="H226" s="106"/>
      <c r="I22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Maurice Grier</v>
      </c>
      <c r="J226" s="106" t="str" cm="1">
        <f t="array" ref="J226">GetIDFromName(UjigamiTable[[#This Row],[FullName]])</f>
        <v/>
      </c>
      <c r="K226" s="107" t="str">
        <f>_xlfn.XLOOKUP(UjigamiTable[[#This Row],[IDFromName]],EmployeesByDept[ID],EmployeesByDept[DeptShift],"")</f>
        <v/>
      </c>
      <c r="L226" s="106" t="str" cm="1">
        <f t="array" ref="L22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26" s="190" t="str">
        <f>"Delete(""operator " &amp; UjigamiTable[[#This Row],[Operator ID]] &amp; """)"</f>
        <v>Delete("operator 11135449")</v>
      </c>
    </row>
    <row r="227" spans="1:13" x14ac:dyDescent="0.2">
      <c r="A227" s="69" t="s">
        <v>8923</v>
      </c>
      <c r="B227" s="69">
        <v>1938</v>
      </c>
      <c r="C227" s="69" t="s">
        <v>8767</v>
      </c>
      <c r="D227" s="69"/>
      <c r="E227" s="69"/>
      <c r="F227" s="69" t="s">
        <v>190</v>
      </c>
      <c r="G227" s="69" t="s">
        <v>857</v>
      </c>
      <c r="H227" s="106"/>
      <c r="I22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Brian Griffin</v>
      </c>
      <c r="J227" s="106" cm="1">
        <f t="array" ref="J227">GetIDFromName(UjigamiTable[[#This Row],[FullName]])</f>
        <v>1938</v>
      </c>
      <c r="K227" s="107" t="str">
        <f>_xlfn.XLOOKUP(UjigamiTable[[#This Row],[IDFromName]],EmployeesByDept[ID],EmployeesByDept[DeptShift],"")</f>
        <v/>
      </c>
      <c r="L227" s="106" t="str" cm="1">
        <f t="array" ref="L22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27" s="190" t="str">
        <f>"Delete(""operator " &amp; UjigamiTable[[#This Row],[Operator ID]] &amp; """)"</f>
        <v>Delete("operator 1938")</v>
      </c>
    </row>
    <row r="228" spans="1:13" x14ac:dyDescent="0.2">
      <c r="A228" s="69" t="s">
        <v>8924</v>
      </c>
      <c r="B228" s="69">
        <v>11074981</v>
      </c>
      <c r="C228" s="69"/>
      <c r="D228" s="69"/>
      <c r="E228" s="69"/>
      <c r="F228" s="69" t="s">
        <v>190</v>
      </c>
      <c r="G228" s="69" t="s">
        <v>857</v>
      </c>
      <c r="H228" s="106"/>
      <c r="I22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Skylar Griffin</v>
      </c>
      <c r="J228" s="106" t="str" cm="1">
        <f t="array" ref="J228">GetIDFromName(UjigamiTable[[#This Row],[FullName]])</f>
        <v/>
      </c>
      <c r="K228" s="107" t="str">
        <f>_xlfn.XLOOKUP(UjigamiTable[[#This Row],[IDFromName]],EmployeesByDept[ID],EmployeesByDept[DeptShift],"")</f>
        <v/>
      </c>
      <c r="L228" s="106" t="str" cm="1">
        <f t="array" ref="L22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28" s="190" t="str">
        <f>"Delete(""operator " &amp; UjigamiTable[[#This Row],[Operator ID]] &amp; """)"</f>
        <v>Delete("operator 11074981")</v>
      </c>
    </row>
    <row r="229" spans="1:13" x14ac:dyDescent="0.2">
      <c r="A229" s="69" t="s">
        <v>8925</v>
      </c>
      <c r="B229" s="69">
        <v>5876160</v>
      </c>
      <c r="C229" s="69"/>
      <c r="D229" s="69"/>
      <c r="E229" s="69"/>
      <c r="F229" s="69" t="s">
        <v>190</v>
      </c>
      <c r="G229" s="69" t="s">
        <v>857</v>
      </c>
      <c r="H229" s="106"/>
      <c r="I22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Raymond Griggs</v>
      </c>
      <c r="J229" s="106" t="str" cm="1">
        <f t="array" ref="J229">GetIDFromName(UjigamiTable[[#This Row],[FullName]])</f>
        <v/>
      </c>
      <c r="K229" s="107" t="str">
        <f>_xlfn.XLOOKUP(UjigamiTable[[#This Row],[IDFromName]],EmployeesByDept[ID],EmployeesByDept[DeptShift],"")</f>
        <v/>
      </c>
      <c r="L229" s="106" t="str" cm="1">
        <f t="array" ref="L22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29" s="190" t="str">
        <f>"Delete(""operator " &amp; UjigamiTable[[#This Row],[Operator ID]] &amp; """)"</f>
        <v>Delete("operator 5876160")</v>
      </c>
    </row>
    <row r="230" spans="1:13" x14ac:dyDescent="0.2">
      <c r="A230" s="69" t="s">
        <v>8926</v>
      </c>
      <c r="B230" s="69">
        <v>5895476</v>
      </c>
      <c r="C230" s="69"/>
      <c r="D230" s="69"/>
      <c r="E230" s="69"/>
      <c r="F230" s="69" t="s">
        <v>190</v>
      </c>
      <c r="G230" s="69" t="s">
        <v>857</v>
      </c>
      <c r="H230" s="106"/>
      <c r="I23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Matt Groosbeck</v>
      </c>
      <c r="J230" s="106" t="str" cm="1">
        <f t="array" ref="J230">GetIDFromName(UjigamiTable[[#This Row],[FullName]])</f>
        <v/>
      </c>
      <c r="K230" s="107" t="str">
        <f>_xlfn.XLOOKUP(UjigamiTable[[#This Row],[IDFromName]],EmployeesByDept[ID],EmployeesByDept[DeptShift],"")</f>
        <v/>
      </c>
      <c r="L230" s="106" t="str" cm="1">
        <f t="array" ref="L23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30" s="190" t="str">
        <f>"Delete(""operator " &amp; UjigamiTable[[#This Row],[Operator ID]] &amp; """)"</f>
        <v>Delete("operator 5895476")</v>
      </c>
    </row>
    <row r="231" spans="1:13" x14ac:dyDescent="0.2">
      <c r="A231" s="69" t="s">
        <v>8927</v>
      </c>
      <c r="B231" s="69">
        <v>1157</v>
      </c>
      <c r="C231" s="69" t="s">
        <v>190</v>
      </c>
      <c r="D231" s="69"/>
      <c r="E231" s="69"/>
      <c r="F231" s="69" t="s">
        <v>190</v>
      </c>
      <c r="G231" s="69" t="s">
        <v>857</v>
      </c>
      <c r="H231" s="106"/>
      <c r="I23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Matt Gross</v>
      </c>
      <c r="J231" s="106" t="str" cm="1">
        <f t="array" ref="J231">GetIDFromName(UjigamiTable[[#This Row],[FullName]])</f>
        <v/>
      </c>
      <c r="K231" s="107" t="str">
        <f>_xlfn.XLOOKUP(UjigamiTable[[#This Row],[IDFromName]],EmployeesByDept[ID],EmployeesByDept[DeptShift],"")</f>
        <v/>
      </c>
      <c r="L231" s="106" t="str" cm="1">
        <f t="array" ref="L23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31" s="190" t="str">
        <f>"Delete(""operator " &amp; UjigamiTable[[#This Row],[Operator ID]] &amp; """)"</f>
        <v>Delete("operator 1157")</v>
      </c>
    </row>
    <row r="232" spans="1:13" x14ac:dyDescent="0.2">
      <c r="A232" s="69" t="s">
        <v>8928</v>
      </c>
      <c r="B232" s="69">
        <v>11057753</v>
      </c>
      <c r="C232" s="69"/>
      <c r="D232" s="69"/>
      <c r="E232" s="69"/>
      <c r="F232" s="69" t="s">
        <v>190</v>
      </c>
      <c r="G232" s="69" t="s">
        <v>857</v>
      </c>
      <c r="H232" s="106"/>
      <c r="I23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Jordan Guerin</v>
      </c>
      <c r="J232" s="106" t="str" cm="1">
        <f t="array" ref="J232">GetIDFromName(UjigamiTable[[#This Row],[FullName]])</f>
        <v/>
      </c>
      <c r="K232" s="107" t="str">
        <f>_xlfn.XLOOKUP(UjigamiTable[[#This Row],[IDFromName]],EmployeesByDept[ID],EmployeesByDept[DeptShift],"")</f>
        <v/>
      </c>
      <c r="L232" s="106" t="str" cm="1">
        <f t="array" ref="L23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32" s="190" t="str">
        <f>"Delete(""operator " &amp; UjigamiTable[[#This Row],[Operator ID]] &amp; """)"</f>
        <v>Delete("operator 11057753")</v>
      </c>
    </row>
    <row r="233" spans="1:13" x14ac:dyDescent="0.2">
      <c r="A233" s="69" t="s">
        <v>404</v>
      </c>
      <c r="B233" s="69">
        <v>5710614</v>
      </c>
      <c r="C233" s="69"/>
      <c r="D233" s="69"/>
      <c r="E233" s="69"/>
      <c r="F233" s="69" t="s">
        <v>190</v>
      </c>
      <c r="G233" s="69" t="s">
        <v>857</v>
      </c>
      <c r="H233" s="106"/>
      <c r="I23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Johnnie Gunn</v>
      </c>
      <c r="J233" s="106" cm="1">
        <f t="array" ref="J233">GetIDFromName(UjigamiTable[[#This Row],[FullName]])</f>
        <v>9447</v>
      </c>
      <c r="K233" s="107" t="str">
        <f>_xlfn.XLOOKUP(UjigamiTable[[#This Row],[IDFromName]],EmployeesByDept[ID],EmployeesByDept[DeptShift],"")</f>
        <v>DT FEM 2nd</v>
      </c>
      <c r="L233" s="106" t="str" cm="1">
        <f t="array" ref="L23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33" s="190" t="str">
        <f>"Delete(""operator " &amp; UjigamiTable[[#This Row],[Operator ID]] &amp; """)"</f>
        <v>Delete("operator 5710614")</v>
      </c>
    </row>
    <row r="234" spans="1:13" x14ac:dyDescent="0.2">
      <c r="A234" s="69" t="s">
        <v>8929</v>
      </c>
      <c r="B234" s="69">
        <v>5947149</v>
      </c>
      <c r="C234" s="69"/>
      <c r="D234" s="69"/>
      <c r="E234" s="69"/>
      <c r="F234" s="69" t="s">
        <v>190</v>
      </c>
      <c r="G234" s="69" t="s">
        <v>857</v>
      </c>
      <c r="H234" s="106"/>
      <c r="I23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Megan Hall</v>
      </c>
      <c r="J234" s="106" t="str" cm="1">
        <f t="array" ref="J234">GetIDFromName(UjigamiTable[[#This Row],[FullName]])</f>
        <v/>
      </c>
      <c r="K234" s="107" t="str">
        <f>_xlfn.XLOOKUP(UjigamiTable[[#This Row],[IDFromName]],EmployeesByDept[ID],EmployeesByDept[DeptShift],"")</f>
        <v/>
      </c>
      <c r="L234" s="106" t="str" cm="1">
        <f t="array" ref="L23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34" s="190" t="str">
        <f>"Delete(""operator " &amp; UjigamiTable[[#This Row],[Operator ID]] &amp; """)"</f>
        <v>Delete("operator 5947149")</v>
      </c>
    </row>
    <row r="235" spans="1:13" x14ac:dyDescent="0.2">
      <c r="A235" s="69" t="s">
        <v>8930</v>
      </c>
      <c r="B235" s="69">
        <v>11074933</v>
      </c>
      <c r="C235" s="69"/>
      <c r="D235" s="69"/>
      <c r="E235" s="69"/>
      <c r="F235" s="69" t="s">
        <v>190</v>
      </c>
      <c r="G235" s="69" t="s">
        <v>857</v>
      </c>
      <c r="H235" s="106"/>
      <c r="I23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Antwane Hamilton</v>
      </c>
      <c r="J235" s="106" t="str" cm="1">
        <f t="array" ref="J235">GetIDFromName(UjigamiTable[[#This Row],[FullName]])</f>
        <v/>
      </c>
      <c r="K235" s="107" t="str">
        <f>_xlfn.XLOOKUP(UjigamiTable[[#This Row],[IDFromName]],EmployeesByDept[ID],EmployeesByDept[DeptShift],"")</f>
        <v/>
      </c>
      <c r="L235" s="106" t="str" cm="1">
        <f t="array" ref="L23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35" s="190" t="str">
        <f>"Delete(""operator " &amp; UjigamiTable[[#This Row],[Operator ID]] &amp; """)"</f>
        <v>Delete("operator 11074933")</v>
      </c>
    </row>
    <row r="236" spans="1:13" x14ac:dyDescent="0.2">
      <c r="A236" s="69" t="s">
        <v>6501</v>
      </c>
      <c r="B236" s="69">
        <v>5807709</v>
      </c>
      <c r="C236" s="69"/>
      <c r="D236" s="69"/>
      <c r="E236" s="69"/>
      <c r="F236" s="69" t="s">
        <v>190</v>
      </c>
      <c r="G236" s="69" t="s">
        <v>857</v>
      </c>
      <c r="H236" s="106"/>
      <c r="I23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Jeanette Hamilton</v>
      </c>
      <c r="J236" s="106" t="str" cm="1">
        <f t="array" ref="J236">GetIDFromName(UjigamiTable[[#This Row],[FullName]])</f>
        <v/>
      </c>
      <c r="K236" s="107" t="str">
        <f>_xlfn.XLOOKUP(UjigamiTable[[#This Row],[IDFromName]],EmployeesByDept[ID],EmployeesByDept[DeptShift],"")</f>
        <v/>
      </c>
      <c r="L236" s="106" t="str" cm="1">
        <f t="array" ref="L23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36" s="190" t="str">
        <f>"Delete(""operator " &amp; UjigamiTable[[#This Row],[Operator ID]] &amp; """)"</f>
        <v>Delete("operator 5807709")</v>
      </c>
    </row>
    <row r="237" spans="1:13" x14ac:dyDescent="0.2">
      <c r="A237" s="69" t="s">
        <v>8931</v>
      </c>
      <c r="B237" s="69">
        <v>11057812</v>
      </c>
      <c r="C237" s="69"/>
      <c r="D237" s="69"/>
      <c r="E237" s="69"/>
      <c r="F237" s="69" t="s">
        <v>190</v>
      </c>
      <c r="G237" s="69" t="s">
        <v>857</v>
      </c>
      <c r="H237" s="106"/>
      <c r="I23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Terry Hamilton</v>
      </c>
      <c r="J237" s="106" t="str" cm="1">
        <f t="array" ref="J237">GetIDFromName(UjigamiTable[[#This Row],[FullName]])</f>
        <v/>
      </c>
      <c r="K237" s="107" t="str">
        <f>_xlfn.XLOOKUP(UjigamiTable[[#This Row],[IDFromName]],EmployeesByDept[ID],EmployeesByDept[DeptShift],"")</f>
        <v/>
      </c>
      <c r="L237" s="106" t="str" cm="1">
        <f t="array" ref="L23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37" s="190" t="str">
        <f>"Delete(""operator " &amp; UjigamiTable[[#This Row],[Operator ID]] &amp; """)"</f>
        <v>Delete("operator 11057812")</v>
      </c>
    </row>
    <row r="238" spans="1:13" x14ac:dyDescent="0.2">
      <c r="A238" s="69" t="s">
        <v>8932</v>
      </c>
      <c r="B238" s="69">
        <v>5807768</v>
      </c>
      <c r="C238" s="69"/>
      <c r="D238" s="69"/>
      <c r="E238" s="69"/>
      <c r="F238" s="69" t="s">
        <v>190</v>
      </c>
      <c r="G238" s="69" t="s">
        <v>857</v>
      </c>
      <c r="H238" s="106"/>
      <c r="I23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Herny Hang</v>
      </c>
      <c r="J238" s="106" t="str" cm="1">
        <f t="array" ref="J238">GetIDFromName(UjigamiTable[[#This Row],[FullName]])</f>
        <v/>
      </c>
      <c r="K238" s="107" t="str">
        <f>_xlfn.XLOOKUP(UjigamiTable[[#This Row],[IDFromName]],EmployeesByDept[ID],EmployeesByDept[DeptShift],"")</f>
        <v/>
      </c>
      <c r="L238" s="106" t="str" cm="1">
        <f t="array" ref="L23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38" s="190" t="str">
        <f>"Delete(""operator " &amp; UjigamiTable[[#This Row],[Operator ID]] &amp; """)"</f>
        <v>Delete("operator 5807768")</v>
      </c>
    </row>
    <row r="239" spans="1:13" x14ac:dyDescent="0.2">
      <c r="A239" s="69" t="s">
        <v>408</v>
      </c>
      <c r="B239" s="69">
        <v>1974</v>
      </c>
      <c r="C239" s="69" t="s">
        <v>190</v>
      </c>
      <c r="D239" s="69" t="s">
        <v>8769</v>
      </c>
      <c r="E239" s="69"/>
      <c r="F239" s="69" t="s">
        <v>190</v>
      </c>
      <c r="G239" s="69" t="s">
        <v>856</v>
      </c>
      <c r="H239" s="106"/>
      <c r="I23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Joseph Hang</v>
      </c>
      <c r="J239" s="106" cm="1">
        <f t="array" ref="J239">GetIDFromName(UjigamiTable[[#This Row],[FullName]])</f>
        <v>1974</v>
      </c>
      <c r="K239" s="107" t="str">
        <f>_xlfn.XLOOKUP(UjigamiTable[[#This Row],[IDFromName]],EmployeesByDept[ID],EmployeesByDept[DeptShift],"")</f>
        <v>T1XX B</v>
      </c>
      <c r="L239" s="106" t="str" cm="1">
        <f t="array" ref="L23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39" s="190" t="str">
        <f>"Delete(""operator " &amp; UjigamiTable[[#This Row],[Operator ID]] &amp; """)"</f>
        <v>Delete("operator 1974")</v>
      </c>
    </row>
    <row r="240" spans="1:13" x14ac:dyDescent="0.2">
      <c r="A240" s="69" t="s">
        <v>410</v>
      </c>
      <c r="B240" s="69">
        <v>5807735</v>
      </c>
      <c r="C240" s="69"/>
      <c r="D240" s="69"/>
      <c r="E240" s="69"/>
      <c r="F240" s="69" t="s">
        <v>190</v>
      </c>
      <c r="G240" s="69" t="s">
        <v>857</v>
      </c>
      <c r="H240" s="106"/>
      <c r="I24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Toua Hang</v>
      </c>
      <c r="J240" s="106" cm="1">
        <f t="array" ref="J240">GetIDFromName(UjigamiTable[[#This Row],[FullName]])</f>
        <v>9834</v>
      </c>
      <c r="K240" s="107" t="str">
        <f>_xlfn.XLOOKUP(UjigamiTable[[#This Row],[IDFromName]],EmployeesByDept[ID],EmployeesByDept[DeptShift],"")</f>
        <v/>
      </c>
      <c r="L240" s="106" t="str" cm="1">
        <f t="array" ref="L24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40" s="190" t="str">
        <f>"Delete(""operator " &amp; UjigamiTable[[#This Row],[Operator ID]] &amp; """)"</f>
        <v>Delete("operator 5807735")</v>
      </c>
    </row>
    <row r="241" spans="1:13" x14ac:dyDescent="0.2">
      <c r="A241" s="69" t="s">
        <v>7317</v>
      </c>
      <c r="B241" s="69">
        <v>5807755</v>
      </c>
      <c r="C241" s="69"/>
      <c r="D241" s="69"/>
      <c r="E241" s="69"/>
      <c r="F241" s="69" t="s">
        <v>190</v>
      </c>
      <c r="G241" s="69" t="s">
        <v>857</v>
      </c>
      <c r="H241" s="106"/>
      <c r="I24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Mohammed Hannan</v>
      </c>
      <c r="J241" s="106" cm="1">
        <f t="array" ref="J241">GetIDFromName(UjigamiTable[[#This Row],[FullName]])</f>
        <v>9857</v>
      </c>
      <c r="K241" s="107" t="str">
        <f>_xlfn.XLOOKUP(UjigamiTable[[#This Row],[IDFromName]],EmployeesByDept[ID],EmployeesByDept[DeptShift],"")</f>
        <v/>
      </c>
      <c r="L241" s="106" t="str" cm="1">
        <f t="array" ref="L24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41" s="190" t="str">
        <f>"Delete(""operator " &amp; UjigamiTable[[#This Row],[Operator ID]] &amp; """)"</f>
        <v>Delete("operator 5807755")</v>
      </c>
    </row>
    <row r="242" spans="1:13" x14ac:dyDescent="0.2">
      <c r="A242" s="69" t="s">
        <v>8933</v>
      </c>
      <c r="B242" s="69">
        <v>11189131</v>
      </c>
      <c r="C242" s="69"/>
      <c r="D242" s="69"/>
      <c r="E242" s="69"/>
      <c r="F242" s="69" t="s">
        <v>190</v>
      </c>
      <c r="G242" s="69" t="s">
        <v>857</v>
      </c>
      <c r="H242" s="106"/>
      <c r="I24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Nizamul Haque</v>
      </c>
      <c r="J242" s="106" t="str" cm="1">
        <f t="array" ref="J242">GetIDFromName(UjigamiTable[[#This Row],[FullName]])</f>
        <v/>
      </c>
      <c r="K242" s="107" t="str">
        <f>_xlfn.XLOOKUP(UjigamiTable[[#This Row],[IDFromName]],EmployeesByDept[ID],EmployeesByDept[DeptShift],"")</f>
        <v/>
      </c>
      <c r="L242" s="106" t="str" cm="1">
        <f t="array" ref="L24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42" s="190" t="str">
        <f>"Delete(""operator " &amp; UjigamiTable[[#This Row],[Operator ID]] &amp; """)"</f>
        <v>Delete("operator 11189131")</v>
      </c>
    </row>
    <row r="243" spans="1:13" x14ac:dyDescent="0.2">
      <c r="A243" s="69" t="s">
        <v>8934</v>
      </c>
      <c r="B243" s="69">
        <v>2455</v>
      </c>
      <c r="C243" s="69" t="s">
        <v>190</v>
      </c>
      <c r="D243" s="69" t="s">
        <v>8769</v>
      </c>
      <c r="E243" s="69"/>
      <c r="F243" s="69" t="s">
        <v>190</v>
      </c>
      <c r="G243" s="69" t="s">
        <v>856</v>
      </c>
      <c r="H243" s="106"/>
      <c r="I24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Curtis Hardison</v>
      </c>
      <c r="J243" s="106" cm="1">
        <f t="array" ref="J243">GetIDFromName(UjigamiTable[[#This Row],[FullName]])</f>
        <v>2455</v>
      </c>
      <c r="K243" s="107" t="str">
        <f>_xlfn.XLOOKUP(UjigamiTable[[#This Row],[IDFromName]],EmployeesByDept[ID],EmployeesByDept[DeptShift],"")</f>
        <v>T1XX B</v>
      </c>
      <c r="L243" s="106" t="str" cm="1">
        <f t="array" ref="L24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43" s="190" t="str">
        <f>"Delete(""operator " &amp; UjigamiTable[[#This Row],[Operator ID]] &amp; """)"</f>
        <v>Delete("operator 2455")</v>
      </c>
    </row>
    <row r="244" spans="1:13" x14ac:dyDescent="0.2">
      <c r="A244" s="69" t="s">
        <v>8935</v>
      </c>
      <c r="B244" s="69">
        <v>11057462</v>
      </c>
      <c r="C244" s="69"/>
      <c r="D244" s="69"/>
      <c r="E244" s="69"/>
      <c r="F244" s="69" t="s">
        <v>190</v>
      </c>
      <c r="G244" s="69" t="s">
        <v>857</v>
      </c>
      <c r="H244" s="106"/>
      <c r="I24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Chelsea Harlan</v>
      </c>
      <c r="J244" s="106" t="str" cm="1">
        <f t="array" ref="J244">GetIDFromName(UjigamiTable[[#This Row],[FullName]])</f>
        <v/>
      </c>
      <c r="K244" s="107" t="str">
        <f>_xlfn.XLOOKUP(UjigamiTable[[#This Row],[IDFromName]],EmployeesByDept[ID],EmployeesByDept[DeptShift],"")</f>
        <v/>
      </c>
      <c r="L244" s="106" t="str" cm="1">
        <f t="array" ref="L24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44" s="190" t="str">
        <f>"Delete(""operator " &amp; UjigamiTable[[#This Row],[Operator ID]] &amp; """)"</f>
        <v>Delete("operator 11057462")</v>
      </c>
    </row>
    <row r="245" spans="1:13" x14ac:dyDescent="0.2">
      <c r="A245" s="69" t="s">
        <v>8936</v>
      </c>
      <c r="B245" s="69">
        <v>5964075</v>
      </c>
      <c r="C245" s="69"/>
      <c r="D245" s="69"/>
      <c r="E245" s="69"/>
      <c r="F245" s="69" t="s">
        <v>190</v>
      </c>
      <c r="G245" s="69" t="s">
        <v>857</v>
      </c>
      <c r="H245" s="106"/>
      <c r="I24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Jim Harmer</v>
      </c>
      <c r="J245" s="106" t="str" cm="1">
        <f t="array" ref="J245">GetIDFromName(UjigamiTable[[#This Row],[FullName]])</f>
        <v/>
      </c>
      <c r="K245" s="107" t="str">
        <f>_xlfn.XLOOKUP(UjigamiTable[[#This Row],[IDFromName]],EmployeesByDept[ID],EmployeesByDept[DeptShift],"")</f>
        <v/>
      </c>
      <c r="L245" s="106" t="str" cm="1">
        <f t="array" ref="L24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45" s="190" t="str">
        <f>"Delete(""operator " &amp; UjigamiTable[[#This Row],[Operator ID]] &amp; """)"</f>
        <v>Delete("operator 5964075")</v>
      </c>
    </row>
    <row r="246" spans="1:13" x14ac:dyDescent="0.2">
      <c r="A246" s="69" t="s">
        <v>8937</v>
      </c>
      <c r="B246" s="69">
        <v>11227855</v>
      </c>
      <c r="C246" s="69"/>
      <c r="D246" s="69"/>
      <c r="E246" s="69"/>
      <c r="F246" s="69" t="s">
        <v>190</v>
      </c>
      <c r="G246" s="69" t="s">
        <v>857</v>
      </c>
      <c r="H246" s="106"/>
      <c r="I24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Danika Harper</v>
      </c>
      <c r="J246" s="106" t="str" cm="1">
        <f t="array" ref="J246">GetIDFromName(UjigamiTable[[#This Row],[FullName]])</f>
        <v/>
      </c>
      <c r="K246" s="107" t="str">
        <f>_xlfn.XLOOKUP(UjigamiTable[[#This Row],[IDFromName]],EmployeesByDept[ID],EmployeesByDept[DeptShift],"")</f>
        <v/>
      </c>
      <c r="L246" s="106" t="str" cm="1">
        <f t="array" ref="L24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46" s="190" t="str">
        <f>"Delete(""operator " &amp; UjigamiTable[[#This Row],[Operator ID]] &amp; """)"</f>
        <v>Delete("operator 11227855")</v>
      </c>
    </row>
    <row r="247" spans="1:13" x14ac:dyDescent="0.2">
      <c r="A247" s="69" t="s">
        <v>8938</v>
      </c>
      <c r="B247" s="69">
        <v>11074828</v>
      </c>
      <c r="C247" s="69"/>
      <c r="D247" s="69"/>
      <c r="E247" s="69"/>
      <c r="F247" s="69" t="s">
        <v>190</v>
      </c>
      <c r="G247" s="69" t="s">
        <v>857</v>
      </c>
      <c r="H247" s="106"/>
      <c r="I24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Charles Harrell</v>
      </c>
      <c r="J247" s="106" t="str" cm="1">
        <f t="array" ref="J247">GetIDFromName(UjigamiTable[[#This Row],[FullName]])</f>
        <v/>
      </c>
      <c r="K247" s="107" t="str">
        <f>_xlfn.XLOOKUP(UjigamiTable[[#This Row],[IDFromName]],EmployeesByDept[ID],EmployeesByDept[DeptShift],"")</f>
        <v/>
      </c>
      <c r="L247" s="106" t="str" cm="1">
        <f t="array" ref="L24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47" s="190" t="str">
        <f>"Delete(""operator " &amp; UjigamiTable[[#This Row],[Operator ID]] &amp; """)"</f>
        <v>Delete("operator 11074828")</v>
      </c>
    </row>
    <row r="248" spans="1:13" x14ac:dyDescent="0.2">
      <c r="A248" s="69" t="s">
        <v>8939</v>
      </c>
      <c r="B248" s="69">
        <v>11057827</v>
      </c>
      <c r="C248" s="69"/>
      <c r="D248" s="69"/>
      <c r="E248" s="69"/>
      <c r="F248" s="69" t="s">
        <v>190</v>
      </c>
      <c r="G248" s="69" t="s">
        <v>857</v>
      </c>
      <c r="H248" s="106"/>
      <c r="I24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Jermaine Harrell</v>
      </c>
      <c r="J248" s="106" cm="1">
        <f t="array" ref="J248">GetIDFromName(UjigamiTable[[#This Row],[FullName]])</f>
        <v>1735</v>
      </c>
      <c r="K248" s="107" t="str">
        <f>_xlfn.XLOOKUP(UjigamiTable[[#This Row],[IDFromName]],EmployeesByDept[ID],EmployeesByDept[DeptShift],"")</f>
        <v/>
      </c>
      <c r="L248" s="106" t="str" cm="1">
        <f t="array" ref="L24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48" s="190" t="str">
        <f>"Delete(""operator " &amp; UjigamiTable[[#This Row],[Operator ID]] &amp; """)"</f>
        <v>Delete("operator 11057827")</v>
      </c>
    </row>
    <row r="249" spans="1:13" x14ac:dyDescent="0.2">
      <c r="A249" s="69" t="s">
        <v>8940</v>
      </c>
      <c r="B249" s="69">
        <v>5947115</v>
      </c>
      <c r="C249" s="69"/>
      <c r="D249" s="69"/>
      <c r="E249" s="69"/>
      <c r="F249" s="69" t="s">
        <v>190</v>
      </c>
      <c r="G249" s="69" t="s">
        <v>857</v>
      </c>
      <c r="H249" s="106"/>
      <c r="I24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Aaron Harris</v>
      </c>
      <c r="J249" s="106" t="str" cm="1">
        <f t="array" ref="J249">GetIDFromName(UjigamiTable[[#This Row],[FullName]])</f>
        <v/>
      </c>
      <c r="K249" s="107" t="str">
        <f>_xlfn.XLOOKUP(UjigamiTable[[#This Row],[IDFromName]],EmployeesByDept[ID],EmployeesByDept[DeptShift],"")</f>
        <v/>
      </c>
      <c r="L249" s="106" t="str" cm="1">
        <f t="array" ref="L24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49" s="190" t="str">
        <f>"Delete(""operator " &amp; UjigamiTable[[#This Row],[Operator ID]] &amp; """)"</f>
        <v>Delete("operator 5947115")</v>
      </c>
    </row>
    <row r="250" spans="1:13" x14ac:dyDescent="0.2">
      <c r="A250" s="69" t="s">
        <v>8941</v>
      </c>
      <c r="B250" s="69">
        <v>11057433</v>
      </c>
      <c r="C250" s="69"/>
      <c r="D250" s="69"/>
      <c r="E250" s="69"/>
      <c r="F250" s="69" t="s">
        <v>190</v>
      </c>
      <c r="G250" s="69" t="s">
        <v>857</v>
      </c>
      <c r="H250" s="106"/>
      <c r="I25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Chanua Harris</v>
      </c>
      <c r="J250" s="106" t="str" cm="1">
        <f t="array" ref="J250">GetIDFromName(UjigamiTable[[#This Row],[FullName]])</f>
        <v/>
      </c>
      <c r="K250" s="107" t="str">
        <f>_xlfn.XLOOKUP(UjigamiTable[[#This Row],[IDFromName]],EmployeesByDept[ID],EmployeesByDept[DeptShift],"")</f>
        <v/>
      </c>
      <c r="L250" s="106" t="str" cm="1">
        <f t="array" ref="L25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50" s="190" t="str">
        <f>"Delete(""operator " &amp; UjigamiTable[[#This Row],[Operator ID]] &amp; """)"</f>
        <v>Delete("operator 11057433")</v>
      </c>
    </row>
    <row r="251" spans="1:13" x14ac:dyDescent="0.2">
      <c r="A251" s="69" t="s">
        <v>8942</v>
      </c>
      <c r="B251" s="69">
        <v>5963639</v>
      </c>
      <c r="C251" s="69"/>
      <c r="D251" s="69"/>
      <c r="E251" s="69"/>
      <c r="F251" s="69" t="s">
        <v>190</v>
      </c>
      <c r="G251" s="69" t="s">
        <v>857</v>
      </c>
      <c r="H251" s="106"/>
      <c r="I25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Dominique Harris</v>
      </c>
      <c r="J251" s="106" t="str" cm="1">
        <f t="array" ref="J251">GetIDFromName(UjigamiTable[[#This Row],[FullName]])</f>
        <v/>
      </c>
      <c r="K251" s="107" t="str">
        <f>_xlfn.XLOOKUP(UjigamiTable[[#This Row],[IDFromName]],EmployeesByDept[ID],EmployeesByDept[DeptShift],"")</f>
        <v/>
      </c>
      <c r="L251" s="106" t="str" cm="1">
        <f t="array" ref="L25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51" s="190" t="str">
        <f>"Delete(""operator " &amp; UjigamiTable[[#This Row],[Operator ID]] &amp; """)"</f>
        <v>Delete("operator 5963639")</v>
      </c>
    </row>
    <row r="252" spans="1:13" x14ac:dyDescent="0.2">
      <c r="A252" s="69" t="s">
        <v>415</v>
      </c>
      <c r="B252" s="69">
        <v>5990308</v>
      </c>
      <c r="C252" s="69"/>
      <c r="D252" s="69"/>
      <c r="E252" s="69"/>
      <c r="F252" s="69" t="s">
        <v>190</v>
      </c>
      <c r="G252" s="69" t="s">
        <v>857</v>
      </c>
      <c r="H252" s="106"/>
      <c r="I25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Marcellis Harris</v>
      </c>
      <c r="J252" s="106" cm="1">
        <f t="array" ref="J252">GetIDFromName(UjigamiTable[[#This Row],[FullName]])</f>
        <v>9953</v>
      </c>
      <c r="K252" s="107" t="str">
        <f>_xlfn.XLOOKUP(UjigamiTable[[#This Row],[IDFromName]],EmployeesByDept[ID],EmployeesByDept[DeptShift],"")</f>
        <v/>
      </c>
      <c r="L252" s="106" t="str" cm="1">
        <f t="array" ref="L25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52" s="190" t="str">
        <f>"Delete(""operator " &amp; UjigamiTable[[#This Row],[Operator ID]] &amp; """)"</f>
        <v>Delete("operator 5990308")</v>
      </c>
    </row>
    <row r="253" spans="1:13" x14ac:dyDescent="0.2">
      <c r="A253" s="69" t="s">
        <v>8943</v>
      </c>
      <c r="B253" s="69">
        <v>11252484</v>
      </c>
      <c r="C253" s="69"/>
      <c r="D253" s="69"/>
      <c r="E253" s="69"/>
      <c r="F253" s="69" t="s">
        <v>190</v>
      </c>
      <c r="G253" s="69" t="s">
        <v>857</v>
      </c>
      <c r="H253" s="106"/>
      <c r="I25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Noah Harris</v>
      </c>
      <c r="J253" s="106" t="str" cm="1">
        <f t="array" ref="J253">GetIDFromName(UjigamiTable[[#This Row],[FullName]])</f>
        <v/>
      </c>
      <c r="K253" s="107" t="str">
        <f>_xlfn.XLOOKUP(UjigamiTable[[#This Row],[IDFromName]],EmployeesByDept[ID],EmployeesByDept[DeptShift],"")</f>
        <v/>
      </c>
      <c r="L253" s="106" t="str" cm="1">
        <f t="array" ref="L25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53" s="190" t="str">
        <f>"Delete(""operator " &amp; UjigamiTable[[#This Row],[Operator ID]] &amp; """)"</f>
        <v>Delete("operator 11252484")</v>
      </c>
    </row>
    <row r="254" spans="1:13" x14ac:dyDescent="0.2">
      <c r="A254" s="69" t="s">
        <v>7695</v>
      </c>
      <c r="B254" s="69">
        <v>5956471</v>
      </c>
      <c r="C254" s="69"/>
      <c r="D254" s="69"/>
      <c r="E254" s="69"/>
      <c r="F254" s="69" t="s">
        <v>190</v>
      </c>
      <c r="G254" s="69" t="s">
        <v>857</v>
      </c>
      <c r="H254" s="106"/>
      <c r="I25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Ryan Harris</v>
      </c>
      <c r="J254" s="106" cm="1">
        <f t="array" ref="J254">GetIDFromName(UjigamiTable[[#This Row],[FullName]])</f>
        <v>8715</v>
      </c>
      <c r="K254" s="107" t="str">
        <f>_xlfn.XLOOKUP(UjigamiTable[[#This Row],[IDFromName]],EmployeesByDept[ID],EmployeesByDept[DeptShift],"")</f>
        <v/>
      </c>
      <c r="L254" s="106" t="str" cm="1">
        <f t="array" ref="L25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54" s="190" t="str">
        <f>"Delete(""operator " &amp; UjigamiTable[[#This Row],[Operator ID]] &amp; """)"</f>
        <v>Delete("operator 5956471")</v>
      </c>
    </row>
    <row r="255" spans="1:13" x14ac:dyDescent="0.2">
      <c r="A255" s="69" t="s">
        <v>8944</v>
      </c>
      <c r="B255" s="69">
        <v>11074574</v>
      </c>
      <c r="C255" s="69"/>
      <c r="D255" s="69"/>
      <c r="E255" s="69"/>
      <c r="F255" s="69" t="s">
        <v>190</v>
      </c>
      <c r="G255" s="69" t="s">
        <v>857</v>
      </c>
      <c r="H255" s="106"/>
      <c r="I25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Tracy Harris</v>
      </c>
      <c r="J255" s="106" t="str" cm="1">
        <f t="array" ref="J255">GetIDFromName(UjigamiTable[[#This Row],[FullName]])</f>
        <v/>
      </c>
      <c r="K255" s="107" t="str">
        <f>_xlfn.XLOOKUP(UjigamiTable[[#This Row],[IDFromName]],EmployeesByDept[ID],EmployeesByDept[DeptShift],"")</f>
        <v/>
      </c>
      <c r="L255" s="106" t="str" cm="1">
        <f t="array" ref="L25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55" s="190" t="str">
        <f>"Delete(""operator " &amp; UjigamiTable[[#This Row],[Operator ID]] &amp; """)"</f>
        <v>Delete("operator 11074574")</v>
      </c>
    </row>
    <row r="256" spans="1:13" x14ac:dyDescent="0.2">
      <c r="A256" s="69" t="s">
        <v>8945</v>
      </c>
      <c r="B256" s="69">
        <v>11074991</v>
      </c>
      <c r="C256" s="69"/>
      <c r="D256" s="69"/>
      <c r="E256" s="69"/>
      <c r="F256" s="69" t="s">
        <v>190</v>
      </c>
      <c r="G256" s="69" t="s">
        <v>857</v>
      </c>
      <c r="H256" s="106"/>
      <c r="I25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Trevon Harris</v>
      </c>
      <c r="J256" s="106" t="str" cm="1">
        <f t="array" ref="J256">GetIDFromName(UjigamiTable[[#This Row],[FullName]])</f>
        <v/>
      </c>
      <c r="K256" s="107" t="str">
        <f>_xlfn.XLOOKUP(UjigamiTable[[#This Row],[IDFromName]],EmployeesByDept[ID],EmployeesByDept[DeptShift],"")</f>
        <v/>
      </c>
      <c r="L256" s="106" t="str" cm="1">
        <f t="array" ref="L25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56" s="190" t="str">
        <f>"Delete(""operator " &amp; UjigamiTable[[#This Row],[Operator ID]] &amp; """)"</f>
        <v>Delete("operator 11074991")</v>
      </c>
    </row>
    <row r="257" spans="1:13" x14ac:dyDescent="0.2">
      <c r="A257" s="69" t="s">
        <v>8946</v>
      </c>
      <c r="B257" s="69">
        <v>11135462</v>
      </c>
      <c r="C257" s="69"/>
      <c r="D257" s="69"/>
      <c r="E257" s="69"/>
      <c r="F257" s="69" t="s">
        <v>190</v>
      </c>
      <c r="G257" s="69" t="s">
        <v>857</v>
      </c>
      <c r="H257" s="106"/>
      <c r="I25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Joshua Harrison</v>
      </c>
      <c r="J257" s="106" t="str" cm="1">
        <f t="array" ref="J257">GetIDFromName(UjigamiTable[[#This Row],[FullName]])</f>
        <v/>
      </c>
      <c r="K257" s="107" t="str">
        <f>_xlfn.XLOOKUP(UjigamiTable[[#This Row],[IDFromName]],EmployeesByDept[ID],EmployeesByDept[DeptShift],"")</f>
        <v/>
      </c>
      <c r="L257" s="106" t="str" cm="1">
        <f t="array" ref="L25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57" s="190" t="str">
        <f>"Delete(""operator " &amp; UjigamiTable[[#This Row],[Operator ID]] &amp; """)"</f>
        <v>Delete("operator 11135462")</v>
      </c>
    </row>
    <row r="258" spans="1:13" x14ac:dyDescent="0.2">
      <c r="A258" s="69" t="s">
        <v>8947</v>
      </c>
      <c r="B258" s="69">
        <v>11057395</v>
      </c>
      <c r="C258" s="69"/>
      <c r="D258" s="69"/>
      <c r="E258" s="69"/>
      <c r="F258" s="69" t="s">
        <v>190</v>
      </c>
      <c r="G258" s="69" t="s">
        <v>857</v>
      </c>
      <c r="H258" s="106"/>
      <c r="I25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Darin Harvey</v>
      </c>
      <c r="J258" s="106" t="str" cm="1">
        <f t="array" ref="J258">GetIDFromName(UjigamiTable[[#This Row],[FullName]])</f>
        <v/>
      </c>
      <c r="K258" s="107" t="str">
        <f>_xlfn.XLOOKUP(UjigamiTable[[#This Row],[IDFromName]],EmployeesByDept[ID],EmployeesByDept[DeptShift],"")</f>
        <v/>
      </c>
      <c r="L258" s="106" t="str" cm="1">
        <f t="array" ref="L25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58" s="190" t="str">
        <f>"Delete(""operator " &amp; UjigamiTable[[#This Row],[Operator ID]] &amp; """)"</f>
        <v>Delete("operator 11057395")</v>
      </c>
    </row>
    <row r="259" spans="1:13" x14ac:dyDescent="0.2">
      <c r="A259" s="69" t="s">
        <v>417</v>
      </c>
      <c r="B259" s="69">
        <v>5662875</v>
      </c>
      <c r="C259" s="69"/>
      <c r="D259" s="69"/>
      <c r="E259" s="69"/>
      <c r="F259" s="69" t="s">
        <v>190</v>
      </c>
      <c r="G259" s="69" t="s">
        <v>857</v>
      </c>
      <c r="H259" s="106"/>
      <c r="I25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Brandon Hattaway</v>
      </c>
      <c r="J259" s="106" t="str" cm="1">
        <f t="array" ref="J259">GetIDFromName(UjigamiTable[[#This Row],[FullName]])</f>
        <v/>
      </c>
      <c r="K259" s="107" t="str">
        <f>_xlfn.XLOOKUP(UjigamiTable[[#This Row],[IDFromName]],EmployeesByDept[ID],EmployeesByDept[DeptShift],"")</f>
        <v/>
      </c>
      <c r="L259" s="106" t="str" cm="1">
        <f t="array" ref="L25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59" s="190" t="str">
        <f>"Delete(""operator " &amp; UjigamiTable[[#This Row],[Operator ID]] &amp; """)"</f>
        <v>Delete("operator 5662875")</v>
      </c>
    </row>
    <row r="260" spans="1:13" x14ac:dyDescent="0.2">
      <c r="A260" s="69" t="s">
        <v>8948</v>
      </c>
      <c r="B260" s="69">
        <v>5956416</v>
      </c>
      <c r="C260" s="69"/>
      <c r="D260" s="69"/>
      <c r="E260" s="69"/>
      <c r="F260" s="69" t="s">
        <v>190</v>
      </c>
      <c r="G260" s="69" t="s">
        <v>857</v>
      </c>
      <c r="H260" s="106"/>
      <c r="I26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Adrian Hawthorne</v>
      </c>
      <c r="J260" s="106" t="str" cm="1">
        <f t="array" ref="J260">GetIDFromName(UjigamiTable[[#This Row],[FullName]])</f>
        <v/>
      </c>
      <c r="K260" s="107" t="str">
        <f>_xlfn.XLOOKUP(UjigamiTable[[#This Row],[IDFromName]],EmployeesByDept[ID],EmployeesByDept[DeptShift],"")</f>
        <v/>
      </c>
      <c r="L260" s="106" t="str" cm="1">
        <f t="array" ref="L26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60" s="190" t="str">
        <f>"Delete(""operator " &amp; UjigamiTable[[#This Row],[Operator ID]] &amp; """)"</f>
        <v>Delete("operator 5956416")</v>
      </c>
    </row>
    <row r="261" spans="1:13" x14ac:dyDescent="0.2">
      <c r="A261" s="69" t="s">
        <v>8949</v>
      </c>
      <c r="B261" s="69">
        <v>5807734</v>
      </c>
      <c r="C261" s="69"/>
      <c r="D261" s="69"/>
      <c r="E261" s="69"/>
      <c r="F261" s="69" t="s">
        <v>190</v>
      </c>
      <c r="G261" s="69" t="s">
        <v>857</v>
      </c>
      <c r="H261" s="106"/>
      <c r="I26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Terry Hayes</v>
      </c>
      <c r="J261" s="106" t="str" cm="1">
        <f t="array" ref="J261">GetIDFromName(UjigamiTable[[#This Row],[FullName]])</f>
        <v/>
      </c>
      <c r="K261" s="107" t="str">
        <f>_xlfn.XLOOKUP(UjigamiTable[[#This Row],[IDFromName]],EmployeesByDept[ID],EmployeesByDept[DeptShift],"")</f>
        <v/>
      </c>
      <c r="L261" s="106" t="str" cm="1">
        <f t="array" ref="L26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61" s="190" t="str">
        <f>"Delete(""operator " &amp; UjigamiTable[[#This Row],[Operator ID]] &amp; """)"</f>
        <v>Delete("operator 5807734")</v>
      </c>
    </row>
    <row r="262" spans="1:13" x14ac:dyDescent="0.2">
      <c r="A262" s="69" t="s">
        <v>8950</v>
      </c>
      <c r="B262" s="69">
        <v>2497</v>
      </c>
      <c r="C262" s="69" t="s">
        <v>8767</v>
      </c>
      <c r="D262" s="69"/>
      <c r="E262" s="69"/>
      <c r="F262" s="69" t="s">
        <v>190</v>
      </c>
      <c r="G262" s="69" t="s">
        <v>857</v>
      </c>
      <c r="H262" s="106"/>
      <c r="I26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Domonique Haynes</v>
      </c>
      <c r="J262" s="106" cm="1">
        <f t="array" ref="J262">GetIDFromName(UjigamiTable[[#This Row],[FullName]])</f>
        <v>2497</v>
      </c>
      <c r="K262" s="107" t="str">
        <f>_xlfn.XLOOKUP(UjigamiTable[[#This Row],[IDFromName]],EmployeesByDept[ID],EmployeesByDept[DeptShift],"")</f>
        <v/>
      </c>
      <c r="L262" s="106" t="str" cm="1">
        <f t="array" ref="L26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62" s="190" t="str">
        <f>"Delete(""operator " &amp; UjigamiTable[[#This Row],[Operator ID]] &amp; """)"</f>
        <v>Delete("operator 2497")</v>
      </c>
    </row>
    <row r="263" spans="1:13" x14ac:dyDescent="0.2">
      <c r="A263" s="69" t="s">
        <v>421</v>
      </c>
      <c r="B263" s="69">
        <v>1617</v>
      </c>
      <c r="C263" s="69" t="s">
        <v>190</v>
      </c>
      <c r="D263" s="69" t="s">
        <v>8774</v>
      </c>
      <c r="E263" s="69"/>
      <c r="F263" s="69" t="s">
        <v>190</v>
      </c>
      <c r="G263" s="69" t="s">
        <v>856</v>
      </c>
      <c r="H263" s="106"/>
      <c r="I26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Yia Hazelwood</v>
      </c>
      <c r="J263" s="106" cm="1">
        <f t="array" ref="J263">GetIDFromName(UjigamiTable[[#This Row],[FullName]])</f>
        <v>1617</v>
      </c>
      <c r="K263" s="107" t="str">
        <f>_xlfn.XLOOKUP(UjigamiTable[[#This Row],[IDFromName]],EmployeesByDept[ID],EmployeesByDept[DeptShift],"")</f>
        <v>T1XX A</v>
      </c>
      <c r="L263" s="106" t="str" cm="1">
        <f t="array" ref="L26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63" s="190" t="str">
        <f>"Delete(""operator " &amp; UjigamiTable[[#This Row],[Operator ID]] &amp; """)"</f>
        <v>Delete("operator 1617")</v>
      </c>
    </row>
    <row r="264" spans="1:13" x14ac:dyDescent="0.2">
      <c r="A264" s="69" t="s">
        <v>8951</v>
      </c>
      <c r="B264" s="69">
        <v>5863877</v>
      </c>
      <c r="C264" s="69"/>
      <c r="D264" s="69"/>
      <c r="E264" s="69"/>
      <c r="F264" s="69" t="s">
        <v>190</v>
      </c>
      <c r="G264" s="69" t="s">
        <v>857</v>
      </c>
      <c r="H264" s="106"/>
      <c r="I26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Chynna Hazzard</v>
      </c>
      <c r="J264" s="106" t="str" cm="1">
        <f t="array" ref="J264">GetIDFromName(UjigamiTable[[#This Row],[FullName]])</f>
        <v/>
      </c>
      <c r="K264" s="107" t="str">
        <f>_xlfn.XLOOKUP(UjigamiTable[[#This Row],[IDFromName]],EmployeesByDept[ID],EmployeesByDept[DeptShift],"")</f>
        <v/>
      </c>
      <c r="L264" s="106" t="str" cm="1">
        <f t="array" ref="L26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64" s="190" t="str">
        <f>"Delete(""operator " &amp; UjigamiTable[[#This Row],[Operator ID]] &amp; """)"</f>
        <v>Delete("operator 5863877")</v>
      </c>
    </row>
    <row r="265" spans="1:13" x14ac:dyDescent="0.2">
      <c r="A265" s="69" t="s">
        <v>8952</v>
      </c>
      <c r="B265" s="69">
        <v>11057699</v>
      </c>
      <c r="C265" s="69"/>
      <c r="D265" s="69"/>
      <c r="E265" s="69"/>
      <c r="F265" s="69" t="s">
        <v>190</v>
      </c>
      <c r="G265" s="69" t="s">
        <v>857</v>
      </c>
      <c r="H265" s="106"/>
      <c r="I26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Mathew Healy</v>
      </c>
      <c r="J265" s="106" t="str" cm="1">
        <f t="array" ref="J265">GetIDFromName(UjigamiTable[[#This Row],[FullName]])</f>
        <v/>
      </c>
      <c r="K265" s="107" t="str">
        <f>_xlfn.XLOOKUP(UjigamiTable[[#This Row],[IDFromName]],EmployeesByDept[ID],EmployeesByDept[DeptShift],"")</f>
        <v/>
      </c>
      <c r="L265" s="106" t="str" cm="1">
        <f t="array" ref="L26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65" s="190" t="str">
        <f>"Delete(""operator " &amp; UjigamiTable[[#This Row],[Operator ID]] &amp; """)"</f>
        <v>Delete("operator 11057699")</v>
      </c>
    </row>
    <row r="266" spans="1:13" x14ac:dyDescent="0.2">
      <c r="A266" s="69" t="s">
        <v>8953</v>
      </c>
      <c r="B266" s="69">
        <v>11074739</v>
      </c>
      <c r="C266" s="69"/>
      <c r="D266" s="69"/>
      <c r="E266" s="69"/>
      <c r="F266" s="69" t="s">
        <v>190</v>
      </c>
      <c r="G266" s="69" t="s">
        <v>857</v>
      </c>
      <c r="H266" s="106"/>
      <c r="I26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Kawanna Heard</v>
      </c>
      <c r="J266" s="106" cm="1">
        <f t="array" ref="J266">GetIDFromName(UjigamiTable[[#This Row],[FullName]])</f>
        <v>1430</v>
      </c>
      <c r="K266" s="107" t="str">
        <f>_xlfn.XLOOKUP(UjigamiTable[[#This Row],[IDFromName]],EmployeesByDept[ID],EmployeesByDept[DeptShift],"")</f>
        <v/>
      </c>
      <c r="L266" s="106" t="str" cm="1">
        <f t="array" ref="L26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66" s="190" t="str">
        <f>"Delete(""operator " &amp; UjigamiTable[[#This Row],[Operator ID]] &amp; """)"</f>
        <v>Delete("operator 11074739")</v>
      </c>
    </row>
    <row r="267" spans="1:13" x14ac:dyDescent="0.2">
      <c r="A267" s="69" t="s">
        <v>8954</v>
      </c>
      <c r="B267" s="69">
        <v>11074521</v>
      </c>
      <c r="C267" s="69"/>
      <c r="D267" s="69"/>
      <c r="E267" s="69"/>
      <c r="F267" s="69" t="s">
        <v>190</v>
      </c>
      <c r="G267" s="69" t="s">
        <v>857</v>
      </c>
      <c r="H267" s="106"/>
      <c r="I26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Dennis Hearon</v>
      </c>
      <c r="J267" s="106" t="str" cm="1">
        <f t="array" ref="J267">GetIDFromName(UjigamiTable[[#This Row],[FullName]])</f>
        <v/>
      </c>
      <c r="K267" s="107" t="str">
        <f>_xlfn.XLOOKUP(UjigamiTable[[#This Row],[IDFromName]],EmployeesByDept[ID],EmployeesByDept[DeptShift],"")</f>
        <v/>
      </c>
      <c r="L267" s="106" t="str" cm="1">
        <f t="array" ref="L26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67" s="190" t="str">
        <f>"Delete(""operator " &amp; UjigamiTable[[#This Row],[Operator ID]] &amp; """)"</f>
        <v>Delete("operator 11074521")</v>
      </c>
    </row>
    <row r="268" spans="1:13" x14ac:dyDescent="0.2">
      <c r="A268" s="69" t="s">
        <v>8955</v>
      </c>
      <c r="B268" s="69">
        <v>5963538</v>
      </c>
      <c r="C268" s="69"/>
      <c r="D268" s="69"/>
      <c r="E268" s="69"/>
      <c r="F268" s="69" t="s">
        <v>190</v>
      </c>
      <c r="G268" s="69" t="s">
        <v>857</v>
      </c>
      <c r="H268" s="106"/>
      <c r="I26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Ken Height</v>
      </c>
      <c r="J268" s="106" t="str" cm="1">
        <f t="array" ref="J268">GetIDFromName(UjigamiTable[[#This Row],[FullName]])</f>
        <v/>
      </c>
      <c r="K268" s="107" t="str">
        <f>_xlfn.XLOOKUP(UjigamiTable[[#This Row],[IDFromName]],EmployeesByDept[ID],EmployeesByDept[DeptShift],"")</f>
        <v/>
      </c>
      <c r="L268" s="106" t="str" cm="1">
        <f t="array" ref="L26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68" s="190" t="str">
        <f>"Delete(""operator " &amp; UjigamiTable[[#This Row],[Operator ID]] &amp; """)"</f>
        <v>Delete("operator 5963538")</v>
      </c>
    </row>
    <row r="269" spans="1:13" x14ac:dyDescent="0.2">
      <c r="A269" s="69" t="s">
        <v>8956</v>
      </c>
      <c r="B269" s="69">
        <v>5947044</v>
      </c>
      <c r="C269" s="69"/>
      <c r="D269" s="69"/>
      <c r="E269" s="69"/>
      <c r="F269" s="69" t="s">
        <v>190</v>
      </c>
      <c r="G269" s="69" t="s">
        <v>857</v>
      </c>
      <c r="H269" s="106"/>
      <c r="I26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Terrence Henderson</v>
      </c>
      <c r="J269" s="106" t="str" cm="1">
        <f t="array" ref="J269">GetIDFromName(UjigamiTable[[#This Row],[FullName]])</f>
        <v/>
      </c>
      <c r="K269" s="107" t="str">
        <f>_xlfn.XLOOKUP(UjigamiTable[[#This Row],[IDFromName]],EmployeesByDept[ID],EmployeesByDept[DeptShift],"")</f>
        <v/>
      </c>
      <c r="L269" s="106" t="str" cm="1">
        <f t="array" ref="L26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69" s="190" t="str">
        <f>"Delete(""operator " &amp; UjigamiTable[[#This Row],[Operator ID]] &amp; """)"</f>
        <v>Delete("operator 5947044")</v>
      </c>
    </row>
    <row r="270" spans="1:13" x14ac:dyDescent="0.2">
      <c r="A270" s="69" t="s">
        <v>8957</v>
      </c>
      <c r="B270" s="69">
        <v>11074838</v>
      </c>
      <c r="C270" s="69"/>
      <c r="D270" s="69"/>
      <c r="E270" s="69"/>
      <c r="F270" s="69" t="s">
        <v>190</v>
      </c>
      <c r="G270" s="69" t="s">
        <v>857</v>
      </c>
      <c r="H270" s="106"/>
      <c r="I27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Rashad Hendricks</v>
      </c>
      <c r="J270" s="106" t="str" cm="1">
        <f t="array" ref="J270">GetIDFromName(UjigamiTable[[#This Row],[FullName]])</f>
        <v/>
      </c>
      <c r="K270" s="107" t="str">
        <f>_xlfn.XLOOKUP(UjigamiTable[[#This Row],[IDFromName]],EmployeesByDept[ID],EmployeesByDept[DeptShift],"")</f>
        <v/>
      </c>
      <c r="L270" s="106" t="str" cm="1">
        <f t="array" ref="L27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70" s="190" t="str">
        <f>"Delete(""operator " &amp; UjigamiTable[[#This Row],[Operator ID]] &amp; """)"</f>
        <v>Delete("operator 11074838")</v>
      </c>
    </row>
    <row r="271" spans="1:13" x14ac:dyDescent="0.2">
      <c r="A271" s="69" t="s">
        <v>6469</v>
      </c>
      <c r="B271" s="69">
        <v>11057365</v>
      </c>
      <c r="C271" s="69"/>
      <c r="D271" s="69"/>
      <c r="E271" s="69"/>
      <c r="F271" s="69" t="s">
        <v>190</v>
      </c>
      <c r="G271" s="69" t="s">
        <v>857</v>
      </c>
      <c r="H271" s="106"/>
      <c r="I27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Javier Henry</v>
      </c>
      <c r="J271" s="106" cm="1">
        <f t="array" ref="J271">GetIDFromName(UjigamiTable[[#This Row],[FullName]])</f>
        <v>1760</v>
      </c>
      <c r="K271" s="107" t="str">
        <f>_xlfn.XLOOKUP(UjigamiTable[[#This Row],[IDFromName]],EmployeesByDept[ID],EmployeesByDept[DeptShift],"")</f>
        <v/>
      </c>
      <c r="L271" s="106" t="str" cm="1">
        <f t="array" ref="L27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71" s="190" t="str">
        <f>"Delete(""operator " &amp; UjigamiTable[[#This Row],[Operator ID]] &amp; """)"</f>
        <v>Delete("operator 11057365")</v>
      </c>
    </row>
    <row r="272" spans="1:13" x14ac:dyDescent="0.2">
      <c r="A272" s="69" t="s">
        <v>8958</v>
      </c>
      <c r="B272" s="69">
        <v>11189105</v>
      </c>
      <c r="C272" s="69"/>
      <c r="D272" s="69"/>
      <c r="E272" s="69"/>
      <c r="F272" s="69" t="s">
        <v>190</v>
      </c>
      <c r="G272" s="69" t="s">
        <v>857</v>
      </c>
      <c r="H272" s="106"/>
      <c r="I27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Merrick Henry</v>
      </c>
      <c r="J272" s="106" t="str" cm="1">
        <f t="array" ref="J272">GetIDFromName(UjigamiTable[[#This Row],[FullName]])</f>
        <v/>
      </c>
      <c r="K272" s="107" t="str">
        <f>_xlfn.XLOOKUP(UjigamiTable[[#This Row],[IDFromName]],EmployeesByDept[ID],EmployeesByDept[DeptShift],"")</f>
        <v/>
      </c>
      <c r="L272" s="106" t="str" cm="1">
        <f t="array" ref="L27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72" s="190" t="str">
        <f>"Delete(""operator " &amp; UjigamiTable[[#This Row],[Operator ID]] &amp; """)"</f>
        <v>Delete("operator 11189105")</v>
      </c>
    </row>
    <row r="273" spans="1:13" x14ac:dyDescent="0.2">
      <c r="A273" s="69" t="s">
        <v>6470</v>
      </c>
      <c r="B273" s="69">
        <v>1782</v>
      </c>
      <c r="C273" s="69" t="s">
        <v>190</v>
      </c>
      <c r="D273" s="69"/>
      <c r="E273" s="69"/>
      <c r="F273" s="69" t="s">
        <v>190</v>
      </c>
      <c r="G273" s="69" t="s">
        <v>856</v>
      </c>
      <c r="H273" s="106" t="s">
        <v>9486</v>
      </c>
      <c r="I27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Javier Hernandez</v>
      </c>
      <c r="J273" s="106" cm="1">
        <f t="array" ref="J273">GetIDFromName(UjigamiTable[[#This Row],[FullName]])</f>
        <v>1782</v>
      </c>
      <c r="K273" s="107" t="str">
        <f>_xlfn.XLOOKUP(UjigamiTable[[#This Row],[IDFromName]],EmployeesByDept[ID],EmployeesByDept[DeptShift],"")</f>
        <v>T1XX A</v>
      </c>
      <c r="L273" s="106" t="str" cm="1">
        <f t="array" ref="L27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73" s="190" t="str">
        <f>"Delete(""operator " &amp; UjigamiTable[[#This Row],[Operator ID]] &amp; """)"</f>
        <v>Delete("operator 1782")</v>
      </c>
    </row>
    <row r="274" spans="1:13" x14ac:dyDescent="0.2">
      <c r="A274" s="69" t="s">
        <v>6824</v>
      </c>
      <c r="B274" s="69">
        <v>11074553</v>
      </c>
      <c r="C274" s="69"/>
      <c r="D274" s="69"/>
      <c r="E274" s="69"/>
      <c r="F274" s="69" t="s">
        <v>190</v>
      </c>
      <c r="G274" s="69" t="s">
        <v>857</v>
      </c>
      <c r="H274" s="106"/>
      <c r="I27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Kewan Herring</v>
      </c>
      <c r="J274" s="106" cm="1">
        <f t="array" ref="J274">GetIDFromName(UjigamiTable[[#This Row],[FullName]])</f>
        <v>1836</v>
      </c>
      <c r="K274" s="107" t="str">
        <f>_xlfn.XLOOKUP(UjigamiTable[[#This Row],[IDFromName]],EmployeesByDept[ID],EmployeesByDept[DeptShift],"")</f>
        <v/>
      </c>
      <c r="L274" s="106" t="str" cm="1">
        <f t="array" ref="L27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74" s="190" t="str">
        <f>"Delete(""operator " &amp; UjigamiTable[[#This Row],[Operator ID]] &amp; """)"</f>
        <v>Delete("operator 11074553")</v>
      </c>
    </row>
    <row r="275" spans="1:13" x14ac:dyDescent="0.2">
      <c r="A275" s="69" t="s">
        <v>8959</v>
      </c>
      <c r="B275" s="69">
        <v>11057353</v>
      </c>
      <c r="C275" s="69"/>
      <c r="D275" s="69"/>
      <c r="E275" s="69"/>
      <c r="F275" s="69" t="s">
        <v>190</v>
      </c>
      <c r="G275" s="69" t="s">
        <v>857</v>
      </c>
      <c r="H275" s="106"/>
      <c r="I27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Roderick Herron</v>
      </c>
      <c r="J275" s="106" t="str" cm="1">
        <f t="array" ref="J275">GetIDFromName(UjigamiTable[[#This Row],[FullName]])</f>
        <v/>
      </c>
      <c r="K275" s="107" t="str">
        <f>_xlfn.XLOOKUP(UjigamiTable[[#This Row],[IDFromName]],EmployeesByDept[ID],EmployeesByDept[DeptShift],"")</f>
        <v/>
      </c>
      <c r="L275" s="106" t="str" cm="1">
        <f t="array" ref="L27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75" s="190" t="str">
        <f>"Delete(""operator " &amp; UjigamiTable[[#This Row],[Operator ID]] &amp; """)"</f>
        <v>Delete("operator 11057353")</v>
      </c>
    </row>
    <row r="276" spans="1:13" x14ac:dyDescent="0.2">
      <c r="A276" s="69" t="s">
        <v>8960</v>
      </c>
      <c r="B276" s="69">
        <v>11057408</v>
      </c>
      <c r="C276" s="69"/>
      <c r="D276" s="69"/>
      <c r="E276" s="69"/>
      <c r="F276" s="69" t="s">
        <v>190</v>
      </c>
      <c r="G276" s="69" t="s">
        <v>857</v>
      </c>
      <c r="H276" s="106"/>
      <c r="I27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Kevin Hgihtower</v>
      </c>
      <c r="J276" s="106" t="str" cm="1">
        <f t="array" ref="J276">GetIDFromName(UjigamiTable[[#This Row],[FullName]])</f>
        <v/>
      </c>
      <c r="K276" s="107" t="str">
        <f>_xlfn.XLOOKUP(UjigamiTable[[#This Row],[IDFromName]],EmployeesByDept[ID],EmployeesByDept[DeptShift],"")</f>
        <v/>
      </c>
      <c r="L276" s="106" t="str" cm="1">
        <f t="array" ref="L27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76" s="190" t="str">
        <f>"Delete(""operator " &amp; UjigamiTable[[#This Row],[Operator ID]] &amp; """)"</f>
        <v>Delete("operator 11057408")</v>
      </c>
    </row>
    <row r="277" spans="1:13" x14ac:dyDescent="0.2">
      <c r="A277" s="69" t="s">
        <v>427</v>
      </c>
      <c r="B277" s="69">
        <v>9392</v>
      </c>
      <c r="C277" s="69" t="s">
        <v>8767</v>
      </c>
      <c r="D277" s="69"/>
      <c r="E277" s="69"/>
      <c r="F277" s="69" t="s">
        <v>190</v>
      </c>
      <c r="G277" s="69" t="s">
        <v>857</v>
      </c>
      <c r="H277" s="106"/>
      <c r="I27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Katrice Hicks</v>
      </c>
      <c r="J277" s="106" cm="1">
        <f t="array" ref="J277">GetIDFromName(UjigamiTable[[#This Row],[FullName]])</f>
        <v>9392</v>
      </c>
      <c r="K277" s="107" t="str">
        <f>_xlfn.XLOOKUP(UjigamiTable[[#This Row],[IDFromName]],EmployeesByDept[ID],EmployeesByDept[DeptShift],"")</f>
        <v/>
      </c>
      <c r="L277" s="106" t="str" cm="1">
        <f t="array" ref="L27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77" s="190" t="str">
        <f>"Delete(""operator " &amp; UjigamiTable[[#This Row],[Operator ID]] &amp; """)"</f>
        <v>Delete("operator 9392")</v>
      </c>
    </row>
    <row r="278" spans="1:13" x14ac:dyDescent="0.2">
      <c r="A278" s="69" t="s">
        <v>6238</v>
      </c>
      <c r="B278" s="69">
        <v>8769</v>
      </c>
      <c r="C278" s="69" t="s">
        <v>8831</v>
      </c>
      <c r="D278" s="69" t="s">
        <v>8771</v>
      </c>
      <c r="E278" s="69"/>
      <c r="F278" s="69" t="s">
        <v>8779</v>
      </c>
      <c r="G278" s="69" t="s">
        <v>856</v>
      </c>
      <c r="H278" s="106"/>
      <c r="I27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Gary Hifko</v>
      </c>
      <c r="J278" s="106" cm="1">
        <f t="array" ref="J278">GetIDFromName(UjigamiTable[[#This Row],[FullName]])</f>
        <v>8769</v>
      </c>
      <c r="K278" s="107" t="str">
        <f>_xlfn.XLOOKUP(UjigamiTable[[#This Row],[IDFromName]],EmployeesByDept[ID],EmployeesByDept[DeptShift],"")</f>
        <v>Automation 1st</v>
      </c>
      <c r="L278" s="106" t="str" cm="1">
        <f t="array" ref="L27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78" s="190" t="str">
        <f>"Delete(""operator " &amp; UjigamiTable[[#This Row],[Operator ID]] &amp; """)"</f>
        <v>Delete("operator 8769")</v>
      </c>
    </row>
    <row r="279" spans="1:13" x14ac:dyDescent="0.2">
      <c r="A279" s="69" t="s">
        <v>8961</v>
      </c>
      <c r="B279" s="69">
        <v>6026</v>
      </c>
      <c r="C279" s="69" t="s">
        <v>8767</v>
      </c>
      <c r="D279" s="69"/>
      <c r="E279" s="69"/>
      <c r="F279" s="69" t="s">
        <v>190</v>
      </c>
      <c r="G279" s="69" t="s">
        <v>857</v>
      </c>
      <c r="H279" s="106"/>
      <c r="I27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Atitiuna Hill</v>
      </c>
      <c r="J279" s="106" cm="1">
        <f t="array" ref="J279">GetIDFromName(UjigamiTable[[#This Row],[FullName]])</f>
        <v>9959</v>
      </c>
      <c r="K279" s="107" t="str">
        <f>_xlfn.XLOOKUP(UjigamiTable[[#This Row],[IDFromName]],EmployeesByDept[ID],EmployeesByDept[DeptShift],"")</f>
        <v/>
      </c>
      <c r="L279" s="106" t="str" cm="1">
        <f t="array" ref="L27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79" s="190" t="str">
        <f>"Delete(""operator " &amp; UjigamiTable[[#This Row],[Operator ID]] &amp; """)"</f>
        <v>Delete("operator 6026")</v>
      </c>
    </row>
    <row r="280" spans="1:13" x14ac:dyDescent="0.2">
      <c r="A280" s="69" t="s">
        <v>8962</v>
      </c>
      <c r="B280" s="69">
        <v>11057649</v>
      </c>
      <c r="C280" s="69"/>
      <c r="D280" s="69"/>
      <c r="E280" s="69"/>
      <c r="F280" s="69" t="s">
        <v>190</v>
      </c>
      <c r="G280" s="69" t="s">
        <v>857</v>
      </c>
      <c r="H280" s="106"/>
      <c r="I28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Jemisha Hill</v>
      </c>
      <c r="J280" s="106" cm="1">
        <f t="array" ref="J280">GetIDFromName(UjigamiTable[[#This Row],[FullName]])</f>
        <v>2635</v>
      </c>
      <c r="K280" s="107" t="str">
        <f>_xlfn.XLOOKUP(UjigamiTable[[#This Row],[IDFromName]],EmployeesByDept[ID],EmployeesByDept[DeptShift],"")</f>
        <v>Materials 3rd</v>
      </c>
      <c r="L280" s="106" t="str" cm="1">
        <f t="array" ref="L28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80" s="190" t="str">
        <f>"Delete(""operator " &amp; UjigamiTable[[#This Row],[Operator ID]] &amp; """)"</f>
        <v>Delete("operator 11057649")</v>
      </c>
    </row>
    <row r="281" spans="1:13" x14ac:dyDescent="0.2">
      <c r="A281" s="69" t="s">
        <v>8963</v>
      </c>
      <c r="B281" s="69">
        <v>2524</v>
      </c>
      <c r="C281" s="69" t="s">
        <v>190</v>
      </c>
      <c r="D281" s="69"/>
      <c r="E281" s="69"/>
      <c r="F281" s="69" t="s">
        <v>190</v>
      </c>
      <c r="G281" s="69" t="s">
        <v>857</v>
      </c>
      <c r="H281" s="106"/>
      <c r="I28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Nyah Hill</v>
      </c>
      <c r="J281" s="106" cm="1">
        <f t="array" ref="J281">GetIDFromName(UjigamiTable[[#This Row],[FullName]])</f>
        <v>2524</v>
      </c>
      <c r="K281" s="107" t="str">
        <f>_xlfn.XLOOKUP(UjigamiTable[[#This Row],[IDFromName]],EmployeesByDept[ID],EmployeesByDept[DeptShift],"")</f>
        <v/>
      </c>
      <c r="L281" s="106" t="str" cm="1">
        <f t="array" ref="L28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81" s="190" t="str">
        <f>"Delete(""operator " &amp; UjigamiTable[[#This Row],[Operator ID]] &amp; """)"</f>
        <v>Delete("operator 2524")</v>
      </c>
    </row>
    <row r="282" spans="1:13" x14ac:dyDescent="0.2">
      <c r="A282" s="69" t="s">
        <v>430</v>
      </c>
      <c r="B282" s="69">
        <v>11057843</v>
      </c>
      <c r="C282" s="69" t="s">
        <v>193</v>
      </c>
      <c r="D282" s="69"/>
      <c r="E282" s="69"/>
      <c r="F282" s="69" t="s">
        <v>190</v>
      </c>
      <c r="G282" s="69" t="s">
        <v>857</v>
      </c>
      <c r="H282" s="106"/>
      <c r="I28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Savannah Hill</v>
      </c>
      <c r="J282" s="106" cm="1">
        <f t="array" ref="J282">GetIDFromName(UjigamiTable[[#This Row],[FullName]])</f>
        <v>1722</v>
      </c>
      <c r="K282" s="107" t="str">
        <f>_xlfn.XLOOKUP(UjigamiTable[[#This Row],[IDFromName]],EmployeesByDept[ID],EmployeesByDept[DeptShift],"")</f>
        <v>Quality 1st</v>
      </c>
      <c r="L282" s="106" t="str" cm="1">
        <f t="array" ref="L28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82" s="190" t="str">
        <f>"Delete(""operator " &amp; UjigamiTable[[#This Row],[Operator ID]] &amp; """)"</f>
        <v>Delete("operator 11057843")</v>
      </c>
    </row>
    <row r="283" spans="1:13" x14ac:dyDescent="0.2">
      <c r="A283" s="69" t="s">
        <v>8964</v>
      </c>
      <c r="B283" s="69">
        <v>11057370</v>
      </c>
      <c r="C283" s="69"/>
      <c r="D283" s="69"/>
      <c r="E283" s="69"/>
      <c r="F283" s="69" t="s">
        <v>190</v>
      </c>
      <c r="G283" s="69" t="s">
        <v>857</v>
      </c>
      <c r="H283" s="106"/>
      <c r="I28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Vaughan Hill</v>
      </c>
      <c r="J283" s="106" cm="1">
        <f t="array" ref="J283">GetIDFromName(UjigamiTable[[#This Row],[FullName]])</f>
        <v>1689</v>
      </c>
      <c r="K283" s="107" t="str">
        <f>_xlfn.XLOOKUP(UjigamiTable[[#This Row],[IDFromName]],EmployeesByDept[ID],EmployeesByDept[DeptShift],"")</f>
        <v/>
      </c>
      <c r="L283" s="106" t="str" cm="1">
        <f t="array" ref="L28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83" s="190" t="str">
        <f>"Delete(""operator " &amp; UjigamiTable[[#This Row],[Operator ID]] &amp; """)"</f>
        <v>Delete("operator 11057370")</v>
      </c>
    </row>
    <row r="284" spans="1:13" x14ac:dyDescent="0.2">
      <c r="A284" s="69" t="s">
        <v>8965</v>
      </c>
      <c r="B284" s="69">
        <v>5963616</v>
      </c>
      <c r="C284" s="69"/>
      <c r="D284" s="69"/>
      <c r="E284" s="69"/>
      <c r="F284" s="69" t="s">
        <v>190</v>
      </c>
      <c r="G284" s="69" t="s">
        <v>857</v>
      </c>
      <c r="H284" s="106"/>
      <c r="I28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Carl Hillier</v>
      </c>
      <c r="J284" s="106" t="str" cm="1">
        <f t="array" ref="J284">GetIDFromName(UjigamiTable[[#This Row],[FullName]])</f>
        <v/>
      </c>
      <c r="K284" s="107" t="str">
        <f>_xlfn.XLOOKUP(UjigamiTable[[#This Row],[IDFromName]],EmployeesByDept[ID],EmployeesByDept[DeptShift],"")</f>
        <v/>
      </c>
      <c r="L284" s="106" t="str" cm="1">
        <f t="array" ref="L28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84" s="190" t="str">
        <f>"Delete(""operator " &amp; UjigamiTable[[#This Row],[Operator ID]] &amp; """)"</f>
        <v>Delete("operator 5963616")</v>
      </c>
    </row>
    <row r="285" spans="1:13" x14ac:dyDescent="0.2">
      <c r="A285" s="69" t="s">
        <v>8966</v>
      </c>
      <c r="B285" s="69">
        <v>5947030</v>
      </c>
      <c r="C285" s="69"/>
      <c r="D285" s="69"/>
      <c r="E285" s="69"/>
      <c r="F285" s="69" t="s">
        <v>190</v>
      </c>
      <c r="G285" s="69" t="s">
        <v>857</v>
      </c>
      <c r="H285" s="106"/>
      <c r="I28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Donald Hinds</v>
      </c>
      <c r="J285" s="106" t="str" cm="1">
        <f t="array" ref="J285">GetIDFromName(UjigamiTable[[#This Row],[FullName]])</f>
        <v/>
      </c>
      <c r="K285" s="107" t="str">
        <f>_xlfn.XLOOKUP(UjigamiTable[[#This Row],[IDFromName]],EmployeesByDept[ID],EmployeesByDept[DeptShift],"")</f>
        <v/>
      </c>
      <c r="L285" s="106" t="str" cm="1">
        <f t="array" ref="L28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85" s="190" t="str">
        <f>"Delete(""operator " &amp; UjigamiTable[[#This Row],[Operator ID]] &amp; """)"</f>
        <v>Delete("operator 5947030")</v>
      </c>
    </row>
    <row r="286" spans="1:13" x14ac:dyDescent="0.2">
      <c r="A286" s="69" t="s">
        <v>8967</v>
      </c>
      <c r="B286" s="69">
        <v>11057810</v>
      </c>
      <c r="C286" s="69"/>
      <c r="D286" s="69"/>
      <c r="E286" s="69"/>
      <c r="F286" s="69" t="s">
        <v>190</v>
      </c>
      <c r="G286" s="69" t="s">
        <v>857</v>
      </c>
      <c r="H286" s="106"/>
      <c r="I28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Darnell Hines</v>
      </c>
      <c r="J286" s="106" t="str" cm="1">
        <f t="array" ref="J286">GetIDFromName(UjigamiTable[[#This Row],[FullName]])</f>
        <v/>
      </c>
      <c r="K286" s="107" t="str">
        <f>_xlfn.XLOOKUP(UjigamiTable[[#This Row],[IDFromName]],EmployeesByDept[ID],EmployeesByDept[DeptShift],"")</f>
        <v/>
      </c>
      <c r="L286" s="106" t="str" cm="1">
        <f t="array" ref="L28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86" s="190" t="str">
        <f>"Delete(""operator " &amp; UjigamiTable[[#This Row],[Operator ID]] &amp; """)"</f>
        <v>Delete("operator 11057810")</v>
      </c>
    </row>
    <row r="287" spans="1:13" x14ac:dyDescent="0.2">
      <c r="A287" s="69" t="s">
        <v>8968</v>
      </c>
      <c r="B287" s="69">
        <v>11189034</v>
      </c>
      <c r="C287" s="69"/>
      <c r="D287" s="69"/>
      <c r="E287" s="69"/>
      <c r="F287" s="69" t="s">
        <v>190</v>
      </c>
      <c r="G287" s="69" t="s">
        <v>857</v>
      </c>
      <c r="H287" s="106"/>
      <c r="I28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Amber Hinkins</v>
      </c>
      <c r="J287" s="106" t="str" cm="1">
        <f t="array" ref="J287">GetIDFromName(UjigamiTable[[#This Row],[FullName]])</f>
        <v/>
      </c>
      <c r="K287" s="107" t="str">
        <f>_xlfn.XLOOKUP(UjigamiTable[[#This Row],[IDFromName]],EmployeesByDept[ID],EmployeesByDept[DeptShift],"")</f>
        <v/>
      </c>
      <c r="L287" s="106" t="str" cm="1">
        <f t="array" ref="L28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87" s="190" t="str">
        <f>"Delete(""operator " &amp; UjigamiTable[[#This Row],[Operator ID]] &amp; """)"</f>
        <v>Delete("operator 11189034")</v>
      </c>
    </row>
    <row r="288" spans="1:13" x14ac:dyDescent="0.2">
      <c r="A288" s="69" t="s">
        <v>432</v>
      </c>
      <c r="B288" s="69">
        <v>1698</v>
      </c>
      <c r="C288" s="69" t="s">
        <v>190</v>
      </c>
      <c r="D288" s="69" t="s">
        <v>8769</v>
      </c>
      <c r="E288" s="69"/>
      <c r="F288" s="69" t="s">
        <v>190</v>
      </c>
      <c r="G288" s="69" t="s">
        <v>856</v>
      </c>
      <c r="H288" s="106"/>
      <c r="I28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Anthony Hinkle</v>
      </c>
      <c r="J288" s="106" cm="1">
        <f t="array" ref="J288">GetIDFromName(UjigamiTable[[#This Row],[FullName]])</f>
        <v>1698</v>
      </c>
      <c r="K288" s="107" t="str">
        <f>_xlfn.XLOOKUP(UjigamiTable[[#This Row],[IDFromName]],EmployeesByDept[ID],EmployeesByDept[DeptShift],"")</f>
        <v>T1XX B</v>
      </c>
      <c r="L288" s="106" t="str" cm="1">
        <f t="array" ref="L28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88" s="190" t="str">
        <f>"Delete(""operator " &amp; UjigamiTable[[#This Row],[Operator ID]] &amp; """)"</f>
        <v>Delete("operator 1698")</v>
      </c>
    </row>
    <row r="289" spans="1:13" x14ac:dyDescent="0.2">
      <c r="A289" s="69" t="s">
        <v>8969</v>
      </c>
      <c r="B289" s="69">
        <v>11074725</v>
      </c>
      <c r="C289" s="69"/>
      <c r="D289" s="69"/>
      <c r="E289" s="69"/>
      <c r="F289" s="69" t="s">
        <v>190</v>
      </c>
      <c r="G289" s="69" t="s">
        <v>857</v>
      </c>
      <c r="H289" s="106"/>
      <c r="I28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Antoinette Hobbs</v>
      </c>
      <c r="J289" s="106" t="str" cm="1">
        <f t="array" ref="J289">GetIDFromName(UjigamiTable[[#This Row],[FullName]])</f>
        <v/>
      </c>
      <c r="K289" s="107" t="str">
        <f>_xlfn.XLOOKUP(UjigamiTable[[#This Row],[IDFromName]],EmployeesByDept[ID],EmployeesByDept[DeptShift],"")</f>
        <v/>
      </c>
      <c r="L289" s="106" t="str" cm="1">
        <f t="array" ref="L28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89" s="190" t="str">
        <f>"Delete(""operator " &amp; UjigamiTable[[#This Row],[Operator ID]] &amp; """)"</f>
        <v>Delete("operator 11074725")</v>
      </c>
    </row>
    <row r="290" spans="1:13" x14ac:dyDescent="0.2">
      <c r="A290" s="69" t="s">
        <v>436</v>
      </c>
      <c r="B290" s="69">
        <v>3025</v>
      </c>
      <c r="C290" s="69" t="s">
        <v>8767</v>
      </c>
      <c r="D290" s="69"/>
      <c r="E290" s="69"/>
      <c r="F290" s="69" t="s">
        <v>190</v>
      </c>
      <c r="G290" s="69" t="s">
        <v>857</v>
      </c>
      <c r="H290" s="106"/>
      <c r="I29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Joyce Hodges</v>
      </c>
      <c r="J290" s="106" cm="1">
        <f t="array" ref="J290">GetIDFromName(UjigamiTable[[#This Row],[FullName]])</f>
        <v>3025</v>
      </c>
      <c r="K290" s="107" t="str">
        <f>_xlfn.XLOOKUP(UjigamiTable[[#This Row],[IDFromName]],EmployeesByDept[ID],EmployeesByDept[DeptShift],"")</f>
        <v/>
      </c>
      <c r="L290" s="106" t="str" cm="1">
        <f t="array" ref="L29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90" s="190" t="str">
        <f>"Delete(""operator " &amp; UjigamiTable[[#This Row],[Operator ID]] &amp; """)"</f>
        <v>Delete("operator 3025")</v>
      </c>
    </row>
    <row r="291" spans="1:13" x14ac:dyDescent="0.2">
      <c r="A291" s="69" t="s">
        <v>438</v>
      </c>
      <c r="B291" s="69">
        <v>1536</v>
      </c>
      <c r="C291" s="69" t="s">
        <v>190</v>
      </c>
      <c r="D291" s="69" t="s">
        <v>8769</v>
      </c>
      <c r="E291" s="69"/>
      <c r="F291" s="69" t="s">
        <v>190</v>
      </c>
      <c r="G291" s="69" t="s">
        <v>856</v>
      </c>
      <c r="H291" s="106"/>
      <c r="I29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Kelly Hoehner</v>
      </c>
      <c r="J291" s="106" cm="1">
        <f t="array" ref="J291">GetIDFromName(UjigamiTable[[#This Row],[FullName]])</f>
        <v>1536</v>
      </c>
      <c r="K291" s="107" t="str">
        <f>_xlfn.XLOOKUP(UjigamiTable[[#This Row],[IDFromName]],EmployeesByDept[ID],EmployeesByDept[DeptShift],"")</f>
        <v>T1XX B</v>
      </c>
      <c r="L291" s="106" t="str" cm="1">
        <f t="array" ref="L29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91" s="190" t="str">
        <f>"Delete(""operator " &amp; UjigamiTable[[#This Row],[Operator ID]] &amp; """)"</f>
        <v>Delete("operator 1536")</v>
      </c>
    </row>
    <row r="292" spans="1:13" x14ac:dyDescent="0.2">
      <c r="A292" s="69" t="s">
        <v>8970</v>
      </c>
      <c r="B292" s="69">
        <v>11057450</v>
      </c>
      <c r="C292" s="69"/>
      <c r="D292" s="69"/>
      <c r="E292" s="69"/>
      <c r="F292" s="69" t="s">
        <v>190</v>
      </c>
      <c r="G292" s="69" t="s">
        <v>857</v>
      </c>
      <c r="H292" s="106"/>
      <c r="I29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Mark Hoffman</v>
      </c>
      <c r="J292" s="106" t="str" cm="1">
        <f t="array" ref="J292">GetIDFromName(UjigamiTable[[#This Row],[FullName]])</f>
        <v/>
      </c>
      <c r="K292" s="107" t="str">
        <f>_xlfn.XLOOKUP(UjigamiTable[[#This Row],[IDFromName]],EmployeesByDept[ID],EmployeesByDept[DeptShift],"")</f>
        <v/>
      </c>
      <c r="L292" s="106" t="str" cm="1">
        <f t="array" ref="L29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92" s="190" t="str">
        <f>"Delete(""operator " &amp; UjigamiTable[[#This Row],[Operator ID]] &amp; """)"</f>
        <v>Delete("operator 11057450")</v>
      </c>
    </row>
    <row r="293" spans="1:13" x14ac:dyDescent="0.2">
      <c r="A293" s="69" t="s">
        <v>441</v>
      </c>
      <c r="B293" s="69">
        <v>3016</v>
      </c>
      <c r="C293" s="69" t="s">
        <v>190</v>
      </c>
      <c r="D293" s="69" t="s">
        <v>8769</v>
      </c>
      <c r="E293" s="69"/>
      <c r="F293" s="69" t="s">
        <v>190</v>
      </c>
      <c r="G293" s="69" t="s">
        <v>856</v>
      </c>
      <c r="H293" s="106"/>
      <c r="I29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Anthony Hogains</v>
      </c>
      <c r="J293" s="106" cm="1">
        <f t="array" ref="J293">GetIDFromName(UjigamiTable[[#This Row],[FullName]])</f>
        <v>3016</v>
      </c>
      <c r="K293" s="107" t="str">
        <f>_xlfn.XLOOKUP(UjigamiTable[[#This Row],[IDFromName]],EmployeesByDept[ID],EmployeesByDept[DeptShift],"")</f>
        <v>T1XX B</v>
      </c>
      <c r="L293" s="106" t="str" cm="1">
        <f t="array" ref="L29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93" s="190" t="str">
        <f>"Delete(""operator " &amp; UjigamiTable[[#This Row],[Operator ID]] &amp; """)"</f>
        <v>Delete("operator 3016")</v>
      </c>
    </row>
    <row r="294" spans="1:13" x14ac:dyDescent="0.2">
      <c r="A294" s="69" t="s">
        <v>8971</v>
      </c>
      <c r="B294" s="69">
        <v>11057425</v>
      </c>
      <c r="C294" s="69"/>
      <c r="D294" s="69"/>
      <c r="E294" s="69"/>
      <c r="F294" s="69" t="s">
        <v>190</v>
      </c>
      <c r="G294" s="69" t="s">
        <v>857</v>
      </c>
      <c r="H294" s="106"/>
      <c r="I29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David Hokes</v>
      </c>
      <c r="J294" s="106" t="str" cm="1">
        <f t="array" ref="J294">GetIDFromName(UjigamiTable[[#This Row],[FullName]])</f>
        <v/>
      </c>
      <c r="K294" s="107" t="str">
        <f>_xlfn.XLOOKUP(UjigamiTable[[#This Row],[IDFromName]],EmployeesByDept[ID],EmployeesByDept[DeptShift],"")</f>
        <v/>
      </c>
      <c r="L294" s="106" t="str" cm="1">
        <f t="array" ref="L29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94" s="190" t="str">
        <f>"Delete(""operator " &amp; UjigamiTable[[#This Row],[Operator ID]] &amp; """)"</f>
        <v>Delete("operator 11057425")</v>
      </c>
    </row>
    <row r="295" spans="1:13" x14ac:dyDescent="0.2">
      <c r="A295" s="69" t="s">
        <v>8972</v>
      </c>
      <c r="B295" s="69">
        <v>11135375</v>
      </c>
      <c r="C295" s="69"/>
      <c r="D295" s="69"/>
      <c r="E295" s="69"/>
      <c r="F295" s="69" t="s">
        <v>190</v>
      </c>
      <c r="G295" s="69" t="s">
        <v>857</v>
      </c>
      <c r="H295" s="106"/>
      <c r="I29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Krystal Hollamon</v>
      </c>
      <c r="J295" s="106" t="str" cm="1">
        <f t="array" ref="J295">GetIDFromName(UjigamiTable[[#This Row],[FullName]])</f>
        <v/>
      </c>
      <c r="K295" s="107" t="str">
        <f>_xlfn.XLOOKUP(UjigamiTable[[#This Row],[IDFromName]],EmployeesByDept[ID],EmployeesByDept[DeptShift],"")</f>
        <v/>
      </c>
      <c r="L295" s="106" t="str" cm="1">
        <f t="array" ref="L29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95" s="190" t="str">
        <f>"Delete(""operator " &amp; UjigamiTable[[#This Row],[Operator ID]] &amp; """)"</f>
        <v>Delete("operator 11135375")</v>
      </c>
    </row>
    <row r="296" spans="1:13" x14ac:dyDescent="0.2">
      <c r="A296" s="69" t="s">
        <v>8973</v>
      </c>
      <c r="B296" s="69">
        <v>11135311</v>
      </c>
      <c r="C296" s="69"/>
      <c r="D296" s="69"/>
      <c r="E296" s="69"/>
      <c r="F296" s="69" t="s">
        <v>190</v>
      </c>
      <c r="G296" s="69" t="s">
        <v>857</v>
      </c>
      <c r="H296" s="106"/>
      <c r="I29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Wilfred Hollingsworth</v>
      </c>
      <c r="J296" s="106" t="str" cm="1">
        <f t="array" ref="J296">GetIDFromName(UjigamiTable[[#This Row],[FullName]])</f>
        <v/>
      </c>
      <c r="K296" s="107" t="str">
        <f>_xlfn.XLOOKUP(UjigamiTable[[#This Row],[IDFromName]],EmployeesByDept[ID],EmployeesByDept[DeptShift],"")</f>
        <v/>
      </c>
      <c r="L296" s="106" t="str" cm="1">
        <f t="array" ref="L29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96" s="190" t="str">
        <f>"Delete(""operator " &amp; UjigamiTable[[#This Row],[Operator ID]] &amp; """)"</f>
        <v>Delete("operator 11135311")</v>
      </c>
    </row>
    <row r="297" spans="1:13" x14ac:dyDescent="0.2">
      <c r="A297" s="69" t="s">
        <v>6652</v>
      </c>
      <c r="B297" s="69">
        <v>9840</v>
      </c>
      <c r="C297" s="69" t="s">
        <v>8767</v>
      </c>
      <c r="D297" s="69"/>
      <c r="E297" s="69"/>
      <c r="F297" s="69" t="s">
        <v>190</v>
      </c>
      <c r="G297" s="69" t="s">
        <v>857</v>
      </c>
      <c r="H297" s="106"/>
      <c r="I29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Joseph Hollis</v>
      </c>
      <c r="J297" s="106" cm="1">
        <f t="array" ref="J297">GetIDFromName(UjigamiTable[[#This Row],[FullName]])</f>
        <v>9840</v>
      </c>
      <c r="K297" s="107" t="str">
        <f>_xlfn.XLOOKUP(UjigamiTable[[#This Row],[IDFromName]],EmployeesByDept[ID],EmployeesByDept[DeptShift],"")</f>
        <v/>
      </c>
      <c r="L297" s="106" t="str" cm="1">
        <f t="array" ref="L29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97" s="190" t="str">
        <f>"Delete(""operator " &amp; UjigamiTable[[#This Row],[Operator ID]] &amp; """)"</f>
        <v>Delete("operator 9840")</v>
      </c>
    </row>
    <row r="298" spans="1:13" x14ac:dyDescent="0.2">
      <c r="A298" s="69" t="s">
        <v>8974</v>
      </c>
      <c r="B298" s="69">
        <v>6027</v>
      </c>
      <c r="C298" s="69" t="s">
        <v>8767</v>
      </c>
      <c r="D298" s="69"/>
      <c r="E298" s="69"/>
      <c r="F298" s="69" t="s">
        <v>190</v>
      </c>
      <c r="G298" s="69" t="s">
        <v>857</v>
      </c>
      <c r="H298" s="106"/>
      <c r="I29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Kemah Holmes</v>
      </c>
      <c r="J298" s="106" cm="1">
        <f t="array" ref="J298">GetIDFromName(UjigamiTable[[#This Row],[FullName]])</f>
        <v>6027</v>
      </c>
      <c r="K298" s="107" t="str">
        <f>_xlfn.XLOOKUP(UjigamiTable[[#This Row],[IDFromName]],EmployeesByDept[ID],EmployeesByDept[DeptShift],"")</f>
        <v/>
      </c>
      <c r="L298" s="106" t="str" cm="1">
        <f t="array" ref="L29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298" s="190" t="str">
        <f>"Delete(""operator " &amp; UjigamiTable[[#This Row],[Operator ID]] &amp; """)"</f>
        <v>Delete("operator 6027")</v>
      </c>
    </row>
    <row r="299" spans="1:13" x14ac:dyDescent="0.2">
      <c r="A299" s="69" t="s">
        <v>8975</v>
      </c>
      <c r="B299" s="69">
        <v>11009127</v>
      </c>
      <c r="C299" s="69"/>
      <c r="D299" s="69"/>
      <c r="E299" s="69"/>
      <c r="F299" s="69" t="s">
        <v>190</v>
      </c>
      <c r="G299" s="69" t="s">
        <v>857</v>
      </c>
      <c r="H299" s="106"/>
      <c r="I29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Israel Honeycutt</v>
      </c>
      <c r="J299" s="106" t="str" cm="1">
        <f t="array" ref="J299">GetIDFromName(UjigamiTable[[#This Row],[FullName]])</f>
        <v/>
      </c>
      <c r="K299" s="107" t="str">
        <f>_xlfn.XLOOKUP(UjigamiTable[[#This Row],[IDFromName]],EmployeesByDept[ID],EmployeesByDept[DeptShift],"")</f>
        <v/>
      </c>
      <c r="L299" s="106" t="str" cm="1">
        <f t="array" ref="L29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299" s="190" t="str">
        <f>"Delete(""operator " &amp; UjigamiTable[[#This Row],[Operator ID]] &amp; """)"</f>
        <v>Delete("operator 11009127")</v>
      </c>
    </row>
    <row r="300" spans="1:13" x14ac:dyDescent="0.2">
      <c r="A300" s="69" t="s">
        <v>8976</v>
      </c>
      <c r="B300" s="69">
        <v>11009062</v>
      </c>
      <c r="C300" s="69"/>
      <c r="D300" s="69"/>
      <c r="E300" s="69"/>
      <c r="F300" s="69" t="s">
        <v>190</v>
      </c>
      <c r="G300" s="69" t="s">
        <v>857</v>
      </c>
      <c r="H300" s="106"/>
      <c r="I30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Paris Honeycutt</v>
      </c>
      <c r="J300" s="106" t="str" cm="1">
        <f t="array" ref="J300">GetIDFromName(UjigamiTable[[#This Row],[FullName]])</f>
        <v/>
      </c>
      <c r="K300" s="107" t="str">
        <f>_xlfn.XLOOKUP(UjigamiTable[[#This Row],[IDFromName]],EmployeesByDept[ID],EmployeesByDept[DeptShift],"")</f>
        <v/>
      </c>
      <c r="L300" s="106" t="str" cm="1">
        <f t="array" ref="L30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00" s="190" t="str">
        <f>"Delete(""operator " &amp; UjigamiTable[[#This Row],[Operator ID]] &amp; """)"</f>
        <v>Delete("operator 11009062")</v>
      </c>
    </row>
    <row r="301" spans="1:13" x14ac:dyDescent="0.2">
      <c r="A301" s="69" t="s">
        <v>8977</v>
      </c>
      <c r="B301" s="69">
        <v>11074582</v>
      </c>
      <c r="C301" s="69"/>
      <c r="D301" s="69"/>
      <c r="E301" s="69"/>
      <c r="F301" s="69" t="s">
        <v>190</v>
      </c>
      <c r="G301" s="69" t="s">
        <v>857</v>
      </c>
      <c r="H301" s="106"/>
      <c r="I30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Kimberly Hopson</v>
      </c>
      <c r="J301" s="106" t="str" cm="1">
        <f t="array" ref="J301">GetIDFromName(UjigamiTable[[#This Row],[FullName]])</f>
        <v/>
      </c>
      <c r="K301" s="107" t="str">
        <f>_xlfn.XLOOKUP(UjigamiTable[[#This Row],[IDFromName]],EmployeesByDept[ID],EmployeesByDept[DeptShift],"")</f>
        <v/>
      </c>
      <c r="L301" s="106" t="str" cm="1">
        <f t="array" ref="L30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01" s="190" t="str">
        <f>"Delete(""operator " &amp; UjigamiTable[[#This Row],[Operator ID]] &amp; """)"</f>
        <v>Delete("operator 11074582")</v>
      </c>
    </row>
    <row r="302" spans="1:13" x14ac:dyDescent="0.2">
      <c r="A302" s="69" t="s">
        <v>8978</v>
      </c>
      <c r="B302" s="69">
        <v>11227907</v>
      </c>
      <c r="C302" s="69"/>
      <c r="D302" s="69"/>
      <c r="E302" s="69"/>
      <c r="F302" s="69" t="s">
        <v>190</v>
      </c>
      <c r="G302" s="69" t="s">
        <v>857</v>
      </c>
      <c r="H302" s="106"/>
      <c r="I30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Jakira Horton</v>
      </c>
      <c r="J302" s="106" cm="1">
        <f t="array" ref="J302">GetIDFromName(UjigamiTable[[#This Row],[FullName]])</f>
        <v>2512</v>
      </c>
      <c r="K302" s="107" t="str">
        <f>_xlfn.XLOOKUP(UjigamiTable[[#This Row],[IDFromName]],EmployeesByDept[ID],EmployeesByDept[DeptShift],"")</f>
        <v/>
      </c>
      <c r="L302" s="106" t="str" cm="1">
        <f t="array" ref="L30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02" s="190" t="str">
        <f>"Delete(""operator " &amp; UjigamiTable[[#This Row],[Operator ID]] &amp; """)"</f>
        <v>Delete("operator 11227907")</v>
      </c>
    </row>
    <row r="303" spans="1:13" x14ac:dyDescent="0.2">
      <c r="A303" s="69" t="s">
        <v>8979</v>
      </c>
      <c r="B303" s="69">
        <v>2198</v>
      </c>
      <c r="C303" s="69" t="s">
        <v>190</v>
      </c>
      <c r="D303" s="69" t="s">
        <v>8769</v>
      </c>
      <c r="E303" s="69"/>
      <c r="F303" s="69" t="s">
        <v>190</v>
      </c>
      <c r="G303" s="69" t="s">
        <v>856</v>
      </c>
      <c r="H303" s="106"/>
      <c r="I30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Gary House</v>
      </c>
      <c r="J303" s="106" cm="1">
        <f t="array" ref="J303">GetIDFromName(UjigamiTable[[#This Row],[FullName]])</f>
        <v>2198</v>
      </c>
      <c r="K303" s="107" t="str">
        <f>_xlfn.XLOOKUP(UjigamiTable[[#This Row],[IDFromName]],EmployeesByDept[ID],EmployeesByDept[DeptShift],"")</f>
        <v>T1XX B</v>
      </c>
      <c r="L303" s="106" t="str" cm="1">
        <f t="array" ref="L30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03" s="190" t="str">
        <f>"Delete(""operator " &amp; UjigamiTable[[#This Row],[Operator ID]] &amp; """)"</f>
        <v>Delete("operator 2198")</v>
      </c>
    </row>
    <row r="304" spans="1:13" x14ac:dyDescent="0.2">
      <c r="A304" s="69" t="s">
        <v>7653</v>
      </c>
      <c r="B304" s="69">
        <v>11008717</v>
      </c>
      <c r="C304" s="69"/>
      <c r="D304" s="69"/>
      <c r="E304" s="69"/>
      <c r="F304" s="69" t="s">
        <v>190</v>
      </c>
      <c r="G304" s="69" t="s">
        <v>857</v>
      </c>
      <c r="H304" s="106"/>
      <c r="I30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Romell Howard</v>
      </c>
      <c r="J304" s="106" cm="1">
        <f t="array" ref="J304">GetIDFromName(UjigamiTable[[#This Row],[FullName]])</f>
        <v>1570</v>
      </c>
      <c r="K304" s="107" t="str">
        <f>_xlfn.XLOOKUP(UjigamiTable[[#This Row],[IDFromName]],EmployeesByDept[ID],EmployeesByDept[DeptShift],"")</f>
        <v/>
      </c>
      <c r="L304" s="106" t="str" cm="1">
        <f t="array" ref="L30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04" s="190" t="str">
        <f>"Delete(""operator " &amp; UjigamiTable[[#This Row],[Operator ID]] &amp; """)"</f>
        <v>Delete("operator 11008717")</v>
      </c>
    </row>
    <row r="305" spans="1:13" x14ac:dyDescent="0.2">
      <c r="A305" s="69" t="s">
        <v>5574</v>
      </c>
      <c r="B305" s="69">
        <v>11057438</v>
      </c>
      <c r="C305" s="69"/>
      <c r="D305" s="69"/>
      <c r="E305" s="69"/>
      <c r="F305" s="69" t="s">
        <v>190</v>
      </c>
      <c r="G305" s="69" t="s">
        <v>857</v>
      </c>
      <c r="H305" s="106"/>
      <c r="I30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Chantel Howse</v>
      </c>
      <c r="J305" s="106" cm="1">
        <f t="array" ref="J305">GetIDFromName(UjigamiTable[[#This Row],[FullName]])</f>
        <v>1763</v>
      </c>
      <c r="K305" s="107" t="str">
        <f>_xlfn.XLOOKUP(UjigamiTable[[#This Row],[IDFromName]],EmployeesByDept[ID],EmployeesByDept[DeptShift],"")</f>
        <v/>
      </c>
      <c r="L305" s="106" t="str" cm="1">
        <f t="array" ref="L30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05" s="190" t="str">
        <f>"Delete(""operator " &amp; UjigamiTable[[#This Row],[Operator ID]] &amp; """)"</f>
        <v>Delete("operator 11057438")</v>
      </c>
    </row>
    <row r="306" spans="1:13" x14ac:dyDescent="0.2">
      <c r="A306" s="69" t="s">
        <v>8980</v>
      </c>
      <c r="B306" s="69">
        <v>2510</v>
      </c>
      <c r="C306" s="69" t="s">
        <v>190</v>
      </c>
      <c r="D306" s="69" t="s">
        <v>8774</v>
      </c>
      <c r="E306" s="69"/>
      <c r="F306" s="69" t="s">
        <v>190</v>
      </c>
      <c r="G306" s="69" t="s">
        <v>856</v>
      </c>
      <c r="H306" s="106"/>
      <c r="I30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Ebony Hubbard</v>
      </c>
      <c r="J306" s="106" cm="1">
        <f t="array" ref="J306">GetIDFromName(UjigamiTable[[#This Row],[FullName]])</f>
        <v>2510</v>
      </c>
      <c r="K306" s="107" t="str">
        <f>_xlfn.XLOOKUP(UjigamiTable[[#This Row],[IDFromName]],EmployeesByDept[ID],EmployeesByDept[DeptShift],"")</f>
        <v>T1XX A</v>
      </c>
      <c r="L306" s="106" t="str" cm="1">
        <f t="array" ref="L30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06" s="190" t="str">
        <f>"Delete(""operator " &amp; UjigamiTable[[#This Row],[Operator ID]] &amp; """)"</f>
        <v>Delete("operator 2510")</v>
      </c>
    </row>
    <row r="307" spans="1:13" x14ac:dyDescent="0.2">
      <c r="A307" s="69" t="s">
        <v>8981</v>
      </c>
      <c r="B307" s="69">
        <v>5964151</v>
      </c>
      <c r="C307" s="69"/>
      <c r="D307" s="69"/>
      <c r="E307" s="69"/>
      <c r="F307" s="69" t="s">
        <v>190</v>
      </c>
      <c r="G307" s="69" t="s">
        <v>857</v>
      </c>
      <c r="H307" s="106"/>
      <c r="I30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Tarmaine Huckabee</v>
      </c>
      <c r="J307" s="106" t="str" cm="1">
        <f t="array" ref="J307">GetIDFromName(UjigamiTable[[#This Row],[FullName]])</f>
        <v/>
      </c>
      <c r="K307" s="107" t="str">
        <f>_xlfn.XLOOKUP(UjigamiTable[[#This Row],[IDFromName]],EmployeesByDept[ID],EmployeesByDept[DeptShift],"")</f>
        <v/>
      </c>
      <c r="L307" s="106" t="str" cm="1">
        <f t="array" ref="L30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07" s="190" t="str">
        <f>"Delete(""operator " &amp; UjigamiTable[[#This Row],[Operator ID]] &amp; """)"</f>
        <v>Delete("operator 5964151")</v>
      </c>
    </row>
    <row r="308" spans="1:13" x14ac:dyDescent="0.2">
      <c r="A308" s="69" t="s">
        <v>8982</v>
      </c>
      <c r="B308" s="69">
        <v>11057556</v>
      </c>
      <c r="C308" s="69"/>
      <c r="D308" s="69" t="s">
        <v>8771</v>
      </c>
      <c r="E308" s="69"/>
      <c r="F308" s="69" t="s">
        <v>190</v>
      </c>
      <c r="G308" s="69" t="s">
        <v>857</v>
      </c>
      <c r="H308" s="106"/>
      <c r="I30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Becky Humitz</v>
      </c>
      <c r="J308" s="106" t="str" cm="1">
        <f t="array" ref="J308">GetIDFromName(UjigamiTable[[#This Row],[FullName]])</f>
        <v/>
      </c>
      <c r="K308" s="107" t="str">
        <f>_xlfn.XLOOKUP(UjigamiTable[[#This Row],[IDFromName]],EmployeesByDept[ID],EmployeesByDept[DeptShift],"")</f>
        <v/>
      </c>
      <c r="L308" s="106" t="str" cm="1">
        <f t="array" ref="L30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08" s="190" t="str">
        <f>"Delete(""operator " &amp; UjigamiTable[[#This Row],[Operator ID]] &amp; """)"</f>
        <v>Delete("operator 11057556")</v>
      </c>
    </row>
    <row r="309" spans="1:13" x14ac:dyDescent="0.2">
      <c r="A309" s="69" t="s">
        <v>8983</v>
      </c>
      <c r="B309" s="69">
        <v>5937225</v>
      </c>
      <c r="C309" s="69"/>
      <c r="D309" s="69"/>
      <c r="E309" s="69"/>
      <c r="F309" s="69" t="s">
        <v>190</v>
      </c>
      <c r="G309" s="69" t="s">
        <v>857</v>
      </c>
      <c r="H309" s="106"/>
      <c r="I30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Darrel Hunt</v>
      </c>
      <c r="J309" s="106" t="str" cm="1">
        <f t="array" ref="J309">GetIDFromName(UjigamiTable[[#This Row],[FullName]])</f>
        <v/>
      </c>
      <c r="K309" s="107" t="str">
        <f>_xlfn.XLOOKUP(UjigamiTable[[#This Row],[IDFromName]],EmployeesByDept[ID],EmployeesByDept[DeptShift],"")</f>
        <v/>
      </c>
      <c r="L309" s="106" t="str" cm="1">
        <f t="array" ref="L30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09" s="190" t="str">
        <f>"Delete(""operator " &amp; UjigamiTable[[#This Row],[Operator ID]] &amp; """)"</f>
        <v>Delete("operator 5937225")</v>
      </c>
    </row>
    <row r="310" spans="1:13" x14ac:dyDescent="0.2">
      <c r="A310" s="69" t="s">
        <v>8984</v>
      </c>
      <c r="B310" s="69">
        <v>5937243</v>
      </c>
      <c r="C310" s="69"/>
      <c r="D310" s="69"/>
      <c r="E310" s="69"/>
      <c r="F310" s="69" t="s">
        <v>190</v>
      </c>
      <c r="G310" s="69" t="s">
        <v>857</v>
      </c>
      <c r="H310" s="106"/>
      <c r="I31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Nicole Hunt</v>
      </c>
      <c r="J310" s="106" t="str" cm="1">
        <f t="array" ref="J310">GetIDFromName(UjigamiTable[[#This Row],[FullName]])</f>
        <v/>
      </c>
      <c r="K310" s="107" t="str">
        <f>_xlfn.XLOOKUP(UjigamiTable[[#This Row],[IDFromName]],EmployeesByDept[ID],EmployeesByDept[DeptShift],"")</f>
        <v/>
      </c>
      <c r="L310" s="106" t="str" cm="1">
        <f t="array" ref="L31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10" s="190" t="str">
        <f>"Delete(""operator " &amp; UjigamiTable[[#This Row],[Operator ID]] &amp; """)"</f>
        <v>Delete("operator 5937243")</v>
      </c>
    </row>
    <row r="311" spans="1:13" x14ac:dyDescent="0.2">
      <c r="A311" s="69" t="s">
        <v>8985</v>
      </c>
      <c r="B311" s="69">
        <v>5937206</v>
      </c>
      <c r="C311" s="69"/>
      <c r="D311" s="69"/>
      <c r="E311" s="69"/>
      <c r="F311" s="69" t="s">
        <v>190</v>
      </c>
      <c r="G311" s="69" t="s">
        <v>857</v>
      </c>
      <c r="H311" s="106"/>
      <c r="I31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Jessica Hurd</v>
      </c>
      <c r="J311" s="106" cm="1">
        <f t="array" ref="J311">GetIDFromName(UjigamiTable[[#This Row],[FullName]])</f>
        <v>1839</v>
      </c>
      <c r="K311" s="107" t="str">
        <f>_xlfn.XLOOKUP(UjigamiTable[[#This Row],[IDFromName]],EmployeesByDept[ID],EmployeesByDept[DeptShift],"")</f>
        <v/>
      </c>
      <c r="L311" s="106" t="str" cm="1">
        <f t="array" ref="L31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11" s="190" t="str">
        <f>"Delete(""operator " &amp; UjigamiTable[[#This Row],[Operator ID]] &amp; """)"</f>
        <v>Delete("operator 5937206")</v>
      </c>
    </row>
    <row r="312" spans="1:13" x14ac:dyDescent="0.2">
      <c r="A312" s="69" t="s">
        <v>8986</v>
      </c>
      <c r="B312" s="69">
        <v>11074752</v>
      </c>
      <c r="C312" s="69"/>
      <c r="D312" s="69"/>
      <c r="E312" s="69"/>
      <c r="F312" s="69" t="s">
        <v>190</v>
      </c>
      <c r="G312" s="69" t="s">
        <v>857</v>
      </c>
      <c r="H312" s="106"/>
      <c r="I31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Trichelle Hurd</v>
      </c>
      <c r="J312" s="106" t="str" cm="1">
        <f t="array" ref="J312">GetIDFromName(UjigamiTable[[#This Row],[FullName]])</f>
        <v/>
      </c>
      <c r="K312" s="107" t="str">
        <f>_xlfn.XLOOKUP(UjigamiTable[[#This Row],[IDFromName]],EmployeesByDept[ID],EmployeesByDept[DeptShift],"")</f>
        <v/>
      </c>
      <c r="L312" s="106" t="str" cm="1">
        <f t="array" ref="L31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12" s="190" t="str">
        <f>"Delete(""operator " &amp; UjigamiTable[[#This Row],[Operator ID]] &amp; """)"</f>
        <v>Delete("operator 11074752")</v>
      </c>
    </row>
    <row r="313" spans="1:13" x14ac:dyDescent="0.2">
      <c r="A313" s="69" t="s">
        <v>451</v>
      </c>
      <c r="B313" s="69">
        <v>2446</v>
      </c>
      <c r="C313" s="69" t="s">
        <v>190</v>
      </c>
      <c r="D313" s="69" t="s">
        <v>8773</v>
      </c>
      <c r="E313" s="69"/>
      <c r="F313" s="69" t="s">
        <v>190</v>
      </c>
      <c r="G313" s="69" t="s">
        <v>856</v>
      </c>
      <c r="H313" s="106"/>
      <c r="I31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Damanuel Hutcherson</v>
      </c>
      <c r="J313" s="106" cm="1">
        <f t="array" ref="J313">GetIDFromName(UjigamiTable[[#This Row],[FullName]])</f>
        <v>2446</v>
      </c>
      <c r="K313" s="107" t="str">
        <f>_xlfn.XLOOKUP(UjigamiTable[[#This Row],[IDFromName]],EmployeesByDept[ID],EmployeesByDept[DeptShift],"")</f>
        <v>T1XX C</v>
      </c>
      <c r="L313" s="106" t="str" cm="1">
        <f t="array" ref="L31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13" s="190" t="str">
        <f>"Delete(""operator " &amp; UjigamiTable[[#This Row],[Operator ID]] &amp; """)"</f>
        <v>Delete("operator 2446")</v>
      </c>
    </row>
    <row r="314" spans="1:13" x14ac:dyDescent="0.2">
      <c r="A314" s="69" t="s">
        <v>8987</v>
      </c>
      <c r="B314" s="69">
        <v>5990314</v>
      </c>
      <c r="C314" s="69"/>
      <c r="D314" s="69"/>
      <c r="E314" s="69"/>
      <c r="F314" s="69" t="s">
        <v>190</v>
      </c>
      <c r="G314" s="69" t="s">
        <v>857</v>
      </c>
      <c r="H314" s="106"/>
      <c r="I31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Deborah Ingram</v>
      </c>
      <c r="J314" s="106" t="str" cm="1">
        <f t="array" ref="J314">GetIDFromName(UjigamiTable[[#This Row],[FullName]])</f>
        <v/>
      </c>
      <c r="K314" s="107" t="str">
        <f>_xlfn.XLOOKUP(UjigamiTable[[#This Row],[IDFromName]],EmployeesByDept[ID],EmployeesByDept[DeptShift],"")</f>
        <v/>
      </c>
      <c r="L314" s="106" t="str" cm="1">
        <f t="array" ref="L31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14" s="190" t="str">
        <f>"Delete(""operator " &amp; UjigamiTable[[#This Row],[Operator ID]] &amp; """)"</f>
        <v>Delete("operator 5990314")</v>
      </c>
    </row>
    <row r="315" spans="1:13" x14ac:dyDescent="0.2">
      <c r="A315" s="69" t="s">
        <v>8988</v>
      </c>
      <c r="B315" s="69">
        <v>11009150</v>
      </c>
      <c r="C315" s="69"/>
      <c r="D315" s="69"/>
      <c r="E315" s="69"/>
      <c r="F315" s="69" t="s">
        <v>190</v>
      </c>
      <c r="G315" s="69" t="s">
        <v>857</v>
      </c>
      <c r="H315" s="106"/>
      <c r="I31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Alan Irby</v>
      </c>
      <c r="J315" s="106" t="str" cm="1">
        <f t="array" ref="J315">GetIDFromName(UjigamiTable[[#This Row],[FullName]])</f>
        <v/>
      </c>
      <c r="K315" s="107" t="str">
        <f>_xlfn.XLOOKUP(UjigamiTable[[#This Row],[IDFromName]],EmployeesByDept[ID],EmployeesByDept[DeptShift],"")</f>
        <v/>
      </c>
      <c r="L315" s="106" t="str" cm="1">
        <f t="array" ref="L31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15" s="190" t="str">
        <f>"Delete(""operator " &amp; UjigamiTable[[#This Row],[Operator ID]] &amp; """)"</f>
        <v>Delete("operator 11009150")</v>
      </c>
    </row>
    <row r="316" spans="1:13" x14ac:dyDescent="0.2">
      <c r="A316" s="69" t="s">
        <v>5401</v>
      </c>
      <c r="B316" s="69">
        <v>11057796</v>
      </c>
      <c r="C316" s="69"/>
      <c r="D316" s="69"/>
      <c r="E316" s="69"/>
      <c r="F316" s="69" t="s">
        <v>190</v>
      </c>
      <c r="G316" s="69" t="s">
        <v>857</v>
      </c>
      <c r="H316" s="106"/>
      <c r="I31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Azia Isaac</v>
      </c>
      <c r="J316" s="106" t="str" cm="1">
        <f t="array" ref="J316">GetIDFromName(UjigamiTable[[#This Row],[FullName]])</f>
        <v/>
      </c>
      <c r="K316" s="107" t="str">
        <f>_xlfn.XLOOKUP(UjigamiTable[[#This Row],[IDFromName]],EmployeesByDept[ID],EmployeesByDept[DeptShift],"")</f>
        <v/>
      </c>
      <c r="L316" s="106" t="str" cm="1">
        <f t="array" ref="L31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16" s="190" t="str">
        <f>"Delete(""operator " &amp; UjigamiTable[[#This Row],[Operator ID]] &amp; """)"</f>
        <v>Delete("operator 11057796")</v>
      </c>
    </row>
    <row r="317" spans="1:13" x14ac:dyDescent="0.2">
      <c r="A317" s="69" t="s">
        <v>8989</v>
      </c>
      <c r="B317" s="69">
        <v>2502</v>
      </c>
      <c r="C317" s="69" t="s">
        <v>190</v>
      </c>
      <c r="D317" s="69" t="s">
        <v>8774</v>
      </c>
      <c r="E317" s="69"/>
      <c r="F317" s="69" t="s">
        <v>190</v>
      </c>
      <c r="G317" s="69" t="s">
        <v>856</v>
      </c>
      <c r="H317" s="106"/>
      <c r="I31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Mohammed Islam</v>
      </c>
      <c r="J317" s="106" cm="1">
        <f t="array" ref="J317">GetIDFromName(UjigamiTable[[#This Row],[FullName]])</f>
        <v>2502</v>
      </c>
      <c r="K317" s="107" t="str">
        <f>_xlfn.XLOOKUP(UjigamiTable[[#This Row],[IDFromName]],EmployeesByDept[ID],EmployeesByDept[DeptShift],"")</f>
        <v>T1XX A</v>
      </c>
      <c r="L317" s="106" t="str" cm="1">
        <f t="array" ref="L31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17" s="190" t="str">
        <f>"Delete(""operator " &amp; UjigamiTable[[#This Row],[Operator ID]] &amp; """)"</f>
        <v>Delete("operator 2502")</v>
      </c>
    </row>
    <row r="318" spans="1:13" x14ac:dyDescent="0.2">
      <c r="A318" s="69" t="s">
        <v>6741</v>
      </c>
      <c r="B318" s="69">
        <v>11074669</v>
      </c>
      <c r="C318" s="69"/>
      <c r="D318" s="69"/>
      <c r="E318" s="69"/>
      <c r="F318" s="69" t="s">
        <v>190</v>
      </c>
      <c r="G318" s="69" t="s">
        <v>857</v>
      </c>
      <c r="H318" s="106"/>
      <c r="I31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Kathy Iverson</v>
      </c>
      <c r="J318" s="106" cm="1">
        <f t="array" ref="J318">GetIDFromName(UjigamiTable[[#This Row],[FullName]])</f>
        <v>1568</v>
      </c>
      <c r="K318" s="107" t="str">
        <f>_xlfn.XLOOKUP(UjigamiTable[[#This Row],[IDFromName]],EmployeesByDept[ID],EmployeesByDept[DeptShift],"")</f>
        <v/>
      </c>
      <c r="L318" s="106" t="str" cm="1">
        <f t="array" ref="L31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18" s="190" t="str">
        <f>"Delete(""operator " &amp; UjigamiTable[[#This Row],[Operator ID]] &amp; """)"</f>
        <v>Delete("operator 11074669")</v>
      </c>
    </row>
    <row r="319" spans="1:13" x14ac:dyDescent="0.2">
      <c r="A319" s="69" t="s">
        <v>8990</v>
      </c>
      <c r="B319" s="69">
        <v>11252507</v>
      </c>
      <c r="C319" s="69"/>
      <c r="D319" s="69"/>
      <c r="E319" s="69"/>
      <c r="F319" s="69" t="s">
        <v>190</v>
      </c>
      <c r="G319" s="69" t="s">
        <v>857</v>
      </c>
      <c r="H319" s="106"/>
      <c r="I31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Deahna Ivory</v>
      </c>
      <c r="J319" s="106" t="str" cm="1">
        <f t="array" ref="J319">GetIDFromName(UjigamiTable[[#This Row],[FullName]])</f>
        <v/>
      </c>
      <c r="K319" s="107" t="str">
        <f>_xlfn.XLOOKUP(UjigamiTable[[#This Row],[IDFromName]],EmployeesByDept[ID],EmployeesByDept[DeptShift],"")</f>
        <v/>
      </c>
      <c r="L319" s="106" t="str" cm="1">
        <f t="array" ref="L31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19" s="190" t="str">
        <f>"Delete(""operator " &amp; UjigamiTable[[#This Row],[Operator ID]] &amp; """)"</f>
        <v>Delete("operator 11252507")</v>
      </c>
    </row>
    <row r="320" spans="1:13" x14ac:dyDescent="0.2">
      <c r="A320" s="69" t="s">
        <v>8991</v>
      </c>
      <c r="B320" s="69">
        <v>11057729</v>
      </c>
      <c r="C320" s="69"/>
      <c r="D320" s="69"/>
      <c r="E320" s="69"/>
      <c r="F320" s="69" t="s">
        <v>190</v>
      </c>
      <c r="G320" s="69" t="s">
        <v>857</v>
      </c>
      <c r="H320" s="106"/>
      <c r="I32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Rosalyn Jacks</v>
      </c>
      <c r="J320" s="106" t="str" cm="1">
        <f t="array" ref="J320">GetIDFromName(UjigamiTable[[#This Row],[FullName]])</f>
        <v/>
      </c>
      <c r="K320" s="107" t="str">
        <f>_xlfn.XLOOKUP(UjigamiTable[[#This Row],[IDFromName]],EmployeesByDept[ID],EmployeesByDept[DeptShift],"")</f>
        <v/>
      </c>
      <c r="L320" s="106" t="str" cm="1">
        <f t="array" ref="L32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20" s="190" t="str">
        <f>"Delete(""operator " &amp; UjigamiTable[[#This Row],[Operator ID]] &amp; """)"</f>
        <v>Delete("operator 11057729")</v>
      </c>
    </row>
    <row r="321" spans="1:13" x14ac:dyDescent="0.2">
      <c r="A321" s="69" t="s">
        <v>8992</v>
      </c>
      <c r="B321" s="69">
        <v>11074540</v>
      </c>
      <c r="C321" s="69"/>
      <c r="D321" s="69"/>
      <c r="E321" s="69"/>
      <c r="F321" s="69" t="s">
        <v>190</v>
      </c>
      <c r="G321" s="69" t="s">
        <v>857</v>
      </c>
      <c r="H321" s="106"/>
      <c r="I32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Chelsea Jackson</v>
      </c>
      <c r="J321" s="106" t="str" cm="1">
        <f t="array" ref="J321">GetIDFromName(UjigamiTable[[#This Row],[FullName]])</f>
        <v/>
      </c>
      <c r="K321" s="107" t="str">
        <f>_xlfn.XLOOKUP(UjigamiTable[[#This Row],[IDFromName]],EmployeesByDept[ID],EmployeesByDept[DeptShift],"")</f>
        <v/>
      </c>
      <c r="L321" s="106" t="str" cm="1">
        <f t="array" ref="L32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21" s="190" t="str">
        <f>"Delete(""operator " &amp; UjigamiTable[[#This Row],[Operator ID]] &amp; """)"</f>
        <v>Delete("operator 11074540")</v>
      </c>
    </row>
    <row r="322" spans="1:13" x14ac:dyDescent="0.2">
      <c r="A322" s="69" t="s">
        <v>5790</v>
      </c>
      <c r="B322" s="69">
        <v>11057732</v>
      </c>
      <c r="C322" s="69"/>
      <c r="D322" s="69"/>
      <c r="E322" s="69"/>
      <c r="F322" s="69" t="s">
        <v>190</v>
      </c>
      <c r="G322" s="69" t="s">
        <v>857</v>
      </c>
      <c r="H322" s="106"/>
      <c r="I32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Daniel Jackson</v>
      </c>
      <c r="J322" s="106" cm="1">
        <f t="array" ref="J322">GetIDFromName(UjigamiTable[[#This Row],[FullName]])</f>
        <v>1781</v>
      </c>
      <c r="K322" s="107" t="str">
        <f>_xlfn.XLOOKUP(UjigamiTable[[#This Row],[IDFromName]],EmployeesByDept[ID],EmployeesByDept[DeptShift],"")</f>
        <v/>
      </c>
      <c r="L322" s="106" t="str" cm="1">
        <f t="array" ref="L32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22" s="190" t="str">
        <f>"Delete(""operator " &amp; UjigamiTable[[#This Row],[Operator ID]] &amp; """)"</f>
        <v>Delete("operator 11057732")</v>
      </c>
    </row>
    <row r="323" spans="1:13" x14ac:dyDescent="0.2">
      <c r="A323" s="69" t="s">
        <v>6341</v>
      </c>
      <c r="B323" s="69">
        <v>11057691</v>
      </c>
      <c r="C323" s="69"/>
      <c r="D323" s="69"/>
      <c r="E323" s="69"/>
      <c r="F323" s="69" t="s">
        <v>190</v>
      </c>
      <c r="G323" s="69" t="s">
        <v>857</v>
      </c>
      <c r="H323" s="106"/>
      <c r="I32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Ivory Jackson</v>
      </c>
      <c r="J323" s="106" cm="1">
        <f t="array" ref="J323">GetIDFromName(UjigamiTable[[#This Row],[FullName]])</f>
        <v>2031</v>
      </c>
      <c r="K323" s="107" t="str">
        <f>_xlfn.XLOOKUP(UjigamiTable[[#This Row],[IDFromName]],EmployeesByDept[ID],EmployeesByDept[DeptShift],"")</f>
        <v>DT FEM 1st</v>
      </c>
      <c r="L323" s="106" t="str" cm="1">
        <f t="array" ref="L32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23" s="190" t="str">
        <f>"Delete(""operator " &amp; UjigamiTable[[#This Row],[Operator ID]] &amp; """)"</f>
        <v>Delete("operator 11057691")</v>
      </c>
    </row>
    <row r="324" spans="1:13" x14ac:dyDescent="0.2">
      <c r="A324" s="69" t="s">
        <v>6356</v>
      </c>
      <c r="B324" s="69">
        <v>11009003</v>
      </c>
      <c r="C324" s="69" t="s">
        <v>175</v>
      </c>
      <c r="D324" s="69" t="s">
        <v>9487</v>
      </c>
      <c r="E324" s="69"/>
      <c r="F324" s="69" t="s">
        <v>190</v>
      </c>
      <c r="G324" s="69" t="s">
        <v>857</v>
      </c>
      <c r="H324" s="106"/>
      <c r="I32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Jackie Jackson</v>
      </c>
      <c r="J324" s="106" t="str" cm="1">
        <f t="array" ref="J324">GetIDFromName(UjigamiTable[[#This Row],[FullName]])</f>
        <v/>
      </c>
      <c r="K324" s="107" t="str">
        <f>_xlfn.XLOOKUP(UjigamiTable[[#This Row],[IDFromName]],EmployeesByDept[ID],EmployeesByDept[DeptShift],"")</f>
        <v/>
      </c>
      <c r="L324" s="106" t="str" cm="1">
        <f t="array" ref="L32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24" s="190" t="str">
        <f>"Delete(""operator " &amp; UjigamiTable[[#This Row],[Operator ID]] &amp; """)"</f>
        <v>Delete("operator 11009003")</v>
      </c>
    </row>
    <row r="325" spans="1:13" x14ac:dyDescent="0.2">
      <c r="A325" s="69" t="s">
        <v>8993</v>
      </c>
      <c r="B325" s="69">
        <v>11057352</v>
      </c>
      <c r="C325" s="69"/>
      <c r="D325" s="69"/>
      <c r="E325" s="69"/>
      <c r="F325" s="69" t="s">
        <v>190</v>
      </c>
      <c r="G325" s="69" t="s">
        <v>857</v>
      </c>
      <c r="H325" s="106"/>
      <c r="I32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Jada Jackson</v>
      </c>
      <c r="J325" s="106" t="str" cm="1">
        <f t="array" ref="J325">GetIDFromName(UjigamiTable[[#This Row],[FullName]])</f>
        <v/>
      </c>
      <c r="K325" s="107" t="str">
        <f>_xlfn.XLOOKUP(UjigamiTable[[#This Row],[IDFromName]],EmployeesByDept[ID],EmployeesByDept[DeptShift],"")</f>
        <v/>
      </c>
      <c r="L325" s="106" t="str" cm="1">
        <f t="array" ref="L32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25" s="190" t="str">
        <f>"Delete(""operator " &amp; UjigamiTable[[#This Row],[Operator ID]] &amp; """)"</f>
        <v>Delete("operator 11057352")</v>
      </c>
    </row>
    <row r="326" spans="1:13" x14ac:dyDescent="0.2">
      <c r="A326" s="69" t="s">
        <v>8994</v>
      </c>
      <c r="B326" s="69">
        <v>11227520</v>
      </c>
      <c r="C326" s="69"/>
      <c r="D326" s="69"/>
      <c r="E326" s="69"/>
      <c r="F326" s="69" t="s">
        <v>190</v>
      </c>
      <c r="G326" s="69" t="s">
        <v>857</v>
      </c>
      <c r="H326" s="106"/>
      <c r="I32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Jakarr Jackson</v>
      </c>
      <c r="J326" s="106" t="str" cm="1">
        <f t="array" ref="J326">GetIDFromName(UjigamiTable[[#This Row],[FullName]])</f>
        <v/>
      </c>
      <c r="K326" s="107" t="str">
        <f>_xlfn.XLOOKUP(UjigamiTable[[#This Row],[IDFromName]],EmployeesByDept[ID],EmployeesByDept[DeptShift],"")</f>
        <v/>
      </c>
      <c r="L326" s="106" t="str" cm="1">
        <f t="array" ref="L32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26" s="190" t="str">
        <f>"Delete(""operator " &amp; UjigamiTable[[#This Row],[Operator ID]] &amp; """)"</f>
        <v>Delete("operator 11227520")</v>
      </c>
    </row>
    <row r="327" spans="1:13" x14ac:dyDescent="0.2">
      <c r="A327" s="69" t="s">
        <v>8995</v>
      </c>
      <c r="B327" s="69">
        <v>11189072</v>
      </c>
      <c r="C327" s="69"/>
      <c r="D327" s="69"/>
      <c r="E327" s="69"/>
      <c r="F327" s="69" t="s">
        <v>190</v>
      </c>
      <c r="G327" s="69" t="s">
        <v>857</v>
      </c>
      <c r="H327" s="106"/>
      <c r="I32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Laundrew Jackson</v>
      </c>
      <c r="J327" s="106" t="str" cm="1">
        <f t="array" ref="J327">GetIDFromName(UjigamiTable[[#This Row],[FullName]])</f>
        <v/>
      </c>
      <c r="K327" s="107" t="str">
        <f>_xlfn.XLOOKUP(UjigamiTable[[#This Row],[IDFromName]],EmployeesByDept[ID],EmployeesByDept[DeptShift],"")</f>
        <v/>
      </c>
      <c r="L327" s="106" t="str" cm="1">
        <f t="array" ref="L32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27" s="190" t="str">
        <f>"Delete(""operator " &amp; UjigamiTable[[#This Row],[Operator ID]] &amp; """)"</f>
        <v>Delete("operator 11189072")</v>
      </c>
    </row>
    <row r="328" spans="1:13" x14ac:dyDescent="0.2">
      <c r="A328" s="69" t="s">
        <v>8996</v>
      </c>
      <c r="B328" s="69">
        <v>5937247</v>
      </c>
      <c r="C328" s="69"/>
      <c r="D328" s="69"/>
      <c r="E328" s="69"/>
      <c r="F328" s="69" t="s">
        <v>190</v>
      </c>
      <c r="G328" s="69" t="s">
        <v>857</v>
      </c>
      <c r="H328" s="106"/>
      <c r="I32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Sharita Jackson</v>
      </c>
      <c r="J328" s="106" cm="1">
        <f t="array" ref="J328">GetIDFromName(UjigamiTable[[#This Row],[FullName]])</f>
        <v>8187</v>
      </c>
      <c r="K328" s="107" t="str">
        <f>_xlfn.XLOOKUP(UjigamiTable[[#This Row],[IDFromName]],EmployeesByDept[ID],EmployeesByDept[DeptShift],"")</f>
        <v/>
      </c>
      <c r="L328" s="106" t="str" cm="1">
        <f t="array" ref="L32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28" s="190" t="str">
        <f>"Delete(""operator " &amp; UjigamiTable[[#This Row],[Operator ID]] &amp; """)"</f>
        <v>Delete("operator 5937247")</v>
      </c>
    </row>
    <row r="329" spans="1:13" x14ac:dyDescent="0.2">
      <c r="A329" s="69" t="s">
        <v>459</v>
      </c>
      <c r="B329" s="69">
        <v>11074861</v>
      </c>
      <c r="C329" s="69"/>
      <c r="D329" s="69"/>
      <c r="E329" s="69"/>
      <c r="F329" s="69" t="s">
        <v>190</v>
      </c>
      <c r="G329" s="69" t="s">
        <v>857</v>
      </c>
      <c r="H329" s="106"/>
      <c r="I32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Tamita Jackson</v>
      </c>
      <c r="J329" s="106" cm="1">
        <f t="array" ref="J329">GetIDFromName(UjigamiTable[[#This Row],[FullName]])</f>
        <v>9686</v>
      </c>
      <c r="K329" s="107" t="str">
        <f>_xlfn.XLOOKUP(UjigamiTable[[#This Row],[IDFromName]],EmployeesByDept[ID],EmployeesByDept[DeptShift],"")</f>
        <v/>
      </c>
      <c r="L329" s="106" t="str" cm="1">
        <f t="array" ref="L32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29" s="190" t="str">
        <f>"Delete(""operator " &amp; UjigamiTable[[#This Row],[Operator ID]] &amp; """)"</f>
        <v>Delete("operator 11074861")</v>
      </c>
    </row>
    <row r="330" spans="1:13" x14ac:dyDescent="0.2">
      <c r="A330" s="69" t="s">
        <v>8997</v>
      </c>
      <c r="B330" s="69">
        <v>11008932</v>
      </c>
      <c r="C330" s="69"/>
      <c r="D330" s="69"/>
      <c r="E330" s="69"/>
      <c r="F330" s="69" t="s">
        <v>190</v>
      </c>
      <c r="G330" s="69" t="s">
        <v>857</v>
      </c>
      <c r="H330" s="106"/>
      <c r="I33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Maurice Jackson-Hunt</v>
      </c>
      <c r="J330" s="106" t="str" cm="1">
        <f t="array" ref="J330">GetIDFromName(UjigamiTable[[#This Row],[FullName]])</f>
        <v/>
      </c>
      <c r="K330" s="107" t="str">
        <f>_xlfn.XLOOKUP(UjigamiTable[[#This Row],[IDFromName]],EmployeesByDept[ID],EmployeesByDept[DeptShift],"")</f>
        <v/>
      </c>
      <c r="L330" s="106" t="str" cm="1">
        <f t="array" ref="L33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30" s="190" t="str">
        <f>"Delete(""operator " &amp; UjigamiTable[[#This Row],[Operator ID]] &amp; """)"</f>
        <v>Delete("operator 11008932")</v>
      </c>
    </row>
    <row r="331" spans="1:13" x14ac:dyDescent="0.2">
      <c r="A331" s="69" t="s">
        <v>8998</v>
      </c>
      <c r="B331" s="69">
        <v>6020</v>
      </c>
      <c r="C331" s="69" t="s">
        <v>190</v>
      </c>
      <c r="D331" s="69"/>
      <c r="E331" s="69"/>
      <c r="F331" s="69" t="s">
        <v>190</v>
      </c>
      <c r="G331" s="69" t="s">
        <v>856</v>
      </c>
      <c r="H331" s="106"/>
      <c r="I33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Adonis Jackson-OQuinn</v>
      </c>
      <c r="J331" s="106" cm="1">
        <f t="array" ref="J331">GetIDFromName(UjigamiTable[[#This Row],[FullName]])</f>
        <v>6020</v>
      </c>
      <c r="K331" s="107" t="str">
        <f>_xlfn.XLOOKUP(UjigamiTable[[#This Row],[IDFromName]],EmployeesByDept[ID],EmployeesByDept[DeptShift],"")</f>
        <v/>
      </c>
      <c r="L331" s="106" t="str" cm="1">
        <f t="array" ref="L33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31" s="190" t="str">
        <f>"Delete(""operator " &amp; UjigamiTable[[#This Row],[Operator ID]] &amp; """)"</f>
        <v>Delete("operator 6020")</v>
      </c>
    </row>
    <row r="332" spans="1:13" x14ac:dyDescent="0.2">
      <c r="A332" s="69" t="s">
        <v>8999</v>
      </c>
      <c r="B332" s="69">
        <v>6001</v>
      </c>
      <c r="C332" s="69" t="s">
        <v>8767</v>
      </c>
      <c r="D332" s="69"/>
      <c r="E332" s="69"/>
      <c r="F332" s="69" t="s">
        <v>190</v>
      </c>
      <c r="G332" s="69" t="s">
        <v>857</v>
      </c>
      <c r="H332" s="106"/>
      <c r="I33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Brandy Jacobs</v>
      </c>
      <c r="J332" s="106" cm="1">
        <f t="array" ref="J332">GetIDFromName(UjigamiTable[[#This Row],[FullName]])</f>
        <v>6001</v>
      </c>
      <c r="K332" s="107" t="str">
        <f>_xlfn.XLOOKUP(UjigamiTable[[#This Row],[IDFromName]],EmployeesByDept[ID],EmployeesByDept[DeptShift],"")</f>
        <v/>
      </c>
      <c r="L332" s="106" t="str" cm="1">
        <f t="array" ref="L33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32" s="190" t="str">
        <f>"Delete(""operator " &amp; UjigamiTable[[#This Row],[Operator ID]] &amp; """)"</f>
        <v>Delete("operator 6001")</v>
      </c>
    </row>
    <row r="333" spans="1:13" x14ac:dyDescent="0.2">
      <c r="A333" s="69" t="s">
        <v>463</v>
      </c>
      <c r="B333" s="69">
        <v>9524</v>
      </c>
      <c r="C333" s="69" t="s">
        <v>190</v>
      </c>
      <c r="D333" s="69" t="s">
        <v>8774</v>
      </c>
      <c r="E333" s="69"/>
      <c r="F333" s="69" t="s">
        <v>190</v>
      </c>
      <c r="G333" s="69" t="s">
        <v>856</v>
      </c>
      <c r="H333" s="106"/>
      <c r="I33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DiGiorgio Jacobs</v>
      </c>
      <c r="J333" s="106" cm="1">
        <f t="array" ref="J333">GetIDFromName(UjigamiTable[[#This Row],[FullName]])</f>
        <v>9524</v>
      </c>
      <c r="K333" s="107" t="str">
        <f>_xlfn.XLOOKUP(UjigamiTable[[#This Row],[IDFromName]],EmployeesByDept[ID],EmployeesByDept[DeptShift],"")</f>
        <v>T1XX A</v>
      </c>
      <c r="L333" s="106" t="str" cm="1">
        <f t="array" ref="L33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33" s="190" t="str">
        <f>"Delete(""operator " &amp; UjigamiTable[[#This Row],[Operator ID]] &amp; """)"</f>
        <v>Delete("operator 9524")</v>
      </c>
    </row>
    <row r="334" spans="1:13" x14ac:dyDescent="0.2">
      <c r="A334" s="69" t="s">
        <v>9000</v>
      </c>
      <c r="B334" s="69">
        <v>11252483</v>
      </c>
      <c r="C334" s="69"/>
      <c r="D334" s="69"/>
      <c r="E334" s="69"/>
      <c r="F334" s="69" t="s">
        <v>190</v>
      </c>
      <c r="G334" s="69" t="s">
        <v>857</v>
      </c>
      <c r="H334" s="106"/>
      <c r="I33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Brianna Jamerson</v>
      </c>
      <c r="J334" s="106" t="str" cm="1">
        <f t="array" ref="J334">GetIDFromName(UjigamiTable[[#This Row],[FullName]])</f>
        <v/>
      </c>
      <c r="K334" s="107" t="str">
        <f>_xlfn.XLOOKUP(UjigamiTable[[#This Row],[IDFromName]],EmployeesByDept[ID],EmployeesByDept[DeptShift],"")</f>
        <v/>
      </c>
      <c r="L334" s="106" t="str" cm="1">
        <f t="array" ref="L33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34" s="190" t="str">
        <f>"Delete(""operator " &amp; UjigamiTable[[#This Row],[Operator ID]] &amp; """)"</f>
        <v>Delete("operator 11252483")</v>
      </c>
    </row>
    <row r="335" spans="1:13" x14ac:dyDescent="0.2">
      <c r="A335" s="69" t="s">
        <v>9001</v>
      </c>
      <c r="B335" s="69">
        <v>2509</v>
      </c>
      <c r="C335" s="69" t="s">
        <v>8767</v>
      </c>
      <c r="D335" s="69"/>
      <c r="E335" s="69"/>
      <c r="F335" s="69" t="s">
        <v>190</v>
      </c>
      <c r="G335" s="69" t="s">
        <v>857</v>
      </c>
      <c r="H335" s="106"/>
      <c r="I33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Donta Jamerson</v>
      </c>
      <c r="J335" s="106" cm="1">
        <f t="array" ref="J335">GetIDFromName(UjigamiTable[[#This Row],[FullName]])</f>
        <v>2509</v>
      </c>
      <c r="K335" s="107" t="str">
        <f>_xlfn.XLOOKUP(UjigamiTable[[#This Row],[IDFromName]],EmployeesByDept[ID],EmployeesByDept[DeptShift],"")</f>
        <v/>
      </c>
      <c r="L335" s="106" t="str" cm="1">
        <f t="array" ref="L33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35" s="190" t="str">
        <f>"Delete(""operator " &amp; UjigamiTable[[#This Row],[Operator ID]] &amp; """)"</f>
        <v>Delete("operator 2509")</v>
      </c>
    </row>
    <row r="336" spans="1:13" x14ac:dyDescent="0.2">
      <c r="A336" s="69" t="s">
        <v>6365</v>
      </c>
      <c r="B336" s="69">
        <v>11009158</v>
      </c>
      <c r="C336" s="69"/>
      <c r="D336" s="69"/>
      <c r="E336" s="69"/>
      <c r="F336" s="69" t="s">
        <v>190</v>
      </c>
      <c r="G336" s="69" t="s">
        <v>857</v>
      </c>
      <c r="H336" s="106"/>
      <c r="I33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Jacolby James</v>
      </c>
      <c r="J336" s="106" cm="1">
        <f t="array" ref="J336">GetIDFromName(UjigamiTable[[#This Row],[FullName]])</f>
        <v>1719</v>
      </c>
      <c r="K336" s="107" t="str">
        <f>_xlfn.XLOOKUP(UjigamiTable[[#This Row],[IDFromName]],EmployeesByDept[ID],EmployeesByDept[DeptShift],"")</f>
        <v/>
      </c>
      <c r="L336" s="106" t="str" cm="1">
        <f t="array" ref="L33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36" s="190" t="str">
        <f>"Delete(""operator " &amp; UjigamiTable[[#This Row],[Operator ID]] &amp; """)"</f>
        <v>Delete("operator 11009158")</v>
      </c>
    </row>
    <row r="337" spans="1:13" x14ac:dyDescent="0.2">
      <c r="A337" s="69" t="s">
        <v>9002</v>
      </c>
      <c r="B337" s="69">
        <v>11057778</v>
      </c>
      <c r="C337" s="69"/>
      <c r="D337" s="69"/>
      <c r="E337" s="69"/>
      <c r="F337" s="69" t="s">
        <v>190</v>
      </c>
      <c r="G337" s="69" t="s">
        <v>857</v>
      </c>
      <c r="H337" s="106"/>
      <c r="I33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TreQuone James</v>
      </c>
      <c r="J337" s="106" t="str" cm="1">
        <f t="array" ref="J337">GetIDFromName(UjigamiTable[[#This Row],[FullName]])</f>
        <v/>
      </c>
      <c r="K337" s="107" t="str">
        <f>_xlfn.XLOOKUP(UjigamiTable[[#This Row],[IDFromName]],EmployeesByDept[ID],EmployeesByDept[DeptShift],"")</f>
        <v/>
      </c>
      <c r="L337" s="106" t="str" cm="1">
        <f t="array" ref="L33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37" s="190" t="str">
        <f>"Delete(""operator " &amp; UjigamiTable[[#This Row],[Operator ID]] &amp; """)"</f>
        <v>Delete("operator 11057778")</v>
      </c>
    </row>
    <row r="338" spans="1:13" x14ac:dyDescent="0.2">
      <c r="A338" s="69" t="s">
        <v>9003</v>
      </c>
      <c r="B338" s="69">
        <v>5937252</v>
      </c>
      <c r="C338" s="69"/>
      <c r="D338" s="69"/>
      <c r="E338" s="69"/>
      <c r="F338" s="69" t="s">
        <v>190</v>
      </c>
      <c r="G338" s="69" t="s">
        <v>857</v>
      </c>
      <c r="H338" s="106"/>
      <c r="I33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Chandra Jamison</v>
      </c>
      <c r="J338" s="106" t="str" cm="1">
        <f t="array" ref="J338">GetIDFromName(UjigamiTable[[#This Row],[FullName]])</f>
        <v/>
      </c>
      <c r="K338" s="107" t="str">
        <f>_xlfn.XLOOKUP(UjigamiTable[[#This Row],[IDFromName]],EmployeesByDept[ID],EmployeesByDept[DeptShift],"")</f>
        <v/>
      </c>
      <c r="L338" s="106" t="str" cm="1">
        <f t="array" ref="L33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38" s="190" t="str">
        <f>"Delete(""operator " &amp; UjigamiTable[[#This Row],[Operator ID]] &amp; """)"</f>
        <v>Delete("operator 5937252")</v>
      </c>
    </row>
    <row r="339" spans="1:13" x14ac:dyDescent="0.2">
      <c r="A339" s="69" t="s">
        <v>6286</v>
      </c>
      <c r="B339" s="69">
        <v>5894991</v>
      </c>
      <c r="C339" s="69"/>
      <c r="D339" s="69"/>
      <c r="E339" s="69"/>
      <c r="F339" s="69" t="s">
        <v>190</v>
      </c>
      <c r="G339" s="69" t="s">
        <v>857</v>
      </c>
      <c r="H339" s="106"/>
      <c r="I33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Harold Jamison</v>
      </c>
      <c r="J339" s="106" cm="1">
        <f t="array" ref="J339">GetIDFromName(UjigamiTable[[#This Row],[FullName]])</f>
        <v>1307</v>
      </c>
      <c r="K339" s="107" t="str">
        <f>_xlfn.XLOOKUP(UjigamiTable[[#This Row],[IDFromName]],EmployeesByDept[ID],EmployeesByDept[DeptShift],"")</f>
        <v/>
      </c>
      <c r="L339" s="106" t="str" cm="1">
        <f t="array" ref="L33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39" s="190" t="str">
        <f>"Delete(""operator " &amp; UjigamiTable[[#This Row],[Operator ID]] &amp; """)"</f>
        <v>Delete("operator 5894991")</v>
      </c>
    </row>
    <row r="340" spans="1:13" x14ac:dyDescent="0.2">
      <c r="A340" s="69" t="s">
        <v>9004</v>
      </c>
      <c r="B340" s="69">
        <v>11227797</v>
      </c>
      <c r="C340" s="69"/>
      <c r="D340" s="69"/>
      <c r="E340" s="69"/>
      <c r="F340" s="69" t="s">
        <v>190</v>
      </c>
      <c r="G340" s="69" t="s">
        <v>857</v>
      </c>
      <c r="H340" s="106"/>
      <c r="I34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Deyivon Jefferson</v>
      </c>
      <c r="J340" s="106" t="str" cm="1">
        <f t="array" ref="J340">GetIDFromName(UjigamiTable[[#This Row],[FullName]])</f>
        <v/>
      </c>
      <c r="K340" s="107" t="str">
        <f>_xlfn.XLOOKUP(UjigamiTable[[#This Row],[IDFromName]],EmployeesByDept[ID],EmployeesByDept[DeptShift],"")</f>
        <v/>
      </c>
      <c r="L340" s="106" t="str" cm="1">
        <f t="array" ref="L34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40" s="190" t="str">
        <f>"Delete(""operator " &amp; UjigamiTable[[#This Row],[Operator ID]] &amp; """)"</f>
        <v>Delete("operator 11227797")</v>
      </c>
    </row>
    <row r="341" spans="1:13" x14ac:dyDescent="0.2">
      <c r="A341" s="69" t="s">
        <v>5739</v>
      </c>
      <c r="B341" s="69">
        <v>5659197</v>
      </c>
      <c r="C341" s="69"/>
      <c r="D341" s="69"/>
      <c r="E341" s="69"/>
      <c r="F341" s="69" t="s">
        <v>190</v>
      </c>
      <c r="G341" s="69" t="s">
        <v>857</v>
      </c>
      <c r="H341" s="106"/>
      <c r="I34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Crystal Jenkins</v>
      </c>
      <c r="J341" s="106" cm="1">
        <f t="array" ref="J341">GetIDFromName(UjigamiTable[[#This Row],[FullName]])</f>
        <v>2376</v>
      </c>
      <c r="K341" s="107" t="str">
        <f>_xlfn.XLOOKUP(UjigamiTable[[#This Row],[IDFromName]],EmployeesByDept[ID],EmployeesByDept[DeptShift],"")</f>
        <v>DT FEM 1st</v>
      </c>
      <c r="L341" s="106" t="str" cm="1">
        <f t="array" ref="L34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41" s="190" t="str">
        <f>"Delete(""operator " &amp; UjigamiTable[[#This Row],[Operator ID]] &amp; """)"</f>
        <v>Delete("operator 5659197")</v>
      </c>
    </row>
    <row r="342" spans="1:13" x14ac:dyDescent="0.2">
      <c r="A342" s="69" t="s">
        <v>9005</v>
      </c>
      <c r="B342" s="69">
        <v>11008722</v>
      </c>
      <c r="C342" s="69"/>
      <c r="D342" s="69"/>
      <c r="E342" s="69"/>
      <c r="F342" s="69" t="s">
        <v>190</v>
      </c>
      <c r="G342" s="69" t="s">
        <v>857</v>
      </c>
      <c r="H342" s="106"/>
      <c r="I34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Tavonia Jenkins</v>
      </c>
      <c r="J342" s="106" t="str" cm="1">
        <f t="array" ref="J342">GetIDFromName(UjigamiTable[[#This Row],[FullName]])</f>
        <v/>
      </c>
      <c r="K342" s="107" t="str">
        <f>_xlfn.XLOOKUP(UjigamiTable[[#This Row],[IDFromName]],EmployeesByDept[ID],EmployeesByDept[DeptShift],"")</f>
        <v/>
      </c>
      <c r="L342" s="106" t="str" cm="1">
        <f t="array" ref="L34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42" s="190" t="str">
        <f>"Delete(""operator " &amp; UjigamiTable[[#This Row],[Operator ID]] &amp; """)"</f>
        <v>Delete("operator 11008722")</v>
      </c>
    </row>
    <row r="343" spans="1:13" x14ac:dyDescent="0.2">
      <c r="A343" s="69" t="s">
        <v>468</v>
      </c>
      <c r="B343" s="69">
        <v>5709662</v>
      </c>
      <c r="C343" s="69"/>
      <c r="D343" s="69"/>
      <c r="E343" s="69"/>
      <c r="F343" s="69" t="s">
        <v>190</v>
      </c>
      <c r="G343" s="69" t="s">
        <v>857</v>
      </c>
      <c r="H343" s="106"/>
      <c r="I34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Daopaseud Jernnalat</v>
      </c>
      <c r="J343" s="106" t="str" cm="1">
        <f t="array" ref="J343">GetIDFromName(UjigamiTable[[#This Row],[FullName]])</f>
        <v/>
      </c>
      <c r="K343" s="107" t="str">
        <f>_xlfn.XLOOKUP(UjigamiTable[[#This Row],[IDFromName]],EmployeesByDept[ID],EmployeesByDept[DeptShift],"")</f>
        <v/>
      </c>
      <c r="L343" s="106" t="str" cm="1">
        <f t="array" ref="L34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43" s="190" t="str">
        <f>"Delete(""operator " &amp; UjigamiTable[[#This Row],[Operator ID]] &amp; """)"</f>
        <v>Delete("operator 5709662")</v>
      </c>
    </row>
    <row r="344" spans="1:13" x14ac:dyDescent="0.2">
      <c r="A344" s="69" t="s">
        <v>9006</v>
      </c>
      <c r="B344" s="69">
        <v>11227854</v>
      </c>
      <c r="C344" s="69"/>
      <c r="D344" s="69"/>
      <c r="E344" s="69"/>
      <c r="F344" s="69" t="s">
        <v>190</v>
      </c>
      <c r="G344" s="69" t="s">
        <v>857</v>
      </c>
      <c r="H344" s="106"/>
      <c r="I34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Kevontae Jewitt</v>
      </c>
      <c r="J344" s="106" t="str" cm="1">
        <f t="array" ref="J344">GetIDFromName(UjigamiTable[[#This Row],[FullName]])</f>
        <v/>
      </c>
      <c r="K344" s="107" t="str">
        <f>_xlfn.XLOOKUP(UjigamiTable[[#This Row],[IDFromName]],EmployeesByDept[ID],EmployeesByDept[DeptShift],"")</f>
        <v/>
      </c>
      <c r="L344" s="106" t="str" cm="1">
        <f t="array" ref="L34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44" s="190" t="str">
        <f>"Delete(""operator " &amp; UjigamiTable[[#This Row],[Operator ID]] &amp; """)"</f>
        <v>Delete("operator 11227854")</v>
      </c>
    </row>
    <row r="345" spans="1:13" x14ac:dyDescent="0.2">
      <c r="A345" s="69" t="s">
        <v>9007</v>
      </c>
      <c r="B345" s="69">
        <v>11227874</v>
      </c>
      <c r="C345" s="69"/>
      <c r="D345" s="69"/>
      <c r="E345" s="69"/>
      <c r="F345" s="69" t="s">
        <v>190</v>
      </c>
      <c r="G345" s="69" t="s">
        <v>857</v>
      </c>
      <c r="H345" s="106"/>
      <c r="I34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Aaron Johnson</v>
      </c>
      <c r="J345" s="106" cm="1">
        <f t="array" ref="J345">GetIDFromName(UjigamiTable[[#This Row],[FullName]])</f>
        <v>2532</v>
      </c>
      <c r="K345" s="107" t="str">
        <f>_xlfn.XLOOKUP(UjigamiTable[[#This Row],[IDFromName]],EmployeesByDept[ID],EmployeesByDept[DeptShift],"")</f>
        <v/>
      </c>
      <c r="L345" s="106" t="str" cm="1">
        <f t="array" ref="L34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45" s="190" t="str">
        <f>"Delete(""operator " &amp; UjigamiTable[[#This Row],[Operator ID]] &amp; """)"</f>
        <v>Delete("operator 11227874")</v>
      </c>
    </row>
    <row r="346" spans="1:13" x14ac:dyDescent="0.2">
      <c r="A346" s="69" t="s">
        <v>470</v>
      </c>
      <c r="B346" s="69">
        <v>11009004</v>
      </c>
      <c r="C346" s="69"/>
      <c r="D346" s="69"/>
      <c r="E346" s="69"/>
      <c r="F346" s="69" t="s">
        <v>190</v>
      </c>
      <c r="G346" s="69" t="s">
        <v>857</v>
      </c>
      <c r="H346" s="106"/>
      <c r="I34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Christopher Johnson</v>
      </c>
      <c r="J346" s="106" cm="1">
        <f t="array" ref="J346">GetIDFromName(UjigamiTable[[#This Row],[FullName]])</f>
        <v>1447</v>
      </c>
      <c r="K346" s="107" t="str">
        <f>_xlfn.XLOOKUP(UjigamiTable[[#This Row],[IDFromName]],EmployeesByDept[ID],EmployeesByDept[DeptShift],"")</f>
        <v>T1XX A</v>
      </c>
      <c r="L346" s="106" t="str" cm="1">
        <f t="array" ref="L34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46" s="190" t="str">
        <f>"Delete(""operator " &amp; UjigamiTable[[#This Row],[Operator ID]] &amp; """)"</f>
        <v>Delete("operator 11009004")</v>
      </c>
    </row>
    <row r="347" spans="1:13" x14ac:dyDescent="0.2">
      <c r="A347" s="69" t="s">
        <v>9008</v>
      </c>
      <c r="B347" s="69">
        <v>5962752</v>
      </c>
      <c r="C347" s="69"/>
      <c r="D347" s="69"/>
      <c r="E347" s="69"/>
      <c r="F347" s="69" t="s">
        <v>190</v>
      </c>
      <c r="G347" s="69" t="s">
        <v>857</v>
      </c>
      <c r="H347" s="106"/>
      <c r="I34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Cordell Johnson</v>
      </c>
      <c r="J347" s="106" t="str" cm="1">
        <f t="array" ref="J347">GetIDFromName(UjigamiTable[[#This Row],[FullName]])</f>
        <v/>
      </c>
      <c r="K347" s="107" t="str">
        <f>_xlfn.XLOOKUP(UjigamiTable[[#This Row],[IDFromName]],EmployeesByDept[ID],EmployeesByDept[DeptShift],"")</f>
        <v/>
      </c>
      <c r="L347" s="106" t="str" cm="1">
        <f t="array" ref="L34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47" s="190" t="str">
        <f>"Delete(""operator " &amp; UjigamiTable[[#This Row],[Operator ID]] &amp; """)"</f>
        <v>Delete("operator 5962752")</v>
      </c>
    </row>
    <row r="348" spans="1:13" x14ac:dyDescent="0.2">
      <c r="A348" s="69" t="s">
        <v>9009</v>
      </c>
      <c r="B348" s="69">
        <v>5895449</v>
      </c>
      <c r="C348" s="69"/>
      <c r="D348" s="69"/>
      <c r="E348" s="69"/>
      <c r="F348" s="69" t="s">
        <v>190</v>
      </c>
      <c r="G348" s="69" t="s">
        <v>857</v>
      </c>
      <c r="H348" s="106"/>
      <c r="I34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Danita Johnson</v>
      </c>
      <c r="J348" s="106" t="str" cm="1">
        <f t="array" ref="J348">GetIDFromName(UjigamiTable[[#This Row],[FullName]])</f>
        <v/>
      </c>
      <c r="K348" s="107" t="str">
        <f>_xlfn.XLOOKUP(UjigamiTable[[#This Row],[IDFromName]],EmployeesByDept[ID],EmployeesByDept[DeptShift],"")</f>
        <v/>
      </c>
      <c r="L348" s="106" t="str" cm="1">
        <f t="array" ref="L34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48" s="190" t="str">
        <f>"Delete(""operator " &amp; UjigamiTable[[#This Row],[Operator ID]] &amp; """)"</f>
        <v>Delete("operator 5895449")</v>
      </c>
    </row>
    <row r="349" spans="1:13" x14ac:dyDescent="0.2">
      <c r="A349" s="69" t="s">
        <v>9010</v>
      </c>
      <c r="B349" s="69">
        <v>11008883</v>
      </c>
      <c r="C349" s="69"/>
      <c r="D349" s="69"/>
      <c r="E349" s="69"/>
      <c r="F349" s="69" t="s">
        <v>190</v>
      </c>
      <c r="G349" s="69" t="s">
        <v>857</v>
      </c>
      <c r="H349" s="106"/>
      <c r="I34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Delano Johnson</v>
      </c>
      <c r="J349" s="106" t="str" cm="1">
        <f t="array" ref="J349">GetIDFromName(UjigamiTable[[#This Row],[FullName]])</f>
        <v/>
      </c>
      <c r="K349" s="107" t="str">
        <f>_xlfn.XLOOKUP(UjigamiTable[[#This Row],[IDFromName]],EmployeesByDept[ID],EmployeesByDept[DeptShift],"")</f>
        <v/>
      </c>
      <c r="L349" s="106" t="str" cm="1">
        <f t="array" ref="L34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49" s="190" t="str">
        <f>"Delete(""operator " &amp; UjigamiTable[[#This Row],[Operator ID]] &amp; """)"</f>
        <v>Delete("operator 11008883")</v>
      </c>
    </row>
    <row r="350" spans="1:13" x14ac:dyDescent="0.2">
      <c r="A350" s="69" t="s">
        <v>9011</v>
      </c>
      <c r="B350" s="69">
        <v>5895412</v>
      </c>
      <c r="C350" s="69"/>
      <c r="D350" s="69"/>
      <c r="E350" s="69"/>
      <c r="F350" s="69" t="s">
        <v>190</v>
      </c>
      <c r="G350" s="69" t="s">
        <v>857</v>
      </c>
      <c r="H350" s="106"/>
      <c r="I35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Demario Johnson</v>
      </c>
      <c r="J350" s="106" cm="1">
        <f t="array" ref="J350">GetIDFromName(UjigamiTable[[#This Row],[FullName]])</f>
        <v>1401</v>
      </c>
      <c r="K350" s="107" t="str">
        <f>_xlfn.XLOOKUP(UjigamiTable[[#This Row],[IDFromName]],EmployeesByDept[ID],EmployeesByDept[DeptShift],"")</f>
        <v/>
      </c>
      <c r="L350" s="106" t="str" cm="1">
        <f t="array" ref="L35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50" s="190" t="str">
        <f>"Delete(""operator " &amp; UjigamiTable[[#This Row],[Operator ID]] &amp; """)"</f>
        <v>Delete("operator 5895412")</v>
      </c>
    </row>
    <row r="351" spans="1:13" x14ac:dyDescent="0.2">
      <c r="A351" s="69" t="s">
        <v>9012</v>
      </c>
      <c r="B351" s="69">
        <v>11252482</v>
      </c>
      <c r="C351" s="69"/>
      <c r="D351" s="69"/>
      <c r="E351" s="69"/>
      <c r="F351" s="69" t="s">
        <v>190</v>
      </c>
      <c r="G351" s="69" t="s">
        <v>857</v>
      </c>
      <c r="H351" s="106"/>
      <c r="I35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Deondrea Johnson</v>
      </c>
      <c r="J351" s="106" t="str" cm="1">
        <f t="array" ref="J351">GetIDFromName(UjigamiTable[[#This Row],[FullName]])</f>
        <v/>
      </c>
      <c r="K351" s="107" t="str">
        <f>_xlfn.XLOOKUP(UjigamiTable[[#This Row],[IDFromName]],EmployeesByDept[ID],EmployeesByDept[DeptShift],"")</f>
        <v/>
      </c>
      <c r="L351" s="106" t="str" cm="1">
        <f t="array" ref="L35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51" s="190" t="str">
        <f>"Delete(""operator " &amp; UjigamiTable[[#This Row],[Operator ID]] &amp; """)"</f>
        <v>Delete("operator 11252482")</v>
      </c>
    </row>
    <row r="352" spans="1:13" x14ac:dyDescent="0.2">
      <c r="A352" s="69" t="s">
        <v>6064</v>
      </c>
      <c r="B352" s="69">
        <v>5897836</v>
      </c>
      <c r="C352" s="69"/>
      <c r="D352" s="69"/>
      <c r="E352" s="69"/>
      <c r="F352" s="69" t="s">
        <v>190</v>
      </c>
      <c r="G352" s="69" t="s">
        <v>857</v>
      </c>
      <c r="H352" s="106"/>
      <c r="I35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Dominique Johnson</v>
      </c>
      <c r="J352" s="106" cm="1">
        <f t="array" ref="J352">GetIDFromName(UjigamiTable[[#This Row],[FullName]])</f>
        <v>1106</v>
      </c>
      <c r="K352" s="107" t="str">
        <f>_xlfn.XLOOKUP(UjigamiTable[[#This Row],[IDFromName]],EmployeesByDept[ID],EmployeesByDept[DeptShift],"")</f>
        <v/>
      </c>
      <c r="L352" s="106" t="str" cm="1">
        <f t="array" ref="L35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52" s="190" t="str">
        <f>"Delete(""operator " &amp; UjigamiTable[[#This Row],[Operator ID]] &amp; """)"</f>
        <v>Delete("operator 5897836")</v>
      </c>
    </row>
    <row r="353" spans="1:13" x14ac:dyDescent="0.2">
      <c r="A353" s="69" t="s">
        <v>9013</v>
      </c>
      <c r="B353" s="69">
        <v>11074760</v>
      </c>
      <c r="C353" s="69"/>
      <c r="D353" s="69"/>
      <c r="E353" s="69"/>
      <c r="F353" s="69" t="s">
        <v>190</v>
      </c>
      <c r="G353" s="69" t="s">
        <v>857</v>
      </c>
      <c r="H353" s="106"/>
      <c r="I35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Eleazar Johnson</v>
      </c>
      <c r="J353" s="106" t="str" cm="1">
        <f t="array" ref="J353">GetIDFromName(UjigamiTable[[#This Row],[FullName]])</f>
        <v/>
      </c>
      <c r="K353" s="107" t="str">
        <f>_xlfn.XLOOKUP(UjigamiTable[[#This Row],[IDFromName]],EmployeesByDept[ID],EmployeesByDept[DeptShift],"")</f>
        <v/>
      </c>
      <c r="L353" s="106" t="str" cm="1">
        <f t="array" ref="L35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53" s="190" t="str">
        <f>"Delete(""operator " &amp; UjigamiTable[[#This Row],[Operator ID]] &amp; """)"</f>
        <v>Delete("operator 11074760")</v>
      </c>
    </row>
    <row r="354" spans="1:13" x14ac:dyDescent="0.2">
      <c r="A354" s="69" t="s">
        <v>9014</v>
      </c>
      <c r="B354" s="69">
        <v>11074754</v>
      </c>
      <c r="C354" s="69"/>
      <c r="D354" s="69"/>
      <c r="E354" s="69"/>
      <c r="F354" s="69" t="s">
        <v>190</v>
      </c>
      <c r="G354" s="69" t="s">
        <v>857</v>
      </c>
      <c r="H354" s="106"/>
      <c r="I35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Janince Johnson</v>
      </c>
      <c r="J354" s="106" t="str" cm="1">
        <f t="array" ref="J354">GetIDFromName(UjigamiTable[[#This Row],[FullName]])</f>
        <v/>
      </c>
      <c r="K354" s="107" t="str">
        <f>_xlfn.XLOOKUP(UjigamiTable[[#This Row],[IDFromName]],EmployeesByDept[ID],EmployeesByDept[DeptShift],"")</f>
        <v/>
      </c>
      <c r="L354" s="106" t="str" cm="1">
        <f t="array" ref="L35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54" s="190" t="str">
        <f>"Delete(""operator " &amp; UjigamiTable[[#This Row],[Operator ID]] &amp; """)"</f>
        <v>Delete("operator 11074754")</v>
      </c>
    </row>
    <row r="355" spans="1:13" x14ac:dyDescent="0.2">
      <c r="A355" s="69" t="s">
        <v>474</v>
      </c>
      <c r="B355" s="69">
        <v>1018</v>
      </c>
      <c r="C355" s="69" t="s">
        <v>190</v>
      </c>
      <c r="D355" s="69" t="s">
        <v>860</v>
      </c>
      <c r="E355" s="69"/>
      <c r="F355" s="69" t="s">
        <v>190</v>
      </c>
      <c r="G355" s="69" t="s">
        <v>856</v>
      </c>
      <c r="H355" s="106"/>
      <c r="I35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Jeremy Johnson</v>
      </c>
      <c r="J355" s="106" cm="1">
        <f t="array" ref="J355">GetIDFromName(UjigamiTable[[#This Row],[FullName]])</f>
        <v>1018</v>
      </c>
      <c r="K355" s="107" t="str">
        <f>_xlfn.XLOOKUP(UjigamiTable[[#This Row],[IDFromName]],EmployeesByDept[ID],EmployeesByDept[DeptShift],"")</f>
        <v>DT FEM 2nd</v>
      </c>
      <c r="L355" s="106" t="str" cm="1">
        <f t="array" ref="L35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55" s="190" t="str">
        <f>"Delete(""operator " &amp; UjigamiTable[[#This Row],[Operator ID]] &amp; """)"</f>
        <v>Delete("operator 1018")</v>
      </c>
    </row>
    <row r="356" spans="1:13" x14ac:dyDescent="0.2">
      <c r="A356" s="69" t="s">
        <v>476</v>
      </c>
      <c r="B356" s="69">
        <v>1543</v>
      </c>
      <c r="C356" s="69" t="s">
        <v>190</v>
      </c>
      <c r="D356" s="69" t="s">
        <v>8769</v>
      </c>
      <c r="E356" s="69"/>
      <c r="F356" s="69" t="s">
        <v>190</v>
      </c>
      <c r="G356" s="69" t="s">
        <v>856</v>
      </c>
      <c r="H356" s="106"/>
      <c r="I35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Kaydan Johnson</v>
      </c>
      <c r="J356" s="106" cm="1">
        <f t="array" ref="J356">GetIDFromName(UjigamiTable[[#This Row],[FullName]])</f>
        <v>1543</v>
      </c>
      <c r="K356" s="107" t="str">
        <f>_xlfn.XLOOKUP(UjigamiTable[[#This Row],[IDFromName]],EmployeesByDept[ID],EmployeesByDept[DeptShift],"")</f>
        <v>T1XX B</v>
      </c>
      <c r="L356" s="106" t="str" cm="1">
        <f t="array" ref="L35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56" s="190" t="str">
        <f>"Delete(""operator " &amp; UjigamiTable[[#This Row],[Operator ID]] &amp; """)"</f>
        <v>Delete("operator 1543")</v>
      </c>
    </row>
    <row r="357" spans="1:13" x14ac:dyDescent="0.2">
      <c r="A357" s="69" t="s">
        <v>6787</v>
      </c>
      <c r="B357" s="69">
        <v>5894971</v>
      </c>
      <c r="C357" s="69"/>
      <c r="D357" s="69"/>
      <c r="E357" s="69"/>
      <c r="F357" s="69" t="s">
        <v>190</v>
      </c>
      <c r="G357" s="69" t="s">
        <v>857</v>
      </c>
      <c r="H357" s="106"/>
      <c r="I35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Kenita Johnson</v>
      </c>
      <c r="J357" s="106" cm="1">
        <f t="array" ref="J357">GetIDFromName(UjigamiTable[[#This Row],[FullName]])</f>
        <v>1334</v>
      </c>
      <c r="K357" s="107" t="str">
        <f>_xlfn.XLOOKUP(UjigamiTable[[#This Row],[IDFromName]],EmployeesByDept[ID],EmployeesByDept[DeptShift],"")</f>
        <v/>
      </c>
      <c r="L357" s="106" t="str" cm="1">
        <f t="array" ref="L35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57" s="190" t="str">
        <f>"Delete(""operator " &amp; UjigamiTable[[#This Row],[Operator ID]] &amp; """)"</f>
        <v>Delete("operator 5894971")</v>
      </c>
    </row>
    <row r="358" spans="1:13" x14ac:dyDescent="0.2">
      <c r="A358" s="69" t="s">
        <v>477</v>
      </c>
      <c r="B358" s="69">
        <v>11074634</v>
      </c>
      <c r="C358" s="69"/>
      <c r="D358" s="69"/>
      <c r="E358" s="69"/>
      <c r="F358" s="69" t="s">
        <v>190</v>
      </c>
      <c r="G358" s="69" t="s">
        <v>857</v>
      </c>
      <c r="H358" s="106"/>
      <c r="I35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Marlon Johnson</v>
      </c>
      <c r="J358" s="106" t="str" cm="1">
        <f t="array" ref="J358">GetIDFromName(UjigamiTable[[#This Row],[FullName]])</f>
        <v/>
      </c>
      <c r="K358" s="107" t="str">
        <f>_xlfn.XLOOKUP(UjigamiTable[[#This Row],[IDFromName]],EmployeesByDept[ID],EmployeesByDept[DeptShift],"")</f>
        <v/>
      </c>
      <c r="L358" s="106" t="str" cm="1">
        <f t="array" ref="L35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58" s="190" t="str">
        <f>"Delete(""operator " &amp; UjigamiTable[[#This Row],[Operator ID]] &amp; """)"</f>
        <v>Delete("operator 11074634")</v>
      </c>
    </row>
    <row r="359" spans="1:13" x14ac:dyDescent="0.2">
      <c r="A359" s="69" t="s">
        <v>9015</v>
      </c>
      <c r="B359" s="69">
        <v>5947074</v>
      </c>
      <c r="C359" s="69"/>
      <c r="D359" s="69"/>
      <c r="E359" s="69"/>
      <c r="F359" s="69" t="s">
        <v>190</v>
      </c>
      <c r="G359" s="69" t="s">
        <v>857</v>
      </c>
      <c r="H359" s="106"/>
      <c r="I35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Noland Johnson</v>
      </c>
      <c r="J359" s="106" t="str" cm="1">
        <f t="array" ref="J359">GetIDFromName(UjigamiTable[[#This Row],[FullName]])</f>
        <v/>
      </c>
      <c r="K359" s="107" t="str">
        <f>_xlfn.XLOOKUP(UjigamiTable[[#This Row],[IDFromName]],EmployeesByDept[ID],EmployeesByDept[DeptShift],"")</f>
        <v/>
      </c>
      <c r="L359" s="106" t="str" cm="1">
        <f t="array" ref="L35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59" s="190" t="str">
        <f>"Delete(""operator " &amp; UjigamiTable[[#This Row],[Operator ID]] &amp; """)"</f>
        <v>Delete("operator 5947074")</v>
      </c>
    </row>
    <row r="360" spans="1:13" x14ac:dyDescent="0.2">
      <c r="A360" s="69" t="s">
        <v>7909</v>
      </c>
      <c r="B360" s="69">
        <v>9007</v>
      </c>
      <c r="C360" s="69" t="s">
        <v>175</v>
      </c>
      <c r="D360" s="69" t="s">
        <v>8769</v>
      </c>
      <c r="E360" s="69"/>
      <c r="F360" s="69" t="s">
        <v>8779</v>
      </c>
      <c r="G360" s="69" t="s">
        <v>856</v>
      </c>
      <c r="H360" s="106"/>
      <c r="I36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Stephen Johnson</v>
      </c>
      <c r="J360" s="106" cm="1">
        <f t="array" ref="J360">GetIDFromName(UjigamiTable[[#This Row],[FullName]])</f>
        <v>9007</v>
      </c>
      <c r="K360" s="107" t="str">
        <f>_xlfn.XLOOKUP(UjigamiTable[[#This Row],[IDFromName]],EmployeesByDept[ID],EmployeesByDept[DeptShift],"")</f>
        <v>T1XX B</v>
      </c>
      <c r="L360" s="106" t="str" cm="1">
        <f t="array" ref="L36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60" s="190" t="str">
        <f>"Delete(""operator " &amp; UjigamiTable[[#This Row],[Operator ID]] &amp; """)"</f>
        <v>Delete("operator 9007")</v>
      </c>
    </row>
    <row r="361" spans="1:13" x14ac:dyDescent="0.2">
      <c r="A361" s="69" t="s">
        <v>481</v>
      </c>
      <c r="B361" s="69">
        <v>11189021</v>
      </c>
      <c r="C361" s="69"/>
      <c r="D361" s="69"/>
      <c r="E361" s="69"/>
      <c r="F361" s="69" t="s">
        <v>190</v>
      </c>
      <c r="G361" s="69" t="s">
        <v>857</v>
      </c>
      <c r="H361" s="106"/>
      <c r="I36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Rena Joiner</v>
      </c>
      <c r="J361" s="106" cm="1">
        <f t="array" ref="J361">GetIDFromName(UjigamiTable[[#This Row],[FullName]])</f>
        <v>2526</v>
      </c>
      <c r="K361" s="107" t="str">
        <f>_xlfn.XLOOKUP(UjigamiTable[[#This Row],[IDFromName]],EmployeesByDept[ID],EmployeesByDept[DeptShift],"")</f>
        <v/>
      </c>
      <c r="L361" s="106" t="str" cm="1">
        <f t="array" ref="L36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61" s="190" t="str">
        <f>"Delete(""operator " &amp; UjigamiTable[[#This Row],[Operator ID]] &amp; """)"</f>
        <v>Delete("operator 11189021")</v>
      </c>
    </row>
    <row r="362" spans="1:13" x14ac:dyDescent="0.2">
      <c r="A362" s="69" t="s">
        <v>9016</v>
      </c>
      <c r="B362" s="69">
        <v>11135451</v>
      </c>
      <c r="C362" s="69"/>
      <c r="D362" s="69"/>
      <c r="E362" s="69"/>
      <c r="F362" s="69" t="s">
        <v>190</v>
      </c>
      <c r="G362" s="69" t="s">
        <v>857</v>
      </c>
      <c r="H362" s="106"/>
      <c r="I36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Anthony D. Jones</v>
      </c>
      <c r="J362" s="106" t="str" cm="1">
        <f t="array" ref="J362">GetIDFromName(UjigamiTable[[#This Row],[FullName]])</f>
        <v/>
      </c>
      <c r="K362" s="107" t="str">
        <f>_xlfn.XLOOKUP(UjigamiTable[[#This Row],[IDFromName]],EmployeesByDept[ID],EmployeesByDept[DeptShift],"")</f>
        <v/>
      </c>
      <c r="L362" s="106" t="str" cm="1">
        <f t="array" ref="L36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62" s="190" t="str">
        <f>"Delete(""operator " &amp; UjigamiTable[[#This Row],[Operator ID]] &amp; """)"</f>
        <v>Delete("operator 11135451")</v>
      </c>
    </row>
    <row r="363" spans="1:13" x14ac:dyDescent="0.2">
      <c r="A363" s="69" t="s">
        <v>9017</v>
      </c>
      <c r="B363" s="69">
        <v>11057374</v>
      </c>
      <c r="C363" s="69"/>
      <c r="D363" s="69"/>
      <c r="E363" s="69"/>
      <c r="F363" s="69" t="s">
        <v>190</v>
      </c>
      <c r="G363" s="69" t="s">
        <v>857</v>
      </c>
      <c r="H363" s="106"/>
      <c r="I36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Anthony Q. Jones</v>
      </c>
      <c r="J363" s="106" t="str" cm="1">
        <f t="array" ref="J363">GetIDFromName(UjigamiTable[[#This Row],[FullName]])</f>
        <v/>
      </c>
      <c r="K363" s="107" t="str">
        <f>_xlfn.XLOOKUP(UjigamiTable[[#This Row],[IDFromName]],EmployeesByDept[ID],EmployeesByDept[DeptShift],"")</f>
        <v/>
      </c>
      <c r="L363" s="106" t="str" cm="1">
        <f t="array" ref="L36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63" s="190" t="str">
        <f>"Delete(""operator " &amp; UjigamiTable[[#This Row],[Operator ID]] &amp; """)"</f>
        <v>Delete("operator 11057374")</v>
      </c>
    </row>
    <row r="364" spans="1:13" x14ac:dyDescent="0.2">
      <c r="A364" s="69" t="s">
        <v>9018</v>
      </c>
      <c r="B364" s="69">
        <v>11057398</v>
      </c>
      <c r="C364" s="69"/>
      <c r="D364" s="69"/>
      <c r="E364" s="69"/>
      <c r="F364" s="69" t="s">
        <v>190</v>
      </c>
      <c r="G364" s="69" t="s">
        <v>857</v>
      </c>
      <c r="H364" s="106"/>
      <c r="I36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Ashley Jones</v>
      </c>
      <c r="J364" s="106" t="str" cm="1">
        <f t="array" ref="J364">GetIDFromName(UjigamiTable[[#This Row],[FullName]])</f>
        <v/>
      </c>
      <c r="K364" s="107" t="str">
        <f>_xlfn.XLOOKUP(UjigamiTable[[#This Row],[IDFromName]],EmployeesByDept[ID],EmployeesByDept[DeptShift],"")</f>
        <v/>
      </c>
      <c r="L364" s="106" t="str" cm="1">
        <f t="array" ref="L36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64" s="190" t="str">
        <f>"Delete(""operator " &amp; UjigamiTable[[#This Row],[Operator ID]] &amp; """)"</f>
        <v>Delete("operator 11057398")</v>
      </c>
    </row>
    <row r="365" spans="1:13" x14ac:dyDescent="0.2">
      <c r="A365" s="69" t="s">
        <v>9019</v>
      </c>
      <c r="B365" s="69">
        <v>11074864</v>
      </c>
      <c r="C365" s="69"/>
      <c r="D365" s="69"/>
      <c r="E365" s="69"/>
      <c r="F365" s="69" t="s">
        <v>190</v>
      </c>
      <c r="G365" s="69" t="s">
        <v>857</v>
      </c>
      <c r="H365" s="106"/>
      <c r="I36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Calvin Jones</v>
      </c>
      <c r="J365" s="106" t="str" cm="1">
        <f t="array" ref="J365">GetIDFromName(UjigamiTable[[#This Row],[FullName]])</f>
        <v/>
      </c>
      <c r="K365" s="107" t="str">
        <f>_xlfn.XLOOKUP(UjigamiTable[[#This Row],[IDFromName]],EmployeesByDept[ID],EmployeesByDept[DeptShift],"")</f>
        <v/>
      </c>
      <c r="L365" s="106" t="str" cm="1">
        <f t="array" ref="L36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65" s="190" t="str">
        <f>"Delete(""operator " &amp; UjigamiTable[[#This Row],[Operator ID]] &amp; """)"</f>
        <v>Delete("operator 11074864")</v>
      </c>
    </row>
    <row r="366" spans="1:13" x14ac:dyDescent="0.2">
      <c r="A366" s="69" t="s">
        <v>9020</v>
      </c>
      <c r="B366" s="69">
        <v>2464</v>
      </c>
      <c r="C366" s="69" t="s">
        <v>190</v>
      </c>
      <c r="D366" s="69"/>
      <c r="E366" s="69"/>
      <c r="F366" s="69" t="s">
        <v>190</v>
      </c>
      <c r="G366" s="69" t="s">
        <v>857</v>
      </c>
      <c r="H366" s="106"/>
      <c r="I36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Daseur Jones</v>
      </c>
      <c r="J366" s="106" cm="1">
        <f t="array" ref="J366">GetIDFromName(UjigamiTable[[#This Row],[FullName]])</f>
        <v>2464</v>
      </c>
      <c r="K366" s="107" t="str">
        <f>_xlfn.XLOOKUP(UjigamiTable[[#This Row],[IDFromName]],EmployeesByDept[ID],EmployeesByDept[DeptShift],"")</f>
        <v/>
      </c>
      <c r="L366" s="106" t="str" cm="1">
        <f t="array" ref="L36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66" s="190" t="str">
        <f>"Delete(""operator " &amp; UjigamiTable[[#This Row],[Operator ID]] &amp; """)"</f>
        <v>Delete("operator 2464")</v>
      </c>
    </row>
    <row r="367" spans="1:13" x14ac:dyDescent="0.2">
      <c r="A367" s="69" t="s">
        <v>9021</v>
      </c>
      <c r="B367" s="69">
        <v>11227914</v>
      </c>
      <c r="C367" s="69"/>
      <c r="D367" s="69"/>
      <c r="E367" s="69"/>
      <c r="F367" s="69" t="s">
        <v>190</v>
      </c>
      <c r="G367" s="69" t="s">
        <v>857</v>
      </c>
      <c r="H367" s="106"/>
      <c r="I36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Guy Jones</v>
      </c>
      <c r="J367" s="106" t="str" cm="1">
        <f t="array" ref="J367">GetIDFromName(UjigamiTable[[#This Row],[FullName]])</f>
        <v/>
      </c>
      <c r="K367" s="107" t="str">
        <f>_xlfn.XLOOKUP(UjigamiTable[[#This Row],[IDFromName]],EmployeesByDept[ID],EmployeesByDept[DeptShift],"")</f>
        <v/>
      </c>
      <c r="L367" s="106" t="str" cm="1">
        <f t="array" ref="L36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67" s="190" t="str">
        <f>"Delete(""operator " &amp; UjigamiTable[[#This Row],[Operator ID]] &amp; """)"</f>
        <v>Delete("operator 11227914")</v>
      </c>
    </row>
    <row r="368" spans="1:13" x14ac:dyDescent="0.2">
      <c r="A368" s="69" t="s">
        <v>9022</v>
      </c>
      <c r="B368" s="69">
        <v>11189017</v>
      </c>
      <c r="C368" s="69"/>
      <c r="D368" s="69"/>
      <c r="E368" s="69"/>
      <c r="F368" s="69" t="s">
        <v>190</v>
      </c>
      <c r="G368" s="69" t="s">
        <v>857</v>
      </c>
      <c r="H368" s="106"/>
      <c r="I36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Jasper Jones</v>
      </c>
      <c r="J368" s="106" t="str" cm="1">
        <f t="array" ref="J368">GetIDFromName(UjigamiTable[[#This Row],[FullName]])</f>
        <v/>
      </c>
      <c r="K368" s="107" t="str">
        <f>_xlfn.XLOOKUP(UjigamiTable[[#This Row],[IDFromName]],EmployeesByDept[ID],EmployeesByDept[DeptShift],"")</f>
        <v/>
      </c>
      <c r="L368" s="106" t="str" cm="1">
        <f t="array" ref="L36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68" s="190" t="str">
        <f>"Delete(""operator " &amp; UjigamiTable[[#This Row],[Operator ID]] &amp; """)"</f>
        <v>Delete("operator 11189017")</v>
      </c>
    </row>
    <row r="369" spans="1:13" x14ac:dyDescent="0.2">
      <c r="A369" s="69" t="s">
        <v>9023</v>
      </c>
      <c r="B369" s="69">
        <v>24964</v>
      </c>
      <c r="C369" s="69"/>
      <c r="D369" s="69"/>
      <c r="E369" s="69"/>
      <c r="F369" s="69" t="s">
        <v>190</v>
      </c>
      <c r="G369" s="69" t="s">
        <v>857</v>
      </c>
      <c r="H369" s="106"/>
      <c r="I36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Mike Jones</v>
      </c>
      <c r="J369" s="106" t="str" cm="1">
        <f t="array" ref="J369">GetIDFromName(UjigamiTable[[#This Row],[FullName]])</f>
        <v/>
      </c>
      <c r="K369" s="107" t="str">
        <f>_xlfn.XLOOKUP(UjigamiTable[[#This Row],[IDFromName]],EmployeesByDept[ID],EmployeesByDept[DeptShift],"")</f>
        <v/>
      </c>
      <c r="L369" s="106" t="str" cm="1">
        <f t="array" ref="L36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69" s="190" t="str">
        <f>"Delete(""operator " &amp; UjigamiTable[[#This Row],[Operator ID]] &amp; """)"</f>
        <v>Delete("operator 24964")</v>
      </c>
    </row>
    <row r="370" spans="1:13" x14ac:dyDescent="0.2">
      <c r="A370" s="69" t="s">
        <v>9024</v>
      </c>
      <c r="B370" s="69">
        <v>11227965</v>
      </c>
      <c r="C370" s="69"/>
      <c r="D370" s="69"/>
      <c r="E370" s="69"/>
      <c r="F370" s="69" t="s">
        <v>190</v>
      </c>
      <c r="G370" s="69" t="s">
        <v>857</v>
      </c>
      <c r="H370" s="106"/>
      <c r="I37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Zonsa-Mattice Jones</v>
      </c>
      <c r="J370" s="106" t="str" cm="1">
        <f t="array" ref="J370">GetIDFromName(UjigamiTable[[#This Row],[FullName]])</f>
        <v/>
      </c>
      <c r="K370" s="107" t="str">
        <f>_xlfn.XLOOKUP(UjigamiTable[[#This Row],[IDFromName]],EmployeesByDept[ID],EmployeesByDept[DeptShift],"")</f>
        <v/>
      </c>
      <c r="L370" s="106" t="str" cm="1">
        <f t="array" ref="L37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70" s="190" t="str">
        <f>"Delete(""operator " &amp; UjigamiTable[[#This Row],[Operator ID]] &amp; """)"</f>
        <v>Delete("operator 11227965")</v>
      </c>
    </row>
    <row r="371" spans="1:13" x14ac:dyDescent="0.2">
      <c r="A371" s="69" t="s">
        <v>6351</v>
      </c>
      <c r="B371" s="69">
        <v>11057372</v>
      </c>
      <c r="C371" s="69"/>
      <c r="D371" s="69"/>
      <c r="E371" s="69"/>
      <c r="F371" s="69" t="s">
        <v>190</v>
      </c>
      <c r="G371" s="69" t="s">
        <v>857</v>
      </c>
      <c r="H371" s="106"/>
      <c r="I37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Jackee Jones-Howard</v>
      </c>
      <c r="J371" s="106" cm="1">
        <f t="array" ref="J371">GetIDFromName(UjigamiTable[[#This Row],[FullName]])</f>
        <v>1783</v>
      </c>
      <c r="K371" s="107" t="str">
        <f>_xlfn.XLOOKUP(UjigamiTable[[#This Row],[IDFromName]],EmployeesByDept[ID],EmployeesByDept[DeptShift],"")</f>
        <v/>
      </c>
      <c r="L371" s="106" t="str" cm="1">
        <f t="array" ref="L37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71" s="190" t="str">
        <f>"Delete(""operator " &amp; UjigamiTable[[#This Row],[Operator ID]] &amp; """)"</f>
        <v>Delete("operator 11057372")</v>
      </c>
    </row>
    <row r="372" spans="1:13" x14ac:dyDescent="0.2">
      <c r="A372" s="69" t="s">
        <v>9025</v>
      </c>
      <c r="B372" s="69">
        <v>11189040</v>
      </c>
      <c r="C372" s="69"/>
      <c r="D372" s="69"/>
      <c r="E372" s="69"/>
      <c r="F372" s="69" t="s">
        <v>190</v>
      </c>
      <c r="G372" s="69" t="s">
        <v>857</v>
      </c>
      <c r="H372" s="106"/>
      <c r="I37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Deandre Jordan</v>
      </c>
      <c r="J372" s="106" t="str" cm="1">
        <f t="array" ref="J372">GetIDFromName(UjigamiTable[[#This Row],[FullName]])</f>
        <v/>
      </c>
      <c r="K372" s="107" t="str">
        <f>_xlfn.XLOOKUP(UjigamiTable[[#This Row],[IDFromName]],EmployeesByDept[ID],EmployeesByDept[DeptShift],"")</f>
        <v/>
      </c>
      <c r="L372" s="106" t="str" cm="1">
        <f t="array" ref="L37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72" s="190" t="str">
        <f>"Delete(""operator " &amp; UjigamiTable[[#This Row],[Operator ID]] &amp; """)"</f>
        <v>Delete("operator 11189040")</v>
      </c>
    </row>
    <row r="373" spans="1:13" x14ac:dyDescent="0.2">
      <c r="A373" s="69" t="s">
        <v>9026</v>
      </c>
      <c r="B373" s="69">
        <v>5990257</v>
      </c>
      <c r="C373" s="69"/>
      <c r="D373" s="69"/>
      <c r="E373" s="69"/>
      <c r="F373" s="69" t="s">
        <v>190</v>
      </c>
      <c r="G373" s="69" t="s">
        <v>857</v>
      </c>
      <c r="H373" s="106"/>
      <c r="I37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Michael Jordan</v>
      </c>
      <c r="J373" s="106" t="str" cm="1">
        <f t="array" ref="J373">GetIDFromName(UjigamiTable[[#This Row],[FullName]])</f>
        <v/>
      </c>
      <c r="K373" s="107" t="str">
        <f>_xlfn.XLOOKUP(UjigamiTable[[#This Row],[IDFromName]],EmployeesByDept[ID],EmployeesByDept[DeptShift],"")</f>
        <v/>
      </c>
      <c r="L373" s="106" t="str" cm="1">
        <f t="array" ref="L37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73" s="190" t="str">
        <f>"Delete(""operator " &amp; UjigamiTable[[#This Row],[Operator ID]] &amp; """)"</f>
        <v>Delete("operator 5990257")</v>
      </c>
    </row>
    <row r="374" spans="1:13" x14ac:dyDescent="0.2">
      <c r="A374" s="69" t="s">
        <v>9027</v>
      </c>
      <c r="B374" s="69">
        <v>11227529</v>
      </c>
      <c r="C374" s="69"/>
      <c r="D374" s="69"/>
      <c r="E374" s="69"/>
      <c r="F374" s="69" t="s">
        <v>190</v>
      </c>
      <c r="G374" s="69" t="s">
        <v>857</v>
      </c>
      <c r="H374" s="106"/>
      <c r="I37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Dianna Joseph</v>
      </c>
      <c r="J374" s="106" t="str" cm="1">
        <f t="array" ref="J374">GetIDFromName(UjigamiTable[[#This Row],[FullName]])</f>
        <v/>
      </c>
      <c r="K374" s="107" t="str">
        <f>_xlfn.XLOOKUP(UjigamiTable[[#This Row],[IDFromName]],EmployeesByDept[ID],EmployeesByDept[DeptShift],"")</f>
        <v/>
      </c>
      <c r="L374" s="106" t="str" cm="1">
        <f t="array" ref="L37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74" s="190" t="str">
        <f>"Delete(""operator " &amp; UjigamiTable[[#This Row],[Operator ID]] &amp; """)"</f>
        <v>Delete("operator 11227529")</v>
      </c>
    </row>
    <row r="375" spans="1:13" x14ac:dyDescent="0.2">
      <c r="A375" s="69" t="s">
        <v>9028</v>
      </c>
      <c r="B375" s="69">
        <v>11074788</v>
      </c>
      <c r="C375" s="69"/>
      <c r="D375" s="69"/>
      <c r="E375" s="69"/>
      <c r="F375" s="69" t="s">
        <v>190</v>
      </c>
      <c r="G375" s="69" t="s">
        <v>857</v>
      </c>
      <c r="H375" s="106"/>
      <c r="I37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Natassia Joyce</v>
      </c>
      <c r="J375" s="106" t="str" cm="1">
        <f t="array" ref="J375">GetIDFromName(UjigamiTable[[#This Row],[FullName]])</f>
        <v/>
      </c>
      <c r="K375" s="107" t="str">
        <f>_xlfn.XLOOKUP(UjigamiTable[[#This Row],[IDFromName]],EmployeesByDept[ID],EmployeesByDept[DeptShift],"")</f>
        <v/>
      </c>
      <c r="L375" s="106" t="str" cm="1">
        <f t="array" ref="L37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75" s="190" t="str">
        <f>"Delete(""operator " &amp; UjigamiTable[[#This Row],[Operator ID]] &amp; """)"</f>
        <v>Delete("operator 11074788")</v>
      </c>
    </row>
    <row r="376" spans="1:13" x14ac:dyDescent="0.2">
      <c r="A376" s="69" t="s">
        <v>7188</v>
      </c>
      <c r="B376" s="69">
        <v>5659243</v>
      </c>
      <c r="C376" s="69"/>
      <c r="D376" s="69"/>
      <c r="E376" s="69"/>
      <c r="F376" s="69" t="s">
        <v>190</v>
      </c>
      <c r="G376" s="69" t="s">
        <v>857</v>
      </c>
      <c r="H376" s="106"/>
      <c r="I37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Matthew Kaiser</v>
      </c>
      <c r="J376" s="106" cm="1">
        <f t="array" ref="J376">GetIDFromName(UjigamiTable[[#This Row],[FullName]])</f>
        <v>2084</v>
      </c>
      <c r="K376" s="107" t="str">
        <f>_xlfn.XLOOKUP(UjigamiTable[[#This Row],[IDFromName]],EmployeesByDept[ID],EmployeesByDept[DeptShift],"")</f>
        <v/>
      </c>
      <c r="L376" s="106" t="str" cm="1">
        <f t="array" ref="L37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76" s="190" t="str">
        <f>"Delete(""operator " &amp; UjigamiTable[[#This Row],[Operator ID]] &amp; """)"</f>
        <v>Delete("operator 5659243")</v>
      </c>
    </row>
    <row r="377" spans="1:13" x14ac:dyDescent="0.2">
      <c r="A377" s="69" t="s">
        <v>9029</v>
      </c>
      <c r="B377" s="69">
        <v>5894952</v>
      </c>
      <c r="C377" s="69"/>
      <c r="D377" s="69"/>
      <c r="E377" s="69"/>
      <c r="F377" s="69" t="s">
        <v>190</v>
      </c>
      <c r="G377" s="69" t="s">
        <v>857</v>
      </c>
      <c r="H377" s="106"/>
      <c r="I37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David Kalinski</v>
      </c>
      <c r="J377" s="106" t="str" cm="1">
        <f t="array" ref="J377">GetIDFromName(UjigamiTable[[#This Row],[FullName]])</f>
        <v/>
      </c>
      <c r="K377" s="107" t="str">
        <f>_xlfn.XLOOKUP(UjigamiTable[[#This Row],[IDFromName]],EmployeesByDept[ID],EmployeesByDept[DeptShift],"")</f>
        <v/>
      </c>
      <c r="L377" s="106" t="str" cm="1">
        <f t="array" ref="L37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77" s="190" t="str">
        <f>"Delete(""operator " &amp; UjigamiTable[[#This Row],[Operator ID]] &amp; """)"</f>
        <v>Delete("operator 5894952")</v>
      </c>
    </row>
    <row r="378" spans="1:13" x14ac:dyDescent="0.2">
      <c r="A378" s="69" t="s">
        <v>490</v>
      </c>
      <c r="B378" s="69">
        <v>11227759</v>
      </c>
      <c r="C378" s="69" t="s">
        <v>316</v>
      </c>
      <c r="D378" s="69" t="s">
        <v>8771</v>
      </c>
      <c r="E378" s="69"/>
      <c r="F378" s="69" t="s">
        <v>190</v>
      </c>
      <c r="G378" s="69" t="s">
        <v>857</v>
      </c>
      <c r="H378" s="106"/>
      <c r="I37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Karthik Kandasamy</v>
      </c>
      <c r="J378" s="106" cm="1">
        <f t="array" ref="J378">GetIDFromName(UjigamiTable[[#This Row],[FullName]])</f>
        <v>1601</v>
      </c>
      <c r="K378" s="107" t="str">
        <f>_xlfn.XLOOKUP(UjigamiTable[[#This Row],[IDFromName]],EmployeesByDept[ID],EmployeesByDept[DeptShift],"")</f>
        <v>Engineering 1st</v>
      </c>
      <c r="L378" s="106" t="str" cm="1">
        <f t="array" ref="L37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78" s="190" t="str">
        <f>"Delete(""operator " &amp; UjigamiTable[[#This Row],[Operator ID]] &amp; """)"</f>
        <v>Delete("operator 11227759")</v>
      </c>
    </row>
    <row r="379" spans="1:13" x14ac:dyDescent="0.2">
      <c r="A379" s="69" t="s">
        <v>9030</v>
      </c>
      <c r="B379" s="69">
        <v>5895477</v>
      </c>
      <c r="C379" s="69"/>
      <c r="D379" s="69"/>
      <c r="E379" s="69"/>
      <c r="F379" s="69" t="s">
        <v>190</v>
      </c>
      <c r="G379" s="69" t="s">
        <v>857</v>
      </c>
      <c r="H379" s="106"/>
      <c r="I37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Mike Karpinski</v>
      </c>
      <c r="J379" s="106" t="str" cm="1">
        <f t="array" ref="J379">GetIDFromName(UjigamiTable[[#This Row],[FullName]])</f>
        <v/>
      </c>
      <c r="K379" s="107" t="str">
        <f>_xlfn.XLOOKUP(UjigamiTable[[#This Row],[IDFromName]],EmployeesByDept[ID],EmployeesByDept[DeptShift],"")</f>
        <v/>
      </c>
      <c r="L379" s="106" t="str" cm="1">
        <f t="array" ref="L37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79" s="190" t="str">
        <f>"Delete(""operator " &amp; UjigamiTable[[#This Row],[Operator ID]] &amp; """)"</f>
        <v>Delete("operator 5895477")</v>
      </c>
    </row>
    <row r="380" spans="1:13" x14ac:dyDescent="0.2">
      <c r="A380" s="69" t="s">
        <v>9031</v>
      </c>
      <c r="B380" s="69">
        <v>11074833</v>
      </c>
      <c r="C380" s="69"/>
      <c r="D380" s="69"/>
      <c r="E380" s="69"/>
      <c r="F380" s="69" t="s">
        <v>190</v>
      </c>
      <c r="G380" s="69" t="s">
        <v>857</v>
      </c>
      <c r="H380" s="106"/>
      <c r="I38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David Kavanagh</v>
      </c>
      <c r="J380" s="106" t="str" cm="1">
        <f t="array" ref="J380">GetIDFromName(UjigamiTable[[#This Row],[FullName]])</f>
        <v/>
      </c>
      <c r="K380" s="107" t="str">
        <f>_xlfn.XLOOKUP(UjigamiTable[[#This Row],[IDFromName]],EmployeesByDept[ID],EmployeesByDept[DeptShift],"")</f>
        <v/>
      </c>
      <c r="L380" s="106" t="str" cm="1">
        <f t="array" ref="L38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80" s="190" t="str">
        <f>"Delete(""operator " &amp; UjigamiTable[[#This Row],[Operator ID]] &amp; """)"</f>
        <v>Delete("operator 11074833")</v>
      </c>
    </row>
    <row r="381" spans="1:13" x14ac:dyDescent="0.2">
      <c r="A381" s="69" t="s">
        <v>9032</v>
      </c>
      <c r="B381" s="69">
        <v>11227821</v>
      </c>
      <c r="C381" s="69"/>
      <c r="D381" s="69"/>
      <c r="E381" s="69"/>
      <c r="F381" s="69" t="s">
        <v>190</v>
      </c>
      <c r="G381" s="69" t="s">
        <v>857</v>
      </c>
      <c r="H381" s="106"/>
      <c r="I38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Jessica Kegler</v>
      </c>
      <c r="J381" s="106" t="str" cm="1">
        <f t="array" ref="J381">GetIDFromName(UjigamiTable[[#This Row],[FullName]])</f>
        <v/>
      </c>
      <c r="K381" s="107" t="str">
        <f>_xlfn.XLOOKUP(UjigamiTable[[#This Row],[IDFromName]],EmployeesByDept[ID],EmployeesByDept[DeptShift],"")</f>
        <v/>
      </c>
      <c r="L381" s="106" t="str" cm="1">
        <f t="array" ref="L38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81" s="190" t="str">
        <f>"Delete(""operator " &amp; UjigamiTable[[#This Row],[Operator ID]] &amp; """)"</f>
        <v>Delete("operator 11227821")</v>
      </c>
    </row>
    <row r="382" spans="1:13" x14ac:dyDescent="0.2">
      <c r="A382" s="69" t="s">
        <v>9033</v>
      </c>
      <c r="B382" s="69">
        <v>2527</v>
      </c>
      <c r="C382" s="69" t="s">
        <v>190</v>
      </c>
      <c r="D382" s="69" t="s">
        <v>8774</v>
      </c>
      <c r="E382" s="69"/>
      <c r="F382" s="69" t="s">
        <v>190</v>
      </c>
      <c r="G382" s="69" t="s">
        <v>856</v>
      </c>
      <c r="H382" s="106"/>
      <c r="I38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Shante Kegler</v>
      </c>
      <c r="J382" s="106" cm="1">
        <f t="array" ref="J382">GetIDFromName(UjigamiTable[[#This Row],[FullName]])</f>
        <v>2527</v>
      </c>
      <c r="K382" s="107" t="str">
        <f>_xlfn.XLOOKUP(UjigamiTable[[#This Row],[IDFromName]],EmployeesByDept[ID],EmployeesByDept[DeptShift],"")</f>
        <v>T1XX A</v>
      </c>
      <c r="L382" s="106" t="str" cm="1">
        <f t="array" ref="L38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82" s="190" t="str">
        <f>"Delete(""operator " &amp; UjigamiTable[[#This Row],[Operator ID]] &amp; """)"</f>
        <v>Delete("operator 2527")</v>
      </c>
    </row>
    <row r="383" spans="1:13" x14ac:dyDescent="0.2">
      <c r="A383" s="69" t="s">
        <v>9034</v>
      </c>
      <c r="B383" s="69">
        <v>11057435</v>
      </c>
      <c r="C383" s="69"/>
      <c r="D383" s="69"/>
      <c r="E383" s="69"/>
      <c r="F383" s="69" t="s">
        <v>190</v>
      </c>
      <c r="G383" s="69" t="s">
        <v>857</v>
      </c>
      <c r="H383" s="106"/>
      <c r="I38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Deon Kelly</v>
      </c>
      <c r="J383" s="106" t="str" cm="1">
        <f t="array" ref="J383">GetIDFromName(UjigamiTable[[#This Row],[FullName]])</f>
        <v/>
      </c>
      <c r="K383" s="107" t="str">
        <f>_xlfn.XLOOKUP(UjigamiTable[[#This Row],[IDFromName]],EmployeesByDept[ID],EmployeesByDept[DeptShift],"")</f>
        <v/>
      </c>
      <c r="L383" s="106" t="str" cm="1">
        <f t="array" ref="L38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83" s="190" t="str">
        <f>"Delete(""operator " &amp; UjigamiTable[[#This Row],[Operator ID]] &amp; """)"</f>
        <v>Delete("operator 11057435")</v>
      </c>
    </row>
    <row r="384" spans="1:13" x14ac:dyDescent="0.2">
      <c r="A384" s="69" t="s">
        <v>9035</v>
      </c>
      <c r="B384" s="69">
        <v>5964112</v>
      </c>
      <c r="C384" s="69"/>
      <c r="D384" s="69"/>
      <c r="E384" s="69"/>
      <c r="F384" s="69" t="s">
        <v>190</v>
      </c>
      <c r="G384" s="69" t="s">
        <v>857</v>
      </c>
      <c r="H384" s="106"/>
      <c r="I38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Nicola Kemp</v>
      </c>
      <c r="J384" s="106" t="str" cm="1">
        <f t="array" ref="J384">GetIDFromName(UjigamiTable[[#This Row],[FullName]])</f>
        <v/>
      </c>
      <c r="K384" s="107" t="str">
        <f>_xlfn.XLOOKUP(UjigamiTable[[#This Row],[IDFromName]],EmployeesByDept[ID],EmployeesByDept[DeptShift],"")</f>
        <v/>
      </c>
      <c r="L384" s="106" t="str" cm="1">
        <f t="array" ref="L38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84" s="190" t="str">
        <f>"Delete(""operator " &amp; UjigamiTable[[#This Row],[Operator ID]] &amp; """)"</f>
        <v>Delete("operator 5964112")</v>
      </c>
    </row>
    <row r="385" spans="1:13" x14ac:dyDescent="0.2">
      <c r="A385" s="69" t="s">
        <v>9036</v>
      </c>
      <c r="B385" s="69">
        <v>11227897</v>
      </c>
      <c r="C385" s="69"/>
      <c r="D385" s="69"/>
      <c r="E385" s="69"/>
      <c r="F385" s="69" t="s">
        <v>190</v>
      </c>
      <c r="G385" s="69" t="s">
        <v>857</v>
      </c>
      <c r="H385" s="106"/>
      <c r="I38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Joseph Kendzierski</v>
      </c>
      <c r="J385" s="106" t="str" cm="1">
        <f t="array" ref="J385">GetIDFromName(UjigamiTable[[#This Row],[FullName]])</f>
        <v/>
      </c>
      <c r="K385" s="107" t="str">
        <f>_xlfn.XLOOKUP(UjigamiTable[[#This Row],[IDFromName]],EmployeesByDept[ID],EmployeesByDept[DeptShift],"")</f>
        <v/>
      </c>
      <c r="L385" s="106" t="str" cm="1">
        <f t="array" ref="L38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85" s="190" t="str">
        <f>"Delete(""operator " &amp; UjigamiTable[[#This Row],[Operator ID]] &amp; """)"</f>
        <v>Delete("operator 11227897")</v>
      </c>
    </row>
    <row r="386" spans="1:13" x14ac:dyDescent="0.2">
      <c r="A386" s="69" t="s">
        <v>9037</v>
      </c>
      <c r="B386" s="69">
        <v>11057402</v>
      </c>
      <c r="C386" s="69"/>
      <c r="D386" s="69"/>
      <c r="E386" s="69"/>
      <c r="F386" s="69" t="s">
        <v>190</v>
      </c>
      <c r="G386" s="69" t="s">
        <v>857</v>
      </c>
      <c r="H386" s="106"/>
      <c r="I38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Graham Kennedy</v>
      </c>
      <c r="J386" s="106" t="str" cm="1">
        <f t="array" ref="J386">GetIDFromName(UjigamiTable[[#This Row],[FullName]])</f>
        <v/>
      </c>
      <c r="K386" s="107" t="str">
        <f>_xlfn.XLOOKUP(UjigamiTable[[#This Row],[IDFromName]],EmployeesByDept[ID],EmployeesByDept[DeptShift],"")</f>
        <v/>
      </c>
      <c r="L386" s="106" t="str" cm="1">
        <f t="array" ref="L38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86" s="190" t="str">
        <f>"Delete(""operator " &amp; UjigamiTable[[#This Row],[Operator ID]] &amp; """)"</f>
        <v>Delete("operator 11057402")</v>
      </c>
    </row>
    <row r="387" spans="1:13" x14ac:dyDescent="0.2">
      <c r="A387" s="69" t="s">
        <v>9038</v>
      </c>
      <c r="B387" s="69">
        <v>11057674</v>
      </c>
      <c r="C387" s="69"/>
      <c r="D387" s="69"/>
      <c r="E387" s="69"/>
      <c r="F387" s="69" t="s">
        <v>190</v>
      </c>
      <c r="G387" s="69" t="s">
        <v>857</v>
      </c>
      <c r="H387" s="106"/>
      <c r="I38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Mark Kennell</v>
      </c>
      <c r="J387" s="106" t="str" cm="1">
        <f t="array" ref="J387">GetIDFromName(UjigamiTable[[#This Row],[FullName]])</f>
        <v/>
      </c>
      <c r="K387" s="107" t="str">
        <f>_xlfn.XLOOKUP(UjigamiTable[[#This Row],[IDFromName]],EmployeesByDept[ID],EmployeesByDept[DeptShift],"")</f>
        <v/>
      </c>
      <c r="L387" s="106" t="str" cm="1">
        <f t="array" ref="L38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87" s="190" t="str">
        <f>"Delete(""operator " &amp; UjigamiTable[[#This Row],[Operator ID]] &amp; """)"</f>
        <v>Delete("operator 11057674")</v>
      </c>
    </row>
    <row r="388" spans="1:13" x14ac:dyDescent="0.2">
      <c r="A388" s="69" t="s">
        <v>498</v>
      </c>
      <c r="B388" s="69">
        <v>5807770</v>
      </c>
      <c r="C388" s="69"/>
      <c r="D388" s="69"/>
      <c r="E388" s="69"/>
      <c r="F388" s="69" t="s">
        <v>190</v>
      </c>
      <c r="G388" s="69" t="s">
        <v>857</v>
      </c>
      <c r="H388" s="106"/>
      <c r="I38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Barbara Keranen</v>
      </c>
      <c r="J388" s="106" cm="1">
        <f t="array" ref="J388">GetIDFromName(UjigamiTable[[#This Row],[FullName]])</f>
        <v>8930</v>
      </c>
      <c r="K388" s="107" t="str">
        <f>_xlfn.XLOOKUP(UjigamiTable[[#This Row],[IDFromName]],EmployeesByDept[ID],EmployeesByDept[DeptShift],"")</f>
        <v/>
      </c>
      <c r="L388" s="106" t="str" cm="1">
        <f t="array" ref="L38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88" s="190" t="str">
        <f>"Delete(""operator " &amp; UjigamiTable[[#This Row],[Operator ID]] &amp; """)"</f>
        <v>Delete("operator 5807770")</v>
      </c>
    </row>
    <row r="389" spans="1:13" x14ac:dyDescent="0.2">
      <c r="A389" s="69" t="s">
        <v>9039</v>
      </c>
      <c r="B389" s="69">
        <v>11135460</v>
      </c>
      <c r="C389" s="69"/>
      <c r="D389" s="69"/>
      <c r="E389" s="69"/>
      <c r="F389" s="69" t="s">
        <v>190</v>
      </c>
      <c r="G389" s="69" t="s">
        <v>857</v>
      </c>
      <c r="H389" s="106"/>
      <c r="I38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Sandra Kewley</v>
      </c>
      <c r="J389" s="106" cm="1">
        <f t="array" ref="J389">GetIDFromName(UjigamiTable[[#This Row],[FullName]])</f>
        <v>2207</v>
      </c>
      <c r="K389" s="107" t="str">
        <f>_xlfn.XLOOKUP(UjigamiTable[[#This Row],[IDFromName]],EmployeesByDept[ID],EmployeesByDept[DeptShift],"")</f>
        <v/>
      </c>
      <c r="L389" s="106" t="str" cm="1">
        <f t="array" ref="L38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89" s="190" t="str">
        <f>"Delete(""operator " &amp; UjigamiTable[[#This Row],[Operator ID]] &amp; """)"</f>
        <v>Delete("operator 11135460")</v>
      </c>
    </row>
    <row r="390" spans="1:13" x14ac:dyDescent="0.2">
      <c r="A390" s="69" t="s">
        <v>9040</v>
      </c>
      <c r="B390" s="69">
        <v>11057373</v>
      </c>
      <c r="C390" s="69"/>
      <c r="D390" s="69"/>
      <c r="E390" s="69"/>
      <c r="F390" s="69" t="s">
        <v>190</v>
      </c>
      <c r="G390" s="69" t="s">
        <v>857</v>
      </c>
      <c r="H390" s="106"/>
      <c r="I39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Caruan Key</v>
      </c>
      <c r="J390" s="106" t="str" cm="1">
        <f t="array" ref="J390">GetIDFromName(UjigamiTable[[#This Row],[FullName]])</f>
        <v/>
      </c>
      <c r="K390" s="107" t="str">
        <f>_xlfn.XLOOKUP(UjigamiTable[[#This Row],[IDFromName]],EmployeesByDept[ID],EmployeesByDept[DeptShift],"")</f>
        <v/>
      </c>
      <c r="L390" s="106" t="str" cm="1">
        <f t="array" ref="L39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90" s="190" t="str">
        <f>"Delete(""operator " &amp; UjigamiTable[[#This Row],[Operator ID]] &amp; """)"</f>
        <v>Delete("operator 11057373")</v>
      </c>
    </row>
    <row r="391" spans="1:13" x14ac:dyDescent="0.2">
      <c r="A391" s="69" t="s">
        <v>9041</v>
      </c>
      <c r="B391" s="69">
        <v>11057790</v>
      </c>
      <c r="C391" s="69"/>
      <c r="D391" s="69"/>
      <c r="E391" s="69"/>
      <c r="F391" s="69" t="s">
        <v>190</v>
      </c>
      <c r="G391" s="69" t="s">
        <v>857</v>
      </c>
      <c r="H391" s="106"/>
      <c r="I39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Domonique Key</v>
      </c>
      <c r="J391" s="106" t="str" cm="1">
        <f t="array" ref="J391">GetIDFromName(UjigamiTable[[#This Row],[FullName]])</f>
        <v/>
      </c>
      <c r="K391" s="107" t="str">
        <f>_xlfn.XLOOKUP(UjigamiTable[[#This Row],[IDFromName]],EmployeesByDept[ID],EmployeesByDept[DeptShift],"")</f>
        <v/>
      </c>
      <c r="L391" s="106" t="str" cm="1">
        <f t="array" ref="L39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91" s="190" t="str">
        <f>"Delete(""operator " &amp; UjigamiTable[[#This Row],[Operator ID]] &amp; """)"</f>
        <v>Delete("operator 11057790")</v>
      </c>
    </row>
    <row r="392" spans="1:13" x14ac:dyDescent="0.2">
      <c r="A392" s="69" t="s">
        <v>9042</v>
      </c>
      <c r="B392" s="69">
        <v>11057566</v>
      </c>
      <c r="C392" s="69"/>
      <c r="D392" s="69"/>
      <c r="E392" s="69"/>
      <c r="F392" s="69" t="s">
        <v>190</v>
      </c>
      <c r="G392" s="69" t="s">
        <v>857</v>
      </c>
      <c r="H392" s="106"/>
      <c r="I39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Sandra Kilgore</v>
      </c>
      <c r="J392" s="106" t="str" cm="1">
        <f t="array" ref="J392">GetIDFromName(UjigamiTable[[#This Row],[FullName]])</f>
        <v/>
      </c>
      <c r="K392" s="107" t="str">
        <f>_xlfn.XLOOKUP(UjigamiTable[[#This Row],[IDFromName]],EmployeesByDept[ID],EmployeesByDept[DeptShift],"")</f>
        <v/>
      </c>
      <c r="L392" s="106" t="str" cm="1">
        <f t="array" ref="L39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92" s="190" t="str">
        <f>"Delete(""operator " &amp; UjigamiTable[[#This Row],[Operator ID]] &amp; """)"</f>
        <v>Delete("operator 11057566")</v>
      </c>
    </row>
    <row r="393" spans="1:13" x14ac:dyDescent="0.2">
      <c r="A393" s="69" t="s">
        <v>9043</v>
      </c>
      <c r="B393" s="69">
        <v>5990327</v>
      </c>
      <c r="C393" s="69"/>
      <c r="D393" s="69"/>
      <c r="E393" s="69"/>
      <c r="F393" s="69" t="s">
        <v>190</v>
      </c>
      <c r="G393" s="69" t="s">
        <v>857</v>
      </c>
      <c r="H393" s="106"/>
      <c r="I39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Sean Kilpatrick</v>
      </c>
      <c r="J393" s="106" t="str" cm="1">
        <f t="array" ref="J393">GetIDFromName(UjigamiTable[[#This Row],[FullName]])</f>
        <v/>
      </c>
      <c r="K393" s="107" t="str">
        <f>_xlfn.XLOOKUP(UjigamiTable[[#This Row],[IDFromName]],EmployeesByDept[ID],EmployeesByDept[DeptShift],"")</f>
        <v/>
      </c>
      <c r="L393" s="106" t="str" cm="1">
        <f t="array" ref="L39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93" s="190" t="str">
        <f>"Delete(""operator " &amp; UjigamiTable[[#This Row],[Operator ID]] &amp; """)"</f>
        <v>Delete("operator 5990327")</v>
      </c>
    </row>
    <row r="394" spans="1:13" x14ac:dyDescent="0.2">
      <c r="A394" s="69" t="s">
        <v>9044</v>
      </c>
      <c r="B394" s="69">
        <v>11189061</v>
      </c>
      <c r="C394" s="69"/>
      <c r="D394" s="69"/>
      <c r="E394" s="69"/>
      <c r="F394" s="69" t="s">
        <v>190</v>
      </c>
      <c r="G394" s="69" t="s">
        <v>857</v>
      </c>
      <c r="H394" s="106"/>
      <c r="I39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Laquida Kimbrough</v>
      </c>
      <c r="J394" s="106" t="str" cm="1">
        <f t="array" ref="J394">GetIDFromName(UjigamiTable[[#This Row],[FullName]])</f>
        <v/>
      </c>
      <c r="K394" s="107" t="str">
        <f>_xlfn.XLOOKUP(UjigamiTable[[#This Row],[IDFromName]],EmployeesByDept[ID],EmployeesByDept[DeptShift],"")</f>
        <v/>
      </c>
      <c r="L394" s="106" t="str" cm="1">
        <f t="array" ref="L39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94" s="190" t="str">
        <f>"Delete(""operator " &amp; UjigamiTable[[#This Row],[Operator ID]] &amp; """)"</f>
        <v>Delete("operator 11189061")</v>
      </c>
    </row>
    <row r="395" spans="1:13" x14ac:dyDescent="0.2">
      <c r="A395" s="69" t="s">
        <v>502</v>
      </c>
      <c r="B395" s="69">
        <v>2306</v>
      </c>
      <c r="C395" s="69" t="s">
        <v>183</v>
      </c>
      <c r="D395" s="69"/>
      <c r="E395" s="69"/>
      <c r="F395" s="69" t="s">
        <v>190</v>
      </c>
      <c r="G395" s="69" t="s">
        <v>857</v>
      </c>
      <c r="H395" s="106"/>
      <c r="I39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Anthony King</v>
      </c>
      <c r="J395" s="106" cm="1">
        <f t="array" ref="J395">GetIDFromName(UjigamiTable[[#This Row],[FullName]])</f>
        <v>2306</v>
      </c>
      <c r="K395" s="107" t="str">
        <f>_xlfn.XLOOKUP(UjigamiTable[[#This Row],[IDFromName]],EmployeesByDept[ID],EmployeesByDept[DeptShift],"")</f>
        <v/>
      </c>
      <c r="L395" s="106" t="str" cm="1">
        <f t="array" ref="L39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395" s="190" t="str">
        <f>"Delete(""operator " &amp; UjigamiTable[[#This Row],[Operator ID]] &amp; """)"</f>
        <v>Delete("operator 2306")</v>
      </c>
    </row>
    <row r="396" spans="1:13" x14ac:dyDescent="0.2">
      <c r="A396" s="69" t="s">
        <v>9045</v>
      </c>
      <c r="B396" s="69">
        <v>5895467</v>
      </c>
      <c r="C396" s="69"/>
      <c r="D396" s="69"/>
      <c r="E396" s="69"/>
      <c r="F396" s="69" t="s">
        <v>190</v>
      </c>
      <c r="G396" s="69" t="s">
        <v>857</v>
      </c>
      <c r="H396" s="106"/>
      <c r="I39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Cheryl King</v>
      </c>
      <c r="J396" s="106" t="str" cm="1">
        <f t="array" ref="J396">GetIDFromName(UjigamiTable[[#This Row],[FullName]])</f>
        <v/>
      </c>
      <c r="K396" s="107" t="str">
        <f>_xlfn.XLOOKUP(UjigamiTable[[#This Row],[IDFromName]],EmployeesByDept[ID],EmployeesByDept[DeptShift],"")</f>
        <v/>
      </c>
      <c r="L396" s="106" t="str" cm="1">
        <f t="array" ref="L39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96" s="190" t="str">
        <f>"Delete(""operator " &amp; UjigamiTable[[#This Row],[Operator ID]] &amp; """)"</f>
        <v>Delete("operator 5895467")</v>
      </c>
    </row>
    <row r="397" spans="1:13" x14ac:dyDescent="0.2">
      <c r="A397" s="69" t="s">
        <v>6606</v>
      </c>
      <c r="B397" s="69">
        <v>11057428</v>
      </c>
      <c r="C397" s="69"/>
      <c r="D397" s="69"/>
      <c r="E397" s="69"/>
      <c r="F397" s="69" t="s">
        <v>190</v>
      </c>
      <c r="G397" s="69" t="s">
        <v>857</v>
      </c>
      <c r="H397" s="106"/>
      <c r="I39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John King</v>
      </c>
      <c r="J397" s="106" cm="1">
        <f t="array" ref="J397">GetIDFromName(UjigamiTable[[#This Row],[FullName]])</f>
        <v>1757</v>
      </c>
      <c r="K397" s="107" t="str">
        <f>_xlfn.XLOOKUP(UjigamiTable[[#This Row],[IDFromName]],EmployeesByDept[ID],EmployeesByDept[DeptShift],"")</f>
        <v/>
      </c>
      <c r="L397" s="106" t="str" cm="1">
        <f t="array" ref="L39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97" s="190" t="str">
        <f>"Delete(""operator " &amp; UjigamiTable[[#This Row],[Operator ID]] &amp; """)"</f>
        <v>Delete("operator 11057428")</v>
      </c>
    </row>
    <row r="398" spans="1:13" x14ac:dyDescent="0.2">
      <c r="A398" s="69" t="s">
        <v>9046</v>
      </c>
      <c r="B398" s="69">
        <v>11227768</v>
      </c>
      <c r="C398" s="69"/>
      <c r="D398" s="69"/>
      <c r="E398" s="69"/>
      <c r="F398" s="69" t="s">
        <v>190</v>
      </c>
      <c r="G398" s="69" t="s">
        <v>857</v>
      </c>
      <c r="H398" s="106"/>
      <c r="I39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Shynika King</v>
      </c>
      <c r="J398" s="106" t="str" cm="1">
        <f t="array" ref="J398">GetIDFromName(UjigamiTable[[#This Row],[FullName]])</f>
        <v/>
      </c>
      <c r="K398" s="107" t="str">
        <f>_xlfn.XLOOKUP(UjigamiTable[[#This Row],[IDFromName]],EmployeesByDept[ID],EmployeesByDept[DeptShift],"")</f>
        <v/>
      </c>
      <c r="L398" s="106" t="str" cm="1">
        <f t="array" ref="L39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98" s="190" t="str">
        <f>"Delete(""operator " &amp; UjigamiTable[[#This Row],[Operator ID]] &amp; """)"</f>
        <v>Delete("operator 11227768")</v>
      </c>
    </row>
    <row r="399" spans="1:13" x14ac:dyDescent="0.2">
      <c r="A399" s="69" t="s">
        <v>9047</v>
      </c>
      <c r="B399" s="69">
        <v>11057620</v>
      </c>
      <c r="C399" s="69"/>
      <c r="D399" s="69"/>
      <c r="E399" s="69"/>
      <c r="F399" s="69" t="s">
        <v>190</v>
      </c>
      <c r="G399" s="69" t="s">
        <v>857</v>
      </c>
      <c r="H399" s="106"/>
      <c r="I39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Fidel Kinsey</v>
      </c>
      <c r="J399" s="106" cm="1">
        <f t="array" ref="J399">GetIDFromName(UjigamiTable[[#This Row],[FullName]])</f>
        <v>6005</v>
      </c>
      <c r="K399" s="107" t="str">
        <f>_xlfn.XLOOKUP(UjigamiTable[[#This Row],[IDFromName]],EmployeesByDept[ID],EmployeesByDept[DeptShift],"")</f>
        <v/>
      </c>
      <c r="L399" s="106" t="str" cm="1">
        <f t="array" ref="L39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399" s="190" t="str">
        <f>"Delete(""operator " &amp; UjigamiTable[[#This Row],[Operator ID]] &amp; """)"</f>
        <v>Delete("operator 11057620")</v>
      </c>
    </row>
    <row r="400" spans="1:13" x14ac:dyDescent="0.2">
      <c r="A400" s="69" t="s">
        <v>9048</v>
      </c>
      <c r="B400" s="69">
        <v>11009186</v>
      </c>
      <c r="C400" s="69"/>
      <c r="D400" s="69"/>
      <c r="E400" s="69"/>
      <c r="F400" s="69" t="s">
        <v>190</v>
      </c>
      <c r="G400" s="69" t="s">
        <v>857</v>
      </c>
      <c r="H400" s="106"/>
      <c r="I40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Jordan Kinsey</v>
      </c>
      <c r="J400" s="106" cm="1">
        <f t="array" ref="J400">GetIDFromName(UjigamiTable[[#This Row],[FullName]])</f>
        <v>6008</v>
      </c>
      <c r="K400" s="107" t="str">
        <f>_xlfn.XLOOKUP(UjigamiTable[[#This Row],[IDFromName]],EmployeesByDept[ID],EmployeesByDept[DeptShift],"")</f>
        <v/>
      </c>
      <c r="L400" s="106" t="str" cm="1">
        <f t="array" ref="L40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00" s="190" t="str">
        <f>"Delete(""operator " &amp; UjigamiTable[[#This Row],[Operator ID]] &amp; """)"</f>
        <v>Delete("operator 11009186")</v>
      </c>
    </row>
    <row r="401" spans="1:13" x14ac:dyDescent="0.2">
      <c r="A401" s="69" t="s">
        <v>6654</v>
      </c>
      <c r="B401" s="69">
        <v>9008</v>
      </c>
      <c r="C401" s="69" t="s">
        <v>185</v>
      </c>
      <c r="D401" s="69" t="s">
        <v>9049</v>
      </c>
      <c r="E401" s="69"/>
      <c r="F401" s="69" t="s">
        <v>190</v>
      </c>
      <c r="G401" s="69" t="s">
        <v>857</v>
      </c>
      <c r="H401" s="106"/>
      <c r="I40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Joseph Kolassa</v>
      </c>
      <c r="J401" s="106" cm="1">
        <f t="array" ref="J401">GetIDFromName(UjigamiTable[[#This Row],[FullName]])</f>
        <v>9008</v>
      </c>
      <c r="K401" s="107" t="str">
        <f>_xlfn.XLOOKUP(UjigamiTable[[#This Row],[IDFromName]],EmployeesByDept[ID],EmployeesByDept[DeptShift],"")</f>
        <v>Materials 3rd</v>
      </c>
      <c r="L401" s="106" t="str" cm="1">
        <f t="array" ref="L40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01" s="190" t="str">
        <f>"Delete(""operator " &amp; UjigamiTable[[#This Row],[Operator ID]] &amp; """)"</f>
        <v>Delete("operator 9008")</v>
      </c>
    </row>
    <row r="402" spans="1:13" x14ac:dyDescent="0.2">
      <c r="A402" s="69" t="s">
        <v>9050</v>
      </c>
      <c r="B402" s="69">
        <v>998</v>
      </c>
      <c r="C402" s="69" t="s">
        <v>316</v>
      </c>
      <c r="D402" s="69" t="s">
        <v>8771</v>
      </c>
      <c r="E402" s="69"/>
      <c r="F402" s="69" t="s">
        <v>190</v>
      </c>
      <c r="G402" s="69" t="s">
        <v>856</v>
      </c>
      <c r="H402" s="106"/>
      <c r="I40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Jason Konrad</v>
      </c>
      <c r="J402" s="106" cm="1">
        <f t="array" ref="J402">GetIDFromName(UjigamiTable[[#This Row],[FullName]])</f>
        <v>998</v>
      </c>
      <c r="K402" s="107" t="str">
        <f>_xlfn.XLOOKUP(UjigamiTable[[#This Row],[IDFromName]],EmployeesByDept[ID],EmployeesByDept[DeptShift],"")</f>
        <v>Engineering 1st</v>
      </c>
      <c r="L402" s="106" t="str" cm="1">
        <f t="array" ref="L40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02" s="190" t="str">
        <f>"Delete(""operator " &amp; UjigamiTable[[#This Row],[Operator ID]] &amp; """)"</f>
        <v>Delete("operator 998")</v>
      </c>
    </row>
    <row r="403" spans="1:13" x14ac:dyDescent="0.2">
      <c r="A403" s="69" t="s">
        <v>9051</v>
      </c>
      <c r="B403" s="69">
        <v>11074524</v>
      </c>
      <c r="C403" s="69"/>
      <c r="D403" s="69"/>
      <c r="E403" s="69"/>
      <c r="F403" s="69" t="s">
        <v>190</v>
      </c>
      <c r="G403" s="69" t="s">
        <v>857</v>
      </c>
      <c r="H403" s="106"/>
      <c r="I40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Alfredo Kovsch</v>
      </c>
      <c r="J403" s="106" t="str" cm="1">
        <f t="array" ref="J403">GetIDFromName(UjigamiTable[[#This Row],[FullName]])</f>
        <v/>
      </c>
      <c r="K403" s="107" t="str">
        <f>_xlfn.XLOOKUP(UjigamiTable[[#This Row],[IDFromName]],EmployeesByDept[ID],EmployeesByDept[DeptShift],"")</f>
        <v/>
      </c>
      <c r="L403" s="106" t="str" cm="1">
        <f t="array" ref="L40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03" s="190" t="str">
        <f>"Delete(""operator " &amp; UjigamiTable[[#This Row],[Operator ID]] &amp; """)"</f>
        <v>Delete("operator 11074524")</v>
      </c>
    </row>
    <row r="404" spans="1:13" x14ac:dyDescent="0.2">
      <c r="A404" s="69" t="s">
        <v>9052</v>
      </c>
      <c r="B404" s="69">
        <v>5662937</v>
      </c>
      <c r="C404" s="69"/>
      <c r="D404" s="69"/>
      <c r="E404" s="69"/>
      <c r="F404" s="69" t="s">
        <v>190</v>
      </c>
      <c r="G404" s="69" t="s">
        <v>857</v>
      </c>
      <c r="H404" s="106"/>
      <c r="I40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Steve Kowal</v>
      </c>
      <c r="J404" s="106" t="str" cm="1">
        <f t="array" ref="J404">GetIDFromName(UjigamiTable[[#This Row],[FullName]])</f>
        <v/>
      </c>
      <c r="K404" s="107" t="str">
        <f>_xlfn.XLOOKUP(UjigamiTable[[#This Row],[IDFromName]],EmployeesByDept[ID],EmployeesByDept[DeptShift],"")</f>
        <v/>
      </c>
      <c r="L404" s="106" t="str" cm="1">
        <f t="array" ref="L40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04" s="190" t="str">
        <f>"Delete(""operator " &amp; UjigamiTable[[#This Row],[Operator ID]] &amp; """)"</f>
        <v>Delete("operator 5662937")</v>
      </c>
    </row>
    <row r="405" spans="1:13" x14ac:dyDescent="0.2">
      <c r="A405" s="69" t="s">
        <v>6182</v>
      </c>
      <c r="B405" s="69">
        <v>11227860</v>
      </c>
      <c r="C405" s="69"/>
      <c r="D405" s="69"/>
      <c r="E405" s="69"/>
      <c r="F405" s="69" t="s">
        <v>190</v>
      </c>
      <c r="G405" s="69" t="s">
        <v>857</v>
      </c>
      <c r="H405" s="106"/>
      <c r="I40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Erick Kowalski</v>
      </c>
      <c r="J405" s="106" cm="1">
        <f t="array" ref="J405">GetIDFromName(UjigamiTable[[#This Row],[FullName]])</f>
        <v>2490</v>
      </c>
      <c r="K405" s="107" t="str">
        <f>_xlfn.XLOOKUP(UjigamiTable[[#This Row],[IDFromName]],EmployeesByDept[ID],EmployeesByDept[DeptShift],"")</f>
        <v/>
      </c>
      <c r="L405" s="106" t="str" cm="1">
        <f t="array" ref="L40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05" s="190" t="str">
        <f>"Delete(""operator " &amp; UjigamiTable[[#This Row],[Operator ID]] &amp; """)"</f>
        <v>Delete("operator 11227860")</v>
      </c>
    </row>
    <row r="406" spans="1:13" x14ac:dyDescent="0.2">
      <c r="A406" s="69" t="s">
        <v>9053</v>
      </c>
      <c r="B406" s="69">
        <v>5963604</v>
      </c>
      <c r="C406" s="69"/>
      <c r="D406" s="69"/>
      <c r="E406" s="69"/>
      <c r="F406" s="69" t="s">
        <v>190</v>
      </c>
      <c r="G406" s="69" t="s">
        <v>857</v>
      </c>
      <c r="H406" s="106"/>
      <c r="I40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Sondra Krauseneck</v>
      </c>
      <c r="J406" s="106" cm="1">
        <f t="array" ref="J406">GetIDFromName(UjigamiTable[[#This Row],[FullName]])</f>
        <v>1559</v>
      </c>
      <c r="K406" s="107" t="str">
        <f>_xlfn.XLOOKUP(UjigamiTable[[#This Row],[IDFromName]],EmployeesByDept[ID],EmployeesByDept[DeptShift],"")</f>
        <v/>
      </c>
      <c r="L406" s="106" t="str" cm="1">
        <f t="array" ref="L40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06" s="190" t="str">
        <f>"Delete(""operator " &amp; UjigamiTable[[#This Row],[Operator ID]] &amp; """)"</f>
        <v>Delete("operator 5963604")</v>
      </c>
    </row>
    <row r="407" spans="1:13" x14ac:dyDescent="0.2">
      <c r="A407" s="69" t="s">
        <v>8101</v>
      </c>
      <c r="B407" s="69">
        <v>2001</v>
      </c>
      <c r="C407" s="69" t="s">
        <v>190</v>
      </c>
      <c r="D407" s="69" t="s">
        <v>8774</v>
      </c>
      <c r="E407" s="69"/>
      <c r="F407" s="69" t="s">
        <v>190</v>
      </c>
      <c r="G407" s="69" t="s">
        <v>856</v>
      </c>
      <c r="H407" s="106"/>
      <c r="I40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Todd Kuhn</v>
      </c>
      <c r="J407" s="106" cm="1">
        <f t="array" ref="J407">GetIDFromName(UjigamiTable[[#This Row],[FullName]])</f>
        <v>2001</v>
      </c>
      <c r="K407" s="107" t="str">
        <f>_xlfn.XLOOKUP(UjigamiTable[[#This Row],[IDFromName]],EmployeesByDept[ID],EmployeesByDept[DeptShift],"")</f>
        <v>T1XX A</v>
      </c>
      <c r="L407" s="106" t="str" cm="1">
        <f t="array" ref="L40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07" s="190" t="str">
        <f>"Delete(""operator " &amp; UjigamiTable[[#This Row],[Operator ID]] &amp; """)"</f>
        <v>Delete("operator 2001")</v>
      </c>
    </row>
    <row r="408" spans="1:13" x14ac:dyDescent="0.2">
      <c r="A408" s="69" t="s">
        <v>6796</v>
      </c>
      <c r="B408" s="69">
        <v>5709849</v>
      </c>
      <c r="C408" s="69"/>
      <c r="D408" s="69"/>
      <c r="E408" s="69"/>
      <c r="F408" s="69" t="s">
        <v>190</v>
      </c>
      <c r="G408" s="69" t="s">
        <v>857</v>
      </c>
      <c r="H408" s="106"/>
      <c r="I40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Kenneth Kurzyniec</v>
      </c>
      <c r="J408" s="106" cm="1">
        <f t="array" ref="J408">GetIDFromName(UjigamiTable[[#This Row],[FullName]])</f>
        <v>9525</v>
      </c>
      <c r="K408" s="107" t="str">
        <f>_xlfn.XLOOKUP(UjigamiTable[[#This Row],[IDFromName]],EmployeesByDept[ID],EmployeesByDept[DeptShift],"")</f>
        <v/>
      </c>
      <c r="L408" s="106" t="str" cm="1">
        <f t="array" ref="L40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08" s="190" t="str">
        <f>"Delete(""operator " &amp; UjigamiTable[[#This Row],[Operator ID]] &amp; """)"</f>
        <v>Delete("operator 5709849")</v>
      </c>
    </row>
    <row r="409" spans="1:13" x14ac:dyDescent="0.2">
      <c r="A409" s="69" t="s">
        <v>9054</v>
      </c>
      <c r="B409" s="69">
        <v>5964093</v>
      </c>
      <c r="C409" s="69"/>
      <c r="D409" s="69"/>
      <c r="E409" s="69"/>
      <c r="F409" s="69" t="s">
        <v>190</v>
      </c>
      <c r="G409" s="69" t="s">
        <v>857</v>
      </c>
      <c r="H409" s="106"/>
      <c r="I40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Clinton Lacy</v>
      </c>
      <c r="J409" s="106" cm="1">
        <f t="array" ref="J409">GetIDFromName(UjigamiTable[[#This Row],[FullName]])</f>
        <v>1545</v>
      </c>
      <c r="K409" s="107" t="str">
        <f>_xlfn.XLOOKUP(UjigamiTable[[#This Row],[IDFromName]],EmployeesByDept[ID],EmployeesByDept[DeptShift],"")</f>
        <v/>
      </c>
      <c r="L409" s="106" t="str" cm="1">
        <f t="array" ref="L40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09" s="190" t="str">
        <f>"Delete(""operator " &amp; UjigamiTable[[#This Row],[Operator ID]] &amp; """)"</f>
        <v>Delete("operator 5964093")</v>
      </c>
    </row>
    <row r="410" spans="1:13" x14ac:dyDescent="0.2">
      <c r="A410" s="69" t="s">
        <v>9055</v>
      </c>
      <c r="B410" s="69">
        <v>5833927</v>
      </c>
      <c r="C410" s="69"/>
      <c r="D410" s="69"/>
      <c r="E410" s="69"/>
      <c r="F410" s="69" t="s">
        <v>190</v>
      </c>
      <c r="G410" s="69" t="s">
        <v>857</v>
      </c>
      <c r="H410" s="106"/>
      <c r="I41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Susan Lafollette</v>
      </c>
      <c r="J410" s="106" t="str" cm="1">
        <f t="array" ref="J410">GetIDFromName(UjigamiTable[[#This Row],[FullName]])</f>
        <v/>
      </c>
      <c r="K410" s="107" t="str">
        <f>_xlfn.XLOOKUP(UjigamiTable[[#This Row],[IDFromName]],EmployeesByDept[ID],EmployeesByDept[DeptShift],"")</f>
        <v/>
      </c>
      <c r="L410" s="106" t="str" cm="1">
        <f t="array" ref="L41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10" s="190" t="str">
        <f>"Delete(""operator " &amp; UjigamiTable[[#This Row],[Operator ID]] &amp; """)"</f>
        <v>Delete("operator 5833927")</v>
      </c>
    </row>
    <row r="411" spans="1:13" x14ac:dyDescent="0.2">
      <c r="A411" s="69" t="s">
        <v>9056</v>
      </c>
      <c r="B411" s="69">
        <v>11057765</v>
      </c>
      <c r="C411" s="69"/>
      <c r="D411" s="69"/>
      <c r="E411" s="69"/>
      <c r="F411" s="69" t="s">
        <v>190</v>
      </c>
      <c r="G411" s="69" t="s">
        <v>857</v>
      </c>
      <c r="H411" s="106"/>
      <c r="I41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Mandy Laird</v>
      </c>
      <c r="J411" s="106" t="str" cm="1">
        <f t="array" ref="J411">GetIDFromName(UjigamiTable[[#This Row],[FullName]])</f>
        <v/>
      </c>
      <c r="K411" s="107" t="str">
        <f>_xlfn.XLOOKUP(UjigamiTable[[#This Row],[IDFromName]],EmployeesByDept[ID],EmployeesByDept[DeptShift],"")</f>
        <v/>
      </c>
      <c r="L411" s="106" t="str" cm="1">
        <f t="array" ref="L41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11" s="190" t="str">
        <f>"Delete(""operator " &amp; UjigamiTable[[#This Row],[Operator ID]] &amp; """)"</f>
        <v>Delete("operator 11057765")</v>
      </c>
    </row>
    <row r="412" spans="1:13" x14ac:dyDescent="0.2">
      <c r="A412" s="69" t="s">
        <v>512</v>
      </c>
      <c r="B412" s="69">
        <v>1696</v>
      </c>
      <c r="C412" s="69" t="s">
        <v>190</v>
      </c>
      <c r="D412" s="69"/>
      <c r="E412" s="69"/>
      <c r="F412" s="69" t="s">
        <v>190</v>
      </c>
      <c r="G412" s="69" t="s">
        <v>857</v>
      </c>
      <c r="H412" s="106"/>
      <c r="I41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Andre Lamb</v>
      </c>
      <c r="J412" s="106" cm="1">
        <f t="array" ref="J412">GetIDFromName(UjigamiTable[[#This Row],[FullName]])</f>
        <v>1696</v>
      </c>
      <c r="K412" s="107" t="str">
        <f>_xlfn.XLOOKUP(UjigamiTable[[#This Row],[IDFromName]],EmployeesByDept[ID],EmployeesByDept[DeptShift],"")</f>
        <v/>
      </c>
      <c r="L412" s="106" t="str" cm="1">
        <f t="array" ref="L41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12" s="190" t="str">
        <f>"Delete(""operator " &amp; UjigamiTable[[#This Row],[Operator ID]] &amp; """)"</f>
        <v>Delete("operator 1696")</v>
      </c>
    </row>
    <row r="413" spans="1:13" x14ac:dyDescent="0.2">
      <c r="A413" s="69" t="s">
        <v>9057</v>
      </c>
      <c r="B413" s="69">
        <v>11074776</v>
      </c>
      <c r="C413" s="69"/>
      <c r="D413" s="69"/>
      <c r="E413" s="69"/>
      <c r="F413" s="69" t="s">
        <v>190</v>
      </c>
      <c r="G413" s="69" t="s">
        <v>857</v>
      </c>
      <c r="H413" s="106"/>
      <c r="I41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Gregory Lane</v>
      </c>
      <c r="J413" s="106" t="str" cm="1">
        <f t="array" ref="J413">GetIDFromName(UjigamiTable[[#This Row],[FullName]])</f>
        <v/>
      </c>
      <c r="K413" s="107" t="str">
        <f>_xlfn.XLOOKUP(UjigamiTable[[#This Row],[IDFromName]],EmployeesByDept[ID],EmployeesByDept[DeptShift],"")</f>
        <v/>
      </c>
      <c r="L413" s="106" t="str" cm="1">
        <f t="array" ref="L41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13" s="190" t="str">
        <f>"Delete(""operator " &amp; UjigamiTable[[#This Row],[Operator ID]] &amp; """)"</f>
        <v>Delete("operator 11074776")</v>
      </c>
    </row>
    <row r="414" spans="1:13" x14ac:dyDescent="0.2">
      <c r="A414" s="69" t="s">
        <v>513</v>
      </c>
      <c r="B414" s="69">
        <v>11074794</v>
      </c>
      <c r="C414" s="69"/>
      <c r="D414" s="69"/>
      <c r="E414" s="69"/>
      <c r="F414" s="69" t="s">
        <v>190</v>
      </c>
      <c r="G414" s="69" t="s">
        <v>857</v>
      </c>
      <c r="H414" s="106"/>
      <c r="I41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Soua Lao</v>
      </c>
      <c r="J414" s="106" cm="1">
        <f t="array" ref="J414">GetIDFromName(UjigamiTable[[#This Row],[FullName]])</f>
        <v>1812</v>
      </c>
      <c r="K414" s="107" t="str">
        <f>_xlfn.XLOOKUP(UjigamiTable[[#This Row],[IDFromName]],EmployeesByDept[ID],EmployeesByDept[DeptShift],"")</f>
        <v/>
      </c>
      <c r="L414" s="106" t="str" cm="1">
        <f t="array" ref="L41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14" s="190" t="str">
        <f>"Delete(""operator " &amp; UjigamiTable[[#This Row],[Operator ID]] &amp; """)"</f>
        <v>Delete("operator 11074794")</v>
      </c>
    </row>
    <row r="415" spans="1:13" x14ac:dyDescent="0.2">
      <c r="A415" s="69" t="s">
        <v>9058</v>
      </c>
      <c r="B415" s="69">
        <v>2511</v>
      </c>
      <c r="C415" s="69" t="s">
        <v>8767</v>
      </c>
      <c r="D415" s="69"/>
      <c r="E415" s="69"/>
      <c r="F415" s="69" t="s">
        <v>190</v>
      </c>
      <c r="G415" s="69" t="s">
        <v>857</v>
      </c>
      <c r="H415" s="106"/>
      <c r="I41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Isiah Lasure</v>
      </c>
      <c r="J415" s="106" cm="1">
        <f t="array" ref="J415">GetIDFromName(UjigamiTable[[#This Row],[FullName]])</f>
        <v>2511</v>
      </c>
      <c r="K415" s="107" t="str">
        <f>_xlfn.XLOOKUP(UjigamiTable[[#This Row],[IDFromName]],EmployeesByDept[ID],EmployeesByDept[DeptShift],"")</f>
        <v/>
      </c>
      <c r="L415" s="106" t="str" cm="1">
        <f t="array" ref="L41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15" s="190" t="str">
        <f>"Delete(""operator " &amp; UjigamiTable[[#This Row],[Operator ID]] &amp; """)"</f>
        <v>Delete("operator 2511")</v>
      </c>
    </row>
    <row r="416" spans="1:13" x14ac:dyDescent="0.2">
      <c r="A416" s="69" t="s">
        <v>6664</v>
      </c>
      <c r="B416" s="69">
        <v>5833926</v>
      </c>
      <c r="C416" s="69"/>
      <c r="D416" s="69"/>
      <c r="E416" s="69"/>
      <c r="F416" s="69" t="s">
        <v>190</v>
      </c>
      <c r="G416" s="69" t="s">
        <v>857</v>
      </c>
      <c r="H416" s="106"/>
      <c r="I41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Joshua Lasure</v>
      </c>
      <c r="J416" s="106" cm="1">
        <f t="array" ref="J416">GetIDFromName(UjigamiTable[[#This Row],[FullName]])</f>
        <v>9787</v>
      </c>
      <c r="K416" s="107" t="str">
        <f>_xlfn.XLOOKUP(UjigamiTable[[#This Row],[IDFromName]],EmployeesByDept[ID],EmployeesByDept[DeptShift],"")</f>
        <v xml:space="preserve">Materials </v>
      </c>
      <c r="L416" s="106" t="str" cm="1">
        <f t="array" ref="L41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16" s="190" t="str">
        <f>"Delete(""operator " &amp; UjigamiTable[[#This Row],[Operator ID]] &amp; """)"</f>
        <v>Delete("operator 5833926")</v>
      </c>
    </row>
    <row r="417" spans="1:13" x14ac:dyDescent="0.2">
      <c r="A417" s="69" t="s">
        <v>9059</v>
      </c>
      <c r="B417" s="69">
        <v>11057521</v>
      </c>
      <c r="C417" s="69"/>
      <c r="D417" s="69"/>
      <c r="E417" s="69"/>
      <c r="F417" s="69" t="s">
        <v>190</v>
      </c>
      <c r="G417" s="69" t="s">
        <v>857</v>
      </c>
      <c r="H417" s="106"/>
      <c r="I41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Charneka Lauray</v>
      </c>
      <c r="J417" s="106" t="str" cm="1">
        <f t="array" ref="J417">GetIDFromName(UjigamiTable[[#This Row],[FullName]])</f>
        <v/>
      </c>
      <c r="K417" s="107" t="str">
        <f>_xlfn.XLOOKUP(UjigamiTable[[#This Row],[IDFromName]],EmployeesByDept[ID],EmployeesByDept[DeptShift],"")</f>
        <v/>
      </c>
      <c r="L417" s="106" t="str" cm="1">
        <f t="array" ref="L41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17" s="190" t="str">
        <f>"Delete(""operator " &amp; UjigamiTable[[#This Row],[Operator ID]] &amp; """)"</f>
        <v>Delete("operator 11057521")</v>
      </c>
    </row>
    <row r="418" spans="1:13" x14ac:dyDescent="0.2">
      <c r="A418" s="69" t="s">
        <v>9060</v>
      </c>
      <c r="B418" s="69">
        <v>5947042</v>
      </c>
      <c r="C418" s="69"/>
      <c r="D418" s="69"/>
      <c r="E418" s="69"/>
      <c r="F418" s="69" t="s">
        <v>190</v>
      </c>
      <c r="G418" s="69" t="s">
        <v>857</v>
      </c>
      <c r="H418" s="106"/>
      <c r="I41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Ellis Law</v>
      </c>
      <c r="J418" s="106" t="str" cm="1">
        <f t="array" ref="J418">GetIDFromName(UjigamiTable[[#This Row],[FullName]])</f>
        <v/>
      </c>
      <c r="K418" s="107" t="str">
        <f>_xlfn.XLOOKUP(UjigamiTable[[#This Row],[IDFromName]],EmployeesByDept[ID],EmployeesByDept[DeptShift],"")</f>
        <v/>
      </c>
      <c r="L418" s="106" t="str" cm="1">
        <f t="array" ref="L41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18" s="190" t="str">
        <f>"Delete(""operator " &amp; UjigamiTable[[#This Row],[Operator ID]] &amp; """)"</f>
        <v>Delete("operator 5947042")</v>
      </c>
    </row>
    <row r="419" spans="1:13" x14ac:dyDescent="0.2">
      <c r="A419" s="69" t="s">
        <v>9061</v>
      </c>
      <c r="B419" s="69">
        <v>11074781</v>
      </c>
      <c r="C419" s="69"/>
      <c r="D419" s="69"/>
      <c r="E419" s="69"/>
      <c r="F419" s="69" t="s">
        <v>190</v>
      </c>
      <c r="G419" s="69" t="s">
        <v>857</v>
      </c>
      <c r="H419" s="106"/>
      <c r="I41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Kenneth Lawrence</v>
      </c>
      <c r="J419" s="106" t="str" cm="1">
        <f t="array" ref="J419">GetIDFromName(UjigamiTable[[#This Row],[FullName]])</f>
        <v/>
      </c>
      <c r="K419" s="107" t="str">
        <f>_xlfn.XLOOKUP(UjigamiTable[[#This Row],[IDFromName]],EmployeesByDept[ID],EmployeesByDept[DeptShift],"")</f>
        <v/>
      </c>
      <c r="L419" s="106" t="str" cm="1">
        <f t="array" ref="L41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19" s="190" t="str">
        <f>"Delete(""operator " &amp; UjigamiTable[[#This Row],[Operator ID]] &amp; """)"</f>
        <v>Delete("operator 11074781")</v>
      </c>
    </row>
    <row r="420" spans="1:13" x14ac:dyDescent="0.2">
      <c r="A420" s="69" t="s">
        <v>518</v>
      </c>
      <c r="B420" s="69">
        <v>11252493</v>
      </c>
      <c r="C420" s="69"/>
      <c r="D420" s="69"/>
      <c r="E420" s="69"/>
      <c r="F420" s="69" t="s">
        <v>190</v>
      </c>
      <c r="G420" s="69" t="s">
        <v>857</v>
      </c>
      <c r="H420" s="106"/>
      <c r="I42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Andre Lawson</v>
      </c>
      <c r="J420" s="106" t="str" cm="1">
        <f t="array" ref="J420">GetIDFromName(UjigamiTable[[#This Row],[FullName]])</f>
        <v/>
      </c>
      <c r="K420" s="107" t="str">
        <f>_xlfn.XLOOKUP(UjigamiTable[[#This Row],[IDFromName]],EmployeesByDept[ID],EmployeesByDept[DeptShift],"")</f>
        <v/>
      </c>
      <c r="L420" s="106" t="str" cm="1">
        <f t="array" ref="L42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20" s="190" t="str">
        <f>"Delete(""operator " &amp; UjigamiTable[[#This Row],[Operator ID]] &amp; """)"</f>
        <v>Delete("operator 11252493")</v>
      </c>
    </row>
    <row r="421" spans="1:13" x14ac:dyDescent="0.2">
      <c r="A421" s="69" t="s">
        <v>9062</v>
      </c>
      <c r="B421" s="69">
        <v>1657</v>
      </c>
      <c r="C421" s="69" t="s">
        <v>190</v>
      </c>
      <c r="D421" s="69" t="s">
        <v>8774</v>
      </c>
      <c r="E421" s="69"/>
      <c r="F421" s="69" t="s">
        <v>190</v>
      </c>
      <c r="G421" s="69" t="s">
        <v>856</v>
      </c>
      <c r="H421" s="106"/>
      <c r="I42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Clifton Lawson</v>
      </c>
      <c r="J421" s="106" cm="1">
        <f t="array" ref="J421">GetIDFromName(UjigamiTable[[#This Row],[FullName]])</f>
        <v>1657</v>
      </c>
      <c r="K421" s="107" t="str">
        <f>_xlfn.XLOOKUP(UjigamiTable[[#This Row],[IDFromName]],EmployeesByDept[ID],EmployeesByDept[DeptShift],"")</f>
        <v>T1XX A</v>
      </c>
      <c r="L421" s="106" t="str" cm="1">
        <f t="array" ref="L42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21" s="190" t="str">
        <f>"Delete(""operator " &amp; UjigamiTable[[#This Row],[Operator ID]] &amp; """)"</f>
        <v>Delete("operator 1657")</v>
      </c>
    </row>
    <row r="422" spans="1:13" x14ac:dyDescent="0.2">
      <c r="A422" s="69" t="s">
        <v>9063</v>
      </c>
      <c r="B422" s="69">
        <v>11009067</v>
      </c>
      <c r="C422" s="69"/>
      <c r="D422" s="69"/>
      <c r="E422" s="69"/>
      <c r="F422" s="69" t="s">
        <v>190</v>
      </c>
      <c r="G422" s="69" t="s">
        <v>857</v>
      </c>
      <c r="H422" s="106"/>
      <c r="I42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Lillian Leak</v>
      </c>
      <c r="J422" s="106" t="str" cm="1">
        <f t="array" ref="J422">GetIDFromName(UjigamiTable[[#This Row],[FullName]])</f>
        <v/>
      </c>
      <c r="K422" s="107" t="str">
        <f>_xlfn.XLOOKUP(UjigamiTable[[#This Row],[IDFromName]],EmployeesByDept[ID],EmployeesByDept[DeptShift],"")</f>
        <v/>
      </c>
      <c r="L422" s="106" t="str" cm="1">
        <f t="array" ref="L42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22" s="190" t="str">
        <f>"Delete(""operator " &amp; UjigamiTable[[#This Row],[Operator ID]] &amp; """)"</f>
        <v>Delete("operator 11009067")</v>
      </c>
    </row>
    <row r="423" spans="1:13" x14ac:dyDescent="0.2">
      <c r="A423" s="69" t="s">
        <v>9064</v>
      </c>
      <c r="B423" s="69">
        <v>11057725</v>
      </c>
      <c r="C423" s="69"/>
      <c r="D423" s="69"/>
      <c r="E423" s="69"/>
      <c r="F423" s="69" t="s">
        <v>190</v>
      </c>
      <c r="G423" s="69" t="s">
        <v>857</v>
      </c>
      <c r="H423" s="106"/>
      <c r="I42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Alicia Lee</v>
      </c>
      <c r="J423" s="106" t="str" cm="1">
        <f t="array" ref="J423">GetIDFromName(UjigamiTable[[#This Row],[FullName]])</f>
        <v/>
      </c>
      <c r="K423" s="107" t="str">
        <f>_xlfn.XLOOKUP(UjigamiTable[[#This Row],[IDFromName]],EmployeesByDept[ID],EmployeesByDept[DeptShift],"")</f>
        <v/>
      </c>
      <c r="L423" s="106" t="str" cm="1">
        <f t="array" ref="L42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23" s="190" t="str">
        <f>"Delete(""operator " &amp; UjigamiTable[[#This Row],[Operator ID]] &amp; """)"</f>
        <v>Delete("operator 11057725")</v>
      </c>
    </row>
    <row r="424" spans="1:13" x14ac:dyDescent="0.2">
      <c r="A424" s="69" t="s">
        <v>5661</v>
      </c>
      <c r="B424" s="69">
        <v>5662876</v>
      </c>
      <c r="C424" s="69"/>
      <c r="D424" s="69"/>
      <c r="E424" s="69"/>
      <c r="F424" s="69" t="s">
        <v>190</v>
      </c>
      <c r="G424" s="69" t="s">
        <v>857</v>
      </c>
      <c r="H424" s="106"/>
      <c r="I42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Chue Lee</v>
      </c>
      <c r="J424" s="106" cm="1">
        <f t="array" ref="J424">GetIDFromName(UjigamiTable[[#This Row],[FullName]])</f>
        <v>2391</v>
      </c>
      <c r="K424" s="107" t="str">
        <f>_xlfn.XLOOKUP(UjigamiTable[[#This Row],[IDFromName]],EmployeesByDept[ID],EmployeesByDept[DeptShift],"")</f>
        <v/>
      </c>
      <c r="L424" s="106" t="str" cm="1">
        <f t="array" ref="L42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24" s="190" t="str">
        <f>"Delete(""operator " &amp; UjigamiTable[[#This Row],[Operator ID]] &amp; """)"</f>
        <v>Delete("operator 5662876")</v>
      </c>
    </row>
    <row r="425" spans="1:13" x14ac:dyDescent="0.2">
      <c r="A425" s="69" t="s">
        <v>5765</v>
      </c>
      <c r="B425" s="69">
        <v>11008962</v>
      </c>
      <c r="C425" s="69"/>
      <c r="D425" s="69"/>
      <c r="E425" s="69"/>
      <c r="F425" s="69" t="s">
        <v>190</v>
      </c>
      <c r="G425" s="69" t="s">
        <v>857</v>
      </c>
      <c r="H425" s="106"/>
      <c r="I42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Damian Lee</v>
      </c>
      <c r="J425" s="106" cm="1">
        <f t="array" ref="J425">GetIDFromName(UjigamiTable[[#This Row],[FullName]])</f>
        <v>8928</v>
      </c>
      <c r="K425" s="107" t="str">
        <f>_xlfn.XLOOKUP(UjigamiTable[[#This Row],[IDFromName]],EmployeesByDept[ID],EmployeesByDept[DeptShift],"")</f>
        <v/>
      </c>
      <c r="L425" s="106" t="str" cm="1">
        <f t="array" ref="L42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25" s="190" t="str">
        <f>"Delete(""operator " &amp; UjigamiTable[[#This Row],[Operator ID]] &amp; """)"</f>
        <v>Delete("operator 11008962")</v>
      </c>
    </row>
    <row r="426" spans="1:13" x14ac:dyDescent="0.2">
      <c r="A426" s="69" t="s">
        <v>9065</v>
      </c>
      <c r="B426" s="69">
        <v>11227861</v>
      </c>
      <c r="C426" s="69"/>
      <c r="D426" s="69"/>
      <c r="E426" s="69"/>
      <c r="F426" s="69" t="s">
        <v>190</v>
      </c>
      <c r="G426" s="69" t="s">
        <v>857</v>
      </c>
      <c r="H426" s="106"/>
      <c r="I42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Demario Lee</v>
      </c>
      <c r="J426" s="106" cm="1">
        <f t="array" ref="J426">GetIDFromName(UjigamiTable[[#This Row],[FullName]])</f>
        <v>3020</v>
      </c>
      <c r="K426" s="107" t="str">
        <f>_xlfn.XLOOKUP(UjigamiTable[[#This Row],[IDFromName]],EmployeesByDept[ID],EmployeesByDept[DeptShift],"")</f>
        <v/>
      </c>
      <c r="L426" s="106" t="str" cm="1">
        <f t="array" ref="L42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26" s="190" t="str">
        <f>"Delete(""operator " &amp; UjigamiTable[[#This Row],[Operator ID]] &amp; """)"</f>
        <v>Delete("operator 11227861")</v>
      </c>
    </row>
    <row r="427" spans="1:13" x14ac:dyDescent="0.2">
      <c r="A427" s="69" t="s">
        <v>9066</v>
      </c>
      <c r="B427" s="69">
        <v>11142146</v>
      </c>
      <c r="C427" s="69"/>
      <c r="D427" s="69"/>
      <c r="E427" s="69"/>
      <c r="F427" s="69" t="s">
        <v>190</v>
      </c>
      <c r="G427" s="69" t="s">
        <v>857</v>
      </c>
      <c r="H427" s="106"/>
      <c r="I42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Dominique Lee</v>
      </c>
      <c r="J427" s="106" t="str" cm="1">
        <f t="array" ref="J427">GetIDFromName(UjigamiTable[[#This Row],[FullName]])</f>
        <v/>
      </c>
      <c r="K427" s="107" t="str">
        <f>_xlfn.XLOOKUP(UjigamiTable[[#This Row],[IDFromName]],EmployeesByDept[ID],EmployeesByDept[DeptShift],"")</f>
        <v/>
      </c>
      <c r="L427" s="106" t="str" cm="1">
        <f t="array" ref="L42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27" s="190" t="str">
        <f>"Delete(""operator " &amp; UjigamiTable[[#This Row],[Operator ID]] &amp; """)"</f>
        <v>Delete("operator 11142146")</v>
      </c>
    </row>
    <row r="428" spans="1:13" x14ac:dyDescent="0.2">
      <c r="A428" s="69" t="s">
        <v>9067</v>
      </c>
      <c r="B428" s="69">
        <v>11057745</v>
      </c>
      <c r="C428" s="69"/>
      <c r="D428" s="69"/>
      <c r="E428" s="69"/>
      <c r="F428" s="69" t="s">
        <v>190</v>
      </c>
      <c r="G428" s="69" t="s">
        <v>857</v>
      </c>
      <c r="H428" s="106"/>
      <c r="I42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Erkneco Lee</v>
      </c>
      <c r="J428" s="106" t="str" cm="1">
        <f t="array" ref="J428">GetIDFromName(UjigamiTable[[#This Row],[FullName]])</f>
        <v/>
      </c>
      <c r="K428" s="107" t="str">
        <f>_xlfn.XLOOKUP(UjigamiTable[[#This Row],[IDFromName]],EmployeesByDept[ID],EmployeesByDept[DeptShift],"")</f>
        <v/>
      </c>
      <c r="L428" s="106" t="str" cm="1">
        <f t="array" ref="L42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28" s="190" t="str">
        <f>"Delete(""operator " &amp; UjigamiTable[[#This Row],[Operator ID]] &amp; """)"</f>
        <v>Delete("operator 11057745")</v>
      </c>
    </row>
    <row r="429" spans="1:13" x14ac:dyDescent="0.2">
      <c r="A429" s="69" t="s">
        <v>522</v>
      </c>
      <c r="B429" s="69">
        <v>8878</v>
      </c>
      <c r="C429" s="69" t="s">
        <v>8831</v>
      </c>
      <c r="D429" s="69" t="s">
        <v>9068</v>
      </c>
      <c r="E429" s="69"/>
      <c r="F429" s="69" t="s">
        <v>187</v>
      </c>
      <c r="G429" s="69" t="s">
        <v>856</v>
      </c>
      <c r="H429" s="106"/>
      <c r="I42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Fue Lee</v>
      </c>
      <c r="J429" s="106" cm="1">
        <f t="array" ref="J429">GetIDFromName(UjigamiTable[[#This Row],[FullName]])</f>
        <v>8878</v>
      </c>
      <c r="K429" s="107" t="str">
        <f>_xlfn.XLOOKUP(UjigamiTable[[#This Row],[IDFromName]],EmployeesByDept[ID],EmployeesByDept[DeptShift],"")</f>
        <v>Maintenance 2nd</v>
      </c>
      <c r="L429" s="106" t="str" cm="1">
        <f t="array" ref="L42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29" s="190" t="str">
        <f>"Delete(""operator " &amp; UjigamiTable[[#This Row],[Operator ID]] &amp; """)"</f>
        <v>Delete("operator 8878")</v>
      </c>
    </row>
    <row r="430" spans="1:13" x14ac:dyDescent="0.2">
      <c r="A430" s="69" t="s">
        <v>9069</v>
      </c>
      <c r="B430" s="69">
        <v>11074516</v>
      </c>
      <c r="C430" s="69"/>
      <c r="D430" s="69"/>
      <c r="E430" s="69"/>
      <c r="F430" s="69" t="s">
        <v>190</v>
      </c>
      <c r="G430" s="69" t="s">
        <v>857</v>
      </c>
      <c r="H430" s="106"/>
      <c r="I43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Greg Lee</v>
      </c>
      <c r="J430" s="106" t="str" cm="1">
        <f t="array" ref="J430">GetIDFromName(UjigamiTable[[#This Row],[FullName]])</f>
        <v/>
      </c>
      <c r="K430" s="107" t="str">
        <f>_xlfn.XLOOKUP(UjigamiTable[[#This Row],[IDFromName]],EmployeesByDept[ID],EmployeesByDept[DeptShift],"")</f>
        <v/>
      </c>
      <c r="L430" s="106" t="str" cm="1">
        <f t="array" ref="L43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30" s="190" t="str">
        <f>"Delete(""operator " &amp; UjigamiTable[[#This Row],[Operator ID]] &amp; """)"</f>
        <v>Delete("operator 11074516")</v>
      </c>
    </row>
    <row r="431" spans="1:13" x14ac:dyDescent="0.2">
      <c r="A431" s="69" t="s">
        <v>9070</v>
      </c>
      <c r="B431" s="69">
        <v>5895485</v>
      </c>
      <c r="C431" s="69"/>
      <c r="D431" s="69"/>
      <c r="E431" s="69"/>
      <c r="F431" s="69" t="s">
        <v>190</v>
      </c>
      <c r="G431" s="69" t="s">
        <v>857</v>
      </c>
      <c r="H431" s="106"/>
      <c r="I43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Huawag Lee</v>
      </c>
      <c r="J431" s="106" t="str" cm="1">
        <f t="array" ref="J431">GetIDFromName(UjigamiTable[[#This Row],[FullName]])</f>
        <v/>
      </c>
      <c r="K431" s="107" t="str">
        <f>_xlfn.XLOOKUP(UjigamiTable[[#This Row],[IDFromName]],EmployeesByDept[ID],EmployeesByDept[DeptShift],"")</f>
        <v/>
      </c>
      <c r="L431" s="106" t="str" cm="1">
        <f t="array" ref="L43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31" s="190" t="str">
        <f>"Delete(""operator " &amp; UjigamiTable[[#This Row],[Operator ID]] &amp; """)"</f>
        <v>Delete("operator 5895485")</v>
      </c>
    </row>
    <row r="432" spans="1:13" x14ac:dyDescent="0.2">
      <c r="A432" s="69" t="s">
        <v>6820</v>
      </c>
      <c r="B432" s="69">
        <v>2519</v>
      </c>
      <c r="C432" s="69" t="s">
        <v>8767</v>
      </c>
      <c r="D432" s="69"/>
      <c r="E432" s="69"/>
      <c r="F432" s="69" t="s">
        <v>190</v>
      </c>
      <c r="G432" s="69" t="s">
        <v>857</v>
      </c>
      <c r="H432" s="106"/>
      <c r="I43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Kevin Lee</v>
      </c>
      <c r="J432" s="106" cm="1">
        <f t="array" ref="J432">GetIDFromName(UjigamiTable[[#This Row],[FullName]])</f>
        <v>2519</v>
      </c>
      <c r="K432" s="107" t="str">
        <f>_xlfn.XLOOKUP(UjigamiTable[[#This Row],[IDFromName]],EmployeesByDept[ID],EmployeesByDept[DeptShift],"")</f>
        <v/>
      </c>
      <c r="L432" s="106" t="str" cm="1">
        <f t="array" ref="L43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32" s="190" t="str">
        <f>"Delete(""operator " &amp; UjigamiTable[[#This Row],[Operator ID]] &amp; """)"</f>
        <v>Delete("operator 2519")</v>
      </c>
    </row>
    <row r="433" spans="1:13" x14ac:dyDescent="0.2">
      <c r="A433" s="69" t="s">
        <v>527</v>
      </c>
      <c r="B433" s="69">
        <v>9182</v>
      </c>
      <c r="C433" s="69" t="s">
        <v>8831</v>
      </c>
      <c r="D433" s="69" t="s">
        <v>9071</v>
      </c>
      <c r="E433" s="69"/>
      <c r="F433" s="69" t="s">
        <v>187</v>
      </c>
      <c r="G433" s="69" t="s">
        <v>856</v>
      </c>
      <c r="H433" s="106"/>
      <c r="I43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Love Lee</v>
      </c>
      <c r="J433" s="106" cm="1">
        <f t="array" ref="J433">GetIDFromName(UjigamiTable[[#This Row],[FullName]])</f>
        <v>9182</v>
      </c>
      <c r="K433" s="107" t="str">
        <f>_xlfn.XLOOKUP(UjigamiTable[[#This Row],[IDFromName]],EmployeesByDept[ID],EmployeesByDept[DeptShift],"")</f>
        <v>Maintenance 3rd</v>
      </c>
      <c r="L433" s="106" t="str" cm="1">
        <f t="array" ref="L43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33" s="190" t="str">
        <f>"Delete(""operator " &amp; UjigamiTable[[#This Row],[Operator ID]] &amp; """)"</f>
        <v>Delete("operator 9182")</v>
      </c>
    </row>
    <row r="434" spans="1:13" x14ac:dyDescent="0.2">
      <c r="A434" s="69" t="s">
        <v>529</v>
      </c>
      <c r="B434" s="69">
        <v>11074696</v>
      </c>
      <c r="C434" s="69"/>
      <c r="D434" s="69"/>
      <c r="E434" s="69"/>
      <c r="F434" s="69" t="s">
        <v>190</v>
      </c>
      <c r="G434" s="69" t="s">
        <v>857</v>
      </c>
      <c r="H434" s="106"/>
      <c r="I43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Meng Lee</v>
      </c>
      <c r="J434" s="106" cm="1">
        <f t="array" ref="J434">GetIDFromName(UjigamiTable[[#This Row],[FullName]])</f>
        <v>1190</v>
      </c>
      <c r="K434" s="107" t="str">
        <f>_xlfn.XLOOKUP(UjigamiTable[[#This Row],[IDFromName]],EmployeesByDept[ID],EmployeesByDept[DeptShift],"")</f>
        <v/>
      </c>
      <c r="L434" s="106" t="str" cm="1">
        <f t="array" ref="L43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34" s="190" t="str">
        <f>"Delete(""operator " &amp; UjigamiTable[[#This Row],[Operator ID]] &amp; """)"</f>
        <v>Delete("operator 11074696")</v>
      </c>
    </row>
    <row r="435" spans="1:13" x14ac:dyDescent="0.2">
      <c r="A435" s="69" t="s">
        <v>531</v>
      </c>
      <c r="B435" s="69">
        <v>9726</v>
      </c>
      <c r="C435" s="69" t="s">
        <v>8767</v>
      </c>
      <c r="D435" s="69"/>
      <c r="E435" s="69"/>
      <c r="F435" s="69" t="s">
        <v>190</v>
      </c>
      <c r="G435" s="69" t="s">
        <v>857</v>
      </c>
      <c r="H435" s="106"/>
      <c r="I43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Phayhoung Lee</v>
      </c>
      <c r="J435" s="106" cm="1">
        <f t="array" ref="J435">GetIDFromName(UjigamiTable[[#This Row],[FullName]])</f>
        <v>9726</v>
      </c>
      <c r="K435" s="107" t="str">
        <f>_xlfn.XLOOKUP(UjigamiTable[[#This Row],[IDFromName]],EmployeesByDept[ID],EmployeesByDept[DeptShift],"")</f>
        <v/>
      </c>
      <c r="L435" s="106" t="str" cm="1">
        <f t="array" ref="L43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35" s="190" t="str">
        <f>"Delete(""operator " &amp; UjigamiTable[[#This Row],[Operator ID]] &amp; """)"</f>
        <v>Delete("operator 9726")</v>
      </c>
    </row>
    <row r="436" spans="1:13" x14ac:dyDescent="0.2">
      <c r="A436" s="69" t="s">
        <v>532</v>
      </c>
      <c r="B436" s="69">
        <v>5963574</v>
      </c>
      <c r="C436" s="69"/>
      <c r="D436" s="69"/>
      <c r="E436" s="69"/>
      <c r="F436" s="69" t="s">
        <v>190</v>
      </c>
      <c r="G436" s="69" t="s">
        <v>857</v>
      </c>
      <c r="H436" s="106"/>
      <c r="I43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Robert Lee</v>
      </c>
      <c r="J436" s="106" cm="1">
        <f t="array" ref="J436">GetIDFromName(UjigamiTable[[#This Row],[FullName]])</f>
        <v>8744</v>
      </c>
      <c r="K436" s="107" t="str">
        <f>_xlfn.XLOOKUP(UjigamiTable[[#This Row],[IDFromName]],EmployeesByDept[ID],EmployeesByDept[DeptShift],"")</f>
        <v/>
      </c>
      <c r="L436" s="106" t="str" cm="1">
        <f t="array" ref="L43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36" s="190" t="str">
        <f>"Delete(""operator " &amp; UjigamiTable[[#This Row],[Operator ID]] &amp; """)"</f>
        <v>Delete("operator 5963574")</v>
      </c>
    </row>
    <row r="437" spans="1:13" x14ac:dyDescent="0.2">
      <c r="A437" s="69" t="s">
        <v>535</v>
      </c>
      <c r="B437" s="69">
        <v>11189019</v>
      </c>
      <c r="C437" s="69"/>
      <c r="D437" s="69"/>
      <c r="E437" s="69"/>
      <c r="F437" s="69" t="s">
        <v>190</v>
      </c>
      <c r="G437" s="69" t="s">
        <v>857</v>
      </c>
      <c r="H437" s="106"/>
      <c r="I43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Solyna Lee</v>
      </c>
      <c r="J437" s="106" cm="1">
        <f t="array" ref="J437">GetIDFromName(UjigamiTable[[#This Row],[FullName]])</f>
        <v>1110</v>
      </c>
      <c r="K437" s="107" t="str">
        <f>_xlfn.XLOOKUP(UjigamiTable[[#This Row],[IDFromName]],EmployeesByDept[ID],EmployeesByDept[DeptShift],"")</f>
        <v>DT FEM 2nd</v>
      </c>
      <c r="L437" s="106" t="str" cm="1">
        <f t="array" ref="L43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37" s="190" t="str">
        <f>"Delete(""operator " &amp; UjigamiTable[[#This Row],[Operator ID]] &amp; """)"</f>
        <v>Delete("operator 11189019")</v>
      </c>
    </row>
    <row r="438" spans="1:13" x14ac:dyDescent="0.2">
      <c r="A438" s="69" t="s">
        <v>8218</v>
      </c>
      <c r="B438" s="69">
        <v>5937208</v>
      </c>
      <c r="C438" s="69"/>
      <c r="D438" s="69"/>
      <c r="E438" s="69"/>
      <c r="F438" s="69" t="s">
        <v>190</v>
      </c>
      <c r="G438" s="69" t="s">
        <v>857</v>
      </c>
      <c r="H438" s="106"/>
      <c r="I43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Vang Lee</v>
      </c>
      <c r="J438" s="106" cm="1">
        <f t="array" ref="J438">GetIDFromName(UjigamiTable[[#This Row],[FullName]])</f>
        <v>1344</v>
      </c>
      <c r="K438" s="107" t="str">
        <f>_xlfn.XLOOKUP(UjigamiTable[[#This Row],[IDFromName]],EmployeesByDept[ID],EmployeesByDept[DeptShift],"")</f>
        <v/>
      </c>
      <c r="L438" s="106" t="str" cm="1">
        <f t="array" ref="L43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38" s="190" t="str">
        <f>"Delete(""operator " &amp; UjigamiTable[[#This Row],[Operator ID]] &amp; """)"</f>
        <v>Delete("operator 5937208")</v>
      </c>
    </row>
    <row r="439" spans="1:13" x14ac:dyDescent="0.2">
      <c r="A439" s="69" t="s">
        <v>537</v>
      </c>
      <c r="B439" s="69">
        <v>8718</v>
      </c>
      <c r="C439" s="69" t="s">
        <v>175</v>
      </c>
      <c r="D439" s="69" t="s">
        <v>8774</v>
      </c>
      <c r="E439" s="69"/>
      <c r="F439" s="69" t="s">
        <v>8779</v>
      </c>
      <c r="G439" s="69" t="s">
        <v>856</v>
      </c>
      <c r="H439" s="106"/>
      <c r="I43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Yeng Lee</v>
      </c>
      <c r="J439" s="106" cm="1">
        <f t="array" ref="J439">GetIDFromName(UjigamiTable[[#This Row],[FullName]])</f>
        <v>8718</v>
      </c>
      <c r="K439" s="107" t="str">
        <f>_xlfn.XLOOKUP(UjigamiTable[[#This Row],[IDFromName]],EmployeesByDept[ID],EmployeesByDept[DeptShift],"")</f>
        <v>T1XX A</v>
      </c>
      <c r="L439" s="106" t="str" cm="1">
        <f t="array" ref="L43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39" s="190" t="str">
        <f>"Delete(""operator " &amp; UjigamiTable[[#This Row],[Operator ID]] &amp; """)"</f>
        <v>Delete("operator 8718")</v>
      </c>
    </row>
    <row r="440" spans="1:13" x14ac:dyDescent="0.2">
      <c r="A440" s="69" t="s">
        <v>9072</v>
      </c>
      <c r="B440" s="69">
        <v>5964090</v>
      </c>
      <c r="C440" s="69"/>
      <c r="D440" s="69"/>
      <c r="E440" s="69"/>
      <c r="F440" s="69" t="s">
        <v>190</v>
      </c>
      <c r="G440" s="69" t="s">
        <v>857</v>
      </c>
      <c r="H440" s="106"/>
      <c r="I44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Dontay Leonard</v>
      </c>
      <c r="J440" s="106" t="str" cm="1">
        <f t="array" ref="J440">GetIDFromName(UjigamiTable[[#This Row],[FullName]])</f>
        <v/>
      </c>
      <c r="K440" s="107" t="str">
        <f>_xlfn.XLOOKUP(UjigamiTable[[#This Row],[IDFromName]],EmployeesByDept[ID],EmployeesByDept[DeptShift],"")</f>
        <v/>
      </c>
      <c r="L440" s="106" t="str" cm="1">
        <f t="array" ref="L44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40" s="190" t="str">
        <f>"Delete(""operator " &amp; UjigamiTable[[#This Row],[Operator ID]] &amp; """)"</f>
        <v>Delete("operator 5964090")</v>
      </c>
    </row>
    <row r="441" spans="1:13" x14ac:dyDescent="0.2">
      <c r="A441" s="69" t="s">
        <v>9073</v>
      </c>
      <c r="B441" s="69">
        <v>11074962</v>
      </c>
      <c r="C441" s="69"/>
      <c r="D441" s="69"/>
      <c r="E441" s="69"/>
      <c r="F441" s="69" t="s">
        <v>190</v>
      </c>
      <c r="G441" s="69" t="s">
        <v>857</v>
      </c>
      <c r="H441" s="106"/>
      <c r="I44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Narchelle Lewis</v>
      </c>
      <c r="J441" s="106" t="str" cm="1">
        <f t="array" ref="J441">GetIDFromName(UjigamiTable[[#This Row],[FullName]])</f>
        <v/>
      </c>
      <c r="K441" s="107" t="str">
        <f>_xlfn.XLOOKUP(UjigamiTable[[#This Row],[IDFromName]],EmployeesByDept[ID],EmployeesByDept[DeptShift],"")</f>
        <v/>
      </c>
      <c r="L441" s="106" t="str" cm="1">
        <f t="array" ref="L44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41" s="190" t="str">
        <f>"Delete(""operator " &amp; UjigamiTable[[#This Row],[Operator ID]] &amp; """)"</f>
        <v>Delete("operator 11074962")</v>
      </c>
    </row>
    <row r="442" spans="1:13" x14ac:dyDescent="0.2">
      <c r="A442" s="69" t="s">
        <v>541</v>
      </c>
      <c r="B442" s="69">
        <v>1656</v>
      </c>
      <c r="C442" s="69" t="s">
        <v>190</v>
      </c>
      <c r="D442" s="69" t="s">
        <v>8774</v>
      </c>
      <c r="E442" s="69"/>
      <c r="F442" s="69" t="s">
        <v>190</v>
      </c>
      <c r="G442" s="69" t="s">
        <v>856</v>
      </c>
      <c r="H442" s="106"/>
      <c r="I44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Raynard Lewis</v>
      </c>
      <c r="J442" s="106" cm="1">
        <f t="array" ref="J442">GetIDFromName(UjigamiTable[[#This Row],[FullName]])</f>
        <v>1656</v>
      </c>
      <c r="K442" s="107" t="str">
        <f>_xlfn.XLOOKUP(UjigamiTable[[#This Row],[IDFromName]],EmployeesByDept[ID],EmployeesByDept[DeptShift],"")</f>
        <v>T1XX A</v>
      </c>
      <c r="L442" s="106" t="str" cm="1">
        <f t="array" ref="L44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42" s="190" t="str">
        <f>"Delete(""operator " &amp; UjigamiTable[[#This Row],[Operator ID]] &amp; """)"</f>
        <v>Delete("operator 1656")</v>
      </c>
    </row>
    <row r="443" spans="1:13" x14ac:dyDescent="0.2">
      <c r="A443" s="69" t="s">
        <v>9074</v>
      </c>
      <c r="B443" s="69">
        <v>11057455</v>
      </c>
      <c r="C443" s="69"/>
      <c r="D443" s="69"/>
      <c r="E443" s="69"/>
      <c r="F443" s="69" t="s">
        <v>190</v>
      </c>
      <c r="G443" s="69" t="s">
        <v>857</v>
      </c>
      <c r="H443" s="106"/>
      <c r="I44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John Lighting</v>
      </c>
      <c r="J443" s="106" t="str" cm="1">
        <f t="array" ref="J443">GetIDFromName(UjigamiTable[[#This Row],[FullName]])</f>
        <v/>
      </c>
      <c r="K443" s="107" t="str">
        <f>_xlfn.XLOOKUP(UjigamiTable[[#This Row],[IDFromName]],EmployeesByDept[ID],EmployeesByDept[DeptShift],"")</f>
        <v/>
      </c>
      <c r="L443" s="106" t="str" cm="1">
        <f t="array" ref="L44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43" s="190" t="str">
        <f>"Delete(""operator " &amp; UjigamiTable[[#This Row],[Operator ID]] &amp; """)"</f>
        <v>Delete("operator 11057455")</v>
      </c>
    </row>
    <row r="444" spans="1:13" x14ac:dyDescent="0.2">
      <c r="A444" s="69" t="s">
        <v>9075</v>
      </c>
      <c r="B444" s="69">
        <v>5964191</v>
      </c>
      <c r="C444" s="69"/>
      <c r="D444" s="69"/>
      <c r="E444" s="69"/>
      <c r="F444" s="69" t="s">
        <v>190</v>
      </c>
      <c r="G444" s="69" t="s">
        <v>857</v>
      </c>
      <c r="H444" s="106"/>
      <c r="I44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Jarret Lipscomb</v>
      </c>
      <c r="J444" s="106" t="str" cm="1">
        <f t="array" ref="J444">GetIDFromName(UjigamiTable[[#This Row],[FullName]])</f>
        <v/>
      </c>
      <c r="K444" s="107" t="str">
        <f>_xlfn.XLOOKUP(UjigamiTable[[#This Row],[IDFromName]],EmployeesByDept[ID],EmployeesByDept[DeptShift],"")</f>
        <v/>
      </c>
      <c r="L444" s="106" t="str" cm="1">
        <f t="array" ref="L44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44" s="190" t="str">
        <f>"Delete(""operator " &amp; UjigamiTable[[#This Row],[Operator ID]] &amp; """)"</f>
        <v>Delete("operator 5964191")</v>
      </c>
    </row>
    <row r="445" spans="1:13" x14ac:dyDescent="0.2">
      <c r="A445" s="69" t="s">
        <v>5584</v>
      </c>
      <c r="B445" s="69">
        <v>5709669</v>
      </c>
      <c r="C445" s="69"/>
      <c r="D445" s="69"/>
      <c r="E445" s="69"/>
      <c r="F445" s="69" t="s">
        <v>190</v>
      </c>
      <c r="G445" s="69" t="s">
        <v>857</v>
      </c>
      <c r="H445" s="106"/>
      <c r="I44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Charles Liston</v>
      </c>
      <c r="J445" s="106" cm="1">
        <f t="array" ref="J445">GetIDFromName(UjigamiTable[[#This Row],[FullName]])</f>
        <v>9188</v>
      </c>
      <c r="K445" s="107" t="str">
        <f>_xlfn.XLOOKUP(UjigamiTable[[#This Row],[IDFromName]],EmployeesByDept[ID],EmployeesByDept[DeptShift],"")</f>
        <v/>
      </c>
      <c r="L445" s="106" t="str" cm="1">
        <f t="array" ref="L44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45" s="190" t="str">
        <f>"Delete(""operator " &amp; UjigamiTable[[#This Row],[Operator ID]] &amp; """)"</f>
        <v>Delete("operator 5709669")</v>
      </c>
    </row>
    <row r="446" spans="1:13" x14ac:dyDescent="0.2">
      <c r="A446" s="69" t="s">
        <v>9076</v>
      </c>
      <c r="B446" s="69">
        <v>5895480</v>
      </c>
      <c r="C446" s="69"/>
      <c r="D446" s="69"/>
      <c r="E446" s="69"/>
      <c r="F446" s="69" t="s">
        <v>190</v>
      </c>
      <c r="G446" s="69" t="s">
        <v>857</v>
      </c>
      <c r="H446" s="106"/>
      <c r="I44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Lillie Little</v>
      </c>
      <c r="J446" s="106" t="str" cm="1">
        <f t="array" ref="J446">GetIDFromName(UjigamiTable[[#This Row],[FullName]])</f>
        <v/>
      </c>
      <c r="K446" s="107" t="str">
        <f>_xlfn.XLOOKUP(UjigamiTable[[#This Row],[IDFromName]],EmployeesByDept[ID],EmployeesByDept[DeptShift],"")</f>
        <v/>
      </c>
      <c r="L446" s="106" t="str" cm="1">
        <f t="array" ref="L44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46" s="190" t="str">
        <f>"Delete(""operator " &amp; UjigamiTable[[#This Row],[Operator ID]] &amp; """)"</f>
        <v>Delete("operator 5895480")</v>
      </c>
    </row>
    <row r="447" spans="1:13" x14ac:dyDescent="0.2">
      <c r="A447" s="69" t="s">
        <v>5662</v>
      </c>
      <c r="B447" s="69">
        <v>11008990</v>
      </c>
      <c r="C447" s="69"/>
      <c r="D447" s="69"/>
      <c r="E447" s="69"/>
      <c r="F447" s="69" t="s">
        <v>190</v>
      </c>
      <c r="G447" s="69" t="s">
        <v>857</v>
      </c>
      <c r="H447" s="106"/>
      <c r="I44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Chue Lo</v>
      </c>
      <c r="J447" s="106" cm="1">
        <f t="array" ref="J447">GetIDFromName(UjigamiTable[[#This Row],[FullName]])</f>
        <v>8977</v>
      </c>
      <c r="K447" s="107" t="str">
        <f>_xlfn.XLOOKUP(UjigamiTable[[#This Row],[IDFromName]],EmployeesByDept[ID],EmployeesByDept[DeptShift],"")</f>
        <v/>
      </c>
      <c r="L447" s="106" t="str" cm="1">
        <f t="array" ref="L44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47" s="190" t="str">
        <f>"Delete(""operator " &amp; UjigamiTable[[#This Row],[Operator ID]] &amp; """)"</f>
        <v>Delete("operator 11008990")</v>
      </c>
    </row>
    <row r="448" spans="1:13" x14ac:dyDescent="0.2">
      <c r="A448" s="69" t="s">
        <v>9077</v>
      </c>
      <c r="B448" s="69">
        <v>11252495</v>
      </c>
      <c r="C448" s="69"/>
      <c r="D448" s="69"/>
      <c r="E448" s="69"/>
      <c r="F448" s="69" t="s">
        <v>190</v>
      </c>
      <c r="G448" s="69" t="s">
        <v>857</v>
      </c>
      <c r="H448" s="106"/>
      <c r="I44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Brandon Lockrey</v>
      </c>
      <c r="J448" s="106" t="str" cm="1">
        <f t="array" ref="J448">GetIDFromName(UjigamiTable[[#This Row],[FullName]])</f>
        <v/>
      </c>
      <c r="K448" s="107" t="str">
        <f>_xlfn.XLOOKUP(UjigamiTable[[#This Row],[IDFromName]],EmployeesByDept[ID],EmployeesByDept[DeptShift],"")</f>
        <v/>
      </c>
      <c r="L448" s="106" t="str" cm="1">
        <f t="array" ref="L44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48" s="190" t="str">
        <f>"Delete(""operator " &amp; UjigamiTable[[#This Row],[Operator ID]] &amp; """)"</f>
        <v>Delete("operator 11252495")</v>
      </c>
    </row>
    <row r="449" spans="1:13" x14ac:dyDescent="0.2">
      <c r="A449" s="69" t="s">
        <v>9078</v>
      </c>
      <c r="B449" s="69">
        <v>5947000</v>
      </c>
      <c r="C449" s="69"/>
      <c r="D449" s="69"/>
      <c r="E449" s="69"/>
      <c r="F449" s="69" t="s">
        <v>190</v>
      </c>
      <c r="G449" s="69" t="s">
        <v>857</v>
      </c>
      <c r="H449" s="106"/>
      <c r="I44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Daniel Lombardo</v>
      </c>
      <c r="J449" s="106" t="str" cm="1">
        <f t="array" ref="J449">GetIDFromName(UjigamiTable[[#This Row],[FullName]])</f>
        <v/>
      </c>
      <c r="K449" s="107" t="str">
        <f>_xlfn.XLOOKUP(UjigamiTable[[#This Row],[IDFromName]],EmployeesByDept[ID],EmployeesByDept[DeptShift],"")</f>
        <v/>
      </c>
      <c r="L449" s="106" t="str" cm="1">
        <f t="array" ref="L44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49" s="190" t="str">
        <f>"Delete(""operator " &amp; UjigamiTable[[#This Row],[Operator ID]] &amp; """)"</f>
        <v>Delete("operator 5947000")</v>
      </c>
    </row>
    <row r="450" spans="1:13" x14ac:dyDescent="0.2">
      <c r="A450" s="69" t="s">
        <v>9079</v>
      </c>
      <c r="B450" s="69">
        <v>11227850</v>
      </c>
      <c r="C450" s="69"/>
      <c r="D450" s="69"/>
      <c r="E450" s="69"/>
      <c r="F450" s="69" t="s">
        <v>190</v>
      </c>
      <c r="G450" s="69" t="s">
        <v>857</v>
      </c>
      <c r="H450" s="106"/>
      <c r="I45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Devonte Long</v>
      </c>
      <c r="J450" s="106" cm="1">
        <f t="array" ref="J450">GetIDFromName(UjigamiTable[[#This Row],[FullName]])</f>
        <v>3019</v>
      </c>
      <c r="K450" s="107" t="str">
        <f>_xlfn.XLOOKUP(UjigamiTable[[#This Row],[IDFromName]],EmployeesByDept[ID],EmployeesByDept[DeptShift],"")</f>
        <v/>
      </c>
      <c r="L450" s="106" t="str" cm="1">
        <f t="array" ref="L45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50" s="190" t="str">
        <f>"Delete(""operator " &amp; UjigamiTable[[#This Row],[Operator ID]] &amp; """)"</f>
        <v>Delete("operator 11227850")</v>
      </c>
    </row>
    <row r="451" spans="1:13" x14ac:dyDescent="0.2">
      <c r="A451" s="69" t="s">
        <v>545</v>
      </c>
      <c r="B451" s="69">
        <v>9024</v>
      </c>
      <c r="C451" s="69" t="s">
        <v>175</v>
      </c>
      <c r="D451" s="69" t="s">
        <v>8769</v>
      </c>
      <c r="E451" s="69"/>
      <c r="F451" s="69" t="s">
        <v>8779</v>
      </c>
      <c r="G451" s="69" t="s">
        <v>856</v>
      </c>
      <c r="H451" s="106"/>
      <c r="I45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Chai Lor</v>
      </c>
      <c r="J451" s="106" cm="1">
        <f t="array" ref="J451">GetIDFromName(UjigamiTable[[#This Row],[FullName]])</f>
        <v>9024</v>
      </c>
      <c r="K451" s="107" t="str">
        <f>_xlfn.XLOOKUP(UjigamiTable[[#This Row],[IDFromName]],EmployeesByDept[ID],EmployeesByDept[DeptShift],"")</f>
        <v>T1XX B</v>
      </c>
      <c r="L451" s="106" t="str" cm="1">
        <f t="array" ref="L45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51" s="190" t="str">
        <f>"Delete(""operator " &amp; UjigamiTable[[#This Row],[Operator ID]] &amp; """)"</f>
        <v>Delete("operator 9024")</v>
      </c>
    </row>
    <row r="452" spans="1:13" x14ac:dyDescent="0.2">
      <c r="A452" s="69" t="s">
        <v>5578</v>
      </c>
      <c r="B452" s="69">
        <v>8915</v>
      </c>
      <c r="C452" s="69" t="s">
        <v>8767</v>
      </c>
      <c r="D452" s="69"/>
      <c r="E452" s="69"/>
      <c r="F452" s="69" t="s">
        <v>190</v>
      </c>
      <c r="G452" s="69" t="s">
        <v>857</v>
      </c>
      <c r="H452" s="106"/>
      <c r="I45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Chao Lor</v>
      </c>
      <c r="J452" s="106" cm="1">
        <f t="array" ref="J452">GetIDFromName(UjigamiTable[[#This Row],[FullName]])</f>
        <v>8915</v>
      </c>
      <c r="K452" s="107" t="str">
        <f>_xlfn.XLOOKUP(UjigamiTable[[#This Row],[IDFromName]],EmployeesByDept[ID],EmployeesByDept[DeptShift],"")</f>
        <v/>
      </c>
      <c r="L452" s="106" t="str" cm="1">
        <f t="array" ref="L45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52" s="190" t="str">
        <f>"Delete(""operator " &amp; UjigamiTable[[#This Row],[Operator ID]] &amp; """)"</f>
        <v>Delete("operator 8915")</v>
      </c>
    </row>
    <row r="453" spans="1:13" x14ac:dyDescent="0.2">
      <c r="A453" s="69" t="s">
        <v>549</v>
      </c>
      <c r="B453" s="69">
        <v>9353</v>
      </c>
      <c r="C453" s="69" t="s">
        <v>190</v>
      </c>
      <c r="D453" s="69"/>
      <c r="E453" s="69"/>
      <c r="F453" s="69" t="s">
        <v>190</v>
      </c>
      <c r="G453" s="69" t="s">
        <v>856</v>
      </c>
      <c r="H453" s="106"/>
      <c r="I45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Joulia Lor</v>
      </c>
      <c r="J453" s="106" cm="1">
        <f t="array" ref="J453">GetIDFromName(UjigamiTable[[#This Row],[FullName]])</f>
        <v>9353</v>
      </c>
      <c r="K453" s="107" t="str">
        <f>_xlfn.XLOOKUP(UjigamiTable[[#This Row],[IDFromName]],EmployeesByDept[ID],EmployeesByDept[DeptShift],"")</f>
        <v/>
      </c>
      <c r="L453" s="106" t="str" cm="1">
        <f t="array" ref="L45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53" s="190" t="str">
        <f>"Delete(""operator " &amp; UjigamiTable[[#This Row],[Operator ID]] &amp; """)"</f>
        <v>Delete("operator 9353")</v>
      </c>
    </row>
    <row r="454" spans="1:13" x14ac:dyDescent="0.2">
      <c r="A454" s="69" t="s">
        <v>9080</v>
      </c>
      <c r="B454" s="69">
        <v>8872</v>
      </c>
      <c r="C454" s="69" t="s">
        <v>8767</v>
      </c>
      <c r="D454" s="69"/>
      <c r="E454" s="69"/>
      <c r="F454" s="69" t="s">
        <v>190</v>
      </c>
      <c r="G454" s="69" t="s">
        <v>857</v>
      </c>
      <c r="H454" s="106"/>
      <c r="I45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Koua Lor</v>
      </c>
      <c r="J454" s="106" cm="1">
        <f t="array" ref="J454">GetIDFromName(UjigamiTable[[#This Row],[FullName]])</f>
        <v>8872</v>
      </c>
      <c r="K454" s="107" t="str">
        <f>_xlfn.XLOOKUP(UjigamiTable[[#This Row],[IDFromName]],EmployeesByDept[ID],EmployeesByDept[DeptShift],"")</f>
        <v/>
      </c>
      <c r="L454" s="106" t="str" cm="1">
        <f t="array" ref="L45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54" s="190" t="str">
        <f>"Delete(""operator " &amp; UjigamiTable[[#This Row],[Operator ID]] &amp; """)"</f>
        <v>Delete("operator 8872")</v>
      </c>
    </row>
    <row r="455" spans="1:13" x14ac:dyDescent="0.2">
      <c r="A455" s="69" t="s">
        <v>551</v>
      </c>
      <c r="B455" s="69">
        <v>9609</v>
      </c>
      <c r="C455" s="69" t="s">
        <v>190</v>
      </c>
      <c r="D455" s="69" t="s">
        <v>8774</v>
      </c>
      <c r="E455" s="69"/>
      <c r="F455" s="69" t="s">
        <v>190</v>
      </c>
      <c r="G455" s="69" t="s">
        <v>856</v>
      </c>
      <c r="H455" s="106"/>
      <c r="I45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Va Lor</v>
      </c>
      <c r="J455" s="106" cm="1">
        <f t="array" ref="J455">GetIDFromName(UjigamiTable[[#This Row],[FullName]])</f>
        <v>9609</v>
      </c>
      <c r="K455" s="107" t="str">
        <f>_xlfn.XLOOKUP(UjigamiTable[[#This Row],[IDFromName]],EmployeesByDept[ID],EmployeesByDept[DeptShift],"")</f>
        <v>T1XX A</v>
      </c>
      <c r="L455" s="106" t="str" cm="1">
        <f t="array" ref="L45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55" s="190" t="str">
        <f>"Delete(""operator " &amp; UjigamiTable[[#This Row],[Operator ID]] &amp; """)"</f>
        <v>Delete("operator 9609")</v>
      </c>
    </row>
    <row r="456" spans="1:13" x14ac:dyDescent="0.2">
      <c r="A456" s="69" t="s">
        <v>554</v>
      </c>
      <c r="B456" s="69">
        <v>11074749</v>
      </c>
      <c r="C456" s="69"/>
      <c r="D456" s="69"/>
      <c r="E456" s="69"/>
      <c r="F456" s="69" t="s">
        <v>190</v>
      </c>
      <c r="G456" s="69" t="s">
        <v>857</v>
      </c>
      <c r="H456" s="106"/>
      <c r="I45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Yer Lor</v>
      </c>
      <c r="J456" s="106" cm="1">
        <f t="array" ref="J456">GetIDFromName(UjigamiTable[[#This Row],[FullName]])</f>
        <v>1841</v>
      </c>
      <c r="K456" s="107" t="str">
        <f>_xlfn.XLOOKUP(UjigamiTable[[#This Row],[IDFromName]],EmployeesByDept[ID],EmployeesByDept[DeptShift],"")</f>
        <v/>
      </c>
      <c r="L456" s="106" t="str" cm="1">
        <f t="array" ref="L45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56" s="190" t="str">
        <f>"Delete(""operator " &amp; UjigamiTable[[#This Row],[Operator ID]] &amp; """)"</f>
        <v>Delete("operator 11074749")</v>
      </c>
    </row>
    <row r="457" spans="1:13" x14ac:dyDescent="0.2">
      <c r="A457" s="69" t="s">
        <v>9081</v>
      </c>
      <c r="B457" s="69">
        <v>11074982</v>
      </c>
      <c r="C457" s="69"/>
      <c r="D457" s="69"/>
      <c r="E457" s="69"/>
      <c r="F457" s="69" t="s">
        <v>190</v>
      </c>
      <c r="G457" s="69" t="s">
        <v>857</v>
      </c>
      <c r="H457" s="106"/>
      <c r="I45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Leandre Love</v>
      </c>
      <c r="J457" s="106" cm="1">
        <f t="array" ref="J457">GetIDFromName(UjigamiTable[[#This Row],[FullName]])</f>
        <v>9945</v>
      </c>
      <c r="K457" s="107" t="str">
        <f>_xlfn.XLOOKUP(UjigamiTable[[#This Row],[IDFromName]],EmployeesByDept[ID],EmployeesByDept[DeptShift],"")</f>
        <v/>
      </c>
      <c r="L457" s="106" t="str" cm="1">
        <f t="array" ref="L45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57" s="190" t="str">
        <f>"Delete(""operator " &amp; UjigamiTable[[#This Row],[Operator ID]] &amp; """)"</f>
        <v>Delete("operator 11074982")</v>
      </c>
    </row>
    <row r="458" spans="1:13" x14ac:dyDescent="0.2">
      <c r="A458" s="69" t="s">
        <v>9082</v>
      </c>
      <c r="B458" s="69">
        <v>11227840</v>
      </c>
      <c r="C458" s="69"/>
      <c r="D458" s="69"/>
      <c r="E458" s="69"/>
      <c r="F458" s="69" t="s">
        <v>190</v>
      </c>
      <c r="G458" s="69" t="s">
        <v>857</v>
      </c>
      <c r="H458" s="106"/>
      <c r="I45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Ricky Lovely</v>
      </c>
      <c r="J458" s="106" t="str" cm="1">
        <f t="array" ref="J458">GetIDFromName(UjigamiTable[[#This Row],[FullName]])</f>
        <v/>
      </c>
      <c r="K458" s="107" t="str">
        <f>_xlfn.XLOOKUP(UjigamiTable[[#This Row],[IDFromName]],EmployeesByDept[ID],EmployeesByDept[DeptShift],"")</f>
        <v/>
      </c>
      <c r="L458" s="106" t="str" cm="1">
        <f t="array" ref="L45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58" s="190" t="str">
        <f>"Delete(""operator " &amp; UjigamiTable[[#This Row],[Operator ID]] &amp; """)"</f>
        <v>Delete("operator 11227840")</v>
      </c>
    </row>
    <row r="459" spans="1:13" x14ac:dyDescent="0.2">
      <c r="A459" s="69" t="s">
        <v>7870</v>
      </c>
      <c r="B459" s="69">
        <v>11057473</v>
      </c>
      <c r="C459" s="69"/>
      <c r="D459" s="69"/>
      <c r="E459" s="69"/>
      <c r="F459" s="69" t="s">
        <v>190</v>
      </c>
      <c r="G459" s="69" t="s">
        <v>857</v>
      </c>
      <c r="H459" s="106"/>
      <c r="I45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Sheldon Lowman</v>
      </c>
      <c r="J459" s="106" cm="1">
        <f t="array" ref="J459">GetIDFromName(UjigamiTable[[#This Row],[FullName]])</f>
        <v>1794</v>
      </c>
      <c r="K459" s="107" t="str">
        <f>_xlfn.XLOOKUP(UjigamiTable[[#This Row],[IDFromName]],EmployeesByDept[ID],EmployeesByDept[DeptShift],"")</f>
        <v/>
      </c>
      <c r="L459" s="106" t="str" cm="1">
        <f t="array" ref="L45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59" s="190" t="str">
        <f>"Delete(""operator " &amp; UjigamiTable[[#This Row],[Operator ID]] &amp; """)"</f>
        <v>Delete("operator 11057473")</v>
      </c>
    </row>
    <row r="460" spans="1:13" x14ac:dyDescent="0.2">
      <c r="A460" s="69" t="s">
        <v>556</v>
      </c>
      <c r="B460" s="69">
        <v>11135464</v>
      </c>
      <c r="C460" s="69"/>
      <c r="D460" s="69"/>
      <c r="E460" s="69"/>
      <c r="F460" s="69" t="s">
        <v>190</v>
      </c>
      <c r="G460" s="69" t="s">
        <v>857</v>
      </c>
      <c r="H460" s="106"/>
      <c r="I46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Demetrius Loyd</v>
      </c>
      <c r="J460" s="106" cm="1">
        <f t="array" ref="J460">GetIDFromName(UjigamiTable[[#This Row],[FullName]])</f>
        <v>9965</v>
      </c>
      <c r="K460" s="107" t="str">
        <f>_xlfn.XLOOKUP(UjigamiTable[[#This Row],[IDFromName]],EmployeesByDept[ID],EmployeesByDept[DeptShift],"")</f>
        <v xml:space="preserve">Materials </v>
      </c>
      <c r="L460" s="106" t="str" cm="1">
        <f t="array" ref="L46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60" s="190" t="str">
        <f>"Delete(""operator " &amp; UjigamiTable[[#This Row],[Operator ID]] &amp; """)"</f>
        <v>Delete("operator 11135464")</v>
      </c>
    </row>
    <row r="461" spans="1:13" x14ac:dyDescent="0.2">
      <c r="A461" s="69" t="s">
        <v>9083</v>
      </c>
      <c r="B461" s="69">
        <v>11008993</v>
      </c>
      <c r="C461" s="69"/>
      <c r="D461" s="69"/>
      <c r="E461" s="69"/>
      <c r="F461" s="69" t="s">
        <v>190</v>
      </c>
      <c r="G461" s="69" t="s">
        <v>857</v>
      </c>
      <c r="H461" s="106"/>
      <c r="I46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April Lucas</v>
      </c>
      <c r="J461" s="106" t="str" cm="1">
        <f t="array" ref="J461">GetIDFromName(UjigamiTable[[#This Row],[FullName]])</f>
        <v/>
      </c>
      <c r="K461" s="107" t="str">
        <f>_xlfn.XLOOKUP(UjigamiTable[[#This Row],[IDFromName]],EmployeesByDept[ID],EmployeesByDept[DeptShift],"")</f>
        <v/>
      </c>
      <c r="L461" s="106" t="str" cm="1">
        <f t="array" ref="L46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61" s="190" t="str">
        <f>"Delete(""operator " &amp; UjigamiTable[[#This Row],[Operator ID]] &amp; """)"</f>
        <v>Delete("operator 11008993")</v>
      </c>
    </row>
    <row r="462" spans="1:13" x14ac:dyDescent="0.2">
      <c r="A462" s="69" t="s">
        <v>9084</v>
      </c>
      <c r="B462" s="69">
        <v>5895446</v>
      </c>
      <c r="C462" s="69"/>
      <c r="D462" s="69"/>
      <c r="E462" s="69"/>
      <c r="F462" s="69" t="s">
        <v>190</v>
      </c>
      <c r="G462" s="69" t="s">
        <v>857</v>
      </c>
      <c r="H462" s="106"/>
      <c r="I46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Duwane Lunsford</v>
      </c>
      <c r="J462" s="106" t="str" cm="1">
        <f t="array" ref="J462">GetIDFromName(UjigamiTable[[#This Row],[FullName]])</f>
        <v/>
      </c>
      <c r="K462" s="107" t="str">
        <f>_xlfn.XLOOKUP(UjigamiTable[[#This Row],[IDFromName]],EmployeesByDept[ID],EmployeesByDept[DeptShift],"")</f>
        <v/>
      </c>
      <c r="L462" s="106" t="str" cm="1">
        <f t="array" ref="L46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62" s="190" t="str">
        <f>"Delete(""operator " &amp; UjigamiTable[[#This Row],[Operator ID]] &amp; """)"</f>
        <v>Delete("operator 5895446")</v>
      </c>
    </row>
    <row r="463" spans="1:13" x14ac:dyDescent="0.2">
      <c r="A463" s="69" t="s">
        <v>9085</v>
      </c>
      <c r="B463" s="69">
        <v>11008788</v>
      </c>
      <c r="C463" s="69"/>
      <c r="D463" s="69"/>
      <c r="E463" s="69"/>
      <c r="F463" s="69" t="s">
        <v>190</v>
      </c>
      <c r="G463" s="69" t="s">
        <v>857</v>
      </c>
      <c r="H463" s="106"/>
      <c r="I46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Chris Lyles</v>
      </c>
      <c r="J463" s="106" t="str" cm="1">
        <f t="array" ref="J463">GetIDFromName(UjigamiTable[[#This Row],[FullName]])</f>
        <v/>
      </c>
      <c r="K463" s="107" t="str">
        <f>_xlfn.XLOOKUP(UjigamiTable[[#This Row],[IDFromName]],EmployeesByDept[ID],EmployeesByDept[DeptShift],"")</f>
        <v/>
      </c>
      <c r="L463" s="106" t="str" cm="1">
        <f t="array" ref="L46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63" s="190" t="str">
        <f>"Delete(""operator " &amp; UjigamiTable[[#This Row],[Operator ID]] &amp; """)"</f>
        <v>Delete("operator 11008788")</v>
      </c>
    </row>
    <row r="464" spans="1:13" x14ac:dyDescent="0.2">
      <c r="A464" s="69" t="s">
        <v>7670</v>
      </c>
      <c r="B464" s="69">
        <v>2374</v>
      </c>
      <c r="C464" s="69" t="s">
        <v>185</v>
      </c>
      <c r="D464" s="69" t="s">
        <v>860</v>
      </c>
      <c r="E464" s="69"/>
      <c r="F464" s="69" t="s">
        <v>190</v>
      </c>
      <c r="G464" s="69" t="s">
        <v>857</v>
      </c>
      <c r="H464" s="106"/>
      <c r="I46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Rosalind Lyles</v>
      </c>
      <c r="J464" s="106" cm="1">
        <f t="array" ref="J464">GetIDFromName(UjigamiTable[[#This Row],[FullName]])</f>
        <v>2374</v>
      </c>
      <c r="K464" s="107" t="str">
        <f>_xlfn.XLOOKUP(UjigamiTable[[#This Row],[IDFromName]],EmployeesByDept[ID],EmployeesByDept[DeptShift],"")</f>
        <v>DT FEM 2nd</v>
      </c>
      <c r="L464" s="106" t="str" cm="1">
        <f t="array" ref="L46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64" s="190" t="str">
        <f>"Delete(""operator " &amp; UjigamiTable[[#This Row],[Operator ID]] &amp; """)"</f>
        <v>Delete("operator 2374")</v>
      </c>
    </row>
    <row r="465" spans="1:13" x14ac:dyDescent="0.2">
      <c r="A465" s="69" t="s">
        <v>6582</v>
      </c>
      <c r="B465" s="69">
        <v>5937219</v>
      </c>
      <c r="C465" s="69"/>
      <c r="D465" s="69"/>
      <c r="E465" s="69"/>
      <c r="F465" s="69" t="s">
        <v>190</v>
      </c>
      <c r="G465" s="69" t="s">
        <v>857</v>
      </c>
      <c r="H465" s="106"/>
      <c r="I46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Jimmy Maharath</v>
      </c>
      <c r="J465" s="106" cm="1">
        <f t="array" ref="J465">GetIDFromName(UjigamiTable[[#This Row],[FullName]])</f>
        <v>2371</v>
      </c>
      <c r="K465" s="107" t="str">
        <f>_xlfn.XLOOKUP(UjigamiTable[[#This Row],[IDFromName]],EmployeesByDept[ID],EmployeesByDept[DeptShift],"")</f>
        <v/>
      </c>
      <c r="L465" s="106" t="str" cm="1">
        <f t="array" ref="L46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65" s="190" t="str">
        <f>"Delete(""operator " &amp; UjigamiTable[[#This Row],[Operator ID]] &amp; """)"</f>
        <v>Delete("operator 5937219")</v>
      </c>
    </row>
    <row r="466" spans="1:13" x14ac:dyDescent="0.2">
      <c r="A466" s="69" t="s">
        <v>9086</v>
      </c>
      <c r="B466" s="69">
        <v>5709726</v>
      </c>
      <c r="C466" s="69"/>
      <c r="D466" s="69"/>
      <c r="E466" s="69"/>
      <c r="F466" s="69" t="s">
        <v>190</v>
      </c>
      <c r="G466" s="69" t="s">
        <v>857</v>
      </c>
      <c r="H466" s="106"/>
      <c r="I46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Joe Manaco</v>
      </c>
      <c r="J466" s="106" t="str" cm="1">
        <f t="array" ref="J466">GetIDFromName(UjigamiTable[[#This Row],[FullName]])</f>
        <v/>
      </c>
      <c r="K466" s="107" t="str">
        <f>_xlfn.XLOOKUP(UjigamiTable[[#This Row],[IDFromName]],EmployeesByDept[ID],EmployeesByDept[DeptShift],"")</f>
        <v/>
      </c>
      <c r="L466" s="106" t="str" cm="1">
        <f t="array" ref="L46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66" s="190" t="str">
        <f>"Delete(""operator " &amp; UjigamiTable[[#This Row],[Operator ID]] &amp; """)"</f>
        <v>Delete("operator 5709726")</v>
      </c>
    </row>
    <row r="467" spans="1:13" x14ac:dyDescent="0.2">
      <c r="A467" s="69" t="s">
        <v>9087</v>
      </c>
      <c r="B467" s="69">
        <v>5964082</v>
      </c>
      <c r="C467" s="69"/>
      <c r="D467" s="69"/>
      <c r="E467" s="69"/>
      <c r="F467" s="69" t="s">
        <v>190</v>
      </c>
      <c r="G467" s="69" t="s">
        <v>857</v>
      </c>
      <c r="H467" s="106"/>
      <c r="I46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Julieta Mares</v>
      </c>
      <c r="J467" s="106" t="str" cm="1">
        <f t="array" ref="J467">GetIDFromName(UjigamiTable[[#This Row],[FullName]])</f>
        <v/>
      </c>
      <c r="K467" s="107" t="str">
        <f>_xlfn.XLOOKUP(UjigamiTable[[#This Row],[IDFromName]],EmployeesByDept[ID],EmployeesByDept[DeptShift],"")</f>
        <v/>
      </c>
      <c r="L467" s="106" t="str" cm="1">
        <f t="array" ref="L46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67" s="190" t="str">
        <f>"Delete(""operator " &amp; UjigamiTable[[#This Row],[Operator ID]] &amp; """)"</f>
        <v>Delete("operator 5964082")</v>
      </c>
    </row>
    <row r="468" spans="1:13" x14ac:dyDescent="0.2">
      <c r="A468" s="69" t="s">
        <v>8262</v>
      </c>
      <c r="B468" s="69">
        <v>9000</v>
      </c>
      <c r="C468" s="69" t="s">
        <v>8767</v>
      </c>
      <c r="D468" s="69"/>
      <c r="E468" s="69"/>
      <c r="F468" s="69" t="s">
        <v>190</v>
      </c>
      <c r="G468" s="69" t="s">
        <v>857</v>
      </c>
      <c r="H468" s="106"/>
      <c r="I46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Wesley Marmon</v>
      </c>
      <c r="J468" s="106" cm="1">
        <f t="array" ref="J468">GetIDFromName(UjigamiTable[[#This Row],[FullName]])</f>
        <v>9000</v>
      </c>
      <c r="K468" s="107" t="str">
        <f>_xlfn.XLOOKUP(UjigamiTable[[#This Row],[IDFromName]],EmployeesByDept[ID],EmployeesByDept[DeptShift],"")</f>
        <v/>
      </c>
      <c r="L468" s="106" t="str" cm="1">
        <f t="array" ref="L46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68" s="190" t="str">
        <f>"Delete(""operator " &amp; UjigamiTable[[#This Row],[Operator ID]] &amp; """)"</f>
        <v>Delete("operator 9000")</v>
      </c>
    </row>
    <row r="469" spans="1:13" x14ac:dyDescent="0.2">
      <c r="A469" s="69" t="s">
        <v>9088</v>
      </c>
      <c r="B469" s="69">
        <v>11057818</v>
      </c>
      <c r="C469" s="69"/>
      <c r="D469" s="69"/>
      <c r="E469" s="69"/>
      <c r="F469" s="69" t="s">
        <v>190</v>
      </c>
      <c r="G469" s="69" t="s">
        <v>857</v>
      </c>
      <c r="H469" s="106"/>
      <c r="I46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Rapheal Marshall</v>
      </c>
      <c r="J469" s="106" t="str" cm="1">
        <f t="array" ref="J469">GetIDFromName(UjigamiTable[[#This Row],[FullName]])</f>
        <v/>
      </c>
      <c r="K469" s="107" t="str">
        <f>_xlfn.XLOOKUP(UjigamiTable[[#This Row],[IDFromName]],EmployeesByDept[ID],EmployeesByDept[DeptShift],"")</f>
        <v/>
      </c>
      <c r="L469" s="106" t="str" cm="1">
        <f t="array" ref="L46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69" s="190" t="str">
        <f>"Delete(""operator " &amp; UjigamiTable[[#This Row],[Operator ID]] &amp; """)"</f>
        <v>Delete("operator 11057818")</v>
      </c>
    </row>
    <row r="470" spans="1:13" x14ac:dyDescent="0.2">
      <c r="A470" s="69" t="s">
        <v>9089</v>
      </c>
      <c r="B470" s="69">
        <v>5937270</v>
      </c>
      <c r="C470" s="69"/>
      <c r="D470" s="69"/>
      <c r="E470" s="69"/>
      <c r="F470" s="69" t="s">
        <v>190</v>
      </c>
      <c r="G470" s="69" t="s">
        <v>857</v>
      </c>
      <c r="H470" s="106"/>
      <c r="I47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James Martin</v>
      </c>
      <c r="J470" s="106" t="str" cm="1">
        <f t="array" ref="J470">GetIDFromName(UjigamiTable[[#This Row],[FullName]])</f>
        <v/>
      </c>
      <c r="K470" s="107" t="str">
        <f>_xlfn.XLOOKUP(UjigamiTable[[#This Row],[IDFromName]],EmployeesByDept[ID],EmployeesByDept[DeptShift],"")</f>
        <v/>
      </c>
      <c r="L470" s="106" t="str" cm="1">
        <f t="array" ref="L47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70" s="190" t="str">
        <f>"Delete(""operator " &amp; UjigamiTable[[#This Row],[Operator ID]] &amp; """)"</f>
        <v>Delete("operator 5937270")</v>
      </c>
    </row>
    <row r="471" spans="1:13" x14ac:dyDescent="0.2">
      <c r="A471" s="69" t="s">
        <v>7097</v>
      </c>
      <c r="B471" s="69">
        <v>5833912</v>
      </c>
      <c r="C471" s="69"/>
      <c r="D471" s="69"/>
      <c r="E471" s="69"/>
      <c r="F471" s="69" t="s">
        <v>190</v>
      </c>
      <c r="G471" s="69" t="s">
        <v>857</v>
      </c>
      <c r="H471" s="106"/>
      <c r="I47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Malika Martin</v>
      </c>
      <c r="J471" s="106" cm="1">
        <f t="array" ref="J471">GetIDFromName(UjigamiTable[[#This Row],[FullName]])</f>
        <v>8770</v>
      </c>
      <c r="K471" s="107" t="str">
        <f>_xlfn.XLOOKUP(UjigamiTable[[#This Row],[IDFromName]],EmployeesByDept[ID],EmployeesByDept[DeptShift],"")</f>
        <v/>
      </c>
      <c r="L471" s="106" t="str" cm="1">
        <f t="array" ref="L47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71" s="190" t="str">
        <f>"Delete(""operator " &amp; UjigamiTable[[#This Row],[Operator ID]] &amp; """)"</f>
        <v>Delete("operator 5833912")</v>
      </c>
    </row>
    <row r="472" spans="1:13" x14ac:dyDescent="0.2">
      <c r="A472" s="69" t="s">
        <v>563</v>
      </c>
      <c r="B472" s="69">
        <v>11227822</v>
      </c>
      <c r="C472" s="69"/>
      <c r="D472" s="69"/>
      <c r="E472" s="69"/>
      <c r="F472" s="69" t="s">
        <v>190</v>
      </c>
      <c r="G472" s="69" t="s">
        <v>857</v>
      </c>
      <c r="H472" s="106"/>
      <c r="I47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Kalavathi Marulappa</v>
      </c>
      <c r="J472" s="106" cm="1">
        <f t="array" ref="J472">GetIDFromName(UjigamiTable[[#This Row],[FullName]])</f>
        <v>1650</v>
      </c>
      <c r="K472" s="107" t="str">
        <f>_xlfn.XLOOKUP(UjigamiTable[[#This Row],[IDFromName]],EmployeesByDept[ID],EmployeesByDept[DeptShift],"")</f>
        <v/>
      </c>
      <c r="L472" s="106" t="str" cm="1">
        <f t="array" ref="L47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72" s="190" t="str">
        <f>"Delete(""operator " &amp; UjigamiTable[[#This Row],[Operator ID]] &amp; """)"</f>
        <v>Delete("operator 11227822")</v>
      </c>
    </row>
    <row r="473" spans="1:13" x14ac:dyDescent="0.2">
      <c r="A473" s="69" t="s">
        <v>9090</v>
      </c>
      <c r="B473" s="69">
        <v>11227647</v>
      </c>
      <c r="C473" s="69" t="s">
        <v>8767</v>
      </c>
      <c r="D473" s="69"/>
      <c r="E473" s="69"/>
      <c r="F473" s="69" t="s">
        <v>190</v>
      </c>
      <c r="G473" s="69" t="s">
        <v>857</v>
      </c>
      <c r="H473" s="106"/>
      <c r="I47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Thomas Mason</v>
      </c>
      <c r="J473" s="106" t="str" cm="1">
        <f t="array" ref="J473">GetIDFromName(UjigamiTable[[#This Row],[FullName]])</f>
        <v/>
      </c>
      <c r="K473" s="107" t="str">
        <f>_xlfn.XLOOKUP(UjigamiTable[[#This Row],[IDFromName]],EmployeesByDept[ID],EmployeesByDept[DeptShift],"")</f>
        <v/>
      </c>
      <c r="L473" s="106" t="str" cm="1">
        <f t="array" ref="L47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73" s="190" t="str">
        <f>"Delete(""operator " &amp; UjigamiTable[[#This Row],[Operator ID]] &amp; """)"</f>
        <v>Delete("operator 11227647")</v>
      </c>
    </row>
    <row r="474" spans="1:13" x14ac:dyDescent="0.2">
      <c r="A474" s="69" t="s">
        <v>9091</v>
      </c>
      <c r="B474" s="69">
        <v>5956423</v>
      </c>
      <c r="C474" s="69"/>
      <c r="D474" s="69"/>
      <c r="E474" s="69"/>
      <c r="F474" s="69" t="s">
        <v>190</v>
      </c>
      <c r="G474" s="69" t="s">
        <v>857</v>
      </c>
      <c r="H474" s="106"/>
      <c r="I47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Charles Mathis</v>
      </c>
      <c r="J474" s="106" t="str" cm="1">
        <f t="array" ref="J474">GetIDFromName(UjigamiTable[[#This Row],[FullName]])</f>
        <v/>
      </c>
      <c r="K474" s="107" t="str">
        <f>_xlfn.XLOOKUP(UjigamiTable[[#This Row],[IDFromName]],EmployeesByDept[ID],EmployeesByDept[DeptShift],"")</f>
        <v/>
      </c>
      <c r="L474" s="106" t="str" cm="1">
        <f t="array" ref="L47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74" s="190" t="str">
        <f>"Delete(""operator " &amp; UjigamiTable[[#This Row],[Operator ID]] &amp; """)"</f>
        <v>Delete("operator 5956423")</v>
      </c>
    </row>
    <row r="475" spans="1:13" x14ac:dyDescent="0.2">
      <c r="A475" s="69" t="s">
        <v>565</v>
      </c>
      <c r="B475" s="69">
        <v>11142134</v>
      </c>
      <c r="C475" s="69"/>
      <c r="D475" s="69"/>
      <c r="E475" s="69"/>
      <c r="F475" s="69" t="s">
        <v>190</v>
      </c>
      <c r="G475" s="69" t="s">
        <v>857</v>
      </c>
      <c r="H475" s="106"/>
      <c r="I47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Gaurav Mathur</v>
      </c>
      <c r="J475" s="106" cm="1">
        <f t="array" ref="J475">GetIDFromName(UjigamiTable[[#This Row],[FullName]])</f>
        <v>1116</v>
      </c>
      <c r="K475" s="107" t="str">
        <f>_xlfn.XLOOKUP(UjigamiTable[[#This Row],[IDFromName]],EmployeesByDept[ID],EmployeesByDept[DeptShift],"")</f>
        <v>Maintenance 1st</v>
      </c>
      <c r="L475" s="106" t="str" cm="1">
        <f t="array" ref="L47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75" s="190" t="str">
        <f>"Delete(""operator " &amp; UjigamiTable[[#This Row],[Operator ID]] &amp; """)"</f>
        <v>Delete("operator 11142134")</v>
      </c>
    </row>
    <row r="476" spans="1:13" x14ac:dyDescent="0.2">
      <c r="A476" s="69" t="s">
        <v>9092</v>
      </c>
      <c r="B476" s="69">
        <v>5963695</v>
      </c>
      <c r="C476" s="69"/>
      <c r="D476" s="69"/>
      <c r="E476" s="69"/>
      <c r="F476" s="69" t="s">
        <v>190</v>
      </c>
      <c r="G476" s="69" t="s">
        <v>857</v>
      </c>
      <c r="H476" s="106"/>
      <c r="I47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Anthony McCadney</v>
      </c>
      <c r="J476" s="106" cm="1">
        <f t="array" ref="J476">GetIDFromName(UjigamiTable[[#This Row],[FullName]])</f>
        <v>1492</v>
      </c>
      <c r="K476" s="107" t="str">
        <f>_xlfn.XLOOKUP(UjigamiTable[[#This Row],[IDFromName]],EmployeesByDept[ID],EmployeesByDept[DeptShift],"")</f>
        <v/>
      </c>
      <c r="L476" s="106" t="str" cm="1">
        <f t="array" ref="L47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76" s="190" t="str">
        <f>"Delete(""operator " &amp; UjigamiTable[[#This Row],[Operator ID]] &amp; """)"</f>
        <v>Delete("operator 5963695")</v>
      </c>
    </row>
    <row r="477" spans="1:13" x14ac:dyDescent="0.2">
      <c r="A477" s="69" t="s">
        <v>6580</v>
      </c>
      <c r="B477" s="69">
        <v>5833943</v>
      </c>
      <c r="C477" s="69"/>
      <c r="D477" s="69"/>
      <c r="E477" s="69"/>
      <c r="F477" s="69" t="s">
        <v>190</v>
      </c>
      <c r="G477" s="69" t="s">
        <v>857</v>
      </c>
      <c r="H477" s="106"/>
      <c r="I47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Jimmie McCall</v>
      </c>
      <c r="J477" s="106" cm="1">
        <f t="array" ref="J477">GetIDFromName(UjigamiTable[[#This Row],[FullName]])</f>
        <v>9615</v>
      </c>
      <c r="K477" s="107" t="str">
        <f>_xlfn.XLOOKUP(UjigamiTable[[#This Row],[IDFromName]],EmployeesByDept[ID],EmployeesByDept[DeptShift],"")</f>
        <v/>
      </c>
      <c r="L477" s="106" t="str" cm="1">
        <f t="array" ref="L47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77" s="190" t="str">
        <f>"Delete(""operator " &amp; UjigamiTable[[#This Row],[Operator ID]] &amp; """)"</f>
        <v>Delete("operator 5833943")</v>
      </c>
    </row>
    <row r="478" spans="1:13" x14ac:dyDescent="0.2">
      <c r="A478" s="69" t="s">
        <v>9093</v>
      </c>
      <c r="B478" s="69">
        <v>11227598</v>
      </c>
      <c r="C478" s="69"/>
      <c r="D478" s="69"/>
      <c r="E478" s="69"/>
      <c r="F478" s="69" t="s">
        <v>190</v>
      </c>
      <c r="G478" s="69" t="s">
        <v>857</v>
      </c>
      <c r="H478" s="106"/>
      <c r="I47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Nina Mccants</v>
      </c>
      <c r="J478" s="106" t="str" cm="1">
        <f t="array" ref="J478">GetIDFromName(UjigamiTable[[#This Row],[FullName]])</f>
        <v/>
      </c>
      <c r="K478" s="107" t="str">
        <f>_xlfn.XLOOKUP(UjigamiTable[[#This Row],[IDFromName]],EmployeesByDept[ID],EmployeesByDept[DeptShift],"")</f>
        <v/>
      </c>
      <c r="L478" s="106" t="str" cm="1">
        <f t="array" ref="L47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78" s="190" t="str">
        <f>"Delete(""operator " &amp; UjigamiTable[[#This Row],[Operator ID]] &amp; """)"</f>
        <v>Delete("operator 11227598")</v>
      </c>
    </row>
    <row r="479" spans="1:13" x14ac:dyDescent="0.2">
      <c r="A479" s="69" t="s">
        <v>9094</v>
      </c>
      <c r="B479" s="69">
        <v>11009055</v>
      </c>
      <c r="C479" s="69"/>
      <c r="D479" s="69"/>
      <c r="E479" s="69"/>
      <c r="F479" s="69" t="s">
        <v>190</v>
      </c>
      <c r="G479" s="69" t="s">
        <v>857</v>
      </c>
      <c r="H479" s="106"/>
      <c r="I47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Kenneth Mcclain</v>
      </c>
      <c r="J479" s="106" t="str" cm="1">
        <f t="array" ref="J479">GetIDFromName(UjigamiTable[[#This Row],[FullName]])</f>
        <v/>
      </c>
      <c r="K479" s="107" t="str">
        <f>_xlfn.XLOOKUP(UjigamiTable[[#This Row],[IDFromName]],EmployeesByDept[ID],EmployeesByDept[DeptShift],"")</f>
        <v/>
      </c>
      <c r="L479" s="106" t="str" cm="1">
        <f t="array" ref="L47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79" s="190" t="str">
        <f>"Delete(""operator " &amp; UjigamiTable[[#This Row],[Operator ID]] &amp; """)"</f>
        <v>Delete("operator 11009055")</v>
      </c>
    </row>
    <row r="480" spans="1:13" x14ac:dyDescent="0.2">
      <c r="A480" s="69" t="s">
        <v>9095</v>
      </c>
      <c r="B480" s="69">
        <v>5895420</v>
      </c>
      <c r="C480" s="69"/>
      <c r="D480" s="69"/>
      <c r="E480" s="69"/>
      <c r="F480" s="69" t="s">
        <v>190</v>
      </c>
      <c r="G480" s="69" t="s">
        <v>857</v>
      </c>
      <c r="H480" s="106"/>
      <c r="I48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Olivia McClendon</v>
      </c>
      <c r="J480" s="106" cm="1">
        <f t="array" ref="J480">GetIDFromName(UjigamiTable[[#This Row],[FullName]])</f>
        <v>1422</v>
      </c>
      <c r="K480" s="107" t="str">
        <f>_xlfn.XLOOKUP(UjigamiTable[[#This Row],[IDFromName]],EmployeesByDept[ID],EmployeesByDept[DeptShift],"")</f>
        <v/>
      </c>
      <c r="L480" s="106" t="str" cm="1">
        <f t="array" ref="L48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80" s="190" t="str">
        <f>"Delete(""operator " &amp; UjigamiTable[[#This Row],[Operator ID]] &amp; """)"</f>
        <v>Delete("operator 5895420")</v>
      </c>
    </row>
    <row r="481" spans="1:13" x14ac:dyDescent="0.2">
      <c r="A481" s="69" t="s">
        <v>570</v>
      </c>
      <c r="B481" s="69">
        <v>11057390</v>
      </c>
      <c r="C481" s="69"/>
      <c r="D481" s="69"/>
      <c r="E481" s="69"/>
      <c r="F481" s="69" t="s">
        <v>190</v>
      </c>
      <c r="G481" s="69" t="s">
        <v>857</v>
      </c>
      <c r="H481" s="106"/>
      <c r="I48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Jawine McCollum</v>
      </c>
      <c r="J481" s="106" cm="1">
        <f t="array" ref="J481">GetIDFromName(UjigamiTable[[#This Row],[FullName]])</f>
        <v>9827</v>
      </c>
      <c r="K481" s="107" t="str">
        <f>_xlfn.XLOOKUP(UjigamiTable[[#This Row],[IDFromName]],EmployeesByDept[ID],EmployeesByDept[DeptShift],"")</f>
        <v/>
      </c>
      <c r="L481" s="106" t="str" cm="1">
        <f t="array" ref="L48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81" s="190" t="str">
        <f>"Delete(""operator " &amp; UjigamiTable[[#This Row],[Operator ID]] &amp; """)"</f>
        <v>Delete("operator 11057390")</v>
      </c>
    </row>
    <row r="482" spans="1:13" x14ac:dyDescent="0.2">
      <c r="A482" s="69" t="s">
        <v>9096</v>
      </c>
      <c r="B482" s="69">
        <v>11057484</v>
      </c>
      <c r="C482" s="69"/>
      <c r="D482" s="69"/>
      <c r="E482" s="69"/>
      <c r="F482" s="69" t="s">
        <v>190</v>
      </c>
      <c r="G482" s="69" t="s">
        <v>857</v>
      </c>
      <c r="H482" s="106"/>
      <c r="I48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Denzell Mccray</v>
      </c>
      <c r="J482" s="106" t="str" cm="1">
        <f t="array" ref="J482">GetIDFromName(UjigamiTable[[#This Row],[FullName]])</f>
        <v/>
      </c>
      <c r="K482" s="107" t="str">
        <f>_xlfn.XLOOKUP(UjigamiTable[[#This Row],[IDFromName]],EmployeesByDept[ID],EmployeesByDept[DeptShift],"")</f>
        <v/>
      </c>
      <c r="L482" s="106" t="str" cm="1">
        <f t="array" ref="L48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82" s="190" t="str">
        <f>"Delete(""operator " &amp; UjigamiTable[[#This Row],[Operator ID]] &amp; """)"</f>
        <v>Delete("operator 11057484")</v>
      </c>
    </row>
    <row r="483" spans="1:13" x14ac:dyDescent="0.2">
      <c r="A483" s="69" t="s">
        <v>9097</v>
      </c>
      <c r="B483" s="69">
        <v>11008718</v>
      </c>
      <c r="C483" s="69"/>
      <c r="D483" s="69"/>
      <c r="E483" s="69"/>
      <c r="F483" s="69" t="s">
        <v>190</v>
      </c>
      <c r="G483" s="69" t="s">
        <v>857</v>
      </c>
      <c r="H483" s="106"/>
      <c r="I48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Gemarro McDaniel</v>
      </c>
      <c r="J483" s="106" t="str" cm="1">
        <f t="array" ref="J483">GetIDFromName(UjigamiTable[[#This Row],[FullName]])</f>
        <v/>
      </c>
      <c r="K483" s="107" t="str">
        <f>_xlfn.XLOOKUP(UjigamiTable[[#This Row],[IDFromName]],EmployeesByDept[ID],EmployeesByDept[DeptShift],"")</f>
        <v/>
      </c>
      <c r="L483" s="106" t="str" cm="1">
        <f t="array" ref="L48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83" s="190" t="str">
        <f>"Delete(""operator " &amp; UjigamiTable[[#This Row],[Operator ID]] &amp; """)"</f>
        <v>Delete("operator 11008718")</v>
      </c>
    </row>
    <row r="484" spans="1:13" x14ac:dyDescent="0.2">
      <c r="A484" s="69" t="s">
        <v>9098</v>
      </c>
      <c r="B484" s="69">
        <v>11074801</v>
      </c>
      <c r="C484" s="69"/>
      <c r="D484" s="69"/>
      <c r="E484" s="69"/>
      <c r="F484" s="69" t="s">
        <v>190</v>
      </c>
      <c r="G484" s="69" t="s">
        <v>857</v>
      </c>
      <c r="H484" s="106"/>
      <c r="I48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James McDonald</v>
      </c>
      <c r="J484" s="106" t="str" cm="1">
        <f t="array" ref="J484">GetIDFromName(UjigamiTable[[#This Row],[FullName]])</f>
        <v/>
      </c>
      <c r="K484" s="107" t="str">
        <f>_xlfn.XLOOKUP(UjigamiTable[[#This Row],[IDFromName]],EmployeesByDept[ID],EmployeesByDept[DeptShift],"")</f>
        <v/>
      </c>
      <c r="L484" s="106" t="str" cm="1">
        <f t="array" ref="L48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84" s="190" t="str">
        <f>"Delete(""operator " &amp; UjigamiTable[[#This Row],[Operator ID]] &amp; """)"</f>
        <v>Delete("operator 11074801")</v>
      </c>
    </row>
    <row r="485" spans="1:13" x14ac:dyDescent="0.2">
      <c r="A485" s="69" t="s">
        <v>9099</v>
      </c>
      <c r="B485" s="69">
        <v>11142144</v>
      </c>
      <c r="C485" s="69" t="s">
        <v>8767</v>
      </c>
      <c r="D485" s="69"/>
      <c r="E485" s="69"/>
      <c r="F485" s="69" t="s">
        <v>190</v>
      </c>
      <c r="G485" s="69" t="s">
        <v>857</v>
      </c>
      <c r="H485" s="106"/>
      <c r="I48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Jeffrey McDonald</v>
      </c>
      <c r="J485" s="106" cm="1">
        <f t="array" ref="J485">GetIDFromName(UjigamiTable[[#This Row],[FullName]])</f>
        <v>1898</v>
      </c>
      <c r="K485" s="107" t="str">
        <f>_xlfn.XLOOKUP(UjigamiTable[[#This Row],[IDFromName]],EmployeesByDept[ID],EmployeesByDept[DeptShift],"")</f>
        <v/>
      </c>
      <c r="L485" s="106" t="str" cm="1">
        <f t="array" ref="L48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85" s="190" t="str">
        <f>"Delete(""operator " &amp; UjigamiTable[[#This Row],[Operator ID]] &amp; """)"</f>
        <v>Delete("operator 11142144")</v>
      </c>
    </row>
    <row r="486" spans="1:13" x14ac:dyDescent="0.2">
      <c r="A486" s="69" t="s">
        <v>9100</v>
      </c>
      <c r="B486" s="69">
        <v>11227531</v>
      </c>
      <c r="C486" s="69"/>
      <c r="D486" s="69"/>
      <c r="E486" s="69"/>
      <c r="F486" s="69" t="s">
        <v>190</v>
      </c>
      <c r="G486" s="69" t="s">
        <v>857</v>
      </c>
      <c r="H486" s="106"/>
      <c r="I48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Elon McFadden</v>
      </c>
      <c r="J486" s="106" t="str" cm="1">
        <f t="array" ref="J486">GetIDFromName(UjigamiTable[[#This Row],[FullName]])</f>
        <v/>
      </c>
      <c r="K486" s="107" t="str">
        <f>_xlfn.XLOOKUP(UjigamiTable[[#This Row],[IDFromName]],EmployeesByDept[ID],EmployeesByDept[DeptShift],"")</f>
        <v/>
      </c>
      <c r="L486" s="106" t="str" cm="1">
        <f t="array" ref="L48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86" s="190" t="str">
        <f>"Delete(""operator " &amp; UjigamiTable[[#This Row],[Operator ID]] &amp; """)"</f>
        <v>Delete("operator 11227531")</v>
      </c>
    </row>
    <row r="487" spans="1:13" x14ac:dyDescent="0.2">
      <c r="A487" s="69" t="s">
        <v>9101</v>
      </c>
      <c r="B487" s="69">
        <v>2513</v>
      </c>
      <c r="C487" s="69" t="s">
        <v>190</v>
      </c>
      <c r="D487" s="69"/>
      <c r="E487" s="69"/>
      <c r="F487" s="69" t="s">
        <v>190</v>
      </c>
      <c r="G487" s="69" t="s">
        <v>857</v>
      </c>
      <c r="H487" s="106"/>
      <c r="I48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Jayden McFolley</v>
      </c>
      <c r="J487" s="106" cm="1">
        <f t="array" ref="J487">GetIDFromName(UjigamiTable[[#This Row],[FullName]])</f>
        <v>2513</v>
      </c>
      <c r="K487" s="107" t="str">
        <f>_xlfn.XLOOKUP(UjigamiTable[[#This Row],[IDFromName]],EmployeesByDept[ID],EmployeesByDept[DeptShift],"")</f>
        <v/>
      </c>
      <c r="L487" s="106" t="str" cm="1">
        <f t="array" ref="L48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87" s="190" t="str">
        <f>"Delete(""operator " &amp; UjigamiTable[[#This Row],[Operator ID]] &amp; """)"</f>
        <v>Delete("operator 2513")</v>
      </c>
    </row>
    <row r="488" spans="1:13" x14ac:dyDescent="0.2">
      <c r="A488" s="69" t="s">
        <v>9102</v>
      </c>
      <c r="B488" s="69">
        <v>11057673</v>
      </c>
      <c r="C488" s="69"/>
      <c r="D488" s="69"/>
      <c r="E488" s="69"/>
      <c r="F488" s="69" t="s">
        <v>190</v>
      </c>
      <c r="G488" s="69" t="s">
        <v>857</v>
      </c>
      <c r="H488" s="106"/>
      <c r="I48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Reginald McKenzie</v>
      </c>
      <c r="J488" s="106" cm="1">
        <f t="array" ref="J488">GetIDFromName(UjigamiTable[[#This Row],[FullName]])</f>
        <v>1729</v>
      </c>
      <c r="K488" s="107" t="str">
        <f>_xlfn.XLOOKUP(UjigamiTable[[#This Row],[IDFromName]],EmployeesByDept[ID],EmployeesByDept[DeptShift],"")</f>
        <v/>
      </c>
      <c r="L488" s="106" t="str" cm="1">
        <f t="array" ref="L48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88" s="190" t="str">
        <f>"Delete(""operator " &amp; UjigamiTable[[#This Row],[Operator ID]] &amp; """)"</f>
        <v>Delete("operator 11057673")</v>
      </c>
    </row>
    <row r="489" spans="1:13" x14ac:dyDescent="0.2">
      <c r="A489" s="69" t="s">
        <v>578</v>
      </c>
      <c r="B489" s="69">
        <v>11135485</v>
      </c>
      <c r="C489" s="69"/>
      <c r="D489" s="69"/>
      <c r="E489" s="69"/>
      <c r="F489" s="69" t="s">
        <v>190</v>
      </c>
      <c r="G489" s="69" t="s">
        <v>857</v>
      </c>
      <c r="H489" s="106"/>
      <c r="I48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Brandon Meckens</v>
      </c>
      <c r="J489" s="106" cm="1">
        <f t="array" ref="J489">GetIDFromName(UjigamiTable[[#This Row],[FullName]])</f>
        <v>9257</v>
      </c>
      <c r="K489" s="107" t="str">
        <f>_xlfn.XLOOKUP(UjigamiTable[[#This Row],[IDFromName]],EmployeesByDept[ID],EmployeesByDept[DeptShift],"")</f>
        <v/>
      </c>
      <c r="L489" s="106" t="str" cm="1">
        <f t="array" ref="L48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89" s="190" t="str">
        <f>"Delete(""operator " &amp; UjigamiTable[[#This Row],[Operator ID]] &amp; """)"</f>
        <v>Delete("operator 11135485")</v>
      </c>
    </row>
    <row r="490" spans="1:13" x14ac:dyDescent="0.2">
      <c r="A490" s="69" t="s">
        <v>9103</v>
      </c>
      <c r="B490" s="69">
        <v>11057461</v>
      </c>
      <c r="C490" s="69"/>
      <c r="D490" s="69"/>
      <c r="E490" s="69"/>
      <c r="F490" s="69" t="s">
        <v>190</v>
      </c>
      <c r="G490" s="69" t="s">
        <v>857</v>
      </c>
      <c r="H490" s="106"/>
      <c r="I49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Alaje Melisizwe</v>
      </c>
      <c r="J490" s="106" t="str" cm="1">
        <f t="array" ref="J490">GetIDFromName(UjigamiTable[[#This Row],[FullName]])</f>
        <v/>
      </c>
      <c r="K490" s="107" t="str">
        <f>_xlfn.XLOOKUP(UjigamiTable[[#This Row],[IDFromName]],EmployeesByDept[ID],EmployeesByDept[DeptShift],"")</f>
        <v/>
      </c>
      <c r="L490" s="106" t="str" cm="1">
        <f t="array" ref="L49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90" s="190" t="str">
        <f>"Delete(""operator " &amp; UjigamiTable[[#This Row],[Operator ID]] &amp; """)"</f>
        <v>Delete("operator 11057461")</v>
      </c>
    </row>
    <row r="491" spans="1:13" x14ac:dyDescent="0.2">
      <c r="A491" s="69" t="s">
        <v>9104</v>
      </c>
      <c r="B491" s="69">
        <v>11057817</v>
      </c>
      <c r="C491" s="69"/>
      <c r="D491" s="69"/>
      <c r="E491" s="69"/>
      <c r="F491" s="69" t="s">
        <v>190</v>
      </c>
      <c r="G491" s="69" t="s">
        <v>857</v>
      </c>
      <c r="H491" s="106"/>
      <c r="I49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Arthur Mercer</v>
      </c>
      <c r="J491" s="106" t="str" cm="1">
        <f t="array" ref="J491">GetIDFromName(UjigamiTable[[#This Row],[FullName]])</f>
        <v/>
      </c>
      <c r="K491" s="107" t="str">
        <f>_xlfn.XLOOKUP(UjigamiTable[[#This Row],[IDFromName]],EmployeesByDept[ID],EmployeesByDept[DeptShift],"")</f>
        <v/>
      </c>
      <c r="L491" s="106" t="str" cm="1">
        <f t="array" ref="L49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91" s="190" t="str">
        <f>"Delete(""operator " &amp; UjigamiTable[[#This Row],[Operator ID]] &amp; """)"</f>
        <v>Delete("operator 11057817")</v>
      </c>
    </row>
    <row r="492" spans="1:13" x14ac:dyDescent="0.2">
      <c r="A492" s="69" t="s">
        <v>579</v>
      </c>
      <c r="B492" s="69">
        <v>3027</v>
      </c>
      <c r="C492" s="69" t="s">
        <v>190</v>
      </c>
      <c r="D492" s="69" t="s">
        <v>8769</v>
      </c>
      <c r="E492" s="69"/>
      <c r="F492" s="69" t="s">
        <v>190</v>
      </c>
      <c r="G492" s="69" t="s">
        <v>856</v>
      </c>
      <c r="H492" s="106"/>
      <c r="I49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Wais Miah</v>
      </c>
      <c r="J492" s="106" cm="1">
        <f t="array" ref="J492">GetIDFromName(UjigamiTable[[#This Row],[FullName]])</f>
        <v>3027</v>
      </c>
      <c r="K492" s="107" t="str">
        <f>_xlfn.XLOOKUP(UjigamiTable[[#This Row],[IDFromName]],EmployeesByDept[ID],EmployeesByDept[DeptShift],"")</f>
        <v>T1XX B</v>
      </c>
      <c r="L492" s="106" t="str" cm="1">
        <f t="array" ref="L49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492" s="190" t="str">
        <f>"Delete(""operator " &amp; UjigamiTable[[#This Row],[Operator ID]] &amp; """)"</f>
        <v>Delete("operator 3027")</v>
      </c>
    </row>
    <row r="493" spans="1:13" x14ac:dyDescent="0.2">
      <c r="A493" s="69" t="s">
        <v>9105</v>
      </c>
      <c r="B493" s="69">
        <v>1261</v>
      </c>
      <c r="C493" s="69" t="s">
        <v>190</v>
      </c>
      <c r="D493" s="69"/>
      <c r="E493" s="69"/>
      <c r="F493" s="69" t="s">
        <v>190</v>
      </c>
      <c r="G493" s="69" t="s">
        <v>857</v>
      </c>
      <c r="H493" s="106"/>
      <c r="I49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Dan Michelson</v>
      </c>
      <c r="J493" s="106" t="str" cm="1">
        <f t="array" ref="J493">GetIDFromName(UjigamiTable[[#This Row],[FullName]])</f>
        <v/>
      </c>
      <c r="K493" s="107" t="str">
        <f>_xlfn.XLOOKUP(UjigamiTable[[#This Row],[IDFromName]],EmployeesByDept[ID],EmployeesByDept[DeptShift],"")</f>
        <v/>
      </c>
      <c r="L493" s="106" t="str" cm="1">
        <f t="array" ref="L49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93" s="190" t="str">
        <f>"Delete(""operator " &amp; UjigamiTable[[#This Row],[Operator ID]] &amp; """)"</f>
        <v>Delete("operator 1261")</v>
      </c>
    </row>
    <row r="494" spans="1:13" x14ac:dyDescent="0.2">
      <c r="A494" s="69" t="s">
        <v>581</v>
      </c>
      <c r="B494" s="69">
        <v>11227753</v>
      </c>
      <c r="C494" s="69"/>
      <c r="D494" s="69"/>
      <c r="E494" s="69"/>
      <c r="F494" s="69" t="s">
        <v>190</v>
      </c>
      <c r="G494" s="69" t="s">
        <v>857</v>
      </c>
      <c r="H494" s="106"/>
      <c r="I49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Robert Miks</v>
      </c>
      <c r="J494" s="106" t="str" cm="1">
        <f t="array" ref="J494">GetIDFromName(UjigamiTable[[#This Row],[FullName]])</f>
        <v/>
      </c>
      <c r="K494" s="107" t="str">
        <f>_xlfn.XLOOKUP(UjigamiTable[[#This Row],[IDFromName]],EmployeesByDept[ID],EmployeesByDept[DeptShift],"")</f>
        <v/>
      </c>
      <c r="L494" s="106" t="str" cm="1">
        <f t="array" ref="L49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94" s="190" t="str">
        <f>"Delete(""operator " &amp; UjigamiTable[[#This Row],[Operator ID]] &amp; """)"</f>
        <v>Delete("operator 11227753")</v>
      </c>
    </row>
    <row r="495" spans="1:13" x14ac:dyDescent="0.2">
      <c r="A495" s="69" t="s">
        <v>6291</v>
      </c>
      <c r="B495" s="69">
        <v>11074917</v>
      </c>
      <c r="C495" s="69"/>
      <c r="D495" s="69"/>
      <c r="E495" s="69"/>
      <c r="F495" s="69" t="s">
        <v>190</v>
      </c>
      <c r="G495" s="69" t="s">
        <v>857</v>
      </c>
      <c r="H495" s="106"/>
      <c r="I49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Heather Miles</v>
      </c>
      <c r="J495" s="106" cm="1">
        <f t="array" ref="J495">GetIDFromName(UjigamiTable[[#This Row],[FullName]])</f>
        <v>1882</v>
      </c>
      <c r="K495" s="107" t="str">
        <f>_xlfn.XLOOKUP(UjigamiTable[[#This Row],[IDFromName]],EmployeesByDept[ID],EmployeesByDept[DeptShift],"")</f>
        <v/>
      </c>
      <c r="L495" s="106" t="str" cm="1">
        <f t="array" ref="L49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95" s="190" t="str">
        <f>"Delete(""operator " &amp; UjigamiTable[[#This Row],[Operator ID]] &amp; """)"</f>
        <v>Delete("operator 11074917")</v>
      </c>
    </row>
    <row r="496" spans="1:13" x14ac:dyDescent="0.2">
      <c r="A496" s="69" t="s">
        <v>9106</v>
      </c>
      <c r="B496" s="69">
        <v>5963682</v>
      </c>
      <c r="C496" s="69"/>
      <c r="D496" s="69"/>
      <c r="E496" s="69"/>
      <c r="F496" s="69" t="s">
        <v>190</v>
      </c>
      <c r="G496" s="69" t="s">
        <v>857</v>
      </c>
      <c r="H496" s="106"/>
      <c r="I49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Henry Miller</v>
      </c>
      <c r="J496" s="106" t="str" cm="1">
        <f t="array" ref="J496">GetIDFromName(UjigamiTable[[#This Row],[FullName]])</f>
        <v/>
      </c>
      <c r="K496" s="107" t="str">
        <f>_xlfn.XLOOKUP(UjigamiTable[[#This Row],[IDFromName]],EmployeesByDept[ID],EmployeesByDept[DeptShift],"")</f>
        <v/>
      </c>
      <c r="L496" s="106" t="str" cm="1">
        <f t="array" ref="L49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96" s="190" t="str">
        <f>"Delete(""operator " &amp; UjigamiTable[[#This Row],[Operator ID]] &amp; """)"</f>
        <v>Delete("operator 5963682")</v>
      </c>
    </row>
    <row r="497" spans="1:13" x14ac:dyDescent="0.2">
      <c r="A497" s="69" t="s">
        <v>9107</v>
      </c>
      <c r="B497" s="69">
        <v>11074741</v>
      </c>
      <c r="C497" s="69"/>
      <c r="D497" s="69"/>
      <c r="E497" s="69"/>
      <c r="F497" s="69" t="s">
        <v>190</v>
      </c>
      <c r="G497" s="69" t="s">
        <v>857</v>
      </c>
      <c r="H497" s="106"/>
      <c r="I49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Alexzandria Minney</v>
      </c>
      <c r="J497" s="106" t="str" cm="1">
        <f t="array" ref="J497">GetIDFromName(UjigamiTable[[#This Row],[FullName]])</f>
        <v/>
      </c>
      <c r="K497" s="107" t="str">
        <f>_xlfn.XLOOKUP(UjigamiTable[[#This Row],[IDFromName]],EmployeesByDept[ID],EmployeesByDept[DeptShift],"")</f>
        <v/>
      </c>
      <c r="L497" s="106" t="str" cm="1">
        <f t="array" ref="L49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97" s="190" t="str">
        <f>"Delete(""operator " &amp; UjigamiTable[[#This Row],[Operator ID]] &amp; """)"</f>
        <v>Delete("operator 11074741")</v>
      </c>
    </row>
    <row r="498" spans="1:13" x14ac:dyDescent="0.2">
      <c r="A498" s="69" t="s">
        <v>9108</v>
      </c>
      <c r="B498" s="69">
        <v>11057731</v>
      </c>
      <c r="C498" s="69"/>
      <c r="D498" s="69"/>
      <c r="E498" s="69"/>
      <c r="F498" s="69" t="s">
        <v>190</v>
      </c>
      <c r="G498" s="69" t="s">
        <v>857</v>
      </c>
      <c r="H498" s="106"/>
      <c r="I49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DeAngelo Minter</v>
      </c>
      <c r="J498" s="106" t="str" cm="1">
        <f t="array" ref="J498">GetIDFromName(UjigamiTable[[#This Row],[FullName]])</f>
        <v/>
      </c>
      <c r="K498" s="107" t="str">
        <f>_xlfn.XLOOKUP(UjigamiTable[[#This Row],[IDFromName]],EmployeesByDept[ID],EmployeesByDept[DeptShift],"")</f>
        <v/>
      </c>
      <c r="L498" s="106" t="str" cm="1">
        <f t="array" ref="L49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98" s="190" t="str">
        <f>"Delete(""operator " &amp; UjigamiTable[[#This Row],[Operator ID]] &amp; """)"</f>
        <v>Delete("operator 11057731")</v>
      </c>
    </row>
    <row r="499" spans="1:13" x14ac:dyDescent="0.2">
      <c r="A499" s="69" t="s">
        <v>9109</v>
      </c>
      <c r="B499" s="69">
        <v>5962747</v>
      </c>
      <c r="C499" s="69"/>
      <c r="D499" s="69"/>
      <c r="E499" s="69"/>
      <c r="F499" s="69" t="s">
        <v>190</v>
      </c>
      <c r="G499" s="69" t="s">
        <v>857</v>
      </c>
      <c r="H499" s="106"/>
      <c r="I49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Michael Miree</v>
      </c>
      <c r="J499" s="106" t="str" cm="1">
        <f t="array" ref="J499">GetIDFromName(UjigamiTable[[#This Row],[FullName]])</f>
        <v/>
      </c>
      <c r="K499" s="107" t="str">
        <f>_xlfn.XLOOKUP(UjigamiTable[[#This Row],[IDFromName]],EmployeesByDept[ID],EmployeesByDept[DeptShift],"")</f>
        <v/>
      </c>
      <c r="L499" s="106" t="str" cm="1">
        <f t="array" ref="L49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499" s="190" t="str">
        <f>"Delete(""operator " &amp; UjigamiTable[[#This Row],[Operator ID]] &amp; """)"</f>
        <v>Delete("operator 5962747")</v>
      </c>
    </row>
    <row r="500" spans="1:13" x14ac:dyDescent="0.2">
      <c r="A500" s="69" t="s">
        <v>9110</v>
      </c>
      <c r="B500" s="69">
        <v>11057449</v>
      </c>
      <c r="C500" s="69"/>
      <c r="D500" s="69"/>
      <c r="E500" s="69"/>
      <c r="F500" s="69" t="s">
        <v>190</v>
      </c>
      <c r="G500" s="69" t="s">
        <v>857</v>
      </c>
      <c r="H500" s="106"/>
      <c r="I50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Jasmine Mistretta</v>
      </c>
      <c r="J500" s="106" t="str" cm="1">
        <f t="array" ref="J500">GetIDFromName(UjigamiTable[[#This Row],[FullName]])</f>
        <v/>
      </c>
      <c r="K500" s="107" t="str">
        <f>_xlfn.XLOOKUP(UjigamiTable[[#This Row],[IDFromName]],EmployeesByDept[ID],EmployeesByDept[DeptShift],"")</f>
        <v/>
      </c>
      <c r="L500" s="106" t="str" cm="1">
        <f t="array" ref="L50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00" s="190" t="str">
        <f>"Delete(""operator " &amp; UjigamiTable[[#This Row],[Operator ID]] &amp; """)"</f>
        <v>Delete("operator 11057449")</v>
      </c>
    </row>
    <row r="501" spans="1:13" x14ac:dyDescent="0.2">
      <c r="A501" s="69" t="s">
        <v>9111</v>
      </c>
      <c r="B501" s="69">
        <v>5833906</v>
      </c>
      <c r="C501" s="69"/>
      <c r="D501" s="69"/>
      <c r="E501" s="69"/>
      <c r="F501" s="69" t="s">
        <v>190</v>
      </c>
      <c r="G501" s="69" t="s">
        <v>857</v>
      </c>
      <c r="H501" s="106"/>
      <c r="I50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James Mitchell</v>
      </c>
      <c r="J501" s="106" t="str" cm="1">
        <f t="array" ref="J501">GetIDFromName(UjigamiTable[[#This Row],[FullName]])</f>
        <v/>
      </c>
      <c r="K501" s="107" t="str">
        <f>_xlfn.XLOOKUP(UjigamiTable[[#This Row],[IDFromName]],EmployeesByDept[ID],EmployeesByDept[DeptShift],"")</f>
        <v/>
      </c>
      <c r="L501" s="106" t="str" cm="1">
        <f t="array" ref="L50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01" s="190" t="str">
        <f>"Delete(""operator " &amp; UjigamiTable[[#This Row],[Operator ID]] &amp; """)"</f>
        <v>Delete("operator 5833906")</v>
      </c>
    </row>
    <row r="502" spans="1:13" x14ac:dyDescent="0.2">
      <c r="A502" s="69" t="s">
        <v>9112</v>
      </c>
      <c r="B502" s="69">
        <v>11057359</v>
      </c>
      <c r="C502" s="69"/>
      <c r="D502" s="69"/>
      <c r="E502" s="69"/>
      <c r="F502" s="69" t="s">
        <v>190</v>
      </c>
      <c r="G502" s="69" t="s">
        <v>857</v>
      </c>
      <c r="H502" s="106"/>
      <c r="I50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Keith Mitchell</v>
      </c>
      <c r="J502" s="106" t="str" cm="1">
        <f t="array" ref="J502">GetIDFromName(UjigamiTable[[#This Row],[FullName]])</f>
        <v/>
      </c>
      <c r="K502" s="107" t="str">
        <f>_xlfn.XLOOKUP(UjigamiTable[[#This Row],[IDFromName]],EmployeesByDept[ID],EmployeesByDept[DeptShift],"")</f>
        <v/>
      </c>
      <c r="L502" s="106" t="str" cm="1">
        <f t="array" ref="L50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02" s="190" t="str">
        <f>"Delete(""operator " &amp; UjigamiTable[[#This Row],[Operator ID]] &amp; """)"</f>
        <v>Delete("operator 11057359")</v>
      </c>
    </row>
    <row r="503" spans="1:13" x14ac:dyDescent="0.2">
      <c r="A503" s="69" t="s">
        <v>6361</v>
      </c>
      <c r="B503" s="69">
        <v>11057351</v>
      </c>
      <c r="C503" s="69" t="s">
        <v>193</v>
      </c>
      <c r="D503" s="69"/>
      <c r="E503" s="69"/>
      <c r="F503" s="69" t="s">
        <v>190</v>
      </c>
      <c r="G503" s="69" t="s">
        <v>857</v>
      </c>
      <c r="H503" s="106"/>
      <c r="I50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Jacob Mitchum</v>
      </c>
      <c r="J503" s="106" cm="1">
        <f t="array" ref="J503">GetIDFromName(UjigamiTable[[#This Row],[FullName]])</f>
        <v>2350</v>
      </c>
      <c r="K503" s="107" t="str">
        <f>_xlfn.XLOOKUP(UjigamiTable[[#This Row],[IDFromName]],EmployeesByDept[ID],EmployeesByDept[DeptShift],"")</f>
        <v/>
      </c>
      <c r="L503" s="106" t="str" cm="1">
        <f t="array" ref="L50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03" s="190" t="str">
        <f>"Delete(""operator " &amp; UjigamiTable[[#This Row],[Operator ID]] &amp; """)"</f>
        <v>Delete("operator 11057351")</v>
      </c>
    </row>
    <row r="504" spans="1:13" x14ac:dyDescent="0.2">
      <c r="A504" s="69" t="s">
        <v>9113</v>
      </c>
      <c r="B504" s="69">
        <v>11057813</v>
      </c>
      <c r="C504" s="69"/>
      <c r="D504" s="69"/>
      <c r="E504" s="69"/>
      <c r="F504" s="69" t="s">
        <v>190</v>
      </c>
      <c r="G504" s="69" t="s">
        <v>857</v>
      </c>
      <c r="H504" s="106"/>
      <c r="I50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Joe Monaco</v>
      </c>
      <c r="J504" s="106" t="str" cm="1">
        <f t="array" ref="J504">GetIDFromName(UjigamiTable[[#This Row],[FullName]])</f>
        <v/>
      </c>
      <c r="K504" s="107" t="str">
        <f>_xlfn.XLOOKUP(UjigamiTable[[#This Row],[IDFromName]],EmployeesByDept[ID],EmployeesByDept[DeptShift],"")</f>
        <v/>
      </c>
      <c r="L504" s="106" t="str" cm="1">
        <f t="array" ref="L50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04" s="190" t="str">
        <f>"Delete(""operator " &amp; UjigamiTable[[#This Row],[Operator ID]] &amp; """)"</f>
        <v>Delete("operator 11057813")</v>
      </c>
    </row>
    <row r="505" spans="1:13" x14ac:dyDescent="0.2">
      <c r="A505" s="69" t="s">
        <v>9114</v>
      </c>
      <c r="B505" s="69">
        <v>11188989</v>
      </c>
      <c r="C505" s="69"/>
      <c r="D505" s="69"/>
      <c r="E505" s="69"/>
      <c r="F505" s="69" t="s">
        <v>190</v>
      </c>
      <c r="G505" s="69" t="s">
        <v>857</v>
      </c>
      <c r="H505" s="106"/>
      <c r="I50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Anthony Montgomery</v>
      </c>
      <c r="J505" s="106" t="str" cm="1">
        <f t="array" ref="J505">GetIDFromName(UjigamiTable[[#This Row],[FullName]])</f>
        <v/>
      </c>
      <c r="K505" s="107" t="str">
        <f>_xlfn.XLOOKUP(UjigamiTable[[#This Row],[IDFromName]],EmployeesByDept[ID],EmployeesByDept[DeptShift],"")</f>
        <v/>
      </c>
      <c r="L505" s="106" t="str" cm="1">
        <f t="array" ref="L50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05" s="190" t="str">
        <f>"Delete(""operator " &amp; UjigamiTable[[#This Row],[Operator ID]] &amp; """)"</f>
        <v>Delete("operator 11188989")</v>
      </c>
    </row>
    <row r="506" spans="1:13" x14ac:dyDescent="0.2">
      <c r="A506" s="69" t="s">
        <v>9115</v>
      </c>
      <c r="B506" s="69">
        <v>11057806</v>
      </c>
      <c r="C506" s="69"/>
      <c r="D506" s="69"/>
      <c r="E506" s="69"/>
      <c r="F506" s="69" t="s">
        <v>190</v>
      </c>
      <c r="G506" s="69" t="s">
        <v>857</v>
      </c>
      <c r="H506" s="106"/>
      <c r="I50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David Montgomery</v>
      </c>
      <c r="J506" s="106" t="str" cm="1">
        <f t="array" ref="J506">GetIDFromName(UjigamiTable[[#This Row],[FullName]])</f>
        <v/>
      </c>
      <c r="K506" s="107" t="str">
        <f>_xlfn.XLOOKUP(UjigamiTable[[#This Row],[IDFromName]],EmployeesByDept[ID],EmployeesByDept[DeptShift],"")</f>
        <v/>
      </c>
      <c r="L506" s="106" t="str" cm="1">
        <f t="array" ref="L50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06" s="190" t="str">
        <f>"Delete(""operator " &amp; UjigamiTable[[#This Row],[Operator ID]] &amp; """)"</f>
        <v>Delete("operator 11057806")</v>
      </c>
    </row>
    <row r="507" spans="1:13" x14ac:dyDescent="0.2">
      <c r="A507" s="69" t="s">
        <v>9116</v>
      </c>
      <c r="B507" s="69">
        <v>11057430</v>
      </c>
      <c r="C507" s="69"/>
      <c r="D507" s="69"/>
      <c r="E507" s="69"/>
      <c r="F507" s="69" t="s">
        <v>190</v>
      </c>
      <c r="G507" s="69" t="s">
        <v>857</v>
      </c>
      <c r="H507" s="106"/>
      <c r="I50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Darius Moore</v>
      </c>
      <c r="J507" s="106" t="str" cm="1">
        <f t="array" ref="J507">GetIDFromName(UjigamiTable[[#This Row],[FullName]])</f>
        <v/>
      </c>
      <c r="K507" s="107" t="str">
        <f>_xlfn.XLOOKUP(UjigamiTable[[#This Row],[IDFromName]],EmployeesByDept[ID],EmployeesByDept[DeptShift],"")</f>
        <v/>
      </c>
      <c r="L507" s="106" t="str" cm="1">
        <f t="array" ref="L50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07" s="190" t="str">
        <f>"Delete(""operator " &amp; UjigamiTable[[#This Row],[Operator ID]] &amp; """)"</f>
        <v>Delete("operator 11057430")</v>
      </c>
    </row>
    <row r="508" spans="1:13" x14ac:dyDescent="0.2">
      <c r="A508" s="69" t="s">
        <v>9117</v>
      </c>
      <c r="B508" s="69">
        <v>11074750</v>
      </c>
      <c r="C508" s="69"/>
      <c r="D508" s="69"/>
      <c r="E508" s="69"/>
      <c r="F508" s="69" t="s">
        <v>190</v>
      </c>
      <c r="G508" s="69" t="s">
        <v>857</v>
      </c>
      <c r="H508" s="106"/>
      <c r="I50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Leonard Moore</v>
      </c>
      <c r="J508" s="106" t="str" cm="1">
        <f t="array" ref="J508">GetIDFromName(UjigamiTable[[#This Row],[FullName]])</f>
        <v/>
      </c>
      <c r="K508" s="107" t="str">
        <f>_xlfn.XLOOKUP(UjigamiTable[[#This Row],[IDFromName]],EmployeesByDept[ID],EmployeesByDept[DeptShift],"")</f>
        <v/>
      </c>
      <c r="L508" s="106" t="str" cm="1">
        <f t="array" ref="L50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08" s="190" t="str">
        <f>"Delete(""operator " &amp; UjigamiTable[[#This Row],[Operator ID]] &amp; """)"</f>
        <v>Delete("operator 11074750")</v>
      </c>
    </row>
    <row r="509" spans="1:13" x14ac:dyDescent="0.2">
      <c r="A509" s="69" t="s">
        <v>9118</v>
      </c>
      <c r="B509" s="69">
        <v>5937207</v>
      </c>
      <c r="C509" s="69"/>
      <c r="D509" s="69"/>
      <c r="E509" s="69"/>
      <c r="F509" s="69" t="s">
        <v>190</v>
      </c>
      <c r="G509" s="69" t="s">
        <v>857</v>
      </c>
      <c r="H509" s="106"/>
      <c r="I50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Marion Moore</v>
      </c>
      <c r="J509" s="106" t="str" cm="1">
        <f t="array" ref="J509">GetIDFromName(UjigamiTable[[#This Row],[FullName]])</f>
        <v/>
      </c>
      <c r="K509" s="107" t="str">
        <f>_xlfn.XLOOKUP(UjigamiTable[[#This Row],[IDFromName]],EmployeesByDept[ID],EmployeesByDept[DeptShift],"")</f>
        <v/>
      </c>
      <c r="L509" s="106" t="str" cm="1">
        <f t="array" ref="L50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09" s="190" t="str">
        <f>"Delete(""operator " &amp; UjigamiTable[[#This Row],[Operator ID]] &amp; """)"</f>
        <v>Delete("operator 5937207")</v>
      </c>
    </row>
    <row r="510" spans="1:13" x14ac:dyDescent="0.2">
      <c r="A510" s="69" t="s">
        <v>9119</v>
      </c>
      <c r="B510" s="69">
        <v>11252472</v>
      </c>
      <c r="C510" s="69"/>
      <c r="D510" s="69"/>
      <c r="E510" s="69"/>
      <c r="F510" s="69" t="s">
        <v>190</v>
      </c>
      <c r="G510" s="69" t="s">
        <v>857</v>
      </c>
      <c r="H510" s="106"/>
      <c r="I51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Shanena Moore</v>
      </c>
      <c r="J510" s="106" cm="1">
        <f t="array" ref="J510">GetIDFromName(UjigamiTable[[#This Row],[FullName]])</f>
        <v>2498</v>
      </c>
      <c r="K510" s="107" t="str">
        <f>_xlfn.XLOOKUP(UjigamiTable[[#This Row],[IDFromName]],EmployeesByDept[ID],EmployeesByDept[DeptShift],"")</f>
        <v/>
      </c>
      <c r="L510" s="106" t="str" cm="1">
        <f t="array" ref="L51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10" s="190" t="str">
        <f>"Delete(""operator " &amp; UjigamiTable[[#This Row],[Operator ID]] &amp; """)"</f>
        <v>Delete("operator 11252472")</v>
      </c>
    </row>
    <row r="511" spans="1:13" x14ac:dyDescent="0.2">
      <c r="A511" s="69" t="s">
        <v>9120</v>
      </c>
      <c r="B511" s="69">
        <v>11227617</v>
      </c>
      <c r="C511" s="69"/>
      <c r="D511" s="69"/>
      <c r="E511" s="69"/>
      <c r="F511" s="69" t="s">
        <v>190</v>
      </c>
      <c r="G511" s="69" t="s">
        <v>857</v>
      </c>
      <c r="H511" s="106"/>
      <c r="I51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Jeff Moreno</v>
      </c>
      <c r="J511" s="106" t="str" cm="1">
        <f t="array" ref="J511">GetIDFromName(UjigamiTable[[#This Row],[FullName]])</f>
        <v/>
      </c>
      <c r="K511" s="107" t="str">
        <f>_xlfn.XLOOKUP(UjigamiTable[[#This Row],[IDFromName]],EmployeesByDept[ID],EmployeesByDept[DeptShift],"")</f>
        <v/>
      </c>
      <c r="L511" s="106" t="str" cm="1">
        <f t="array" ref="L51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11" s="190" t="str">
        <f>"Delete(""operator " &amp; UjigamiTable[[#This Row],[Operator ID]] &amp; """)"</f>
        <v>Delete("operator 11227617")</v>
      </c>
    </row>
    <row r="512" spans="1:13" x14ac:dyDescent="0.2">
      <c r="A512" s="69" t="s">
        <v>6263</v>
      </c>
      <c r="B512" s="69">
        <v>11057611</v>
      </c>
      <c r="C512" s="69"/>
      <c r="D512" s="69"/>
      <c r="E512" s="69"/>
      <c r="F512" s="69" t="s">
        <v>190</v>
      </c>
      <c r="G512" s="69" t="s">
        <v>857</v>
      </c>
      <c r="H512" s="106"/>
      <c r="I51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Gloria Morgan</v>
      </c>
      <c r="J512" s="106" cm="1">
        <f t="array" ref="J512">GetIDFromName(UjigamiTable[[#This Row],[FullName]])</f>
        <v>1647</v>
      </c>
      <c r="K512" s="107" t="str">
        <f>_xlfn.XLOOKUP(UjigamiTable[[#This Row],[IDFromName]],EmployeesByDept[ID],EmployeesByDept[DeptShift],"")</f>
        <v/>
      </c>
      <c r="L512" s="106" t="str" cm="1">
        <f t="array" ref="L51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12" s="190" t="str">
        <f>"Delete(""operator " &amp; UjigamiTable[[#This Row],[Operator ID]] &amp; """)"</f>
        <v>Delete("operator 11057611")</v>
      </c>
    </row>
    <row r="513" spans="1:13" x14ac:dyDescent="0.2">
      <c r="A513" s="69" t="s">
        <v>9121</v>
      </c>
      <c r="B513" s="69">
        <v>5990294</v>
      </c>
      <c r="C513" s="69"/>
      <c r="D513" s="69"/>
      <c r="E513" s="69"/>
      <c r="F513" s="69" t="s">
        <v>190</v>
      </c>
      <c r="G513" s="69" t="s">
        <v>857</v>
      </c>
      <c r="H513" s="106"/>
      <c r="I51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Jamar Morris</v>
      </c>
      <c r="J513" s="106" t="str" cm="1">
        <f t="array" ref="J513">GetIDFromName(UjigamiTable[[#This Row],[FullName]])</f>
        <v/>
      </c>
      <c r="K513" s="107" t="str">
        <f>_xlfn.XLOOKUP(UjigamiTable[[#This Row],[IDFromName]],EmployeesByDept[ID],EmployeesByDept[DeptShift],"")</f>
        <v/>
      </c>
      <c r="L513" s="106" t="str" cm="1">
        <f t="array" ref="L51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13" s="190" t="str">
        <f>"Delete(""operator " &amp; UjigamiTable[[#This Row],[Operator ID]] &amp; """)"</f>
        <v>Delete("operator 5990294")</v>
      </c>
    </row>
    <row r="514" spans="1:13" x14ac:dyDescent="0.2">
      <c r="A514" s="69" t="s">
        <v>9122</v>
      </c>
      <c r="B514" s="69">
        <v>11074527</v>
      </c>
      <c r="C514" s="69"/>
      <c r="D514" s="69"/>
      <c r="E514" s="69"/>
      <c r="F514" s="69" t="s">
        <v>190</v>
      </c>
      <c r="G514" s="69" t="s">
        <v>857</v>
      </c>
      <c r="H514" s="106"/>
      <c r="I51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Quran Morris</v>
      </c>
      <c r="J514" s="106" t="str" cm="1">
        <f t="array" ref="J514">GetIDFromName(UjigamiTable[[#This Row],[FullName]])</f>
        <v/>
      </c>
      <c r="K514" s="107" t="str">
        <f>_xlfn.XLOOKUP(UjigamiTable[[#This Row],[IDFromName]],EmployeesByDept[ID],EmployeesByDept[DeptShift],"")</f>
        <v/>
      </c>
      <c r="L514" s="106" t="str" cm="1">
        <f t="array" ref="L51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14" s="190" t="str">
        <f>"Delete(""operator " &amp; UjigamiTable[[#This Row],[Operator ID]] &amp; """)"</f>
        <v>Delete("operator 11074527")</v>
      </c>
    </row>
    <row r="515" spans="1:13" x14ac:dyDescent="0.2">
      <c r="A515" s="69" t="s">
        <v>9123</v>
      </c>
      <c r="B515" s="69">
        <v>11074753</v>
      </c>
      <c r="C515" s="69"/>
      <c r="D515" s="69"/>
      <c r="E515" s="69"/>
      <c r="F515" s="69" t="s">
        <v>190</v>
      </c>
      <c r="G515" s="69" t="s">
        <v>857</v>
      </c>
      <c r="H515" s="106"/>
      <c r="I51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Christian Moses</v>
      </c>
      <c r="J515" s="106" t="str" cm="1">
        <f t="array" ref="J515">GetIDFromName(UjigamiTable[[#This Row],[FullName]])</f>
        <v/>
      </c>
      <c r="K515" s="107" t="str">
        <f>_xlfn.XLOOKUP(UjigamiTable[[#This Row],[IDFromName]],EmployeesByDept[ID],EmployeesByDept[DeptShift],"")</f>
        <v/>
      </c>
      <c r="L515" s="106" t="str" cm="1">
        <f t="array" ref="L51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15" s="190" t="str">
        <f>"Delete(""operator " &amp; UjigamiTable[[#This Row],[Operator ID]] &amp; """)"</f>
        <v>Delete("operator 11074753")</v>
      </c>
    </row>
    <row r="516" spans="1:13" x14ac:dyDescent="0.2">
      <c r="A516" s="69" t="s">
        <v>9124</v>
      </c>
      <c r="B516" s="69">
        <v>5833907</v>
      </c>
      <c r="C516" s="69"/>
      <c r="D516" s="69"/>
      <c r="E516" s="69"/>
      <c r="F516" s="69" t="s">
        <v>190</v>
      </c>
      <c r="G516" s="69" t="s">
        <v>857</v>
      </c>
      <c r="H516" s="106"/>
      <c r="I51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Steve Mundy</v>
      </c>
      <c r="J516" s="106" t="str" cm="1">
        <f t="array" ref="J516">GetIDFromName(UjigamiTable[[#This Row],[FullName]])</f>
        <v/>
      </c>
      <c r="K516" s="107" t="str">
        <f>_xlfn.XLOOKUP(UjigamiTable[[#This Row],[IDFromName]],EmployeesByDept[ID],EmployeesByDept[DeptShift],"")</f>
        <v/>
      </c>
      <c r="L516" s="106" t="str" cm="1">
        <f t="array" ref="L51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16" s="190" t="str">
        <f>"Delete(""operator " &amp; UjigamiTable[[#This Row],[Operator ID]] &amp; """)"</f>
        <v>Delete("operator 5833907")</v>
      </c>
    </row>
    <row r="517" spans="1:13" x14ac:dyDescent="0.2">
      <c r="A517" s="69" t="s">
        <v>9125</v>
      </c>
      <c r="B517" s="69">
        <v>11135356</v>
      </c>
      <c r="C517" s="69"/>
      <c r="D517" s="69"/>
      <c r="E517" s="69"/>
      <c r="F517" s="69" t="s">
        <v>190</v>
      </c>
      <c r="G517" s="69" t="s">
        <v>857</v>
      </c>
      <c r="H517" s="106"/>
      <c r="I51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Glenn Murphy</v>
      </c>
      <c r="J517" s="106" t="str" cm="1">
        <f t="array" ref="J517">GetIDFromName(UjigamiTable[[#This Row],[FullName]])</f>
        <v/>
      </c>
      <c r="K517" s="107" t="str">
        <f>_xlfn.XLOOKUP(UjigamiTable[[#This Row],[IDFromName]],EmployeesByDept[ID],EmployeesByDept[DeptShift],"")</f>
        <v/>
      </c>
      <c r="L517" s="106" t="str" cm="1">
        <f t="array" ref="L51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17" s="190" t="str">
        <f>"Delete(""operator " &amp; UjigamiTable[[#This Row],[Operator ID]] &amp; """)"</f>
        <v>Delete("operator 11135356")</v>
      </c>
    </row>
    <row r="518" spans="1:13" x14ac:dyDescent="0.2">
      <c r="A518" s="69" t="s">
        <v>9126</v>
      </c>
      <c r="B518" s="69">
        <v>5709820</v>
      </c>
      <c r="C518" s="69"/>
      <c r="D518" s="69"/>
      <c r="E518" s="69"/>
      <c r="F518" s="69" t="s">
        <v>190</v>
      </c>
      <c r="G518" s="69" t="s">
        <v>857</v>
      </c>
      <c r="H518" s="106"/>
      <c r="I51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Mike Musclow</v>
      </c>
      <c r="J518" s="106" t="str" cm="1">
        <f t="array" ref="J518">GetIDFromName(UjigamiTable[[#This Row],[FullName]])</f>
        <v/>
      </c>
      <c r="K518" s="107" t="str">
        <f>_xlfn.XLOOKUP(UjigamiTable[[#This Row],[IDFromName]],EmployeesByDept[ID],EmployeesByDept[DeptShift],"")</f>
        <v/>
      </c>
      <c r="L518" s="106" t="str" cm="1">
        <f t="array" ref="L51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18" s="190" t="str">
        <f>"Delete(""operator " &amp; UjigamiTable[[#This Row],[Operator ID]] &amp; """)"</f>
        <v>Delete("operator 5709820")</v>
      </c>
    </row>
    <row r="519" spans="1:13" x14ac:dyDescent="0.2">
      <c r="A519" s="69" t="s">
        <v>6513</v>
      </c>
      <c r="B519" s="69">
        <v>5659218</v>
      </c>
      <c r="C519" s="69"/>
      <c r="D519" s="69"/>
      <c r="E519" s="69"/>
      <c r="F519" s="69" t="s">
        <v>190</v>
      </c>
      <c r="G519" s="69" t="s">
        <v>857</v>
      </c>
      <c r="H519" s="106"/>
      <c r="I51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Jeffrey Muthleb</v>
      </c>
      <c r="J519" s="106" cm="1">
        <f t="array" ref="J519">GetIDFromName(UjigamiTable[[#This Row],[FullName]])</f>
        <v>2338</v>
      </c>
      <c r="K519" s="107" t="str">
        <f>_xlfn.XLOOKUP(UjigamiTable[[#This Row],[IDFromName]],EmployeesByDept[ID],EmployeesByDept[DeptShift],"")</f>
        <v>DT FEM 1st</v>
      </c>
      <c r="L519" s="106" t="str" cm="1">
        <f t="array" ref="L51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19" s="190" t="str">
        <f>"Delete(""operator " &amp; UjigamiTable[[#This Row],[Operator ID]] &amp; """)"</f>
        <v>Delete("operator 5659218")</v>
      </c>
    </row>
    <row r="520" spans="1:13" x14ac:dyDescent="0.2">
      <c r="A520" s="69" t="s">
        <v>592</v>
      </c>
      <c r="B520" s="69">
        <v>11252503</v>
      </c>
      <c r="C520" s="69" t="s">
        <v>316</v>
      </c>
      <c r="D520" s="69" t="s">
        <v>9485</v>
      </c>
      <c r="E520" s="69"/>
      <c r="F520" s="69" t="s">
        <v>187</v>
      </c>
      <c r="G520" s="69" t="s">
        <v>857</v>
      </c>
      <c r="H520" s="106"/>
      <c r="I52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Robert Myers</v>
      </c>
      <c r="J520" s="106" cm="1">
        <f t="array" ref="J520">GetIDFromName(UjigamiTable[[#This Row],[FullName]])</f>
        <v>8713</v>
      </c>
      <c r="K520" s="107" t="str">
        <f>_xlfn.XLOOKUP(UjigamiTable[[#This Row],[IDFromName]],EmployeesByDept[ID],EmployeesByDept[DeptShift],"")</f>
        <v>Molding 2nd</v>
      </c>
      <c r="L520" s="106" t="str" cm="1">
        <f t="array" ref="L52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20" s="190" t="str">
        <f>"Delete(""operator " &amp; UjigamiTable[[#This Row],[Operator ID]] &amp; """)"</f>
        <v>Delete("operator 11252503")</v>
      </c>
    </row>
    <row r="521" spans="1:13" x14ac:dyDescent="0.2">
      <c r="A521" s="69" t="s">
        <v>9127</v>
      </c>
      <c r="B521" s="69">
        <v>5990254</v>
      </c>
      <c r="C521" s="69"/>
      <c r="D521" s="69"/>
      <c r="E521" s="69"/>
      <c r="F521" s="69" t="s">
        <v>190</v>
      </c>
      <c r="G521" s="69" t="s">
        <v>857</v>
      </c>
      <c r="H521" s="106"/>
      <c r="I52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Tyrell Myles</v>
      </c>
      <c r="J521" s="106" t="str" cm="1">
        <f t="array" ref="J521">GetIDFromName(UjigamiTable[[#This Row],[FullName]])</f>
        <v/>
      </c>
      <c r="K521" s="107" t="str">
        <f>_xlfn.XLOOKUP(UjigamiTable[[#This Row],[IDFromName]],EmployeesByDept[ID],EmployeesByDept[DeptShift],"")</f>
        <v/>
      </c>
      <c r="L521" s="106" t="str" cm="1">
        <f t="array" ref="L52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21" s="190" t="str">
        <f>"Delete(""operator " &amp; UjigamiTable[[#This Row],[Operator ID]] &amp; """)"</f>
        <v>Delete("operator 5990254")</v>
      </c>
    </row>
    <row r="522" spans="1:13" x14ac:dyDescent="0.2">
      <c r="A522" s="69" t="s">
        <v>9128</v>
      </c>
      <c r="B522" s="69">
        <v>11227620</v>
      </c>
      <c r="C522" s="69"/>
      <c r="D522" s="69"/>
      <c r="E522" s="69"/>
      <c r="F522" s="69" t="s">
        <v>190</v>
      </c>
      <c r="G522" s="69" t="s">
        <v>857</v>
      </c>
      <c r="H522" s="106"/>
      <c r="I52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Eric Nader</v>
      </c>
      <c r="J522" s="106" cm="1">
        <f t="array" ref="J522">GetIDFromName(UjigamiTable[[#This Row],[FullName]])</f>
        <v>1227</v>
      </c>
      <c r="K522" s="107" t="str">
        <f>_xlfn.XLOOKUP(UjigamiTable[[#This Row],[IDFromName]],EmployeesByDept[ID],EmployeesByDept[DeptShift],"")</f>
        <v/>
      </c>
      <c r="L522" s="106" t="str" cm="1">
        <f t="array" ref="L52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22" s="190" t="str">
        <f>"Delete(""operator " &amp; UjigamiTable[[#This Row],[Operator ID]] &amp; """)"</f>
        <v>Delete("operator 11227620")</v>
      </c>
    </row>
    <row r="523" spans="1:13" x14ac:dyDescent="0.2">
      <c r="A523" s="69" t="s">
        <v>9129</v>
      </c>
      <c r="B523" s="69">
        <v>5963662</v>
      </c>
      <c r="C523" s="69"/>
      <c r="D523" s="69"/>
      <c r="E523" s="69"/>
      <c r="F523" s="69" t="s">
        <v>190</v>
      </c>
      <c r="G523" s="69" t="s">
        <v>857</v>
      </c>
      <c r="H523" s="106"/>
      <c r="I52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Tara Nash</v>
      </c>
      <c r="J523" s="106" cm="1">
        <f t="array" ref="J523">GetIDFromName(UjigamiTable[[#This Row],[FullName]])</f>
        <v>1493</v>
      </c>
      <c r="K523" s="107" t="str">
        <f>_xlfn.XLOOKUP(UjigamiTable[[#This Row],[IDFromName]],EmployeesByDept[ID],EmployeesByDept[DeptShift],"")</f>
        <v/>
      </c>
      <c r="L523" s="106" t="str" cm="1">
        <f t="array" ref="L52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23" s="190" t="str">
        <f>"Delete(""operator " &amp; UjigamiTable[[#This Row],[Operator ID]] &amp; """)"</f>
        <v>Delete("operator 5963662")</v>
      </c>
    </row>
    <row r="524" spans="1:13" x14ac:dyDescent="0.2">
      <c r="A524" s="69" t="s">
        <v>9130</v>
      </c>
      <c r="B524" s="69">
        <v>6018</v>
      </c>
      <c r="C524" s="69" t="s">
        <v>190</v>
      </c>
      <c r="D524" s="69" t="s">
        <v>8774</v>
      </c>
      <c r="E524" s="69"/>
      <c r="F524" s="69" t="s">
        <v>190</v>
      </c>
      <c r="G524" s="69" t="s">
        <v>856</v>
      </c>
      <c r="H524" s="106"/>
      <c r="I52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Richard Neely</v>
      </c>
      <c r="J524" s="106" cm="1">
        <f t="array" ref="J524">GetIDFromName(UjigamiTable[[#This Row],[FullName]])</f>
        <v>6018</v>
      </c>
      <c r="K524" s="107" t="str">
        <f>_xlfn.XLOOKUP(UjigamiTable[[#This Row],[IDFromName]],EmployeesByDept[ID],EmployeesByDept[DeptShift],"")</f>
        <v>T1XX A</v>
      </c>
      <c r="L524" s="106" t="str" cm="1">
        <f t="array" ref="L52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24" s="190" t="str">
        <f>"Delete(""operator " &amp; UjigamiTable[[#This Row],[Operator ID]] &amp; """)"</f>
        <v>Delete("operator 6018")</v>
      </c>
    </row>
    <row r="525" spans="1:13" x14ac:dyDescent="0.2">
      <c r="A525" s="69" t="s">
        <v>9131</v>
      </c>
      <c r="B525" s="69">
        <v>5990324</v>
      </c>
      <c r="C525" s="69"/>
      <c r="D525" s="69"/>
      <c r="E525" s="69"/>
      <c r="F525" s="69" t="s">
        <v>190</v>
      </c>
      <c r="G525" s="69" t="s">
        <v>857</v>
      </c>
      <c r="H525" s="106"/>
      <c r="I52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Sarah Newell</v>
      </c>
      <c r="J525" s="106" t="str" cm="1">
        <f t="array" ref="J525">GetIDFromName(UjigamiTable[[#This Row],[FullName]])</f>
        <v/>
      </c>
      <c r="K525" s="107" t="str">
        <f>_xlfn.XLOOKUP(UjigamiTable[[#This Row],[IDFromName]],EmployeesByDept[ID],EmployeesByDept[DeptShift],"")</f>
        <v/>
      </c>
      <c r="L525" s="106" t="str" cm="1">
        <f t="array" ref="L52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25" s="190" t="str">
        <f>"Delete(""operator " &amp; UjigamiTable[[#This Row],[Operator ID]] &amp; """)"</f>
        <v>Delete("operator 5990324")</v>
      </c>
    </row>
    <row r="526" spans="1:13" x14ac:dyDescent="0.2">
      <c r="A526" s="69" t="s">
        <v>9132</v>
      </c>
      <c r="B526" s="69">
        <v>5963962</v>
      </c>
      <c r="C526" s="69"/>
      <c r="D526" s="69"/>
      <c r="E526" s="69"/>
      <c r="F526" s="69" t="s">
        <v>190</v>
      </c>
      <c r="G526" s="69" t="s">
        <v>857</v>
      </c>
      <c r="H526" s="106"/>
      <c r="I52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Colby Nicholson</v>
      </c>
      <c r="J526" s="106" t="str" cm="1">
        <f t="array" ref="J526">GetIDFromName(UjigamiTable[[#This Row],[FullName]])</f>
        <v/>
      </c>
      <c r="K526" s="107" t="str">
        <f>_xlfn.XLOOKUP(UjigamiTable[[#This Row],[IDFromName]],EmployeesByDept[ID],EmployeesByDept[DeptShift],"")</f>
        <v/>
      </c>
      <c r="L526" s="106" t="str" cm="1">
        <f t="array" ref="L52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26" s="190" t="str">
        <f>"Delete(""operator " &amp; UjigamiTable[[#This Row],[Operator ID]] &amp; """)"</f>
        <v>Delete("operator 5963962")</v>
      </c>
    </row>
    <row r="527" spans="1:13" x14ac:dyDescent="0.2">
      <c r="A527" s="69" t="s">
        <v>9133</v>
      </c>
      <c r="B527" s="69">
        <v>11057800</v>
      </c>
      <c r="C527" s="69"/>
      <c r="D527" s="69"/>
      <c r="E527" s="69"/>
      <c r="F527" s="69" t="s">
        <v>190</v>
      </c>
      <c r="G527" s="69" t="s">
        <v>857</v>
      </c>
      <c r="H527" s="106"/>
      <c r="I52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Sean Nickles</v>
      </c>
      <c r="J527" s="106" t="str" cm="1">
        <f t="array" ref="J527">GetIDFromName(UjigamiTable[[#This Row],[FullName]])</f>
        <v/>
      </c>
      <c r="K527" s="107" t="str">
        <f>_xlfn.XLOOKUP(UjigamiTable[[#This Row],[IDFromName]],EmployeesByDept[ID],EmployeesByDept[DeptShift],"")</f>
        <v/>
      </c>
      <c r="L527" s="106" t="str" cm="1">
        <f t="array" ref="L52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27" s="190" t="str">
        <f>"Delete(""operator " &amp; UjigamiTable[[#This Row],[Operator ID]] &amp; """)"</f>
        <v>Delete("operator 11057800")</v>
      </c>
    </row>
    <row r="528" spans="1:13" x14ac:dyDescent="0.2">
      <c r="A528" s="69" t="s">
        <v>601</v>
      </c>
      <c r="B528" s="69">
        <v>11142255</v>
      </c>
      <c r="C528" s="69"/>
      <c r="D528" s="69"/>
      <c r="E528" s="69"/>
      <c r="F528" s="69" t="s">
        <v>190</v>
      </c>
      <c r="G528" s="69" t="s">
        <v>857</v>
      </c>
      <c r="H528" s="106"/>
      <c r="I52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Stanley Nix</v>
      </c>
      <c r="J528" s="106" t="str" cm="1">
        <f t="array" ref="J528">GetIDFromName(UjigamiTable[[#This Row],[FullName]])</f>
        <v/>
      </c>
      <c r="K528" s="107" t="str">
        <f>_xlfn.XLOOKUP(UjigamiTable[[#This Row],[IDFromName]],EmployeesByDept[ID],EmployeesByDept[DeptShift],"")</f>
        <v/>
      </c>
      <c r="L528" s="106" t="str" cm="1">
        <f t="array" ref="L52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28" s="190" t="str">
        <f>"Delete(""operator " &amp; UjigamiTable[[#This Row],[Operator ID]] &amp; """)"</f>
        <v>Delete("operator 11142255")</v>
      </c>
    </row>
    <row r="529" spans="1:13" x14ac:dyDescent="0.2">
      <c r="A529" s="69" t="s">
        <v>603</v>
      </c>
      <c r="B529" s="69">
        <v>3018</v>
      </c>
      <c r="C529" s="69" t="s">
        <v>190</v>
      </c>
      <c r="D529" s="69" t="s">
        <v>8769</v>
      </c>
      <c r="E529" s="69"/>
      <c r="F529" s="69" t="s">
        <v>190</v>
      </c>
      <c r="G529" s="69" t="s">
        <v>856</v>
      </c>
      <c r="H529" s="106"/>
      <c r="I52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Nicholas Novak</v>
      </c>
      <c r="J529" s="106" cm="1">
        <f t="array" ref="J529">GetIDFromName(UjigamiTable[[#This Row],[FullName]])</f>
        <v>6028</v>
      </c>
      <c r="K529" s="107" t="str">
        <f>_xlfn.XLOOKUP(UjigamiTable[[#This Row],[IDFromName]],EmployeesByDept[ID],EmployeesByDept[DeptShift],"")</f>
        <v>IT A</v>
      </c>
      <c r="L529" s="106" t="str" cm="1">
        <f t="array" ref="L52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29" s="190" t="str">
        <f>"Delete(""operator " &amp; UjigamiTable[[#This Row],[Operator ID]] &amp; """)"</f>
        <v>Delete("operator 3018")</v>
      </c>
    </row>
    <row r="530" spans="1:13" x14ac:dyDescent="0.2">
      <c r="A530" s="69" t="s">
        <v>6206</v>
      </c>
      <c r="B530" s="69">
        <v>9117</v>
      </c>
      <c r="C530" s="69" t="s">
        <v>175</v>
      </c>
      <c r="D530" s="69" t="s">
        <v>8774</v>
      </c>
      <c r="E530" s="69"/>
      <c r="F530" s="69" t="s">
        <v>8779</v>
      </c>
      <c r="G530" s="69" t="s">
        <v>856</v>
      </c>
      <c r="H530" s="106"/>
      <c r="I53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Felicia OLeary</v>
      </c>
      <c r="J530" s="106" cm="1">
        <f t="array" ref="J530">GetIDFromName(UjigamiTable[[#This Row],[FullName]])</f>
        <v>9117</v>
      </c>
      <c r="K530" s="107" t="str">
        <f>_xlfn.XLOOKUP(UjigamiTable[[#This Row],[IDFromName]],EmployeesByDept[ID],EmployeesByDept[DeptShift],"")</f>
        <v>T1XX A</v>
      </c>
      <c r="L530" s="106" t="str" cm="1">
        <f t="array" ref="L53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30" s="190" t="str">
        <f>"Delete(""operator " &amp; UjigamiTable[[#This Row],[Operator ID]] &amp; """)"</f>
        <v>Delete("operator 9117")</v>
      </c>
    </row>
    <row r="531" spans="1:13" x14ac:dyDescent="0.2">
      <c r="A531" s="69" t="s">
        <v>9134</v>
      </c>
      <c r="B531" s="69">
        <v>11057488</v>
      </c>
      <c r="C531" s="69"/>
      <c r="D531" s="69"/>
      <c r="E531" s="69"/>
      <c r="F531" s="69" t="s">
        <v>190</v>
      </c>
      <c r="G531" s="69" t="s">
        <v>857</v>
      </c>
      <c r="H531" s="106"/>
      <c r="I53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Juanita Oliver</v>
      </c>
      <c r="J531" s="106" t="str" cm="1">
        <f t="array" ref="J531">GetIDFromName(UjigamiTable[[#This Row],[FullName]])</f>
        <v/>
      </c>
      <c r="K531" s="107" t="str">
        <f>_xlfn.XLOOKUP(UjigamiTable[[#This Row],[IDFromName]],EmployeesByDept[ID],EmployeesByDept[DeptShift],"")</f>
        <v/>
      </c>
      <c r="L531" s="106" t="str" cm="1">
        <f t="array" ref="L53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31" s="190" t="str">
        <f>"Delete(""operator " &amp; UjigamiTable[[#This Row],[Operator ID]] &amp; """)"</f>
        <v>Delete("operator 11057488")</v>
      </c>
    </row>
    <row r="532" spans="1:13" x14ac:dyDescent="0.2">
      <c r="A532" s="69" t="s">
        <v>8272</v>
      </c>
      <c r="B532" s="69">
        <v>2150</v>
      </c>
      <c r="C532" s="69" t="s">
        <v>193</v>
      </c>
      <c r="D532" s="69" t="s">
        <v>9135</v>
      </c>
      <c r="E532" s="69"/>
      <c r="F532" s="69" t="s">
        <v>190</v>
      </c>
      <c r="G532" s="69" t="s">
        <v>856</v>
      </c>
      <c r="H532" s="106"/>
      <c r="I53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William OReilly</v>
      </c>
      <c r="J532" s="106" cm="1">
        <f t="array" ref="J532">GetIDFromName(UjigamiTable[[#This Row],[FullName]])</f>
        <v>2150</v>
      </c>
      <c r="K532" s="107" t="str">
        <f>_xlfn.XLOOKUP(UjigamiTable[[#This Row],[IDFromName]],EmployeesByDept[ID],EmployeesByDept[DeptShift],"")</f>
        <v>Quality 2nd</v>
      </c>
      <c r="L532" s="106" t="str" cm="1">
        <f t="array" ref="L53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32" s="190" t="str">
        <f>"Delete(""operator " &amp; UjigamiTable[[#This Row],[Operator ID]] &amp; """)"</f>
        <v>Delete("operator 2150")</v>
      </c>
    </row>
    <row r="533" spans="1:13" x14ac:dyDescent="0.2">
      <c r="A533" s="69" t="s">
        <v>9136</v>
      </c>
      <c r="B533" s="69">
        <v>1813</v>
      </c>
      <c r="C533" s="69" t="s">
        <v>316</v>
      </c>
      <c r="D533" s="69" t="s">
        <v>8771</v>
      </c>
      <c r="E533" s="69"/>
      <c r="F533" s="69" t="s">
        <v>190</v>
      </c>
      <c r="G533" s="69" t="s">
        <v>856</v>
      </c>
      <c r="H533" s="106"/>
      <c r="I53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Jim Ortisi</v>
      </c>
      <c r="J533" s="106" cm="1">
        <f t="array" ref="J533">GetIDFromName(UjigamiTable[[#This Row],[FullName]])</f>
        <v>1813</v>
      </c>
      <c r="K533" s="107" t="str">
        <f>_xlfn.XLOOKUP(UjigamiTable[[#This Row],[IDFromName]],EmployeesByDept[ID],EmployeesByDept[DeptShift],"")</f>
        <v/>
      </c>
      <c r="L533" s="106" t="str" cm="1">
        <f t="array" ref="L53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33" s="190" t="str">
        <f>"Delete(""operator " &amp; UjigamiTable[[#This Row],[Operator ID]] &amp; """)"</f>
        <v>Delete("operator 1813")</v>
      </c>
    </row>
    <row r="534" spans="1:13" x14ac:dyDescent="0.2">
      <c r="A534" s="69" t="s">
        <v>611</v>
      </c>
      <c r="B534" s="69">
        <v>1527</v>
      </c>
      <c r="C534" s="69" t="s">
        <v>190</v>
      </c>
      <c r="D534" s="69" t="s">
        <v>8769</v>
      </c>
      <c r="E534" s="69"/>
      <c r="F534" s="69" t="s">
        <v>8779</v>
      </c>
      <c r="G534" s="69" t="s">
        <v>856</v>
      </c>
      <c r="H534" s="106"/>
      <c r="I53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Cynthia Osborn</v>
      </c>
      <c r="J534" s="106" cm="1">
        <f t="array" ref="J534">GetIDFromName(UjigamiTable[[#This Row],[FullName]])</f>
        <v>1527</v>
      </c>
      <c r="K534" s="107" t="str">
        <f>_xlfn.XLOOKUP(UjigamiTable[[#This Row],[IDFromName]],EmployeesByDept[ID],EmployeesByDept[DeptShift],"")</f>
        <v>T1XX B</v>
      </c>
      <c r="L534" s="106" t="str" cm="1">
        <f t="array" ref="L53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34" s="190" t="str">
        <f>"Delete(""operator " &amp; UjigamiTable[[#This Row],[Operator ID]] &amp; """)"</f>
        <v>Delete("operator 1527")</v>
      </c>
    </row>
    <row r="535" spans="1:13" x14ac:dyDescent="0.2">
      <c r="A535" s="69" t="s">
        <v>9137</v>
      </c>
      <c r="B535" s="69">
        <v>2467</v>
      </c>
      <c r="C535" s="69" t="s">
        <v>190</v>
      </c>
      <c r="D535" s="69" t="s">
        <v>8769</v>
      </c>
      <c r="E535" s="69"/>
      <c r="F535" s="69" t="s">
        <v>190</v>
      </c>
      <c r="G535" s="69" t="s">
        <v>856</v>
      </c>
      <c r="H535" s="106"/>
      <c r="I53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Daniel Otto</v>
      </c>
      <c r="J535" s="106" cm="1">
        <f t="array" ref="J535">GetIDFromName(UjigamiTable[[#This Row],[FullName]])</f>
        <v>2467</v>
      </c>
      <c r="K535" s="107" t="str">
        <f>_xlfn.XLOOKUP(UjigamiTable[[#This Row],[IDFromName]],EmployeesByDept[ID],EmployeesByDept[DeptShift],"")</f>
        <v>T1XX B</v>
      </c>
      <c r="L535" s="106" t="str" cm="1">
        <f t="array" ref="L53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35" s="190" t="str">
        <f>"Delete(""operator " &amp; UjigamiTable[[#This Row],[Operator ID]] &amp; """)"</f>
        <v>Delete("operator 2467")</v>
      </c>
    </row>
    <row r="536" spans="1:13" x14ac:dyDescent="0.2">
      <c r="A536" s="69" t="s">
        <v>9138</v>
      </c>
      <c r="B536" s="69">
        <v>11057460</v>
      </c>
      <c r="C536" s="69"/>
      <c r="D536" s="69"/>
      <c r="E536" s="69"/>
      <c r="F536" s="69" t="s">
        <v>190</v>
      </c>
      <c r="G536" s="69" t="s">
        <v>857</v>
      </c>
      <c r="H536" s="106"/>
      <c r="I53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Shenika Paige</v>
      </c>
      <c r="J536" s="106" t="str" cm="1">
        <f t="array" ref="J536">GetIDFromName(UjigamiTable[[#This Row],[FullName]])</f>
        <v/>
      </c>
      <c r="K536" s="107" t="str">
        <f>_xlfn.XLOOKUP(UjigamiTable[[#This Row],[IDFromName]],EmployeesByDept[ID],EmployeesByDept[DeptShift],"")</f>
        <v/>
      </c>
      <c r="L536" s="106" t="str" cm="1">
        <f t="array" ref="L53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36" s="190" t="str">
        <f>"Delete(""operator " &amp; UjigamiTable[[#This Row],[Operator ID]] &amp; """)"</f>
        <v>Delete("operator 11057460")</v>
      </c>
    </row>
    <row r="537" spans="1:13" x14ac:dyDescent="0.2">
      <c r="A537" s="69" t="s">
        <v>9139</v>
      </c>
      <c r="B537" s="69">
        <v>5962765</v>
      </c>
      <c r="C537" s="69" t="s">
        <v>190</v>
      </c>
      <c r="D537" s="69" t="s">
        <v>8771</v>
      </c>
      <c r="E537" s="69"/>
      <c r="F537" s="69" t="s">
        <v>190</v>
      </c>
      <c r="G537" s="69" t="s">
        <v>857</v>
      </c>
      <c r="H537" s="106"/>
      <c r="I53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Jon Palazzolo</v>
      </c>
      <c r="J537" s="106" t="str" cm="1">
        <f t="array" ref="J537">GetIDFromName(UjigamiTable[[#This Row],[FullName]])</f>
        <v/>
      </c>
      <c r="K537" s="107" t="str">
        <f>_xlfn.XLOOKUP(UjigamiTable[[#This Row],[IDFromName]],EmployeesByDept[ID],EmployeesByDept[DeptShift],"")</f>
        <v/>
      </c>
      <c r="L537" s="106" t="str" cm="1">
        <f t="array" ref="L53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37" s="190" t="str">
        <f>"Delete(""operator " &amp; UjigamiTable[[#This Row],[Operator ID]] &amp; """)"</f>
        <v>Delete("operator 5962765")</v>
      </c>
    </row>
    <row r="538" spans="1:13" x14ac:dyDescent="0.2">
      <c r="A538" s="69" t="s">
        <v>9140</v>
      </c>
      <c r="B538" s="69">
        <v>5937253</v>
      </c>
      <c r="C538" s="69"/>
      <c r="D538" s="69"/>
      <c r="E538" s="69"/>
      <c r="F538" s="69" t="s">
        <v>190</v>
      </c>
      <c r="G538" s="69" t="s">
        <v>857</v>
      </c>
      <c r="H538" s="106"/>
      <c r="I53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Brandon Palmer</v>
      </c>
      <c r="J538" s="106" t="str" cm="1">
        <f t="array" ref="J538">GetIDFromName(UjigamiTable[[#This Row],[FullName]])</f>
        <v/>
      </c>
      <c r="K538" s="107" t="str">
        <f>_xlfn.XLOOKUP(UjigamiTable[[#This Row],[IDFromName]],EmployeesByDept[ID],EmployeesByDept[DeptShift],"")</f>
        <v/>
      </c>
      <c r="L538" s="106" t="str" cm="1">
        <f t="array" ref="L53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38" s="190" t="str">
        <f>"Delete(""operator " &amp; UjigamiTable[[#This Row],[Operator ID]] &amp; """)"</f>
        <v>Delete("operator 5937253")</v>
      </c>
    </row>
    <row r="539" spans="1:13" x14ac:dyDescent="0.2">
      <c r="A539" s="69" t="s">
        <v>9141</v>
      </c>
      <c r="B539" s="69">
        <v>5780589</v>
      </c>
      <c r="C539" s="69"/>
      <c r="D539" s="69"/>
      <c r="E539" s="69"/>
      <c r="F539" s="69" t="s">
        <v>190</v>
      </c>
      <c r="G539" s="69" t="s">
        <v>857</v>
      </c>
      <c r="H539" s="106"/>
      <c r="I53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Jason Palmer</v>
      </c>
      <c r="J539" s="106" t="str" cm="1">
        <f t="array" ref="J539">GetIDFromName(UjigamiTable[[#This Row],[FullName]])</f>
        <v/>
      </c>
      <c r="K539" s="107" t="str">
        <f>_xlfn.XLOOKUP(UjigamiTable[[#This Row],[IDFromName]],EmployeesByDept[ID],EmployeesByDept[DeptShift],"")</f>
        <v/>
      </c>
      <c r="L539" s="106" t="str" cm="1">
        <f t="array" ref="L53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39" s="190" t="str">
        <f>"Delete(""operator " &amp; UjigamiTable[[#This Row],[Operator ID]] &amp; """)"</f>
        <v>Delete("operator 5780589")</v>
      </c>
    </row>
    <row r="540" spans="1:13" x14ac:dyDescent="0.2">
      <c r="A540" s="69" t="s">
        <v>6528</v>
      </c>
      <c r="B540" s="69">
        <v>5780700</v>
      </c>
      <c r="C540" s="69"/>
      <c r="D540" s="69"/>
      <c r="E540" s="69"/>
      <c r="F540" s="69" t="s">
        <v>190</v>
      </c>
      <c r="G540" s="69" t="s">
        <v>857</v>
      </c>
      <c r="H540" s="106"/>
      <c r="I54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Jeremy Palmer</v>
      </c>
      <c r="J540" s="106" cm="1">
        <f t="array" ref="J540">GetIDFromName(UjigamiTable[[#This Row],[FullName]])</f>
        <v>9017</v>
      </c>
      <c r="K540" s="107" t="str">
        <f>_xlfn.XLOOKUP(UjigamiTable[[#This Row],[IDFromName]],EmployeesByDept[ID],EmployeesByDept[DeptShift],"")</f>
        <v/>
      </c>
      <c r="L540" s="106" t="str" cm="1">
        <f t="array" ref="L54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40" s="190" t="str">
        <f>"Delete(""operator " &amp; UjigamiTable[[#This Row],[Operator ID]] &amp; """)"</f>
        <v>Delete("operator 5780700")</v>
      </c>
    </row>
    <row r="541" spans="1:13" x14ac:dyDescent="0.2">
      <c r="A541" s="69" t="s">
        <v>9142</v>
      </c>
      <c r="B541" s="69">
        <v>11142097</v>
      </c>
      <c r="C541" s="69"/>
      <c r="D541" s="69"/>
      <c r="E541" s="69"/>
      <c r="F541" s="69" t="s">
        <v>190</v>
      </c>
      <c r="G541" s="69" t="s">
        <v>857</v>
      </c>
      <c r="H541" s="106"/>
      <c r="I54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Troy Pandoo</v>
      </c>
      <c r="J541" s="106" t="str" cm="1">
        <f t="array" ref="J541">GetIDFromName(UjigamiTable[[#This Row],[FullName]])</f>
        <v/>
      </c>
      <c r="K541" s="107" t="str">
        <f>_xlfn.XLOOKUP(UjigamiTable[[#This Row],[IDFromName]],EmployeesByDept[ID],EmployeesByDept[DeptShift],"")</f>
        <v/>
      </c>
      <c r="L541" s="106" t="str" cm="1">
        <f t="array" ref="L54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41" s="190" t="str">
        <f>"Delete(""operator " &amp; UjigamiTable[[#This Row],[Operator ID]] &amp; """)"</f>
        <v>Delete("operator 11142097")</v>
      </c>
    </row>
    <row r="542" spans="1:13" x14ac:dyDescent="0.2">
      <c r="A542" s="69" t="s">
        <v>9143</v>
      </c>
      <c r="B542" s="69">
        <v>11227951</v>
      </c>
      <c r="C542" s="69"/>
      <c r="D542" s="69"/>
      <c r="E542" s="69"/>
      <c r="F542" s="69" t="s">
        <v>190</v>
      </c>
      <c r="G542" s="69" t="s">
        <v>857</v>
      </c>
      <c r="H542" s="106"/>
      <c r="I54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Daira Parks</v>
      </c>
      <c r="J542" s="106" cm="1">
        <f t="array" ref="J542">GetIDFromName(UjigamiTable[[#This Row],[FullName]])</f>
        <v>3037</v>
      </c>
      <c r="K542" s="107" t="str">
        <f>_xlfn.XLOOKUP(UjigamiTable[[#This Row],[IDFromName]],EmployeesByDept[ID],EmployeesByDept[DeptShift],"")</f>
        <v/>
      </c>
      <c r="L542" s="106" t="str" cm="1">
        <f t="array" ref="L54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42" s="190" t="str">
        <f>"Delete(""operator " &amp; UjigamiTable[[#This Row],[Operator ID]] &amp; """)"</f>
        <v>Delete("operator 11227951")</v>
      </c>
    </row>
    <row r="543" spans="1:13" x14ac:dyDescent="0.2">
      <c r="A543" s="69" t="s">
        <v>625</v>
      </c>
      <c r="B543" s="69">
        <v>11008779</v>
      </c>
      <c r="C543" s="69"/>
      <c r="D543" s="69"/>
      <c r="E543" s="69"/>
      <c r="F543" s="69" t="s">
        <v>190</v>
      </c>
      <c r="G543" s="69" t="s">
        <v>857</v>
      </c>
      <c r="H543" s="106"/>
      <c r="I54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Noah Parton</v>
      </c>
      <c r="J543" s="106" cm="1">
        <f t="array" ref="J543">GetIDFromName(UjigamiTable[[#This Row],[FullName]])</f>
        <v>8174</v>
      </c>
      <c r="K543" s="107" t="str">
        <f>_xlfn.XLOOKUP(UjigamiTable[[#This Row],[IDFromName]],EmployeesByDept[ID],EmployeesByDept[DeptShift],"")</f>
        <v/>
      </c>
      <c r="L543" s="106" t="str" cm="1">
        <f t="array" ref="L54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43" s="190" t="str">
        <f>"Delete(""operator " &amp; UjigamiTable[[#This Row],[Operator ID]] &amp; """)"</f>
        <v>Delete("operator 11008779")</v>
      </c>
    </row>
    <row r="544" spans="1:13" x14ac:dyDescent="0.2">
      <c r="A544" s="69" t="s">
        <v>9144</v>
      </c>
      <c r="B544" s="69">
        <v>11009074</v>
      </c>
      <c r="C544" s="69"/>
      <c r="D544" s="69"/>
      <c r="E544" s="69"/>
      <c r="F544" s="69" t="s">
        <v>190</v>
      </c>
      <c r="G544" s="69" t="s">
        <v>857</v>
      </c>
      <c r="H544" s="106"/>
      <c r="I54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Alexus Pasley</v>
      </c>
      <c r="J544" s="106" t="str" cm="1">
        <f t="array" ref="J544">GetIDFromName(UjigamiTable[[#This Row],[FullName]])</f>
        <v/>
      </c>
      <c r="K544" s="107" t="str">
        <f>_xlfn.XLOOKUP(UjigamiTable[[#This Row],[IDFromName]],EmployeesByDept[ID],EmployeesByDept[DeptShift],"")</f>
        <v/>
      </c>
      <c r="L544" s="106" t="str" cm="1">
        <f t="array" ref="L54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44" s="190" t="str">
        <f>"Delete(""operator " &amp; UjigamiTable[[#This Row],[Operator ID]] &amp; """)"</f>
        <v>Delete("operator 11009074")</v>
      </c>
    </row>
    <row r="545" spans="1:13" x14ac:dyDescent="0.2">
      <c r="A545" s="69" t="s">
        <v>627</v>
      </c>
      <c r="B545" s="69">
        <v>1022</v>
      </c>
      <c r="C545" s="69" t="s">
        <v>316</v>
      </c>
      <c r="D545" s="69" t="s">
        <v>8771</v>
      </c>
      <c r="E545" s="69"/>
      <c r="F545" s="69" t="s">
        <v>8779</v>
      </c>
      <c r="G545" s="69" t="s">
        <v>856</v>
      </c>
      <c r="H545" s="106" t="s">
        <v>9488</v>
      </c>
      <c r="I54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Priyen Patel</v>
      </c>
      <c r="J545" s="106" cm="1">
        <f t="array" ref="J545">GetIDFromName(UjigamiTable[[#This Row],[FullName]])</f>
        <v>1022</v>
      </c>
      <c r="K545" s="107" t="str">
        <f>_xlfn.XLOOKUP(UjigamiTable[[#This Row],[IDFromName]],EmployeesByDept[ID],EmployeesByDept[DeptShift],"")</f>
        <v>Engineering 1st</v>
      </c>
      <c r="L545" s="106" t="str" cm="1">
        <f t="array" ref="L54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45" s="190" t="str">
        <f>"Delete(""operator " &amp; UjigamiTable[[#This Row],[Operator ID]] &amp; """)"</f>
        <v>Delete("operator 1022")</v>
      </c>
    </row>
    <row r="546" spans="1:13" x14ac:dyDescent="0.2">
      <c r="A546" s="69" t="s">
        <v>9145</v>
      </c>
      <c r="B546" s="69">
        <v>11008901</v>
      </c>
      <c r="C546" s="69"/>
      <c r="D546" s="69"/>
      <c r="E546" s="69"/>
      <c r="F546" s="69" t="s">
        <v>190</v>
      </c>
      <c r="G546" s="69" t="s">
        <v>857</v>
      </c>
      <c r="H546" s="106"/>
      <c r="I54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Raymond Patillo</v>
      </c>
      <c r="J546" s="106" cm="1">
        <f t="array" ref="J546">GetIDFromName(UjigamiTable[[#This Row],[FullName]])</f>
        <v>1620</v>
      </c>
      <c r="K546" s="107" t="str">
        <f>_xlfn.XLOOKUP(UjigamiTable[[#This Row],[IDFromName]],EmployeesByDept[ID],EmployeesByDept[DeptShift],"")</f>
        <v/>
      </c>
      <c r="L546" s="106" t="str" cm="1">
        <f t="array" ref="L54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46" s="190" t="str">
        <f>"Delete(""operator " &amp; UjigamiTable[[#This Row],[Operator ID]] &amp; """)"</f>
        <v>Delete("operator 11008901")</v>
      </c>
    </row>
    <row r="547" spans="1:13" x14ac:dyDescent="0.2">
      <c r="A547" s="69" t="s">
        <v>6679</v>
      </c>
      <c r="B547" s="69">
        <v>5659219</v>
      </c>
      <c r="C547" s="69"/>
      <c r="D547" s="69"/>
      <c r="E547" s="69"/>
      <c r="F547" s="69" t="s">
        <v>190</v>
      </c>
      <c r="G547" s="69" t="s">
        <v>857</v>
      </c>
      <c r="H547" s="106"/>
      <c r="I54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Juan Patino</v>
      </c>
      <c r="J547" s="106" cm="1">
        <f t="array" ref="J547">GetIDFromName(UjigamiTable[[#This Row],[FullName]])</f>
        <v>2045</v>
      </c>
      <c r="K547" s="107" t="str">
        <f>_xlfn.XLOOKUP(UjigamiTable[[#This Row],[IDFromName]],EmployeesByDept[ID],EmployeesByDept[DeptShift],"")</f>
        <v>DT FEM 1st</v>
      </c>
      <c r="L547" s="106" t="str" cm="1">
        <f t="array" ref="L54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47" s="190" t="str">
        <f>"Delete(""operator " &amp; UjigamiTable[[#This Row],[Operator ID]] &amp; """)"</f>
        <v>Delete("operator 5659219")</v>
      </c>
    </row>
    <row r="548" spans="1:13" x14ac:dyDescent="0.2">
      <c r="A548" s="69" t="s">
        <v>9146</v>
      </c>
      <c r="B548" s="69">
        <v>11057424</v>
      </c>
      <c r="C548" s="69"/>
      <c r="D548" s="69"/>
      <c r="E548" s="69"/>
      <c r="F548" s="69" t="s">
        <v>190</v>
      </c>
      <c r="G548" s="69" t="s">
        <v>857</v>
      </c>
      <c r="H548" s="106"/>
      <c r="I54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Zaiontae Patrick</v>
      </c>
      <c r="J548" s="106" t="str" cm="1">
        <f t="array" ref="J548">GetIDFromName(UjigamiTable[[#This Row],[FullName]])</f>
        <v/>
      </c>
      <c r="K548" s="107" t="str">
        <f>_xlfn.XLOOKUP(UjigamiTable[[#This Row],[IDFromName]],EmployeesByDept[ID],EmployeesByDept[DeptShift],"")</f>
        <v/>
      </c>
      <c r="L548" s="106" t="str" cm="1">
        <f t="array" ref="L54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48" s="190" t="str">
        <f>"Delete(""operator " &amp; UjigamiTable[[#This Row],[Operator ID]] &amp; """)"</f>
        <v>Delete("operator 11057424")</v>
      </c>
    </row>
    <row r="549" spans="1:13" x14ac:dyDescent="0.2">
      <c r="A549" s="69" t="s">
        <v>9147</v>
      </c>
      <c r="B549" s="69">
        <v>11227913</v>
      </c>
      <c r="C549" s="69"/>
      <c r="D549" s="69"/>
      <c r="E549" s="69"/>
      <c r="F549" s="69" t="s">
        <v>190</v>
      </c>
      <c r="G549" s="69" t="s">
        <v>857</v>
      </c>
      <c r="H549" s="106"/>
      <c r="I54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Ambrye Patterson</v>
      </c>
      <c r="J549" s="106" cm="1">
        <f t="array" ref="J549">GetIDFromName(UjigamiTable[[#This Row],[FullName]])</f>
        <v>3024</v>
      </c>
      <c r="K549" s="107" t="str">
        <f>_xlfn.XLOOKUP(UjigamiTable[[#This Row],[IDFromName]],EmployeesByDept[ID],EmployeesByDept[DeptShift],"")</f>
        <v/>
      </c>
      <c r="L549" s="106" t="str" cm="1">
        <f t="array" ref="L54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49" s="190" t="str">
        <f>"Delete(""operator " &amp; UjigamiTable[[#This Row],[Operator ID]] &amp; """)"</f>
        <v>Delete("operator 11227913")</v>
      </c>
    </row>
    <row r="550" spans="1:13" x14ac:dyDescent="0.2">
      <c r="A550" s="69" t="s">
        <v>9148</v>
      </c>
      <c r="B550" s="69">
        <v>1306</v>
      </c>
      <c r="C550" s="69" t="s">
        <v>8767</v>
      </c>
      <c r="D550" s="69"/>
      <c r="E550" s="69"/>
      <c r="F550" s="69" t="s">
        <v>190</v>
      </c>
      <c r="G550" s="69" t="s">
        <v>857</v>
      </c>
      <c r="H550" s="106"/>
      <c r="I55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Thomas Patterson</v>
      </c>
      <c r="J550" s="106" cm="1">
        <f t="array" ref="J550">GetIDFromName(UjigamiTable[[#This Row],[FullName]])</f>
        <v>1306</v>
      </c>
      <c r="K550" s="107" t="str">
        <f>_xlfn.XLOOKUP(UjigamiTable[[#This Row],[IDFromName]],EmployeesByDept[ID],EmployeesByDept[DeptShift],"")</f>
        <v>T1XX C</v>
      </c>
      <c r="L550" s="106" t="str" cm="1">
        <f t="array" ref="L55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50" s="190" t="str">
        <f>"Delete(""operator " &amp; UjigamiTable[[#This Row],[Operator ID]] &amp; """)"</f>
        <v>Delete("operator 1306")</v>
      </c>
    </row>
    <row r="551" spans="1:13" x14ac:dyDescent="0.2">
      <c r="A551" s="69" t="s">
        <v>9149</v>
      </c>
      <c r="B551" s="69">
        <v>11057412</v>
      </c>
      <c r="C551" s="69"/>
      <c r="D551" s="69"/>
      <c r="E551" s="69"/>
      <c r="F551" s="69" t="s">
        <v>190</v>
      </c>
      <c r="G551" s="69" t="s">
        <v>857</v>
      </c>
      <c r="H551" s="106"/>
      <c r="I55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Daniel Patton</v>
      </c>
      <c r="J551" s="106" t="str" cm="1">
        <f t="array" ref="J551">GetIDFromName(UjigamiTable[[#This Row],[FullName]])</f>
        <v/>
      </c>
      <c r="K551" s="107" t="str">
        <f>_xlfn.XLOOKUP(UjigamiTable[[#This Row],[IDFromName]],EmployeesByDept[ID],EmployeesByDept[DeptShift],"")</f>
        <v/>
      </c>
      <c r="L551" s="106" t="str" cm="1">
        <f t="array" ref="L55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51" s="190" t="str">
        <f>"Delete(""operator " &amp; UjigamiTable[[#This Row],[Operator ID]] &amp; """)"</f>
        <v>Delete("operator 11057412")</v>
      </c>
    </row>
    <row r="552" spans="1:13" x14ac:dyDescent="0.2">
      <c r="A552" s="69" t="s">
        <v>639</v>
      </c>
      <c r="B552" s="69">
        <v>11008967</v>
      </c>
      <c r="C552" s="69" t="s">
        <v>175</v>
      </c>
      <c r="D552" s="69" t="s">
        <v>9489</v>
      </c>
      <c r="E552" s="69"/>
      <c r="F552" s="69" t="s">
        <v>190</v>
      </c>
      <c r="G552" s="69" t="s">
        <v>857</v>
      </c>
      <c r="H552" s="106"/>
      <c r="I55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Walter Payne</v>
      </c>
      <c r="J552" s="106" t="str" cm="1">
        <f t="array" ref="J552">GetIDFromName(UjigamiTable[[#This Row],[FullName]])</f>
        <v/>
      </c>
      <c r="K552" s="107" t="str">
        <f>_xlfn.XLOOKUP(UjigamiTable[[#This Row],[IDFromName]],EmployeesByDept[ID],EmployeesByDept[DeptShift],"")</f>
        <v/>
      </c>
      <c r="L552" s="106" t="str" cm="1">
        <f t="array" ref="L55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52" s="190" t="str">
        <f>"Delete(""operator " &amp; UjigamiTable[[#This Row],[Operator ID]] &amp; """)"</f>
        <v>Delete("operator 11008967")</v>
      </c>
    </row>
    <row r="553" spans="1:13" x14ac:dyDescent="0.2">
      <c r="A553" s="69" t="s">
        <v>641</v>
      </c>
      <c r="B553" s="69">
        <v>5659426</v>
      </c>
      <c r="C553" s="69"/>
      <c r="D553" s="69"/>
      <c r="E553" s="69"/>
      <c r="F553" s="69" t="s">
        <v>190</v>
      </c>
      <c r="G553" s="69" t="s">
        <v>857</v>
      </c>
      <c r="H553" s="106"/>
      <c r="I55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Paul Peck</v>
      </c>
      <c r="J553" s="106" cm="1">
        <f t="array" ref="J553">GetIDFromName(UjigamiTable[[#This Row],[FullName]])</f>
        <v>8704</v>
      </c>
      <c r="K553" s="107" t="str">
        <f>_xlfn.XLOOKUP(UjigamiTable[[#This Row],[IDFromName]],EmployeesByDept[ID],EmployeesByDept[DeptShift],"")</f>
        <v>Molding 1st</v>
      </c>
      <c r="L553" s="106" t="str" cm="1">
        <f t="array" ref="L55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53" s="190" t="str">
        <f>"Delete(""operator " &amp; UjigamiTable[[#This Row],[Operator ID]] &amp; """)"</f>
        <v>Delete("operator 5659426")</v>
      </c>
    </row>
    <row r="554" spans="1:13" x14ac:dyDescent="0.2">
      <c r="A554" s="69" t="s">
        <v>9150</v>
      </c>
      <c r="B554" s="69">
        <v>11227966</v>
      </c>
      <c r="C554" s="69"/>
      <c r="D554" s="69"/>
      <c r="E554" s="69"/>
      <c r="F554" s="69" t="s">
        <v>190</v>
      </c>
      <c r="G554" s="69" t="s">
        <v>857</v>
      </c>
      <c r="H554" s="106"/>
      <c r="I55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Honesti Peoples</v>
      </c>
      <c r="J554" s="106" t="str" cm="1">
        <f t="array" ref="J554">GetIDFromName(UjigamiTable[[#This Row],[FullName]])</f>
        <v/>
      </c>
      <c r="K554" s="107" t="str">
        <f>_xlfn.XLOOKUP(UjigamiTable[[#This Row],[IDFromName]],EmployeesByDept[ID],EmployeesByDept[DeptShift],"")</f>
        <v/>
      </c>
      <c r="L554" s="106" t="str" cm="1">
        <f t="array" ref="L55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54" s="190" t="str">
        <f>"Delete(""operator " &amp; UjigamiTable[[#This Row],[Operator ID]] &amp; """)"</f>
        <v>Delete("operator 11227966")</v>
      </c>
    </row>
    <row r="555" spans="1:13" x14ac:dyDescent="0.2">
      <c r="A555" s="69" t="s">
        <v>643</v>
      </c>
      <c r="B555" s="69">
        <v>1655</v>
      </c>
      <c r="C555" s="69" t="s">
        <v>8767</v>
      </c>
      <c r="D555" s="69"/>
      <c r="E555" s="69"/>
      <c r="F555" s="69" t="s">
        <v>190</v>
      </c>
      <c r="G555" s="69" t="s">
        <v>857</v>
      </c>
      <c r="H555" s="106"/>
      <c r="I55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Bobby Percy</v>
      </c>
      <c r="J555" s="106" cm="1">
        <f t="array" ref="J555">GetIDFromName(UjigamiTable[[#This Row],[FullName]])</f>
        <v>1655</v>
      </c>
      <c r="K555" s="107" t="str">
        <f>_xlfn.XLOOKUP(UjigamiTable[[#This Row],[IDFromName]],EmployeesByDept[ID],EmployeesByDept[DeptShift],"")</f>
        <v/>
      </c>
      <c r="L555" s="106" t="str" cm="1">
        <f t="array" ref="L55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55" s="190" t="str">
        <f>"Delete(""operator " &amp; UjigamiTable[[#This Row],[Operator ID]] &amp; """)"</f>
        <v>Delete("operator 1655")</v>
      </c>
    </row>
    <row r="556" spans="1:13" x14ac:dyDescent="0.2">
      <c r="A556" s="69" t="s">
        <v>645</v>
      </c>
      <c r="B556" s="69">
        <v>3015</v>
      </c>
      <c r="C556" s="69" t="s">
        <v>190</v>
      </c>
      <c r="D556" s="69"/>
      <c r="E556" s="69"/>
      <c r="F556" s="69" t="s">
        <v>190</v>
      </c>
      <c r="G556" s="69" t="s">
        <v>857</v>
      </c>
      <c r="H556" s="106"/>
      <c r="I55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Marketta Perry</v>
      </c>
      <c r="J556" s="106" cm="1">
        <f t="array" ref="J556">GetIDFromName(UjigamiTable[[#This Row],[FullName]])</f>
        <v>2569</v>
      </c>
      <c r="K556" s="107" t="str">
        <f>_xlfn.XLOOKUP(UjigamiTable[[#This Row],[IDFromName]],EmployeesByDept[ID],EmployeesByDept[DeptShift],"")</f>
        <v>T1XX B</v>
      </c>
      <c r="L556" s="106" t="str" cm="1">
        <f t="array" ref="L55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56" s="190" t="str">
        <f>"Delete(""operator " &amp; UjigamiTable[[#This Row],[Operator ID]] &amp; """)"</f>
        <v>Delete("operator 3015")</v>
      </c>
    </row>
    <row r="557" spans="1:13" x14ac:dyDescent="0.2">
      <c r="A557" s="69" t="s">
        <v>9151</v>
      </c>
      <c r="B557" s="69">
        <v>11057698</v>
      </c>
      <c r="C557" s="69"/>
      <c r="D557" s="69"/>
      <c r="E557" s="69"/>
      <c r="F557" s="69" t="s">
        <v>190</v>
      </c>
      <c r="G557" s="69" t="s">
        <v>857</v>
      </c>
      <c r="H557" s="106"/>
      <c r="I55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Mitchell Perry</v>
      </c>
      <c r="J557" s="106" t="str" cm="1">
        <f t="array" ref="J557">GetIDFromName(UjigamiTable[[#This Row],[FullName]])</f>
        <v/>
      </c>
      <c r="K557" s="107" t="str">
        <f>_xlfn.XLOOKUP(UjigamiTable[[#This Row],[IDFromName]],EmployeesByDept[ID],EmployeesByDept[DeptShift],"")</f>
        <v/>
      </c>
      <c r="L557" s="106" t="str" cm="1">
        <f t="array" ref="L55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57" s="190" t="str">
        <f>"Delete(""operator " &amp; UjigamiTable[[#This Row],[Operator ID]] &amp; """)"</f>
        <v>Delete("operator 11057698")</v>
      </c>
    </row>
    <row r="558" spans="1:13" x14ac:dyDescent="0.2">
      <c r="A558" s="69" t="s">
        <v>9152</v>
      </c>
      <c r="B558" s="69">
        <v>11074926</v>
      </c>
      <c r="C558" s="69"/>
      <c r="D558" s="69"/>
      <c r="E558" s="69"/>
      <c r="F558" s="69" t="s">
        <v>190</v>
      </c>
      <c r="G558" s="69" t="s">
        <v>857</v>
      </c>
      <c r="H558" s="106"/>
      <c r="I55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Tim Petty</v>
      </c>
      <c r="J558" s="106" t="str" cm="1">
        <f t="array" ref="J558">GetIDFromName(UjigamiTable[[#This Row],[FullName]])</f>
        <v/>
      </c>
      <c r="K558" s="107" t="str">
        <f>_xlfn.XLOOKUP(UjigamiTable[[#This Row],[IDFromName]],EmployeesByDept[ID],EmployeesByDept[DeptShift],"")</f>
        <v/>
      </c>
      <c r="L558" s="106" t="str" cm="1">
        <f t="array" ref="L55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58" s="190" t="str">
        <f>"Delete(""operator " &amp; UjigamiTable[[#This Row],[Operator ID]] &amp; """)"</f>
        <v>Delete("operator 11074926")</v>
      </c>
    </row>
    <row r="559" spans="1:13" x14ac:dyDescent="0.2">
      <c r="A559" s="69" t="s">
        <v>9153</v>
      </c>
      <c r="B559" s="69">
        <v>5897869</v>
      </c>
      <c r="C559" s="69"/>
      <c r="D559" s="69"/>
      <c r="E559" s="69"/>
      <c r="F559" s="69" t="s">
        <v>190</v>
      </c>
      <c r="G559" s="69" t="s">
        <v>857</v>
      </c>
      <c r="H559" s="106"/>
      <c r="I55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Malingamoyo Phillips</v>
      </c>
      <c r="J559" s="106" t="str" cm="1">
        <f t="array" ref="J559">GetIDFromName(UjigamiTable[[#This Row],[FullName]])</f>
        <v/>
      </c>
      <c r="K559" s="107" t="str">
        <f>_xlfn.XLOOKUP(UjigamiTable[[#This Row],[IDFromName]],EmployeesByDept[ID],EmployeesByDept[DeptShift],"")</f>
        <v/>
      </c>
      <c r="L559" s="106" t="str" cm="1">
        <f t="array" ref="L55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59" s="190" t="str">
        <f>"Delete(""operator " &amp; UjigamiTable[[#This Row],[Operator ID]] &amp; """)"</f>
        <v>Delete("operator 5897869")</v>
      </c>
    </row>
    <row r="560" spans="1:13" x14ac:dyDescent="0.2">
      <c r="A560" s="69" t="s">
        <v>9154</v>
      </c>
      <c r="B560" s="69">
        <v>11057404</v>
      </c>
      <c r="C560" s="69"/>
      <c r="D560" s="69"/>
      <c r="E560" s="69"/>
      <c r="F560" s="69" t="s">
        <v>190</v>
      </c>
      <c r="G560" s="69" t="s">
        <v>857</v>
      </c>
      <c r="H560" s="106"/>
      <c r="I56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Phetphongun Phongsavath</v>
      </c>
      <c r="J560" s="106" t="str" cm="1">
        <f t="array" ref="J560">GetIDFromName(UjigamiTable[[#This Row],[FullName]])</f>
        <v/>
      </c>
      <c r="K560" s="107" t="str">
        <f>_xlfn.XLOOKUP(UjigamiTable[[#This Row],[IDFromName]],EmployeesByDept[ID],EmployeesByDept[DeptShift],"")</f>
        <v/>
      </c>
      <c r="L560" s="106" t="str" cm="1">
        <f t="array" ref="L56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60" s="190" t="str">
        <f>"Delete(""operator " &amp; UjigamiTable[[#This Row],[Operator ID]] &amp; """)"</f>
        <v>Delete("operator 11057404")</v>
      </c>
    </row>
    <row r="561" spans="1:13" x14ac:dyDescent="0.2">
      <c r="A561" s="69" t="s">
        <v>647</v>
      </c>
      <c r="B561" s="69">
        <v>5829079</v>
      </c>
      <c r="C561" s="69"/>
      <c r="D561" s="69"/>
      <c r="E561" s="69"/>
      <c r="F561" s="69" t="s">
        <v>190</v>
      </c>
      <c r="G561" s="69" t="s">
        <v>857</v>
      </c>
      <c r="H561" s="106"/>
      <c r="I56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Inpone Phothisane</v>
      </c>
      <c r="J561" s="106" cm="1">
        <f t="array" ref="J561">GetIDFromName(UjigamiTable[[#This Row],[FullName]])</f>
        <v>1071</v>
      </c>
      <c r="K561" s="107" t="str">
        <f>_xlfn.XLOOKUP(UjigamiTable[[#This Row],[IDFromName]],EmployeesByDept[ID],EmployeesByDept[DeptShift],"")</f>
        <v>T1XX C</v>
      </c>
      <c r="L561" s="106" t="str" cm="1">
        <f t="array" ref="L56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61" s="190" t="str">
        <f>"Delete(""operator " &amp; UjigamiTable[[#This Row],[Operator ID]] &amp; """)"</f>
        <v>Delete("operator 5829079")</v>
      </c>
    </row>
    <row r="562" spans="1:13" x14ac:dyDescent="0.2">
      <c r="A562" s="69" t="s">
        <v>6536</v>
      </c>
      <c r="B562" s="69">
        <v>11009163</v>
      </c>
      <c r="C562" s="69"/>
      <c r="D562" s="69"/>
      <c r="E562" s="69"/>
      <c r="F562" s="69" t="s">
        <v>190</v>
      </c>
      <c r="G562" s="69" t="s">
        <v>857</v>
      </c>
      <c r="H562" s="106"/>
      <c r="I56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Jermel Pickett</v>
      </c>
      <c r="J562" s="106" cm="1">
        <f t="array" ref="J562">GetIDFromName(UjigamiTable[[#This Row],[FullName]])</f>
        <v>1684</v>
      </c>
      <c r="K562" s="107" t="str">
        <f>_xlfn.XLOOKUP(UjigamiTable[[#This Row],[IDFromName]],EmployeesByDept[ID],EmployeesByDept[DeptShift],"")</f>
        <v/>
      </c>
      <c r="L562" s="106" t="str" cm="1">
        <f t="array" ref="L56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62" s="190" t="str">
        <f>"Delete(""operator " &amp; UjigamiTable[[#This Row],[Operator ID]] &amp; """)"</f>
        <v>Delete("operator 11009163")</v>
      </c>
    </row>
    <row r="563" spans="1:13" x14ac:dyDescent="0.2">
      <c r="A563" s="69" t="s">
        <v>648</v>
      </c>
      <c r="B563" s="69">
        <v>2447</v>
      </c>
      <c r="C563" s="69" t="s">
        <v>190</v>
      </c>
      <c r="D563" s="69" t="s">
        <v>8773</v>
      </c>
      <c r="E563" s="69"/>
      <c r="F563" s="69" t="s">
        <v>190</v>
      </c>
      <c r="G563" s="69" t="s">
        <v>856</v>
      </c>
      <c r="H563" s="106"/>
      <c r="I56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Denzel Pitts</v>
      </c>
      <c r="J563" s="106" cm="1">
        <f t="array" ref="J563">GetIDFromName(UjigamiTable[[#This Row],[FullName]])</f>
        <v>2447</v>
      </c>
      <c r="K563" s="107" t="str">
        <f>_xlfn.XLOOKUP(UjigamiTable[[#This Row],[IDFromName]],EmployeesByDept[ID],EmployeesByDept[DeptShift],"")</f>
        <v>T1XX C</v>
      </c>
      <c r="L563" s="106" t="str" cm="1">
        <f t="array" ref="L56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63" s="190" t="str">
        <f>"Delete(""operator " &amp; UjigamiTable[[#This Row],[Operator ID]] &amp; """)"</f>
        <v>Delete("operator 2447")</v>
      </c>
    </row>
    <row r="564" spans="1:13" x14ac:dyDescent="0.2">
      <c r="A564" s="69" t="s">
        <v>9155</v>
      </c>
      <c r="B564" s="69">
        <v>5010</v>
      </c>
      <c r="C564" s="69" t="s">
        <v>8831</v>
      </c>
      <c r="D564" s="69" t="s">
        <v>9156</v>
      </c>
      <c r="E564" s="69"/>
      <c r="F564" s="69" t="s">
        <v>8779</v>
      </c>
      <c r="G564" s="69" t="s">
        <v>856</v>
      </c>
      <c r="H564" s="106"/>
      <c r="I56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Demetrius Plant</v>
      </c>
      <c r="J564" s="106" cm="1">
        <f t="array" ref="J564">GetIDFromName(UjigamiTable[[#This Row],[FullName]])</f>
        <v>5010</v>
      </c>
      <c r="K564" s="107" t="str">
        <f>_xlfn.XLOOKUP(UjigamiTable[[#This Row],[IDFromName]],EmployeesByDept[ID],EmployeesByDept[DeptShift],"")</f>
        <v/>
      </c>
      <c r="L564" s="106" t="str" cm="1">
        <f t="array" ref="L56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64" s="190" t="str">
        <f>"Delete(""operator " &amp; UjigamiTable[[#This Row],[Operator ID]] &amp; """)"</f>
        <v>Delete("operator 5010")</v>
      </c>
    </row>
    <row r="565" spans="1:13" x14ac:dyDescent="0.2">
      <c r="A565" s="69" t="s">
        <v>9158</v>
      </c>
      <c r="B565" s="69">
        <v>5659440</v>
      </c>
      <c r="C565" s="69"/>
      <c r="D565" s="69"/>
      <c r="E565" s="69"/>
      <c r="F565" s="69" t="s">
        <v>190</v>
      </c>
      <c r="G565" s="69" t="s">
        <v>857</v>
      </c>
      <c r="H565" s="106"/>
      <c r="I56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Ronald Pomeroy</v>
      </c>
      <c r="J565" s="106" t="str" cm="1">
        <f t="array" ref="J565">GetIDFromName(UjigamiTable[[#This Row],[FullName]])</f>
        <v/>
      </c>
      <c r="K565" s="107" t="str">
        <f>_xlfn.XLOOKUP(UjigamiTable[[#This Row],[IDFromName]],EmployeesByDept[ID],EmployeesByDept[DeptShift],"")</f>
        <v/>
      </c>
      <c r="L565" s="106" t="str" cm="1">
        <f t="array" ref="L56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65" s="190" t="str">
        <f>"Delete(""operator " &amp; UjigamiTable[[#This Row],[Operator ID]] &amp; """)"</f>
        <v>Delete("operator 5659440")</v>
      </c>
    </row>
    <row r="566" spans="1:13" x14ac:dyDescent="0.2">
      <c r="A566" s="69" t="s">
        <v>9157</v>
      </c>
      <c r="B566" s="69">
        <v>5963607</v>
      </c>
      <c r="C566" s="69"/>
      <c r="D566" s="69"/>
      <c r="E566" s="69"/>
      <c r="F566" s="69" t="s">
        <v>190</v>
      </c>
      <c r="G566" s="69" t="s">
        <v>857</v>
      </c>
      <c r="H566" s="106"/>
      <c r="I56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Ronald Pomeroy Jr</v>
      </c>
      <c r="J566" s="106" cm="1">
        <f t="array" ref="J566">GetIDFromName(UjigamiTable[[#This Row],[FullName]])</f>
        <v>9952</v>
      </c>
      <c r="K566" s="107" t="str">
        <f>_xlfn.XLOOKUP(UjigamiTable[[#This Row],[IDFromName]],EmployeesByDept[ID],EmployeesByDept[DeptShift],"")</f>
        <v>DT FEM 2nd</v>
      </c>
      <c r="L566" s="106" t="str" cm="1">
        <f t="array" ref="L56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66" s="190" t="str">
        <f>"Delete(""operator " &amp; UjigamiTable[[#This Row],[Operator ID]] &amp; """)"</f>
        <v>Delete("operator 5963607")</v>
      </c>
    </row>
    <row r="567" spans="1:13" x14ac:dyDescent="0.2">
      <c r="A567" s="69" t="s">
        <v>9159</v>
      </c>
      <c r="B567" s="69">
        <v>5964096</v>
      </c>
      <c r="C567" s="69"/>
      <c r="D567" s="69"/>
      <c r="E567" s="69"/>
      <c r="F567" s="69" t="s">
        <v>190</v>
      </c>
      <c r="G567" s="69" t="s">
        <v>857</v>
      </c>
      <c r="H567" s="106"/>
      <c r="I56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Frank Potenza</v>
      </c>
      <c r="J567" s="106" cm="1">
        <f t="array" ref="J567">GetIDFromName(UjigamiTable[[#This Row],[FullName]])</f>
        <v>1534</v>
      </c>
      <c r="K567" s="107" t="str">
        <f>_xlfn.XLOOKUP(UjigamiTable[[#This Row],[IDFromName]],EmployeesByDept[ID],EmployeesByDept[DeptShift],"")</f>
        <v/>
      </c>
      <c r="L567" s="106" t="str" cm="1">
        <f t="array" ref="L56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67" s="190" t="str">
        <f>"Delete(""operator " &amp; UjigamiTable[[#This Row],[Operator ID]] &amp; """)"</f>
        <v>Delete("operator 5964096")</v>
      </c>
    </row>
    <row r="568" spans="1:13" x14ac:dyDescent="0.2">
      <c r="A568" s="69" t="s">
        <v>9160</v>
      </c>
      <c r="B568" s="69">
        <v>11074748</v>
      </c>
      <c r="C568" s="69"/>
      <c r="D568" s="69"/>
      <c r="E568" s="69"/>
      <c r="F568" s="69" t="s">
        <v>190</v>
      </c>
      <c r="G568" s="69" t="s">
        <v>857</v>
      </c>
      <c r="H568" s="106"/>
      <c r="I56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Jamar Potts</v>
      </c>
      <c r="J568" s="106" t="str" cm="1">
        <f t="array" ref="J568">GetIDFromName(UjigamiTable[[#This Row],[FullName]])</f>
        <v/>
      </c>
      <c r="K568" s="107" t="str">
        <f>_xlfn.XLOOKUP(UjigamiTable[[#This Row],[IDFromName]],EmployeesByDept[ID],EmployeesByDept[DeptShift],"")</f>
        <v/>
      </c>
      <c r="L568" s="106" t="str" cm="1">
        <f t="array" ref="L56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68" s="190" t="str">
        <f>"Delete(""operator " &amp; UjigamiTable[[#This Row],[Operator ID]] &amp; """)"</f>
        <v>Delete("operator 11074748")</v>
      </c>
    </row>
    <row r="569" spans="1:13" x14ac:dyDescent="0.2">
      <c r="A569" s="69" t="s">
        <v>9161</v>
      </c>
      <c r="B569" s="69">
        <v>11057747</v>
      </c>
      <c r="C569" s="69"/>
      <c r="D569" s="69"/>
      <c r="E569" s="69"/>
      <c r="F569" s="69" t="s">
        <v>190</v>
      </c>
      <c r="G569" s="69" t="s">
        <v>857</v>
      </c>
      <c r="H569" s="106"/>
      <c r="I56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James Pounds</v>
      </c>
      <c r="J569" s="106" t="str" cm="1">
        <f t="array" ref="J569">GetIDFromName(UjigamiTable[[#This Row],[FullName]])</f>
        <v/>
      </c>
      <c r="K569" s="107" t="str">
        <f>_xlfn.XLOOKUP(UjigamiTable[[#This Row],[IDFromName]],EmployeesByDept[ID],EmployeesByDept[DeptShift],"")</f>
        <v/>
      </c>
      <c r="L569" s="106" t="str" cm="1">
        <f t="array" ref="L56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69" s="190" t="str">
        <f>"Delete(""operator " &amp; UjigamiTable[[#This Row],[Operator ID]] &amp; """)"</f>
        <v>Delete("operator 11057747")</v>
      </c>
    </row>
    <row r="570" spans="1:13" x14ac:dyDescent="0.2">
      <c r="A570" s="69" t="s">
        <v>5700</v>
      </c>
      <c r="B570" s="69">
        <v>11009188</v>
      </c>
      <c r="C570" s="69"/>
      <c r="D570" s="69"/>
      <c r="E570" s="69"/>
      <c r="F570" s="69" t="s">
        <v>190</v>
      </c>
      <c r="G570" s="69" t="s">
        <v>857</v>
      </c>
      <c r="H570" s="106"/>
      <c r="I57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Colin Powell</v>
      </c>
      <c r="J570" s="106" cm="1">
        <f t="array" ref="J570">GetIDFromName(UjigamiTable[[#This Row],[FullName]])</f>
        <v>6010</v>
      </c>
      <c r="K570" s="107" t="str">
        <f>_xlfn.XLOOKUP(UjigamiTable[[#This Row],[IDFromName]],EmployeesByDept[ID],EmployeesByDept[DeptShift],"")</f>
        <v/>
      </c>
      <c r="L570" s="106" t="str" cm="1">
        <f t="array" ref="L57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70" s="190" t="str">
        <f>"Delete(""operator " &amp; UjigamiTable[[#This Row],[Operator ID]] &amp; """)"</f>
        <v>Delete("operator 11009188")</v>
      </c>
    </row>
    <row r="571" spans="1:13" x14ac:dyDescent="0.2">
      <c r="A571" s="69" t="s">
        <v>7842</v>
      </c>
      <c r="B571" s="69">
        <v>5897838</v>
      </c>
      <c r="C571" s="69"/>
      <c r="D571" s="69"/>
      <c r="E571" s="69"/>
      <c r="F571" s="69" t="s">
        <v>190</v>
      </c>
      <c r="G571" s="69" t="s">
        <v>857</v>
      </c>
      <c r="H571" s="106"/>
      <c r="I57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Sharyll Powell</v>
      </c>
      <c r="J571" s="106" cm="1">
        <f t="array" ref="J571">GetIDFromName(UjigamiTable[[#This Row],[FullName]])</f>
        <v>1287</v>
      </c>
      <c r="K571" s="107" t="str">
        <f>_xlfn.XLOOKUP(UjigamiTable[[#This Row],[IDFromName]],EmployeesByDept[ID],EmployeesByDept[DeptShift],"")</f>
        <v/>
      </c>
      <c r="L571" s="106" t="str" cm="1">
        <f t="array" ref="L57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71" s="190" t="str">
        <f>"Delete(""operator " &amp; UjigamiTable[[#This Row],[Operator ID]] &amp; """)"</f>
        <v>Delete("operator 5897838")</v>
      </c>
    </row>
    <row r="572" spans="1:13" x14ac:dyDescent="0.2">
      <c r="A572" s="69" t="s">
        <v>5209</v>
      </c>
      <c r="B572" s="69">
        <v>11189126</v>
      </c>
      <c r="C572" s="69"/>
      <c r="D572" s="69"/>
      <c r="E572" s="69"/>
      <c r="F572" s="69" t="s">
        <v>190</v>
      </c>
      <c r="G572" s="69" t="s">
        <v>857</v>
      </c>
      <c r="H572" s="106"/>
      <c r="I57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Alexis Power</v>
      </c>
      <c r="J572" s="106" t="str" cm="1">
        <f t="array" ref="J572">GetIDFromName(UjigamiTable[[#This Row],[FullName]])</f>
        <v/>
      </c>
      <c r="K572" s="107" t="str">
        <f>_xlfn.XLOOKUP(UjigamiTable[[#This Row],[IDFromName]],EmployeesByDept[ID],EmployeesByDept[DeptShift],"")</f>
        <v/>
      </c>
      <c r="L572" s="106" t="str" cm="1">
        <f t="array" ref="L57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72" s="190" t="str">
        <f>"Delete(""operator " &amp; UjigamiTable[[#This Row],[Operator ID]] &amp; """)"</f>
        <v>Delete("operator 11189126")</v>
      </c>
    </row>
    <row r="573" spans="1:13" x14ac:dyDescent="0.2">
      <c r="A573" s="69" t="s">
        <v>9162</v>
      </c>
      <c r="B573" s="69">
        <v>11057571</v>
      </c>
      <c r="C573" s="69"/>
      <c r="D573" s="69"/>
      <c r="E573" s="69"/>
      <c r="F573" s="69" t="s">
        <v>190</v>
      </c>
      <c r="G573" s="69" t="s">
        <v>857</v>
      </c>
      <c r="H573" s="106"/>
      <c r="I57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Aleshia Pratt</v>
      </c>
      <c r="J573" s="106" t="str" cm="1">
        <f t="array" ref="J573">GetIDFromName(UjigamiTable[[#This Row],[FullName]])</f>
        <v/>
      </c>
      <c r="K573" s="107" t="str">
        <f>_xlfn.XLOOKUP(UjigamiTable[[#This Row],[IDFromName]],EmployeesByDept[ID],EmployeesByDept[DeptShift],"")</f>
        <v/>
      </c>
      <c r="L573" s="106" t="str" cm="1">
        <f t="array" ref="L57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73" s="190" t="str">
        <f>"Delete(""operator " &amp; UjigamiTable[[#This Row],[Operator ID]] &amp; """)"</f>
        <v>Delete("operator 11057571")</v>
      </c>
    </row>
    <row r="574" spans="1:13" x14ac:dyDescent="0.2">
      <c r="A574" s="69" t="s">
        <v>663</v>
      </c>
      <c r="B574" s="69">
        <v>2516</v>
      </c>
      <c r="C574" s="69" t="s">
        <v>190</v>
      </c>
      <c r="D574" s="69" t="s">
        <v>8774</v>
      </c>
      <c r="E574" s="69"/>
      <c r="F574" s="69" t="s">
        <v>190</v>
      </c>
      <c r="G574" s="69" t="s">
        <v>856</v>
      </c>
      <c r="H574" s="106"/>
      <c r="I57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Joseph Prazuch</v>
      </c>
      <c r="J574" s="106" cm="1">
        <f t="array" ref="J574">GetIDFromName(UjigamiTable[[#This Row],[FullName]])</f>
        <v>2516</v>
      </c>
      <c r="K574" s="107" t="str">
        <f>_xlfn.XLOOKUP(UjigamiTable[[#This Row],[IDFromName]],EmployeesByDept[ID],EmployeesByDept[DeptShift],"")</f>
        <v>T1XX A</v>
      </c>
      <c r="L574" s="106" t="str" cm="1">
        <f t="array" ref="L57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74" s="190" t="str">
        <f>"Delete(""operator " &amp; UjigamiTable[[#This Row],[Operator ID]] &amp; """)"</f>
        <v>Delete("operator 2516")</v>
      </c>
    </row>
    <row r="575" spans="1:13" x14ac:dyDescent="0.2">
      <c r="A575" s="69" t="s">
        <v>9163</v>
      </c>
      <c r="B575" s="69">
        <v>11057781</v>
      </c>
      <c r="C575" s="69"/>
      <c r="D575" s="69"/>
      <c r="E575" s="69"/>
      <c r="F575" s="69" t="s">
        <v>190</v>
      </c>
      <c r="G575" s="69" t="s">
        <v>857</v>
      </c>
      <c r="H575" s="106"/>
      <c r="I57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Regina Prestige</v>
      </c>
      <c r="J575" s="106" t="str" cm="1">
        <f t="array" ref="J575">GetIDFromName(UjigamiTable[[#This Row],[FullName]])</f>
        <v/>
      </c>
      <c r="K575" s="107" t="str">
        <f>_xlfn.XLOOKUP(UjigamiTable[[#This Row],[IDFromName]],EmployeesByDept[ID],EmployeesByDept[DeptShift],"")</f>
        <v/>
      </c>
      <c r="L575" s="106" t="str" cm="1">
        <f t="array" ref="L57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75" s="190" t="str">
        <f>"Delete(""operator " &amp; UjigamiTable[[#This Row],[Operator ID]] &amp; """)"</f>
        <v>Delete("operator 11057781")</v>
      </c>
    </row>
    <row r="576" spans="1:13" x14ac:dyDescent="0.2">
      <c r="A576" s="69" t="s">
        <v>9164</v>
      </c>
      <c r="B576" s="69">
        <v>11074762</v>
      </c>
      <c r="C576" s="69"/>
      <c r="D576" s="69"/>
      <c r="E576" s="69"/>
      <c r="F576" s="69" t="s">
        <v>190</v>
      </c>
      <c r="G576" s="69" t="s">
        <v>857</v>
      </c>
      <c r="H576" s="106"/>
      <c r="I57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India Prince</v>
      </c>
      <c r="J576" s="106" t="str" cm="1">
        <f t="array" ref="J576">GetIDFromName(UjigamiTable[[#This Row],[FullName]])</f>
        <v/>
      </c>
      <c r="K576" s="107" t="str">
        <f>_xlfn.XLOOKUP(UjigamiTable[[#This Row],[IDFromName]],EmployeesByDept[ID],EmployeesByDept[DeptShift],"")</f>
        <v/>
      </c>
      <c r="L576" s="106" t="str" cm="1">
        <f t="array" ref="L57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76" s="190" t="str">
        <f>"Delete(""operator " &amp; UjigamiTable[[#This Row],[Operator ID]] &amp; """)"</f>
        <v>Delete("operator 11074762")</v>
      </c>
    </row>
    <row r="577" spans="1:13" x14ac:dyDescent="0.2">
      <c r="A577" s="69" t="s">
        <v>9165</v>
      </c>
      <c r="B577" s="69">
        <v>11252508</v>
      </c>
      <c r="C577" s="69"/>
      <c r="D577" s="69"/>
      <c r="E577" s="69"/>
      <c r="F577" s="69" t="s">
        <v>190</v>
      </c>
      <c r="G577" s="69" t="s">
        <v>857</v>
      </c>
      <c r="H577" s="106"/>
      <c r="I57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Darius Prophet</v>
      </c>
      <c r="J577" s="106" t="str" cm="1">
        <f t="array" ref="J577">GetIDFromName(UjigamiTable[[#This Row],[FullName]])</f>
        <v/>
      </c>
      <c r="K577" s="107" t="str">
        <f>_xlfn.XLOOKUP(UjigamiTable[[#This Row],[IDFromName]],EmployeesByDept[ID],EmployeesByDept[DeptShift],"")</f>
        <v/>
      </c>
      <c r="L577" s="106" t="str" cm="1">
        <f t="array" ref="L57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77" s="190" t="str">
        <f>"Delete(""operator " &amp; UjigamiTable[[#This Row],[Operator ID]] &amp; """)"</f>
        <v>Delete("operator 11252508")</v>
      </c>
    </row>
    <row r="578" spans="1:13" x14ac:dyDescent="0.2">
      <c r="A578" s="69" t="s">
        <v>7095</v>
      </c>
      <c r="B578" s="69">
        <v>11057755</v>
      </c>
      <c r="C578" s="69"/>
      <c r="D578" s="69"/>
      <c r="E578" s="69"/>
      <c r="F578" s="69" t="s">
        <v>190</v>
      </c>
      <c r="G578" s="69" t="s">
        <v>857</v>
      </c>
      <c r="H578" s="106"/>
      <c r="I57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Malek Prophet</v>
      </c>
      <c r="J578" s="106" cm="1">
        <f t="array" ref="J578">GetIDFromName(UjigamiTable[[#This Row],[FullName]])</f>
        <v>1712</v>
      </c>
      <c r="K578" s="107" t="str">
        <f>_xlfn.XLOOKUP(UjigamiTable[[#This Row],[IDFromName]],EmployeesByDept[ID],EmployeesByDept[DeptShift],"")</f>
        <v/>
      </c>
      <c r="L578" s="106" t="str" cm="1">
        <f t="array" ref="L57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78" s="190" t="str">
        <f>"Delete(""operator " &amp; UjigamiTable[[#This Row],[Operator ID]] &amp; """)"</f>
        <v>Delete("operator 11057755")</v>
      </c>
    </row>
    <row r="579" spans="1:13" x14ac:dyDescent="0.2">
      <c r="A579" s="69" t="s">
        <v>9166</v>
      </c>
      <c r="B579" s="69">
        <v>11008753</v>
      </c>
      <c r="C579" s="69"/>
      <c r="D579" s="69"/>
      <c r="E579" s="69"/>
      <c r="F579" s="69" t="s">
        <v>190</v>
      </c>
      <c r="G579" s="69" t="s">
        <v>857</v>
      </c>
      <c r="H579" s="106"/>
      <c r="I57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Janiqua Pruitt</v>
      </c>
      <c r="J579" s="106" t="str" cm="1">
        <f t="array" ref="J579">GetIDFromName(UjigamiTable[[#This Row],[FullName]])</f>
        <v/>
      </c>
      <c r="K579" s="107" t="str">
        <f>_xlfn.XLOOKUP(UjigamiTable[[#This Row],[IDFromName]],EmployeesByDept[ID],EmployeesByDept[DeptShift],"")</f>
        <v/>
      </c>
      <c r="L579" s="106" t="str" cm="1">
        <f t="array" ref="L57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79" s="190" t="str">
        <f>"Delete(""operator " &amp; UjigamiTable[[#This Row],[Operator ID]] &amp; """)"</f>
        <v>Delete("operator 11008753")</v>
      </c>
    </row>
    <row r="580" spans="1:13" x14ac:dyDescent="0.2">
      <c r="A580" s="69" t="s">
        <v>9167</v>
      </c>
      <c r="B580" s="69">
        <v>5963554</v>
      </c>
      <c r="C580" s="69"/>
      <c r="D580" s="69"/>
      <c r="E580" s="69"/>
      <c r="F580" s="69" t="s">
        <v>190</v>
      </c>
      <c r="G580" s="69" t="s">
        <v>857</v>
      </c>
      <c r="H580" s="106"/>
      <c r="I58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Sharondra Pryor</v>
      </c>
      <c r="J580" s="106" t="str" cm="1">
        <f t="array" ref="J580">GetIDFromName(UjigamiTable[[#This Row],[FullName]])</f>
        <v/>
      </c>
      <c r="K580" s="107" t="str">
        <f>_xlfn.XLOOKUP(UjigamiTable[[#This Row],[IDFromName]],EmployeesByDept[ID],EmployeesByDept[DeptShift],"")</f>
        <v/>
      </c>
      <c r="L580" s="106" t="str" cm="1">
        <f t="array" ref="L58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80" s="190" t="str">
        <f>"Delete(""operator " &amp; UjigamiTable[[#This Row],[Operator ID]] &amp; """)"</f>
        <v>Delete("operator 5963554")</v>
      </c>
    </row>
    <row r="581" spans="1:13" x14ac:dyDescent="0.2">
      <c r="A581" s="69" t="s">
        <v>9168</v>
      </c>
      <c r="B581" s="69">
        <v>11074736</v>
      </c>
      <c r="C581" s="69"/>
      <c r="D581" s="69"/>
      <c r="E581" s="69"/>
      <c r="F581" s="69" t="s">
        <v>190</v>
      </c>
      <c r="G581" s="69" t="s">
        <v>857</v>
      </c>
      <c r="H581" s="106"/>
      <c r="I58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Edward Pulhuj</v>
      </c>
      <c r="J581" s="106" cm="1">
        <f t="array" ref="J581">GetIDFromName(UjigamiTable[[#This Row],[FullName]])</f>
        <v>1828</v>
      </c>
      <c r="K581" s="107" t="str">
        <f>_xlfn.XLOOKUP(UjigamiTable[[#This Row],[IDFromName]],EmployeesByDept[ID],EmployeesByDept[DeptShift],"")</f>
        <v/>
      </c>
      <c r="L581" s="106" t="str" cm="1">
        <f t="array" ref="L58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81" s="190" t="str">
        <f>"Delete(""operator " &amp; UjigamiTable[[#This Row],[Operator ID]] &amp; """)"</f>
        <v>Delete("operator 11074736")</v>
      </c>
    </row>
    <row r="582" spans="1:13" x14ac:dyDescent="0.2">
      <c r="A582" s="69" t="s">
        <v>9169</v>
      </c>
      <c r="B582" s="69">
        <v>5897873</v>
      </c>
      <c r="C582" s="69"/>
      <c r="D582" s="69"/>
      <c r="E582" s="69"/>
      <c r="F582" s="69" t="s">
        <v>190</v>
      </c>
      <c r="G582" s="69" t="s">
        <v>857</v>
      </c>
      <c r="H582" s="106"/>
      <c r="I58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Terry Qualls</v>
      </c>
      <c r="J582" s="106" t="str" cm="1">
        <f t="array" ref="J582">GetIDFromName(UjigamiTable[[#This Row],[FullName]])</f>
        <v/>
      </c>
      <c r="K582" s="107" t="str">
        <f>_xlfn.XLOOKUP(UjigamiTable[[#This Row],[IDFromName]],EmployeesByDept[ID],EmployeesByDept[DeptShift],"")</f>
        <v/>
      </c>
      <c r="L582" s="106" t="str" cm="1">
        <f t="array" ref="L58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82" s="190" t="str">
        <f>"Delete(""operator " &amp; UjigamiTable[[#This Row],[Operator ID]] &amp; """)"</f>
        <v>Delete("operator 5897873")</v>
      </c>
    </row>
    <row r="583" spans="1:13" x14ac:dyDescent="0.2">
      <c r="A583" s="69" t="s">
        <v>9170</v>
      </c>
      <c r="B583" s="69">
        <v>11188997</v>
      </c>
      <c r="C583" s="69"/>
      <c r="D583" s="69"/>
      <c r="E583" s="69"/>
      <c r="F583" s="69" t="s">
        <v>190</v>
      </c>
      <c r="G583" s="69" t="s">
        <v>857</v>
      </c>
      <c r="H583" s="106"/>
      <c r="I58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Jeffrey Quinn</v>
      </c>
      <c r="J583" s="106" t="str" cm="1">
        <f t="array" ref="J583">GetIDFromName(UjigamiTable[[#This Row],[FullName]])</f>
        <v/>
      </c>
      <c r="K583" s="107" t="str">
        <f>_xlfn.XLOOKUP(UjigamiTable[[#This Row],[IDFromName]],EmployeesByDept[ID],EmployeesByDept[DeptShift],"")</f>
        <v/>
      </c>
      <c r="L583" s="106" t="str" cm="1">
        <f t="array" ref="L58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83" s="190" t="str">
        <f>"Delete(""operator " &amp; UjigamiTable[[#This Row],[Operator ID]] &amp; """)"</f>
        <v>Delete("operator 11188997")</v>
      </c>
    </row>
    <row r="584" spans="1:13" x14ac:dyDescent="0.2">
      <c r="A584" s="69" t="s">
        <v>9171</v>
      </c>
      <c r="B584" s="69">
        <v>11057407</v>
      </c>
      <c r="C584" s="69"/>
      <c r="D584" s="69"/>
      <c r="E584" s="69"/>
      <c r="F584" s="69" t="s">
        <v>190</v>
      </c>
      <c r="G584" s="69" t="s">
        <v>857</v>
      </c>
      <c r="H584" s="106"/>
      <c r="I58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Cedric Ragland</v>
      </c>
      <c r="J584" s="106" t="str" cm="1">
        <f t="array" ref="J584">GetIDFromName(UjigamiTable[[#This Row],[FullName]])</f>
        <v/>
      </c>
      <c r="K584" s="107" t="str">
        <f>_xlfn.XLOOKUP(UjigamiTable[[#This Row],[IDFromName]],EmployeesByDept[ID],EmployeesByDept[DeptShift],"")</f>
        <v/>
      </c>
      <c r="L584" s="106" t="str" cm="1">
        <f t="array" ref="L58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84" s="190" t="str">
        <f>"Delete(""operator " &amp; UjigamiTable[[#This Row],[Operator ID]] &amp; """)"</f>
        <v>Delete("operator 11057407")</v>
      </c>
    </row>
    <row r="585" spans="1:13" x14ac:dyDescent="0.2">
      <c r="A585" s="69" t="s">
        <v>8205</v>
      </c>
      <c r="B585" s="69">
        <v>5767853</v>
      </c>
      <c r="C585" s="69"/>
      <c r="D585" s="69"/>
      <c r="E585" s="69"/>
      <c r="F585" s="69" t="s">
        <v>190</v>
      </c>
      <c r="G585" s="69" t="s">
        <v>857</v>
      </c>
      <c r="H585" s="106"/>
      <c r="I58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Tyrone Ramsey</v>
      </c>
      <c r="J585" s="106" cm="1">
        <f t="array" ref="J585">GetIDFromName(UjigamiTable[[#This Row],[FullName]])</f>
        <v>9280</v>
      </c>
      <c r="K585" s="107" t="str">
        <f>_xlfn.XLOOKUP(UjigamiTable[[#This Row],[IDFromName]],EmployeesByDept[ID],EmployeesByDept[DeptShift],"")</f>
        <v/>
      </c>
      <c r="L585" s="106" t="str" cm="1">
        <f t="array" ref="L58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85" s="190" t="str">
        <f>"Delete(""operator " &amp; UjigamiTable[[#This Row],[Operator ID]] &amp; """)"</f>
        <v>Delete("operator 5767853")</v>
      </c>
    </row>
    <row r="586" spans="1:13" x14ac:dyDescent="0.2">
      <c r="A586" s="69" t="s">
        <v>667</v>
      </c>
      <c r="B586" s="69">
        <v>5963605</v>
      </c>
      <c r="C586" s="69"/>
      <c r="D586" s="69"/>
      <c r="E586" s="69"/>
      <c r="F586" s="69" t="s">
        <v>190</v>
      </c>
      <c r="G586" s="69" t="s">
        <v>857</v>
      </c>
      <c r="H586" s="106"/>
      <c r="I58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Sead Rasljanin</v>
      </c>
      <c r="J586" s="106" cm="1">
        <f t="array" ref="J586">GetIDFromName(UjigamiTable[[#This Row],[FullName]])</f>
        <v>2016</v>
      </c>
      <c r="K586" s="107" t="str">
        <f>_xlfn.XLOOKUP(UjigamiTable[[#This Row],[IDFromName]],EmployeesByDept[ID],EmployeesByDept[DeptShift],"")</f>
        <v>WS 1st</v>
      </c>
      <c r="L586" s="106" t="str" cm="1">
        <f t="array" ref="L58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86" s="190" t="str">
        <f>"Delete(""operator " &amp; UjigamiTable[[#This Row],[Operator ID]] &amp; """)"</f>
        <v>Delete("operator 5963605")</v>
      </c>
    </row>
    <row r="587" spans="1:13" x14ac:dyDescent="0.2">
      <c r="A587" s="69" t="s">
        <v>668</v>
      </c>
      <c r="B587" s="69">
        <v>1037</v>
      </c>
      <c r="C587" s="69" t="s">
        <v>316</v>
      </c>
      <c r="D587" s="69" t="s">
        <v>8771</v>
      </c>
      <c r="E587" s="69"/>
      <c r="F587" s="69" t="s">
        <v>190</v>
      </c>
      <c r="G587" s="69" t="s">
        <v>856</v>
      </c>
      <c r="H587" s="106"/>
      <c r="I58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Mugeshkumar Rathinasabapathy</v>
      </c>
      <c r="J587" s="106" cm="1">
        <f t="array" ref="J587">GetIDFromName(UjigamiTable[[#This Row],[FullName]])</f>
        <v>1037</v>
      </c>
      <c r="K587" s="107" t="str">
        <f>_xlfn.XLOOKUP(UjigamiTable[[#This Row],[IDFromName]],EmployeesByDept[ID],EmployeesByDept[DeptShift],"")</f>
        <v>Engineering 1st</v>
      </c>
      <c r="L587" s="106" t="str" cm="1">
        <f t="array" ref="L58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87" s="190" t="str">
        <f>"Delete(""operator " &amp; UjigamiTable[[#This Row],[Operator ID]] &amp; """)"</f>
        <v>Delete("operator 1037")</v>
      </c>
    </row>
    <row r="588" spans="1:13" x14ac:dyDescent="0.2">
      <c r="A588" s="69" t="s">
        <v>9172</v>
      </c>
      <c r="B588" s="69">
        <v>11227517</v>
      </c>
      <c r="C588" s="69"/>
      <c r="D588" s="69"/>
      <c r="E588" s="69"/>
      <c r="F588" s="69" t="s">
        <v>190</v>
      </c>
      <c r="G588" s="69" t="s">
        <v>857</v>
      </c>
      <c r="H588" s="106"/>
      <c r="I58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Samuel Ratliff</v>
      </c>
      <c r="J588" s="106" t="str" cm="1">
        <f t="array" ref="J588">GetIDFromName(UjigamiTable[[#This Row],[FullName]])</f>
        <v/>
      </c>
      <c r="K588" s="107" t="str">
        <f>_xlfn.XLOOKUP(UjigamiTable[[#This Row],[IDFromName]],EmployeesByDept[ID],EmployeesByDept[DeptShift],"")</f>
        <v/>
      </c>
      <c r="L588" s="106" t="str" cm="1">
        <f t="array" ref="L58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88" s="190" t="str">
        <f>"Delete(""operator " &amp; UjigamiTable[[#This Row],[Operator ID]] &amp; """)"</f>
        <v>Delete("operator 11227517")</v>
      </c>
    </row>
    <row r="589" spans="1:13" x14ac:dyDescent="0.2">
      <c r="A589" s="69" t="s">
        <v>9173</v>
      </c>
      <c r="B589" s="69">
        <v>5990271</v>
      </c>
      <c r="C589" s="69"/>
      <c r="D589" s="69"/>
      <c r="E589" s="69"/>
      <c r="F589" s="69" t="s">
        <v>190</v>
      </c>
      <c r="G589" s="69" t="s">
        <v>857</v>
      </c>
      <c r="H589" s="106"/>
      <c r="I58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Takeisha Reaves</v>
      </c>
      <c r="J589" s="106" t="str" cm="1">
        <f t="array" ref="J589">GetIDFromName(UjigamiTable[[#This Row],[FullName]])</f>
        <v/>
      </c>
      <c r="K589" s="107" t="str">
        <f>_xlfn.XLOOKUP(UjigamiTable[[#This Row],[IDFromName]],EmployeesByDept[ID],EmployeesByDept[DeptShift],"")</f>
        <v/>
      </c>
      <c r="L589" s="106" t="str" cm="1">
        <f t="array" ref="L58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89" s="190" t="str">
        <f>"Delete(""operator " &amp; UjigamiTable[[#This Row],[Operator ID]] &amp; """)"</f>
        <v>Delete("operator 5990271")</v>
      </c>
    </row>
    <row r="590" spans="1:13" x14ac:dyDescent="0.2">
      <c r="A590" s="69" t="s">
        <v>9174</v>
      </c>
      <c r="B590" s="69">
        <v>996</v>
      </c>
      <c r="C590" s="69" t="s">
        <v>183</v>
      </c>
      <c r="D590" s="69" t="s">
        <v>8771</v>
      </c>
      <c r="E590" s="69"/>
      <c r="F590" s="69" t="s">
        <v>190</v>
      </c>
      <c r="G590" s="69" t="s">
        <v>857</v>
      </c>
      <c r="H590" s="106"/>
      <c r="I59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Zachary Rench</v>
      </c>
      <c r="J590" s="106" cm="1">
        <f t="array" ref="J590">GetIDFromName(UjigamiTable[[#This Row],[FullName]])</f>
        <v>996</v>
      </c>
      <c r="K590" s="107" t="str">
        <f>_xlfn.XLOOKUP(UjigamiTable[[#This Row],[IDFromName]],EmployeesByDept[ID],EmployeesByDept[DeptShift],"")</f>
        <v>Materials 1st</v>
      </c>
      <c r="L590" s="106" t="str" cm="1">
        <f t="array" ref="L59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90" s="190" t="str">
        <f>"Delete(""operator " &amp; UjigamiTable[[#This Row],[Operator ID]] &amp; """)"</f>
        <v>Delete("operator 996")</v>
      </c>
    </row>
    <row r="591" spans="1:13" x14ac:dyDescent="0.2">
      <c r="A591" s="69" t="s">
        <v>674</v>
      </c>
      <c r="B591" s="69">
        <v>11189121</v>
      </c>
      <c r="C591" s="69"/>
      <c r="D591" s="69"/>
      <c r="E591" s="69"/>
      <c r="F591" s="69" t="s">
        <v>190</v>
      </c>
      <c r="G591" s="69" t="s">
        <v>857</v>
      </c>
      <c r="H591" s="106"/>
      <c r="I59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Arnoldo Reyna</v>
      </c>
      <c r="J591" s="106" cm="1">
        <f t="array" ref="J591">GetIDFromName(UjigamiTable[[#This Row],[FullName]])</f>
        <v>2474</v>
      </c>
      <c r="K591" s="107" t="str">
        <f>_xlfn.XLOOKUP(UjigamiTable[[#This Row],[IDFromName]],EmployeesByDept[ID],EmployeesByDept[DeptShift],"")</f>
        <v/>
      </c>
      <c r="L591" s="106" t="str" cm="1">
        <f t="array" ref="L59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91" s="190" t="str">
        <f>"Delete(""operator " &amp; UjigamiTable[[#This Row],[Operator ID]] &amp; """)"</f>
        <v>Delete("operator 11189121")</v>
      </c>
    </row>
    <row r="592" spans="1:13" x14ac:dyDescent="0.2">
      <c r="A592" s="69" t="s">
        <v>9175</v>
      </c>
      <c r="B592" s="69">
        <v>11057681</v>
      </c>
      <c r="C592" s="69"/>
      <c r="D592" s="69"/>
      <c r="E592" s="69"/>
      <c r="F592" s="69" t="s">
        <v>190</v>
      </c>
      <c r="G592" s="69" t="s">
        <v>857</v>
      </c>
      <c r="H592" s="106"/>
      <c r="I59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Christine Reyna</v>
      </c>
      <c r="J592" s="106" cm="1">
        <f t="array" ref="J592">GetIDFromName(UjigamiTable[[#This Row],[FullName]])</f>
        <v>9599</v>
      </c>
      <c r="K592" s="107" t="str">
        <f>_xlfn.XLOOKUP(UjigamiTable[[#This Row],[IDFromName]],EmployeesByDept[ID],EmployeesByDept[DeptShift],"")</f>
        <v/>
      </c>
      <c r="L592" s="106" t="str" cm="1">
        <f t="array" ref="L59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92" s="190" t="str">
        <f>"Delete(""operator " &amp; UjigamiTable[[#This Row],[Operator ID]] &amp; """)"</f>
        <v>Delete("operator 11057681")</v>
      </c>
    </row>
    <row r="593" spans="1:13" x14ac:dyDescent="0.2">
      <c r="A593" s="69" t="s">
        <v>9176</v>
      </c>
      <c r="B593" s="69">
        <v>11057499</v>
      </c>
      <c r="C593" s="69"/>
      <c r="D593" s="69"/>
      <c r="E593" s="69"/>
      <c r="F593" s="69" t="s">
        <v>190</v>
      </c>
      <c r="G593" s="69" t="s">
        <v>857</v>
      </c>
      <c r="H593" s="106"/>
      <c r="I59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Maiya Reynolds</v>
      </c>
      <c r="J593" s="106" t="str" cm="1">
        <f t="array" ref="J593">GetIDFromName(UjigamiTable[[#This Row],[FullName]])</f>
        <v/>
      </c>
      <c r="K593" s="107" t="str">
        <f>_xlfn.XLOOKUP(UjigamiTable[[#This Row],[IDFromName]],EmployeesByDept[ID],EmployeesByDept[DeptShift],"")</f>
        <v/>
      </c>
      <c r="L593" s="106" t="str" cm="1">
        <f t="array" ref="L59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93" s="190" t="str">
        <f>"Delete(""operator " &amp; UjigamiTable[[#This Row],[Operator ID]] &amp; """)"</f>
        <v>Delete("operator 11057499")</v>
      </c>
    </row>
    <row r="594" spans="1:13" x14ac:dyDescent="0.2">
      <c r="A594" s="69" t="s">
        <v>676</v>
      </c>
      <c r="B594" s="69">
        <v>2500</v>
      </c>
      <c r="C594" s="69" t="s">
        <v>190</v>
      </c>
      <c r="D594" s="69" t="s">
        <v>8769</v>
      </c>
      <c r="E594" s="69"/>
      <c r="F594" s="69" t="s">
        <v>190</v>
      </c>
      <c r="G594" s="69" t="s">
        <v>857</v>
      </c>
      <c r="H594" s="106"/>
      <c r="I59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Monique Reynolds</v>
      </c>
      <c r="J594" s="106" cm="1">
        <f t="array" ref="J594">GetIDFromName(UjigamiTable[[#This Row],[FullName]])</f>
        <v>2500</v>
      </c>
      <c r="K594" s="107" t="str">
        <f>_xlfn.XLOOKUP(UjigamiTable[[#This Row],[IDFromName]],EmployeesByDept[ID],EmployeesByDept[DeptShift],"")</f>
        <v/>
      </c>
      <c r="L594" s="106" t="str" cm="1">
        <f t="array" ref="L59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94" s="190" t="str">
        <f>"Delete(""operator " &amp; UjigamiTable[[#This Row],[Operator ID]] &amp; """)"</f>
        <v>Delete("operator 2500")</v>
      </c>
    </row>
    <row r="595" spans="1:13" x14ac:dyDescent="0.2">
      <c r="A595" s="69" t="s">
        <v>677</v>
      </c>
      <c r="B595" s="69">
        <v>2424</v>
      </c>
      <c r="C595" s="69" t="s">
        <v>190</v>
      </c>
      <c r="D595" s="69"/>
      <c r="E595" s="69"/>
      <c r="F595" s="69" t="s">
        <v>190</v>
      </c>
      <c r="G595" s="69" t="s">
        <v>857</v>
      </c>
      <c r="H595" s="106"/>
      <c r="I59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Deante Rhodes</v>
      </c>
      <c r="J595" s="106" cm="1">
        <f t="array" ref="J595">GetIDFromName(UjigamiTable[[#This Row],[FullName]])</f>
        <v>2424</v>
      </c>
      <c r="K595" s="107" t="str">
        <f>_xlfn.XLOOKUP(UjigamiTable[[#This Row],[IDFromName]],EmployeesByDept[ID],EmployeesByDept[DeptShift],"")</f>
        <v/>
      </c>
      <c r="L595" s="106" t="str" cm="1">
        <f t="array" ref="L59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95" s="190" t="str">
        <f>"Delete(""operator " &amp; UjigamiTable[[#This Row],[Operator ID]] &amp; """)"</f>
        <v>Delete("operator 2424")</v>
      </c>
    </row>
    <row r="596" spans="1:13" x14ac:dyDescent="0.2">
      <c r="A596" s="69" t="s">
        <v>7323</v>
      </c>
      <c r="B596" s="69">
        <v>5964183</v>
      </c>
      <c r="C596" s="69"/>
      <c r="D596" s="69"/>
      <c r="E596" s="69"/>
      <c r="F596" s="69" t="s">
        <v>190</v>
      </c>
      <c r="G596" s="69" t="s">
        <v>857</v>
      </c>
      <c r="H596" s="106"/>
      <c r="I59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Monika Rhodes</v>
      </c>
      <c r="J596" s="106" cm="1">
        <f t="array" ref="J596">GetIDFromName(UjigamiTable[[#This Row],[FullName]])</f>
        <v>1561</v>
      </c>
      <c r="K596" s="107" t="str">
        <f>_xlfn.XLOOKUP(UjigamiTable[[#This Row],[IDFromName]],EmployeesByDept[ID],EmployeesByDept[DeptShift],"")</f>
        <v/>
      </c>
      <c r="L596" s="106" t="str" cm="1">
        <f t="array" ref="L59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96" s="190" t="str">
        <f>"Delete(""operator " &amp; UjigamiTable[[#This Row],[Operator ID]] &amp; """)"</f>
        <v>Delete("operator 5964183")</v>
      </c>
    </row>
    <row r="597" spans="1:13" x14ac:dyDescent="0.2">
      <c r="A597" s="69" t="s">
        <v>7988</v>
      </c>
      <c r="B597" s="69">
        <v>11057427</v>
      </c>
      <c r="C597" s="69"/>
      <c r="D597" s="69"/>
      <c r="E597" s="69"/>
      <c r="F597" s="69" t="s">
        <v>190</v>
      </c>
      <c r="G597" s="69" t="s">
        <v>857</v>
      </c>
      <c r="H597" s="106"/>
      <c r="I59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Tayvanna Richard</v>
      </c>
      <c r="J597" s="106" cm="1">
        <f t="array" ref="J597">GetIDFromName(UjigamiTable[[#This Row],[FullName]])</f>
        <v>1762</v>
      </c>
      <c r="K597" s="107" t="str">
        <f>_xlfn.XLOOKUP(UjigamiTable[[#This Row],[IDFromName]],EmployeesByDept[ID],EmployeesByDept[DeptShift],"")</f>
        <v/>
      </c>
      <c r="L597" s="106" t="str" cm="1">
        <f t="array" ref="L59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97" s="190" t="str">
        <f>"Delete(""operator " &amp; UjigamiTable[[#This Row],[Operator ID]] &amp; """)"</f>
        <v>Delete("operator 11057427")</v>
      </c>
    </row>
    <row r="598" spans="1:13" x14ac:dyDescent="0.2">
      <c r="A598" s="69" t="s">
        <v>679</v>
      </c>
      <c r="B598" s="69">
        <v>1957</v>
      </c>
      <c r="C598" s="69" t="s">
        <v>190</v>
      </c>
      <c r="D598" s="69"/>
      <c r="E598" s="69"/>
      <c r="F598" s="69" t="s">
        <v>190</v>
      </c>
      <c r="G598" s="69" t="s">
        <v>857</v>
      </c>
      <c r="H598" s="106"/>
      <c r="I59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Jacquoia Richards</v>
      </c>
      <c r="J598" s="106" cm="1">
        <f t="array" ref="J598">GetIDFromName(UjigamiTable[[#This Row],[FullName]])</f>
        <v>1957</v>
      </c>
      <c r="K598" s="107" t="str">
        <f>_xlfn.XLOOKUP(UjigamiTable[[#This Row],[IDFromName]],EmployeesByDept[ID],EmployeesByDept[DeptShift],"")</f>
        <v/>
      </c>
      <c r="L598" s="106" t="str" cm="1">
        <f t="array" ref="L59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598" s="190" t="str">
        <f>"Delete(""operator " &amp; UjigamiTable[[#This Row],[Operator ID]] &amp; """)"</f>
        <v>Delete("operator 1957")</v>
      </c>
    </row>
    <row r="599" spans="1:13" x14ac:dyDescent="0.2">
      <c r="A599" s="69" t="s">
        <v>9178</v>
      </c>
      <c r="B599" s="69">
        <v>11227527</v>
      </c>
      <c r="C599" s="69"/>
      <c r="D599" s="69"/>
      <c r="E599" s="69"/>
      <c r="F599" s="69" t="s">
        <v>190</v>
      </c>
      <c r="G599" s="69" t="s">
        <v>857</v>
      </c>
      <c r="H599" s="106"/>
      <c r="I59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Ashley Richardson</v>
      </c>
      <c r="J599" s="106" t="str" cm="1">
        <f t="array" ref="J599">GetIDFromName(UjigamiTable[[#This Row],[FullName]])</f>
        <v/>
      </c>
      <c r="K599" s="107" t="str">
        <f>_xlfn.XLOOKUP(UjigamiTable[[#This Row],[IDFromName]],EmployeesByDept[ID],EmployeesByDept[DeptShift],"")</f>
        <v/>
      </c>
      <c r="L599" s="106" t="str" cm="1">
        <f t="array" ref="L59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599" s="190" t="str">
        <f>"Delete(""operator " &amp; UjigamiTable[[#This Row],[Operator ID]] &amp; """)"</f>
        <v>Delete("operator 11227527")</v>
      </c>
    </row>
    <row r="600" spans="1:13" x14ac:dyDescent="0.2">
      <c r="A600" s="69" t="s">
        <v>9179</v>
      </c>
      <c r="B600" s="69">
        <v>11009096</v>
      </c>
      <c r="C600" s="69"/>
      <c r="D600" s="69"/>
      <c r="E600" s="69"/>
      <c r="F600" s="69" t="s">
        <v>190</v>
      </c>
      <c r="G600" s="69" t="s">
        <v>857</v>
      </c>
      <c r="H600" s="106"/>
      <c r="I60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Edward Richardson</v>
      </c>
      <c r="J600" s="106" t="str" cm="1">
        <f t="array" ref="J600">GetIDFromName(UjigamiTable[[#This Row],[FullName]])</f>
        <v/>
      </c>
      <c r="K600" s="107" t="str">
        <f>_xlfn.XLOOKUP(UjigamiTable[[#This Row],[IDFromName]],EmployeesByDept[ID],EmployeesByDept[DeptShift],"")</f>
        <v/>
      </c>
      <c r="L600" s="106" t="str" cm="1">
        <f t="array" ref="L60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00" s="190" t="str">
        <f>"Delete(""operator " &amp; UjigamiTable[[#This Row],[Operator ID]] &amp; """)"</f>
        <v>Delete("operator 11009096")</v>
      </c>
    </row>
    <row r="601" spans="1:13" x14ac:dyDescent="0.2">
      <c r="A601" s="69" t="s">
        <v>9180</v>
      </c>
      <c r="B601" s="69">
        <v>5710634</v>
      </c>
      <c r="C601" s="69"/>
      <c r="D601" s="69"/>
      <c r="E601" s="69"/>
      <c r="F601" s="69" t="s">
        <v>190</v>
      </c>
      <c r="G601" s="69" t="s">
        <v>857</v>
      </c>
      <c r="H601" s="106"/>
      <c r="I60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Nicholas Richardson</v>
      </c>
      <c r="J601" s="106" t="str" cm="1">
        <f t="array" ref="J601">GetIDFromName(UjigamiTable[[#This Row],[FullName]])</f>
        <v/>
      </c>
      <c r="K601" s="107" t="str">
        <f>_xlfn.XLOOKUP(UjigamiTable[[#This Row],[IDFromName]],EmployeesByDept[ID],EmployeesByDept[DeptShift],"")</f>
        <v/>
      </c>
      <c r="L601" s="106" t="str" cm="1">
        <f t="array" ref="L60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01" s="190" t="str">
        <f>"Delete(""operator " &amp; UjigamiTable[[#This Row],[Operator ID]] &amp; """)"</f>
        <v>Delete("operator 5710634")</v>
      </c>
    </row>
    <row r="602" spans="1:13" x14ac:dyDescent="0.2">
      <c r="A602" s="69" t="s">
        <v>9177</v>
      </c>
      <c r="B602" s="69">
        <v>5015</v>
      </c>
      <c r="C602" s="69" t="s">
        <v>316</v>
      </c>
      <c r="D602" s="69" t="s">
        <v>8771</v>
      </c>
      <c r="E602" s="69"/>
      <c r="F602" s="69" t="s">
        <v>190</v>
      </c>
      <c r="G602" s="69" t="s">
        <v>856</v>
      </c>
      <c r="H602" s="106"/>
      <c r="I60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Farrah Richardson Gillette</v>
      </c>
      <c r="J602" s="106" cm="1">
        <f t="array" ref="J602">GetIDFromName(UjigamiTable[[#This Row],[FullName]])</f>
        <v>5015</v>
      </c>
      <c r="K602" s="107" t="str">
        <f>_xlfn.XLOOKUP(UjigamiTable[[#This Row],[IDFromName]],EmployeesByDept[ID],EmployeesByDept[DeptShift],"")</f>
        <v>Engineering 1st</v>
      </c>
      <c r="L602" s="106" t="str" cm="1">
        <f t="array" ref="L60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602" s="190" t="str">
        <f>"Delete(""operator " &amp; UjigamiTable[[#This Row],[Operator ID]] &amp; """)"</f>
        <v>Delete("operator 5015")</v>
      </c>
    </row>
    <row r="603" spans="1:13" x14ac:dyDescent="0.2">
      <c r="A603" s="69" t="s">
        <v>9181</v>
      </c>
      <c r="B603" s="69">
        <v>11074779</v>
      </c>
      <c r="C603" s="69"/>
      <c r="D603" s="69"/>
      <c r="E603" s="69"/>
      <c r="F603" s="69" t="s">
        <v>190</v>
      </c>
      <c r="G603" s="69" t="s">
        <v>857</v>
      </c>
      <c r="H603" s="106"/>
      <c r="I60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Ethel Richbow</v>
      </c>
      <c r="J603" s="106" t="str" cm="1">
        <f t="array" ref="J603">GetIDFromName(UjigamiTable[[#This Row],[FullName]])</f>
        <v/>
      </c>
      <c r="K603" s="107" t="str">
        <f>_xlfn.XLOOKUP(UjigamiTable[[#This Row],[IDFromName]],EmployeesByDept[ID],EmployeesByDept[DeptShift],"")</f>
        <v/>
      </c>
      <c r="L603" s="106" t="str" cm="1">
        <f t="array" ref="L60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03" s="190" t="str">
        <f>"Delete(""operator " &amp; UjigamiTable[[#This Row],[Operator ID]] &amp; """)"</f>
        <v>Delete("operator 11074779")</v>
      </c>
    </row>
    <row r="604" spans="1:13" x14ac:dyDescent="0.2">
      <c r="A604" s="69" t="s">
        <v>9182</v>
      </c>
      <c r="B604" s="69">
        <v>11074778</v>
      </c>
      <c r="C604" s="69"/>
      <c r="D604" s="69"/>
      <c r="E604" s="69"/>
      <c r="F604" s="69" t="s">
        <v>190</v>
      </c>
      <c r="G604" s="69" t="s">
        <v>857</v>
      </c>
      <c r="H604" s="106"/>
      <c r="I60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Marie Richerdson</v>
      </c>
      <c r="J604" s="106" t="str" cm="1">
        <f t="array" ref="J604">GetIDFromName(UjigamiTable[[#This Row],[FullName]])</f>
        <v/>
      </c>
      <c r="K604" s="107" t="str">
        <f>_xlfn.XLOOKUP(UjigamiTable[[#This Row],[IDFromName]],EmployeesByDept[ID],EmployeesByDept[DeptShift],"")</f>
        <v/>
      </c>
      <c r="L604" s="106" t="str" cm="1">
        <f t="array" ref="L60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04" s="190" t="str">
        <f>"Delete(""operator " &amp; UjigamiTable[[#This Row],[Operator ID]] &amp; """)"</f>
        <v>Delete("operator 11074778")</v>
      </c>
    </row>
    <row r="605" spans="1:13" x14ac:dyDescent="0.2">
      <c r="A605" s="69" t="s">
        <v>9183</v>
      </c>
      <c r="B605" s="69">
        <v>11057361</v>
      </c>
      <c r="C605" s="69"/>
      <c r="D605" s="69"/>
      <c r="E605" s="69"/>
      <c r="F605" s="69" t="s">
        <v>190</v>
      </c>
      <c r="G605" s="69" t="s">
        <v>857</v>
      </c>
      <c r="H605" s="106"/>
      <c r="I60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Armand Richey</v>
      </c>
      <c r="J605" s="106" t="str" cm="1">
        <f t="array" ref="J605">GetIDFromName(UjigamiTable[[#This Row],[FullName]])</f>
        <v/>
      </c>
      <c r="K605" s="107" t="str">
        <f>_xlfn.XLOOKUP(UjigamiTable[[#This Row],[IDFromName]],EmployeesByDept[ID],EmployeesByDept[DeptShift],"")</f>
        <v/>
      </c>
      <c r="L605" s="106" t="str" cm="1">
        <f t="array" ref="L60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05" s="190" t="str">
        <f>"Delete(""operator " &amp; UjigamiTable[[#This Row],[Operator ID]] &amp; """)"</f>
        <v>Delete("operator 11057361")</v>
      </c>
    </row>
    <row r="606" spans="1:13" x14ac:dyDescent="0.2">
      <c r="A606" s="69" t="s">
        <v>9184</v>
      </c>
      <c r="B606" s="69">
        <v>5956483</v>
      </c>
      <c r="C606" s="69"/>
      <c r="D606" s="69"/>
      <c r="E606" s="69"/>
      <c r="F606" s="69" t="s">
        <v>190</v>
      </c>
      <c r="G606" s="69" t="s">
        <v>857</v>
      </c>
      <c r="H606" s="106"/>
      <c r="I60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Mike Rinna</v>
      </c>
      <c r="J606" s="106" t="str" cm="1">
        <f t="array" ref="J606">GetIDFromName(UjigamiTable[[#This Row],[FullName]])</f>
        <v/>
      </c>
      <c r="K606" s="107" t="str">
        <f>_xlfn.XLOOKUP(UjigamiTable[[#This Row],[IDFromName]],EmployeesByDept[ID],EmployeesByDept[DeptShift],"")</f>
        <v/>
      </c>
      <c r="L606" s="106" t="str" cm="1">
        <f t="array" ref="L60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06" s="190" t="str">
        <f>"Delete(""operator " &amp; UjigamiTable[[#This Row],[Operator ID]] &amp; """)"</f>
        <v>Delete("operator 5956483")</v>
      </c>
    </row>
    <row r="607" spans="1:13" x14ac:dyDescent="0.2">
      <c r="A607" s="69" t="s">
        <v>9185</v>
      </c>
      <c r="B607" s="69">
        <v>11057629</v>
      </c>
      <c r="C607" s="69"/>
      <c r="D607" s="69"/>
      <c r="E607" s="69"/>
      <c r="F607" s="69" t="s">
        <v>190</v>
      </c>
      <c r="G607" s="69" t="s">
        <v>857</v>
      </c>
      <c r="H607" s="106"/>
      <c r="I60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Frank Rivers</v>
      </c>
      <c r="J607" s="106" t="str" cm="1">
        <f t="array" ref="J607">GetIDFromName(UjigamiTable[[#This Row],[FullName]])</f>
        <v/>
      </c>
      <c r="K607" s="107" t="str">
        <f>_xlfn.XLOOKUP(UjigamiTable[[#This Row],[IDFromName]],EmployeesByDept[ID],EmployeesByDept[DeptShift],"")</f>
        <v/>
      </c>
      <c r="L607" s="106" t="str" cm="1">
        <f t="array" ref="L60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07" s="190" t="str">
        <f>"Delete(""operator " &amp; UjigamiTable[[#This Row],[Operator ID]] &amp; """)"</f>
        <v>Delete("operator 11057629")</v>
      </c>
    </row>
    <row r="608" spans="1:13" x14ac:dyDescent="0.2">
      <c r="A608" s="69" t="s">
        <v>9186</v>
      </c>
      <c r="B608" s="69">
        <v>11227523</v>
      </c>
      <c r="C608" s="69"/>
      <c r="D608" s="69"/>
      <c r="E608" s="69"/>
      <c r="F608" s="69" t="s">
        <v>190</v>
      </c>
      <c r="G608" s="69" t="s">
        <v>857</v>
      </c>
      <c r="H608" s="106"/>
      <c r="I60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Bryant Roberson</v>
      </c>
      <c r="J608" s="106" t="str" cm="1">
        <f t="array" ref="J608">GetIDFromName(UjigamiTable[[#This Row],[FullName]])</f>
        <v/>
      </c>
      <c r="K608" s="107" t="str">
        <f>_xlfn.XLOOKUP(UjigamiTable[[#This Row],[IDFromName]],EmployeesByDept[ID],EmployeesByDept[DeptShift],"")</f>
        <v/>
      </c>
      <c r="L608" s="106" t="str" cm="1">
        <f t="array" ref="L60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08" s="190" t="str">
        <f>"Delete(""operator " &amp; UjigamiTable[[#This Row],[Operator ID]] &amp; """)"</f>
        <v>Delete("operator 11227523")</v>
      </c>
    </row>
    <row r="609" spans="1:13" x14ac:dyDescent="0.2">
      <c r="A609" s="69" t="s">
        <v>9187</v>
      </c>
      <c r="B609" s="69">
        <v>11227615</v>
      </c>
      <c r="C609" s="69"/>
      <c r="D609" s="69"/>
      <c r="E609" s="69"/>
      <c r="F609" s="69" t="s">
        <v>190</v>
      </c>
      <c r="G609" s="69" t="s">
        <v>857</v>
      </c>
      <c r="H609" s="106"/>
      <c r="I60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Debra Roberts</v>
      </c>
      <c r="J609" s="106" t="str" cm="1">
        <f t="array" ref="J609">GetIDFromName(UjigamiTable[[#This Row],[FullName]])</f>
        <v/>
      </c>
      <c r="K609" s="107" t="str">
        <f>_xlfn.XLOOKUP(UjigamiTable[[#This Row],[IDFromName]],EmployeesByDept[ID],EmployeesByDept[DeptShift],"")</f>
        <v/>
      </c>
      <c r="L609" s="106" t="str" cm="1">
        <f t="array" ref="L60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09" s="190" t="str">
        <f>"Delete(""operator " &amp; UjigamiTable[[#This Row],[Operator ID]] &amp; """)"</f>
        <v>Delete("operator 11227615")</v>
      </c>
    </row>
    <row r="610" spans="1:13" x14ac:dyDescent="0.2">
      <c r="A610" s="69" t="s">
        <v>9188</v>
      </c>
      <c r="B610" s="69">
        <v>11009099</v>
      </c>
      <c r="C610" s="69"/>
      <c r="D610" s="69"/>
      <c r="E610" s="69"/>
      <c r="F610" s="69" t="s">
        <v>190</v>
      </c>
      <c r="G610" s="69" t="s">
        <v>857</v>
      </c>
      <c r="H610" s="106"/>
      <c r="I61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Anglee Robinson</v>
      </c>
      <c r="J610" s="106" cm="1">
        <f t="array" ref="J610">GetIDFromName(UjigamiTable[[#This Row],[FullName]])</f>
        <v>1497</v>
      </c>
      <c r="K610" s="107" t="str">
        <f>_xlfn.XLOOKUP(UjigamiTable[[#This Row],[IDFromName]],EmployeesByDept[ID],EmployeesByDept[DeptShift],"")</f>
        <v/>
      </c>
      <c r="L610" s="106" t="str" cm="1">
        <f t="array" ref="L61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10" s="190" t="str">
        <f>"Delete(""operator " &amp; UjigamiTable[[#This Row],[Operator ID]] &amp; """)"</f>
        <v>Delete("operator 11009099")</v>
      </c>
    </row>
    <row r="611" spans="1:13" x14ac:dyDescent="0.2">
      <c r="A611" s="69" t="s">
        <v>9189</v>
      </c>
      <c r="B611" s="69">
        <v>5963984</v>
      </c>
      <c r="C611" s="69"/>
      <c r="D611" s="69"/>
      <c r="E611" s="69"/>
      <c r="F611" s="69" t="s">
        <v>190</v>
      </c>
      <c r="G611" s="69" t="s">
        <v>857</v>
      </c>
      <c r="H611" s="106"/>
      <c r="I61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Chriher Robinson</v>
      </c>
      <c r="J611" s="106" t="str" cm="1">
        <f t="array" ref="J611">GetIDFromName(UjigamiTable[[#This Row],[FullName]])</f>
        <v/>
      </c>
      <c r="K611" s="107" t="str">
        <f>_xlfn.XLOOKUP(UjigamiTable[[#This Row],[IDFromName]],EmployeesByDept[ID],EmployeesByDept[DeptShift],"")</f>
        <v/>
      </c>
      <c r="L611" s="106" t="str" cm="1">
        <f t="array" ref="L61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11" s="190" t="str">
        <f>"Delete(""operator " &amp; UjigamiTable[[#This Row],[Operator ID]] &amp; """)"</f>
        <v>Delete("operator 5963984")</v>
      </c>
    </row>
    <row r="612" spans="1:13" x14ac:dyDescent="0.2">
      <c r="A612" s="69" t="s">
        <v>9190</v>
      </c>
      <c r="B612" s="69">
        <v>11188974</v>
      </c>
      <c r="C612" s="69"/>
      <c r="D612" s="69"/>
      <c r="E612" s="69"/>
      <c r="F612" s="69" t="s">
        <v>190</v>
      </c>
      <c r="G612" s="69" t="s">
        <v>857</v>
      </c>
      <c r="H612" s="106"/>
      <c r="I61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Derrick Robinson</v>
      </c>
      <c r="J612" s="106" t="str" cm="1">
        <f t="array" ref="J612">GetIDFromName(UjigamiTable[[#This Row],[FullName]])</f>
        <v/>
      </c>
      <c r="K612" s="107" t="str">
        <f>_xlfn.XLOOKUP(UjigamiTable[[#This Row],[IDFromName]],EmployeesByDept[ID],EmployeesByDept[DeptShift],"")</f>
        <v/>
      </c>
      <c r="L612" s="106" t="str" cm="1">
        <f t="array" ref="L61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12" s="190" t="str">
        <f>"Delete(""operator " &amp; UjigamiTable[[#This Row],[Operator ID]] &amp; """)"</f>
        <v>Delete("operator 11188974")</v>
      </c>
    </row>
    <row r="613" spans="1:13" x14ac:dyDescent="0.2">
      <c r="A613" s="69" t="s">
        <v>9191</v>
      </c>
      <c r="B613" s="69">
        <v>11227963</v>
      </c>
      <c r="C613" s="69"/>
      <c r="D613" s="69"/>
      <c r="E613" s="69"/>
      <c r="F613" s="69" t="s">
        <v>190</v>
      </c>
      <c r="G613" s="69" t="s">
        <v>857</v>
      </c>
      <c r="H613" s="106"/>
      <c r="I61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Laila Robinson</v>
      </c>
      <c r="J613" s="106" t="str" cm="1">
        <f t="array" ref="J613">GetIDFromName(UjigamiTable[[#This Row],[FullName]])</f>
        <v/>
      </c>
      <c r="K613" s="107" t="str">
        <f>_xlfn.XLOOKUP(UjigamiTable[[#This Row],[IDFromName]],EmployeesByDept[ID],EmployeesByDept[DeptShift],"")</f>
        <v/>
      </c>
      <c r="L613" s="106" t="str" cm="1">
        <f t="array" ref="L61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13" s="190" t="str">
        <f>"Delete(""operator " &amp; UjigamiTable[[#This Row],[Operator ID]] &amp; """)"</f>
        <v>Delete("operator 11227963")</v>
      </c>
    </row>
    <row r="614" spans="1:13" x14ac:dyDescent="0.2">
      <c r="A614" s="69" t="s">
        <v>9192</v>
      </c>
      <c r="B614" s="69">
        <v>5964124</v>
      </c>
      <c r="C614" s="69"/>
      <c r="D614" s="69"/>
      <c r="E614" s="69"/>
      <c r="F614" s="69" t="s">
        <v>190</v>
      </c>
      <c r="G614" s="69" t="s">
        <v>857</v>
      </c>
      <c r="H614" s="106"/>
      <c r="I61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Noah Robinson</v>
      </c>
      <c r="J614" s="106" t="str" cm="1">
        <f t="array" ref="J614">GetIDFromName(UjigamiTable[[#This Row],[FullName]])</f>
        <v/>
      </c>
      <c r="K614" s="107" t="str">
        <f>_xlfn.XLOOKUP(UjigamiTable[[#This Row],[IDFromName]],EmployeesByDept[ID],EmployeesByDept[DeptShift],"")</f>
        <v/>
      </c>
      <c r="L614" s="106" t="str" cm="1">
        <f t="array" ref="L61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14" s="190" t="str">
        <f>"Delete(""operator " &amp; UjigamiTable[[#This Row],[Operator ID]] &amp; """)"</f>
        <v>Delete("operator 5964124")</v>
      </c>
    </row>
    <row r="615" spans="1:13" x14ac:dyDescent="0.2">
      <c r="A615" s="69" t="s">
        <v>7266</v>
      </c>
      <c r="B615" s="69">
        <v>8703</v>
      </c>
      <c r="C615" s="69" t="s">
        <v>8831</v>
      </c>
      <c r="D615" s="69" t="s">
        <v>9193</v>
      </c>
      <c r="E615" s="69"/>
      <c r="F615" s="69" t="s">
        <v>187</v>
      </c>
      <c r="G615" s="69" t="s">
        <v>856</v>
      </c>
      <c r="H615" s="106"/>
      <c r="I61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Michael Rocker</v>
      </c>
      <c r="J615" s="106" cm="1">
        <f t="array" ref="J615">GetIDFromName(UjigamiTable[[#This Row],[FullName]])</f>
        <v>8703</v>
      </c>
      <c r="K615" s="107" t="str">
        <f>_xlfn.XLOOKUP(UjigamiTable[[#This Row],[IDFromName]],EmployeesByDept[ID],EmployeesByDept[DeptShift],"")</f>
        <v>Maintenance 1st</v>
      </c>
      <c r="L615" s="106" t="str" cm="1">
        <f t="array" ref="L61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615" s="190" t="str">
        <f>"Delete(""operator " &amp; UjigamiTable[[#This Row],[Operator ID]] &amp; """)"</f>
        <v>Delete("operator 8703")</v>
      </c>
    </row>
    <row r="616" spans="1:13" x14ac:dyDescent="0.2">
      <c r="A616" s="69" t="s">
        <v>9194</v>
      </c>
      <c r="B616" s="69">
        <v>5956426</v>
      </c>
      <c r="C616" s="69"/>
      <c r="D616" s="69"/>
      <c r="E616" s="69"/>
      <c r="F616" s="69" t="s">
        <v>190</v>
      </c>
      <c r="G616" s="69" t="s">
        <v>857</v>
      </c>
      <c r="H616" s="106"/>
      <c r="I61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Dantae Rockingham</v>
      </c>
      <c r="J616" s="106" t="str" cm="1">
        <f t="array" ref="J616">GetIDFromName(UjigamiTable[[#This Row],[FullName]])</f>
        <v/>
      </c>
      <c r="K616" s="107" t="str">
        <f>_xlfn.XLOOKUP(UjigamiTable[[#This Row],[IDFromName]],EmployeesByDept[ID],EmployeesByDept[DeptShift],"")</f>
        <v/>
      </c>
      <c r="L616" s="106" t="str" cm="1">
        <f t="array" ref="L61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16" s="190" t="str">
        <f>"Delete(""operator " &amp; UjigamiTable[[#This Row],[Operator ID]] &amp; """)"</f>
        <v>Delete("operator 5956426")</v>
      </c>
    </row>
    <row r="617" spans="1:13" x14ac:dyDescent="0.2">
      <c r="A617" s="69" t="s">
        <v>9195</v>
      </c>
      <c r="B617" s="69">
        <v>11008742</v>
      </c>
      <c r="C617" s="69"/>
      <c r="D617" s="69"/>
      <c r="E617" s="69"/>
      <c r="F617" s="69" t="s">
        <v>190</v>
      </c>
      <c r="G617" s="69" t="s">
        <v>857</v>
      </c>
      <c r="H617" s="106"/>
      <c r="I61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Karida Rodgers</v>
      </c>
      <c r="J617" s="106" cm="1">
        <f t="array" ref="J617">GetIDFromName(UjigamiTable[[#This Row],[FullName]])</f>
        <v>1566</v>
      </c>
      <c r="K617" s="107" t="str">
        <f>_xlfn.XLOOKUP(UjigamiTable[[#This Row],[IDFromName]],EmployeesByDept[ID],EmployeesByDept[DeptShift],"")</f>
        <v/>
      </c>
      <c r="L617" s="106" t="str" cm="1">
        <f t="array" ref="L61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17" s="190" t="str">
        <f>"Delete(""operator " &amp; UjigamiTable[[#This Row],[Operator ID]] &amp; """)"</f>
        <v>Delete("operator 11008742")</v>
      </c>
    </row>
    <row r="618" spans="1:13" x14ac:dyDescent="0.2">
      <c r="A618" s="69" t="s">
        <v>9196</v>
      </c>
      <c r="B618" s="69">
        <v>5963618</v>
      </c>
      <c r="C618" s="69"/>
      <c r="D618" s="69"/>
      <c r="E618" s="69"/>
      <c r="F618" s="69" t="s">
        <v>190</v>
      </c>
      <c r="G618" s="69" t="s">
        <v>857</v>
      </c>
      <c r="H618" s="106"/>
      <c r="I61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Rashaunda Rodgers</v>
      </c>
      <c r="J618" s="106" t="str" cm="1">
        <f t="array" ref="J618">GetIDFromName(UjigamiTable[[#This Row],[FullName]])</f>
        <v/>
      </c>
      <c r="K618" s="107" t="str">
        <f>_xlfn.XLOOKUP(UjigamiTable[[#This Row],[IDFromName]],EmployeesByDept[ID],EmployeesByDept[DeptShift],"")</f>
        <v/>
      </c>
      <c r="L618" s="106" t="str" cm="1">
        <f t="array" ref="L61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18" s="190" t="str">
        <f>"Delete(""operator " &amp; UjigamiTable[[#This Row],[Operator ID]] &amp; """)"</f>
        <v>Delete("operator 5963618")</v>
      </c>
    </row>
    <row r="619" spans="1:13" x14ac:dyDescent="0.2">
      <c r="A619" s="69" t="s">
        <v>9197</v>
      </c>
      <c r="B619" s="69">
        <v>11057795</v>
      </c>
      <c r="C619" s="69"/>
      <c r="D619" s="69"/>
      <c r="E619" s="69"/>
      <c r="F619" s="69" t="s">
        <v>190</v>
      </c>
      <c r="G619" s="69" t="s">
        <v>857</v>
      </c>
      <c r="H619" s="106"/>
      <c r="I61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Michael Rogers</v>
      </c>
      <c r="J619" s="106" t="str" cm="1">
        <f t="array" ref="J619">GetIDFromName(UjigamiTable[[#This Row],[FullName]])</f>
        <v/>
      </c>
      <c r="K619" s="107" t="str">
        <f>_xlfn.XLOOKUP(UjigamiTable[[#This Row],[IDFromName]],EmployeesByDept[ID],EmployeesByDept[DeptShift],"")</f>
        <v/>
      </c>
      <c r="L619" s="106" t="str" cm="1">
        <f t="array" ref="L61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19" s="190" t="str">
        <f>"Delete(""operator " &amp; UjigamiTable[[#This Row],[Operator ID]] &amp; """)"</f>
        <v>Delete("operator 11057795")</v>
      </c>
    </row>
    <row r="620" spans="1:13" x14ac:dyDescent="0.2">
      <c r="A620" s="69" t="s">
        <v>9198</v>
      </c>
      <c r="B620" s="69">
        <v>11009001</v>
      </c>
      <c r="C620" s="69"/>
      <c r="D620" s="69"/>
      <c r="E620" s="69"/>
      <c r="F620" s="69" t="s">
        <v>190</v>
      </c>
      <c r="G620" s="69" t="s">
        <v>857</v>
      </c>
      <c r="H620" s="106"/>
      <c r="I62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Tianna Rogers</v>
      </c>
      <c r="J620" s="106" t="str" cm="1">
        <f t="array" ref="J620">GetIDFromName(UjigamiTable[[#This Row],[FullName]])</f>
        <v/>
      </c>
      <c r="K620" s="107" t="str">
        <f>_xlfn.XLOOKUP(UjigamiTable[[#This Row],[IDFromName]],EmployeesByDept[ID],EmployeesByDept[DeptShift],"")</f>
        <v/>
      </c>
      <c r="L620" s="106" t="str" cm="1">
        <f t="array" ref="L62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20" s="190" t="str">
        <f>"Delete(""operator " &amp; UjigamiTable[[#This Row],[Operator ID]] &amp; """)"</f>
        <v>Delete("operator 11009001")</v>
      </c>
    </row>
    <row r="621" spans="1:13" x14ac:dyDescent="0.2">
      <c r="A621" s="69" t="s">
        <v>9199</v>
      </c>
      <c r="B621" s="69">
        <v>11057550</v>
      </c>
      <c r="C621" s="69"/>
      <c r="D621" s="69"/>
      <c r="E621" s="69"/>
      <c r="F621" s="69" t="s">
        <v>190</v>
      </c>
      <c r="G621" s="69" t="s">
        <v>857</v>
      </c>
      <c r="H621" s="106"/>
      <c r="I62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Titeanna Roland-Bey</v>
      </c>
      <c r="J621" s="106" t="str" cm="1">
        <f t="array" ref="J621">GetIDFromName(UjigamiTable[[#This Row],[FullName]])</f>
        <v/>
      </c>
      <c r="K621" s="107" t="str">
        <f>_xlfn.XLOOKUP(UjigamiTable[[#This Row],[IDFromName]],EmployeesByDept[ID],EmployeesByDept[DeptShift],"")</f>
        <v/>
      </c>
      <c r="L621" s="106" t="str" cm="1">
        <f t="array" ref="L62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21" s="190" t="str">
        <f>"Delete(""operator " &amp; UjigamiTable[[#This Row],[Operator ID]] &amp; """)"</f>
        <v>Delete("operator 11057550")</v>
      </c>
    </row>
    <row r="622" spans="1:13" x14ac:dyDescent="0.2">
      <c r="A622" s="69" t="s">
        <v>9200</v>
      </c>
      <c r="B622" s="69">
        <v>11074951</v>
      </c>
      <c r="C622" s="69" t="s">
        <v>183</v>
      </c>
      <c r="D622" s="69"/>
      <c r="E622" s="69"/>
      <c r="F622" s="69" t="s">
        <v>190</v>
      </c>
      <c r="G622" s="69" t="s">
        <v>857</v>
      </c>
      <c r="H622" s="106"/>
      <c r="I62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Joe Romanowski</v>
      </c>
      <c r="J622" s="106" t="str" cm="1">
        <f t="array" ref="J622">GetIDFromName(UjigamiTable[[#This Row],[FullName]])</f>
        <v/>
      </c>
      <c r="K622" s="107" t="str">
        <f>_xlfn.XLOOKUP(UjigamiTable[[#This Row],[IDFromName]],EmployeesByDept[ID],EmployeesByDept[DeptShift],"")</f>
        <v/>
      </c>
      <c r="L622" s="106" t="str" cm="1">
        <f t="array" ref="L62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22" s="190" t="str">
        <f>"Delete(""operator " &amp; UjigamiTable[[#This Row],[Operator ID]] &amp; """)"</f>
        <v>Delete("operator 11074951")</v>
      </c>
    </row>
    <row r="623" spans="1:13" x14ac:dyDescent="0.2">
      <c r="A623" s="69" t="s">
        <v>9201</v>
      </c>
      <c r="B623" s="69">
        <v>11252499</v>
      </c>
      <c r="C623" s="69"/>
      <c r="D623" s="69"/>
      <c r="E623" s="69"/>
      <c r="F623" s="69" t="s">
        <v>190</v>
      </c>
      <c r="G623" s="69" t="s">
        <v>857</v>
      </c>
      <c r="H623" s="106"/>
      <c r="I62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Jaylan Ross</v>
      </c>
      <c r="J623" s="106" t="str" cm="1">
        <f t="array" ref="J623">GetIDFromName(UjigamiTable[[#This Row],[FullName]])</f>
        <v/>
      </c>
      <c r="K623" s="107" t="str">
        <f>_xlfn.XLOOKUP(UjigamiTable[[#This Row],[IDFromName]],EmployeesByDept[ID],EmployeesByDept[DeptShift],"")</f>
        <v/>
      </c>
      <c r="L623" s="106" t="str" cm="1">
        <f t="array" ref="L62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23" s="190" t="str">
        <f>"Delete(""operator " &amp; UjigamiTable[[#This Row],[Operator ID]] &amp; """)"</f>
        <v>Delete("operator 11252499")</v>
      </c>
    </row>
    <row r="624" spans="1:13" x14ac:dyDescent="0.2">
      <c r="A624" s="69" t="s">
        <v>9202</v>
      </c>
      <c r="B624" s="69">
        <v>11074554</v>
      </c>
      <c r="C624" s="69"/>
      <c r="D624" s="69"/>
      <c r="E624" s="69"/>
      <c r="F624" s="69" t="s">
        <v>190</v>
      </c>
      <c r="G624" s="69" t="s">
        <v>857</v>
      </c>
      <c r="H624" s="106"/>
      <c r="I62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Tianna Ross</v>
      </c>
      <c r="J624" s="106" cm="1">
        <f t="array" ref="J624">GetIDFromName(UjigamiTable[[#This Row],[FullName]])</f>
        <v>1918</v>
      </c>
      <c r="K624" s="107" t="str">
        <f>_xlfn.XLOOKUP(UjigamiTable[[#This Row],[IDFromName]],EmployeesByDept[ID],EmployeesByDept[DeptShift],"")</f>
        <v/>
      </c>
      <c r="L624" s="106" t="str" cm="1">
        <f t="array" ref="L62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24" s="190" t="str">
        <f>"Delete(""operator " &amp; UjigamiTable[[#This Row],[Operator ID]] &amp; """)"</f>
        <v>Delete("operator 11074554")</v>
      </c>
    </row>
    <row r="625" spans="1:13" x14ac:dyDescent="0.2">
      <c r="A625" s="69" t="s">
        <v>9203</v>
      </c>
      <c r="B625" s="69">
        <v>11057403</v>
      </c>
      <c r="C625" s="69"/>
      <c r="D625" s="69"/>
      <c r="E625" s="69"/>
      <c r="F625" s="69" t="s">
        <v>190</v>
      </c>
      <c r="G625" s="69" t="s">
        <v>857</v>
      </c>
      <c r="H625" s="106"/>
      <c r="I62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Gary Rouse</v>
      </c>
      <c r="J625" s="106" t="str" cm="1">
        <f t="array" ref="J625">GetIDFromName(UjigamiTable[[#This Row],[FullName]])</f>
        <v/>
      </c>
      <c r="K625" s="107" t="str">
        <f>_xlfn.XLOOKUP(UjigamiTable[[#This Row],[IDFromName]],EmployeesByDept[ID],EmployeesByDept[DeptShift],"")</f>
        <v/>
      </c>
      <c r="L625" s="106" t="str" cm="1">
        <f t="array" ref="L62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25" s="190" t="str">
        <f>"Delete(""operator " &amp; UjigamiTable[[#This Row],[Operator ID]] &amp; """)"</f>
        <v>Delete("operator 11057403")</v>
      </c>
    </row>
    <row r="626" spans="1:13" x14ac:dyDescent="0.2">
      <c r="A626" s="69" t="s">
        <v>9204</v>
      </c>
      <c r="B626" s="69">
        <v>11057782</v>
      </c>
      <c r="C626" s="69"/>
      <c r="D626" s="69"/>
      <c r="E626" s="69"/>
      <c r="F626" s="69" t="s">
        <v>190</v>
      </c>
      <c r="G626" s="69" t="s">
        <v>857</v>
      </c>
      <c r="H626" s="106"/>
      <c r="I62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Regina Rouse</v>
      </c>
      <c r="J626" s="106" t="str" cm="1">
        <f t="array" ref="J626">GetIDFromName(UjigamiTable[[#This Row],[FullName]])</f>
        <v/>
      </c>
      <c r="K626" s="107" t="str">
        <f>_xlfn.XLOOKUP(UjigamiTable[[#This Row],[IDFromName]],EmployeesByDept[ID],EmployeesByDept[DeptShift],"")</f>
        <v/>
      </c>
      <c r="L626" s="106" t="str" cm="1">
        <f t="array" ref="L62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26" s="190" t="str">
        <f>"Delete(""operator " &amp; UjigamiTable[[#This Row],[Operator ID]] &amp; """)"</f>
        <v>Delete("operator 11057782")</v>
      </c>
    </row>
    <row r="627" spans="1:13" x14ac:dyDescent="0.2">
      <c r="A627" s="69" t="s">
        <v>9205</v>
      </c>
      <c r="B627" s="69">
        <v>11057724</v>
      </c>
      <c r="C627" s="69"/>
      <c r="D627" s="69"/>
      <c r="E627" s="69"/>
      <c r="F627" s="69" t="s">
        <v>190</v>
      </c>
      <c r="G627" s="69" t="s">
        <v>857</v>
      </c>
      <c r="H627" s="106"/>
      <c r="I62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Timothy Rouse</v>
      </c>
      <c r="J627" s="106" t="str" cm="1">
        <f t="array" ref="J627">GetIDFromName(UjigamiTable[[#This Row],[FullName]])</f>
        <v/>
      </c>
      <c r="K627" s="107" t="str">
        <f>_xlfn.XLOOKUP(UjigamiTable[[#This Row],[IDFromName]],EmployeesByDept[ID],EmployeesByDept[DeptShift],"")</f>
        <v/>
      </c>
      <c r="L627" s="106" t="str" cm="1">
        <f t="array" ref="L62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27" s="190" t="str">
        <f>"Delete(""operator " &amp; UjigamiTable[[#This Row],[Operator ID]] &amp; """)"</f>
        <v>Delete("operator 11057724")</v>
      </c>
    </row>
    <row r="628" spans="1:13" x14ac:dyDescent="0.2">
      <c r="A628" s="69" t="s">
        <v>9206</v>
      </c>
      <c r="B628" s="69">
        <v>11057804</v>
      </c>
      <c r="C628" s="69"/>
      <c r="D628" s="69"/>
      <c r="E628" s="69"/>
      <c r="F628" s="69" t="s">
        <v>190</v>
      </c>
      <c r="G628" s="69" t="s">
        <v>857</v>
      </c>
      <c r="H628" s="106"/>
      <c r="I62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Jeff Rozumny</v>
      </c>
      <c r="J628" s="106" t="str" cm="1">
        <f t="array" ref="J628">GetIDFromName(UjigamiTable[[#This Row],[FullName]])</f>
        <v/>
      </c>
      <c r="K628" s="107" t="str">
        <f>_xlfn.XLOOKUP(UjigamiTable[[#This Row],[IDFromName]],EmployeesByDept[ID],EmployeesByDept[DeptShift],"")</f>
        <v/>
      </c>
      <c r="L628" s="106" t="str" cm="1">
        <f t="array" ref="L62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28" s="190" t="str">
        <f>"Delete(""operator " &amp; UjigamiTable[[#This Row],[Operator ID]] &amp; """)"</f>
        <v>Delete("operator 11057804")</v>
      </c>
    </row>
    <row r="629" spans="1:13" x14ac:dyDescent="0.2">
      <c r="A629" s="69" t="s">
        <v>6611</v>
      </c>
      <c r="B629" s="69">
        <v>11009149</v>
      </c>
      <c r="C629" s="69" t="s">
        <v>185</v>
      </c>
      <c r="D629" s="69" t="s">
        <v>215</v>
      </c>
      <c r="E629" s="69"/>
      <c r="F629" s="69" t="s">
        <v>190</v>
      </c>
      <c r="G629" s="69" t="s">
        <v>857</v>
      </c>
      <c r="H629" s="106"/>
      <c r="I62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John Rozzisi</v>
      </c>
      <c r="J629" s="106" cm="1">
        <f t="array" ref="J629">GetIDFromName(UjigamiTable[[#This Row],[FullName]])</f>
        <v>2346</v>
      </c>
      <c r="K629" s="107" t="str">
        <f>_xlfn.XLOOKUP(UjigamiTable[[#This Row],[IDFromName]],EmployeesByDept[ID],EmployeesByDept[DeptShift],"")</f>
        <v>Service 1st</v>
      </c>
      <c r="L629" s="106" t="str" cm="1">
        <f t="array" ref="L62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29" s="190" t="str">
        <f>"Delete(""operator " &amp; UjigamiTable[[#This Row],[Operator ID]] &amp; """)"</f>
        <v>Delete("operator 11009149")</v>
      </c>
    </row>
    <row r="630" spans="1:13" x14ac:dyDescent="0.2">
      <c r="A630" s="69" t="s">
        <v>9207</v>
      </c>
      <c r="B630" s="69">
        <v>5556667</v>
      </c>
      <c r="C630" s="69"/>
      <c r="D630" s="69"/>
      <c r="E630" s="69"/>
      <c r="F630" s="69" t="s">
        <v>190</v>
      </c>
      <c r="G630" s="69" t="s">
        <v>857</v>
      </c>
      <c r="H630" s="106"/>
      <c r="I63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Diane Rudd</v>
      </c>
      <c r="J630" s="106" t="str" cm="1">
        <f t="array" ref="J630">GetIDFromName(UjigamiTable[[#This Row],[FullName]])</f>
        <v/>
      </c>
      <c r="K630" s="107" t="str">
        <f>_xlfn.XLOOKUP(UjigamiTable[[#This Row],[IDFromName]],EmployeesByDept[ID],EmployeesByDept[DeptShift],"")</f>
        <v/>
      </c>
      <c r="L630" s="106" t="str" cm="1">
        <f t="array" ref="L63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30" s="190" t="str">
        <f>"Delete(""operator " &amp; UjigamiTable[[#This Row],[Operator ID]] &amp; """)"</f>
        <v>Delete("operator 5556667")</v>
      </c>
    </row>
    <row r="631" spans="1:13" x14ac:dyDescent="0.2">
      <c r="A631" s="69" t="s">
        <v>9208</v>
      </c>
      <c r="B631" s="69">
        <v>11227565</v>
      </c>
      <c r="C631" s="69"/>
      <c r="D631" s="69"/>
      <c r="E631" s="69"/>
      <c r="F631" s="69" t="s">
        <v>190</v>
      </c>
      <c r="G631" s="69" t="s">
        <v>857</v>
      </c>
      <c r="H631" s="106"/>
      <c r="I63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Kapri Rudd</v>
      </c>
      <c r="J631" s="106" t="str" cm="1">
        <f t="array" ref="J631">GetIDFromName(UjigamiTable[[#This Row],[FullName]])</f>
        <v/>
      </c>
      <c r="K631" s="107" t="str">
        <f>_xlfn.XLOOKUP(UjigamiTable[[#This Row],[IDFromName]],EmployeesByDept[ID],EmployeesByDept[DeptShift],"")</f>
        <v/>
      </c>
      <c r="L631" s="106" t="str" cm="1">
        <f t="array" ref="L63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31" s="190" t="str">
        <f>"Delete(""operator " &amp; UjigamiTable[[#This Row],[Operator ID]] &amp; """)"</f>
        <v>Delete("operator 11227565")</v>
      </c>
    </row>
    <row r="632" spans="1:13" x14ac:dyDescent="0.2">
      <c r="A632" s="69" t="s">
        <v>686</v>
      </c>
      <c r="B632" s="69">
        <v>2505</v>
      </c>
      <c r="C632" s="69" t="s">
        <v>190</v>
      </c>
      <c r="D632" s="69" t="s">
        <v>8774</v>
      </c>
      <c r="E632" s="69"/>
      <c r="F632" s="69" t="s">
        <v>190</v>
      </c>
      <c r="G632" s="69" t="s">
        <v>856</v>
      </c>
      <c r="H632" s="106" t="s">
        <v>9490</v>
      </c>
      <c r="I63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Anthony Ruffin</v>
      </c>
      <c r="J632" s="106" cm="1">
        <f t="array" ref="J632">GetIDFromName(UjigamiTable[[#This Row],[FullName]])</f>
        <v>2505</v>
      </c>
      <c r="K632" s="107" t="str">
        <f>_xlfn.XLOOKUP(UjigamiTable[[#This Row],[IDFromName]],EmployeesByDept[ID],EmployeesByDept[DeptShift],"")</f>
        <v>T1XX A</v>
      </c>
      <c r="L632" s="106" t="str" cm="1">
        <f t="array" ref="L63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632" s="190" t="str">
        <f>"Delete(""operator " &amp; UjigamiTable[[#This Row],[Operator ID]] &amp; """)"</f>
        <v>Delete("operator 2505")</v>
      </c>
    </row>
    <row r="633" spans="1:13" x14ac:dyDescent="0.2">
      <c r="A633" s="69" t="s">
        <v>9209</v>
      </c>
      <c r="B633" s="69">
        <v>11074550</v>
      </c>
      <c r="C633" s="69"/>
      <c r="D633" s="69"/>
      <c r="E633" s="69"/>
      <c r="F633" s="69" t="s">
        <v>190</v>
      </c>
      <c r="G633" s="69" t="s">
        <v>857</v>
      </c>
      <c r="H633" s="106"/>
      <c r="I63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Hakim Ruffin</v>
      </c>
      <c r="J633" s="106" t="str" cm="1">
        <f t="array" ref="J633">GetIDFromName(UjigamiTable[[#This Row],[FullName]])</f>
        <v/>
      </c>
      <c r="K633" s="107" t="str">
        <f>_xlfn.XLOOKUP(UjigamiTable[[#This Row],[IDFromName]],EmployeesByDept[ID],EmployeesByDept[DeptShift],"")</f>
        <v/>
      </c>
      <c r="L633" s="106" t="str" cm="1">
        <f t="array" ref="L63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33" s="190" t="str">
        <f>"Delete(""operator " &amp; UjigamiTable[[#This Row],[Operator ID]] &amp; """)"</f>
        <v>Delete("operator 11074550")</v>
      </c>
    </row>
    <row r="634" spans="1:13" x14ac:dyDescent="0.2">
      <c r="A634" s="69" t="s">
        <v>9210</v>
      </c>
      <c r="B634" s="69">
        <v>11227827</v>
      </c>
      <c r="C634" s="69"/>
      <c r="D634" s="69"/>
      <c r="E634" s="69"/>
      <c r="F634" s="69" t="s">
        <v>190</v>
      </c>
      <c r="G634" s="69" t="s">
        <v>857</v>
      </c>
      <c r="H634" s="106"/>
      <c r="I63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John Ruffin</v>
      </c>
      <c r="J634" s="106" cm="1">
        <f t="array" ref="J634">GetIDFromName(UjigamiTable[[#This Row],[FullName]])</f>
        <v>2477</v>
      </c>
      <c r="K634" s="107" t="str">
        <f>_xlfn.XLOOKUP(UjigamiTable[[#This Row],[IDFromName]],EmployeesByDept[ID],EmployeesByDept[DeptShift],"")</f>
        <v/>
      </c>
      <c r="L634" s="106" t="str" cm="1">
        <f t="array" ref="L63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34" s="190" t="str">
        <f>"Delete(""operator " &amp; UjigamiTable[[#This Row],[Operator ID]] &amp; """)"</f>
        <v>Delete("operator 11227827")</v>
      </c>
    </row>
    <row r="635" spans="1:13" x14ac:dyDescent="0.2">
      <c r="A635" s="69" t="s">
        <v>9211</v>
      </c>
      <c r="B635" s="69">
        <v>5964021</v>
      </c>
      <c r="C635" s="69"/>
      <c r="D635" s="69"/>
      <c r="E635" s="69"/>
      <c r="F635" s="69" t="s">
        <v>190</v>
      </c>
      <c r="G635" s="69" t="s">
        <v>857</v>
      </c>
      <c r="H635" s="106"/>
      <c r="I63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Brianna Ruggero</v>
      </c>
      <c r="J635" s="106" cm="1">
        <f t="array" ref="J635">GetIDFromName(UjigamiTable[[#This Row],[FullName]])</f>
        <v>1537</v>
      </c>
      <c r="K635" s="107" t="str">
        <f>_xlfn.XLOOKUP(UjigamiTable[[#This Row],[IDFromName]],EmployeesByDept[ID],EmployeesByDept[DeptShift],"")</f>
        <v/>
      </c>
      <c r="L635" s="106" t="str" cm="1">
        <f t="array" ref="L63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35" s="190" t="str">
        <f>"Delete(""operator " &amp; UjigamiTable[[#This Row],[Operator ID]] &amp; """)"</f>
        <v>Delete("operator 5964021")</v>
      </c>
    </row>
    <row r="636" spans="1:13" x14ac:dyDescent="0.2">
      <c r="A636" s="69" t="s">
        <v>9212</v>
      </c>
      <c r="B636" s="69">
        <v>11227496</v>
      </c>
      <c r="C636" s="69"/>
      <c r="D636" s="69"/>
      <c r="E636" s="69"/>
      <c r="F636" s="69" t="s">
        <v>190</v>
      </c>
      <c r="G636" s="69" t="s">
        <v>857</v>
      </c>
      <c r="H636" s="106"/>
      <c r="I63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Erik Russaw</v>
      </c>
      <c r="J636" s="106" t="str" cm="1">
        <f t="array" ref="J636">GetIDFromName(UjigamiTable[[#This Row],[FullName]])</f>
        <v/>
      </c>
      <c r="K636" s="107" t="str">
        <f>_xlfn.XLOOKUP(UjigamiTable[[#This Row],[IDFromName]],EmployeesByDept[ID],EmployeesByDept[DeptShift],"")</f>
        <v/>
      </c>
      <c r="L636" s="106" t="str" cm="1">
        <f t="array" ref="L63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36" s="190" t="str">
        <f>"Delete(""operator " &amp; UjigamiTable[[#This Row],[Operator ID]] &amp; """)"</f>
        <v>Delete("operator 11227496")</v>
      </c>
    </row>
    <row r="637" spans="1:13" x14ac:dyDescent="0.2">
      <c r="A637" s="69" t="s">
        <v>9213</v>
      </c>
      <c r="B637" s="69">
        <v>5962745</v>
      </c>
      <c r="C637" s="69"/>
      <c r="D637" s="69"/>
      <c r="E637" s="69"/>
      <c r="F637" s="69" t="s">
        <v>190</v>
      </c>
      <c r="G637" s="69" t="s">
        <v>857</v>
      </c>
      <c r="H637" s="106"/>
      <c r="I63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Deon Russell</v>
      </c>
      <c r="J637" s="106" t="str" cm="1">
        <f t="array" ref="J637">GetIDFromName(UjigamiTable[[#This Row],[FullName]])</f>
        <v/>
      </c>
      <c r="K637" s="107" t="str">
        <f>_xlfn.XLOOKUP(UjigamiTable[[#This Row],[IDFromName]],EmployeesByDept[ID],EmployeesByDept[DeptShift],"")</f>
        <v/>
      </c>
      <c r="L637" s="106" t="str" cm="1">
        <f t="array" ref="L63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37" s="190" t="str">
        <f>"Delete(""operator " &amp; UjigamiTable[[#This Row],[Operator ID]] &amp; """)"</f>
        <v>Delete("operator 5962745")</v>
      </c>
    </row>
    <row r="638" spans="1:13" x14ac:dyDescent="0.2">
      <c r="A638" s="69" t="s">
        <v>9214</v>
      </c>
      <c r="B638" s="69">
        <v>11074658</v>
      </c>
      <c r="C638" s="69"/>
      <c r="D638" s="69"/>
      <c r="E638" s="69"/>
      <c r="F638" s="69" t="s">
        <v>190</v>
      </c>
      <c r="G638" s="69" t="s">
        <v>857</v>
      </c>
      <c r="H638" s="106"/>
      <c r="I63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Devontae Russell</v>
      </c>
      <c r="J638" s="106" cm="1">
        <f t="array" ref="J638">GetIDFromName(UjigamiTable[[#This Row],[FullName]])</f>
        <v>1531</v>
      </c>
      <c r="K638" s="107" t="str">
        <f>_xlfn.XLOOKUP(UjigamiTable[[#This Row],[IDFromName]],EmployeesByDept[ID],EmployeesByDept[DeptShift],"")</f>
        <v/>
      </c>
      <c r="L638" s="106" t="str" cm="1">
        <f t="array" ref="L63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38" s="190" t="str">
        <f>"Delete(""operator " &amp; UjigamiTable[[#This Row],[Operator ID]] &amp; """)"</f>
        <v>Delete("operator 11074658")</v>
      </c>
    </row>
    <row r="639" spans="1:13" x14ac:dyDescent="0.2">
      <c r="A639" s="69" t="s">
        <v>9215</v>
      </c>
      <c r="B639" s="69">
        <v>11074509</v>
      </c>
      <c r="C639" s="69"/>
      <c r="D639" s="69"/>
      <c r="E639" s="69"/>
      <c r="F639" s="69" t="s">
        <v>190</v>
      </c>
      <c r="G639" s="69" t="s">
        <v>857</v>
      </c>
      <c r="H639" s="106"/>
      <c r="I63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Kristina Russell</v>
      </c>
      <c r="J639" s="106" t="str" cm="1">
        <f t="array" ref="J639">GetIDFromName(UjigamiTable[[#This Row],[FullName]])</f>
        <v/>
      </c>
      <c r="K639" s="107" t="str">
        <f>_xlfn.XLOOKUP(UjigamiTable[[#This Row],[IDFromName]],EmployeesByDept[ID],EmployeesByDept[DeptShift],"")</f>
        <v/>
      </c>
      <c r="L639" s="106" t="str" cm="1">
        <f t="array" ref="L63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39" s="190" t="str">
        <f>"Delete(""operator " &amp; UjigamiTable[[#This Row],[Operator ID]] &amp; """)"</f>
        <v>Delete("operator 11074509")</v>
      </c>
    </row>
    <row r="640" spans="1:13" x14ac:dyDescent="0.2">
      <c r="A640" s="69" t="s">
        <v>9216</v>
      </c>
      <c r="B640" s="69">
        <v>11008981</v>
      </c>
      <c r="C640" s="69"/>
      <c r="D640" s="69"/>
      <c r="E640" s="69"/>
      <c r="F640" s="69" t="s">
        <v>190</v>
      </c>
      <c r="G640" s="69" t="s">
        <v>857</v>
      </c>
      <c r="H640" s="106"/>
      <c r="I64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Carlos Ruthland</v>
      </c>
      <c r="J640" s="106" t="str" cm="1">
        <f t="array" ref="J640">GetIDFromName(UjigamiTable[[#This Row],[FullName]])</f>
        <v/>
      </c>
      <c r="K640" s="107" t="str">
        <f>_xlfn.XLOOKUP(UjigamiTable[[#This Row],[IDFromName]],EmployeesByDept[ID],EmployeesByDept[DeptShift],"")</f>
        <v/>
      </c>
      <c r="L640" s="106" t="str" cm="1">
        <f t="array" ref="L64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40" s="190" t="str">
        <f>"Delete(""operator " &amp; UjigamiTable[[#This Row],[Operator ID]] &amp; """)"</f>
        <v>Delete("operator 11008981")</v>
      </c>
    </row>
    <row r="641" spans="1:13" x14ac:dyDescent="0.2">
      <c r="A641" s="69" t="s">
        <v>9217</v>
      </c>
      <c r="B641" s="69">
        <v>11057586</v>
      </c>
      <c r="C641" s="69"/>
      <c r="D641" s="69"/>
      <c r="E641" s="69"/>
      <c r="F641" s="69" t="s">
        <v>190</v>
      </c>
      <c r="G641" s="69" t="s">
        <v>857</v>
      </c>
      <c r="H641" s="106"/>
      <c r="I64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Kailyn Rybicki</v>
      </c>
      <c r="J641" s="106" t="str" cm="1">
        <f t="array" ref="J641">GetIDFromName(UjigamiTable[[#This Row],[FullName]])</f>
        <v/>
      </c>
      <c r="K641" s="107" t="str">
        <f>_xlfn.XLOOKUP(UjigamiTable[[#This Row],[IDFromName]],EmployeesByDept[ID],EmployeesByDept[DeptShift],"")</f>
        <v/>
      </c>
      <c r="L641" s="106" t="str" cm="1">
        <f t="array" ref="L64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41" s="190" t="str">
        <f>"Delete(""operator " &amp; UjigamiTable[[#This Row],[Operator ID]] &amp; """)"</f>
        <v>Delete("operator 11057586")</v>
      </c>
    </row>
    <row r="642" spans="1:13" x14ac:dyDescent="0.2">
      <c r="A642" s="69" t="s">
        <v>688</v>
      </c>
      <c r="B642" s="69">
        <v>11189078</v>
      </c>
      <c r="C642" s="69"/>
      <c r="D642" s="69"/>
      <c r="E642" s="69"/>
      <c r="F642" s="69" t="s">
        <v>190</v>
      </c>
      <c r="G642" s="69" t="s">
        <v>857</v>
      </c>
      <c r="H642" s="106"/>
      <c r="I64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Shishutosh Saha</v>
      </c>
      <c r="J642" s="106" cm="1">
        <f t="array" ref="J642">GetIDFromName(UjigamiTable[[#This Row],[FullName]])</f>
        <v>1704</v>
      </c>
      <c r="K642" s="107" t="str">
        <f>_xlfn.XLOOKUP(UjigamiTable[[#This Row],[IDFromName]],EmployeesByDept[ID],EmployeesByDept[DeptShift],"")</f>
        <v/>
      </c>
      <c r="L642" s="106" t="str" cm="1">
        <f t="array" ref="L64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42" s="190" t="str">
        <f>"Delete(""operator " &amp; UjigamiTable[[#This Row],[Operator ID]] &amp; """)"</f>
        <v>Delete("operator 11189078")</v>
      </c>
    </row>
    <row r="643" spans="1:13" x14ac:dyDescent="0.2">
      <c r="A643" s="69" t="s">
        <v>9218</v>
      </c>
      <c r="B643" s="69">
        <v>1623</v>
      </c>
      <c r="C643" s="69" t="s">
        <v>190</v>
      </c>
      <c r="D643" s="69" t="s">
        <v>8774</v>
      </c>
      <c r="E643" s="69"/>
      <c r="F643" s="69" t="s">
        <v>190</v>
      </c>
      <c r="G643" s="69" t="s">
        <v>856</v>
      </c>
      <c r="H643" s="106"/>
      <c r="I64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Khamchan Sai Urat</v>
      </c>
      <c r="J643" s="106" cm="1">
        <f t="array" ref="J643">GetIDFromName(UjigamiTable[[#This Row],[FullName]])</f>
        <v>1623</v>
      </c>
      <c r="K643" s="107" t="str">
        <f>_xlfn.XLOOKUP(UjigamiTable[[#This Row],[IDFromName]],EmployeesByDept[ID],EmployeesByDept[DeptShift],"")</f>
        <v>T1XX A</v>
      </c>
      <c r="L643" s="106" t="str" cm="1">
        <f t="array" ref="L64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643" s="190" t="str">
        <f>"Delete(""operator " &amp; UjigamiTable[[#This Row],[Operator ID]] &amp; """)"</f>
        <v>Delete("operator 1623")</v>
      </c>
    </row>
    <row r="644" spans="1:13" x14ac:dyDescent="0.2">
      <c r="A644" s="69" t="s">
        <v>9219</v>
      </c>
      <c r="B644" s="69">
        <v>11227649</v>
      </c>
      <c r="C644" s="69"/>
      <c r="D644" s="69"/>
      <c r="E644" s="69"/>
      <c r="F644" s="69" t="s">
        <v>190</v>
      </c>
      <c r="G644" s="69" t="s">
        <v>857</v>
      </c>
      <c r="H644" s="106"/>
      <c r="I64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Bobby Saiz</v>
      </c>
      <c r="J644" s="106" t="str" cm="1">
        <f t="array" ref="J644">GetIDFromName(UjigamiTable[[#This Row],[FullName]])</f>
        <v/>
      </c>
      <c r="K644" s="107" t="str">
        <f>_xlfn.XLOOKUP(UjigamiTable[[#This Row],[IDFromName]],EmployeesByDept[ID],EmployeesByDept[DeptShift],"")</f>
        <v/>
      </c>
      <c r="L644" s="106" t="str" cm="1">
        <f t="array" ref="L64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44" s="190" t="str">
        <f>"Delete(""operator " &amp; UjigamiTable[[#This Row],[Operator ID]] &amp; """)"</f>
        <v>Delete("operator 11227649")</v>
      </c>
    </row>
    <row r="645" spans="1:13" x14ac:dyDescent="0.2">
      <c r="A645" s="69" t="s">
        <v>9220</v>
      </c>
      <c r="B645" s="69">
        <v>11189038</v>
      </c>
      <c r="C645" s="69"/>
      <c r="D645" s="69"/>
      <c r="E645" s="69"/>
      <c r="F645" s="69" t="s">
        <v>190</v>
      </c>
      <c r="G645" s="69" t="s">
        <v>857</v>
      </c>
      <c r="H645" s="106"/>
      <c r="I64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Mary Jane Saldivar</v>
      </c>
      <c r="J645" s="106" t="str" cm="1">
        <f t="array" ref="J645">GetIDFromName(UjigamiTable[[#This Row],[FullName]])</f>
        <v/>
      </c>
      <c r="K645" s="107" t="str">
        <f>_xlfn.XLOOKUP(UjigamiTable[[#This Row],[IDFromName]],EmployeesByDept[ID],EmployeesByDept[DeptShift],"")</f>
        <v/>
      </c>
      <c r="L645" s="106" t="str" cm="1">
        <f t="array" ref="L64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45" s="190" t="str">
        <f>"Delete(""operator " &amp; UjigamiTable[[#This Row],[Operator ID]] &amp; """)"</f>
        <v>Delete("operator 11189038")</v>
      </c>
    </row>
    <row r="646" spans="1:13" x14ac:dyDescent="0.2">
      <c r="A646" s="69" t="s">
        <v>8288</v>
      </c>
      <c r="B646" s="69">
        <v>8778</v>
      </c>
      <c r="C646" s="69" t="s">
        <v>8831</v>
      </c>
      <c r="D646" s="69" t="s">
        <v>9193</v>
      </c>
      <c r="E646" s="69"/>
      <c r="F646" s="69" t="s">
        <v>187</v>
      </c>
      <c r="G646" s="69" t="s">
        <v>856</v>
      </c>
      <c r="H646" s="106"/>
      <c r="I64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Wisam Sami</v>
      </c>
      <c r="J646" s="106" cm="1">
        <f t="array" ref="J646">GetIDFromName(UjigamiTable[[#This Row],[FullName]])</f>
        <v>8778</v>
      </c>
      <c r="K646" s="107" t="str">
        <f>_xlfn.XLOOKUP(UjigamiTable[[#This Row],[IDFromName]],EmployeesByDept[ID],EmployeesByDept[DeptShift],"")</f>
        <v>Maintenance 1st</v>
      </c>
      <c r="L646" s="106" t="str" cm="1">
        <f t="array" ref="L64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646" s="190" t="str">
        <f>"Delete(""operator " &amp; UjigamiTable[[#This Row],[Operator ID]] &amp; """)"</f>
        <v>Delete("operator 8778")</v>
      </c>
    </row>
    <row r="647" spans="1:13" x14ac:dyDescent="0.2">
      <c r="A647" s="69" t="s">
        <v>9221</v>
      </c>
      <c r="B647" s="69">
        <v>11057807</v>
      </c>
      <c r="C647" s="69"/>
      <c r="D647" s="69"/>
      <c r="E647" s="69"/>
      <c r="F647" s="69" t="s">
        <v>190</v>
      </c>
      <c r="G647" s="69" t="s">
        <v>857</v>
      </c>
      <c r="H647" s="106"/>
      <c r="I64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Chriher Sampson</v>
      </c>
      <c r="J647" s="106" t="str" cm="1">
        <f t="array" ref="J647">GetIDFromName(UjigamiTable[[#This Row],[FullName]])</f>
        <v/>
      </c>
      <c r="K647" s="107" t="str">
        <f>_xlfn.XLOOKUP(UjigamiTable[[#This Row],[IDFromName]],EmployeesByDept[ID],EmployeesByDept[DeptShift],"")</f>
        <v/>
      </c>
      <c r="L647" s="106" t="str" cm="1">
        <f t="array" ref="L64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47" s="190" t="str">
        <f>"Delete(""operator " &amp; UjigamiTable[[#This Row],[Operator ID]] &amp; """)"</f>
        <v>Delete("operator 11057807")</v>
      </c>
    </row>
    <row r="648" spans="1:13" x14ac:dyDescent="0.2">
      <c r="A648" s="69" t="s">
        <v>9222</v>
      </c>
      <c r="B648" s="69">
        <v>5964081</v>
      </c>
      <c r="C648" s="69"/>
      <c r="D648" s="69"/>
      <c r="E648" s="69"/>
      <c r="F648" s="69" t="s">
        <v>190</v>
      </c>
      <c r="G648" s="69" t="s">
        <v>857</v>
      </c>
      <c r="H648" s="106"/>
      <c r="I64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Juana Sanchez</v>
      </c>
      <c r="J648" s="106" t="str" cm="1">
        <f t="array" ref="J648">GetIDFromName(UjigamiTable[[#This Row],[FullName]])</f>
        <v/>
      </c>
      <c r="K648" s="107" t="str">
        <f>_xlfn.XLOOKUP(UjigamiTable[[#This Row],[IDFromName]],EmployeesByDept[ID],EmployeesByDept[DeptShift],"")</f>
        <v/>
      </c>
      <c r="L648" s="106" t="str" cm="1">
        <f t="array" ref="L64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48" s="190" t="str">
        <f>"Delete(""operator " &amp; UjigamiTable[[#This Row],[Operator ID]] &amp; """)"</f>
        <v>Delete("operator 5964081")</v>
      </c>
    </row>
    <row r="649" spans="1:13" x14ac:dyDescent="0.2">
      <c r="A649" s="69" t="s">
        <v>7123</v>
      </c>
      <c r="B649" s="69">
        <v>11008780</v>
      </c>
      <c r="C649" s="69"/>
      <c r="D649" s="69"/>
      <c r="E649" s="69"/>
      <c r="F649" s="69" t="s">
        <v>190</v>
      </c>
      <c r="G649" s="69" t="s">
        <v>857</v>
      </c>
      <c r="H649" s="106"/>
      <c r="I64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Marcus Sanders</v>
      </c>
      <c r="J649" s="106" cm="1">
        <f t="array" ref="J649">GetIDFromName(UjigamiTable[[#This Row],[FullName]])</f>
        <v>9890</v>
      </c>
      <c r="K649" s="107" t="str">
        <f>_xlfn.XLOOKUP(UjigamiTable[[#This Row],[IDFromName]],EmployeesByDept[ID],EmployeesByDept[DeptShift],"")</f>
        <v/>
      </c>
      <c r="L649" s="106" t="str" cm="1">
        <f t="array" ref="L64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49" s="190" t="str">
        <f>"Delete(""operator " &amp; UjigamiTable[[#This Row],[Operator ID]] &amp; """)"</f>
        <v>Delete("operator 11008780")</v>
      </c>
    </row>
    <row r="650" spans="1:13" x14ac:dyDescent="0.2">
      <c r="A650" s="69" t="s">
        <v>9223</v>
      </c>
      <c r="B650" s="69">
        <v>11009091</v>
      </c>
      <c r="C650" s="69"/>
      <c r="D650" s="69"/>
      <c r="E650" s="69"/>
      <c r="F650" s="69" t="s">
        <v>190</v>
      </c>
      <c r="G650" s="69" t="s">
        <v>857</v>
      </c>
      <c r="H650" s="106"/>
      <c r="I65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Korey Sandusky</v>
      </c>
      <c r="J650" s="106" t="str" cm="1">
        <f t="array" ref="J650">GetIDFromName(UjigamiTable[[#This Row],[FullName]])</f>
        <v/>
      </c>
      <c r="K650" s="107" t="str">
        <f>_xlfn.XLOOKUP(UjigamiTable[[#This Row],[IDFromName]],EmployeesByDept[ID],EmployeesByDept[DeptShift],"")</f>
        <v/>
      </c>
      <c r="L650" s="106" t="str" cm="1">
        <f t="array" ref="L65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50" s="190" t="str">
        <f>"Delete(""operator " &amp; UjigamiTable[[#This Row],[Operator ID]] &amp; """)"</f>
        <v>Delete("operator 11009091")</v>
      </c>
    </row>
    <row r="651" spans="1:13" x14ac:dyDescent="0.2">
      <c r="A651" s="69" t="s">
        <v>9224</v>
      </c>
      <c r="B651" s="69">
        <v>5895415</v>
      </c>
      <c r="C651" s="69"/>
      <c r="D651" s="69"/>
      <c r="E651" s="69"/>
      <c r="F651" s="69" t="s">
        <v>190</v>
      </c>
      <c r="G651" s="69" t="s">
        <v>857</v>
      </c>
      <c r="H651" s="106"/>
      <c r="I65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Steve Sass</v>
      </c>
      <c r="J651" s="106" t="str" cm="1">
        <f t="array" ref="J651">GetIDFromName(UjigamiTable[[#This Row],[FullName]])</f>
        <v/>
      </c>
      <c r="K651" s="107" t="str">
        <f>_xlfn.XLOOKUP(UjigamiTable[[#This Row],[IDFromName]],EmployeesByDept[ID],EmployeesByDept[DeptShift],"")</f>
        <v/>
      </c>
      <c r="L651" s="106" t="str" cm="1">
        <f t="array" ref="L65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51" s="190" t="str">
        <f>"Delete(""operator " &amp; UjigamiTable[[#This Row],[Operator ID]] &amp; """)"</f>
        <v>Delete("operator 5895415")</v>
      </c>
    </row>
    <row r="652" spans="1:13" x14ac:dyDescent="0.2">
      <c r="A652" s="69" t="s">
        <v>9225</v>
      </c>
      <c r="B652" s="69">
        <v>11074879</v>
      </c>
      <c r="C652" s="69"/>
      <c r="D652" s="69"/>
      <c r="E652" s="69"/>
      <c r="F652" s="69" t="s">
        <v>190</v>
      </c>
      <c r="G652" s="69" t="s">
        <v>857</v>
      </c>
      <c r="H652" s="106"/>
      <c r="I65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Chalisa Sawyer</v>
      </c>
      <c r="J652" s="106" t="str" cm="1">
        <f t="array" ref="J652">GetIDFromName(UjigamiTable[[#This Row],[FullName]])</f>
        <v/>
      </c>
      <c r="K652" s="107" t="str">
        <f>_xlfn.XLOOKUP(UjigamiTable[[#This Row],[IDFromName]],EmployeesByDept[ID],EmployeesByDept[DeptShift],"")</f>
        <v/>
      </c>
      <c r="L652" s="106" t="str" cm="1">
        <f t="array" ref="L65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52" s="190" t="str">
        <f>"Delete(""operator " &amp; UjigamiTable[[#This Row],[Operator ID]] &amp; """)"</f>
        <v>Delete("operator 11074879")</v>
      </c>
    </row>
    <row r="653" spans="1:13" x14ac:dyDescent="0.2">
      <c r="A653" s="69" t="s">
        <v>8104</v>
      </c>
      <c r="B653" s="69">
        <v>11057622</v>
      </c>
      <c r="C653" s="69"/>
      <c r="D653" s="69"/>
      <c r="E653" s="69"/>
      <c r="F653" s="69" t="s">
        <v>190</v>
      </c>
      <c r="G653" s="69" t="s">
        <v>857</v>
      </c>
      <c r="H653" s="106"/>
      <c r="I65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Tom Schleicher</v>
      </c>
      <c r="J653" s="106" cm="1">
        <f t="array" ref="J653">GetIDFromName(UjigamiTable[[#This Row],[FullName]])</f>
        <v>1815</v>
      </c>
      <c r="K653" s="107" t="str">
        <f>_xlfn.XLOOKUP(UjigamiTable[[#This Row],[IDFromName]],EmployeesByDept[ID],EmployeesByDept[DeptShift],"")</f>
        <v/>
      </c>
      <c r="L653" s="106" t="str" cm="1">
        <f t="array" ref="L65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53" s="190" t="str">
        <f>"Delete(""operator " &amp; UjigamiTable[[#This Row],[Operator ID]] &amp; """)"</f>
        <v>Delete("operator 11057622")</v>
      </c>
    </row>
    <row r="654" spans="1:13" x14ac:dyDescent="0.2">
      <c r="A654" s="69" t="s">
        <v>9226</v>
      </c>
      <c r="B654" s="69">
        <v>5962697</v>
      </c>
      <c r="C654" s="69"/>
      <c r="D654" s="69"/>
      <c r="E654" s="69"/>
      <c r="F654" s="69" t="s">
        <v>190</v>
      </c>
      <c r="G654" s="69" t="s">
        <v>857</v>
      </c>
      <c r="H654" s="106"/>
      <c r="I65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Antasia Scott</v>
      </c>
      <c r="J654" s="106" t="str" cm="1">
        <f t="array" ref="J654">GetIDFromName(UjigamiTable[[#This Row],[FullName]])</f>
        <v/>
      </c>
      <c r="K654" s="107" t="str">
        <f>_xlfn.XLOOKUP(UjigamiTable[[#This Row],[IDFromName]],EmployeesByDept[ID],EmployeesByDept[DeptShift],"")</f>
        <v/>
      </c>
      <c r="L654" s="106" t="str" cm="1">
        <f t="array" ref="L65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54" s="190" t="str">
        <f>"Delete(""operator " &amp; UjigamiTable[[#This Row],[Operator ID]] &amp; """)"</f>
        <v>Delete("operator 5962697")</v>
      </c>
    </row>
    <row r="655" spans="1:13" x14ac:dyDescent="0.2">
      <c r="A655" s="69" t="s">
        <v>9227</v>
      </c>
      <c r="B655" s="69">
        <v>11227610</v>
      </c>
      <c r="C655" s="69"/>
      <c r="D655" s="69"/>
      <c r="E655" s="69"/>
      <c r="F655" s="69" t="s">
        <v>190</v>
      </c>
      <c r="G655" s="69" t="s">
        <v>857</v>
      </c>
      <c r="H655" s="106"/>
      <c r="I65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Lane Scott</v>
      </c>
      <c r="J655" s="106" t="str" cm="1">
        <f t="array" ref="J655">GetIDFromName(UjigamiTable[[#This Row],[FullName]])</f>
        <v/>
      </c>
      <c r="K655" s="107" t="str">
        <f>_xlfn.XLOOKUP(UjigamiTable[[#This Row],[IDFromName]],EmployeesByDept[ID],EmployeesByDept[DeptShift],"")</f>
        <v/>
      </c>
      <c r="L655" s="106" t="str" cm="1">
        <f t="array" ref="L65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55" s="190" t="str">
        <f>"Delete(""operator " &amp; UjigamiTable[[#This Row],[Operator ID]] &amp; """)"</f>
        <v>Delete("operator 11227610")</v>
      </c>
    </row>
    <row r="656" spans="1:13" x14ac:dyDescent="0.2">
      <c r="A656" s="69" t="s">
        <v>694</v>
      </c>
      <c r="B656" s="69">
        <v>8656</v>
      </c>
      <c r="C656" s="69" t="s">
        <v>8831</v>
      </c>
      <c r="D656" s="69" t="s">
        <v>8771</v>
      </c>
      <c r="E656" s="69"/>
      <c r="F656" s="69" t="s">
        <v>187</v>
      </c>
      <c r="G656" s="69" t="s">
        <v>856</v>
      </c>
      <c r="H656" s="106"/>
      <c r="I65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Richard Scott</v>
      </c>
      <c r="J656" s="106" cm="1">
        <f t="array" ref="J656">GetIDFromName(UjigamiTable[[#This Row],[FullName]])</f>
        <v>8656</v>
      </c>
      <c r="K656" s="107" t="str">
        <f>_xlfn.XLOOKUP(UjigamiTable[[#This Row],[IDFromName]],EmployeesByDept[ID],EmployeesByDept[DeptShift],"")</f>
        <v>Automation 1st</v>
      </c>
      <c r="L656" s="106" t="str" cm="1">
        <f t="array" ref="L65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656" s="190" t="str">
        <f>"Delete(""operator " &amp; UjigamiTable[[#This Row],[Operator ID]] &amp; """)"</f>
        <v>Delete("operator 8656")</v>
      </c>
    </row>
    <row r="657" spans="1:13" x14ac:dyDescent="0.2">
      <c r="A657" s="69" t="s">
        <v>9228</v>
      </c>
      <c r="B657" s="69">
        <v>11074543</v>
      </c>
      <c r="C657" s="69"/>
      <c r="D657" s="69"/>
      <c r="E657" s="69"/>
      <c r="F657" s="69" t="s">
        <v>190</v>
      </c>
      <c r="G657" s="69" t="s">
        <v>857</v>
      </c>
      <c r="H657" s="106"/>
      <c r="I65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Samuel Scott</v>
      </c>
      <c r="J657" s="106" cm="1">
        <f t="array" ref="J657">GetIDFromName(UjigamiTable[[#This Row],[FullName]])</f>
        <v>1917</v>
      </c>
      <c r="K657" s="107" t="str">
        <f>_xlfn.XLOOKUP(UjigamiTable[[#This Row],[IDFromName]],EmployeesByDept[ID],EmployeesByDept[DeptShift],"")</f>
        <v/>
      </c>
      <c r="L657" s="106" t="str" cm="1">
        <f t="array" ref="L65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57" s="190" t="str">
        <f>"Delete(""operator " &amp; UjigamiTable[[#This Row],[Operator ID]] &amp; """)"</f>
        <v>Delete("operator 11074543")</v>
      </c>
    </row>
    <row r="658" spans="1:13" x14ac:dyDescent="0.2">
      <c r="A658" s="69" t="s">
        <v>5545</v>
      </c>
      <c r="B658" s="69">
        <v>2057</v>
      </c>
      <c r="C658" s="69" t="s">
        <v>185</v>
      </c>
      <c r="D658" s="69" t="s">
        <v>8774</v>
      </c>
      <c r="E658" s="69"/>
      <c r="F658" s="69" t="s">
        <v>8779</v>
      </c>
      <c r="G658" s="69" t="s">
        <v>856</v>
      </c>
      <c r="H658" s="106"/>
      <c r="I65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Cassie Seals</v>
      </c>
      <c r="J658" s="106" cm="1">
        <f t="array" ref="J658">GetIDFromName(UjigamiTable[[#This Row],[FullName]])</f>
        <v>2057</v>
      </c>
      <c r="K658" s="107" t="str">
        <f>_xlfn.XLOOKUP(UjigamiTable[[#This Row],[IDFromName]],EmployeesByDept[ID],EmployeesByDept[DeptShift],"")</f>
        <v>T1XX A</v>
      </c>
      <c r="L658" s="106" t="str" cm="1">
        <f t="array" ref="L65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658" s="190" t="str">
        <f>"Delete(""operator " &amp; UjigamiTable[[#This Row],[Operator ID]] &amp; """)"</f>
        <v>Delete("operator 2057")</v>
      </c>
    </row>
    <row r="659" spans="1:13" x14ac:dyDescent="0.2">
      <c r="A659" s="69" t="s">
        <v>699</v>
      </c>
      <c r="B659" s="69">
        <v>11142106</v>
      </c>
      <c r="C659" s="69"/>
      <c r="D659" s="69"/>
      <c r="E659" s="69"/>
      <c r="F659" s="69" t="s">
        <v>190</v>
      </c>
      <c r="G659" s="69" t="s">
        <v>857</v>
      </c>
      <c r="H659" s="106"/>
      <c r="I65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Senthilnathan Selvarajan</v>
      </c>
      <c r="J659" s="106" cm="1">
        <f t="array" ref="J659">GetIDFromName(UjigamiTable[[#This Row],[FullName]])</f>
        <v>2308</v>
      </c>
      <c r="K659" s="107" t="str">
        <f>_xlfn.XLOOKUP(UjigamiTable[[#This Row],[IDFromName]],EmployeesByDept[ID],EmployeesByDept[DeptShift],"")</f>
        <v>Engineering 1st</v>
      </c>
      <c r="L659" s="106" t="str" cm="1">
        <f t="array" ref="L65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59" s="190" t="str">
        <f>"Delete(""operator " &amp; UjigamiTable[[#This Row],[Operator ID]] &amp; """)"</f>
        <v>Delete("operator 11142106")</v>
      </c>
    </row>
    <row r="660" spans="1:13" x14ac:dyDescent="0.2">
      <c r="A660" s="69" t="s">
        <v>9229</v>
      </c>
      <c r="B660" s="69">
        <v>11057829</v>
      </c>
      <c r="C660" s="69"/>
      <c r="D660" s="69"/>
      <c r="E660" s="69"/>
      <c r="F660" s="69" t="s">
        <v>190</v>
      </c>
      <c r="G660" s="69" t="s">
        <v>857</v>
      </c>
      <c r="H660" s="106"/>
      <c r="I66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Tamara Seymore</v>
      </c>
      <c r="J660" s="106" t="str" cm="1">
        <f t="array" ref="J660">GetIDFromName(UjigamiTable[[#This Row],[FullName]])</f>
        <v/>
      </c>
      <c r="K660" s="107" t="str">
        <f>_xlfn.XLOOKUP(UjigamiTable[[#This Row],[IDFromName]],EmployeesByDept[ID],EmployeesByDept[DeptShift],"")</f>
        <v/>
      </c>
      <c r="L660" s="106" t="str" cm="1">
        <f t="array" ref="L66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60" s="190" t="str">
        <f>"Delete(""operator " &amp; UjigamiTable[[#This Row],[Operator ID]] &amp; """)"</f>
        <v>Delete("operator 11057829")</v>
      </c>
    </row>
    <row r="661" spans="1:13" x14ac:dyDescent="0.2">
      <c r="A661" s="69" t="s">
        <v>700</v>
      </c>
      <c r="B661" s="69">
        <v>5767849</v>
      </c>
      <c r="C661" s="69"/>
      <c r="D661" s="69"/>
      <c r="E661" s="69"/>
      <c r="F661" s="69" t="s">
        <v>190</v>
      </c>
      <c r="G661" s="69" t="s">
        <v>857</v>
      </c>
      <c r="H661" s="106"/>
      <c r="I66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Muhammed Shahid</v>
      </c>
      <c r="J661" s="106" t="str" cm="1">
        <f t="array" ref="J661">GetIDFromName(UjigamiTable[[#This Row],[FullName]])</f>
        <v/>
      </c>
      <c r="K661" s="107" t="str">
        <f>_xlfn.XLOOKUP(UjigamiTable[[#This Row],[IDFromName]],EmployeesByDept[ID],EmployeesByDept[DeptShift],"")</f>
        <v/>
      </c>
      <c r="L661" s="106" t="str" cm="1">
        <f t="array" ref="L66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61" s="190" t="str">
        <f>"Delete(""operator " &amp; UjigamiTable[[#This Row],[Operator ID]] &amp; """)"</f>
        <v>Delete("operator 5767849")</v>
      </c>
    </row>
    <row r="662" spans="1:13" x14ac:dyDescent="0.2">
      <c r="A662" s="69" t="s">
        <v>8283</v>
      </c>
      <c r="B662" s="69">
        <v>2494</v>
      </c>
      <c r="C662" s="69" t="s">
        <v>190</v>
      </c>
      <c r="D662" s="69" t="s">
        <v>8773</v>
      </c>
      <c r="E662" s="69"/>
      <c r="F662" s="69" t="s">
        <v>190</v>
      </c>
      <c r="G662" s="69" t="s">
        <v>857</v>
      </c>
      <c r="H662" s="106"/>
      <c r="I66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Willie Shannon</v>
      </c>
      <c r="J662" s="106" cm="1">
        <f t="array" ref="J662">GetIDFromName(UjigamiTable[[#This Row],[FullName]])</f>
        <v>2494</v>
      </c>
      <c r="K662" s="107" t="str">
        <f>_xlfn.XLOOKUP(UjigamiTable[[#This Row],[IDFromName]],EmployeesByDept[ID],EmployeesByDept[DeptShift],"")</f>
        <v/>
      </c>
      <c r="L662" s="106" t="str" cm="1">
        <f t="array" ref="L66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662" s="190" t="str">
        <f>"Delete(""operator " &amp; UjigamiTable[[#This Row],[Operator ID]] &amp; """)"</f>
        <v>Delete("operator 2494")</v>
      </c>
    </row>
    <row r="663" spans="1:13" x14ac:dyDescent="0.2">
      <c r="A663" s="69" t="s">
        <v>702</v>
      </c>
      <c r="B663" s="69">
        <v>11227722</v>
      </c>
      <c r="C663" s="69"/>
      <c r="D663" s="69"/>
      <c r="E663" s="69"/>
      <c r="F663" s="69" t="s">
        <v>190</v>
      </c>
      <c r="G663" s="69" t="s">
        <v>857</v>
      </c>
      <c r="H663" s="106"/>
      <c r="I66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Sahil Sharma</v>
      </c>
      <c r="J663" s="106" cm="1">
        <f t="array" ref="J663">GetIDFromName(UjigamiTable[[#This Row],[FullName]])</f>
        <v>1414</v>
      </c>
      <c r="K663" s="107" t="str">
        <f>_xlfn.XLOOKUP(UjigamiTable[[#This Row],[IDFromName]],EmployeesByDept[ID],EmployeesByDept[DeptShift],"")</f>
        <v>Engineering 1st</v>
      </c>
      <c r="L663" s="106" t="str" cm="1">
        <f t="array" ref="L66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63" s="190" t="str">
        <f>"Delete(""operator " &amp; UjigamiTable[[#This Row],[Operator ID]] &amp; """)"</f>
        <v>Delete("operator 11227722")</v>
      </c>
    </row>
    <row r="664" spans="1:13" x14ac:dyDescent="0.2">
      <c r="A664" s="69" t="s">
        <v>9230</v>
      </c>
      <c r="B664" s="69">
        <v>11227770</v>
      </c>
      <c r="C664" s="69"/>
      <c r="D664" s="69"/>
      <c r="E664" s="69"/>
      <c r="F664" s="69" t="s">
        <v>190</v>
      </c>
      <c r="G664" s="69" t="s">
        <v>857</v>
      </c>
      <c r="H664" s="106"/>
      <c r="I66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Timothy Sharpe</v>
      </c>
      <c r="J664" s="106" t="str" cm="1">
        <f t="array" ref="J664">GetIDFromName(UjigamiTable[[#This Row],[FullName]])</f>
        <v/>
      </c>
      <c r="K664" s="107" t="str">
        <f>_xlfn.XLOOKUP(UjigamiTable[[#This Row],[IDFromName]],EmployeesByDept[ID],EmployeesByDept[DeptShift],"")</f>
        <v/>
      </c>
      <c r="L664" s="106" t="str" cm="1">
        <f t="array" ref="L66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64" s="190" t="str">
        <f>"Delete(""operator " &amp; UjigamiTable[[#This Row],[Operator ID]] &amp; """)"</f>
        <v>Delete("operator 11227770")</v>
      </c>
    </row>
    <row r="665" spans="1:13" x14ac:dyDescent="0.2">
      <c r="A665" s="69" t="s">
        <v>9231</v>
      </c>
      <c r="B665" s="69">
        <v>1267</v>
      </c>
      <c r="C665" s="69"/>
      <c r="D665" s="69"/>
      <c r="E665" s="69"/>
      <c r="F665" s="69" t="s">
        <v>190</v>
      </c>
      <c r="G665" s="69" t="s">
        <v>857</v>
      </c>
      <c r="H665" s="106"/>
      <c r="I66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Justin Shaw</v>
      </c>
      <c r="J665" s="106" t="str" cm="1">
        <f t="array" ref="J665">GetIDFromName(UjigamiTable[[#This Row],[FullName]])</f>
        <v/>
      </c>
      <c r="K665" s="107" t="str">
        <f>_xlfn.XLOOKUP(UjigamiTable[[#This Row],[IDFromName]],EmployeesByDept[ID],EmployeesByDept[DeptShift],"")</f>
        <v/>
      </c>
      <c r="L665" s="106" t="str" cm="1">
        <f t="array" ref="L66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65" s="190" t="str">
        <f>"Delete(""operator " &amp; UjigamiTable[[#This Row],[Operator ID]] &amp; """)"</f>
        <v>Delete("operator 1267")</v>
      </c>
    </row>
    <row r="666" spans="1:13" x14ac:dyDescent="0.2">
      <c r="A666" s="69" t="s">
        <v>704</v>
      </c>
      <c r="B666" s="69">
        <v>11074805</v>
      </c>
      <c r="C666" s="69"/>
      <c r="D666" s="69"/>
      <c r="E666" s="69"/>
      <c r="F666" s="69" t="s">
        <v>190</v>
      </c>
      <c r="G666" s="69" t="s">
        <v>857</v>
      </c>
      <c r="H666" s="106"/>
      <c r="I66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Derrick Shepherd</v>
      </c>
      <c r="J666" s="106" cm="1">
        <f t="array" ref="J666">GetIDFromName(UjigamiTable[[#This Row],[FullName]])</f>
        <v>1513</v>
      </c>
      <c r="K666" s="107" t="str">
        <f>_xlfn.XLOOKUP(UjigamiTable[[#This Row],[IDFromName]],EmployeesByDept[ID],EmployeesByDept[DeptShift],"")</f>
        <v/>
      </c>
      <c r="L666" s="106" t="str" cm="1">
        <f t="array" ref="L66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66" s="190" t="str">
        <f>"Delete(""operator " &amp; UjigamiTable[[#This Row],[Operator ID]] &amp; """)"</f>
        <v>Delete("operator 11074805")</v>
      </c>
    </row>
    <row r="667" spans="1:13" x14ac:dyDescent="0.2">
      <c r="A667" s="69" t="s">
        <v>9232</v>
      </c>
      <c r="B667" s="69">
        <v>11142161</v>
      </c>
      <c r="C667" s="69"/>
      <c r="D667" s="69"/>
      <c r="E667" s="69"/>
      <c r="F667" s="69" t="s">
        <v>190</v>
      </c>
      <c r="G667" s="69" t="s">
        <v>857</v>
      </c>
      <c r="H667" s="106"/>
      <c r="I66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Dawn Sikowski</v>
      </c>
      <c r="J667" s="106" t="str" cm="1">
        <f t="array" ref="J667">GetIDFromName(UjigamiTable[[#This Row],[FullName]])</f>
        <v/>
      </c>
      <c r="K667" s="107" t="str">
        <f>_xlfn.XLOOKUP(UjigamiTable[[#This Row],[IDFromName]],EmployeesByDept[ID],EmployeesByDept[DeptShift],"")</f>
        <v/>
      </c>
      <c r="L667" s="106" t="str" cm="1">
        <f t="array" ref="L66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67" s="190" t="str">
        <f>"Delete(""operator " &amp; UjigamiTable[[#This Row],[Operator ID]] &amp; """)"</f>
        <v>Delete("operator 11142161")</v>
      </c>
    </row>
    <row r="668" spans="1:13" x14ac:dyDescent="0.2">
      <c r="A668" s="69" t="s">
        <v>9233</v>
      </c>
      <c r="B668" s="69">
        <v>11008730</v>
      </c>
      <c r="C668" s="69"/>
      <c r="D668" s="69"/>
      <c r="E668" s="69"/>
      <c r="F668" s="69" t="s">
        <v>190</v>
      </c>
      <c r="G668" s="69" t="s">
        <v>857</v>
      </c>
      <c r="H668" s="106"/>
      <c r="I66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Cherry Simmons</v>
      </c>
      <c r="J668" s="106" t="str" cm="1">
        <f t="array" ref="J668">GetIDFromName(UjigamiTable[[#This Row],[FullName]])</f>
        <v/>
      </c>
      <c r="K668" s="107" t="str">
        <f>_xlfn.XLOOKUP(UjigamiTable[[#This Row],[IDFromName]],EmployeesByDept[ID],EmployeesByDept[DeptShift],"")</f>
        <v/>
      </c>
      <c r="L668" s="106" t="str" cm="1">
        <f t="array" ref="L66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68" s="190" t="str">
        <f>"Delete(""operator " &amp; UjigamiTable[[#This Row],[Operator ID]] &amp; """)"</f>
        <v>Delete("operator 11008730")</v>
      </c>
    </row>
    <row r="669" spans="1:13" x14ac:dyDescent="0.2">
      <c r="A669" s="69" t="s">
        <v>9234</v>
      </c>
      <c r="B669" s="69">
        <v>11074846</v>
      </c>
      <c r="C669" s="69"/>
      <c r="D669" s="69"/>
      <c r="E669" s="69"/>
      <c r="F669" s="69" t="s">
        <v>190</v>
      </c>
      <c r="G669" s="69" t="s">
        <v>857</v>
      </c>
      <c r="H669" s="106"/>
      <c r="I66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Juan Simmons</v>
      </c>
      <c r="J669" s="106" t="str" cm="1">
        <f t="array" ref="J669">GetIDFromName(UjigamiTable[[#This Row],[FullName]])</f>
        <v/>
      </c>
      <c r="K669" s="107" t="str">
        <f>_xlfn.XLOOKUP(UjigamiTable[[#This Row],[IDFromName]],EmployeesByDept[ID],EmployeesByDept[DeptShift],"")</f>
        <v/>
      </c>
      <c r="L669" s="106" t="str" cm="1">
        <f t="array" ref="L66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69" s="190" t="str">
        <f>"Delete(""operator " &amp; UjigamiTable[[#This Row],[Operator ID]] &amp; """)"</f>
        <v>Delete("operator 11074846")</v>
      </c>
    </row>
    <row r="670" spans="1:13" x14ac:dyDescent="0.2">
      <c r="A670" s="69" t="s">
        <v>9235</v>
      </c>
      <c r="B670" s="69">
        <v>11135371</v>
      </c>
      <c r="C670" s="69"/>
      <c r="D670" s="69"/>
      <c r="E670" s="69"/>
      <c r="F670" s="69" t="s">
        <v>190</v>
      </c>
      <c r="G670" s="69" t="s">
        <v>857</v>
      </c>
      <c r="H670" s="106"/>
      <c r="I67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Timothy Simon</v>
      </c>
      <c r="J670" s="106" t="str" cm="1">
        <f t="array" ref="J670">GetIDFromName(UjigamiTable[[#This Row],[FullName]])</f>
        <v/>
      </c>
      <c r="K670" s="107" t="str">
        <f>_xlfn.XLOOKUP(UjigamiTable[[#This Row],[IDFromName]],EmployeesByDept[ID],EmployeesByDept[DeptShift],"")</f>
        <v/>
      </c>
      <c r="L670" s="106" t="str" cm="1">
        <f t="array" ref="L67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70" s="190" t="str">
        <f>"Delete(""operator " &amp; UjigamiTable[[#This Row],[Operator ID]] &amp; """)"</f>
        <v>Delete("operator 11135371")</v>
      </c>
    </row>
    <row r="671" spans="1:13" x14ac:dyDescent="0.2">
      <c r="A671" s="69" t="s">
        <v>9236</v>
      </c>
      <c r="B671" s="69">
        <v>11074907</v>
      </c>
      <c r="C671" s="69"/>
      <c r="D671" s="69"/>
      <c r="E671" s="69"/>
      <c r="F671" s="69" t="s">
        <v>190</v>
      </c>
      <c r="G671" s="69" t="s">
        <v>857</v>
      </c>
      <c r="H671" s="106"/>
      <c r="I67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Venise Simpkins</v>
      </c>
      <c r="J671" s="106" t="str" cm="1">
        <f t="array" ref="J671">GetIDFromName(UjigamiTable[[#This Row],[FullName]])</f>
        <v/>
      </c>
      <c r="K671" s="107" t="str">
        <f>_xlfn.XLOOKUP(UjigamiTable[[#This Row],[IDFromName]],EmployeesByDept[ID],EmployeesByDept[DeptShift],"")</f>
        <v/>
      </c>
      <c r="L671" s="106" t="str" cm="1">
        <f t="array" ref="L67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71" s="190" t="str">
        <f>"Delete(""operator " &amp; UjigamiTable[[#This Row],[Operator ID]] &amp; """)"</f>
        <v>Delete("operator 11074907")</v>
      </c>
    </row>
    <row r="672" spans="1:13" x14ac:dyDescent="0.2">
      <c r="A672" s="69" t="s">
        <v>9237</v>
      </c>
      <c r="B672" s="69">
        <v>5963620</v>
      </c>
      <c r="C672" s="69"/>
      <c r="D672" s="69"/>
      <c r="E672" s="69"/>
      <c r="F672" s="69" t="s">
        <v>190</v>
      </c>
      <c r="G672" s="69" t="s">
        <v>857</v>
      </c>
      <c r="H672" s="106"/>
      <c r="I67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Demario Simpson</v>
      </c>
      <c r="J672" s="106" t="str" cm="1">
        <f t="array" ref="J672">GetIDFromName(UjigamiTable[[#This Row],[FullName]])</f>
        <v/>
      </c>
      <c r="K672" s="107" t="str">
        <f>_xlfn.XLOOKUP(UjigamiTable[[#This Row],[IDFromName]],EmployeesByDept[ID],EmployeesByDept[DeptShift],"")</f>
        <v/>
      </c>
      <c r="L672" s="106" t="str" cm="1">
        <f t="array" ref="L67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72" s="190" t="str">
        <f>"Delete(""operator " &amp; UjigamiTable[[#This Row],[Operator ID]] &amp; """)"</f>
        <v>Delete("operator 5963620")</v>
      </c>
    </row>
    <row r="673" spans="1:13" x14ac:dyDescent="0.2">
      <c r="A673" s="69" t="s">
        <v>9238</v>
      </c>
      <c r="B673" s="69">
        <v>11057418</v>
      </c>
      <c r="C673" s="69"/>
      <c r="D673" s="69"/>
      <c r="E673" s="69"/>
      <c r="F673" s="69" t="s">
        <v>190</v>
      </c>
      <c r="G673" s="69" t="s">
        <v>857</v>
      </c>
      <c r="H673" s="106"/>
      <c r="I67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Isaac Sims</v>
      </c>
      <c r="J673" s="106" t="str" cm="1">
        <f t="array" ref="J673">GetIDFromName(UjigamiTable[[#This Row],[FullName]])</f>
        <v/>
      </c>
      <c r="K673" s="107" t="str">
        <f>_xlfn.XLOOKUP(UjigamiTable[[#This Row],[IDFromName]],EmployeesByDept[ID],EmployeesByDept[DeptShift],"")</f>
        <v/>
      </c>
      <c r="L673" s="106" t="str" cm="1">
        <f t="array" ref="L67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73" s="190" t="str">
        <f>"Delete(""operator " &amp; UjigamiTable[[#This Row],[Operator ID]] &amp; """)"</f>
        <v>Delete("operator 11057418")</v>
      </c>
    </row>
    <row r="674" spans="1:13" x14ac:dyDescent="0.2">
      <c r="A674" s="69" t="s">
        <v>9239</v>
      </c>
      <c r="B674" s="69">
        <v>11057415</v>
      </c>
      <c r="C674" s="69"/>
      <c r="D674" s="69"/>
      <c r="E674" s="69"/>
      <c r="F674" s="69" t="s">
        <v>190</v>
      </c>
      <c r="G674" s="69" t="s">
        <v>857</v>
      </c>
      <c r="H674" s="106"/>
      <c r="I67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Moses Sims</v>
      </c>
      <c r="J674" s="106" t="str" cm="1">
        <f t="array" ref="J674">GetIDFromName(UjigamiTable[[#This Row],[FullName]])</f>
        <v/>
      </c>
      <c r="K674" s="107" t="str">
        <f>_xlfn.XLOOKUP(UjigamiTable[[#This Row],[IDFromName]],EmployeesByDept[ID],EmployeesByDept[DeptShift],"")</f>
        <v/>
      </c>
      <c r="L674" s="106" t="str" cm="1">
        <f t="array" ref="L67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74" s="190" t="str">
        <f>"Delete(""operator " &amp; UjigamiTable[[#This Row],[Operator ID]] &amp; """)"</f>
        <v>Delete("operator 11057415")</v>
      </c>
    </row>
    <row r="675" spans="1:13" x14ac:dyDescent="0.2">
      <c r="A675" s="69" t="s">
        <v>9240</v>
      </c>
      <c r="B675" s="69">
        <v>5842723</v>
      </c>
      <c r="C675" s="69"/>
      <c r="D675" s="69"/>
      <c r="E675" s="69"/>
      <c r="F675" s="69" t="s">
        <v>190</v>
      </c>
      <c r="G675" s="69" t="s">
        <v>857</v>
      </c>
      <c r="H675" s="106"/>
      <c r="I67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Taurean Sims</v>
      </c>
      <c r="J675" s="106" t="str" cm="1">
        <f t="array" ref="J675">GetIDFromName(UjigamiTable[[#This Row],[FullName]])</f>
        <v/>
      </c>
      <c r="K675" s="107" t="str">
        <f>_xlfn.XLOOKUP(UjigamiTable[[#This Row],[IDFromName]],EmployeesByDept[ID],EmployeesByDept[DeptShift],"")</f>
        <v/>
      </c>
      <c r="L675" s="106" t="str" cm="1">
        <f t="array" ref="L67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75" s="190" t="str">
        <f>"Delete(""operator " &amp; UjigamiTable[[#This Row],[Operator ID]] &amp; """)"</f>
        <v>Delete("operator 5842723")</v>
      </c>
    </row>
    <row r="676" spans="1:13" x14ac:dyDescent="0.2">
      <c r="A676" s="69" t="s">
        <v>6889</v>
      </c>
      <c r="B676" s="69">
        <v>5963599</v>
      </c>
      <c r="C676" s="69"/>
      <c r="D676" s="69"/>
      <c r="E676" s="69"/>
      <c r="F676" s="69" t="s">
        <v>190</v>
      </c>
      <c r="G676" s="69" t="s">
        <v>857</v>
      </c>
      <c r="H676" s="106"/>
      <c r="I67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Kyle Sinwongsa</v>
      </c>
      <c r="J676" s="106" cm="1">
        <f t="array" ref="J676">GetIDFromName(UjigamiTable[[#This Row],[FullName]])</f>
        <v>9534</v>
      </c>
      <c r="K676" s="107" t="str">
        <f>_xlfn.XLOOKUP(UjigamiTable[[#This Row],[IDFromName]],EmployeesByDept[ID],EmployeesByDept[DeptShift],"")</f>
        <v/>
      </c>
      <c r="L676" s="106" t="str" cm="1">
        <f t="array" ref="L67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76" s="190" t="str">
        <f>"Delete(""operator " &amp; UjigamiTable[[#This Row],[Operator ID]] &amp; """)"</f>
        <v>Delete("operator 5963599")</v>
      </c>
    </row>
    <row r="677" spans="1:13" x14ac:dyDescent="0.2">
      <c r="A677" s="69" t="s">
        <v>9241</v>
      </c>
      <c r="B677" s="69">
        <v>11074803</v>
      </c>
      <c r="C677" s="69"/>
      <c r="D677" s="69"/>
      <c r="E677" s="69"/>
      <c r="F677" s="69" t="s">
        <v>190</v>
      </c>
      <c r="G677" s="69" t="s">
        <v>857</v>
      </c>
      <c r="H677" s="106"/>
      <c r="I67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Reginald Slack</v>
      </c>
      <c r="J677" s="106" t="str" cm="1">
        <f t="array" ref="J677">GetIDFromName(UjigamiTable[[#This Row],[FullName]])</f>
        <v/>
      </c>
      <c r="K677" s="107" t="str">
        <f>_xlfn.XLOOKUP(UjigamiTable[[#This Row],[IDFromName]],EmployeesByDept[ID],EmployeesByDept[DeptShift],"")</f>
        <v/>
      </c>
      <c r="L677" s="106" t="str" cm="1">
        <f t="array" ref="L67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77" s="190" t="str">
        <f>"Delete(""operator " &amp; UjigamiTable[[#This Row],[Operator ID]] &amp; """)"</f>
        <v>Delete("operator 11074803")</v>
      </c>
    </row>
    <row r="678" spans="1:13" x14ac:dyDescent="0.2">
      <c r="A678" s="69" t="s">
        <v>9242</v>
      </c>
      <c r="B678" s="69">
        <v>11009146</v>
      </c>
      <c r="C678" s="69"/>
      <c r="D678" s="69"/>
      <c r="E678" s="69"/>
      <c r="F678" s="69" t="s">
        <v>190</v>
      </c>
      <c r="G678" s="69" t="s">
        <v>857</v>
      </c>
      <c r="H678" s="106"/>
      <c r="I67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Darrell Slater</v>
      </c>
      <c r="J678" s="106" t="str" cm="1">
        <f t="array" ref="J678">GetIDFromName(UjigamiTable[[#This Row],[FullName]])</f>
        <v/>
      </c>
      <c r="K678" s="107" t="str">
        <f>_xlfn.XLOOKUP(UjigamiTable[[#This Row],[IDFromName]],EmployeesByDept[ID],EmployeesByDept[DeptShift],"")</f>
        <v/>
      </c>
      <c r="L678" s="106" t="str" cm="1">
        <f t="array" ref="L67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78" s="190" t="str">
        <f>"Delete(""operator " &amp; UjigamiTable[[#This Row],[Operator ID]] &amp; """)"</f>
        <v>Delete("operator 11009146")</v>
      </c>
    </row>
    <row r="679" spans="1:13" x14ac:dyDescent="0.2">
      <c r="A679" s="69" t="s">
        <v>9243</v>
      </c>
      <c r="B679" s="69">
        <v>11009047</v>
      </c>
      <c r="C679" s="69"/>
      <c r="D679" s="69"/>
      <c r="E679" s="69"/>
      <c r="F679" s="69" t="s">
        <v>190</v>
      </c>
      <c r="G679" s="69" t="s">
        <v>857</v>
      </c>
      <c r="H679" s="106"/>
      <c r="I67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Jessica Small</v>
      </c>
      <c r="J679" s="106" cm="1">
        <f t="array" ref="J679">GetIDFromName(UjigamiTable[[#This Row],[FullName]])</f>
        <v>1687</v>
      </c>
      <c r="K679" s="107" t="str">
        <f>_xlfn.XLOOKUP(UjigamiTable[[#This Row],[IDFromName]],EmployeesByDept[ID],EmployeesByDept[DeptShift],"")</f>
        <v/>
      </c>
      <c r="L679" s="106" t="str" cm="1">
        <f t="array" ref="L67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79" s="190" t="str">
        <f>"Delete(""operator " &amp; UjigamiTable[[#This Row],[Operator ID]] &amp; """)"</f>
        <v>Delete("operator 11009047")</v>
      </c>
    </row>
    <row r="680" spans="1:13" x14ac:dyDescent="0.2">
      <c r="A680" s="69" t="s">
        <v>9244</v>
      </c>
      <c r="B680" s="69">
        <v>1368</v>
      </c>
      <c r="C680" s="69" t="s">
        <v>190</v>
      </c>
      <c r="D680" s="69" t="s">
        <v>8773</v>
      </c>
      <c r="E680" s="69"/>
      <c r="F680" s="69" t="s">
        <v>190</v>
      </c>
      <c r="G680" s="69" t="s">
        <v>856</v>
      </c>
      <c r="H680" s="106"/>
      <c r="I68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Portia Smiles</v>
      </c>
      <c r="J680" s="106" cm="1">
        <f t="array" ref="J680">GetIDFromName(UjigamiTable[[#This Row],[FullName]])</f>
        <v>1368</v>
      </c>
      <c r="K680" s="107" t="str">
        <f>_xlfn.XLOOKUP(UjigamiTable[[#This Row],[IDFromName]],EmployeesByDept[ID],EmployeesByDept[DeptShift],"")</f>
        <v>T1XX C</v>
      </c>
      <c r="L680" s="106" t="str" cm="1">
        <f t="array" ref="L68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680" s="190" t="str">
        <f>"Delete(""operator " &amp; UjigamiTable[[#This Row],[Operator ID]] &amp; """)"</f>
        <v>Delete("operator 1368")</v>
      </c>
    </row>
    <row r="681" spans="1:13" x14ac:dyDescent="0.2">
      <c r="A681" s="69" t="s">
        <v>709</v>
      </c>
      <c r="B681" s="69">
        <v>5807769</v>
      </c>
      <c r="C681" s="69"/>
      <c r="D681" s="69"/>
      <c r="E681" s="69"/>
      <c r="F681" s="69" t="s">
        <v>190</v>
      </c>
      <c r="G681" s="69" t="s">
        <v>857</v>
      </c>
      <c r="H681" s="106"/>
      <c r="I68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Amy Smith</v>
      </c>
      <c r="J681" s="106" cm="1">
        <f t="array" ref="J681">GetIDFromName(UjigamiTable[[#This Row],[FullName]])</f>
        <v>9980</v>
      </c>
      <c r="K681" s="107" t="str">
        <f>_xlfn.XLOOKUP(UjigamiTable[[#This Row],[IDFromName]],EmployeesByDept[ID],EmployeesByDept[DeptShift],"")</f>
        <v/>
      </c>
      <c r="L681" s="106" t="str" cm="1">
        <f t="array" ref="L68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81" s="190" t="str">
        <f>"Delete(""operator " &amp; UjigamiTable[[#This Row],[Operator ID]] &amp; """)"</f>
        <v>Delete("operator 5807769")</v>
      </c>
    </row>
    <row r="682" spans="1:13" x14ac:dyDescent="0.2">
      <c r="A682" s="69" t="s">
        <v>9245</v>
      </c>
      <c r="B682" s="69">
        <v>11074852</v>
      </c>
      <c r="C682" s="69"/>
      <c r="D682" s="69"/>
      <c r="E682" s="69"/>
      <c r="F682" s="69" t="s">
        <v>190</v>
      </c>
      <c r="G682" s="69" t="s">
        <v>857</v>
      </c>
      <c r="H682" s="106"/>
      <c r="I68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Andrea Smith</v>
      </c>
      <c r="J682" s="106" t="str" cm="1">
        <f t="array" ref="J682">GetIDFromName(UjigamiTable[[#This Row],[FullName]])</f>
        <v/>
      </c>
      <c r="K682" s="107" t="str">
        <f>_xlfn.XLOOKUP(UjigamiTable[[#This Row],[IDFromName]],EmployeesByDept[ID],EmployeesByDept[DeptShift],"")</f>
        <v/>
      </c>
      <c r="L682" s="106" t="str" cm="1">
        <f t="array" ref="L68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82" s="190" t="str">
        <f>"Delete(""operator " &amp; UjigamiTable[[#This Row],[Operator ID]] &amp; """)"</f>
        <v>Delete("operator 11074852")</v>
      </c>
    </row>
    <row r="683" spans="1:13" x14ac:dyDescent="0.2">
      <c r="A683" s="69" t="s">
        <v>710</v>
      </c>
      <c r="B683" s="69">
        <v>1996</v>
      </c>
      <c r="C683" s="69" t="s">
        <v>190</v>
      </c>
      <c r="D683" s="69"/>
      <c r="E683" s="69"/>
      <c r="F683" s="69" t="s">
        <v>190</v>
      </c>
      <c r="G683" s="69" t="s">
        <v>857</v>
      </c>
      <c r="H683" s="106"/>
      <c r="I68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Bernard Smith</v>
      </c>
      <c r="J683" s="106" cm="1">
        <f t="array" ref="J683">GetIDFromName(UjigamiTable[[#This Row],[FullName]])</f>
        <v>1996</v>
      </c>
      <c r="K683" s="107" t="str">
        <f>_xlfn.XLOOKUP(UjigamiTable[[#This Row],[IDFromName]],EmployeesByDept[ID],EmployeesByDept[DeptShift],"")</f>
        <v/>
      </c>
      <c r="L683" s="106" t="str" cm="1">
        <f t="array" ref="L68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683" s="190" t="str">
        <f>"Delete(""operator " &amp; UjigamiTable[[#This Row],[Operator ID]] &amp; """)"</f>
        <v>Delete("operator 1996")</v>
      </c>
    </row>
    <row r="684" spans="1:13" x14ac:dyDescent="0.2">
      <c r="A684" s="69" t="s">
        <v>5526</v>
      </c>
      <c r="B684" s="69">
        <v>5842688</v>
      </c>
      <c r="C684" s="69"/>
      <c r="D684" s="69"/>
      <c r="E684" s="69"/>
      <c r="F684" s="69" t="s">
        <v>190</v>
      </c>
      <c r="G684" s="69" t="s">
        <v>857</v>
      </c>
      <c r="H684" s="106"/>
      <c r="I68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Carissa Smith</v>
      </c>
      <c r="J684" s="106" cm="1">
        <f t="array" ref="J684">GetIDFromName(UjigamiTable[[#This Row],[FullName]])</f>
        <v>8996</v>
      </c>
      <c r="K684" s="107" t="str">
        <f>_xlfn.XLOOKUP(UjigamiTable[[#This Row],[IDFromName]],EmployeesByDept[ID],EmployeesByDept[DeptShift],"")</f>
        <v/>
      </c>
      <c r="L684" s="106" t="str" cm="1">
        <f t="array" ref="L68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84" s="190" t="str">
        <f>"Delete(""operator " &amp; UjigamiTable[[#This Row],[Operator ID]] &amp; """)"</f>
        <v>Delete("operator 5842688")</v>
      </c>
    </row>
    <row r="685" spans="1:13" x14ac:dyDescent="0.2">
      <c r="A685" s="69" t="s">
        <v>711</v>
      </c>
      <c r="B685" s="69">
        <v>1693</v>
      </c>
      <c r="C685" s="69" t="s">
        <v>175</v>
      </c>
      <c r="D685" s="69" t="s">
        <v>8896</v>
      </c>
      <c r="E685" s="69"/>
      <c r="F685" s="69" t="s">
        <v>190</v>
      </c>
      <c r="G685" s="69" t="s">
        <v>857</v>
      </c>
      <c r="H685" s="106"/>
      <c r="I68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Carlton Smith</v>
      </c>
      <c r="J685" s="106" cm="1">
        <f t="array" ref="J685">GetIDFromName(UjigamiTable[[#This Row],[FullName]])</f>
        <v>1716</v>
      </c>
      <c r="K685" s="107" t="str">
        <f>_xlfn.XLOOKUP(UjigamiTable[[#This Row],[IDFromName]],EmployeesByDept[ID],EmployeesByDept[DeptShift],"")</f>
        <v>Materials 2nd</v>
      </c>
      <c r="L685" s="106" t="str" cm="1">
        <f t="array" ref="L68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85" s="190" t="str">
        <f>"Delete(""operator " &amp; UjigamiTable[[#This Row],[Operator ID]] &amp; """)"</f>
        <v>Delete("operator 1693")</v>
      </c>
    </row>
    <row r="686" spans="1:13" x14ac:dyDescent="0.2">
      <c r="A686" s="69" t="s">
        <v>9246</v>
      </c>
      <c r="B686" s="69">
        <v>11142059</v>
      </c>
      <c r="C686" s="69"/>
      <c r="D686" s="69"/>
      <c r="E686" s="69"/>
      <c r="F686" s="69" t="s">
        <v>190</v>
      </c>
      <c r="G686" s="69" t="s">
        <v>857</v>
      </c>
      <c r="H686" s="106"/>
      <c r="I68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Dalshawn Smith</v>
      </c>
      <c r="J686" s="106" t="str" cm="1">
        <f t="array" ref="J686">GetIDFromName(UjigamiTable[[#This Row],[FullName]])</f>
        <v/>
      </c>
      <c r="K686" s="107" t="str">
        <f>_xlfn.XLOOKUP(UjigamiTable[[#This Row],[IDFromName]],EmployeesByDept[ID],EmployeesByDept[DeptShift],"")</f>
        <v/>
      </c>
      <c r="L686" s="106" t="str" cm="1">
        <f t="array" ref="L68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86" s="190" t="str">
        <f>"Delete(""operator " &amp; UjigamiTable[[#This Row],[Operator ID]] &amp; """)"</f>
        <v>Delete("operator 11142059")</v>
      </c>
    </row>
    <row r="687" spans="1:13" x14ac:dyDescent="0.2">
      <c r="A687" s="69" t="s">
        <v>6077</v>
      </c>
      <c r="B687" s="69">
        <v>11008924</v>
      </c>
      <c r="C687" s="69"/>
      <c r="D687" s="69"/>
      <c r="E687" s="69"/>
      <c r="F687" s="69" t="s">
        <v>190</v>
      </c>
      <c r="G687" s="69" t="s">
        <v>857</v>
      </c>
      <c r="H687" s="106"/>
      <c r="I68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Donathan Smith</v>
      </c>
      <c r="J687" s="106" cm="1">
        <f t="array" ref="J687">GetIDFromName(UjigamiTable[[#This Row],[FullName]])</f>
        <v>1600</v>
      </c>
      <c r="K687" s="107" t="str">
        <f>_xlfn.XLOOKUP(UjigamiTable[[#This Row],[IDFromName]],EmployeesByDept[ID],EmployeesByDept[DeptShift],"")</f>
        <v/>
      </c>
      <c r="L687" s="106" t="str" cm="1">
        <f t="array" ref="L68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87" s="190" t="str">
        <f>"Delete(""operator " &amp; UjigamiTable[[#This Row],[Operator ID]] &amp; """)"</f>
        <v>Delete("operator 11008924")</v>
      </c>
    </row>
    <row r="688" spans="1:13" x14ac:dyDescent="0.2">
      <c r="A688" s="69" t="s">
        <v>9247</v>
      </c>
      <c r="B688" s="69">
        <v>11009040</v>
      </c>
      <c r="C688" s="69"/>
      <c r="D688" s="69"/>
      <c r="E688" s="69"/>
      <c r="F688" s="69" t="s">
        <v>190</v>
      </c>
      <c r="G688" s="69" t="s">
        <v>857</v>
      </c>
      <c r="H688" s="106"/>
      <c r="I68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Emmitt Smith</v>
      </c>
      <c r="J688" s="106" t="str" cm="1">
        <f t="array" ref="J688">GetIDFromName(UjigamiTable[[#This Row],[FullName]])</f>
        <v/>
      </c>
      <c r="K688" s="107" t="str">
        <f>_xlfn.XLOOKUP(UjigamiTable[[#This Row],[IDFromName]],EmployeesByDept[ID],EmployeesByDept[DeptShift],"")</f>
        <v/>
      </c>
      <c r="L688" s="106" t="str" cm="1">
        <f t="array" ref="L68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88" s="190" t="str">
        <f>"Delete(""operator " &amp; UjigamiTable[[#This Row],[Operator ID]] &amp; """)"</f>
        <v>Delete("operator 11009040")</v>
      </c>
    </row>
    <row r="689" spans="1:13" x14ac:dyDescent="0.2">
      <c r="A689" s="69" t="s">
        <v>9248</v>
      </c>
      <c r="B689" s="69">
        <v>5897849</v>
      </c>
      <c r="C689" s="69"/>
      <c r="D689" s="69"/>
      <c r="E689" s="69"/>
      <c r="F689" s="69" t="s">
        <v>190</v>
      </c>
      <c r="G689" s="69" t="s">
        <v>857</v>
      </c>
      <c r="H689" s="106"/>
      <c r="I68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Eugene Smith</v>
      </c>
      <c r="J689" s="106" t="str" cm="1">
        <f t="array" ref="J689">GetIDFromName(UjigamiTable[[#This Row],[FullName]])</f>
        <v/>
      </c>
      <c r="K689" s="107" t="str">
        <f>_xlfn.XLOOKUP(UjigamiTable[[#This Row],[IDFromName]],EmployeesByDept[ID],EmployeesByDept[DeptShift],"")</f>
        <v/>
      </c>
      <c r="L689" s="106" t="str" cm="1">
        <f t="array" ref="L68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89" s="190" t="str">
        <f>"Delete(""operator " &amp; UjigamiTable[[#This Row],[Operator ID]] &amp; """)"</f>
        <v>Delete("operator 5897849")</v>
      </c>
    </row>
    <row r="690" spans="1:13" x14ac:dyDescent="0.2">
      <c r="A690" s="69" t="s">
        <v>9249</v>
      </c>
      <c r="B690" s="69">
        <v>11142210</v>
      </c>
      <c r="C690" s="69"/>
      <c r="D690" s="69"/>
      <c r="E690" s="69"/>
      <c r="F690" s="69" t="s">
        <v>190</v>
      </c>
      <c r="G690" s="69" t="s">
        <v>857</v>
      </c>
      <c r="H690" s="106"/>
      <c r="I69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James A. Smith</v>
      </c>
      <c r="J690" s="106" t="str" cm="1">
        <f t="array" ref="J690">GetIDFromName(UjigamiTable[[#This Row],[FullName]])</f>
        <v/>
      </c>
      <c r="K690" s="107" t="str">
        <f>_xlfn.XLOOKUP(UjigamiTable[[#This Row],[IDFromName]],EmployeesByDept[ID],EmployeesByDept[DeptShift],"")</f>
        <v/>
      </c>
      <c r="L690" s="106" t="str" cm="1">
        <f t="array" ref="L69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90" s="190" t="str">
        <f>"Delete(""operator " &amp; UjigamiTable[[#This Row],[Operator ID]] &amp; """)"</f>
        <v>Delete("operator 11142210")</v>
      </c>
    </row>
    <row r="691" spans="1:13" x14ac:dyDescent="0.2">
      <c r="A691" s="69" t="s">
        <v>6785</v>
      </c>
      <c r="B691" s="69">
        <v>11227968</v>
      </c>
      <c r="C691" s="69"/>
      <c r="D691" s="69"/>
      <c r="E691" s="69"/>
      <c r="F691" s="69" t="s">
        <v>190</v>
      </c>
      <c r="G691" s="69" t="s">
        <v>857</v>
      </c>
      <c r="H691" s="106"/>
      <c r="I69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Kenisha Smith</v>
      </c>
      <c r="J691" s="106" cm="1">
        <f t="array" ref="J691">GetIDFromName(UjigamiTable[[#This Row],[FullName]])</f>
        <v>3035</v>
      </c>
      <c r="K691" s="107" t="str">
        <f>_xlfn.XLOOKUP(UjigamiTable[[#This Row],[IDFromName]],EmployeesByDept[ID],EmployeesByDept[DeptShift],"")</f>
        <v/>
      </c>
      <c r="L691" s="106" t="str" cm="1">
        <f t="array" ref="L69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91" s="190" t="str">
        <f>"Delete(""operator " &amp; UjigamiTable[[#This Row],[Operator ID]] &amp; """)"</f>
        <v>Delete("operator 11227968")</v>
      </c>
    </row>
    <row r="692" spans="1:13" x14ac:dyDescent="0.2">
      <c r="A692" s="69" t="s">
        <v>713</v>
      </c>
      <c r="B692" s="69">
        <v>2518</v>
      </c>
      <c r="C692" s="69" t="s">
        <v>8767</v>
      </c>
      <c r="D692" s="69"/>
      <c r="E692" s="69"/>
      <c r="F692" s="69" t="s">
        <v>190</v>
      </c>
      <c r="G692" s="69" t="s">
        <v>857</v>
      </c>
      <c r="H692" s="106"/>
      <c r="I69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Kenyetta Smith</v>
      </c>
      <c r="J692" s="106" cm="1">
        <f t="array" ref="J692">GetIDFromName(UjigamiTable[[#This Row],[FullName]])</f>
        <v>2518</v>
      </c>
      <c r="K692" s="107" t="str">
        <f>_xlfn.XLOOKUP(UjigamiTable[[#This Row],[IDFromName]],EmployeesByDept[ID],EmployeesByDept[DeptShift],"")</f>
        <v/>
      </c>
      <c r="L692" s="106" t="str" cm="1">
        <f t="array" ref="L69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692" s="190" t="str">
        <f>"Delete(""operator " &amp; UjigamiTable[[#This Row],[Operator ID]] &amp; """)"</f>
        <v>Delete("operator 2518")</v>
      </c>
    </row>
    <row r="693" spans="1:13" x14ac:dyDescent="0.2">
      <c r="A693" s="69" t="s">
        <v>9250</v>
      </c>
      <c r="B693" s="69">
        <v>6022</v>
      </c>
      <c r="C693" s="69" t="s">
        <v>190</v>
      </c>
      <c r="D693" s="69"/>
      <c r="E693" s="69"/>
      <c r="F693" s="69" t="s">
        <v>190</v>
      </c>
      <c r="G693" s="69" t="s">
        <v>856</v>
      </c>
      <c r="H693" s="106"/>
      <c r="I69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Louis Smith</v>
      </c>
      <c r="J693" s="106" cm="1">
        <f t="array" ref="J693">GetIDFromName(UjigamiTable[[#This Row],[FullName]])</f>
        <v>6022</v>
      </c>
      <c r="K693" s="107" t="str">
        <f>_xlfn.XLOOKUP(UjigamiTable[[#This Row],[IDFromName]],EmployeesByDept[ID],EmployeesByDept[DeptShift],"")</f>
        <v/>
      </c>
      <c r="L693" s="106" t="str" cm="1">
        <f t="array" ref="L69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693" s="190" t="str">
        <f>"Delete(""operator " &amp; UjigamiTable[[#This Row],[Operator ID]] &amp; """)"</f>
        <v>Delete("operator 6022")</v>
      </c>
    </row>
    <row r="694" spans="1:13" x14ac:dyDescent="0.2">
      <c r="A694" s="69" t="s">
        <v>9251</v>
      </c>
      <c r="B694" s="69">
        <v>11008840</v>
      </c>
      <c r="C694" s="69"/>
      <c r="D694" s="69"/>
      <c r="E694" s="69"/>
      <c r="F694" s="69" t="s">
        <v>190</v>
      </c>
      <c r="G694" s="69" t="s">
        <v>857</v>
      </c>
      <c r="H694" s="106"/>
      <c r="I69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Raamar Smith</v>
      </c>
      <c r="J694" s="106" t="str" cm="1">
        <f t="array" ref="J694">GetIDFromName(UjigamiTable[[#This Row],[FullName]])</f>
        <v/>
      </c>
      <c r="K694" s="107" t="str">
        <f>_xlfn.XLOOKUP(UjigamiTable[[#This Row],[IDFromName]],EmployeesByDept[ID],EmployeesByDept[DeptShift],"")</f>
        <v/>
      </c>
      <c r="L694" s="106" t="str" cm="1">
        <f t="array" ref="L69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94" s="190" t="str">
        <f>"Delete(""operator " &amp; UjigamiTable[[#This Row],[Operator ID]] &amp; """)"</f>
        <v>Delete("operator 11008840")</v>
      </c>
    </row>
    <row r="695" spans="1:13" x14ac:dyDescent="0.2">
      <c r="A695" s="69" t="s">
        <v>715</v>
      </c>
      <c r="B695" s="69">
        <v>2399</v>
      </c>
      <c r="C695" s="69" t="s">
        <v>175</v>
      </c>
      <c r="D695" s="69" t="s">
        <v>8855</v>
      </c>
      <c r="E695" s="69"/>
      <c r="F695" s="69" t="s">
        <v>8779</v>
      </c>
      <c r="G695" s="69" t="s">
        <v>857</v>
      </c>
      <c r="H695" s="106"/>
      <c r="I69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Richard Smith</v>
      </c>
      <c r="J695" s="106" cm="1">
        <f t="array" ref="J695">GetIDFromName(UjigamiTable[[#This Row],[FullName]])</f>
        <v>2399</v>
      </c>
      <c r="K695" s="107" t="str">
        <f>_xlfn.XLOOKUP(UjigamiTable[[#This Row],[IDFromName]],EmployeesByDept[ID],EmployeesByDept[DeptShift],"")</f>
        <v>WS 1st</v>
      </c>
      <c r="L695" s="106" t="str" cm="1">
        <f t="array" ref="L69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695" s="190" t="str">
        <f>"Delete(""operator " &amp; UjigamiTable[[#This Row],[Operator ID]] &amp; """)"</f>
        <v>Delete("operator 2399")</v>
      </c>
    </row>
    <row r="696" spans="1:13" x14ac:dyDescent="0.2">
      <c r="A696" s="69" t="s">
        <v>9252</v>
      </c>
      <c r="B696" s="69">
        <v>11227831</v>
      </c>
      <c r="C696" s="69"/>
      <c r="D696" s="69"/>
      <c r="E696" s="69"/>
      <c r="F696" s="69" t="s">
        <v>190</v>
      </c>
      <c r="G696" s="69" t="s">
        <v>857</v>
      </c>
      <c r="H696" s="106"/>
      <c r="I69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Thedrick Smith</v>
      </c>
      <c r="J696" s="106" t="str" cm="1">
        <f t="array" ref="J696">GetIDFromName(UjigamiTable[[#This Row],[FullName]])</f>
        <v/>
      </c>
      <c r="K696" s="107" t="str">
        <f>_xlfn.XLOOKUP(UjigamiTable[[#This Row],[IDFromName]],EmployeesByDept[ID],EmployeesByDept[DeptShift],"")</f>
        <v/>
      </c>
      <c r="L696" s="106" t="str" cm="1">
        <f t="array" ref="L69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96" s="190" t="str">
        <f>"Delete(""operator " &amp; UjigamiTable[[#This Row],[Operator ID]] &amp; """)"</f>
        <v>Delete("operator 11227831")</v>
      </c>
    </row>
    <row r="697" spans="1:13" x14ac:dyDescent="0.2">
      <c r="A697" s="69" t="s">
        <v>9253</v>
      </c>
      <c r="B697" s="69">
        <v>5947055</v>
      </c>
      <c r="C697" s="69"/>
      <c r="D697" s="69"/>
      <c r="E697" s="69"/>
      <c r="F697" s="69" t="s">
        <v>190</v>
      </c>
      <c r="G697" s="69" t="s">
        <v>857</v>
      </c>
      <c r="H697" s="106"/>
      <c r="I69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Will Smith</v>
      </c>
      <c r="J697" s="106" t="str" cm="1">
        <f t="array" ref="J697">GetIDFromName(UjigamiTable[[#This Row],[FullName]])</f>
        <v/>
      </c>
      <c r="K697" s="107" t="str">
        <f>_xlfn.XLOOKUP(UjigamiTable[[#This Row],[IDFromName]],EmployeesByDept[ID],EmployeesByDept[DeptShift],"")</f>
        <v/>
      </c>
      <c r="L697" s="106" t="str" cm="1">
        <f t="array" ref="L69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97" s="190" t="str">
        <f>"Delete(""operator " &amp; UjigamiTable[[#This Row],[Operator ID]] &amp; """)"</f>
        <v>Delete("operator 5947055")</v>
      </c>
    </row>
    <row r="698" spans="1:13" x14ac:dyDescent="0.2">
      <c r="A698" s="69" t="s">
        <v>9254</v>
      </c>
      <c r="B698" s="69">
        <v>11057835</v>
      </c>
      <c r="C698" s="69"/>
      <c r="D698" s="69"/>
      <c r="E698" s="69"/>
      <c r="F698" s="69" t="s">
        <v>190</v>
      </c>
      <c r="G698" s="69" t="s">
        <v>857</v>
      </c>
      <c r="H698" s="106"/>
      <c r="I69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Keion Smith-McKinney</v>
      </c>
      <c r="J698" s="106" t="str" cm="1">
        <f t="array" ref="J698">GetIDFromName(UjigamiTable[[#This Row],[FullName]])</f>
        <v/>
      </c>
      <c r="K698" s="107" t="str">
        <f>_xlfn.XLOOKUP(UjigamiTable[[#This Row],[IDFromName]],EmployeesByDept[ID],EmployeesByDept[DeptShift],"")</f>
        <v/>
      </c>
      <c r="L698" s="106" t="str" cm="1">
        <f t="array" ref="L69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98" s="190" t="str">
        <f>"Delete(""operator " &amp; UjigamiTable[[#This Row],[Operator ID]] &amp; """)"</f>
        <v>Delete("operator 11057835")</v>
      </c>
    </row>
    <row r="699" spans="1:13" x14ac:dyDescent="0.2">
      <c r="A699" s="69" t="s">
        <v>9255</v>
      </c>
      <c r="B699" s="69">
        <v>11057399</v>
      </c>
      <c r="C699" s="69"/>
      <c r="D699" s="69"/>
      <c r="E699" s="69"/>
      <c r="F699" s="69" t="s">
        <v>190</v>
      </c>
      <c r="G699" s="69" t="s">
        <v>857</v>
      </c>
      <c r="H699" s="106"/>
      <c r="I69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Valynncia Snyder</v>
      </c>
      <c r="J699" s="106" t="str" cm="1">
        <f t="array" ref="J699">GetIDFromName(UjigamiTable[[#This Row],[FullName]])</f>
        <v/>
      </c>
      <c r="K699" s="107" t="str">
        <f>_xlfn.XLOOKUP(UjigamiTable[[#This Row],[IDFromName]],EmployeesByDept[ID],EmployeesByDept[DeptShift],"")</f>
        <v/>
      </c>
      <c r="L699" s="106" t="str" cm="1">
        <f t="array" ref="L69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699" s="190" t="str">
        <f>"Delete(""operator " &amp; UjigamiTable[[#This Row],[Operator ID]] &amp; """)"</f>
        <v>Delete("operator 11057399")</v>
      </c>
    </row>
    <row r="700" spans="1:13" x14ac:dyDescent="0.2">
      <c r="A700" s="69" t="s">
        <v>9256</v>
      </c>
      <c r="B700" s="69">
        <v>11252491</v>
      </c>
      <c r="C700" s="69"/>
      <c r="D700" s="69"/>
      <c r="E700" s="69"/>
      <c r="F700" s="69" t="s">
        <v>190</v>
      </c>
      <c r="G700" s="69" t="s">
        <v>857</v>
      </c>
      <c r="H700" s="106"/>
      <c r="I70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Mariam Soulaka</v>
      </c>
      <c r="J700" s="106" t="str" cm="1">
        <f t="array" ref="J700">GetIDFromName(UjigamiTable[[#This Row],[FullName]])</f>
        <v/>
      </c>
      <c r="K700" s="107" t="str">
        <f>_xlfn.XLOOKUP(UjigamiTable[[#This Row],[IDFromName]],EmployeesByDept[ID],EmployeesByDept[DeptShift],"")</f>
        <v/>
      </c>
      <c r="L700" s="106" t="str" cm="1">
        <f t="array" ref="L70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00" s="190" t="str">
        <f>"Delete(""operator " &amp; UjigamiTable[[#This Row],[Operator ID]] &amp; """)"</f>
        <v>Delete("operator 11252491")</v>
      </c>
    </row>
    <row r="701" spans="1:13" x14ac:dyDescent="0.2">
      <c r="A701" s="69" t="s">
        <v>9257</v>
      </c>
      <c r="B701" s="69">
        <v>11009000</v>
      </c>
      <c r="C701" s="69"/>
      <c r="D701" s="69"/>
      <c r="E701" s="69"/>
      <c r="F701" s="69" t="s">
        <v>190</v>
      </c>
      <c r="G701" s="69" t="s">
        <v>857</v>
      </c>
      <c r="H701" s="106"/>
      <c r="I70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Tami Spiece</v>
      </c>
      <c r="J701" s="106" cm="1">
        <f t="array" ref="J701">GetIDFromName(UjigamiTable[[#This Row],[FullName]])</f>
        <v>1633</v>
      </c>
      <c r="K701" s="107" t="str">
        <f>_xlfn.XLOOKUP(UjigamiTable[[#This Row],[IDFromName]],EmployeesByDept[ID],EmployeesByDept[DeptShift],"")</f>
        <v xml:space="preserve"> 1st</v>
      </c>
      <c r="L701" s="106" t="str" cm="1">
        <f t="array" ref="L70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01" s="190" t="str">
        <f>"Delete(""operator " &amp; UjigamiTable[[#This Row],[Operator ID]] &amp; """)"</f>
        <v>Delete("operator 11009000")</v>
      </c>
    </row>
    <row r="702" spans="1:13" x14ac:dyDescent="0.2">
      <c r="A702" s="69" t="s">
        <v>9258</v>
      </c>
      <c r="B702" s="69">
        <v>11057805</v>
      </c>
      <c r="C702" s="69"/>
      <c r="D702" s="69"/>
      <c r="E702" s="69"/>
      <c r="F702" s="69" t="s">
        <v>190</v>
      </c>
      <c r="G702" s="69" t="s">
        <v>857</v>
      </c>
      <c r="H702" s="106"/>
      <c r="I70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Adam Spietzer</v>
      </c>
      <c r="J702" s="106" t="str" cm="1">
        <f t="array" ref="J702">GetIDFromName(UjigamiTable[[#This Row],[FullName]])</f>
        <v/>
      </c>
      <c r="K702" s="107" t="str">
        <f>_xlfn.XLOOKUP(UjigamiTable[[#This Row],[IDFromName]],EmployeesByDept[ID],EmployeesByDept[DeptShift],"")</f>
        <v/>
      </c>
      <c r="L702" s="106" t="str" cm="1">
        <f t="array" ref="L70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02" s="190" t="str">
        <f>"Delete(""operator " &amp; UjigamiTable[[#This Row],[Operator ID]] &amp; """)"</f>
        <v>Delete("operator 11057805")</v>
      </c>
    </row>
    <row r="703" spans="1:13" x14ac:dyDescent="0.2">
      <c r="A703" s="69" t="s">
        <v>9259</v>
      </c>
      <c r="B703" s="69">
        <v>11009175</v>
      </c>
      <c r="C703" s="69"/>
      <c r="D703" s="69"/>
      <c r="E703" s="69"/>
      <c r="F703" s="69" t="s">
        <v>190</v>
      </c>
      <c r="G703" s="69" t="s">
        <v>857</v>
      </c>
      <c r="H703" s="106"/>
      <c r="I70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Dejuan Spivey</v>
      </c>
      <c r="J703" s="106" cm="1">
        <f t="array" ref="J703">GetIDFromName(UjigamiTable[[#This Row],[FullName]])</f>
        <v>1743</v>
      </c>
      <c r="K703" s="107" t="str">
        <f>_xlfn.XLOOKUP(UjigamiTable[[#This Row],[IDFromName]],EmployeesByDept[ID],EmployeesByDept[DeptShift],"")</f>
        <v/>
      </c>
      <c r="L703" s="106" t="str" cm="1">
        <f t="array" ref="L70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03" s="190" t="str">
        <f>"Delete(""operator " &amp; UjigamiTable[[#This Row],[Operator ID]] &amp; """)"</f>
        <v>Delete("operator 11009175")</v>
      </c>
    </row>
    <row r="704" spans="1:13" x14ac:dyDescent="0.2">
      <c r="A704" s="69" t="s">
        <v>9260</v>
      </c>
      <c r="B704" s="69">
        <v>11057677</v>
      </c>
      <c r="C704" s="69"/>
      <c r="D704" s="69"/>
      <c r="E704" s="69"/>
      <c r="F704" s="69" t="s">
        <v>190</v>
      </c>
      <c r="G704" s="69" t="s">
        <v>857</v>
      </c>
      <c r="H704" s="106"/>
      <c r="I70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Ramone Spivey</v>
      </c>
      <c r="J704" s="106" t="str" cm="1">
        <f t="array" ref="J704">GetIDFromName(UjigamiTable[[#This Row],[FullName]])</f>
        <v/>
      </c>
      <c r="K704" s="107" t="str">
        <f>_xlfn.XLOOKUP(UjigamiTable[[#This Row],[IDFromName]],EmployeesByDept[ID],EmployeesByDept[DeptShift],"")</f>
        <v/>
      </c>
      <c r="L704" s="106" t="str" cm="1">
        <f t="array" ref="L70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04" s="190" t="str">
        <f>"Delete(""operator " &amp; UjigamiTable[[#This Row],[Operator ID]] &amp; """)"</f>
        <v>Delete("operator 11057677")</v>
      </c>
    </row>
    <row r="705" spans="1:13" x14ac:dyDescent="0.2">
      <c r="A705" s="69" t="s">
        <v>7910</v>
      </c>
      <c r="B705" s="69">
        <v>5964051</v>
      </c>
      <c r="C705" s="69"/>
      <c r="D705" s="69"/>
      <c r="E705" s="69"/>
      <c r="F705" s="69" t="s">
        <v>190</v>
      </c>
      <c r="G705" s="69" t="s">
        <v>857</v>
      </c>
      <c r="H705" s="106"/>
      <c r="I70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Stephen Staller</v>
      </c>
      <c r="J705" s="106" cm="1">
        <f t="array" ref="J705">GetIDFromName(UjigamiTable[[#This Row],[FullName]])</f>
        <v>8734</v>
      </c>
      <c r="K705" s="107" t="str">
        <f>_xlfn.XLOOKUP(UjigamiTable[[#This Row],[IDFromName]],EmployeesByDept[ID],EmployeesByDept[DeptShift],"")</f>
        <v/>
      </c>
      <c r="L705" s="106" t="str" cm="1">
        <f t="array" ref="L70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05" s="190" t="str">
        <f>"Delete(""operator " &amp; UjigamiTable[[#This Row],[Operator ID]] &amp; """)"</f>
        <v>Delete("operator 5964051")</v>
      </c>
    </row>
    <row r="706" spans="1:13" x14ac:dyDescent="0.2">
      <c r="A706" s="69" t="s">
        <v>9261</v>
      </c>
      <c r="B706" s="69">
        <v>11057456</v>
      </c>
      <c r="C706" s="69"/>
      <c r="D706" s="69"/>
      <c r="E706" s="69"/>
      <c r="F706" s="69" t="s">
        <v>190</v>
      </c>
      <c r="G706" s="69" t="s">
        <v>857</v>
      </c>
      <c r="H706" s="106"/>
      <c r="I70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Devin Starks</v>
      </c>
      <c r="J706" s="106" t="str" cm="1">
        <f t="array" ref="J706">GetIDFromName(UjigamiTable[[#This Row],[FullName]])</f>
        <v/>
      </c>
      <c r="K706" s="107" t="str">
        <f>_xlfn.XLOOKUP(UjigamiTable[[#This Row],[IDFromName]],EmployeesByDept[ID],EmployeesByDept[DeptShift],"")</f>
        <v/>
      </c>
      <c r="L706" s="106" t="str" cm="1">
        <f t="array" ref="L70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06" s="190" t="str">
        <f>"Delete(""operator " &amp; UjigamiTable[[#This Row],[Operator ID]] &amp; """)"</f>
        <v>Delete("operator 11057456")</v>
      </c>
    </row>
    <row r="707" spans="1:13" x14ac:dyDescent="0.2">
      <c r="A707" s="69" t="s">
        <v>9262</v>
      </c>
      <c r="B707" s="69">
        <v>5947085</v>
      </c>
      <c r="C707" s="69"/>
      <c r="D707" s="69"/>
      <c r="E707" s="69"/>
      <c r="F707" s="69" t="s">
        <v>190</v>
      </c>
      <c r="G707" s="69" t="s">
        <v>857</v>
      </c>
      <c r="H707" s="106"/>
      <c r="I70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Tate Steinborn</v>
      </c>
      <c r="J707" s="106" cm="1">
        <f t="array" ref="J707">GetIDFromName(UjigamiTable[[#This Row],[FullName]])</f>
        <v>8925</v>
      </c>
      <c r="K707" s="107" t="str">
        <f>_xlfn.XLOOKUP(UjigamiTable[[#This Row],[IDFromName]],EmployeesByDept[ID],EmployeesByDept[DeptShift],"")</f>
        <v/>
      </c>
      <c r="L707" s="106" t="str" cm="1">
        <f t="array" ref="L70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07" s="190" t="str">
        <f>"Delete(""operator " &amp; UjigamiTable[[#This Row],[Operator ID]] &amp; """)"</f>
        <v>Delete("operator 5947085")</v>
      </c>
    </row>
    <row r="708" spans="1:13" x14ac:dyDescent="0.2">
      <c r="A708" s="69" t="s">
        <v>721</v>
      </c>
      <c r="B708" s="69">
        <v>2083</v>
      </c>
      <c r="C708" s="69" t="s">
        <v>190</v>
      </c>
      <c r="D708" s="69" t="s">
        <v>8773</v>
      </c>
      <c r="E708" s="69"/>
      <c r="F708" s="69" t="s">
        <v>190</v>
      </c>
      <c r="G708" s="69" t="s">
        <v>856</v>
      </c>
      <c r="H708" s="106"/>
      <c r="I70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Jasmine Stephens</v>
      </c>
      <c r="J708" s="106" cm="1">
        <f t="array" ref="J708">GetIDFromName(UjigamiTable[[#This Row],[FullName]])</f>
        <v>2083</v>
      </c>
      <c r="K708" s="107" t="str">
        <f>_xlfn.XLOOKUP(UjigamiTable[[#This Row],[IDFromName]],EmployeesByDept[ID],EmployeesByDept[DeptShift],"")</f>
        <v>T1XX C</v>
      </c>
      <c r="L708" s="106" t="str" cm="1">
        <f t="array" ref="L70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708" s="190" t="str">
        <f>"Delete(""operator " &amp; UjigamiTable[[#This Row],[Operator ID]] &amp; """)"</f>
        <v>Delete("operator 2083")</v>
      </c>
    </row>
    <row r="709" spans="1:13" x14ac:dyDescent="0.2">
      <c r="A709" s="69" t="s">
        <v>9263</v>
      </c>
      <c r="B709" s="69">
        <v>11227952</v>
      </c>
      <c r="C709" s="69"/>
      <c r="D709" s="69"/>
      <c r="E709" s="69"/>
      <c r="F709" s="69" t="s">
        <v>190</v>
      </c>
      <c r="G709" s="69" t="s">
        <v>857</v>
      </c>
      <c r="H709" s="106"/>
      <c r="I70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Louis Stephenson</v>
      </c>
      <c r="J709" s="106" t="str" cm="1">
        <f t="array" ref="J709">GetIDFromName(UjigamiTable[[#This Row],[FullName]])</f>
        <v/>
      </c>
      <c r="K709" s="107" t="str">
        <f>_xlfn.XLOOKUP(UjigamiTable[[#This Row],[IDFromName]],EmployeesByDept[ID],EmployeesByDept[DeptShift],"")</f>
        <v/>
      </c>
      <c r="L709" s="106" t="str" cm="1">
        <f t="array" ref="L70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09" s="190" t="str">
        <f>"Delete(""operator " &amp; UjigamiTable[[#This Row],[Operator ID]] &amp; """)"</f>
        <v>Delete("operator 11227952")</v>
      </c>
    </row>
    <row r="710" spans="1:13" x14ac:dyDescent="0.2">
      <c r="A710" s="69" t="s">
        <v>722</v>
      </c>
      <c r="B710" s="69">
        <v>11142130</v>
      </c>
      <c r="C710" s="69" t="s">
        <v>8831</v>
      </c>
      <c r="D710" s="69"/>
      <c r="E710" s="69"/>
      <c r="F710" s="69" t="s">
        <v>190</v>
      </c>
      <c r="G710" s="69" t="s">
        <v>857</v>
      </c>
      <c r="H710" s="106"/>
      <c r="I71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Kamari Stevenson</v>
      </c>
      <c r="J710" s="106" cm="1">
        <f t="array" ref="J710">GetIDFromName(UjigamiTable[[#This Row],[FullName]])</f>
        <v>9745</v>
      </c>
      <c r="K710" s="107" t="str">
        <f>_xlfn.XLOOKUP(UjigamiTable[[#This Row],[IDFromName]],EmployeesByDept[ID],EmployeesByDept[DeptShift],"")</f>
        <v>Maintenance 3rd</v>
      </c>
      <c r="L710" s="106" t="str" cm="1">
        <f t="array" ref="L71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10" s="190" t="str">
        <f>"Delete(""operator " &amp; UjigamiTable[[#This Row],[Operator ID]] &amp; """)"</f>
        <v>Delete("operator 11142130")</v>
      </c>
    </row>
    <row r="711" spans="1:13" x14ac:dyDescent="0.2">
      <c r="A711" s="69" t="s">
        <v>9264</v>
      </c>
      <c r="B711" s="69">
        <v>5894882</v>
      </c>
      <c r="C711" s="69"/>
      <c r="D711" s="69"/>
      <c r="E711" s="69"/>
      <c r="F711" s="69" t="s">
        <v>190</v>
      </c>
      <c r="G711" s="69" t="s">
        <v>857</v>
      </c>
      <c r="H711" s="106"/>
      <c r="I71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Breaejha Stewart</v>
      </c>
      <c r="J711" s="106" t="str" cm="1">
        <f t="array" ref="J711">GetIDFromName(UjigamiTable[[#This Row],[FullName]])</f>
        <v/>
      </c>
      <c r="K711" s="107" t="str">
        <f>_xlfn.XLOOKUP(UjigamiTable[[#This Row],[IDFromName]],EmployeesByDept[ID],EmployeesByDept[DeptShift],"")</f>
        <v/>
      </c>
      <c r="L711" s="106" t="str" cm="1">
        <f t="array" ref="L71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11" s="190" t="str">
        <f>"Delete(""operator " &amp; UjigamiTable[[#This Row],[Operator ID]] &amp; """)"</f>
        <v>Delete("operator 5894882")</v>
      </c>
    </row>
    <row r="712" spans="1:13" x14ac:dyDescent="0.2">
      <c r="A712" s="69" t="s">
        <v>5983</v>
      </c>
      <c r="B712" s="69">
        <v>5767877</v>
      </c>
      <c r="C712" s="69"/>
      <c r="D712" s="69"/>
      <c r="E712" s="69"/>
      <c r="F712" s="69" t="s">
        <v>190</v>
      </c>
      <c r="G712" s="69" t="s">
        <v>857</v>
      </c>
      <c r="H712" s="106"/>
      <c r="I71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Derrick Stewart</v>
      </c>
      <c r="J712" s="106" cm="1">
        <f t="array" ref="J712">GetIDFromName(UjigamiTable[[#This Row],[FullName]])</f>
        <v>9651</v>
      </c>
      <c r="K712" s="107" t="str">
        <f>_xlfn.XLOOKUP(UjigamiTable[[#This Row],[IDFromName]],EmployeesByDept[ID],EmployeesByDept[DeptShift],"")</f>
        <v/>
      </c>
      <c r="L712" s="106" t="str" cm="1">
        <f t="array" ref="L71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12" s="190" t="str">
        <f>"Delete(""operator " &amp; UjigamiTable[[#This Row],[Operator ID]] &amp; """)"</f>
        <v>Delete("operator 5767877")</v>
      </c>
    </row>
    <row r="713" spans="1:13" x14ac:dyDescent="0.2">
      <c r="A713" s="69" t="s">
        <v>723</v>
      </c>
      <c r="B713" s="69">
        <v>5990318</v>
      </c>
      <c r="C713" s="69"/>
      <c r="D713" s="69"/>
      <c r="E713" s="69"/>
      <c r="F713" s="69" t="s">
        <v>190</v>
      </c>
      <c r="G713" s="69" t="s">
        <v>857</v>
      </c>
      <c r="H713" s="106"/>
      <c r="I71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Marcus Stewart</v>
      </c>
      <c r="J713" s="106" cm="1">
        <f t="array" ref="J713">GetIDFromName(UjigamiTable[[#This Row],[FullName]])</f>
        <v>8173</v>
      </c>
      <c r="K713" s="107" t="str">
        <f>_xlfn.XLOOKUP(UjigamiTable[[#This Row],[IDFromName]],EmployeesByDept[ID],EmployeesByDept[DeptShift],"")</f>
        <v/>
      </c>
      <c r="L713" s="106" t="str" cm="1">
        <f t="array" ref="L71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13" s="190" t="str">
        <f>"Delete(""operator " &amp; UjigamiTable[[#This Row],[Operator ID]] &amp; """)"</f>
        <v>Delete("operator 5990318")</v>
      </c>
    </row>
    <row r="714" spans="1:13" x14ac:dyDescent="0.2">
      <c r="A714" s="69" t="s">
        <v>7388</v>
      </c>
      <c r="B714" s="69">
        <v>5659180</v>
      </c>
      <c r="C714" s="69"/>
      <c r="D714" s="69"/>
      <c r="E714" s="69"/>
      <c r="F714" s="69" t="s">
        <v>190</v>
      </c>
      <c r="G714" s="69" t="s">
        <v>857</v>
      </c>
      <c r="H714" s="106"/>
      <c r="I71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Nicholas Strach</v>
      </c>
      <c r="J714" s="106" cm="1">
        <f t="array" ref="J714">GetIDFromName(UjigamiTable[[#This Row],[FullName]])</f>
        <v>8805</v>
      </c>
      <c r="K714" s="107" t="str">
        <f>_xlfn.XLOOKUP(UjigamiTable[[#This Row],[IDFromName]],EmployeesByDept[ID],EmployeesByDept[DeptShift],"")</f>
        <v/>
      </c>
      <c r="L714" s="106" t="str" cm="1">
        <f t="array" ref="L71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14" s="190" t="str">
        <f>"Delete(""operator " &amp; UjigamiTable[[#This Row],[Operator ID]] &amp; """)"</f>
        <v>Delete("operator 5659180")</v>
      </c>
    </row>
    <row r="715" spans="1:13" x14ac:dyDescent="0.2">
      <c r="A715" s="69" t="s">
        <v>9265</v>
      </c>
      <c r="B715" s="69">
        <v>11142171</v>
      </c>
      <c r="C715" s="69"/>
      <c r="D715" s="69"/>
      <c r="E715" s="69"/>
      <c r="F715" s="69" t="s">
        <v>190</v>
      </c>
      <c r="G715" s="69" t="s">
        <v>857</v>
      </c>
      <c r="H715" s="106"/>
      <c r="I71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Morris Street</v>
      </c>
      <c r="J715" s="106" t="str" cm="1">
        <f t="array" ref="J715">GetIDFromName(UjigamiTable[[#This Row],[FullName]])</f>
        <v/>
      </c>
      <c r="K715" s="107" t="str">
        <f>_xlfn.XLOOKUP(UjigamiTable[[#This Row],[IDFromName]],EmployeesByDept[ID],EmployeesByDept[DeptShift],"")</f>
        <v/>
      </c>
      <c r="L715" s="106" t="str" cm="1">
        <f t="array" ref="L71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15" s="190" t="str">
        <f>"Delete(""operator " &amp; UjigamiTable[[#This Row],[Operator ID]] &amp; """)"</f>
        <v>Delete("operator 11142171")</v>
      </c>
    </row>
    <row r="716" spans="1:13" x14ac:dyDescent="0.2">
      <c r="A716" s="69" t="s">
        <v>9266</v>
      </c>
      <c r="B716" s="69">
        <v>5895440</v>
      </c>
      <c r="C716" s="69"/>
      <c r="D716" s="69"/>
      <c r="E716" s="69"/>
      <c r="F716" s="69" t="s">
        <v>190</v>
      </c>
      <c r="G716" s="69" t="s">
        <v>857</v>
      </c>
      <c r="H716" s="106"/>
      <c r="I71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Ashley Stribling</v>
      </c>
      <c r="J716" s="106" t="str" cm="1">
        <f t="array" ref="J716">GetIDFromName(UjigamiTable[[#This Row],[FullName]])</f>
        <v/>
      </c>
      <c r="K716" s="107" t="str">
        <f>_xlfn.XLOOKUP(UjigamiTable[[#This Row],[IDFromName]],EmployeesByDept[ID],EmployeesByDept[DeptShift],"")</f>
        <v/>
      </c>
      <c r="L716" s="106" t="str" cm="1">
        <f t="array" ref="L71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16" s="190" t="str">
        <f>"Delete(""operator " &amp; UjigamiTable[[#This Row],[Operator ID]] &amp; """)"</f>
        <v>Delete("operator 5895440")</v>
      </c>
    </row>
    <row r="717" spans="1:13" x14ac:dyDescent="0.2">
      <c r="A717" s="69" t="s">
        <v>9267</v>
      </c>
      <c r="B717" s="69">
        <v>11142050</v>
      </c>
      <c r="C717" s="69"/>
      <c r="D717" s="69"/>
      <c r="E717" s="69"/>
      <c r="F717" s="69" t="s">
        <v>190</v>
      </c>
      <c r="G717" s="69" t="s">
        <v>857</v>
      </c>
      <c r="H717" s="106"/>
      <c r="I71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Manny Suarez</v>
      </c>
      <c r="J717" s="106" t="str" cm="1">
        <f t="array" ref="J717">GetIDFromName(UjigamiTable[[#This Row],[FullName]])</f>
        <v/>
      </c>
      <c r="K717" s="107" t="str">
        <f>_xlfn.XLOOKUP(UjigamiTable[[#This Row],[IDFromName]],EmployeesByDept[ID],EmployeesByDept[DeptShift],"")</f>
        <v/>
      </c>
      <c r="L717" s="106" t="str" cm="1">
        <f t="array" ref="L71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17" s="190" t="str">
        <f>"Delete(""operator " &amp; UjigamiTable[[#This Row],[Operator ID]] &amp; """)"</f>
        <v>Delete("operator 11142050")</v>
      </c>
    </row>
    <row r="718" spans="1:13" x14ac:dyDescent="0.2">
      <c r="A718" s="69" t="s">
        <v>9268</v>
      </c>
      <c r="B718" s="69">
        <v>11227763</v>
      </c>
      <c r="C718" s="69"/>
      <c r="D718" s="69"/>
      <c r="E718" s="69"/>
      <c r="F718" s="69" t="s">
        <v>190</v>
      </c>
      <c r="G718" s="69" t="s">
        <v>857</v>
      </c>
      <c r="H718" s="106"/>
      <c r="I71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Rodawn Sullen</v>
      </c>
      <c r="J718" s="106" cm="1">
        <f t="array" ref="J718">GetIDFromName(UjigamiTable[[#This Row],[FullName]])</f>
        <v>3033</v>
      </c>
      <c r="K718" s="107" t="str">
        <f>_xlfn.XLOOKUP(UjigamiTable[[#This Row],[IDFromName]],EmployeesByDept[ID],EmployeesByDept[DeptShift],"")</f>
        <v/>
      </c>
      <c r="L718" s="106" t="str" cm="1">
        <f t="array" ref="L71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18" s="190" t="str">
        <f>"Delete(""operator " &amp; UjigamiTable[[#This Row],[Operator ID]] &amp; """)"</f>
        <v>Delete("operator 11227763")</v>
      </c>
    </row>
    <row r="719" spans="1:13" x14ac:dyDescent="0.2">
      <c r="A719" s="69" t="s">
        <v>9269</v>
      </c>
      <c r="B719" s="69">
        <v>11074573</v>
      </c>
      <c r="C719" s="69"/>
      <c r="D719" s="69"/>
      <c r="E719" s="69"/>
      <c r="F719" s="69" t="s">
        <v>190</v>
      </c>
      <c r="G719" s="69" t="s">
        <v>857</v>
      </c>
      <c r="H719" s="106"/>
      <c r="I71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Pam Sward</v>
      </c>
      <c r="J719" s="106" t="str" cm="1">
        <f t="array" ref="J719">GetIDFromName(UjigamiTable[[#This Row],[FullName]])</f>
        <v/>
      </c>
      <c r="K719" s="107" t="str">
        <f>_xlfn.XLOOKUP(UjigamiTable[[#This Row],[IDFromName]],EmployeesByDept[ID],EmployeesByDept[DeptShift],"")</f>
        <v/>
      </c>
      <c r="L719" s="106" t="str" cm="1">
        <f t="array" ref="L71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19" s="190" t="str">
        <f>"Delete(""operator " &amp; UjigamiTable[[#This Row],[Operator ID]] &amp; """)"</f>
        <v>Delete("operator 11074573")</v>
      </c>
    </row>
    <row r="720" spans="1:13" x14ac:dyDescent="0.2">
      <c r="A720" s="69" t="s">
        <v>9270</v>
      </c>
      <c r="B720" s="69">
        <v>11074572</v>
      </c>
      <c r="C720" s="69"/>
      <c r="D720" s="69"/>
      <c r="E720" s="69"/>
      <c r="F720" s="69" t="s">
        <v>190</v>
      </c>
      <c r="G720" s="69" t="s">
        <v>857</v>
      </c>
      <c r="H720" s="106"/>
      <c r="I72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Wayde Sward</v>
      </c>
      <c r="J720" s="106" t="str" cm="1">
        <f t="array" ref="J720">GetIDFromName(UjigamiTable[[#This Row],[FullName]])</f>
        <v/>
      </c>
      <c r="K720" s="107" t="str">
        <f>_xlfn.XLOOKUP(UjigamiTable[[#This Row],[IDFromName]],EmployeesByDept[ID],EmployeesByDept[DeptShift],"")</f>
        <v/>
      </c>
      <c r="L720" s="106" t="str" cm="1">
        <f t="array" ref="L72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20" s="190" t="str">
        <f>"Delete(""operator " &amp; UjigamiTable[[#This Row],[Operator ID]] &amp; """)"</f>
        <v>Delete("operator 11074572")</v>
      </c>
    </row>
    <row r="721" spans="1:13" x14ac:dyDescent="0.2">
      <c r="A721" s="69" t="s">
        <v>9271</v>
      </c>
      <c r="B721" s="69">
        <v>11252494</v>
      </c>
      <c r="C721" s="69"/>
      <c r="D721" s="69"/>
      <c r="E721" s="69"/>
      <c r="F721" s="69" t="s">
        <v>190</v>
      </c>
      <c r="G721" s="69" t="s">
        <v>857</v>
      </c>
      <c r="H721" s="106"/>
      <c r="I72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Keleia Sykes</v>
      </c>
      <c r="J721" s="106" t="str" cm="1">
        <f t="array" ref="J721">GetIDFromName(UjigamiTable[[#This Row],[FullName]])</f>
        <v/>
      </c>
      <c r="K721" s="107" t="str">
        <f>_xlfn.XLOOKUP(UjigamiTable[[#This Row],[IDFromName]],EmployeesByDept[ID],EmployeesByDept[DeptShift],"")</f>
        <v/>
      </c>
      <c r="L721" s="106" t="str" cm="1">
        <f t="array" ref="L72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21" s="190" t="str">
        <f>"Delete(""operator " &amp; UjigamiTable[[#This Row],[Operator ID]] &amp; """)"</f>
        <v>Delete("operator 11252494")</v>
      </c>
    </row>
    <row r="722" spans="1:13" x14ac:dyDescent="0.2">
      <c r="A722" s="69" t="s">
        <v>5158</v>
      </c>
      <c r="B722" s="69">
        <v>11057830</v>
      </c>
      <c r="C722" s="69"/>
      <c r="D722" s="69"/>
      <c r="E722" s="69"/>
      <c r="F722" s="69" t="s">
        <v>190</v>
      </c>
      <c r="G722" s="69" t="s">
        <v>857</v>
      </c>
      <c r="H722" s="106"/>
      <c r="I72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Aaron Talbert</v>
      </c>
      <c r="J722" s="106" t="str" cm="1">
        <f t="array" ref="J722">GetIDFromName(UjigamiTable[[#This Row],[FullName]])</f>
        <v/>
      </c>
      <c r="K722" s="107" t="str">
        <f>_xlfn.XLOOKUP(UjigamiTable[[#This Row],[IDFromName]],EmployeesByDept[ID],EmployeesByDept[DeptShift],"")</f>
        <v/>
      </c>
      <c r="L722" s="106" t="str" cm="1">
        <f t="array" ref="L72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22" s="190" t="str">
        <f>"Delete(""operator " &amp; UjigamiTable[[#This Row],[Operator ID]] &amp; """)"</f>
        <v>Delete("operator 11057830")</v>
      </c>
    </row>
    <row r="723" spans="1:13" x14ac:dyDescent="0.2">
      <c r="A723" s="69" t="s">
        <v>9272</v>
      </c>
      <c r="B723" s="69">
        <v>11057780</v>
      </c>
      <c r="C723" s="69"/>
      <c r="D723" s="69"/>
      <c r="E723" s="69"/>
      <c r="F723" s="69" t="s">
        <v>190</v>
      </c>
      <c r="G723" s="69" t="s">
        <v>857</v>
      </c>
      <c r="H723" s="106"/>
      <c r="I72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Daniel Taradonia</v>
      </c>
      <c r="J723" s="106" cm="1">
        <f t="array" ref="J723">GetIDFromName(UjigamiTable[[#This Row],[FullName]])</f>
        <v>1736</v>
      </c>
      <c r="K723" s="107" t="str">
        <f>_xlfn.XLOOKUP(UjigamiTable[[#This Row],[IDFromName]],EmployeesByDept[ID],EmployeesByDept[DeptShift],"")</f>
        <v/>
      </c>
      <c r="L723" s="106" t="str" cm="1">
        <f t="array" ref="L72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23" s="190" t="str">
        <f>"Delete(""operator " &amp; UjigamiTable[[#This Row],[Operator ID]] &amp; """)"</f>
        <v>Delete("operator 11057780")</v>
      </c>
    </row>
    <row r="724" spans="1:13" x14ac:dyDescent="0.2">
      <c r="A724" s="69" t="s">
        <v>9273</v>
      </c>
      <c r="B724" s="69">
        <v>11057448</v>
      </c>
      <c r="C724" s="69"/>
      <c r="D724" s="69"/>
      <c r="E724" s="69"/>
      <c r="F724" s="69" t="s">
        <v>190</v>
      </c>
      <c r="G724" s="69" t="s">
        <v>857</v>
      </c>
      <c r="H724" s="106"/>
      <c r="I72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Austin Taylor</v>
      </c>
      <c r="J724" s="106" t="str" cm="1">
        <f t="array" ref="J724">GetIDFromName(UjigamiTable[[#This Row],[FullName]])</f>
        <v/>
      </c>
      <c r="K724" s="107" t="str">
        <f>_xlfn.XLOOKUP(UjigamiTable[[#This Row],[IDFromName]],EmployeesByDept[ID],EmployeesByDept[DeptShift],"")</f>
        <v/>
      </c>
      <c r="L724" s="106" t="str" cm="1">
        <f t="array" ref="L72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24" s="190" t="str">
        <f>"Delete(""operator " &amp; UjigamiTable[[#This Row],[Operator ID]] &amp; """)"</f>
        <v>Delete("operator 11057448")</v>
      </c>
    </row>
    <row r="725" spans="1:13" x14ac:dyDescent="0.2">
      <c r="A725" s="69" t="s">
        <v>726</v>
      </c>
      <c r="B725" s="69">
        <v>1436</v>
      </c>
      <c r="C725" s="69" t="s">
        <v>240</v>
      </c>
      <c r="D725" s="69" t="s">
        <v>240</v>
      </c>
      <c r="E725" s="69" t="s">
        <v>9274</v>
      </c>
      <c r="F725" s="69" t="s">
        <v>8779</v>
      </c>
      <c r="G725" s="69" t="s">
        <v>856</v>
      </c>
      <c r="H725" s="106"/>
      <c r="I72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John Taylor</v>
      </c>
      <c r="J725" s="106" cm="1">
        <f t="array" ref="J725">GetIDFromName(UjigamiTable[[#This Row],[FullName]])</f>
        <v>1436</v>
      </c>
      <c r="K725" s="107" t="str">
        <f>_xlfn.XLOOKUP(UjigamiTable[[#This Row],[IDFromName]],EmployeesByDept[ID],EmployeesByDept[DeptShift],"")</f>
        <v>IT B</v>
      </c>
      <c r="L725" s="106" t="str" cm="1">
        <f t="array" ref="L72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725" s="190" t="str">
        <f>"Delete(""operator " &amp; UjigamiTable[[#This Row],[Operator ID]] &amp; """)"</f>
        <v>Delete("operator 1436")</v>
      </c>
    </row>
    <row r="726" spans="1:13" x14ac:dyDescent="0.2">
      <c r="A726" s="69" t="s">
        <v>9275</v>
      </c>
      <c r="B726" s="69">
        <v>11057707</v>
      </c>
      <c r="C726" s="69"/>
      <c r="D726" s="69"/>
      <c r="E726" s="69"/>
      <c r="F726" s="69" t="s">
        <v>190</v>
      </c>
      <c r="G726" s="69" t="s">
        <v>857</v>
      </c>
      <c r="H726" s="106"/>
      <c r="I72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Jordan Taylor</v>
      </c>
      <c r="J726" s="106" cm="1">
        <f t="array" ref="J726">GetIDFromName(UjigamiTable[[#This Row],[FullName]])</f>
        <v>2419</v>
      </c>
      <c r="K726" s="107" t="str">
        <f>_xlfn.XLOOKUP(UjigamiTable[[#This Row],[IDFromName]],EmployeesByDept[ID],EmployeesByDept[DeptShift],"")</f>
        <v>Materials 3rd</v>
      </c>
      <c r="L726" s="106" t="str" cm="1">
        <f t="array" ref="L72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26" s="190" t="str">
        <f>"Delete(""operator " &amp; UjigamiTable[[#This Row],[Operator ID]] &amp; """)"</f>
        <v>Delete("operator 11057707")</v>
      </c>
    </row>
    <row r="727" spans="1:13" x14ac:dyDescent="0.2">
      <c r="A727" s="69" t="s">
        <v>9276</v>
      </c>
      <c r="B727" s="69">
        <v>5964101</v>
      </c>
      <c r="C727" s="69"/>
      <c r="D727" s="69"/>
      <c r="E727" s="69"/>
      <c r="F727" s="69" t="s">
        <v>190</v>
      </c>
      <c r="G727" s="69" t="s">
        <v>857</v>
      </c>
      <c r="H727" s="106"/>
      <c r="I72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Marvin Teem</v>
      </c>
      <c r="J727" s="106" t="str" cm="1">
        <f t="array" ref="J727">GetIDFromName(UjigamiTable[[#This Row],[FullName]])</f>
        <v/>
      </c>
      <c r="K727" s="107" t="str">
        <f>_xlfn.XLOOKUP(UjigamiTable[[#This Row],[IDFromName]],EmployeesByDept[ID],EmployeesByDept[DeptShift],"")</f>
        <v/>
      </c>
      <c r="L727" s="106" t="str" cm="1">
        <f t="array" ref="L72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27" s="190" t="str">
        <f>"Delete(""operator " &amp; UjigamiTable[[#This Row],[Operator ID]] &amp; """)"</f>
        <v>Delete("operator 5964101")</v>
      </c>
    </row>
    <row r="728" spans="1:13" x14ac:dyDescent="0.2">
      <c r="A728" s="69" t="s">
        <v>5218</v>
      </c>
      <c r="B728" s="69">
        <v>11074505</v>
      </c>
      <c r="C728" s="69"/>
      <c r="D728" s="69"/>
      <c r="E728" s="69"/>
      <c r="F728" s="69" t="s">
        <v>190</v>
      </c>
      <c r="G728" s="69" t="s">
        <v>857</v>
      </c>
      <c r="H728" s="106"/>
      <c r="I72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Alicia Thomas</v>
      </c>
      <c r="J728" s="106" t="str" cm="1">
        <f t="array" ref="J728">GetIDFromName(UjigamiTable[[#This Row],[FullName]])</f>
        <v/>
      </c>
      <c r="K728" s="107" t="str">
        <f>_xlfn.XLOOKUP(UjigamiTable[[#This Row],[IDFromName]],EmployeesByDept[ID],EmployeesByDept[DeptShift],"")</f>
        <v/>
      </c>
      <c r="L728" s="106" t="str" cm="1">
        <f t="array" ref="L72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28" s="190" t="str">
        <f>"Delete(""operator " &amp; UjigamiTable[[#This Row],[Operator ID]] &amp; """)"</f>
        <v>Delete("operator 11074505")</v>
      </c>
    </row>
    <row r="729" spans="1:13" x14ac:dyDescent="0.2">
      <c r="A729" s="69" t="s">
        <v>5587</v>
      </c>
      <c r="B729" s="69">
        <v>11009038</v>
      </c>
      <c r="C729" s="69"/>
      <c r="D729" s="69"/>
      <c r="E729" s="69"/>
      <c r="F729" s="69" t="s">
        <v>190</v>
      </c>
      <c r="G729" s="69" t="s">
        <v>857</v>
      </c>
      <c r="H729" s="106"/>
      <c r="I72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Charles Thomas</v>
      </c>
      <c r="J729" s="106" cm="1">
        <f t="array" ref="J729">GetIDFromName(UjigamiTable[[#This Row],[FullName]])</f>
        <v>1708</v>
      </c>
      <c r="K729" s="107" t="str">
        <f>_xlfn.XLOOKUP(UjigamiTable[[#This Row],[IDFromName]],EmployeesByDept[ID],EmployeesByDept[DeptShift],"")</f>
        <v/>
      </c>
      <c r="L729" s="106" t="str" cm="1">
        <f t="array" ref="L72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29" s="190" t="str">
        <f>"Delete(""operator " &amp; UjigamiTable[[#This Row],[Operator ID]] &amp; """)"</f>
        <v>Delete("operator 11009038")</v>
      </c>
    </row>
    <row r="730" spans="1:13" x14ac:dyDescent="0.2">
      <c r="A730" s="69" t="s">
        <v>9277</v>
      </c>
      <c r="B730" s="69">
        <v>11057465</v>
      </c>
      <c r="C730" s="69"/>
      <c r="D730" s="69"/>
      <c r="E730" s="69"/>
      <c r="F730" s="69" t="s">
        <v>190</v>
      </c>
      <c r="G730" s="69" t="s">
        <v>857</v>
      </c>
      <c r="H730" s="106"/>
      <c r="I73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Damona Thomas</v>
      </c>
      <c r="J730" s="106" t="str" cm="1">
        <f t="array" ref="J730">GetIDFromName(UjigamiTable[[#This Row],[FullName]])</f>
        <v/>
      </c>
      <c r="K730" s="107" t="str">
        <f>_xlfn.XLOOKUP(UjigamiTable[[#This Row],[IDFromName]],EmployeesByDept[ID],EmployeesByDept[DeptShift],"")</f>
        <v/>
      </c>
      <c r="L730" s="106" t="str" cm="1">
        <f t="array" ref="L73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30" s="190" t="str">
        <f>"Delete(""operator " &amp; UjigamiTable[[#This Row],[Operator ID]] &amp; """)"</f>
        <v>Delete("operator 11057465")</v>
      </c>
    </row>
    <row r="731" spans="1:13" x14ac:dyDescent="0.2">
      <c r="A731" s="69" t="s">
        <v>9278</v>
      </c>
      <c r="B731" s="69">
        <v>2507</v>
      </c>
      <c r="C731" s="69" t="s">
        <v>190</v>
      </c>
      <c r="D731" s="69" t="s">
        <v>8773</v>
      </c>
      <c r="E731" s="69"/>
      <c r="F731" s="69" t="s">
        <v>190</v>
      </c>
      <c r="G731" s="69" t="s">
        <v>856</v>
      </c>
      <c r="H731" s="106"/>
      <c r="I73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Darren Thomas</v>
      </c>
      <c r="J731" s="106" cm="1">
        <f t="array" ref="J731">GetIDFromName(UjigamiTable[[#This Row],[FullName]])</f>
        <v>2507</v>
      </c>
      <c r="K731" s="107" t="str">
        <f>_xlfn.XLOOKUP(UjigamiTable[[#This Row],[IDFromName]],EmployeesByDept[ID],EmployeesByDept[DeptShift],"")</f>
        <v>T1XX C</v>
      </c>
      <c r="L731" s="106" t="str" cm="1">
        <f t="array" ref="L73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731" s="190" t="str">
        <f>"Delete(""operator " &amp; UjigamiTable[[#This Row],[Operator ID]] &amp; """)"</f>
        <v>Delete("operator 2507")</v>
      </c>
    </row>
    <row r="732" spans="1:13" x14ac:dyDescent="0.2">
      <c r="A732" s="69" t="s">
        <v>9279</v>
      </c>
      <c r="B732" s="69">
        <v>11074668</v>
      </c>
      <c r="C732" s="69"/>
      <c r="D732" s="69"/>
      <c r="E732" s="69"/>
      <c r="F732" s="69" t="s">
        <v>190</v>
      </c>
      <c r="G732" s="69" t="s">
        <v>857</v>
      </c>
      <c r="H732" s="106"/>
      <c r="I73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Dewean Thomas</v>
      </c>
      <c r="J732" s="106" t="str" cm="1">
        <f t="array" ref="J732">GetIDFromName(UjigamiTable[[#This Row],[FullName]])</f>
        <v/>
      </c>
      <c r="K732" s="107" t="str">
        <f>_xlfn.XLOOKUP(UjigamiTable[[#This Row],[IDFromName]],EmployeesByDept[ID],EmployeesByDept[DeptShift],"")</f>
        <v/>
      </c>
      <c r="L732" s="106" t="str" cm="1">
        <f t="array" ref="L73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32" s="190" t="str">
        <f>"Delete(""operator " &amp; UjigamiTable[[#This Row],[Operator ID]] &amp; """)"</f>
        <v>Delete("operator 11074668")</v>
      </c>
    </row>
    <row r="733" spans="1:13" x14ac:dyDescent="0.2">
      <c r="A733" s="69" t="s">
        <v>9280</v>
      </c>
      <c r="B733" s="69">
        <v>5947167</v>
      </c>
      <c r="C733" s="69"/>
      <c r="D733" s="69"/>
      <c r="E733" s="69"/>
      <c r="F733" s="69" t="s">
        <v>190</v>
      </c>
      <c r="G733" s="69" t="s">
        <v>857</v>
      </c>
      <c r="H733" s="106"/>
      <c r="I73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Jaila Thomas</v>
      </c>
      <c r="J733" s="106" t="str" cm="1">
        <f t="array" ref="J733">GetIDFromName(UjigamiTable[[#This Row],[FullName]])</f>
        <v/>
      </c>
      <c r="K733" s="107" t="str">
        <f>_xlfn.XLOOKUP(UjigamiTable[[#This Row],[IDFromName]],EmployeesByDept[ID],EmployeesByDept[DeptShift],"")</f>
        <v/>
      </c>
      <c r="L733" s="106" t="str" cm="1">
        <f t="array" ref="L73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33" s="190" t="str">
        <f>"Delete(""operator " &amp; UjigamiTable[[#This Row],[Operator ID]] &amp; """)"</f>
        <v>Delete("operator 5947167")</v>
      </c>
    </row>
    <row r="734" spans="1:13" x14ac:dyDescent="0.2">
      <c r="A734" s="69" t="s">
        <v>9281</v>
      </c>
      <c r="B734" s="69">
        <v>11057821</v>
      </c>
      <c r="C734" s="69"/>
      <c r="D734" s="69"/>
      <c r="E734" s="69"/>
      <c r="F734" s="69" t="s">
        <v>190</v>
      </c>
      <c r="G734" s="69" t="s">
        <v>857</v>
      </c>
      <c r="H734" s="106"/>
      <c r="I73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Natasha Thomas</v>
      </c>
      <c r="J734" s="106" t="str" cm="1">
        <f t="array" ref="J734">GetIDFromName(UjigamiTable[[#This Row],[FullName]])</f>
        <v/>
      </c>
      <c r="K734" s="107" t="str">
        <f>_xlfn.XLOOKUP(UjigamiTable[[#This Row],[IDFromName]],EmployeesByDept[ID],EmployeesByDept[DeptShift],"")</f>
        <v/>
      </c>
      <c r="L734" s="106" t="str" cm="1">
        <f t="array" ref="L73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34" s="190" t="str">
        <f>"Delete(""operator " &amp; UjigamiTable[[#This Row],[Operator ID]] &amp; """)"</f>
        <v>Delete("operator 11057821")</v>
      </c>
    </row>
    <row r="735" spans="1:13" x14ac:dyDescent="0.2">
      <c r="A735" s="69" t="s">
        <v>9282</v>
      </c>
      <c r="B735" s="69">
        <v>5962781</v>
      </c>
      <c r="C735" s="69"/>
      <c r="D735" s="69"/>
      <c r="E735" s="69"/>
      <c r="F735" s="69" t="s">
        <v>190</v>
      </c>
      <c r="G735" s="69" t="s">
        <v>857</v>
      </c>
      <c r="H735" s="106"/>
      <c r="I73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Nyana Thomas</v>
      </c>
      <c r="J735" s="106" t="str" cm="1">
        <f t="array" ref="J735">GetIDFromName(UjigamiTable[[#This Row],[FullName]])</f>
        <v/>
      </c>
      <c r="K735" s="107" t="str">
        <f>_xlfn.XLOOKUP(UjigamiTable[[#This Row],[IDFromName]],EmployeesByDept[ID],EmployeesByDept[DeptShift],"")</f>
        <v/>
      </c>
      <c r="L735" s="106" t="str" cm="1">
        <f t="array" ref="L73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35" s="190" t="str">
        <f>"Delete(""operator " &amp; UjigamiTable[[#This Row],[Operator ID]] &amp; """)"</f>
        <v>Delete("operator 5962781")</v>
      </c>
    </row>
    <row r="736" spans="1:13" x14ac:dyDescent="0.2">
      <c r="A736" s="69" t="s">
        <v>7948</v>
      </c>
      <c r="B736" s="69">
        <v>11009162</v>
      </c>
      <c r="C736" s="69"/>
      <c r="D736" s="69"/>
      <c r="E736" s="69"/>
      <c r="F736" s="69" t="s">
        <v>190</v>
      </c>
      <c r="G736" s="69" t="s">
        <v>857</v>
      </c>
      <c r="H736" s="106"/>
      <c r="I73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Tamika Thomas</v>
      </c>
      <c r="J736" s="106" cm="1">
        <f t="array" ref="J736">GetIDFromName(UjigamiTable[[#This Row],[FullName]])</f>
        <v>1685</v>
      </c>
      <c r="K736" s="107" t="str">
        <f>_xlfn.XLOOKUP(UjigamiTable[[#This Row],[IDFromName]],EmployeesByDept[ID],EmployeesByDept[DeptShift],"")</f>
        <v/>
      </c>
      <c r="L736" s="106" t="str" cm="1">
        <f t="array" ref="L73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36" s="190" t="str">
        <f>"Delete(""operator " &amp; UjigamiTable[[#This Row],[Operator ID]] &amp; """)"</f>
        <v>Delete("operator 11009162")</v>
      </c>
    </row>
    <row r="737" spans="1:13" x14ac:dyDescent="0.2">
      <c r="A737" s="69" t="s">
        <v>9283</v>
      </c>
      <c r="B737" s="69">
        <v>5876143</v>
      </c>
      <c r="C737" s="69"/>
      <c r="D737" s="69"/>
      <c r="E737" s="69"/>
      <c r="F737" s="69" t="s">
        <v>190</v>
      </c>
      <c r="G737" s="69" t="s">
        <v>857</v>
      </c>
      <c r="H737" s="106"/>
      <c r="I73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Tonishia Thomas</v>
      </c>
      <c r="J737" s="106" t="str" cm="1">
        <f t="array" ref="J737">GetIDFromName(UjigamiTable[[#This Row],[FullName]])</f>
        <v/>
      </c>
      <c r="K737" s="107" t="str">
        <f>_xlfn.XLOOKUP(UjigamiTable[[#This Row],[IDFromName]],EmployeesByDept[ID],EmployeesByDept[DeptShift],"")</f>
        <v/>
      </c>
      <c r="L737" s="106" t="str" cm="1">
        <f t="array" ref="L73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37" s="190" t="str">
        <f>"Delete(""operator " &amp; UjigamiTable[[#This Row],[Operator ID]] &amp; """)"</f>
        <v>Delete("operator 5876143")</v>
      </c>
    </row>
    <row r="738" spans="1:13" x14ac:dyDescent="0.2">
      <c r="A738" s="69" t="s">
        <v>9284</v>
      </c>
      <c r="B738" s="69">
        <v>5937264</v>
      </c>
      <c r="C738" s="69"/>
      <c r="D738" s="69"/>
      <c r="E738" s="69"/>
      <c r="F738" s="69" t="s">
        <v>190</v>
      </c>
      <c r="G738" s="69" t="s">
        <v>857</v>
      </c>
      <c r="H738" s="106"/>
      <c r="I73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Chirest Thompson</v>
      </c>
      <c r="J738" s="106" t="str" cm="1">
        <f t="array" ref="J738">GetIDFromName(UjigamiTable[[#This Row],[FullName]])</f>
        <v/>
      </c>
      <c r="K738" s="107" t="str">
        <f>_xlfn.XLOOKUP(UjigamiTable[[#This Row],[IDFromName]],EmployeesByDept[ID],EmployeesByDept[DeptShift],"")</f>
        <v/>
      </c>
      <c r="L738" s="106" t="str" cm="1">
        <f t="array" ref="L73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38" s="190" t="str">
        <f>"Delete(""operator " &amp; UjigamiTable[[#This Row],[Operator ID]] &amp; """)"</f>
        <v>Delete("operator 5937264")</v>
      </c>
    </row>
    <row r="739" spans="1:13" x14ac:dyDescent="0.2">
      <c r="A739" s="69" t="s">
        <v>9285</v>
      </c>
      <c r="B739" s="69">
        <v>11057546</v>
      </c>
      <c r="C739" s="69"/>
      <c r="D739" s="69"/>
      <c r="E739" s="69"/>
      <c r="F739" s="69" t="s">
        <v>190</v>
      </c>
      <c r="G739" s="69" t="s">
        <v>857</v>
      </c>
      <c r="H739" s="106"/>
      <c r="I73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Jeffery Thompson</v>
      </c>
      <c r="J739" s="106" t="str" cm="1">
        <f t="array" ref="J739">GetIDFromName(UjigamiTable[[#This Row],[FullName]])</f>
        <v/>
      </c>
      <c r="K739" s="107" t="str">
        <f>_xlfn.XLOOKUP(UjigamiTable[[#This Row],[IDFromName]],EmployeesByDept[ID],EmployeesByDept[DeptShift],"")</f>
        <v/>
      </c>
      <c r="L739" s="106" t="str" cm="1">
        <f t="array" ref="L73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39" s="190" t="str">
        <f>"Delete(""operator " &amp; UjigamiTable[[#This Row],[Operator ID]] &amp; """)"</f>
        <v>Delete("operator 11057546")</v>
      </c>
    </row>
    <row r="740" spans="1:13" x14ac:dyDescent="0.2">
      <c r="A740" s="69" t="s">
        <v>9286</v>
      </c>
      <c r="B740" s="69">
        <v>11057464</v>
      </c>
      <c r="C740" s="69"/>
      <c r="D740" s="69"/>
      <c r="E740" s="69"/>
      <c r="F740" s="69" t="s">
        <v>190</v>
      </c>
      <c r="G740" s="69" t="s">
        <v>857</v>
      </c>
      <c r="H740" s="106"/>
      <c r="I74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Valencia Thompson</v>
      </c>
      <c r="J740" s="106" t="str" cm="1">
        <f t="array" ref="J740">GetIDFromName(UjigamiTable[[#This Row],[FullName]])</f>
        <v/>
      </c>
      <c r="K740" s="107" t="str">
        <f>_xlfn.XLOOKUP(UjigamiTable[[#This Row],[IDFromName]],EmployeesByDept[ID],EmployeesByDept[DeptShift],"")</f>
        <v/>
      </c>
      <c r="L740" s="106" t="str" cm="1">
        <f t="array" ref="L74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40" s="190" t="str">
        <f>"Delete(""operator " &amp; UjigamiTable[[#This Row],[Operator ID]] &amp; """)"</f>
        <v>Delete("operator 11057464")</v>
      </c>
    </row>
    <row r="741" spans="1:13" x14ac:dyDescent="0.2">
      <c r="A741" s="69" t="s">
        <v>9287</v>
      </c>
      <c r="B741" s="69">
        <v>11057431</v>
      </c>
      <c r="C741" s="69"/>
      <c r="D741" s="69"/>
      <c r="E741" s="69"/>
      <c r="F741" s="69" t="s">
        <v>190</v>
      </c>
      <c r="G741" s="69" t="s">
        <v>857</v>
      </c>
      <c r="H741" s="106"/>
      <c r="I74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Darnell Thoran</v>
      </c>
      <c r="J741" s="106" t="str" cm="1">
        <f t="array" ref="J741">GetIDFromName(UjigamiTable[[#This Row],[FullName]])</f>
        <v/>
      </c>
      <c r="K741" s="107" t="str">
        <f>_xlfn.XLOOKUP(UjigamiTable[[#This Row],[IDFromName]],EmployeesByDept[ID],EmployeesByDept[DeptShift],"")</f>
        <v/>
      </c>
      <c r="L741" s="106" t="str" cm="1">
        <f t="array" ref="L74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41" s="190" t="str">
        <f>"Delete(""operator " &amp; UjigamiTable[[#This Row],[Operator ID]] &amp; """)"</f>
        <v>Delete("operator 11057431")</v>
      </c>
    </row>
    <row r="742" spans="1:13" x14ac:dyDescent="0.2">
      <c r="A742" s="69" t="s">
        <v>9288</v>
      </c>
      <c r="B742" s="69">
        <v>11009013</v>
      </c>
      <c r="C742" s="69"/>
      <c r="D742" s="69"/>
      <c r="E742" s="69"/>
      <c r="F742" s="69" t="s">
        <v>190</v>
      </c>
      <c r="G742" s="69" t="s">
        <v>857</v>
      </c>
      <c r="H742" s="106"/>
      <c r="I74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Dion Thorton</v>
      </c>
      <c r="J742" s="106" t="str" cm="1">
        <f t="array" ref="J742">GetIDFromName(UjigamiTable[[#This Row],[FullName]])</f>
        <v/>
      </c>
      <c r="K742" s="107" t="str">
        <f>_xlfn.XLOOKUP(UjigamiTable[[#This Row],[IDFromName]],EmployeesByDept[ID],EmployeesByDept[DeptShift],"")</f>
        <v/>
      </c>
      <c r="L742" s="106" t="str" cm="1">
        <f t="array" ref="L74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42" s="190" t="str">
        <f>"Delete(""operator " &amp; UjigamiTable[[#This Row],[Operator ID]] &amp; """)"</f>
        <v>Delete("operator 11009013")</v>
      </c>
    </row>
    <row r="743" spans="1:13" x14ac:dyDescent="0.2">
      <c r="A743" s="69" t="s">
        <v>9289</v>
      </c>
      <c r="B743" s="69">
        <v>11074667</v>
      </c>
      <c r="C743" s="69"/>
      <c r="D743" s="69"/>
      <c r="E743" s="69"/>
      <c r="F743" s="69" t="s">
        <v>190</v>
      </c>
      <c r="G743" s="69" t="s">
        <v>857</v>
      </c>
      <c r="H743" s="106"/>
      <c r="I74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Latoya Tillerson</v>
      </c>
      <c r="J743" s="106" cm="1">
        <f t="array" ref="J743">GetIDFromName(UjigamiTable[[#This Row],[FullName]])</f>
        <v>1965</v>
      </c>
      <c r="K743" s="107" t="str">
        <f>_xlfn.XLOOKUP(UjigamiTable[[#This Row],[IDFromName]],EmployeesByDept[ID],EmployeesByDept[DeptShift],"")</f>
        <v/>
      </c>
      <c r="L743" s="106" t="str" cm="1">
        <f t="array" ref="L74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43" s="190" t="str">
        <f>"Delete(""operator " &amp; UjigamiTable[[#This Row],[Operator ID]] &amp; """)"</f>
        <v>Delete("operator 11074667")</v>
      </c>
    </row>
    <row r="744" spans="1:13" x14ac:dyDescent="0.2">
      <c r="A744" s="69" t="s">
        <v>9290</v>
      </c>
      <c r="B744" s="69">
        <v>11057632</v>
      </c>
      <c r="C744" s="69"/>
      <c r="D744" s="69"/>
      <c r="E744" s="69"/>
      <c r="F744" s="69" t="s">
        <v>190</v>
      </c>
      <c r="G744" s="69" t="s">
        <v>857</v>
      </c>
      <c r="H744" s="106"/>
      <c r="I74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Michael Tilley</v>
      </c>
      <c r="J744" s="106" t="str" cm="1">
        <f t="array" ref="J744">GetIDFromName(UjigamiTable[[#This Row],[FullName]])</f>
        <v/>
      </c>
      <c r="K744" s="107" t="str">
        <f>_xlfn.XLOOKUP(UjigamiTable[[#This Row],[IDFromName]],EmployeesByDept[ID],EmployeesByDept[DeptShift],"")</f>
        <v/>
      </c>
      <c r="L744" s="106" t="str" cm="1">
        <f t="array" ref="L74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44" s="190" t="str">
        <f>"Delete(""operator " &amp; UjigamiTable[[#This Row],[Operator ID]] &amp; """)"</f>
        <v>Delete("operator 11057632")</v>
      </c>
    </row>
    <row r="745" spans="1:13" x14ac:dyDescent="0.2">
      <c r="A745" s="69" t="s">
        <v>9291</v>
      </c>
      <c r="B745" s="69">
        <v>2414</v>
      </c>
      <c r="C745" s="69" t="s">
        <v>190</v>
      </c>
      <c r="D745" s="69" t="s">
        <v>8774</v>
      </c>
      <c r="E745" s="69"/>
      <c r="F745" s="69" t="s">
        <v>190</v>
      </c>
      <c r="G745" s="69" t="s">
        <v>856</v>
      </c>
      <c r="H745" s="106"/>
      <c r="I74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Deantwaun Tippins</v>
      </c>
      <c r="J745" s="106" cm="1">
        <f t="array" ref="J745">GetIDFromName(UjigamiTable[[#This Row],[FullName]])</f>
        <v>2414</v>
      </c>
      <c r="K745" s="107" t="str">
        <f>_xlfn.XLOOKUP(UjigamiTable[[#This Row],[IDFromName]],EmployeesByDept[ID],EmployeesByDept[DeptShift],"")</f>
        <v>T1XX A</v>
      </c>
      <c r="L745" s="106" t="str" cm="1">
        <f t="array" ref="L74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745" s="190" t="str">
        <f>"Delete(""operator " &amp; UjigamiTable[[#This Row],[Operator ID]] &amp; """)"</f>
        <v>Delete("operator 2414")</v>
      </c>
    </row>
    <row r="746" spans="1:13" x14ac:dyDescent="0.2">
      <c r="A746" s="69" t="s">
        <v>736</v>
      </c>
      <c r="B746" s="69">
        <v>1540</v>
      </c>
      <c r="C746" s="69" t="s">
        <v>190</v>
      </c>
      <c r="D746" s="69" t="s">
        <v>8773</v>
      </c>
      <c r="E746" s="69"/>
      <c r="F746" s="69" t="s">
        <v>190</v>
      </c>
      <c r="G746" s="69" t="s">
        <v>856</v>
      </c>
      <c r="H746" s="106"/>
      <c r="I74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Alexandria Tobar</v>
      </c>
      <c r="J746" s="106" cm="1">
        <f t="array" ref="J746">GetIDFromName(UjigamiTable[[#This Row],[FullName]])</f>
        <v>1540</v>
      </c>
      <c r="K746" s="107" t="str">
        <f>_xlfn.XLOOKUP(UjigamiTable[[#This Row],[IDFromName]],EmployeesByDept[ID],EmployeesByDept[DeptShift],"")</f>
        <v>T1XX C</v>
      </c>
      <c r="L746" s="106" t="str" cm="1">
        <f t="array" ref="L74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746" s="190" t="str">
        <f>"Delete(""operator " &amp; UjigamiTable[[#This Row],[Operator ID]] &amp; """)"</f>
        <v>Delete("operator 1540")</v>
      </c>
    </row>
    <row r="747" spans="1:13" x14ac:dyDescent="0.2">
      <c r="A747" s="69" t="s">
        <v>6007</v>
      </c>
      <c r="B747" s="69">
        <v>5834895</v>
      </c>
      <c r="C747" s="69"/>
      <c r="D747" s="69"/>
      <c r="E747" s="69"/>
      <c r="F747" s="69" t="s">
        <v>190</v>
      </c>
      <c r="G747" s="69" t="s">
        <v>857</v>
      </c>
      <c r="H747" s="106"/>
      <c r="I74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Devin Tolbert</v>
      </c>
      <c r="J747" s="106" cm="1">
        <f t="array" ref="J747">GetIDFromName(UjigamiTable[[#This Row],[FullName]])</f>
        <v>9400</v>
      </c>
      <c r="K747" s="107" t="str">
        <f>_xlfn.XLOOKUP(UjigamiTable[[#This Row],[IDFromName]],EmployeesByDept[ID],EmployeesByDept[DeptShift],"")</f>
        <v/>
      </c>
      <c r="L747" s="106" t="str" cm="1">
        <f t="array" ref="L74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47" s="190" t="str">
        <f>"Delete(""operator " &amp; UjigamiTable[[#This Row],[Operator ID]] &amp; """)"</f>
        <v>Delete("operator 5834895")</v>
      </c>
    </row>
    <row r="748" spans="1:13" x14ac:dyDescent="0.2">
      <c r="A748" s="69" t="s">
        <v>9292</v>
      </c>
      <c r="B748" s="69">
        <v>11074952</v>
      </c>
      <c r="C748" s="69" t="s">
        <v>9491</v>
      </c>
      <c r="D748" s="69" t="s">
        <v>8771</v>
      </c>
      <c r="E748" s="69"/>
      <c r="F748" s="69" t="s">
        <v>190</v>
      </c>
      <c r="G748" s="69" t="s">
        <v>857</v>
      </c>
      <c r="H748" s="106"/>
      <c r="I74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Nick Tomei</v>
      </c>
      <c r="J748" s="106" cm="1">
        <f t="array" ref="J748">GetIDFromName(UjigamiTable[[#This Row],[FullName]])</f>
        <v>1866</v>
      </c>
      <c r="K748" s="107" t="str">
        <f>_xlfn.XLOOKUP(UjigamiTable[[#This Row],[IDFromName]],EmployeesByDept[ID],EmployeesByDept[DeptShift],"")</f>
        <v>Safety 1st</v>
      </c>
      <c r="L748" s="106" t="str" cm="1">
        <f t="array" ref="L74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48" s="190" t="str">
        <f>"Delete(""operator " &amp; UjigamiTable[[#This Row],[Operator ID]] &amp; """)"</f>
        <v>Delete("operator 11074952")</v>
      </c>
    </row>
    <row r="749" spans="1:13" x14ac:dyDescent="0.2">
      <c r="A749" s="69" t="s">
        <v>9293</v>
      </c>
      <c r="B749" s="69">
        <v>2520</v>
      </c>
      <c r="C749" s="69" t="s">
        <v>190</v>
      </c>
      <c r="D749" s="69"/>
      <c r="E749" s="69"/>
      <c r="F749" s="69" t="s">
        <v>190</v>
      </c>
      <c r="G749" s="69" t="s">
        <v>857</v>
      </c>
      <c r="H749" s="106"/>
      <c r="I74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Malik Torrance</v>
      </c>
      <c r="J749" s="106" cm="1">
        <f t="array" ref="J749">GetIDFromName(UjigamiTable[[#This Row],[FullName]])</f>
        <v>2520</v>
      </c>
      <c r="K749" s="107" t="str">
        <f>_xlfn.XLOOKUP(UjigamiTable[[#This Row],[IDFromName]],EmployeesByDept[ID],EmployeesByDept[DeptShift],"")</f>
        <v/>
      </c>
      <c r="L749" s="106" t="str" cm="1">
        <f t="array" ref="L74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749" s="190" t="str">
        <f>"Delete(""operator " &amp; UjigamiTable[[#This Row],[Operator ID]] &amp; """)"</f>
        <v>Delete("operator 2520")</v>
      </c>
    </row>
    <row r="750" spans="1:13" x14ac:dyDescent="0.2">
      <c r="A750" s="69" t="s">
        <v>9294</v>
      </c>
      <c r="B750" s="69">
        <v>11252476</v>
      </c>
      <c r="C750" s="69"/>
      <c r="D750" s="69"/>
      <c r="E750" s="69"/>
      <c r="F750" s="69" t="s">
        <v>190</v>
      </c>
      <c r="G750" s="69" t="s">
        <v>857</v>
      </c>
      <c r="H750" s="106"/>
      <c r="I75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Demareyio Townsend</v>
      </c>
      <c r="J750" s="106" t="str" cm="1">
        <f t="array" ref="J750">GetIDFromName(UjigamiTable[[#This Row],[FullName]])</f>
        <v/>
      </c>
      <c r="K750" s="107" t="str">
        <f>_xlfn.XLOOKUP(UjigamiTable[[#This Row],[IDFromName]],EmployeesByDept[ID],EmployeesByDept[DeptShift],"")</f>
        <v/>
      </c>
      <c r="L750" s="106" t="str" cm="1">
        <f t="array" ref="L75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50" s="190" t="str">
        <f>"Delete(""operator " &amp; UjigamiTable[[#This Row],[Operator ID]] &amp; """)"</f>
        <v>Delete("operator 11252476")</v>
      </c>
    </row>
    <row r="751" spans="1:13" x14ac:dyDescent="0.2">
      <c r="A751" s="69" t="s">
        <v>9295</v>
      </c>
      <c r="B751" s="69">
        <v>11057792</v>
      </c>
      <c r="C751" s="69"/>
      <c r="D751" s="69"/>
      <c r="E751" s="69"/>
      <c r="F751" s="69" t="s">
        <v>190</v>
      </c>
      <c r="G751" s="69" t="s">
        <v>857</v>
      </c>
      <c r="H751" s="106"/>
      <c r="I75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Justin Trammel</v>
      </c>
      <c r="J751" s="106" t="str" cm="1">
        <f t="array" ref="J751">GetIDFromName(UjigamiTable[[#This Row],[FullName]])</f>
        <v/>
      </c>
      <c r="K751" s="107" t="str">
        <f>_xlfn.XLOOKUP(UjigamiTable[[#This Row],[IDFromName]],EmployeesByDept[ID],EmployeesByDept[DeptShift],"")</f>
        <v/>
      </c>
      <c r="L751" s="106" t="str" cm="1">
        <f t="array" ref="L75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51" s="190" t="str">
        <f>"Delete(""operator " &amp; UjigamiTable[[#This Row],[Operator ID]] &amp; """)"</f>
        <v>Delete("operator 11057792")</v>
      </c>
    </row>
    <row r="752" spans="1:13" x14ac:dyDescent="0.2">
      <c r="A752" s="69" t="s">
        <v>739</v>
      </c>
      <c r="B752" s="69">
        <v>1797</v>
      </c>
      <c r="C752" s="69" t="s">
        <v>8767</v>
      </c>
      <c r="D752" s="69"/>
      <c r="E752" s="69"/>
      <c r="F752" s="69" t="s">
        <v>190</v>
      </c>
      <c r="G752" s="69" t="s">
        <v>857</v>
      </c>
      <c r="H752" s="106"/>
      <c r="I75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Ijamun Travis</v>
      </c>
      <c r="J752" s="106" cm="1">
        <f t="array" ref="J752">GetIDFromName(UjigamiTable[[#This Row],[FullName]])</f>
        <v>1797</v>
      </c>
      <c r="K752" s="107" t="str">
        <f>_xlfn.XLOOKUP(UjigamiTable[[#This Row],[IDFromName]],EmployeesByDept[ID],EmployeesByDept[DeptShift],"")</f>
        <v/>
      </c>
      <c r="L752" s="106" t="str" cm="1">
        <f t="array" ref="L75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752" s="190" t="str">
        <f>"Delete(""operator " &amp; UjigamiTable[[#This Row],[Operator ID]] &amp; """)"</f>
        <v>Delete("operator 1797")</v>
      </c>
    </row>
    <row r="753" spans="1:13" x14ac:dyDescent="0.2">
      <c r="A753" s="69" t="s">
        <v>9296</v>
      </c>
      <c r="B753" s="69">
        <v>5963625</v>
      </c>
      <c r="C753" s="69"/>
      <c r="D753" s="69"/>
      <c r="E753" s="69"/>
      <c r="F753" s="69" t="s">
        <v>190</v>
      </c>
      <c r="G753" s="69" t="s">
        <v>857</v>
      </c>
      <c r="H753" s="106"/>
      <c r="I75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Dectron Treadwell</v>
      </c>
      <c r="J753" s="106" t="str" cm="1">
        <f t="array" ref="J753">GetIDFromName(UjigamiTable[[#This Row],[FullName]])</f>
        <v/>
      </c>
      <c r="K753" s="107" t="str">
        <f>_xlfn.XLOOKUP(UjigamiTable[[#This Row],[IDFromName]],EmployeesByDept[ID],EmployeesByDept[DeptShift],"")</f>
        <v/>
      </c>
      <c r="L753" s="106" t="str" cm="1">
        <f t="array" ref="L75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53" s="190" t="str">
        <f>"Delete(""operator " &amp; UjigamiTable[[#This Row],[Operator ID]] &amp; """)"</f>
        <v>Delete("operator 5963625")</v>
      </c>
    </row>
    <row r="754" spans="1:13" x14ac:dyDescent="0.2">
      <c r="A754" s="69" t="s">
        <v>9297</v>
      </c>
      <c r="B754" s="69">
        <v>11135450</v>
      </c>
      <c r="C754" s="69"/>
      <c r="D754" s="69"/>
      <c r="E754" s="69"/>
      <c r="F754" s="69" t="s">
        <v>190</v>
      </c>
      <c r="G754" s="69" t="s">
        <v>857</v>
      </c>
      <c r="H754" s="106"/>
      <c r="I75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Robert Trice</v>
      </c>
      <c r="J754" s="106" t="str" cm="1">
        <f t="array" ref="J754">GetIDFromName(UjigamiTable[[#This Row],[FullName]])</f>
        <v/>
      </c>
      <c r="K754" s="107" t="str">
        <f>_xlfn.XLOOKUP(UjigamiTable[[#This Row],[IDFromName]],EmployeesByDept[ID],EmployeesByDept[DeptShift],"")</f>
        <v/>
      </c>
      <c r="L754" s="106" t="str" cm="1">
        <f t="array" ref="L75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54" s="190" t="str">
        <f>"Delete(""operator " &amp; UjigamiTable[[#This Row],[Operator ID]] &amp; """)"</f>
        <v>Delete("operator 11135450")</v>
      </c>
    </row>
    <row r="755" spans="1:13" x14ac:dyDescent="0.2">
      <c r="A755" s="69" t="s">
        <v>9298</v>
      </c>
      <c r="B755" s="69">
        <v>11057356</v>
      </c>
      <c r="C755" s="69"/>
      <c r="D755" s="69"/>
      <c r="E755" s="69"/>
      <c r="F755" s="69" t="s">
        <v>190</v>
      </c>
      <c r="G755" s="69" t="s">
        <v>857</v>
      </c>
      <c r="H755" s="106"/>
      <c r="I75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Martell Trotter</v>
      </c>
      <c r="J755" s="106" t="str" cm="1">
        <f t="array" ref="J755">GetIDFromName(UjigamiTable[[#This Row],[FullName]])</f>
        <v/>
      </c>
      <c r="K755" s="107" t="str">
        <f>_xlfn.XLOOKUP(UjigamiTable[[#This Row],[IDFromName]],EmployeesByDept[ID],EmployeesByDept[DeptShift],"")</f>
        <v/>
      </c>
      <c r="L755" s="106" t="str" cm="1">
        <f t="array" ref="L75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55" s="190" t="str">
        <f>"Delete(""operator " &amp; UjigamiTable[[#This Row],[Operator ID]] &amp; """)"</f>
        <v>Delete("operator 11057356")</v>
      </c>
    </row>
    <row r="756" spans="1:13" x14ac:dyDescent="0.2">
      <c r="A756" s="69" t="s">
        <v>9299</v>
      </c>
      <c r="B756" s="69">
        <v>5963641</v>
      </c>
      <c r="C756" s="69"/>
      <c r="D756" s="69"/>
      <c r="E756" s="69"/>
      <c r="F756" s="69" t="s">
        <v>190</v>
      </c>
      <c r="G756" s="69" t="s">
        <v>857</v>
      </c>
      <c r="H756" s="106"/>
      <c r="I75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Emanual Tunstall</v>
      </c>
      <c r="J756" s="106" t="str" cm="1">
        <f t="array" ref="J756">GetIDFromName(UjigamiTable[[#This Row],[FullName]])</f>
        <v/>
      </c>
      <c r="K756" s="107" t="str">
        <f>_xlfn.XLOOKUP(UjigamiTable[[#This Row],[IDFromName]],EmployeesByDept[ID],EmployeesByDept[DeptShift],"")</f>
        <v/>
      </c>
      <c r="L756" s="106" t="str" cm="1">
        <f t="array" ref="L75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56" s="190" t="str">
        <f>"Delete(""operator " &amp; UjigamiTable[[#This Row],[Operator ID]] &amp; """)"</f>
        <v>Delete("operator 5963641")</v>
      </c>
    </row>
    <row r="757" spans="1:13" x14ac:dyDescent="0.2">
      <c r="A757" s="69" t="s">
        <v>9300</v>
      </c>
      <c r="B757" s="69">
        <v>11135452</v>
      </c>
      <c r="C757" s="69"/>
      <c r="D757" s="69"/>
      <c r="E757" s="69"/>
      <c r="F757" s="69" t="s">
        <v>190</v>
      </c>
      <c r="G757" s="69" t="s">
        <v>857</v>
      </c>
      <c r="H757" s="106"/>
      <c r="I75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Macio Turner</v>
      </c>
      <c r="J757" s="106" t="str" cm="1">
        <f t="array" ref="J757">GetIDFromName(UjigamiTable[[#This Row],[FullName]])</f>
        <v/>
      </c>
      <c r="K757" s="107" t="str">
        <f>_xlfn.XLOOKUP(UjigamiTable[[#This Row],[IDFromName]],EmployeesByDept[ID],EmployeesByDept[DeptShift],"")</f>
        <v/>
      </c>
      <c r="L757" s="106" t="str" cm="1">
        <f t="array" ref="L75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57" s="190" t="str">
        <f>"Delete(""operator " &amp; UjigamiTable[[#This Row],[Operator ID]] &amp; """)"</f>
        <v>Delete("operator 11135452")</v>
      </c>
    </row>
    <row r="758" spans="1:13" x14ac:dyDescent="0.2">
      <c r="A758" s="69" t="s">
        <v>9301</v>
      </c>
      <c r="B758" s="69">
        <v>5964078</v>
      </c>
      <c r="C758" s="69"/>
      <c r="D758" s="69"/>
      <c r="E758" s="69"/>
      <c r="F758" s="69" t="s">
        <v>190</v>
      </c>
      <c r="G758" s="69" t="s">
        <v>857</v>
      </c>
      <c r="H758" s="106"/>
      <c r="I75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Patrece Turner</v>
      </c>
      <c r="J758" s="106" t="str" cm="1">
        <f t="array" ref="J758">GetIDFromName(UjigamiTable[[#This Row],[FullName]])</f>
        <v/>
      </c>
      <c r="K758" s="107" t="str">
        <f>_xlfn.XLOOKUP(UjigamiTable[[#This Row],[IDFromName]],EmployeesByDept[ID],EmployeesByDept[DeptShift],"")</f>
        <v/>
      </c>
      <c r="L758" s="106" t="str" cm="1">
        <f t="array" ref="L75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58" s="190" t="str">
        <f>"Delete(""operator " &amp; UjigamiTable[[#This Row],[Operator ID]] &amp; """)"</f>
        <v>Delete("operator 5964078")</v>
      </c>
    </row>
    <row r="759" spans="1:13" x14ac:dyDescent="0.2">
      <c r="A759" s="69" t="s">
        <v>9302</v>
      </c>
      <c r="B759" s="69">
        <v>11252501</v>
      </c>
      <c r="C759" s="69"/>
      <c r="D759" s="69"/>
      <c r="E759" s="69"/>
      <c r="F759" s="69" t="s">
        <v>190</v>
      </c>
      <c r="G759" s="69" t="s">
        <v>857</v>
      </c>
      <c r="H759" s="106"/>
      <c r="I75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Robert Turner</v>
      </c>
      <c r="J759" s="106" t="str" cm="1">
        <f t="array" ref="J759">GetIDFromName(UjigamiTable[[#This Row],[FullName]])</f>
        <v/>
      </c>
      <c r="K759" s="107" t="str">
        <f>_xlfn.XLOOKUP(UjigamiTable[[#This Row],[IDFromName]],EmployeesByDept[ID],EmployeesByDept[DeptShift],"")</f>
        <v/>
      </c>
      <c r="L759" s="106" t="str" cm="1">
        <f t="array" ref="L75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59" s="190" t="str">
        <f>"Delete(""operator " &amp; UjigamiTable[[#This Row],[Operator ID]] &amp; """)"</f>
        <v>Delete("operator 11252501")</v>
      </c>
    </row>
    <row r="760" spans="1:13" x14ac:dyDescent="0.2">
      <c r="A760" s="69" t="s">
        <v>741</v>
      </c>
      <c r="B760" s="69">
        <v>11057364</v>
      </c>
      <c r="C760" s="69"/>
      <c r="D760" s="69"/>
      <c r="E760" s="69"/>
      <c r="F760" s="69" t="s">
        <v>190</v>
      </c>
      <c r="G760" s="69" t="s">
        <v>857</v>
      </c>
      <c r="H760" s="106"/>
      <c r="I76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Tiffaney Turner</v>
      </c>
      <c r="J760" s="106" cm="1">
        <f t="array" ref="J760">GetIDFromName(UjigamiTable[[#This Row],[FullName]])</f>
        <v>1769</v>
      </c>
      <c r="K760" s="107" t="str">
        <f>_xlfn.XLOOKUP(UjigamiTable[[#This Row],[IDFromName]],EmployeesByDept[ID],EmployeesByDept[DeptShift],"")</f>
        <v/>
      </c>
      <c r="L760" s="106" t="str" cm="1">
        <f t="array" ref="L76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60" s="190" t="str">
        <f>"Delete(""operator " &amp; UjigamiTable[[#This Row],[Operator ID]] &amp; """)"</f>
        <v>Delete("operator 11057364")</v>
      </c>
    </row>
    <row r="761" spans="1:13" x14ac:dyDescent="0.2">
      <c r="A761" s="69" t="s">
        <v>5212</v>
      </c>
      <c r="B761" s="69">
        <v>11057381</v>
      </c>
      <c r="C761" s="69"/>
      <c r="D761" s="69"/>
      <c r="E761" s="69"/>
      <c r="F761" s="69" t="s">
        <v>190</v>
      </c>
      <c r="G761" s="69" t="s">
        <v>857</v>
      </c>
      <c r="H761" s="106"/>
      <c r="I76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Alexzander Valice</v>
      </c>
      <c r="J761" s="106" cm="1">
        <f t="array" ref="J761">GetIDFromName(UjigamiTable[[#This Row],[FullName]])</f>
        <v>1785</v>
      </c>
      <c r="K761" s="107" t="str">
        <f>_xlfn.XLOOKUP(UjigamiTable[[#This Row],[IDFromName]],EmployeesByDept[ID],EmployeesByDept[DeptShift],"")</f>
        <v/>
      </c>
      <c r="L761" s="106" t="str" cm="1">
        <f t="array" ref="L76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61" s="190" t="str">
        <f>"Delete(""operator " &amp; UjigamiTable[[#This Row],[Operator ID]] &amp; """)"</f>
        <v>Delete("operator 11057381")</v>
      </c>
    </row>
    <row r="762" spans="1:13" x14ac:dyDescent="0.2">
      <c r="A762" s="69" t="s">
        <v>9303</v>
      </c>
      <c r="B762" s="69">
        <v>11189153</v>
      </c>
      <c r="C762" s="69"/>
      <c r="D762" s="69"/>
      <c r="E762" s="69"/>
      <c r="F762" s="69" t="s">
        <v>190</v>
      </c>
      <c r="G762" s="69" t="s">
        <v>857</v>
      </c>
      <c r="H762" s="106"/>
      <c r="I76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Luther Vance</v>
      </c>
      <c r="J762" s="106" cm="1">
        <f t="array" ref="J762">GetIDFromName(UjigamiTable[[#This Row],[FullName]])</f>
        <v>1375</v>
      </c>
      <c r="K762" s="107" t="str">
        <f>_xlfn.XLOOKUP(UjigamiTable[[#This Row],[IDFromName]],EmployeesByDept[ID],EmployeesByDept[DeptShift],"")</f>
        <v/>
      </c>
      <c r="L762" s="106" t="str" cm="1">
        <f t="array" ref="L76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62" s="190" t="str">
        <f>"Delete(""operator " &amp; UjigamiTable[[#This Row],[Operator ID]] &amp; """)"</f>
        <v>Delete("operator 11189153")</v>
      </c>
    </row>
    <row r="763" spans="1:13" x14ac:dyDescent="0.2">
      <c r="A763" s="69" t="s">
        <v>744</v>
      </c>
      <c r="B763" s="69">
        <v>1028</v>
      </c>
      <c r="C763" s="69" t="s">
        <v>190</v>
      </c>
      <c r="D763" s="69" t="s">
        <v>8774</v>
      </c>
      <c r="E763" s="69"/>
      <c r="F763" s="69" t="s">
        <v>190</v>
      </c>
      <c r="G763" s="69" t="s">
        <v>856</v>
      </c>
      <c r="H763" s="106"/>
      <c r="I76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Elijah Vang</v>
      </c>
      <c r="J763" s="106" cm="1">
        <f t="array" ref="J763">GetIDFromName(UjigamiTable[[#This Row],[FullName]])</f>
        <v>1028</v>
      </c>
      <c r="K763" s="107" t="str">
        <f>_xlfn.XLOOKUP(UjigamiTable[[#This Row],[IDFromName]],EmployeesByDept[ID],EmployeesByDept[DeptShift],"")</f>
        <v>T1XX A</v>
      </c>
      <c r="L763" s="106" t="str" cm="1">
        <f t="array" ref="L76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763" s="190" t="str">
        <f>"Delete(""operator " &amp; UjigamiTable[[#This Row],[Operator ID]] &amp; """)"</f>
        <v>Delete("operator 1028")</v>
      </c>
    </row>
    <row r="764" spans="1:13" x14ac:dyDescent="0.2">
      <c r="A764" s="69" t="s">
        <v>6670</v>
      </c>
      <c r="B764" s="69">
        <v>5659220</v>
      </c>
      <c r="C764" s="69"/>
      <c r="D764" s="69"/>
      <c r="E764" s="69"/>
      <c r="F764" s="69" t="s">
        <v>190</v>
      </c>
      <c r="G764" s="69" t="s">
        <v>857</v>
      </c>
      <c r="H764" s="106"/>
      <c r="I76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Joshua Vang</v>
      </c>
      <c r="J764" s="106" cm="1">
        <f t="array" ref="J764">GetIDFromName(UjigamiTable[[#This Row],[FullName]])</f>
        <v>2211</v>
      </c>
      <c r="K764" s="107" t="str">
        <f>_xlfn.XLOOKUP(UjigamiTable[[#This Row],[IDFromName]],EmployeesByDept[ID],EmployeesByDept[DeptShift],"")</f>
        <v/>
      </c>
      <c r="L764" s="106" t="str" cm="1">
        <f t="array" ref="L76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64" s="190" t="str">
        <f>"Delete(""operator " &amp; UjigamiTable[[#This Row],[Operator ID]] &amp; """)"</f>
        <v>Delete("operator 5659220")</v>
      </c>
    </row>
    <row r="765" spans="1:13" x14ac:dyDescent="0.2">
      <c r="A765" s="69" t="s">
        <v>7453</v>
      </c>
      <c r="B765" s="69">
        <v>5780667</v>
      </c>
      <c r="C765" s="69"/>
      <c r="D765" s="69"/>
      <c r="E765" s="69"/>
      <c r="F765" s="69" t="s">
        <v>190</v>
      </c>
      <c r="G765" s="69" t="s">
        <v>857</v>
      </c>
      <c r="H765" s="106"/>
      <c r="I76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Pao Vang</v>
      </c>
      <c r="J765" s="106" cm="1">
        <f t="array" ref="J765">GetIDFromName(UjigamiTable[[#This Row],[FullName]])</f>
        <v>1015</v>
      </c>
      <c r="K765" s="107" t="str">
        <f>_xlfn.XLOOKUP(UjigamiTable[[#This Row],[IDFromName]],EmployeesByDept[ID],EmployeesByDept[DeptShift],"")</f>
        <v/>
      </c>
      <c r="L765" s="106" t="str" cm="1">
        <f t="array" ref="L76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65" s="190" t="str">
        <f>"Delete(""operator " &amp; UjigamiTable[[#This Row],[Operator ID]] &amp; """)"</f>
        <v>Delete("operator 5780667")</v>
      </c>
    </row>
    <row r="766" spans="1:13" x14ac:dyDescent="0.2">
      <c r="A766" s="69" t="s">
        <v>745</v>
      </c>
      <c r="B766" s="69">
        <v>2528</v>
      </c>
      <c r="C766" s="69" t="s">
        <v>190</v>
      </c>
      <c r="D766" s="69"/>
      <c r="E766" s="69"/>
      <c r="F766" s="69" t="s">
        <v>190</v>
      </c>
      <c r="G766" s="69" t="s">
        <v>857</v>
      </c>
      <c r="H766" s="106"/>
      <c r="I76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Sol Vang</v>
      </c>
      <c r="J766" s="106" cm="1">
        <f t="array" ref="J766">GetIDFromName(UjigamiTable[[#This Row],[FullName]])</f>
        <v>9419</v>
      </c>
      <c r="K766" s="107" t="str">
        <f>_xlfn.XLOOKUP(UjigamiTable[[#This Row],[IDFromName]],EmployeesByDept[ID],EmployeesByDept[DeptShift],"")</f>
        <v/>
      </c>
      <c r="L766" s="106" t="str" cm="1">
        <f t="array" ref="L76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66" s="190" t="str">
        <f>"Delete(""operator " &amp; UjigamiTable[[#This Row],[Operator ID]] &amp; """)"</f>
        <v>Delete("operator 2528")</v>
      </c>
    </row>
    <row r="767" spans="1:13" x14ac:dyDescent="0.2">
      <c r="A767" s="69" t="s">
        <v>746</v>
      </c>
      <c r="B767" s="69">
        <v>9553</v>
      </c>
      <c r="C767" s="69" t="s">
        <v>190</v>
      </c>
      <c r="D767" s="69" t="s">
        <v>8774</v>
      </c>
      <c r="E767" s="69"/>
      <c r="F767" s="69" t="s">
        <v>190</v>
      </c>
      <c r="G767" s="69" t="s">
        <v>856</v>
      </c>
      <c r="H767" s="106"/>
      <c r="I76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Tou Vang</v>
      </c>
      <c r="J767" s="106" cm="1">
        <f t="array" ref="J767">GetIDFromName(UjigamiTable[[#This Row],[FullName]])</f>
        <v>9553</v>
      </c>
      <c r="K767" s="107" t="str">
        <f>_xlfn.XLOOKUP(UjigamiTable[[#This Row],[IDFromName]],EmployeesByDept[ID],EmployeesByDept[DeptShift],"")</f>
        <v>T1XX A</v>
      </c>
      <c r="L767" s="106" t="str" cm="1">
        <f t="array" ref="L76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767" s="190" t="str">
        <f>"Delete(""operator " &amp; UjigamiTable[[#This Row],[Operator ID]] &amp; """)"</f>
        <v>Delete("operator 9553")</v>
      </c>
    </row>
    <row r="768" spans="1:13" x14ac:dyDescent="0.2">
      <c r="A768" s="69" t="s">
        <v>7543</v>
      </c>
      <c r="B768" s="69">
        <v>11074733</v>
      </c>
      <c r="C768" s="69"/>
      <c r="D768" s="69"/>
      <c r="E768" s="69"/>
      <c r="F768" s="69" t="s">
        <v>190</v>
      </c>
      <c r="G768" s="69" t="s">
        <v>857</v>
      </c>
      <c r="H768" s="106"/>
      <c r="I76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Ramana Varma</v>
      </c>
      <c r="J768" s="106" cm="1">
        <f t="array" ref="J768">GetIDFromName(UjigamiTable[[#This Row],[FullName]])</f>
        <v>1838</v>
      </c>
      <c r="K768" s="107" t="str">
        <f>_xlfn.XLOOKUP(UjigamiTable[[#This Row],[IDFromName]],EmployeesByDept[ID],EmployeesByDept[DeptShift],"")</f>
        <v>Engineering 1st</v>
      </c>
      <c r="L768" s="106" t="str" cm="1">
        <f t="array" ref="L76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68" s="190" t="str">
        <f>"Delete(""operator " &amp; UjigamiTable[[#This Row],[Operator ID]] &amp; """)"</f>
        <v>Delete("operator 11074733")</v>
      </c>
    </row>
    <row r="769" spans="1:13" x14ac:dyDescent="0.2">
      <c r="A769" s="69" t="s">
        <v>9304</v>
      </c>
      <c r="B769" s="69">
        <v>11252500</v>
      </c>
      <c r="C769" s="69"/>
      <c r="D769" s="69"/>
      <c r="E769" s="69"/>
      <c r="F769" s="69" t="s">
        <v>190</v>
      </c>
      <c r="G769" s="69" t="s">
        <v>857</v>
      </c>
      <c r="H769" s="106"/>
      <c r="I76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Kala Varner</v>
      </c>
      <c r="J769" s="106" t="str" cm="1">
        <f t="array" ref="J769">GetIDFromName(UjigamiTable[[#This Row],[FullName]])</f>
        <v/>
      </c>
      <c r="K769" s="107" t="str">
        <f>_xlfn.XLOOKUP(UjigamiTable[[#This Row],[IDFromName]],EmployeesByDept[ID],EmployeesByDept[DeptShift],"")</f>
        <v/>
      </c>
      <c r="L769" s="106" t="str" cm="1">
        <f t="array" ref="L76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69" s="190" t="str">
        <f>"Delete(""operator " &amp; UjigamiTable[[#This Row],[Operator ID]] &amp; """)"</f>
        <v>Delete("operator 11252500")</v>
      </c>
    </row>
    <row r="770" spans="1:13" x14ac:dyDescent="0.2">
      <c r="A770" s="69" t="s">
        <v>9305</v>
      </c>
      <c r="B770" s="69">
        <v>11135378</v>
      </c>
      <c r="C770" s="69"/>
      <c r="D770" s="69"/>
      <c r="E770" s="69"/>
      <c r="F770" s="69" t="s">
        <v>190</v>
      </c>
      <c r="G770" s="69" t="s">
        <v>857</v>
      </c>
      <c r="H770" s="106"/>
      <c r="I77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Ryan Vernier</v>
      </c>
      <c r="J770" s="106" t="str" cm="1">
        <f t="array" ref="J770">GetIDFromName(UjigamiTable[[#This Row],[FullName]])</f>
        <v/>
      </c>
      <c r="K770" s="107" t="str">
        <f>_xlfn.XLOOKUP(UjigamiTable[[#This Row],[IDFromName]],EmployeesByDept[ID],EmployeesByDept[DeptShift],"")</f>
        <v/>
      </c>
      <c r="L770" s="106" t="str" cm="1">
        <f t="array" ref="L77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70" s="190" t="str">
        <f>"Delete(""operator " &amp; UjigamiTable[[#This Row],[Operator ID]] &amp; """)"</f>
        <v>Delete("operator 11135378")</v>
      </c>
    </row>
    <row r="771" spans="1:13" x14ac:dyDescent="0.2">
      <c r="A771" s="69" t="s">
        <v>9306</v>
      </c>
      <c r="B771" s="69">
        <v>11057676</v>
      </c>
      <c r="C771" s="69"/>
      <c r="D771" s="69"/>
      <c r="E771" s="69"/>
      <c r="F771" s="69" t="s">
        <v>190</v>
      </c>
      <c r="G771" s="69" t="s">
        <v>857</v>
      </c>
      <c r="H771" s="106"/>
      <c r="I77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Travis Vernon</v>
      </c>
      <c r="J771" s="106" t="str" cm="1">
        <f t="array" ref="J771">GetIDFromName(UjigamiTable[[#This Row],[FullName]])</f>
        <v/>
      </c>
      <c r="K771" s="107" t="str">
        <f>_xlfn.XLOOKUP(UjigamiTable[[#This Row],[IDFromName]],EmployeesByDept[ID],EmployeesByDept[DeptShift],"")</f>
        <v/>
      </c>
      <c r="L771" s="106" t="str" cm="1">
        <f t="array" ref="L77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71" s="190" t="str">
        <f>"Delete(""operator " &amp; UjigamiTable[[#This Row],[Operator ID]] &amp; """)"</f>
        <v>Delete("operator 11057676")</v>
      </c>
    </row>
    <row r="772" spans="1:13" x14ac:dyDescent="0.2">
      <c r="A772" s="69" t="s">
        <v>5533</v>
      </c>
      <c r="B772" s="69">
        <v>5642427</v>
      </c>
      <c r="C772" s="69"/>
      <c r="D772" s="69"/>
      <c r="E772" s="69"/>
      <c r="F772" s="69" t="s">
        <v>190</v>
      </c>
      <c r="G772" s="69" t="s">
        <v>857</v>
      </c>
      <c r="H772" s="106"/>
      <c r="I77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Carl Villanueva</v>
      </c>
      <c r="J772" s="106" cm="1">
        <f t="array" ref="J772">GetIDFromName(UjigamiTable[[#This Row],[FullName]])</f>
        <v>9102</v>
      </c>
      <c r="K772" s="107" t="str">
        <f>_xlfn.XLOOKUP(UjigamiTable[[#This Row],[IDFromName]],EmployeesByDept[ID],EmployeesByDept[DeptShift],"")</f>
        <v/>
      </c>
      <c r="L772" s="106" t="str" cm="1">
        <f t="array" ref="L77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72" s="190" t="str">
        <f>"Delete(""operator " &amp; UjigamiTable[[#This Row],[Operator ID]] &amp; """)"</f>
        <v>Delete("operator 5642427")</v>
      </c>
    </row>
    <row r="773" spans="1:13" x14ac:dyDescent="0.2">
      <c r="A773" s="69" t="s">
        <v>747</v>
      </c>
      <c r="B773" s="69">
        <v>1819</v>
      </c>
      <c r="C773" s="69" t="s">
        <v>190</v>
      </c>
      <c r="D773" s="69"/>
      <c r="E773" s="69"/>
      <c r="F773" s="69" t="s">
        <v>190</v>
      </c>
      <c r="G773" s="69" t="s">
        <v>857</v>
      </c>
      <c r="H773" s="106"/>
      <c r="I77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Jessie Virgin</v>
      </c>
      <c r="J773" s="106" cm="1">
        <f t="array" ref="J773">GetIDFromName(UjigamiTable[[#This Row],[FullName]])</f>
        <v>1819</v>
      </c>
      <c r="K773" s="107" t="str">
        <f>_xlfn.XLOOKUP(UjigamiTable[[#This Row],[IDFromName]],EmployeesByDept[ID],EmployeesByDept[DeptShift],"")</f>
        <v/>
      </c>
      <c r="L773" s="106" t="str" cm="1">
        <f t="array" ref="L77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773" s="190" t="str">
        <f>"Delete(""operator " &amp; UjigamiTable[[#This Row],[Operator ID]] &amp; """)"</f>
        <v>Delete("operator 1819")</v>
      </c>
    </row>
    <row r="774" spans="1:13" x14ac:dyDescent="0.2">
      <c r="A774" s="69" t="s">
        <v>8301</v>
      </c>
      <c r="B774" s="69">
        <v>5834756</v>
      </c>
      <c r="C774" s="69"/>
      <c r="D774" s="69"/>
      <c r="E774" s="69"/>
      <c r="F774" s="69" t="s">
        <v>190</v>
      </c>
      <c r="G774" s="69" t="s">
        <v>857</v>
      </c>
      <c r="H774" s="106"/>
      <c r="I77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Yemua Vue</v>
      </c>
      <c r="J774" s="106" cm="1">
        <f t="array" ref="J774">GetIDFromName(UjigamiTable[[#This Row],[FullName]])</f>
        <v>1174</v>
      </c>
      <c r="K774" s="107" t="str">
        <f>_xlfn.XLOOKUP(UjigamiTable[[#This Row],[IDFromName]],EmployeesByDept[ID],EmployeesByDept[DeptShift],"")</f>
        <v/>
      </c>
      <c r="L774" s="106" t="str" cm="1">
        <f t="array" ref="L77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74" s="190" t="str">
        <f>"Delete(""operator " &amp; UjigamiTable[[#This Row],[Operator ID]] &amp; """)"</f>
        <v>Delete("operator 5834756")</v>
      </c>
    </row>
    <row r="775" spans="1:13" x14ac:dyDescent="0.2">
      <c r="A775" s="69" t="s">
        <v>9307</v>
      </c>
      <c r="B775" s="69">
        <v>2515</v>
      </c>
      <c r="C775" s="69" t="s">
        <v>190</v>
      </c>
      <c r="D775" s="69" t="s">
        <v>8774</v>
      </c>
      <c r="E775" s="69"/>
      <c r="F775" s="69" t="s">
        <v>190</v>
      </c>
      <c r="G775" s="69" t="s">
        <v>856</v>
      </c>
      <c r="H775" s="106"/>
      <c r="I77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JoAnn Wachtel</v>
      </c>
      <c r="J775" s="106" cm="1">
        <f t="array" ref="J775">GetIDFromName(UjigamiTable[[#This Row],[FullName]])</f>
        <v>2515</v>
      </c>
      <c r="K775" s="107" t="str">
        <f>_xlfn.XLOOKUP(UjigamiTable[[#This Row],[IDFromName]],EmployeesByDept[ID],EmployeesByDept[DeptShift],"")</f>
        <v>T1XX A</v>
      </c>
      <c r="L775" s="106" t="str" cm="1">
        <f t="array" ref="L77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775" s="190" t="str">
        <f>"Delete(""operator " &amp; UjigamiTable[[#This Row],[Operator ID]] &amp; """)"</f>
        <v>Delete("operator 2515")</v>
      </c>
    </row>
    <row r="776" spans="1:13" x14ac:dyDescent="0.2">
      <c r="A776" s="69" t="s">
        <v>6013</v>
      </c>
      <c r="B776" s="69">
        <v>11057518</v>
      </c>
      <c r="C776" s="69"/>
      <c r="D776" s="69"/>
      <c r="E776" s="69"/>
      <c r="F776" s="69" t="s">
        <v>190</v>
      </c>
      <c r="G776" s="69" t="s">
        <v>857</v>
      </c>
      <c r="H776" s="106"/>
      <c r="I77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Dewonda Wagner</v>
      </c>
      <c r="J776" s="106" cm="1">
        <f t="array" ref="J776">GetIDFromName(UjigamiTable[[#This Row],[FullName]])</f>
        <v>1788</v>
      </c>
      <c r="K776" s="107" t="str">
        <f>_xlfn.XLOOKUP(UjigamiTable[[#This Row],[IDFromName]],EmployeesByDept[ID],EmployeesByDept[DeptShift],"")</f>
        <v/>
      </c>
      <c r="L776" s="106" t="str" cm="1">
        <f t="array" ref="L77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76" s="190" t="str">
        <f>"Delete(""operator " &amp; UjigamiTable[[#This Row],[Operator ID]] &amp; """)"</f>
        <v>Delete("operator 11057518")</v>
      </c>
    </row>
    <row r="777" spans="1:13" x14ac:dyDescent="0.2">
      <c r="A777" s="69" t="s">
        <v>9308</v>
      </c>
      <c r="B777" s="69">
        <v>11057380</v>
      </c>
      <c r="C777" s="69"/>
      <c r="D777" s="69"/>
      <c r="E777" s="69"/>
      <c r="F777" s="69" t="s">
        <v>190</v>
      </c>
      <c r="G777" s="69" t="s">
        <v>857</v>
      </c>
      <c r="H777" s="106"/>
      <c r="I77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Talisha Wagner</v>
      </c>
      <c r="J777" s="106" t="str" cm="1">
        <f t="array" ref="J777">GetIDFromName(UjigamiTable[[#This Row],[FullName]])</f>
        <v/>
      </c>
      <c r="K777" s="107" t="str">
        <f>_xlfn.XLOOKUP(UjigamiTable[[#This Row],[IDFromName]],EmployeesByDept[ID],EmployeesByDept[DeptShift],"")</f>
        <v/>
      </c>
      <c r="L777" s="106" t="str" cm="1">
        <f t="array" ref="L77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77" s="190" t="str">
        <f>"Delete(""operator " &amp; UjigamiTable[[#This Row],[Operator ID]] &amp; """)"</f>
        <v>Delete("operator 11057380")</v>
      </c>
    </row>
    <row r="778" spans="1:13" x14ac:dyDescent="0.2">
      <c r="A778" s="69" t="s">
        <v>7925</v>
      </c>
      <c r="B778" s="69">
        <v>11074836</v>
      </c>
      <c r="C778" s="69"/>
      <c r="D778" s="69"/>
      <c r="E778" s="69"/>
      <c r="F778" s="69" t="s">
        <v>190</v>
      </c>
      <c r="G778" s="69" t="s">
        <v>857</v>
      </c>
      <c r="H778" s="106"/>
      <c r="I77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Steven Waire</v>
      </c>
      <c r="J778" s="106" cm="1">
        <f t="array" ref="J778">GetIDFromName(UjigamiTable[[#This Row],[FullName]])</f>
        <v>1884</v>
      </c>
      <c r="K778" s="107" t="str">
        <f>_xlfn.XLOOKUP(UjigamiTable[[#This Row],[IDFromName]],EmployeesByDept[ID],EmployeesByDept[DeptShift],"")</f>
        <v/>
      </c>
      <c r="L778" s="106" t="str" cm="1">
        <f t="array" ref="L77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78" s="190" t="str">
        <f>"Delete(""operator " &amp; UjigamiTable[[#This Row],[Operator ID]] &amp; """)"</f>
        <v>Delete("operator 11074836")</v>
      </c>
    </row>
    <row r="779" spans="1:13" x14ac:dyDescent="0.2">
      <c r="A779" s="69" t="s">
        <v>750</v>
      </c>
      <c r="B779" s="69">
        <v>5703607</v>
      </c>
      <c r="C779" s="69"/>
      <c r="D779" s="69"/>
      <c r="E779" s="69"/>
      <c r="F779" s="69" t="s">
        <v>190</v>
      </c>
      <c r="G779" s="69" t="s">
        <v>857</v>
      </c>
      <c r="H779" s="106"/>
      <c r="I77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Salam Wakil</v>
      </c>
      <c r="J779" s="106" cm="1">
        <f t="array" ref="J779">GetIDFromName(UjigamiTable[[#This Row],[FullName]])</f>
        <v>9268</v>
      </c>
      <c r="K779" s="107" t="str">
        <f>_xlfn.XLOOKUP(UjigamiTable[[#This Row],[IDFromName]],EmployeesByDept[ID],EmployeesByDept[DeptShift],"")</f>
        <v/>
      </c>
      <c r="L779" s="106" t="str" cm="1">
        <f t="array" ref="L77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79" s="190" t="str">
        <f>"Delete(""operator " &amp; UjigamiTable[[#This Row],[Operator ID]] &amp; """)"</f>
        <v>Delete("operator 5703607")</v>
      </c>
    </row>
    <row r="780" spans="1:13" x14ac:dyDescent="0.2">
      <c r="A780" s="69" t="s">
        <v>9309</v>
      </c>
      <c r="B780" s="69">
        <v>11074688</v>
      </c>
      <c r="C780" s="69"/>
      <c r="D780" s="69"/>
      <c r="E780" s="69"/>
      <c r="F780" s="69" t="s">
        <v>190</v>
      </c>
      <c r="G780" s="69" t="s">
        <v>857</v>
      </c>
      <c r="H780" s="106"/>
      <c r="I78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Yonadem Waleed</v>
      </c>
      <c r="J780" s="106" t="str" cm="1">
        <f t="array" ref="J780">GetIDFromName(UjigamiTable[[#This Row],[FullName]])</f>
        <v/>
      </c>
      <c r="K780" s="107" t="str">
        <f>_xlfn.XLOOKUP(UjigamiTable[[#This Row],[IDFromName]],EmployeesByDept[ID],EmployeesByDept[DeptShift],"")</f>
        <v/>
      </c>
      <c r="L780" s="106" t="str" cm="1">
        <f t="array" ref="L78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80" s="190" t="str">
        <f>"Delete(""operator " &amp; UjigamiTable[[#This Row],[Operator ID]] &amp; """)"</f>
        <v>Delete("operator 11074688")</v>
      </c>
    </row>
    <row r="781" spans="1:13" x14ac:dyDescent="0.2">
      <c r="A781" s="69" t="s">
        <v>5374</v>
      </c>
      <c r="B781" s="69">
        <v>11009068</v>
      </c>
      <c r="C781" s="69"/>
      <c r="D781" s="69"/>
      <c r="E781" s="69"/>
      <c r="F781" s="69" t="s">
        <v>190</v>
      </c>
      <c r="G781" s="69" t="s">
        <v>857</v>
      </c>
      <c r="H781" s="106"/>
      <c r="I78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Ashley Walker</v>
      </c>
      <c r="J781" s="106" t="str" cm="1">
        <f t="array" ref="J781">GetIDFromName(UjigamiTable[[#This Row],[FullName]])</f>
        <v/>
      </c>
      <c r="K781" s="107" t="str">
        <f>_xlfn.XLOOKUP(UjigamiTable[[#This Row],[IDFromName]],EmployeesByDept[ID],EmployeesByDept[DeptShift],"")</f>
        <v/>
      </c>
      <c r="L781" s="106" t="str" cm="1">
        <f t="array" ref="L78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81" s="190" t="str">
        <f>"Delete(""operator " &amp; UjigamiTable[[#This Row],[Operator ID]] &amp; """)"</f>
        <v>Delete("operator 11009068")</v>
      </c>
    </row>
    <row r="782" spans="1:13" x14ac:dyDescent="0.2">
      <c r="A782" s="69" t="s">
        <v>9310</v>
      </c>
      <c r="B782" s="69">
        <v>11074629</v>
      </c>
      <c r="C782" s="69"/>
      <c r="D782" s="69"/>
      <c r="E782" s="69"/>
      <c r="F782" s="69" t="s">
        <v>190</v>
      </c>
      <c r="G782" s="69" t="s">
        <v>857</v>
      </c>
      <c r="H782" s="106"/>
      <c r="I78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Devin Walker</v>
      </c>
      <c r="J782" s="106" t="str" cm="1">
        <f t="array" ref="J782">GetIDFromName(UjigamiTable[[#This Row],[FullName]])</f>
        <v/>
      </c>
      <c r="K782" s="107" t="str">
        <f>_xlfn.XLOOKUP(UjigamiTable[[#This Row],[IDFromName]],EmployeesByDept[ID],EmployeesByDept[DeptShift],"")</f>
        <v/>
      </c>
      <c r="L782" s="106" t="str" cm="1">
        <f t="array" ref="L78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82" s="190" t="str">
        <f>"Delete(""operator " &amp; UjigamiTable[[#This Row],[Operator ID]] &amp; """)"</f>
        <v>Delete("operator 11074629")</v>
      </c>
    </row>
    <row r="783" spans="1:13" x14ac:dyDescent="0.2">
      <c r="A783" s="69" t="s">
        <v>752</v>
      </c>
      <c r="B783" s="69">
        <v>11189125</v>
      </c>
      <c r="C783" s="69"/>
      <c r="D783" s="69"/>
      <c r="E783" s="69"/>
      <c r="F783" s="69" t="s">
        <v>190</v>
      </c>
      <c r="G783" s="69" t="s">
        <v>857</v>
      </c>
      <c r="H783" s="106"/>
      <c r="I78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Raven Walker</v>
      </c>
      <c r="J783" s="106" cm="1">
        <f t="array" ref="J783">GetIDFromName(UjigamiTable[[#This Row],[FullName]])</f>
        <v>2450</v>
      </c>
      <c r="K783" s="107" t="str">
        <f>_xlfn.XLOOKUP(UjigamiTable[[#This Row],[IDFromName]],EmployeesByDept[ID],EmployeesByDept[DeptShift],"")</f>
        <v/>
      </c>
      <c r="L783" s="106" t="str" cm="1">
        <f t="array" ref="L78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83" s="190" t="str">
        <f>"Delete(""operator " &amp; UjigamiTable[[#This Row],[Operator ID]] &amp; """)"</f>
        <v>Delete("operator 11189125")</v>
      </c>
    </row>
    <row r="784" spans="1:13" x14ac:dyDescent="0.2">
      <c r="A784" s="69" t="s">
        <v>753</v>
      </c>
      <c r="B784" s="69">
        <v>1820</v>
      </c>
      <c r="C784" s="69" t="s">
        <v>190</v>
      </c>
      <c r="D784" s="69" t="s">
        <v>8773</v>
      </c>
      <c r="E784" s="69"/>
      <c r="F784" s="69" t="s">
        <v>190</v>
      </c>
      <c r="G784" s="69" t="s">
        <v>856</v>
      </c>
      <c r="H784" s="106"/>
      <c r="I78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Ryan Walker</v>
      </c>
      <c r="J784" s="106" cm="1">
        <f t="array" ref="J784">GetIDFromName(UjigamiTable[[#This Row],[FullName]])</f>
        <v>1820</v>
      </c>
      <c r="K784" s="107" t="str">
        <f>_xlfn.XLOOKUP(UjigamiTable[[#This Row],[IDFromName]],EmployeesByDept[ID],EmployeesByDept[DeptShift],"")</f>
        <v>T1XX C</v>
      </c>
      <c r="L784" s="106" t="str" cm="1">
        <f t="array" ref="L78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784" s="190" t="str">
        <f>"Delete(""operator " &amp; UjigamiTable[[#This Row],[Operator ID]] &amp; """)"</f>
        <v>Delete("operator 1820")</v>
      </c>
    </row>
    <row r="785" spans="1:13" x14ac:dyDescent="0.2">
      <c r="A785" s="69" t="s">
        <v>8149</v>
      </c>
      <c r="B785" s="69">
        <v>9122</v>
      </c>
      <c r="C785" s="69" t="s">
        <v>190</v>
      </c>
      <c r="D785" s="69" t="s">
        <v>8774</v>
      </c>
      <c r="E785" s="69"/>
      <c r="F785" s="69" t="s">
        <v>190</v>
      </c>
      <c r="G785" s="69" t="s">
        <v>856</v>
      </c>
      <c r="H785" s="106"/>
      <c r="I78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Trenton Walker</v>
      </c>
      <c r="J785" s="106" cm="1">
        <f t="array" ref="J785">GetIDFromName(UjigamiTable[[#This Row],[FullName]])</f>
        <v>9122</v>
      </c>
      <c r="K785" s="107" t="str">
        <f>_xlfn.XLOOKUP(UjigamiTable[[#This Row],[IDFromName]],EmployeesByDept[ID],EmployeesByDept[DeptShift],"")</f>
        <v>T1XX A</v>
      </c>
      <c r="L785" s="106" t="str" cm="1">
        <f t="array" ref="L78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785" s="190" t="str">
        <f>"Delete(""operator " &amp; UjigamiTable[[#This Row],[Operator ID]] &amp; """)"</f>
        <v>Delete("operator 9122")</v>
      </c>
    </row>
    <row r="786" spans="1:13" x14ac:dyDescent="0.2">
      <c r="A786" s="69" t="s">
        <v>9311</v>
      </c>
      <c r="B786" s="69">
        <v>5963539</v>
      </c>
      <c r="C786" s="69"/>
      <c r="D786" s="69"/>
      <c r="E786" s="69"/>
      <c r="F786" s="69" t="s">
        <v>190</v>
      </c>
      <c r="G786" s="69" t="s">
        <v>857</v>
      </c>
      <c r="H786" s="106"/>
      <c r="I78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Kemonie Wallace</v>
      </c>
      <c r="J786" s="106" t="str" cm="1">
        <f t="array" ref="J786">GetIDFromName(UjigamiTable[[#This Row],[FullName]])</f>
        <v/>
      </c>
      <c r="K786" s="107" t="str">
        <f>_xlfn.XLOOKUP(UjigamiTable[[#This Row],[IDFromName]],EmployeesByDept[ID],EmployeesByDept[DeptShift],"")</f>
        <v/>
      </c>
      <c r="L786" s="106" t="str" cm="1">
        <f t="array" ref="L78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86" s="190" t="str">
        <f>"Delete(""operator " &amp; UjigamiTable[[#This Row],[Operator ID]] &amp; """)"</f>
        <v>Delete("operator 5963539")</v>
      </c>
    </row>
    <row r="787" spans="1:13" x14ac:dyDescent="0.2">
      <c r="A787" s="69" t="s">
        <v>9312</v>
      </c>
      <c r="B787" s="69">
        <v>5895479</v>
      </c>
      <c r="C787" s="69"/>
      <c r="D787" s="69"/>
      <c r="E787" s="69"/>
      <c r="F787" s="69" t="s">
        <v>190</v>
      </c>
      <c r="G787" s="69" t="s">
        <v>857</v>
      </c>
      <c r="H787" s="106"/>
      <c r="I78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Micah Wallace</v>
      </c>
      <c r="J787" s="106" t="str" cm="1">
        <f t="array" ref="J787">GetIDFromName(UjigamiTable[[#This Row],[FullName]])</f>
        <v/>
      </c>
      <c r="K787" s="107" t="str">
        <f>_xlfn.XLOOKUP(UjigamiTable[[#This Row],[IDFromName]],EmployeesByDept[ID],EmployeesByDept[DeptShift],"")</f>
        <v/>
      </c>
      <c r="L787" s="106" t="str" cm="1">
        <f t="array" ref="L78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87" s="190" t="str">
        <f>"Delete(""operator " &amp; UjigamiTable[[#This Row],[Operator ID]] &amp; """)"</f>
        <v>Delete("operator 5895479")</v>
      </c>
    </row>
    <row r="788" spans="1:13" x14ac:dyDescent="0.2">
      <c r="A788" s="69" t="s">
        <v>9313</v>
      </c>
      <c r="B788" s="69">
        <v>5956459</v>
      </c>
      <c r="C788" s="69"/>
      <c r="D788" s="69"/>
      <c r="E788" s="69"/>
      <c r="F788" s="69" t="s">
        <v>190</v>
      </c>
      <c r="G788" s="69" t="s">
        <v>857</v>
      </c>
      <c r="H788" s="106"/>
      <c r="I78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Steven Wallace</v>
      </c>
      <c r="J788" s="106" t="str" cm="1">
        <f t="array" ref="J788">GetIDFromName(UjigamiTable[[#This Row],[FullName]])</f>
        <v/>
      </c>
      <c r="K788" s="107" t="str">
        <f>_xlfn.XLOOKUP(UjigamiTable[[#This Row],[IDFromName]],EmployeesByDept[ID],EmployeesByDept[DeptShift],"")</f>
        <v/>
      </c>
      <c r="L788" s="106" t="str" cm="1">
        <f t="array" ref="L78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88" s="190" t="str">
        <f>"Delete(""operator " &amp; UjigamiTable[[#This Row],[Operator ID]] &amp; """)"</f>
        <v>Delete("operator 5956459")</v>
      </c>
    </row>
    <row r="789" spans="1:13" x14ac:dyDescent="0.2">
      <c r="A789" s="69" t="s">
        <v>9314</v>
      </c>
      <c r="B789" s="69">
        <v>11227908</v>
      </c>
      <c r="C789" s="69"/>
      <c r="D789" s="69"/>
      <c r="E789" s="69"/>
      <c r="F789" s="69" t="s">
        <v>190</v>
      </c>
      <c r="G789" s="69" t="s">
        <v>857</v>
      </c>
      <c r="H789" s="106"/>
      <c r="I78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Narcisse Wamba</v>
      </c>
      <c r="J789" s="106" t="str" cm="1">
        <f t="array" ref="J789">GetIDFromName(UjigamiTable[[#This Row],[FullName]])</f>
        <v/>
      </c>
      <c r="K789" s="107" t="str">
        <f>_xlfn.XLOOKUP(UjigamiTable[[#This Row],[IDFromName]],EmployeesByDept[ID],EmployeesByDept[DeptShift],"")</f>
        <v/>
      </c>
      <c r="L789" s="106" t="str" cm="1">
        <f t="array" ref="L78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89" s="190" t="str">
        <f>"Delete(""operator " &amp; UjigamiTable[[#This Row],[Operator ID]] &amp; """)"</f>
        <v>Delete("operator 11227908")</v>
      </c>
    </row>
    <row r="790" spans="1:13" x14ac:dyDescent="0.2">
      <c r="A790" s="69" t="s">
        <v>755</v>
      </c>
      <c r="B790" s="69">
        <v>11142181</v>
      </c>
      <c r="C790" s="69"/>
      <c r="D790" s="69"/>
      <c r="E790" s="69"/>
      <c r="F790" s="69" t="s">
        <v>190</v>
      </c>
      <c r="G790" s="69" t="s">
        <v>857</v>
      </c>
      <c r="H790" s="106"/>
      <c r="I79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Dale Wanamaker</v>
      </c>
      <c r="J790" s="106" cm="1">
        <f t="array" ref="J790">GetIDFromName(UjigamiTable[[#This Row],[FullName]])</f>
        <v>1805</v>
      </c>
      <c r="K790" s="107" t="str">
        <f>_xlfn.XLOOKUP(UjigamiTable[[#This Row],[IDFromName]],EmployeesByDept[ID],EmployeesByDept[DeptShift],"")</f>
        <v>Quality 2nd</v>
      </c>
      <c r="L790" s="106" t="str" cm="1">
        <f t="array" ref="L79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90" s="190" t="str">
        <f>"Delete(""operator " &amp; UjigamiTable[[#This Row],[Operator ID]] &amp; """)"</f>
        <v>Delete("operator 11142181")</v>
      </c>
    </row>
    <row r="791" spans="1:13" x14ac:dyDescent="0.2">
      <c r="A791" s="69" t="s">
        <v>9315</v>
      </c>
      <c r="B791" s="69">
        <v>11074988</v>
      </c>
      <c r="C791" s="69"/>
      <c r="D791" s="69"/>
      <c r="E791" s="69"/>
      <c r="F791" s="69" t="s">
        <v>190</v>
      </c>
      <c r="G791" s="69" t="s">
        <v>857</v>
      </c>
      <c r="H791" s="106"/>
      <c r="I79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Simone Ward</v>
      </c>
      <c r="J791" s="106" t="str" cm="1">
        <f t="array" ref="J791">GetIDFromName(UjigamiTable[[#This Row],[FullName]])</f>
        <v/>
      </c>
      <c r="K791" s="107" t="str">
        <f>_xlfn.XLOOKUP(UjigamiTable[[#This Row],[IDFromName]],EmployeesByDept[ID],EmployeesByDept[DeptShift],"")</f>
        <v/>
      </c>
      <c r="L791" s="106" t="str" cm="1">
        <f t="array" ref="L79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91" s="190" t="str">
        <f>"Delete(""operator " &amp; UjigamiTable[[#This Row],[Operator ID]] &amp; """)"</f>
        <v>Delete("operator 11074988")</v>
      </c>
    </row>
    <row r="792" spans="1:13" x14ac:dyDescent="0.2">
      <c r="A792" s="69" t="s">
        <v>6639</v>
      </c>
      <c r="B792" s="69">
        <v>11188987</v>
      </c>
      <c r="C792" s="69"/>
      <c r="D792" s="69"/>
      <c r="E792" s="69"/>
      <c r="F792" s="69" t="s">
        <v>190</v>
      </c>
      <c r="G792" s="69" t="s">
        <v>857</v>
      </c>
      <c r="H792" s="106"/>
      <c r="I79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Jordale Warren-Dallas</v>
      </c>
      <c r="J792" s="106" cm="1">
        <f t="array" ref="J792">GetIDFromName(UjigamiTable[[#This Row],[FullName]])</f>
        <v>2440</v>
      </c>
      <c r="K792" s="107" t="str">
        <f>_xlfn.XLOOKUP(UjigamiTable[[#This Row],[IDFromName]],EmployeesByDept[ID],EmployeesByDept[DeptShift],"")</f>
        <v/>
      </c>
      <c r="L792" s="106" t="str" cm="1">
        <f t="array" ref="L79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92" s="190" t="str">
        <f>"Delete(""operator " &amp; UjigamiTable[[#This Row],[Operator ID]] &amp; """)"</f>
        <v>Delete("operator 11188987")</v>
      </c>
    </row>
    <row r="793" spans="1:13" x14ac:dyDescent="0.2">
      <c r="A793" s="69" t="s">
        <v>9316</v>
      </c>
      <c r="B793" s="69">
        <v>11057439</v>
      </c>
      <c r="C793" s="69"/>
      <c r="D793" s="69"/>
      <c r="E793" s="69"/>
      <c r="F793" s="69" t="s">
        <v>190</v>
      </c>
      <c r="G793" s="69" t="s">
        <v>857</v>
      </c>
      <c r="H793" s="106"/>
      <c r="I79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DanNae Washington</v>
      </c>
      <c r="J793" s="106" cm="1">
        <f t="array" ref="J793">GetIDFromName(UjigamiTable[[#This Row],[FullName]])</f>
        <v>1758</v>
      </c>
      <c r="K793" s="107" t="str">
        <f>_xlfn.XLOOKUP(UjigamiTable[[#This Row],[IDFromName]],EmployeesByDept[ID],EmployeesByDept[DeptShift],"")</f>
        <v/>
      </c>
      <c r="L793" s="106" t="str" cm="1">
        <f t="array" ref="L79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93" s="190" t="str">
        <f>"Delete(""operator " &amp; UjigamiTable[[#This Row],[Operator ID]] &amp; """)"</f>
        <v>Delete("operator 11057439")</v>
      </c>
    </row>
    <row r="794" spans="1:13" x14ac:dyDescent="0.2">
      <c r="A794" s="69" t="s">
        <v>9317</v>
      </c>
      <c r="B794" s="69">
        <v>11057726</v>
      </c>
      <c r="C794" s="69"/>
      <c r="D794" s="69"/>
      <c r="E794" s="69"/>
      <c r="F794" s="69" t="s">
        <v>190</v>
      </c>
      <c r="G794" s="69" t="s">
        <v>857</v>
      </c>
      <c r="H794" s="106"/>
      <c r="I79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Daquan Washington</v>
      </c>
      <c r="J794" s="106" cm="1">
        <f t="array" ref="J794">GetIDFromName(UjigamiTable[[#This Row],[FullName]])</f>
        <v>1765</v>
      </c>
      <c r="K794" s="107" t="str">
        <f>_xlfn.XLOOKUP(UjigamiTable[[#This Row],[IDFromName]],EmployeesByDept[ID],EmployeesByDept[DeptShift],"")</f>
        <v/>
      </c>
      <c r="L794" s="106" t="str" cm="1">
        <f t="array" ref="L79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94" s="190" t="str">
        <f>"Delete(""operator " &amp; UjigamiTable[[#This Row],[Operator ID]] &amp; """)"</f>
        <v>Delete("operator 11057726")</v>
      </c>
    </row>
    <row r="795" spans="1:13" x14ac:dyDescent="0.2">
      <c r="A795" s="69" t="s">
        <v>9318</v>
      </c>
      <c r="B795" s="69">
        <v>11057848</v>
      </c>
      <c r="C795" s="69"/>
      <c r="D795" s="69"/>
      <c r="E795" s="69"/>
      <c r="F795" s="69" t="s">
        <v>190</v>
      </c>
      <c r="G795" s="69" t="s">
        <v>857</v>
      </c>
      <c r="H795" s="106"/>
      <c r="I79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Kamryn Washington</v>
      </c>
      <c r="J795" s="106" t="str" cm="1">
        <f t="array" ref="J795">GetIDFromName(UjigamiTable[[#This Row],[FullName]])</f>
        <v/>
      </c>
      <c r="K795" s="107" t="str">
        <f>_xlfn.XLOOKUP(UjigamiTable[[#This Row],[IDFromName]],EmployeesByDept[ID],EmployeesByDept[DeptShift],"")</f>
        <v/>
      </c>
      <c r="L795" s="106" t="str" cm="1">
        <f t="array" ref="L79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95" s="190" t="str">
        <f>"Delete(""operator " &amp; UjigamiTable[[#This Row],[Operator ID]] &amp; """)"</f>
        <v>Delete("operator 11057848")</v>
      </c>
    </row>
    <row r="796" spans="1:13" x14ac:dyDescent="0.2">
      <c r="A796" s="69" t="s">
        <v>9319</v>
      </c>
      <c r="B796" s="69">
        <v>5990267</v>
      </c>
      <c r="C796" s="69"/>
      <c r="D796" s="69"/>
      <c r="E796" s="69"/>
      <c r="F796" s="69" t="s">
        <v>190</v>
      </c>
      <c r="G796" s="69" t="s">
        <v>857</v>
      </c>
      <c r="H796" s="106"/>
      <c r="I79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Jarreau Watkins</v>
      </c>
      <c r="J796" s="106" t="str" cm="1">
        <f t="array" ref="J796">GetIDFromName(UjigamiTable[[#This Row],[FullName]])</f>
        <v/>
      </c>
      <c r="K796" s="107" t="str">
        <f>_xlfn.XLOOKUP(UjigamiTable[[#This Row],[IDFromName]],EmployeesByDept[ID],EmployeesByDept[DeptShift],"")</f>
        <v/>
      </c>
      <c r="L796" s="106" t="str" cm="1">
        <f t="array" ref="L79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96" s="190" t="str">
        <f>"Delete(""operator " &amp; UjigamiTable[[#This Row],[Operator ID]] &amp; """)"</f>
        <v>Delete("operator 5990267")</v>
      </c>
    </row>
    <row r="797" spans="1:13" x14ac:dyDescent="0.2">
      <c r="A797" s="69" t="s">
        <v>9320</v>
      </c>
      <c r="B797" s="69">
        <v>6023</v>
      </c>
      <c r="C797" s="69" t="s">
        <v>190</v>
      </c>
      <c r="D797" s="69"/>
      <c r="E797" s="69"/>
      <c r="F797" s="69" t="s">
        <v>190</v>
      </c>
      <c r="G797" s="69" t="s">
        <v>856</v>
      </c>
      <c r="H797" s="106"/>
      <c r="I79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Porcia Watters</v>
      </c>
      <c r="J797" s="106" cm="1">
        <f t="array" ref="J797">GetIDFromName(UjigamiTable[[#This Row],[FullName]])</f>
        <v>6023</v>
      </c>
      <c r="K797" s="107" t="str">
        <f>_xlfn.XLOOKUP(UjigamiTable[[#This Row],[IDFromName]],EmployeesByDept[ID],EmployeesByDept[DeptShift],"")</f>
        <v/>
      </c>
      <c r="L797" s="106" t="str" cm="1">
        <f t="array" ref="L79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797" s="190" t="str">
        <f>"Delete(""operator " &amp; UjigamiTable[[#This Row],[Operator ID]] &amp; """)"</f>
        <v>Delete("operator 6023")</v>
      </c>
    </row>
    <row r="798" spans="1:13" x14ac:dyDescent="0.2">
      <c r="A798" s="69" t="s">
        <v>9321</v>
      </c>
      <c r="B798" s="69">
        <v>11227906</v>
      </c>
      <c r="C798" s="69"/>
      <c r="D798" s="69"/>
      <c r="E798" s="69"/>
      <c r="F798" s="69" t="s">
        <v>190</v>
      </c>
      <c r="G798" s="69" t="s">
        <v>857</v>
      </c>
      <c r="H798" s="106"/>
      <c r="I79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DeAndro Watts</v>
      </c>
      <c r="J798" s="106" t="str" cm="1">
        <f t="array" ref="J798">GetIDFromName(UjigamiTable[[#This Row],[FullName]])</f>
        <v/>
      </c>
      <c r="K798" s="107" t="str">
        <f>_xlfn.XLOOKUP(UjigamiTable[[#This Row],[IDFromName]],EmployeesByDept[ID],EmployeesByDept[DeptShift],"")</f>
        <v/>
      </c>
      <c r="L798" s="106" t="str" cm="1">
        <f t="array" ref="L79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98" s="190" t="str">
        <f>"Delete(""operator " &amp; UjigamiTable[[#This Row],[Operator ID]] &amp; """)"</f>
        <v>Delete("operator 11227906")</v>
      </c>
    </row>
    <row r="799" spans="1:13" x14ac:dyDescent="0.2">
      <c r="A799" s="69" t="s">
        <v>9322</v>
      </c>
      <c r="B799" s="69">
        <v>11057563</v>
      </c>
      <c r="C799" s="69"/>
      <c r="D799" s="69"/>
      <c r="E799" s="69"/>
      <c r="F799" s="69" t="s">
        <v>190</v>
      </c>
      <c r="G799" s="69" t="s">
        <v>857</v>
      </c>
      <c r="H799" s="106"/>
      <c r="I79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Donquez Weatherby</v>
      </c>
      <c r="J799" s="106" t="str" cm="1">
        <f t="array" ref="J799">GetIDFromName(UjigamiTable[[#This Row],[FullName]])</f>
        <v/>
      </c>
      <c r="K799" s="107" t="str">
        <f>_xlfn.XLOOKUP(UjigamiTable[[#This Row],[IDFromName]],EmployeesByDept[ID],EmployeesByDept[DeptShift],"")</f>
        <v/>
      </c>
      <c r="L799" s="106" t="str" cm="1">
        <f t="array" ref="L79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799" s="190" t="str">
        <f>"Delete(""operator " &amp; UjigamiTable[[#This Row],[Operator ID]] &amp; """)"</f>
        <v>Delete("operator 11057563")</v>
      </c>
    </row>
    <row r="800" spans="1:13" x14ac:dyDescent="0.2">
      <c r="A800" s="69" t="s">
        <v>5287</v>
      </c>
      <c r="B800" s="69">
        <v>11057443</v>
      </c>
      <c r="C800" s="69"/>
      <c r="D800" s="69"/>
      <c r="E800" s="69"/>
      <c r="F800" s="69" t="s">
        <v>190</v>
      </c>
      <c r="G800" s="69" t="s">
        <v>857</v>
      </c>
      <c r="H800" s="106"/>
      <c r="I80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Anshanay Weatherspoon</v>
      </c>
      <c r="J800" s="106" t="str" cm="1">
        <f t="array" ref="J800">GetIDFromName(UjigamiTable[[#This Row],[FullName]])</f>
        <v/>
      </c>
      <c r="K800" s="107" t="str">
        <f>_xlfn.XLOOKUP(UjigamiTable[[#This Row],[IDFromName]],EmployeesByDept[ID],EmployeesByDept[DeptShift],"")</f>
        <v/>
      </c>
      <c r="L800" s="106" t="str" cm="1">
        <f t="array" ref="L80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00" s="190" t="str">
        <f>"Delete(""operator " &amp; UjigamiTable[[#This Row],[Operator ID]] &amp; """)"</f>
        <v>Delete("operator 11057443")</v>
      </c>
    </row>
    <row r="801" spans="1:13" x14ac:dyDescent="0.2">
      <c r="A801" s="69" t="s">
        <v>9323</v>
      </c>
      <c r="B801" s="69">
        <v>11227651</v>
      </c>
      <c r="C801" s="69"/>
      <c r="D801" s="69"/>
      <c r="E801" s="69"/>
      <c r="F801" s="69" t="s">
        <v>190</v>
      </c>
      <c r="G801" s="69" t="s">
        <v>857</v>
      </c>
      <c r="H801" s="106"/>
      <c r="I80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Desiree Weaver</v>
      </c>
      <c r="J801" s="106" t="str" cm="1">
        <f t="array" ref="J801">GetIDFromName(UjigamiTable[[#This Row],[FullName]])</f>
        <v/>
      </c>
      <c r="K801" s="107" t="str">
        <f>_xlfn.XLOOKUP(UjigamiTable[[#This Row],[IDFromName]],EmployeesByDept[ID],EmployeesByDept[DeptShift],"")</f>
        <v/>
      </c>
      <c r="L801" s="106" t="str" cm="1">
        <f t="array" ref="L80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01" s="190" t="str">
        <f>"Delete(""operator " &amp; UjigamiTable[[#This Row],[Operator ID]] &amp; """)"</f>
        <v>Delete("operator 11227651")</v>
      </c>
    </row>
    <row r="802" spans="1:13" x14ac:dyDescent="0.2">
      <c r="A802" s="69" t="s">
        <v>9324</v>
      </c>
      <c r="B802" s="69">
        <v>3030</v>
      </c>
      <c r="C802" s="69" t="s">
        <v>8767</v>
      </c>
      <c r="D802" s="69"/>
      <c r="E802" s="69"/>
      <c r="F802" s="69" t="s">
        <v>190</v>
      </c>
      <c r="G802" s="69" t="s">
        <v>857</v>
      </c>
      <c r="H802" s="106"/>
      <c r="I80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Eric Webster</v>
      </c>
      <c r="J802" s="106" cm="1">
        <f t="array" ref="J802">GetIDFromName(UjigamiTable[[#This Row],[FullName]])</f>
        <v>3030</v>
      </c>
      <c r="K802" s="107" t="str">
        <f>_xlfn.XLOOKUP(UjigamiTable[[#This Row],[IDFromName]],EmployeesByDept[ID],EmployeesByDept[DeptShift],"")</f>
        <v/>
      </c>
      <c r="L802" s="106" t="str" cm="1">
        <f t="array" ref="L80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02" s="190" t="str">
        <f>"Delete(""operator " &amp; UjigamiTable[[#This Row],[Operator ID]] &amp; """)"</f>
        <v>Delete("operator 3030")</v>
      </c>
    </row>
    <row r="803" spans="1:13" x14ac:dyDescent="0.2">
      <c r="A803" s="69" t="s">
        <v>9325</v>
      </c>
      <c r="B803" s="69">
        <v>11227858</v>
      </c>
      <c r="C803" s="69"/>
      <c r="D803" s="69"/>
      <c r="E803" s="69"/>
      <c r="F803" s="69" t="s">
        <v>190</v>
      </c>
      <c r="G803" s="69" t="s">
        <v>857</v>
      </c>
      <c r="H803" s="106"/>
      <c r="I80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Niseshan Weddle</v>
      </c>
      <c r="J803" s="106" t="str" cm="1">
        <f t="array" ref="J803">GetIDFromName(UjigamiTable[[#This Row],[FullName]])</f>
        <v/>
      </c>
      <c r="K803" s="107" t="str">
        <f>_xlfn.XLOOKUP(UjigamiTable[[#This Row],[IDFromName]],EmployeesByDept[ID],EmployeesByDept[DeptShift],"")</f>
        <v/>
      </c>
      <c r="L803" s="106" t="str" cm="1">
        <f t="array" ref="L80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03" s="190" t="str">
        <f>"Delete(""operator " &amp; UjigamiTable[[#This Row],[Operator ID]] &amp; """)"</f>
        <v>Delete("operator 11227858")</v>
      </c>
    </row>
    <row r="804" spans="1:13" x14ac:dyDescent="0.2">
      <c r="A804" s="69" t="s">
        <v>758</v>
      </c>
      <c r="B804" s="69">
        <v>2476</v>
      </c>
      <c r="C804" s="69" t="s">
        <v>8767</v>
      </c>
      <c r="D804" s="69"/>
      <c r="E804" s="69"/>
      <c r="F804" s="69" t="s">
        <v>190</v>
      </c>
      <c r="G804" s="69" t="s">
        <v>857</v>
      </c>
      <c r="H804" s="106"/>
      <c r="I80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Darfet Weitherspoon</v>
      </c>
      <c r="J804" s="106" cm="1">
        <f t="array" ref="J804">GetIDFromName(UjigamiTable[[#This Row],[FullName]])</f>
        <v>2476</v>
      </c>
      <c r="K804" s="107" t="str">
        <f>_xlfn.XLOOKUP(UjigamiTable[[#This Row],[IDFromName]],EmployeesByDept[ID],EmployeesByDept[DeptShift],"")</f>
        <v/>
      </c>
      <c r="L804" s="106" t="str" cm="1">
        <f t="array" ref="L80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04" s="190" t="str">
        <f>"Delete(""operator " &amp; UjigamiTable[[#This Row],[Operator ID]] &amp; """)"</f>
        <v>Delete("operator 2476")</v>
      </c>
    </row>
    <row r="805" spans="1:13" x14ac:dyDescent="0.2">
      <c r="A805" s="69" t="s">
        <v>759</v>
      </c>
      <c r="B805" s="69">
        <v>11227755</v>
      </c>
      <c r="C805" s="69"/>
      <c r="D805" s="69"/>
      <c r="E805" s="69"/>
      <c r="F805" s="69" t="s">
        <v>190</v>
      </c>
      <c r="G805" s="69" t="s">
        <v>857</v>
      </c>
      <c r="H805" s="106"/>
      <c r="I80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Mitesha Weitherspoon</v>
      </c>
      <c r="J805" s="106" cm="1">
        <f t="array" ref="J805">GetIDFromName(UjigamiTable[[#This Row],[FullName]])</f>
        <v>3017</v>
      </c>
      <c r="K805" s="107" t="str">
        <f>_xlfn.XLOOKUP(UjigamiTable[[#This Row],[IDFromName]],EmployeesByDept[ID],EmployeesByDept[DeptShift],"")</f>
        <v/>
      </c>
      <c r="L805" s="106" t="str" cm="1">
        <f t="array" ref="L80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05" s="190" t="str">
        <f>"Delete(""operator " &amp; UjigamiTable[[#This Row],[Operator ID]] &amp; """)"</f>
        <v>Delete("operator 11227755")</v>
      </c>
    </row>
    <row r="806" spans="1:13" x14ac:dyDescent="0.2">
      <c r="A806" s="69" t="s">
        <v>9326</v>
      </c>
      <c r="B806" s="69">
        <v>11008814</v>
      </c>
      <c r="C806" s="69"/>
      <c r="D806" s="69"/>
      <c r="E806" s="69"/>
      <c r="F806" s="69" t="s">
        <v>190</v>
      </c>
      <c r="G806" s="69" t="s">
        <v>857</v>
      </c>
      <c r="H806" s="106"/>
      <c r="I80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Alex Wells</v>
      </c>
      <c r="J806" s="106" t="str" cm="1">
        <f t="array" ref="J806">GetIDFromName(UjigamiTable[[#This Row],[FullName]])</f>
        <v/>
      </c>
      <c r="K806" s="107" t="str">
        <f>_xlfn.XLOOKUP(UjigamiTable[[#This Row],[IDFromName]],EmployeesByDept[ID],EmployeesByDept[DeptShift],"")</f>
        <v/>
      </c>
      <c r="L806" s="106" t="str" cm="1">
        <f t="array" ref="L80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06" s="190" t="str">
        <f>"Delete(""operator " &amp; UjigamiTable[[#This Row],[Operator ID]] &amp; """)"</f>
        <v>Delete("operator 11008814")</v>
      </c>
    </row>
    <row r="807" spans="1:13" x14ac:dyDescent="0.2">
      <c r="A807" s="69" t="s">
        <v>9327</v>
      </c>
      <c r="B807" s="69">
        <v>11057836</v>
      </c>
      <c r="C807" s="69"/>
      <c r="D807" s="69"/>
      <c r="E807" s="69"/>
      <c r="F807" s="69" t="s">
        <v>190</v>
      </c>
      <c r="G807" s="69" t="s">
        <v>857</v>
      </c>
      <c r="H807" s="106"/>
      <c r="I80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Lamesha Wells</v>
      </c>
      <c r="J807" s="106" t="str" cm="1">
        <f t="array" ref="J807">GetIDFromName(UjigamiTable[[#This Row],[FullName]])</f>
        <v/>
      </c>
      <c r="K807" s="107" t="str">
        <f>_xlfn.XLOOKUP(UjigamiTable[[#This Row],[IDFromName]],EmployeesByDept[ID],EmployeesByDept[DeptShift],"")</f>
        <v/>
      </c>
      <c r="L807" s="106" t="str" cm="1">
        <f t="array" ref="L80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07" s="190" t="str">
        <f>"Delete(""operator " &amp; UjigamiTable[[#This Row],[Operator ID]] &amp; """)"</f>
        <v>Delete("operator 11057836")</v>
      </c>
    </row>
    <row r="808" spans="1:13" x14ac:dyDescent="0.2">
      <c r="A808" s="69" t="s">
        <v>9328</v>
      </c>
      <c r="B808" s="69">
        <v>5964143</v>
      </c>
      <c r="C808" s="69"/>
      <c r="D808" s="69"/>
      <c r="E808" s="69"/>
      <c r="F808" s="69" t="s">
        <v>190</v>
      </c>
      <c r="G808" s="69" t="s">
        <v>857</v>
      </c>
      <c r="H808" s="106"/>
      <c r="I80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Ricky West</v>
      </c>
      <c r="J808" s="106" t="str" cm="1">
        <f t="array" ref="J808">GetIDFromName(UjigamiTable[[#This Row],[FullName]])</f>
        <v/>
      </c>
      <c r="K808" s="107" t="str">
        <f>_xlfn.XLOOKUP(UjigamiTable[[#This Row],[IDFromName]],EmployeesByDept[ID],EmployeesByDept[DeptShift],"")</f>
        <v/>
      </c>
      <c r="L808" s="106" t="str" cm="1">
        <f t="array" ref="L80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08" s="190" t="str">
        <f>"Delete(""operator " &amp; UjigamiTable[[#This Row],[Operator ID]] &amp; """)"</f>
        <v>Delete("operator 5964143")</v>
      </c>
    </row>
    <row r="809" spans="1:13" x14ac:dyDescent="0.2">
      <c r="A809" s="69" t="s">
        <v>9329</v>
      </c>
      <c r="B809" s="69">
        <v>11074932</v>
      </c>
      <c r="C809" s="69"/>
      <c r="D809" s="69"/>
      <c r="E809" s="69"/>
      <c r="F809" s="69" t="s">
        <v>190</v>
      </c>
      <c r="G809" s="69" t="s">
        <v>857</v>
      </c>
      <c r="H809" s="106"/>
      <c r="I80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Alisha Wheeler</v>
      </c>
      <c r="J809" s="106" t="str" cm="1">
        <f t="array" ref="J809">GetIDFromName(UjigamiTable[[#This Row],[FullName]])</f>
        <v/>
      </c>
      <c r="K809" s="107" t="str">
        <f>_xlfn.XLOOKUP(UjigamiTable[[#This Row],[IDFromName]],EmployeesByDept[ID],EmployeesByDept[DeptShift],"")</f>
        <v/>
      </c>
      <c r="L809" s="106" t="str" cm="1">
        <f t="array" ref="L80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09" s="190" t="str">
        <f>"Delete(""operator " &amp; UjigamiTable[[#This Row],[Operator ID]] &amp; """)"</f>
        <v>Delete("operator 11074932")</v>
      </c>
    </row>
    <row r="810" spans="1:13" x14ac:dyDescent="0.2">
      <c r="A810" s="69" t="s">
        <v>9330</v>
      </c>
      <c r="B810" s="69">
        <v>5964175</v>
      </c>
      <c r="C810" s="69"/>
      <c r="D810" s="69"/>
      <c r="E810" s="69"/>
      <c r="F810" s="69" t="s">
        <v>190</v>
      </c>
      <c r="G810" s="69" t="s">
        <v>857</v>
      </c>
      <c r="H810" s="106"/>
      <c r="I81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Christina White</v>
      </c>
      <c r="J810" s="106" t="str" cm="1">
        <f t="array" ref="J810">GetIDFromName(UjigamiTable[[#This Row],[FullName]])</f>
        <v/>
      </c>
      <c r="K810" s="107" t="str">
        <f>_xlfn.XLOOKUP(UjigamiTable[[#This Row],[IDFromName]],EmployeesByDept[ID],EmployeesByDept[DeptShift],"")</f>
        <v/>
      </c>
      <c r="L810" s="106" t="str" cm="1">
        <f t="array" ref="L81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10" s="190" t="str">
        <f>"Delete(""operator " &amp; UjigamiTable[[#This Row],[Operator ID]] &amp; """)"</f>
        <v>Delete("operator 5964175")</v>
      </c>
    </row>
    <row r="811" spans="1:13" x14ac:dyDescent="0.2">
      <c r="A811" s="69" t="s">
        <v>9331</v>
      </c>
      <c r="B811" s="69">
        <v>5962782</v>
      </c>
      <c r="C811" s="69"/>
      <c r="D811" s="69"/>
      <c r="E811" s="69"/>
      <c r="F811" s="69" t="s">
        <v>190</v>
      </c>
      <c r="G811" s="69" t="s">
        <v>857</v>
      </c>
      <c r="H811" s="106"/>
      <c r="I81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Derrell White</v>
      </c>
      <c r="J811" s="106" t="str" cm="1">
        <f t="array" ref="J811">GetIDFromName(UjigamiTable[[#This Row],[FullName]])</f>
        <v/>
      </c>
      <c r="K811" s="107" t="str">
        <f>_xlfn.XLOOKUP(UjigamiTable[[#This Row],[IDFromName]],EmployeesByDept[ID],EmployeesByDept[DeptShift],"")</f>
        <v/>
      </c>
      <c r="L811" s="106" t="str" cm="1">
        <f t="array" ref="L81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11" s="190" t="str">
        <f>"Delete(""operator " &amp; UjigamiTable[[#This Row],[Operator ID]] &amp; """)"</f>
        <v>Delete("operator 5962782")</v>
      </c>
    </row>
    <row r="812" spans="1:13" x14ac:dyDescent="0.2">
      <c r="A812" s="69" t="s">
        <v>9332</v>
      </c>
      <c r="B812" s="69">
        <v>11074773</v>
      </c>
      <c r="C812" s="69"/>
      <c r="D812" s="69"/>
      <c r="E812" s="69"/>
      <c r="F812" s="69" t="s">
        <v>190</v>
      </c>
      <c r="G812" s="69" t="s">
        <v>857</v>
      </c>
      <c r="H812" s="106"/>
      <c r="I81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Jaleesa White</v>
      </c>
      <c r="J812" s="106" t="str" cm="1">
        <f t="array" ref="J812">GetIDFromName(UjigamiTable[[#This Row],[FullName]])</f>
        <v/>
      </c>
      <c r="K812" s="107" t="str">
        <f>_xlfn.XLOOKUP(UjigamiTable[[#This Row],[IDFromName]],EmployeesByDept[ID],EmployeesByDept[DeptShift],"")</f>
        <v/>
      </c>
      <c r="L812" s="106" t="str" cm="1">
        <f t="array" ref="L81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12" s="190" t="str">
        <f>"Delete(""operator " &amp; UjigamiTable[[#This Row],[Operator ID]] &amp; """)"</f>
        <v>Delete("operator 11074773")</v>
      </c>
    </row>
    <row r="813" spans="1:13" x14ac:dyDescent="0.2">
      <c r="A813" s="69" t="s">
        <v>9333</v>
      </c>
      <c r="B813" s="69">
        <v>5963951</v>
      </c>
      <c r="C813" s="69"/>
      <c r="D813" s="69"/>
      <c r="E813" s="69"/>
      <c r="F813" s="69" t="s">
        <v>190</v>
      </c>
      <c r="G813" s="69" t="s">
        <v>857</v>
      </c>
      <c r="H813" s="106"/>
      <c r="I81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James White</v>
      </c>
      <c r="J813" s="106" t="str" cm="1">
        <f t="array" ref="J813">GetIDFromName(UjigamiTable[[#This Row],[FullName]])</f>
        <v/>
      </c>
      <c r="K813" s="107" t="str">
        <f>_xlfn.XLOOKUP(UjigamiTable[[#This Row],[IDFromName]],EmployeesByDept[ID],EmployeesByDept[DeptShift],"")</f>
        <v/>
      </c>
      <c r="L813" s="106" t="str" cm="1">
        <f t="array" ref="L81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13" s="190" t="str">
        <f>"Delete(""operator " &amp; UjigamiTable[[#This Row],[Operator ID]] &amp; """)"</f>
        <v>Delete("operator 5963951")</v>
      </c>
    </row>
    <row r="814" spans="1:13" x14ac:dyDescent="0.2">
      <c r="A814" s="69" t="s">
        <v>9334</v>
      </c>
      <c r="B814" s="69">
        <v>5895403</v>
      </c>
      <c r="C814" s="69"/>
      <c r="D814" s="69"/>
      <c r="E814" s="69"/>
      <c r="F814" s="69" t="s">
        <v>190</v>
      </c>
      <c r="G814" s="69" t="s">
        <v>857</v>
      </c>
      <c r="H814" s="106"/>
      <c r="I81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Latasha White</v>
      </c>
      <c r="J814" s="106" cm="1">
        <f t="array" ref="J814">GetIDFromName(UjigamiTable[[#This Row],[FullName]])</f>
        <v>1395</v>
      </c>
      <c r="K814" s="107" t="str">
        <f>_xlfn.XLOOKUP(UjigamiTable[[#This Row],[IDFromName]],EmployeesByDept[ID],EmployeesByDept[DeptShift],"")</f>
        <v/>
      </c>
      <c r="L814" s="106" t="str" cm="1">
        <f t="array" ref="L81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14" s="190" t="str">
        <f>"Delete(""operator " &amp; UjigamiTable[[#This Row],[Operator ID]] &amp; """)"</f>
        <v>Delete("operator 5895403")</v>
      </c>
    </row>
    <row r="815" spans="1:13" x14ac:dyDescent="0.2">
      <c r="A815" s="69" t="s">
        <v>9335</v>
      </c>
      <c r="B815" s="69">
        <v>11227781</v>
      </c>
      <c r="C815" s="69"/>
      <c r="D815" s="69"/>
      <c r="E815" s="69"/>
      <c r="F815" s="69" t="s">
        <v>190</v>
      </c>
      <c r="G815" s="69" t="s">
        <v>857</v>
      </c>
      <c r="H815" s="106"/>
      <c r="I81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Shelby White</v>
      </c>
      <c r="J815" s="106" cm="1">
        <f t="array" ref="J815">GetIDFromName(UjigamiTable[[#This Row],[FullName]])</f>
        <v>4009</v>
      </c>
      <c r="K815" s="107" t="str">
        <f>_xlfn.XLOOKUP(UjigamiTable[[#This Row],[IDFromName]],EmployeesByDept[ID],EmployeesByDept[DeptShift],"")</f>
        <v/>
      </c>
      <c r="L815" s="106" t="str" cm="1">
        <f t="array" ref="L81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15" s="190" t="str">
        <f>"Delete(""operator " &amp; UjigamiTable[[#This Row],[Operator ID]] &amp; """)"</f>
        <v>Delete("operator 11227781")</v>
      </c>
    </row>
    <row r="816" spans="1:13" x14ac:dyDescent="0.2">
      <c r="A816" s="69" t="s">
        <v>5657</v>
      </c>
      <c r="B816" s="69">
        <v>5895422</v>
      </c>
      <c r="C816" s="69"/>
      <c r="D816" s="69"/>
      <c r="E816" s="69"/>
      <c r="F816" s="69" t="s">
        <v>190</v>
      </c>
      <c r="G816" s="69" t="s">
        <v>857</v>
      </c>
      <c r="H816" s="106"/>
      <c r="I81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Christopher Whitman</v>
      </c>
      <c r="J816" s="106" cm="1">
        <f t="array" ref="J816">GetIDFromName(UjigamiTable[[#This Row],[FullName]])</f>
        <v>1437</v>
      </c>
      <c r="K816" s="107" t="str">
        <f>_xlfn.XLOOKUP(UjigamiTable[[#This Row],[IDFromName]],EmployeesByDept[ID],EmployeesByDept[DeptShift],"")</f>
        <v/>
      </c>
      <c r="L816" s="106" t="str" cm="1">
        <f t="array" ref="L81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16" s="190" t="str">
        <f>"Delete(""operator " &amp; UjigamiTable[[#This Row],[Operator ID]] &amp; """)"</f>
        <v>Delete("operator 5895422")</v>
      </c>
    </row>
    <row r="817" spans="1:13" x14ac:dyDescent="0.2">
      <c r="A817" s="69" t="s">
        <v>9336</v>
      </c>
      <c r="B817" s="69">
        <v>11227938</v>
      </c>
      <c r="C817" s="69"/>
      <c r="D817" s="69"/>
      <c r="E817" s="69"/>
      <c r="F817" s="69" t="s">
        <v>190</v>
      </c>
      <c r="G817" s="69" t="s">
        <v>857</v>
      </c>
      <c r="H817" s="106"/>
      <c r="I81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Jaiden Wiggens</v>
      </c>
      <c r="J817" s="106" t="str" cm="1">
        <f t="array" ref="J817">GetIDFromName(UjigamiTable[[#This Row],[FullName]])</f>
        <v/>
      </c>
      <c r="K817" s="107" t="str">
        <f>_xlfn.XLOOKUP(UjigamiTable[[#This Row],[IDFromName]],EmployeesByDept[ID],EmployeesByDept[DeptShift],"")</f>
        <v/>
      </c>
      <c r="L817" s="106" t="str" cm="1">
        <f t="array" ref="L81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17" s="190" t="str">
        <f>"Delete(""operator " &amp; UjigamiTable[[#This Row],[Operator ID]] &amp; """)"</f>
        <v>Delete("operator 11227938")</v>
      </c>
    </row>
    <row r="818" spans="1:13" x14ac:dyDescent="0.2">
      <c r="A818" s="69" t="s">
        <v>9337</v>
      </c>
      <c r="B818" s="69">
        <v>11227648</v>
      </c>
      <c r="C818" s="69"/>
      <c r="D818" s="69"/>
      <c r="E818" s="69"/>
      <c r="F818" s="69" t="s">
        <v>190</v>
      </c>
      <c r="G818" s="69" t="s">
        <v>857</v>
      </c>
      <c r="H818" s="106"/>
      <c r="I81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Darreay Wiggins</v>
      </c>
      <c r="J818" s="106" t="str" cm="1">
        <f t="array" ref="J818">GetIDFromName(UjigamiTable[[#This Row],[FullName]])</f>
        <v/>
      </c>
      <c r="K818" s="107" t="str">
        <f>_xlfn.XLOOKUP(UjigamiTable[[#This Row],[IDFromName]],EmployeesByDept[ID],EmployeesByDept[DeptShift],"")</f>
        <v/>
      </c>
      <c r="L818" s="106" t="str" cm="1">
        <f t="array" ref="L81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18" s="190" t="str">
        <f>"Delete(""operator " &amp; UjigamiTable[[#This Row],[Operator ID]] &amp; """)"</f>
        <v>Delete("operator 11227648")</v>
      </c>
    </row>
    <row r="819" spans="1:13" x14ac:dyDescent="0.2">
      <c r="A819" s="69" t="s">
        <v>9338</v>
      </c>
      <c r="B819" s="69">
        <v>2489</v>
      </c>
      <c r="C819" s="69" t="s">
        <v>8767</v>
      </c>
      <c r="D819" s="69"/>
      <c r="E819" s="69"/>
      <c r="F819" s="69" t="s">
        <v>190</v>
      </c>
      <c r="G819" s="69" t="s">
        <v>857</v>
      </c>
      <c r="H819" s="106"/>
      <c r="I81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Jasmine Wiley</v>
      </c>
      <c r="J819" s="106" cm="1">
        <f t="array" ref="J819">GetIDFromName(UjigamiTable[[#This Row],[FullName]])</f>
        <v>2489</v>
      </c>
      <c r="K819" s="107" t="str">
        <f>_xlfn.XLOOKUP(UjigamiTable[[#This Row],[IDFromName]],EmployeesByDept[ID],EmployeesByDept[DeptShift],"")</f>
        <v>DT FEM 1st</v>
      </c>
      <c r="L819" s="106" t="str" cm="1">
        <f t="array" ref="L81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19" s="190" t="str">
        <f>"Delete(""operator " &amp; UjigamiTable[[#This Row],[Operator ID]] &amp; """)"</f>
        <v>Delete("operator 2489")</v>
      </c>
    </row>
    <row r="820" spans="1:13" x14ac:dyDescent="0.2">
      <c r="A820" s="69" t="s">
        <v>9339</v>
      </c>
      <c r="B820" s="69">
        <v>11227799</v>
      </c>
      <c r="C820" s="69"/>
      <c r="D820" s="69"/>
      <c r="E820" s="69"/>
      <c r="F820" s="69" t="s">
        <v>190</v>
      </c>
      <c r="G820" s="69" t="s">
        <v>857</v>
      </c>
      <c r="H820" s="106"/>
      <c r="I82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AC Williams</v>
      </c>
      <c r="J820" s="106" t="str" cm="1">
        <f t="array" ref="J820">GetIDFromName(UjigamiTable[[#This Row],[FullName]])</f>
        <v/>
      </c>
      <c r="K820" s="107" t="str">
        <f>_xlfn.XLOOKUP(UjigamiTable[[#This Row],[IDFromName]],EmployeesByDept[ID],EmployeesByDept[DeptShift],"")</f>
        <v/>
      </c>
      <c r="L820" s="106" t="str" cm="1">
        <f t="array" ref="L82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20" s="190" t="str">
        <f>"Delete(""operator " &amp; UjigamiTable[[#This Row],[Operator ID]] &amp; """)"</f>
        <v>Delete("operator 11227799")</v>
      </c>
    </row>
    <row r="821" spans="1:13" x14ac:dyDescent="0.2">
      <c r="A821" s="69" t="s">
        <v>9340</v>
      </c>
      <c r="B821" s="69">
        <v>11227872</v>
      </c>
      <c r="C821" s="69"/>
      <c r="D821" s="69"/>
      <c r="E821" s="69"/>
      <c r="F821" s="69" t="s">
        <v>190</v>
      </c>
      <c r="G821" s="69" t="s">
        <v>857</v>
      </c>
      <c r="H821" s="106"/>
      <c r="I82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Asia Williams</v>
      </c>
      <c r="J821" s="106" t="str" cm="1">
        <f t="array" ref="J821">GetIDFromName(UjigamiTable[[#This Row],[FullName]])</f>
        <v/>
      </c>
      <c r="K821" s="107" t="str">
        <f>_xlfn.XLOOKUP(UjigamiTable[[#This Row],[IDFromName]],EmployeesByDept[ID],EmployeesByDept[DeptShift],"")</f>
        <v/>
      </c>
      <c r="L821" s="106" t="str" cm="1">
        <f t="array" ref="L82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21" s="190" t="str">
        <f>"Delete(""operator " &amp; UjigamiTable[[#This Row],[Operator ID]] &amp; """)"</f>
        <v>Delete("operator 11227872")</v>
      </c>
    </row>
    <row r="822" spans="1:13" x14ac:dyDescent="0.2">
      <c r="A822" s="69" t="s">
        <v>9341</v>
      </c>
      <c r="B822" s="69">
        <v>5947043</v>
      </c>
      <c r="C822" s="69"/>
      <c r="D822" s="69"/>
      <c r="E822" s="69"/>
      <c r="F822" s="69" t="s">
        <v>190</v>
      </c>
      <c r="G822" s="69" t="s">
        <v>857</v>
      </c>
      <c r="H822" s="106"/>
      <c r="I82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Betty Williams</v>
      </c>
      <c r="J822" s="106" t="str" cm="1">
        <f t="array" ref="J822">GetIDFromName(UjigamiTable[[#This Row],[FullName]])</f>
        <v/>
      </c>
      <c r="K822" s="107" t="str">
        <f>_xlfn.XLOOKUP(UjigamiTable[[#This Row],[IDFromName]],EmployeesByDept[ID],EmployeesByDept[DeptShift],"")</f>
        <v/>
      </c>
      <c r="L822" s="106" t="str" cm="1">
        <f t="array" ref="L82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22" s="190" t="str">
        <f>"Delete(""operator " &amp; UjigamiTable[[#This Row],[Operator ID]] &amp; """)"</f>
        <v>Delete("operator 5947043")</v>
      </c>
    </row>
    <row r="823" spans="1:13" x14ac:dyDescent="0.2">
      <c r="A823" s="69" t="s">
        <v>9342</v>
      </c>
      <c r="B823" s="69">
        <v>5956397</v>
      </c>
      <c r="C823" s="69"/>
      <c r="D823" s="69"/>
      <c r="E823" s="69"/>
      <c r="F823" s="69" t="s">
        <v>190</v>
      </c>
      <c r="G823" s="69" t="s">
        <v>857</v>
      </c>
      <c r="H823" s="106"/>
      <c r="I82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Chester Williams</v>
      </c>
      <c r="J823" s="106" t="str" cm="1">
        <f t="array" ref="J823">GetIDFromName(UjigamiTable[[#This Row],[FullName]])</f>
        <v/>
      </c>
      <c r="K823" s="107" t="str">
        <f>_xlfn.XLOOKUP(UjigamiTable[[#This Row],[IDFromName]],EmployeesByDept[ID],EmployeesByDept[DeptShift],"")</f>
        <v/>
      </c>
      <c r="L823" s="106" t="str" cm="1">
        <f t="array" ref="L82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23" s="190" t="str">
        <f>"Delete(""operator " &amp; UjigamiTable[[#This Row],[Operator ID]] &amp; """)"</f>
        <v>Delete("operator 5956397")</v>
      </c>
    </row>
    <row r="824" spans="1:13" x14ac:dyDescent="0.2">
      <c r="A824" s="69" t="s">
        <v>9343</v>
      </c>
      <c r="B824" s="69">
        <v>11009115</v>
      </c>
      <c r="C824" s="69"/>
      <c r="D824" s="69"/>
      <c r="E824" s="69"/>
      <c r="F824" s="69" t="s">
        <v>190</v>
      </c>
      <c r="G824" s="69" t="s">
        <v>857</v>
      </c>
      <c r="H824" s="106"/>
      <c r="I82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D`andre Williams</v>
      </c>
      <c r="J824" s="106" t="str" cm="1">
        <f t="array" ref="J824">GetIDFromName(UjigamiTable[[#This Row],[FullName]])</f>
        <v/>
      </c>
      <c r="K824" s="107" t="str">
        <f>_xlfn.XLOOKUP(UjigamiTable[[#This Row],[IDFromName]],EmployeesByDept[ID],EmployeesByDept[DeptShift],"")</f>
        <v/>
      </c>
      <c r="L824" s="106" t="str" cm="1">
        <f t="array" ref="L82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24" s="190" t="str">
        <f>"Delete(""operator " &amp; UjigamiTable[[#This Row],[Operator ID]] &amp; """)"</f>
        <v>Delete("operator 11009115")</v>
      </c>
    </row>
    <row r="825" spans="1:13" x14ac:dyDescent="0.2">
      <c r="A825" s="69" t="s">
        <v>9344</v>
      </c>
      <c r="B825" s="69">
        <v>5897848</v>
      </c>
      <c r="C825" s="69"/>
      <c r="D825" s="69"/>
      <c r="E825" s="69"/>
      <c r="F825" s="69" t="s">
        <v>190</v>
      </c>
      <c r="G825" s="69" t="s">
        <v>857</v>
      </c>
      <c r="H825" s="106"/>
      <c r="I82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Derrick Williams</v>
      </c>
      <c r="J825" s="106" t="str" cm="1">
        <f t="array" ref="J825">GetIDFromName(UjigamiTable[[#This Row],[FullName]])</f>
        <v/>
      </c>
      <c r="K825" s="107" t="str">
        <f>_xlfn.XLOOKUP(UjigamiTable[[#This Row],[IDFromName]],EmployeesByDept[ID],EmployeesByDept[DeptShift],"")</f>
        <v/>
      </c>
      <c r="L825" s="106" t="str" cm="1">
        <f t="array" ref="L82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25" s="190" t="str">
        <f>"Delete(""operator " &amp; UjigamiTable[[#This Row],[Operator ID]] &amp; """)"</f>
        <v>Delete("operator 5897848")</v>
      </c>
    </row>
    <row r="826" spans="1:13" x14ac:dyDescent="0.2">
      <c r="A826" s="69" t="s">
        <v>9345</v>
      </c>
      <c r="B826" s="69">
        <v>2514</v>
      </c>
      <c r="C826" s="69" t="s">
        <v>190</v>
      </c>
      <c r="D826" s="69" t="s">
        <v>8774</v>
      </c>
      <c r="E826" s="69"/>
      <c r="F826" s="69" t="s">
        <v>190</v>
      </c>
      <c r="G826" s="69" t="s">
        <v>856</v>
      </c>
      <c r="H826" s="106"/>
      <c r="I82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Jerode Williams</v>
      </c>
      <c r="J826" s="106" cm="1">
        <f t="array" ref="J826">GetIDFromName(UjigamiTable[[#This Row],[FullName]])</f>
        <v>2514</v>
      </c>
      <c r="K826" s="107" t="str">
        <f>_xlfn.XLOOKUP(UjigamiTable[[#This Row],[IDFromName]],EmployeesByDept[ID],EmployeesByDept[DeptShift],"")</f>
        <v>T1XX A</v>
      </c>
      <c r="L826" s="106" t="str" cm="1">
        <f t="array" ref="L82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26" s="190" t="str">
        <f>"Delete(""operator " &amp; UjigamiTable[[#This Row],[Operator ID]] &amp; """)"</f>
        <v>Delete("operator 2514")</v>
      </c>
    </row>
    <row r="827" spans="1:13" x14ac:dyDescent="0.2">
      <c r="A827" s="69" t="s">
        <v>9346</v>
      </c>
      <c r="B827" s="69">
        <v>11057401</v>
      </c>
      <c r="C827" s="69"/>
      <c r="D827" s="69"/>
      <c r="E827" s="69"/>
      <c r="F827" s="69" t="s">
        <v>190</v>
      </c>
      <c r="G827" s="69" t="s">
        <v>857</v>
      </c>
      <c r="H827" s="106"/>
      <c r="I82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Jyfinat`ie Williams</v>
      </c>
      <c r="J827" s="106" t="str" cm="1">
        <f t="array" ref="J827">GetIDFromName(UjigamiTable[[#This Row],[FullName]])</f>
        <v/>
      </c>
      <c r="K827" s="107" t="str">
        <f>_xlfn.XLOOKUP(UjigamiTable[[#This Row],[IDFromName]],EmployeesByDept[ID],EmployeesByDept[DeptShift],"")</f>
        <v/>
      </c>
      <c r="L827" s="106" t="str" cm="1">
        <f t="array" ref="L82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27" s="190" t="str">
        <f>"Delete(""operator " &amp; UjigamiTable[[#This Row],[Operator ID]] &amp; """)"</f>
        <v>Delete("operator 11057401")</v>
      </c>
    </row>
    <row r="828" spans="1:13" x14ac:dyDescent="0.2">
      <c r="A828" s="69" t="s">
        <v>9347</v>
      </c>
      <c r="B828" s="69">
        <v>11074695</v>
      </c>
      <c r="C828" s="69"/>
      <c r="D828" s="69"/>
      <c r="E828" s="69"/>
      <c r="F828" s="69" t="s">
        <v>190</v>
      </c>
      <c r="G828" s="69" t="s">
        <v>857</v>
      </c>
      <c r="H828" s="106"/>
      <c r="I82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Kaseem Williams</v>
      </c>
      <c r="J828" s="106" t="str" cm="1">
        <f t="array" ref="J828">GetIDFromName(UjigamiTable[[#This Row],[FullName]])</f>
        <v/>
      </c>
      <c r="K828" s="107" t="str">
        <f>_xlfn.XLOOKUP(UjigamiTable[[#This Row],[IDFromName]],EmployeesByDept[ID],EmployeesByDept[DeptShift],"")</f>
        <v/>
      </c>
      <c r="L828" s="106" t="str" cm="1">
        <f t="array" ref="L82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28" s="190" t="str">
        <f>"Delete(""operator " &amp; UjigamiTable[[#This Row],[Operator ID]] &amp; """)"</f>
        <v>Delete("operator 11074695")</v>
      </c>
    </row>
    <row r="829" spans="1:13" x14ac:dyDescent="0.2">
      <c r="A829" s="69" t="s">
        <v>9348</v>
      </c>
      <c r="B829" s="69">
        <v>11074510</v>
      </c>
      <c r="C829" s="69"/>
      <c r="D829" s="69"/>
      <c r="E829" s="69"/>
      <c r="F829" s="69" t="s">
        <v>190</v>
      </c>
      <c r="G829" s="69" t="s">
        <v>857</v>
      </c>
      <c r="H829" s="106"/>
      <c r="I82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Kayla Williams</v>
      </c>
      <c r="J829" s="106" t="str" cm="1">
        <f t="array" ref="J829">GetIDFromName(UjigamiTable[[#This Row],[FullName]])</f>
        <v/>
      </c>
      <c r="K829" s="107" t="str">
        <f>_xlfn.XLOOKUP(UjigamiTable[[#This Row],[IDFromName]],EmployeesByDept[ID],EmployeesByDept[DeptShift],"")</f>
        <v/>
      </c>
      <c r="L829" s="106" t="str" cm="1">
        <f t="array" ref="L82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29" s="190" t="str">
        <f>"Delete(""operator " &amp; UjigamiTable[[#This Row],[Operator ID]] &amp; """)"</f>
        <v>Delete("operator 11074510")</v>
      </c>
    </row>
    <row r="830" spans="1:13" x14ac:dyDescent="0.2">
      <c r="A830" s="69" t="s">
        <v>9349</v>
      </c>
      <c r="B830" s="69">
        <v>11057801</v>
      </c>
      <c r="C830" s="69"/>
      <c r="D830" s="69"/>
      <c r="E830" s="69"/>
      <c r="F830" s="69" t="s">
        <v>190</v>
      </c>
      <c r="G830" s="69" t="s">
        <v>857</v>
      </c>
      <c r="H830" s="106"/>
      <c r="I83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Kenneth Williams</v>
      </c>
      <c r="J830" s="106" t="str" cm="1">
        <f t="array" ref="J830">GetIDFromName(UjigamiTable[[#This Row],[FullName]])</f>
        <v/>
      </c>
      <c r="K830" s="107" t="str">
        <f>_xlfn.XLOOKUP(UjigamiTable[[#This Row],[IDFromName]],EmployeesByDept[ID],EmployeesByDept[DeptShift],"")</f>
        <v/>
      </c>
      <c r="L830" s="106" t="str" cm="1">
        <f t="array" ref="L83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30" s="190" t="str">
        <f>"Delete(""operator " &amp; UjigamiTable[[#This Row],[Operator ID]] &amp; """)"</f>
        <v>Delete("operator 11057801")</v>
      </c>
    </row>
    <row r="831" spans="1:13" x14ac:dyDescent="0.2">
      <c r="A831" s="69" t="s">
        <v>9350</v>
      </c>
      <c r="B831" s="69">
        <v>11252498</v>
      </c>
      <c r="C831" s="69"/>
      <c r="D831" s="69"/>
      <c r="E831" s="69"/>
      <c r="F831" s="69" t="s">
        <v>190</v>
      </c>
      <c r="G831" s="69" t="s">
        <v>857</v>
      </c>
      <c r="H831" s="106"/>
      <c r="I83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Ladaisha Williams</v>
      </c>
      <c r="J831" s="106" t="str" cm="1">
        <f t="array" ref="J831">GetIDFromName(UjigamiTable[[#This Row],[FullName]])</f>
        <v/>
      </c>
      <c r="K831" s="107" t="str">
        <f>_xlfn.XLOOKUP(UjigamiTable[[#This Row],[IDFromName]],EmployeesByDept[ID],EmployeesByDept[DeptShift],"")</f>
        <v/>
      </c>
      <c r="L831" s="106" t="str" cm="1">
        <f t="array" ref="L83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31" s="190" t="str">
        <f>"Delete(""operator " &amp; UjigamiTable[[#This Row],[Operator ID]] &amp; """)"</f>
        <v>Delete("operator 11252498")</v>
      </c>
    </row>
    <row r="832" spans="1:13" x14ac:dyDescent="0.2">
      <c r="A832" s="69" t="s">
        <v>766</v>
      </c>
      <c r="B832" s="69">
        <v>2362</v>
      </c>
      <c r="C832" s="69" t="s">
        <v>193</v>
      </c>
      <c r="D832" s="69" t="s">
        <v>8788</v>
      </c>
      <c r="E832" s="69"/>
      <c r="F832" s="69" t="s">
        <v>190</v>
      </c>
      <c r="G832" s="69" t="s">
        <v>856</v>
      </c>
      <c r="H832" s="106"/>
      <c r="I83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Malachi Williams</v>
      </c>
      <c r="J832" s="106" cm="1">
        <f t="array" ref="J832">GetIDFromName(UjigamiTable[[#This Row],[FullName]])</f>
        <v>2362</v>
      </c>
      <c r="K832" s="107" t="str">
        <f>_xlfn.XLOOKUP(UjigamiTable[[#This Row],[IDFromName]],EmployeesByDept[ID],EmployeesByDept[DeptShift],"")</f>
        <v>Quality 1st</v>
      </c>
      <c r="L832" s="106" t="str" cm="1">
        <f t="array" ref="L83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32" s="190" t="str">
        <f>"Delete(""operator " &amp; UjigamiTable[[#This Row],[Operator ID]] &amp; """)"</f>
        <v>Delete("operator 2362")</v>
      </c>
    </row>
    <row r="833" spans="1:13" x14ac:dyDescent="0.2">
      <c r="A833" s="69" t="s">
        <v>767</v>
      </c>
      <c r="B833" s="69">
        <v>1869</v>
      </c>
      <c r="C833" s="69" t="s">
        <v>190</v>
      </c>
      <c r="D833" s="69" t="s">
        <v>8773</v>
      </c>
      <c r="E833" s="69"/>
      <c r="F833" s="69" t="s">
        <v>190</v>
      </c>
      <c r="G833" s="69" t="s">
        <v>856</v>
      </c>
      <c r="H833" s="106"/>
      <c r="I83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Shayla Williams</v>
      </c>
      <c r="J833" s="106" cm="1">
        <f t="array" ref="J833">GetIDFromName(UjigamiTable[[#This Row],[FullName]])</f>
        <v>1869</v>
      </c>
      <c r="K833" s="107" t="str">
        <f>_xlfn.XLOOKUP(UjigamiTable[[#This Row],[IDFromName]],EmployeesByDept[ID],EmployeesByDept[DeptShift],"")</f>
        <v>T1XX C</v>
      </c>
      <c r="L833" s="106" t="str" cm="1">
        <f t="array" ref="L83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33" s="190" t="str">
        <f>"Delete(""operator " &amp; UjigamiTable[[#This Row],[Operator ID]] &amp; """)"</f>
        <v>Delete("operator 1869")</v>
      </c>
    </row>
    <row r="834" spans="1:13" x14ac:dyDescent="0.2">
      <c r="A834" s="69" t="s">
        <v>8065</v>
      </c>
      <c r="B834" s="69">
        <v>2144</v>
      </c>
      <c r="C834" s="69" t="s">
        <v>190</v>
      </c>
      <c r="D834" s="69" t="s">
        <v>8769</v>
      </c>
      <c r="E834" s="69"/>
      <c r="F834" s="69" t="s">
        <v>190</v>
      </c>
      <c r="G834" s="69" t="s">
        <v>856</v>
      </c>
      <c r="H834" s="106"/>
      <c r="I83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Tianta Williams</v>
      </c>
      <c r="J834" s="106" cm="1">
        <f t="array" ref="J834">GetIDFromName(UjigamiTable[[#This Row],[FullName]])</f>
        <v>2144</v>
      </c>
      <c r="K834" s="107" t="str">
        <f>_xlfn.XLOOKUP(UjigamiTable[[#This Row],[IDFromName]],EmployeesByDept[ID],EmployeesByDept[DeptShift],"")</f>
        <v>T1XX B</v>
      </c>
      <c r="L834" s="106" t="str" cm="1">
        <f t="array" ref="L83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34" s="190" t="str">
        <f>"Delete(""operator " &amp; UjigamiTable[[#This Row],[Operator ID]] &amp; """)"</f>
        <v>Delete("operator 2144")</v>
      </c>
    </row>
    <row r="835" spans="1:13" x14ac:dyDescent="0.2">
      <c r="A835" s="69" t="s">
        <v>9351</v>
      </c>
      <c r="B835" s="69">
        <v>11135313</v>
      </c>
      <c r="C835" s="69"/>
      <c r="D835" s="69"/>
      <c r="E835" s="69"/>
      <c r="F835" s="69" t="s">
        <v>190</v>
      </c>
      <c r="G835" s="69" t="s">
        <v>857</v>
      </c>
      <c r="H835" s="106"/>
      <c r="I83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Charese Williamson</v>
      </c>
      <c r="J835" s="106" t="str" cm="1">
        <f t="array" ref="J835">GetIDFromName(UjigamiTable[[#This Row],[FullName]])</f>
        <v/>
      </c>
      <c r="K835" s="107" t="str">
        <f>_xlfn.XLOOKUP(UjigamiTable[[#This Row],[IDFromName]],EmployeesByDept[ID],EmployeesByDept[DeptShift],"")</f>
        <v/>
      </c>
      <c r="L835" s="106" t="str" cm="1">
        <f t="array" ref="L83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35" s="190" t="str">
        <f>"Delete(""operator " &amp; UjigamiTable[[#This Row],[Operator ID]] &amp; """)"</f>
        <v>Delete("operator 11135313")</v>
      </c>
    </row>
    <row r="836" spans="1:13" x14ac:dyDescent="0.2">
      <c r="A836" s="69" t="s">
        <v>8202</v>
      </c>
      <c r="B836" s="69">
        <v>5017</v>
      </c>
      <c r="C836" s="69" t="s">
        <v>190</v>
      </c>
      <c r="D836" s="69"/>
      <c r="E836" s="69"/>
      <c r="F836" s="69" t="s">
        <v>190</v>
      </c>
      <c r="G836" s="69" t="s">
        <v>857</v>
      </c>
      <c r="H836" s="106"/>
      <c r="I83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Tyron Willis</v>
      </c>
      <c r="J836" s="106" cm="1">
        <f t="array" ref="J836">GetIDFromName(UjigamiTable[[#This Row],[FullName]])</f>
        <v>5017</v>
      </c>
      <c r="K836" s="107" t="str">
        <f>_xlfn.XLOOKUP(UjigamiTable[[#This Row],[IDFromName]],EmployeesByDept[ID],EmployeesByDept[DeptShift],"")</f>
        <v/>
      </c>
      <c r="L836" s="106" t="str" cm="1">
        <f t="array" ref="L83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36" s="190" t="str">
        <f>"Delete(""operator " &amp; UjigamiTable[[#This Row],[Operator ID]] &amp; """)"</f>
        <v>Delete("operator 5017")</v>
      </c>
    </row>
    <row r="837" spans="1:13" x14ac:dyDescent="0.2">
      <c r="A837" s="69" t="s">
        <v>9352</v>
      </c>
      <c r="B837" s="69">
        <v>11057733</v>
      </c>
      <c r="C837" s="69"/>
      <c r="D837" s="69"/>
      <c r="E837" s="69"/>
      <c r="F837" s="69" t="s">
        <v>190</v>
      </c>
      <c r="G837" s="69" t="s">
        <v>857</v>
      </c>
      <c r="H837" s="106"/>
      <c r="I83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Adonis Wilson</v>
      </c>
      <c r="J837" s="106" t="str" cm="1">
        <f t="array" ref="J837">GetIDFromName(UjigamiTable[[#This Row],[FullName]])</f>
        <v/>
      </c>
      <c r="K837" s="107" t="str">
        <f>_xlfn.XLOOKUP(UjigamiTable[[#This Row],[IDFromName]],EmployeesByDept[ID],EmployeesByDept[DeptShift],"")</f>
        <v/>
      </c>
      <c r="L837" s="106" t="str" cm="1">
        <f t="array" ref="L83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37" s="190" t="str">
        <f>"Delete(""operator " &amp; UjigamiTable[[#This Row],[Operator ID]] &amp; """)"</f>
        <v>Delete("operator 11057733")</v>
      </c>
    </row>
    <row r="838" spans="1:13" x14ac:dyDescent="0.2">
      <c r="A838" s="69" t="s">
        <v>9353</v>
      </c>
      <c r="B838" s="69">
        <v>3022</v>
      </c>
      <c r="C838" s="69" t="s">
        <v>190</v>
      </c>
      <c r="D838" s="69"/>
      <c r="E838" s="69"/>
      <c r="F838" s="69" t="s">
        <v>190</v>
      </c>
      <c r="G838" s="69" t="s">
        <v>857</v>
      </c>
      <c r="H838" s="106"/>
      <c r="I83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Ayesha Wilson</v>
      </c>
      <c r="J838" s="106" cm="1">
        <f t="array" ref="J838">GetIDFromName(UjigamiTable[[#This Row],[FullName]])</f>
        <v>3022</v>
      </c>
      <c r="K838" s="107" t="str">
        <f>_xlfn.XLOOKUP(UjigamiTable[[#This Row],[IDFromName]],EmployeesByDept[ID],EmployeesByDept[DeptShift],"")</f>
        <v/>
      </c>
      <c r="L838" s="106" t="str" cm="1">
        <f t="array" ref="L83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38" s="190" t="str">
        <f>"Delete(""operator " &amp; UjigamiTable[[#This Row],[Operator ID]] &amp; """)"</f>
        <v>Delete("operator 3022")</v>
      </c>
    </row>
    <row r="839" spans="1:13" x14ac:dyDescent="0.2">
      <c r="A839" s="69" t="s">
        <v>6043</v>
      </c>
      <c r="B839" s="69">
        <v>6011</v>
      </c>
      <c r="C839" s="69" t="s">
        <v>8767</v>
      </c>
      <c r="D839" s="69"/>
      <c r="E839" s="69"/>
      <c r="F839" s="69" t="s">
        <v>190</v>
      </c>
      <c r="G839" s="69" t="s">
        <v>857</v>
      </c>
      <c r="H839" s="106"/>
      <c r="I83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Dimitrius Wilson</v>
      </c>
      <c r="J839" s="106" cm="1">
        <f t="array" ref="J839">GetIDFromName(UjigamiTable[[#This Row],[FullName]])</f>
        <v>6011</v>
      </c>
      <c r="K839" s="107" t="str">
        <f>_xlfn.XLOOKUP(UjigamiTable[[#This Row],[IDFromName]],EmployeesByDept[ID],EmployeesByDept[DeptShift],"")</f>
        <v/>
      </c>
      <c r="L839" s="106" t="str" cm="1">
        <f t="array" ref="L83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39" s="190" t="str">
        <f>"Delete(""operator " &amp; UjigamiTable[[#This Row],[Operator ID]] &amp; """)"</f>
        <v>Delete("operator 6011")</v>
      </c>
    </row>
    <row r="840" spans="1:13" x14ac:dyDescent="0.2">
      <c r="A840" s="69" t="s">
        <v>9354</v>
      </c>
      <c r="B840" s="69">
        <v>2501</v>
      </c>
      <c r="C840" s="69" t="s">
        <v>8767</v>
      </c>
      <c r="D840" s="69"/>
      <c r="E840" s="69"/>
      <c r="F840" s="69" t="s">
        <v>190</v>
      </c>
      <c r="G840" s="69" t="s">
        <v>857</v>
      </c>
      <c r="H840" s="106"/>
      <c r="I84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Lawrence Wilson</v>
      </c>
      <c r="J840" s="106" cm="1">
        <f t="array" ref="J840">GetIDFromName(UjigamiTable[[#This Row],[FullName]])</f>
        <v>2501</v>
      </c>
      <c r="K840" s="107" t="str">
        <f>_xlfn.XLOOKUP(UjigamiTable[[#This Row],[IDFromName]],EmployeesByDept[ID],EmployeesByDept[DeptShift],"")</f>
        <v/>
      </c>
      <c r="L840" s="106" t="str" cm="1">
        <f t="array" ref="L84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40" s="190" t="str">
        <f>"Delete(""operator " &amp; UjigamiTable[[#This Row],[Operator ID]] &amp; """)"</f>
        <v>Delete("operator 2501")</v>
      </c>
    </row>
    <row r="841" spans="1:13" x14ac:dyDescent="0.2">
      <c r="A841" s="69" t="s">
        <v>770</v>
      </c>
      <c r="B841" s="69">
        <v>1992</v>
      </c>
      <c r="C841" s="69" t="s">
        <v>190</v>
      </c>
      <c r="D841" s="69" t="s">
        <v>8774</v>
      </c>
      <c r="E841" s="69"/>
      <c r="F841" s="69" t="s">
        <v>190</v>
      </c>
      <c r="G841" s="69" t="s">
        <v>856</v>
      </c>
      <c r="H841" s="106"/>
      <c r="I84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Nathan Wilson</v>
      </c>
      <c r="J841" s="106" cm="1">
        <f t="array" ref="J841">GetIDFromName(UjigamiTable[[#This Row],[FullName]])</f>
        <v>1992</v>
      </c>
      <c r="K841" s="107" t="str">
        <f>_xlfn.XLOOKUP(UjigamiTable[[#This Row],[IDFromName]],EmployeesByDept[ID],EmployeesByDept[DeptShift],"")</f>
        <v>T1XX A</v>
      </c>
      <c r="L841" s="106" t="str" cm="1">
        <f t="array" ref="L84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41" s="190" t="str">
        <f>"Delete(""operator " &amp; UjigamiTable[[#This Row],[Operator ID]] &amp; """)"</f>
        <v>Delete("operator 1992")</v>
      </c>
    </row>
    <row r="842" spans="1:13" x14ac:dyDescent="0.2">
      <c r="A842" s="69" t="s">
        <v>7837</v>
      </c>
      <c r="B842" s="69">
        <v>2036</v>
      </c>
      <c r="C842" s="69" t="s">
        <v>193</v>
      </c>
      <c r="D842" s="69" t="s">
        <v>8788</v>
      </c>
      <c r="E842" s="69"/>
      <c r="F842" s="69" t="s">
        <v>190</v>
      </c>
      <c r="G842" s="69" t="s">
        <v>856</v>
      </c>
      <c r="H842" s="106"/>
      <c r="I84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Sharon Woods</v>
      </c>
      <c r="J842" s="106" cm="1">
        <f t="array" ref="J842">GetIDFromName(UjigamiTable[[#This Row],[FullName]])</f>
        <v>2036</v>
      </c>
      <c r="K842" s="107" t="str">
        <f>_xlfn.XLOOKUP(UjigamiTable[[#This Row],[IDFromName]],EmployeesByDept[ID],EmployeesByDept[DeptShift],"")</f>
        <v>Quality 1st</v>
      </c>
      <c r="L842" s="106" t="str" cm="1">
        <f t="array" ref="L84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42" s="190" t="str">
        <f>"Delete(""operator " &amp; UjigamiTable[[#This Row],[Operator ID]] &amp; """)"</f>
        <v>Delete("operator 2036")</v>
      </c>
    </row>
    <row r="843" spans="1:13" x14ac:dyDescent="0.2">
      <c r="A843" s="69" t="s">
        <v>772</v>
      </c>
      <c r="B843" s="69">
        <v>6013</v>
      </c>
      <c r="C843" s="69" t="s">
        <v>190</v>
      </c>
      <c r="D843" s="69" t="s">
        <v>8773</v>
      </c>
      <c r="E843" s="69"/>
      <c r="F843" s="69" t="s">
        <v>190</v>
      </c>
      <c r="G843" s="69" t="s">
        <v>857</v>
      </c>
      <c r="H843" s="106"/>
      <c r="I84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Christopher Wright</v>
      </c>
      <c r="J843" s="106" cm="1">
        <f t="array" ref="J843">GetIDFromName(UjigamiTable[[#This Row],[FullName]])</f>
        <v>2503</v>
      </c>
      <c r="K843" s="107" t="str">
        <f>_xlfn.XLOOKUP(UjigamiTable[[#This Row],[IDFromName]],EmployeesByDept[ID],EmployeesByDept[DeptShift],"")</f>
        <v>T1XX A</v>
      </c>
      <c r="L843" s="106" t="str" cm="1">
        <f t="array" ref="L84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43" s="190" t="str">
        <f>"Delete(""operator " &amp; UjigamiTable[[#This Row],[Operator ID]] &amp; """)"</f>
        <v>Delete("operator 6013")</v>
      </c>
    </row>
    <row r="844" spans="1:13" x14ac:dyDescent="0.2">
      <c r="A844" s="69" t="s">
        <v>6130</v>
      </c>
      <c r="B844" s="69">
        <v>2392</v>
      </c>
      <c r="C844" s="69" t="s">
        <v>190</v>
      </c>
      <c r="D844" s="69" t="s">
        <v>859</v>
      </c>
      <c r="E844" s="69"/>
      <c r="F844" s="69" t="s">
        <v>190</v>
      </c>
      <c r="G844" s="69" t="s">
        <v>857</v>
      </c>
      <c r="H844" s="106"/>
      <c r="I84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Early Wright</v>
      </c>
      <c r="J844" s="106" cm="1">
        <f t="array" ref="J844">GetIDFromName(UjigamiTable[[#This Row],[FullName]])</f>
        <v>2392</v>
      </c>
      <c r="K844" s="107" t="str">
        <f>_xlfn.XLOOKUP(UjigamiTable[[#This Row],[IDFromName]],EmployeesByDept[ID],EmployeesByDept[DeptShift],"")</f>
        <v>DT FEM 1st</v>
      </c>
      <c r="L844" s="106" t="str" cm="1">
        <f t="array" ref="L84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44" s="190" t="str">
        <f>"Delete(""operator " &amp; UjigamiTable[[#This Row],[Operator ID]] &amp; """)"</f>
        <v>Delete("operator 2392")</v>
      </c>
    </row>
    <row r="845" spans="1:13" x14ac:dyDescent="0.2">
      <c r="A845" s="69" t="s">
        <v>6891</v>
      </c>
      <c r="B845" s="69">
        <v>2222</v>
      </c>
      <c r="C845" s="69" t="s">
        <v>190</v>
      </c>
      <c r="D845" s="69"/>
      <c r="E845" s="69"/>
      <c r="F845" s="69" t="s">
        <v>190</v>
      </c>
      <c r="G845" s="69" t="s">
        <v>856</v>
      </c>
      <c r="H845" s="106"/>
      <c r="I84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Kyle Wrobel</v>
      </c>
      <c r="J845" s="106" cm="1">
        <f t="array" ref="J845">GetIDFromName(UjigamiTable[[#This Row],[FullName]])</f>
        <v>2222</v>
      </c>
      <c r="K845" s="107" t="str">
        <f>_xlfn.XLOOKUP(UjigamiTable[[#This Row],[IDFromName]],EmployeesByDept[ID],EmployeesByDept[DeptShift],"")</f>
        <v/>
      </c>
      <c r="L845" s="106" t="str" cm="1">
        <f t="array" ref="L84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45" s="190" t="str">
        <f>"Delete(""operator " &amp; UjigamiTable[[#This Row],[Operator ID]] &amp; """)"</f>
        <v>Delete("operator 2222")</v>
      </c>
    </row>
    <row r="846" spans="1:13" x14ac:dyDescent="0.2">
      <c r="A846" s="69" t="s">
        <v>775</v>
      </c>
      <c r="B846" s="69">
        <v>8819</v>
      </c>
      <c r="C846" s="69" t="s">
        <v>185</v>
      </c>
      <c r="D846" s="69" t="s">
        <v>861</v>
      </c>
      <c r="E846" s="69"/>
      <c r="F846" s="69" t="s">
        <v>8779</v>
      </c>
      <c r="G846" s="69" t="s">
        <v>857</v>
      </c>
      <c r="H846" s="106"/>
      <c r="I846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Steve Xiong</v>
      </c>
      <c r="J846" s="106" t="str" cm="1">
        <f t="array" ref="J846">GetIDFromName(UjigamiTable[[#This Row],[FullName]])</f>
        <v/>
      </c>
      <c r="K846" s="107" t="str">
        <f>_xlfn.XLOOKUP(UjigamiTable[[#This Row],[IDFromName]],EmployeesByDept[ID],EmployeesByDept[DeptShift],"")</f>
        <v/>
      </c>
      <c r="L846" s="106" t="str" cm="1">
        <f t="array" ref="L846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>IDMismatch</v>
      </c>
      <c r="M846" s="190" t="str">
        <f>"Delete(""operator " &amp; UjigamiTable[[#This Row],[Operator ID]] &amp; """)"</f>
        <v>Delete("operator 8819")</v>
      </c>
    </row>
    <row r="847" spans="1:13" x14ac:dyDescent="0.2">
      <c r="A847" s="69" t="s">
        <v>6620</v>
      </c>
      <c r="B847" s="69">
        <v>9050</v>
      </c>
      <c r="C847" s="69" t="s">
        <v>8831</v>
      </c>
      <c r="D847" s="69" t="s">
        <v>9068</v>
      </c>
      <c r="E847" s="69"/>
      <c r="F847" s="69" t="s">
        <v>187</v>
      </c>
      <c r="G847" s="69" t="s">
        <v>856</v>
      </c>
      <c r="H847" s="106"/>
      <c r="I847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John Yang</v>
      </c>
      <c r="J847" s="106" cm="1">
        <f t="array" ref="J847">GetIDFromName(UjigamiTable[[#This Row],[FullName]])</f>
        <v>9050</v>
      </c>
      <c r="K847" s="107" t="str">
        <f>_xlfn.XLOOKUP(UjigamiTable[[#This Row],[IDFromName]],EmployeesByDept[ID],EmployeesByDept[DeptShift],"")</f>
        <v>Maintenance 2nd</v>
      </c>
      <c r="L847" s="106" t="str" cm="1">
        <f t="array" ref="L847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47" s="190" t="str">
        <f>"Delete(""operator " &amp; UjigamiTable[[#This Row],[Operator ID]] &amp; """)"</f>
        <v>Delete("operator 9050")</v>
      </c>
    </row>
    <row r="848" spans="1:13" x14ac:dyDescent="0.2">
      <c r="A848" s="69" t="s">
        <v>777</v>
      </c>
      <c r="B848" s="69">
        <v>8843</v>
      </c>
      <c r="C848" s="69" t="s">
        <v>185</v>
      </c>
      <c r="D848" s="69" t="s">
        <v>8769</v>
      </c>
      <c r="E848" s="69"/>
      <c r="F848" s="69" t="s">
        <v>8779</v>
      </c>
      <c r="G848" s="69" t="s">
        <v>856</v>
      </c>
      <c r="H848" s="106"/>
      <c r="I848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Kao Yang</v>
      </c>
      <c r="J848" s="106" cm="1">
        <f t="array" ref="J848">GetIDFromName(UjigamiTable[[#This Row],[FullName]])</f>
        <v>8843</v>
      </c>
      <c r="K848" s="107" t="str">
        <f>_xlfn.XLOOKUP(UjigamiTable[[#This Row],[IDFromName]],EmployeesByDept[ID],EmployeesByDept[DeptShift],"")</f>
        <v>T1XX B</v>
      </c>
      <c r="L848" s="106" t="str" cm="1">
        <f t="array" ref="L848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48" s="190" t="str">
        <f>"Delete(""operator " &amp; UjigamiTable[[#This Row],[Operator ID]] &amp; """)"</f>
        <v>Delete("operator 8843")</v>
      </c>
    </row>
    <row r="849" spans="1:13" x14ac:dyDescent="0.2">
      <c r="A849" s="69" t="s">
        <v>778</v>
      </c>
      <c r="B849" s="69">
        <v>1941</v>
      </c>
      <c r="C849" s="69" t="s">
        <v>190</v>
      </c>
      <c r="D849" s="69" t="s">
        <v>861</v>
      </c>
      <c r="E849" s="69"/>
      <c r="F849" s="69" t="s">
        <v>190</v>
      </c>
      <c r="G849" s="69" t="s">
        <v>857</v>
      </c>
      <c r="H849" s="106"/>
      <c r="I849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Peng Yang</v>
      </c>
      <c r="J849" s="106" cm="1">
        <f t="array" ref="J849">GetIDFromName(UjigamiTable[[#This Row],[FullName]])</f>
        <v>1941</v>
      </c>
      <c r="K849" s="107" t="str">
        <f>_xlfn.XLOOKUP(UjigamiTable[[#This Row],[IDFromName]],EmployeesByDept[ID],EmployeesByDept[DeptShift],"")</f>
        <v>DT FEM 3rd</v>
      </c>
      <c r="L849" s="106" t="str" cm="1">
        <f t="array" ref="L849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49" s="190" t="str">
        <f>"Delete(""operator " &amp; UjigamiTable[[#This Row],[Operator ID]] &amp; """)"</f>
        <v>Delete("operator 1941")</v>
      </c>
    </row>
    <row r="850" spans="1:13" x14ac:dyDescent="0.2">
      <c r="A850" s="69" t="s">
        <v>9355</v>
      </c>
      <c r="B850" s="69">
        <v>6019</v>
      </c>
      <c r="C850" s="69" t="s">
        <v>190</v>
      </c>
      <c r="D850" s="69"/>
      <c r="E850" s="69"/>
      <c r="F850" s="69" t="s">
        <v>190</v>
      </c>
      <c r="G850" s="69" t="s">
        <v>856</v>
      </c>
      <c r="H850" s="106"/>
      <c r="I850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Timothy Yang</v>
      </c>
      <c r="J850" s="106" cm="1">
        <f t="array" ref="J850">GetIDFromName(UjigamiTable[[#This Row],[FullName]])</f>
        <v>6019</v>
      </c>
      <c r="K850" s="107" t="str">
        <f>_xlfn.XLOOKUP(UjigamiTable[[#This Row],[IDFromName]],EmployeesByDept[ID],EmployeesByDept[DeptShift],"")</f>
        <v/>
      </c>
      <c r="L850" s="106" t="str" cm="1">
        <f t="array" ref="L850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50" s="190" t="str">
        <f>"Delete(""operator " &amp; UjigamiTable[[#This Row],[Operator ID]] &amp; """)"</f>
        <v>Delete("operator 6019")</v>
      </c>
    </row>
    <row r="851" spans="1:13" x14ac:dyDescent="0.2">
      <c r="A851" s="69" t="s">
        <v>9356</v>
      </c>
      <c r="B851" s="69">
        <v>2525</v>
      </c>
      <c r="C851" s="69" t="s">
        <v>8767</v>
      </c>
      <c r="D851" s="69"/>
      <c r="E851" s="69"/>
      <c r="F851" s="69" t="s">
        <v>190</v>
      </c>
      <c r="G851" s="69" t="s">
        <v>857</v>
      </c>
      <c r="H851" s="106"/>
      <c r="I851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Payton Yarbrough</v>
      </c>
      <c r="J851" s="106" cm="1">
        <f t="array" ref="J851">GetIDFromName(UjigamiTable[[#This Row],[FullName]])</f>
        <v>2525</v>
      </c>
      <c r="K851" s="107" t="str">
        <f>_xlfn.XLOOKUP(UjigamiTable[[#This Row],[IDFromName]],EmployeesByDept[ID],EmployeesByDept[DeptShift],"")</f>
        <v/>
      </c>
      <c r="L851" s="106" t="str" cm="1">
        <f t="array" ref="L851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51" s="190" t="str">
        <f>"Delete(""operator " &amp; UjigamiTable[[#This Row],[Operator ID]] &amp; """)"</f>
        <v>Delete("operator 2525")</v>
      </c>
    </row>
    <row r="852" spans="1:13" x14ac:dyDescent="0.2">
      <c r="A852" s="69" t="s">
        <v>7491</v>
      </c>
      <c r="B852" s="69">
        <v>1641</v>
      </c>
      <c r="C852" s="69" t="s">
        <v>183</v>
      </c>
      <c r="D852" s="69" t="s">
        <v>8771</v>
      </c>
      <c r="E852" s="69"/>
      <c r="F852" s="69" t="s">
        <v>190</v>
      </c>
      <c r="G852" s="69" t="s">
        <v>857</v>
      </c>
      <c r="H852" s="106"/>
      <c r="I852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Phil Yax</v>
      </c>
      <c r="J852" s="106" cm="1">
        <f t="array" ref="J852">GetIDFromName(UjigamiTable[[#This Row],[FullName]])</f>
        <v>1641</v>
      </c>
      <c r="K852" s="107" t="str">
        <f>_xlfn.XLOOKUP(UjigamiTable[[#This Row],[IDFromName]],EmployeesByDept[ID],EmployeesByDept[DeptShift],"")</f>
        <v>Materials 1st</v>
      </c>
      <c r="L852" s="106" t="str" cm="1">
        <f t="array" ref="L852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52" s="190" t="str">
        <f>"Delete(""operator " &amp; UjigamiTable[[#This Row],[Operator ID]] &amp; """)"</f>
        <v>Delete("operator 1641")</v>
      </c>
    </row>
    <row r="853" spans="1:13" x14ac:dyDescent="0.2">
      <c r="A853" s="69" t="s">
        <v>5562</v>
      </c>
      <c r="B853" s="69">
        <v>6660</v>
      </c>
      <c r="C853" s="69" t="s">
        <v>8831</v>
      </c>
      <c r="D853" s="69" t="s">
        <v>9357</v>
      </c>
      <c r="E853" s="69"/>
      <c r="F853" s="69" t="s">
        <v>187</v>
      </c>
      <c r="G853" s="69" t="s">
        <v>856</v>
      </c>
      <c r="H853" s="106"/>
      <c r="I853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Chad Yeskey</v>
      </c>
      <c r="J853" s="106" cm="1">
        <f t="array" ref="J853">GetIDFromName(UjigamiTable[[#This Row],[FullName]])</f>
        <v>6660</v>
      </c>
      <c r="K853" s="107" t="str">
        <f>_xlfn.XLOOKUP(UjigamiTable[[#This Row],[IDFromName]],EmployeesByDept[ID],EmployeesByDept[DeptShift],"")</f>
        <v>Automation 3rd</v>
      </c>
      <c r="L853" s="106" t="str" cm="1">
        <f t="array" ref="L853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53" s="190" t="str">
        <f>"Delete(""operator " &amp; UjigamiTable[[#This Row],[Operator ID]] &amp; """)"</f>
        <v>Delete("operator 6660")</v>
      </c>
    </row>
    <row r="854" spans="1:13" x14ac:dyDescent="0.2">
      <c r="A854" s="69" t="s">
        <v>781</v>
      </c>
      <c r="B854" s="69">
        <v>9780</v>
      </c>
      <c r="C854" s="69" t="s">
        <v>190</v>
      </c>
      <c r="D854" s="69" t="s">
        <v>8773</v>
      </c>
      <c r="E854" s="69"/>
      <c r="F854" s="69" t="s">
        <v>190</v>
      </c>
      <c r="G854" s="69" t="s">
        <v>856</v>
      </c>
      <c r="H854" s="106"/>
      <c r="I854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Stephen Yon</v>
      </c>
      <c r="J854" s="106" cm="1">
        <f t="array" ref="J854">GetIDFromName(UjigamiTable[[#This Row],[FullName]])</f>
        <v>9780</v>
      </c>
      <c r="K854" s="107" t="str">
        <f>_xlfn.XLOOKUP(UjigamiTable[[#This Row],[IDFromName]],EmployeesByDept[ID],EmployeesByDept[DeptShift],"")</f>
        <v>T1XX C</v>
      </c>
      <c r="L854" s="106" t="str" cm="1">
        <f t="array" ref="L854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54" s="190" t="str">
        <f>"Delete(""operator " &amp; UjigamiTable[[#This Row],[Operator ID]] &amp; """)"</f>
        <v>Delete("operator 9780")</v>
      </c>
    </row>
    <row r="855" spans="1:13" x14ac:dyDescent="0.2">
      <c r="A855" s="69" t="s">
        <v>782</v>
      </c>
      <c r="B855" s="69">
        <v>2415</v>
      </c>
      <c r="C855" s="69" t="s">
        <v>190</v>
      </c>
      <c r="D855" s="69" t="s">
        <v>8769</v>
      </c>
      <c r="E855" s="69"/>
      <c r="F855" s="69" t="s">
        <v>190</v>
      </c>
      <c r="G855" s="69" t="s">
        <v>856</v>
      </c>
      <c r="H855" s="106"/>
      <c r="I855" s="107" t="str">
        <f>_xlfn.LET(
_xlpm.LName, _xlfn.TEXTBEFORE(UjigamiTable[[#This Row],[Name]], ","),
_xlpm.FName, TRIM(_xlfn.TEXTAFTER(UjigamiTable[[#This Row],[Name]], ",")),
_xlpm.PName, _xlpm.FName &amp; " " &amp; _xlpm.LName,
SUBSTITUTE(_xlpm.PName, "'", "")
)</f>
        <v>Myron Young</v>
      </c>
      <c r="J855" s="106" cm="1">
        <f t="array" ref="J855">GetIDFromName(UjigamiTable[[#This Row],[FullName]])</f>
        <v>2415</v>
      </c>
      <c r="K855" s="107" t="str">
        <f>_xlfn.XLOOKUP(UjigamiTable[[#This Row],[IDFromName]],EmployeesByDept[ID],EmployeesByDept[DeptShift],"")</f>
        <v>T1XX B</v>
      </c>
      <c r="L855" s="106" t="str" cm="1">
        <f t="array" ref="L855" xml:space="preserve"> _xlfn.LET(
  _xlpm.badid, IF(UjigamiTable[[#This Row],[IDFromName]] &lt;&gt;UjigamiTable[[#This Row],[Operator ID]], "IDMismatch", ""),
  _xlpm.badchar, IF(Contains(UjigamiTable[[#This Row],[Name]], "'"), "Apostrophy in Name", ""),
  _xlfn.TEXTJOIN(", ", TRUE, _xlpm.badid, _xlpm.badchar)
)</f>
        <v/>
      </c>
      <c r="M855" s="190" t="str">
        <f>"Delete(""operator " &amp; UjigamiTable[[#This Row],[Operator ID]] &amp; """)"</f>
        <v>Delete("operator 2415")</v>
      </c>
    </row>
  </sheetData>
  <mergeCells count="3">
    <mergeCell ref="Q2:AF8"/>
    <mergeCell ref="Q1:AF1"/>
    <mergeCell ref="A1:L1"/>
  </mergeCells>
  <conditionalFormatting sqref="J3:J855">
    <cfRule type="expression" dxfId="6" priority="2">
      <formula>AND($J3 &lt;&gt; $B3, $G3 = "Yes")</formula>
    </cfRule>
  </conditionalFormatting>
  <conditionalFormatting sqref="A3:L855">
    <cfRule type="expression" dxfId="5" priority="1">
      <formula>$G3 = "No"</formula>
    </cfRule>
  </conditionalFormatting>
  <conditionalFormatting sqref="B3:B855">
    <cfRule type="duplicateValues" dxfId="4" priority="806"/>
  </conditionalFormatting>
  <conditionalFormatting sqref="A3:A855">
    <cfRule type="duplicateValues" dxfId="3" priority="807"/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4B1D7CCD897C489A35D25F5FA399CB" ma:contentTypeVersion="14" ma:contentTypeDescription="Create a new document." ma:contentTypeScope="" ma:versionID="6277cb6aba6bfca4108ab68c733be87c">
  <xsd:schema xmlns:xsd="http://www.w3.org/2001/XMLSchema" xmlns:xs="http://www.w3.org/2001/XMLSchema" xmlns:p="http://schemas.microsoft.com/office/2006/metadata/properties" xmlns:ns3="3f04bc54-4217-46a5-acdf-d3fcccb18bad" xmlns:ns4="8e59369d-5db2-44ee-8151-612aed4c9cf2" targetNamespace="http://schemas.microsoft.com/office/2006/metadata/properties" ma:root="true" ma:fieldsID="e16539d5abafb0ac56240be4538aecfe" ns3:_="" ns4:_="">
    <xsd:import namespace="3f04bc54-4217-46a5-acdf-d3fcccb18bad"/>
    <xsd:import namespace="8e59369d-5db2-44ee-8151-612aed4c9c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04bc54-4217-46a5-acdf-d3fcccb18b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59369d-5db2-44ee-8151-612aed4c9cf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�� 
</file>

<file path=customXml/item14.xml>�� 
</file>

<file path=customXml/item15.xml>�� 
</file>

<file path=customXml/item16.xml>�� 
</file>

<file path=customXml/item1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f04bc54-4217-46a5-acdf-d3fcccb18bad" xsi:nil="true"/>
  </documentManagement>
</p:properties>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Props1.xml><?xml version="1.0" encoding="utf-8"?>
<ds:datastoreItem xmlns:ds="http://schemas.openxmlformats.org/officeDocument/2006/customXml" ds:itemID="{2E7F2BB7-E45B-4E42-AFD7-32B169D5D260}">
  <ds:schemaRefs>
    <ds:schemaRef ds:uri="http://gemini/pivotcustomization/ShowImplicitMeasures"/>
  </ds:schemaRefs>
</ds:datastoreItem>
</file>

<file path=customXml/itemProps2.xml><?xml version="1.0" encoding="utf-8"?>
<ds:datastoreItem xmlns:ds="http://schemas.openxmlformats.org/officeDocument/2006/customXml" ds:itemID="{8FD5B5D1-CE33-414F-B565-1272102343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04bc54-4217-46a5-acdf-d3fcccb18bad"/>
    <ds:schemaRef ds:uri="8e59369d-5db2-44ee-8151-612aed4c9c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B73ED94-606F-4A90-AADE-7688224AB8C6}">
  <ds:schemaRefs>
    <ds:schemaRef ds:uri="http://gemini/pivotcustomization/TableOrder"/>
  </ds:schemaRefs>
</ds:datastoreItem>
</file>

<file path=customXml/itemProps4.xml><?xml version="1.0" encoding="utf-8"?>
<ds:datastoreItem xmlns:ds="http://schemas.openxmlformats.org/officeDocument/2006/customXml" ds:itemID="{837E330A-E796-4CBF-8B6E-2F51C6AA869F}">
  <ds:schemaRefs>
    <ds:schemaRef ds:uri="http://gemini/pivotcustomization/PowerPivotVersion"/>
  </ds:schemaRefs>
</ds:datastoreItem>
</file>

<file path=customXml/itemProps5.xml><?xml version="1.0" encoding="utf-8"?>
<ds:datastoreItem xmlns:ds="http://schemas.openxmlformats.org/officeDocument/2006/customXml" ds:itemID="{1C2F7B82-BB9B-4C59-98D3-C80E47EBC725}">
  <ds:schemaRefs>
    <ds:schemaRef ds:uri="http://gemini/pivotcustomization/TableXML_DTFEMShift3Table"/>
  </ds:schemaRefs>
</ds:datastoreItem>
</file>

<file path=customXml/itemProps6.xml><?xml version="1.0" encoding="utf-8"?>
<ds:datastoreItem xmlns:ds="http://schemas.openxmlformats.org/officeDocument/2006/customXml" ds:itemID="{EEA37C13-5D7E-4D57-8F1C-03E0DB00C6CE}">
  <ds:schemaRefs>
    <ds:schemaRef ds:uri="http://gemini/pivotcustomization/Diagrams"/>
  </ds:schemaRefs>
</ds:datastoreItem>
</file>

<file path=customXml/itemProps7.xml><?xml version="1.0" encoding="utf-8"?>
<ds:datastoreItem xmlns:ds="http://schemas.openxmlformats.org/officeDocument/2006/customXml" ds:itemID="{ED3708C2-6540-4737-B444-E85B96CA8CE8}">
  <ds:schemaRefs>
    <ds:schemaRef ds:uri="http://gemini/pivotcustomization/TableXML_AllOperatorTable"/>
  </ds:schemaRefs>
</ds:datastoreItem>
</file>

<file path=customXml/itemProps8.xml><?xml version="1.0" encoding="utf-8"?>
<ds:datastoreItem xmlns:ds="http://schemas.openxmlformats.org/officeDocument/2006/customXml" ds:itemID="{437B418E-DDFC-4D71-8479-A56DCDC772FB}">
  <ds:schemaRefs>
    <ds:schemaRef ds:uri="http://gemini/pivotcustomization/ShowHidden"/>
  </ds:schemaRefs>
</ds:datastoreItem>
</file>

<file path=customXml/itemProps9.xml><?xml version="1.0" encoding="utf-8"?>
<ds:datastoreItem xmlns:ds="http://schemas.openxmlformats.org/officeDocument/2006/customXml" ds:itemID="{F7C10179-F861-4358-888C-13EF86686FF2}">
  <ds:schemaRefs>
    <ds:schemaRef ds:uri="http://gemini/pivotcustomization/ErrorCache"/>
  </ds:schemaRefs>
</ds:datastoreItem>
</file>

<file path=customXml/itemProps10.xml><?xml version="1.0" encoding="utf-8"?>
<ds:datastoreItem xmlns:ds="http://schemas.openxmlformats.org/officeDocument/2006/customXml" ds:itemID="{7BCCA914-D784-4928-8A34-577EFDCD16FD}">
  <ds:schemaRefs>
    <ds:schemaRef ds:uri="http://gemini/pivotcustomization/TableXML_T1Shift1Table"/>
  </ds:schemaRefs>
</ds:datastoreItem>
</file>

<file path=customXml/itemProps11.xml><?xml version="1.0" encoding="utf-8"?>
<ds:datastoreItem xmlns:ds="http://schemas.openxmlformats.org/officeDocument/2006/customXml" ds:itemID="{B5ED0038-F317-4BFC-9B84-BA8D36193AC4}">
  <ds:schemaRefs>
    <ds:schemaRef ds:uri="http://gemini/pivotcustomization/SandboxNonEmpty"/>
  </ds:schemaRefs>
</ds:datastoreItem>
</file>

<file path=customXml/itemProps12.xml><?xml version="1.0" encoding="utf-8"?>
<ds:datastoreItem xmlns:ds="http://schemas.openxmlformats.org/officeDocument/2006/customXml" ds:itemID="{7E0B5445-6598-442D-8DB0-BC928D82D341}">
  <ds:schemaRefs>
    <ds:schemaRef ds:uri="http://schemas.microsoft.com/sharepoint/v3/contenttype/forms"/>
  </ds:schemaRefs>
</ds:datastoreItem>
</file>

<file path=customXml/itemProps13.xml><?xml version="1.0" encoding="utf-8"?>
<ds:datastoreItem xmlns:ds="http://schemas.openxmlformats.org/officeDocument/2006/customXml" ds:itemID="{431C8FCD-3B61-4FB2-AC6B-5D49F16DD6B5}">
  <ds:schemaRefs>
    <ds:schemaRef ds:uri="http://gemini/pivotcustomization/TableXML_T1Shift3Table"/>
  </ds:schemaRefs>
</ds:datastoreItem>
</file>

<file path=customXml/itemProps14.xml><?xml version="1.0" encoding="utf-8"?>
<ds:datastoreItem xmlns:ds="http://schemas.openxmlformats.org/officeDocument/2006/customXml" ds:itemID="{B3BF91B0-59D5-4EAF-9F23-9124F1CA625F}">
  <ds:schemaRefs>
    <ds:schemaRef ds:uri="http://gemini/pivotcustomization/RelationshipAutoDetectionEnabled"/>
  </ds:schemaRefs>
</ds:datastoreItem>
</file>

<file path=customXml/itemProps15.xml><?xml version="1.0" encoding="utf-8"?>
<ds:datastoreItem xmlns:ds="http://schemas.openxmlformats.org/officeDocument/2006/customXml" ds:itemID="{60F9CBA8-E184-4961-9B1A-CB7AC98FFD1B}">
  <ds:schemaRefs>
    <ds:schemaRef ds:uri="http://gemini/pivotcustomization/TableWidget"/>
  </ds:schemaRefs>
</ds:datastoreItem>
</file>

<file path=customXml/itemProps16.xml><?xml version="1.0" encoding="utf-8"?>
<ds:datastoreItem xmlns:ds="http://schemas.openxmlformats.org/officeDocument/2006/customXml" ds:itemID="{0AE8D0F5-3406-4CBD-A7A5-69200EC42B24}">
  <ds:schemaRefs>
    <ds:schemaRef ds:uri="http://gemini/pivotcustomization/ManualCalcMode"/>
  </ds:schemaRefs>
</ds:datastoreItem>
</file>

<file path=customXml/itemProps17.xml><?xml version="1.0" encoding="utf-8"?>
<ds:datastoreItem xmlns:ds="http://schemas.openxmlformats.org/officeDocument/2006/customXml" ds:itemID="{D80E8CE5-7FDD-4E2C-A5CD-26CA597CEB9F}">
  <ds:schemaRefs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3f04bc54-4217-46a5-acdf-d3fcccb18bad"/>
    <ds:schemaRef ds:uri="8e59369d-5db2-44ee-8151-612aed4c9cf2"/>
    <ds:schemaRef ds:uri="http://schemas.microsoft.com/office/2006/metadata/properties"/>
    <ds:schemaRef ds:uri="http://purl.org/dc/dcmitype/"/>
  </ds:schemaRefs>
</ds:datastoreItem>
</file>

<file path=customXml/itemProps18.xml><?xml version="1.0" encoding="utf-8"?>
<ds:datastoreItem xmlns:ds="http://schemas.openxmlformats.org/officeDocument/2006/customXml" ds:itemID="{EFFCD1D5-46A6-45EC-BE81-1E950C5AED4D}">
  <ds:schemaRefs>
    <ds:schemaRef ds:uri="http://gemini/pivotcustomization/MeasureGridState"/>
  </ds:schemaRefs>
</ds:datastoreItem>
</file>

<file path=customXml/itemProps19.xml><?xml version="1.0" encoding="utf-8"?>
<ds:datastoreItem xmlns:ds="http://schemas.openxmlformats.org/officeDocument/2006/customXml" ds:itemID="{C2A01BC5-2608-4A77-9FEC-546A5FB40D29}">
  <ds:schemaRefs>
    <ds:schemaRef ds:uri="http://gemini/pivotcustomization/IsSandboxEmbedded"/>
  </ds:schemaRefs>
</ds:datastoreItem>
</file>

<file path=customXml/itemProps20.xml><?xml version="1.0" encoding="utf-8"?>
<ds:datastoreItem xmlns:ds="http://schemas.openxmlformats.org/officeDocument/2006/customXml" ds:itemID="{5710FBEF-1835-4064-AF48-31CAD034C439}">
  <ds:schemaRefs>
    <ds:schemaRef ds:uri="http://gemini/pivotcustomization/TableXML_T1Shift2Table"/>
  </ds:schemaRefs>
</ds:datastoreItem>
</file>

<file path=customXml/itemProps21.xml><?xml version="1.0" encoding="utf-8"?>
<ds:datastoreItem xmlns:ds="http://schemas.openxmlformats.org/officeDocument/2006/customXml" ds:itemID="{8FA9A7D9-D651-4797-B413-67678C01EB01}">
  <ds:schemaRefs>
    <ds:schemaRef ds:uri="http://gemini/pivotcustomization/LinkedTableUpdateMode"/>
  </ds:schemaRefs>
</ds:datastoreItem>
</file>

<file path=customXml/itemProps22.xml><?xml version="1.0" encoding="utf-8"?>
<ds:datastoreItem xmlns:ds="http://schemas.openxmlformats.org/officeDocument/2006/customXml" ds:itemID="{ABF3116A-062F-4E9E-8F0A-84A9E6BED031}">
  <ds:schemaRefs>
    <ds:schemaRef ds:uri="http://gemini/pivotcustomization/TableXML_DTFEMShift1Table"/>
  </ds:schemaRefs>
</ds:datastoreItem>
</file>

<file path=customXml/itemProps23.xml><?xml version="1.0" encoding="utf-8"?>
<ds:datastoreItem xmlns:ds="http://schemas.openxmlformats.org/officeDocument/2006/customXml" ds:itemID="{53AD1D13-BA42-47DB-940A-1B5FAA8110A4}">
  <ds:schemaRefs>
    <ds:schemaRef ds:uri="http://gemini/pivotcustomization/FormulaBarState"/>
  </ds:schemaRefs>
</ds:datastoreItem>
</file>

<file path=customXml/itemProps24.xml><?xml version="1.0" encoding="utf-8"?>
<ds:datastoreItem xmlns:ds="http://schemas.openxmlformats.org/officeDocument/2006/customXml" ds:itemID="{FD0ABEC7-A377-48B2-A7FF-C187E9894F1A}">
  <ds:schemaRefs>
    <ds:schemaRef ds:uri="http://gemini/pivotcustomization/TableXML_DTFEMShift2Table"/>
  </ds:schemaRefs>
</ds:datastoreItem>
</file>

<file path=customXml/itemProps25.xml><?xml version="1.0" encoding="utf-8"?>
<ds:datastoreItem xmlns:ds="http://schemas.openxmlformats.org/officeDocument/2006/customXml" ds:itemID="{9C805373-BB01-43B0-AB3C-0B8D85D6AC30}">
  <ds:schemaRefs>
    <ds:schemaRef ds:uri="http://gemini/pivotcustomization/ClientWindowXML"/>
  </ds:schemaRefs>
</ds:datastoreItem>
</file>

<file path=customXml/itemProps26.xml><?xml version="1.0" encoding="utf-8"?>
<ds:datastoreItem xmlns:ds="http://schemas.openxmlformats.org/officeDocument/2006/customXml" ds:itemID="{A13053C5-D51F-45B2-A13A-C0BD44BF2C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41</vt:i4>
      </vt:variant>
    </vt:vector>
  </HeadingPairs>
  <TitlesOfParts>
    <vt:vector size="52" baseType="lpstr">
      <vt:lpstr>Addition</vt:lpstr>
      <vt:lpstr>ID Pool</vt:lpstr>
      <vt:lpstr>Staffing List + Quick Print</vt:lpstr>
      <vt:lpstr>Removal</vt:lpstr>
      <vt:lpstr>Internal</vt:lpstr>
      <vt:lpstr>Active</vt:lpstr>
      <vt:lpstr>SQL Employees</vt:lpstr>
      <vt:lpstr>SQLOperators_DT</vt:lpstr>
      <vt:lpstr>SQLOperators_WS</vt:lpstr>
      <vt:lpstr>SolidatOperators</vt:lpstr>
      <vt:lpstr>UjigamiOperators</vt:lpstr>
      <vt:lpstr>AddDTOperatorQuery</vt:lpstr>
      <vt:lpstr>AddDTOperatorResponse</vt:lpstr>
      <vt:lpstr>AddOperatorQuery</vt:lpstr>
      <vt:lpstr>AddOperatorResponse</vt:lpstr>
      <vt:lpstr>AlterCommandID</vt:lpstr>
      <vt:lpstr>AlterCommands</vt:lpstr>
      <vt:lpstr>AlterData1</vt:lpstr>
      <vt:lpstr>AlterData2</vt:lpstr>
      <vt:lpstr>AlterDataName1</vt:lpstr>
      <vt:lpstr>AlterDataName2</vt:lpstr>
      <vt:lpstr>AlterNameCell</vt:lpstr>
      <vt:lpstr>AlterSQLResponse</vt:lpstr>
      <vt:lpstr>BoolName</vt:lpstr>
      <vt:lpstr>BypassAccessCount</vt:lpstr>
      <vt:lpstr>DepartmentNames</vt:lpstr>
      <vt:lpstr>Employees</vt:lpstr>
      <vt:lpstr>FilterActive</vt:lpstr>
      <vt:lpstr>FilterDepartment</vt:lpstr>
      <vt:lpstr>FilterDeptCode</vt:lpstr>
      <vt:lpstr>InsertIntoOperatorsTemplate</vt:lpstr>
      <vt:lpstr>InternalUsers</vt:lpstr>
      <vt:lpstr>LabelTemplate</vt:lpstr>
      <vt:lpstr>NextAvailableID</vt:lpstr>
      <vt:lpstr>NextID</vt:lpstr>
      <vt:lpstr>NL</vt:lpstr>
      <vt:lpstr>OFStatus</vt:lpstr>
      <vt:lpstr>PopulateLabelName</vt:lpstr>
      <vt:lpstr>PrinterIP</vt:lpstr>
      <vt:lpstr>Printers</vt:lpstr>
      <vt:lpstr>PrintLabelCell</vt:lpstr>
      <vt:lpstr>Qty</vt:lpstr>
      <vt:lpstr>Shifts</vt:lpstr>
      <vt:lpstr>SQLActiveCount</vt:lpstr>
      <vt:lpstr>SQLQueryCell</vt:lpstr>
      <vt:lpstr>SQLQueryCell_DT</vt:lpstr>
      <vt:lpstr>SQLQueryCell_WS</vt:lpstr>
      <vt:lpstr>SQLResponseCell</vt:lpstr>
      <vt:lpstr>SQLResponseCell_DT</vt:lpstr>
      <vt:lpstr>SQLResponseCell_WS</vt:lpstr>
      <vt:lpstr>StaffListCount</vt:lpstr>
      <vt:lpstr>UpdateOperatorsTemplate</vt:lpstr>
    </vt:vector>
  </TitlesOfParts>
  <Manager/>
  <Company>Aim Systems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Employee Spreadsheet</dc:title>
  <dc:subject/>
  <dc:creator>john.taylor@magna.com</dc:creator>
  <cp:keywords/>
  <dc:description/>
  <cp:lastModifiedBy>Taylor, John</cp:lastModifiedBy>
  <cp:revision/>
  <dcterms:created xsi:type="dcterms:W3CDTF">2016-04-08T13:18:04Z</dcterms:created>
  <dcterms:modified xsi:type="dcterms:W3CDTF">2026-04-18T04:59:49Z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2021-10-29T19:08:43Z</vt:lpwstr>
  </property>
  <property fmtid="{D5CDD505-2E9C-101B-9397-08002B2CF9AE}" pid="4" name="MSIP_Label_e798273d-f5aa-46da-8e10-241f6dcd5f2d_Method">
    <vt:lpwstr>Privileged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a85a0da6-9f14-4168-a744-599786b6094c</vt:lpwstr>
  </property>
  <property fmtid="{D5CDD505-2E9C-101B-9397-08002B2CF9AE}" pid="8" name="MSIP_Label_e798273d-f5aa-46da-8e10-241f6dcd5f2d_ContentBits">
    <vt:lpwstr>0</vt:lpwstr>
  </property>
  <property fmtid="{D5CDD505-2E9C-101B-9397-08002B2CF9AE}" pid="9" name="ContentTypeId">
    <vt:lpwstr>0x0101003A4B1D7CCD897C489A35D25F5FA399CB</vt:lpwstr>
  </property>
  <property fmtid="{D5CDD505-2E9C-101B-9397-08002B2CF9AE}" pid="10" name="Workbook id">
    <vt:lpwstr/>
  </property>
  <property fmtid="{D5CDD505-2E9C-101B-9397-08002B2CF9AE}" pid="11" name="Workbook type">
    <vt:lpwstr/>
  </property>
  <property fmtid="{D5CDD505-2E9C-101B-9397-08002B2CF9AE}" pid="12" name="Workbook version">
    <vt:lpwstr/>
  </property>
</Properties>
</file>